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Guía paso a paso" sheetId="1" state="visible" r:id="rId1"/>
    <sheet name="Resumen del cruce" sheetId="2" state="visible" r:id="rId2"/>
    <sheet name="Conciliación" sheetId="3" state="visible" r:id="rId3"/>
    <sheet name="Dar de baja en SAP" sheetId="4" state="visible" r:id="rId4"/>
    <sheet name="Dar de alta en SAP" sheetId="5" state="visible" r:id="rId5"/>
    <sheet name="Sin correspondencia SAP" sheetId="6" state="visible" r:id="rId6"/>
    <sheet name="1120 SJ" sheetId="7" state="visible" r:id="rId7"/>
    <sheet name="1060 NQN" sheetId="8" state="visible" r:id="rId8"/>
    <sheet name="1130 Salta" sheetId="9" state="visible" r:id="rId9"/>
    <sheet name="Control de cantidades" sheetId="10" state="visible" r:id="rId10"/>
    <sheet name="Posibles duplicidades" sheetId="11" state="visible" r:id="rId11"/>
    <sheet name="Fuera del Master" sheetId="12" state="visible" r:id="rId12"/>
    <sheet name="Metodología" sheetId="13" state="visible" r:id="rId13"/>
  </sheets>
  <externalReferences>
    <externalReference r:id="rId14"/>
  </externalReferences>
  <definedNames>
    <definedName name="_xlnm._FilterDatabase" localSheetId="2" hidden="1">'Conciliación'!$A$5:$AA$1683</definedName>
    <definedName name="_xlnm._FilterDatabase" localSheetId="3" hidden="1">'Dar de baja en SAP'!$A$5:$P$324</definedName>
    <definedName name="_xlnm._FilterDatabase" localSheetId="4" hidden="1">'Dar de alta en SAP'!$A$5:$P$110</definedName>
    <definedName name="_xlnm._FilterDatabase" localSheetId="5" hidden="1">'Sin correspondencia SAP'!$A$5:$P$201</definedName>
    <definedName name="_xlnm._FilterDatabase" localSheetId="6" hidden="1">'1120 SJ'!$A$1:$AO$731</definedName>
    <definedName name="_xlnm._FilterDatabase" localSheetId="7" hidden="1">'1060 NQN'!$A$1:$AO$2074</definedName>
    <definedName name="_xlnm._FilterDatabase" localSheetId="8" hidden="1">'1130 Salta'!$A$1:$AO$578</definedName>
    <definedName name="_xlnm._FilterDatabase" localSheetId="9" hidden="1">'Control de cantidades'!$A$5:$H$16</definedName>
    <definedName name="_xlnm._FilterDatabase" localSheetId="10" hidden="1">'Posibles duplicidades'!$A$5:$M$55</definedName>
    <definedName name="_xlnm._FilterDatabase" localSheetId="11" hidden="1">'Fuera del Master'!$A$5:$M$111</definedName>
  </definedNames>
  <calcPr calcId="191029" fullCalcOnLoad="1"/>
</workbook>
</file>

<file path=xl/styles.xml><?xml version="1.0" encoding="utf-8"?>
<styleSheet xmlns="http://schemas.openxmlformats.org/spreadsheetml/2006/main">
  <numFmts count="2">
    <numFmt numFmtId="164" formatCode="_-* #,##0.00_-;\-* #,##0.00_-;_-* &quot;-&quot;??_-;_-@_-"/>
    <numFmt numFmtId="165" formatCode="&quot;$&quot;\ #,##0.00"/>
  </numFmts>
  <fonts count="9">
    <font>
      <name val="Arial"/>
      <sz val="10"/>
    </font>
    <font>
      <name val="Arial"/>
      <sz val="10"/>
    </font>
    <font>
      <name val="Arial"/>
      <b val="1"/>
      <color rgb="FFFFFFFF"/>
      <sz val="10"/>
    </font>
    <font>
      <name val="Arial"/>
      <b val="1"/>
      <sz val="10"/>
    </font>
    <font>
      <name val="Arial"/>
      <b val="1"/>
      <color rgb="FF1F4E78"/>
      <sz val="13"/>
    </font>
    <font>
      <name val="Arial"/>
      <i val="1"/>
      <color rgb="FF595959"/>
      <sz val="9"/>
    </font>
    <font>
      <name val="Arial"/>
      <b val="1"/>
      <color rgb="FF1F4E78"/>
      <sz val="11"/>
    </font>
    <font>
      <name val="Arial"/>
      <b val="1"/>
      <color rgb="FF1F4E78"/>
      <sz val="20"/>
    </font>
    <font>
      <name val="Arial"/>
      <b val="1"/>
      <color rgb="FFFFFFFF"/>
      <sz val="14"/>
    </font>
  </fonts>
  <fills count="17">
    <fill>
      <patternFill/>
    </fill>
    <fill>
      <patternFill patternType="gray125"/>
    </fill>
    <fill>
      <patternFill patternType="solid">
        <fgColor indexed="22"/>
        <bgColor indexed="64"/>
      </patternFill>
    </fill>
    <fill>
      <patternFill patternType="solid">
        <fgColor rgb="FFFFFF00"/>
        <bgColor indexed="64"/>
      </patternFill>
    </fill>
    <fill>
      <patternFill patternType="solid">
        <fgColor theme="4" tint="0.3999755851924192"/>
        <bgColor indexed="64"/>
      </patternFill>
    </fill>
    <fill>
      <patternFill patternType="solid">
        <fgColor rgb="FF1F4E78"/>
      </patternFill>
    </fill>
    <fill>
      <patternFill patternType="solid">
        <fgColor rgb="FFDDEBF7"/>
      </patternFill>
    </fill>
    <fill>
      <patternFill patternType="solid">
        <fgColor rgb="FFEDEDED"/>
      </patternFill>
    </fill>
    <fill>
      <patternFill patternType="solid">
        <fgColor rgb="FFC6EFCE"/>
      </patternFill>
    </fill>
    <fill>
      <patternFill patternType="solid">
        <fgColor rgb="FFFCD5B4"/>
      </patternFill>
    </fill>
    <fill>
      <patternFill patternType="solid">
        <fgColor rgb="FFFFEB9C"/>
      </patternFill>
    </fill>
    <fill>
      <patternFill patternType="solid">
        <fgColor rgb="FFFFF2CC"/>
      </patternFill>
    </fill>
    <fill>
      <patternFill patternType="solid">
        <fgColor rgb="FFF2F2F2"/>
      </patternFill>
    </fill>
    <fill>
      <patternFill patternType="solid">
        <fgColor rgb="FFFCE4D6"/>
      </patternFill>
    </fill>
    <fill>
      <patternFill patternType="solid">
        <fgColor rgb="FFFFC7CE"/>
      </patternFill>
    </fill>
    <fill>
      <patternFill patternType="solid">
        <fgColor rgb="FFE2EFDA"/>
      </patternFill>
    </fill>
    <fill>
      <patternFill patternType="solid">
        <fgColor rgb="FF2E75B6"/>
      </patternFill>
    </fill>
  </fills>
  <borders count="5">
    <border>
      <left/>
      <right/>
      <top/>
      <bottom/>
      <diagonal/>
    </border>
    <border>
      <left style="thin">
        <color indexed="64"/>
      </left>
      <right style="thin">
        <color indexed="64"/>
      </right>
      <top style="thin">
        <color indexed="64"/>
      </top>
      <bottom style="thin">
        <color indexed="64"/>
      </bottom>
      <diagonal/>
    </border>
    <border>
      <bottom style="thin">
        <color rgb="FFBFBFBF"/>
      </bottom>
    </border>
    <border>
      <top style="medium">
        <color rgb="FF1F4E78"/>
      </top>
    </border>
    <border>
      <bottom style="thin">
        <color rgb="FFD9D9D9"/>
      </bottom>
    </border>
  </borders>
  <cellStyleXfs count="2">
    <xf numFmtId="0" fontId="1" fillId="0" borderId="0"/>
    <xf numFmtId="9" fontId="1" fillId="0" borderId="0"/>
  </cellStyleXfs>
  <cellXfs count="57">
    <xf numFmtId="0" fontId="0" fillId="0" borderId="0" applyAlignment="1" pivotButton="0" quotePrefix="0" xfId="0">
      <alignment vertical="top"/>
    </xf>
    <xf numFmtId="0" fontId="0" fillId="2" borderId="1" applyAlignment="1" pivotButton="0" quotePrefix="0" xfId="0">
      <alignment vertical="top"/>
    </xf>
    <xf numFmtId="3" fontId="0" fillId="0" borderId="0" applyAlignment="1" pivotButton="0" quotePrefix="0" xfId="0">
      <alignment horizontal="right" vertical="top"/>
    </xf>
    <xf numFmtId="4" fontId="0" fillId="0" borderId="0" applyAlignment="1" pivotButton="0" quotePrefix="0" xfId="0">
      <alignment horizontal="right" vertical="top"/>
    </xf>
    <xf numFmtId="0" fontId="0" fillId="2" borderId="1" applyAlignment="1" pivotButton="0" quotePrefix="0" xfId="0">
      <alignment vertical="top" wrapText="1"/>
    </xf>
    <xf numFmtId="0" fontId="0" fillId="0" borderId="0" applyAlignment="1" pivotButton="0" quotePrefix="0" xfId="0">
      <alignment vertical="top"/>
    </xf>
    <xf numFmtId="3" fontId="0" fillId="0" borderId="0" applyAlignment="1" pivotButton="0" quotePrefix="0" xfId="0">
      <alignment horizontal="right" vertical="top"/>
    </xf>
    <xf numFmtId="4" fontId="0" fillId="0" borderId="0" applyAlignment="1" pivotButton="0" quotePrefix="0" xfId="0">
      <alignment horizontal="right" vertical="top"/>
    </xf>
    <xf numFmtId="3" fontId="0" fillId="0" borderId="0" applyAlignment="1" pivotButton="0" quotePrefix="0" xfId="0">
      <alignment vertical="top"/>
    </xf>
    <xf numFmtId="0" fontId="0" fillId="4" borderId="1" applyAlignment="1" pivotButton="0" quotePrefix="0" xfId="0">
      <alignment vertical="top" wrapText="1"/>
    </xf>
    <xf numFmtId="0" fontId="0" fillId="3" borderId="1" applyAlignment="1" pivotButton="0" quotePrefix="0" xfId="0">
      <alignment vertical="top" wrapText="1"/>
    </xf>
    <xf numFmtId="9" fontId="0" fillId="0" borderId="0" applyAlignment="1" pivotButton="0" quotePrefix="0" xfId="1">
      <alignment vertical="top"/>
    </xf>
    <xf numFmtId="164" fontId="0" fillId="0" borderId="0" applyAlignment="1" pivotButton="0" quotePrefix="0" xfId="0">
      <alignment vertical="top"/>
    </xf>
    <xf numFmtId="0" fontId="0" fillId="0" borderId="0" pivotButton="0" quotePrefix="0" xfId="0"/>
    <xf numFmtId="0" fontId="7" fillId="0" borderId="0" pivotButton="0" quotePrefix="0" xfId="0"/>
    <xf numFmtId="0" fontId="1" fillId="0" borderId="0" applyAlignment="1" pivotButton="0" quotePrefix="0" xfId="0">
      <alignment vertical="top" wrapText="1"/>
    </xf>
    <xf numFmtId="0" fontId="8" fillId="5" borderId="0" applyAlignment="1" pivotButton="0" quotePrefix="0" xfId="0">
      <alignment vertical="center" indent="1"/>
    </xf>
    <xf numFmtId="0" fontId="2" fillId="16" borderId="0" applyAlignment="1" pivotButton="0" quotePrefix="0" xfId="0">
      <alignment vertical="center" wrapText="1"/>
    </xf>
    <xf numFmtId="0" fontId="1" fillId="0" borderId="4" applyAlignment="1" pivotButton="0" quotePrefix="0" xfId="0">
      <alignment vertical="top" wrapText="1"/>
    </xf>
    <xf numFmtId="0" fontId="3" fillId="0" borderId="0" applyAlignment="1" pivotButton="0" quotePrefix="0" xfId="0">
      <alignment vertical="top" wrapText="1"/>
    </xf>
    <xf numFmtId="0" fontId="1" fillId="7" borderId="4" applyAlignment="1" pivotButton="0" quotePrefix="0" xfId="0">
      <alignment vertical="top" wrapText="1"/>
    </xf>
    <xf numFmtId="0" fontId="1" fillId="11" borderId="4" applyAlignment="1" pivotButton="0" quotePrefix="0" xfId="0">
      <alignment vertical="top" wrapText="1"/>
    </xf>
    <xf numFmtId="0" fontId="1" fillId="9" borderId="4" applyAlignment="1" pivotButton="0" quotePrefix="0" xfId="0">
      <alignment vertical="top" wrapText="1"/>
    </xf>
    <xf numFmtId="0" fontId="1" fillId="8" borderId="4" applyAlignment="1" pivotButton="0" quotePrefix="0" xfId="0">
      <alignment vertical="top" wrapText="1"/>
    </xf>
    <xf numFmtId="0" fontId="6" fillId="0" borderId="0" applyAlignment="1" pivotButton="0" quotePrefix="0" xfId="0">
      <alignment horizontal="center" vertical="top"/>
    </xf>
    <xf numFmtId="0" fontId="1" fillId="14" borderId="4" applyAlignment="1" pivotButton="0" quotePrefix="0" xfId="0">
      <alignment vertical="top" wrapText="1"/>
    </xf>
    <xf numFmtId="0" fontId="4" fillId="0" borderId="0" pivotButton="0" quotePrefix="0" xfId="0"/>
    <xf numFmtId="0" fontId="5" fillId="0" borderId="0" applyAlignment="1" pivotButton="0" quotePrefix="0" xfId="0">
      <alignment vertical="top"/>
    </xf>
    <xf numFmtId="0" fontId="2" fillId="5" borderId="2" applyAlignment="1" pivotButton="0" quotePrefix="0" xfId="0">
      <alignment horizontal="center" vertical="center" wrapText="1"/>
    </xf>
    <xf numFmtId="0" fontId="1" fillId="0" borderId="0" pivotButton="0" quotePrefix="0" xfId="0"/>
    <xf numFmtId="3" fontId="1" fillId="0" borderId="0" pivotButton="0" quotePrefix="0" xfId="0"/>
    <xf numFmtId="165" fontId="1" fillId="0" borderId="0" pivotButton="0" quotePrefix="0" xfId="0"/>
    <xf numFmtId="0" fontId="3" fillId="15" borderId="3" pivotButton="0" quotePrefix="0" xfId="0"/>
    <xf numFmtId="3" fontId="3" fillId="15" borderId="3" pivotButton="0" quotePrefix="0" xfId="0"/>
    <xf numFmtId="165" fontId="3" fillId="15" borderId="3" pivotButton="0" quotePrefix="0" xfId="0"/>
    <xf numFmtId="0" fontId="6" fillId="0" borderId="0" pivotButton="0" quotePrefix="0" xfId="0"/>
    <xf numFmtId="0" fontId="2" fillId="16" borderId="2" applyAlignment="1" pivotButton="0" quotePrefix="0" xfId="0">
      <alignment horizontal="center" vertical="center" wrapText="1"/>
    </xf>
    <xf numFmtId="0" fontId="1" fillId="8" borderId="0" pivotButton="0" quotePrefix="0" xfId="0"/>
    <xf numFmtId="0" fontId="1" fillId="9" borderId="0" pivotButton="0" quotePrefix="0" xfId="0"/>
    <xf numFmtId="0" fontId="1" fillId="6" borderId="0" pivotButton="0" quotePrefix="0" xfId="0"/>
    <xf numFmtId="0" fontId="1" fillId="7" borderId="0" pivotButton="0" quotePrefix="0" xfId="0"/>
    <xf numFmtId="0" fontId="1" fillId="11" borderId="0" pivotButton="0" quotePrefix="0" xfId="0"/>
    <xf numFmtId="0" fontId="1" fillId="10" borderId="0" pivotButton="0" quotePrefix="0" xfId="0"/>
    <xf numFmtId="0" fontId="1" fillId="12" borderId="0" pivotButton="0" quotePrefix="0" xfId="0"/>
    <xf numFmtId="0" fontId="1" fillId="13" borderId="0" pivotButton="0" quotePrefix="0" xfId="0"/>
    <xf numFmtId="0" fontId="1" fillId="14" borderId="0" pivotButton="0" quotePrefix="0" xfId="0"/>
    <xf numFmtId="0" fontId="5" fillId="15" borderId="3" pivotButton="0" quotePrefix="0" xfId="0"/>
    <xf numFmtId="165" fontId="5" fillId="0" borderId="0" pivotButton="0" quotePrefix="0" xfId="0"/>
    <xf numFmtId="165" fontId="0" fillId="0" borderId="0" applyAlignment="1" pivotButton="0" quotePrefix="0" xfId="0">
      <alignment horizontal="right" vertical="top"/>
    </xf>
    <xf numFmtId="165" fontId="0" fillId="0" borderId="0" applyAlignment="1" pivotButton="0" quotePrefix="0" xfId="0">
      <alignment vertical="top"/>
    </xf>
    <xf numFmtId="3" fontId="0" fillId="0" borderId="0" pivotButton="0" quotePrefix="0" xfId="0"/>
    <xf numFmtId="3" fontId="1" fillId="6" borderId="0" pivotButton="0" quotePrefix="0" xfId="0"/>
    <xf numFmtId="165" fontId="1" fillId="6" borderId="0" pivotButton="0" quotePrefix="0" xfId="0"/>
    <xf numFmtId="3" fontId="1" fillId="0" borderId="0" applyAlignment="1" pivotButton="0" quotePrefix="0" xfId="0">
      <alignment vertical="top"/>
    </xf>
    <xf numFmtId="3" fontId="1" fillId="13" borderId="0" pivotButton="0" quotePrefix="0" xfId="0"/>
    <xf numFmtId="0" fontId="1" fillId="15" borderId="0" pivotButton="0" quotePrefix="0" xfId="0"/>
    <xf numFmtId="0" fontId="0" fillId="0" borderId="3" pivotButton="0" quotePrefix="0" xfId="0"/>
  </cellXfs>
  <cellStyles count="2">
    <cellStyle name="Normal" xfId="0" builtinId="0"/>
    <cellStyle name="Porcentaje" xfId="1" builtin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externalLink" Target="/xl/externalLinks/externalLink1.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Revisión</author>
  </authors>
  <commentList>
    <comment ref="D5" authorId="0" shapeId="0">
      <text>
        <t>Diferencia = Stock SAP − Inventario físico, contabilizando todo el inventario físico (también los ítems sin código SAP).
POSITIVA: SAP informa más de lo contado.
NEGATIVA: el recuento supera lo informado en SAP.</t>
      </text>
    </comment>
    <comment ref="E5" authorId="0" shapeId="0">
      <text>
        <t>UNIDADES.
Stock que SAP informa SÓLO de los materiales que el inventario físico efectivamente contó.
El resto del stock de SAP no se contó, o es de una clasificación que el inventario de Farmacia no releva (uniformes, equipos), así que no genera ajuste.</t>
      </text>
    </comment>
    <comment ref="F5" authorId="0" shapeId="0">
      <text>
        <t>UNIDADES.
Es el ajuste NETO en unidades de los materiales que se contaron: lo que sobra en SAP menos lo que falta.
Es exactamente la columna 6 menos la columna 7.
Ejemplo Salta: sobran 10.862 y faltan 11.889, así que el neto es −1.027: en Salta se contó MÁS de lo que SAP informa.</t>
      </text>
    </comment>
    <comment ref="K5" authorId="0" shapeId="0">
      <text>
        <t>IMPORTE en pesos.
Es la suma de la columna S «Diferencia economica» de la hoja de detalle de esta base.
Diferencia económica = diferencia de UNIDADES × VU promedio ponderado (Valor libre util. / Libre utilización del material).
Incluye los materiales que no se contaron: en ésos la diferencia es todo el stock de SAP. Para el ajuste operativo use la columna siguiente.</t>
      </text>
    </comment>
    <comment ref="L5" authorId="0" shapeId="0">
      <text>
        <t>IMPORTE en pesos.
Misma valorización, pero SÓLO de los materiales que se contaron y tienen diferencia real. Es el número del ajuste.</t>
      </text>
    </comment>
    <comment ref="M5" authorId="0" shapeId="0">
      <text>
        <t>IMPORTE en pesos.
Parte del importe anterior que cae en filas con ALERTA DE VALORIZACIÓN: el valor unitario o la relación de cantidades sugiere que SAP y el recuento usan distinta unidad de medida (SAP por caja, recuento por unidad).
No está confirmado: por eso se muestra aparte.</t>
      </text>
    </comment>
  </commentList>
</comments>
</file>

<file path=xl/comments/comment2.xml><?xml version="1.0" encoding="utf-8"?>
<comments xmlns="http://schemas.openxmlformats.org/spreadsheetml/2006/main">
  <authors>
    <author>Revisión</author>
  </authors>
  <commentList>
    <comment ref="Q5" authorId="0" shapeId="0">
      <text>
        <t>IMPORTE en pesos.
Diferencia económica = Diferencia de UNIDADES × VU promedio ponderado.
El total de esta columna coincide con el total de la columna S «Diferencia economica» de las hojas 1120 SJ, 1060 NQN y 1130 Salta.
Incluye los materiales que el inventario físico no contó: en esos casos la diferencia es todo el stock de SAP. El ajuste operativo (sólo materiales contados) está en el Resumen, en la columna «Diferencia económica de los materiales contados».</t>
      </text>
    </comment>
  </commentList>
</comments>
</file>

<file path=xl/comments/comment3.xml><?xml version="1.0" encoding="utf-8"?>
<comments xmlns="http://schemas.openxmlformats.org/spreadsheetml/2006/main">
  <authors>
    <author>Revisión</author>
  </authors>
  <commentList>
    <comment ref="P1" authorId="0" shapeId="0">
      <text>
        <t>VU = Valor libre util. / Libre utilización (valor promedio ponderado por fila).
Se agregó IFERROR para evitar #DIV/0! cuando la cantidad es 0; en esos casos el valor en SAP también es 0.</t>
      </text>
    </comment>
    <comment ref="S1" authorId="0" shapeId="0">
      <text>
        <t>Diferencia económica = VU × Diferencia Q (valorización de la diferencia al valor promedio ponderado).
Antes esta columna calculaba VU × cantidad física, que es el valor del recuento y no una diferencia; ese cálculo se conserva en la columna «Valor del recuento físico».</t>
      </text>
    </comment>
    <comment ref="S732" authorId="0" shapeId="0">
      <text>
        <t>Suma de VU × Diferencia Q de todas las filas, incluidas las de materiales que el inventario físico NO contó (donde la diferencia es simplemente el stock no contado).
La diferencia económica operativa, que sólo considera materiales con recuento, está en la hoja Resumen del cruce y en la columna «Diferencia económica» de la hoja Conciliación.</t>
      </text>
    </comment>
  </commentList>
</comments>
</file>

<file path=xl/comments/comment4.xml><?xml version="1.0" encoding="utf-8"?>
<comments xmlns="http://schemas.openxmlformats.org/spreadsheetml/2006/main">
  <authors>
    <author>Revisión</author>
  </authors>
  <commentList>
    <comment ref="P1" authorId="0" shapeId="0">
      <text>
        <t>VU = Valor libre util. / Libre utilización (valor promedio ponderado por fila).
Se agregó IFERROR para evitar #DIV/0! cuando la cantidad es 0; en esos casos el valor en SAP también es 0.</t>
      </text>
    </comment>
    <comment ref="S1" authorId="0" shapeId="0">
      <text>
        <t>Diferencia económica = VU × Diferencia Q (valorización de la diferencia al valor promedio ponderado).
Antes esta columna calculaba VU × cantidad física, que es el valor del recuento y no una diferencia; ese cálculo se conserva en la columna «Valor del recuento físico».</t>
      </text>
    </comment>
    <comment ref="S2075" authorId="0" shapeId="0">
      <text>
        <t>Suma de VU × Diferencia Q de todas las filas, incluidas las de materiales que el inventario físico NO contó (donde la diferencia es simplemente el stock no contado).
La diferencia económica operativa, que sólo considera materiales con recuento, está en la hoja Resumen del cruce y en la columna «Diferencia económica» de la hoja Conciliación.</t>
      </text>
    </comment>
  </commentList>
</comments>
</file>

<file path=xl/comments/comment5.xml><?xml version="1.0" encoding="utf-8"?>
<comments xmlns="http://schemas.openxmlformats.org/spreadsheetml/2006/main">
  <authors>
    <author>Revisión</author>
  </authors>
  <commentList>
    <comment ref="P1" authorId="0" shapeId="0">
      <text>
        <t>VU = Valor libre util. / Libre utilización (valor promedio ponderado por fila).
Se agregó IFERROR para evitar #DIV/0! cuando la cantidad es 0; en esos casos el valor en SAP también es 0.</t>
      </text>
    </comment>
    <comment ref="S1" authorId="0" shapeId="0">
      <text>
        <t>Diferencia económica = VU × Diferencia Q (valorización de la diferencia al valor promedio ponderado).
Antes esta columna calculaba VU × cantidad física, que es el valor del recuento y no una diferencia; ese cálculo se conserva en la columna «Valor del recuento físico».</t>
      </text>
    </comment>
    <comment ref="S579" authorId="0" shapeId="0">
      <text>
        <t>Suma de VU × Diferencia Q de todas las filas, incluidas las de materiales que el inventario físico NO contó (donde la diferencia es simplemente el stock no contado).
La diferencia económica operativa, que sólo considera materiales con recuento, está en la hoja Resumen del cruce y en la columna «Diferencia económica» de la hoja Conciliación.</t>
      </text>
    </comment>
  </commentList>
</comments>
</file>

<file path=xl/externalLinks/_rels/externalLink1.xml.rels><Relationships xmlns="http://schemas.openxmlformats.org/package/2006/relationships"><Relationship Type="http://schemas.openxmlformats.org/officeDocument/2006/relationships/externalLinkPath" Target="../../2025/Pedidos/Archivos%20inventario%20SJ/Reporte%20stock%20SJ%2029.10.25%20-VF.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Posibilidades de mejora"/>
      <sheetName val="Anotación"/>
      <sheetName val="Total"/>
      <sheetName val="Medicamentos"/>
      <sheetName val="RSM materiales a dar de baja"/>
      <sheetName val="Uniformes"/>
      <sheetName val="RSM Unif"/>
      <sheetName val="RSM Med"/>
      <sheetName val="Creacion Materiales"/>
      <sheetName val="Referencia"/>
      <sheetName val="Repuestos"/>
      <sheetName val="DISP"/>
    </sheetNames>
    <sheetDataSet>
      <sheetData sheetId="0"/>
      <sheetData sheetId="1"/>
      <sheetData sheetId="2">
        <row r="1">
          <cell r="D1" t="str">
            <v>Tipo material</v>
          </cell>
          <cell r="E1" t="str">
            <v>Centro</v>
          </cell>
          <cell r="F1" t="str">
            <v>Almacén</v>
          </cell>
          <cell r="G1" t="str">
            <v>Unidad medida base</v>
          </cell>
          <cell r="H1" t="str">
            <v>Libre utilización</v>
          </cell>
          <cell r="I1" t="str">
            <v>Trans./Trasl.</v>
          </cell>
          <cell r="J1" t="str">
            <v>Moneda</v>
          </cell>
          <cell r="K1" t="str">
            <v>Valor tránsito</v>
          </cell>
          <cell r="L1" t="str">
            <v>Valor libre util.</v>
          </cell>
          <cell r="M1" t="str">
            <v>Cuenta contable</v>
          </cell>
        </row>
        <row r="2">
          <cell r="D2" t="str">
            <v>ZMED</v>
          </cell>
          <cell r="E2" t="str">
            <v>1120</v>
          </cell>
          <cell r="F2" t="str">
            <v>2021</v>
          </cell>
          <cell r="G2" t="str">
            <v>C/U</v>
          </cell>
          <cell r="H2">
            <v>7795</v>
          </cell>
          <cell r="I2">
            <v>0</v>
          </cell>
          <cell r="J2" t="str">
            <v>ARS</v>
          </cell>
          <cell r="K2">
            <v>0</v>
          </cell>
          <cell r="L2">
            <v>524918.28</v>
          </cell>
          <cell r="M2" t="str">
            <v>1600003 BC - MEDICAMENTOS</v>
          </cell>
        </row>
        <row r="3">
          <cell r="D3" t="str">
            <v>ZDES</v>
          </cell>
          <cell r="E3" t="str">
            <v>1120</v>
          </cell>
          <cell r="F3" t="str">
            <v>2021</v>
          </cell>
          <cell r="G3" t="str">
            <v>C/U</v>
          </cell>
          <cell r="H3">
            <v>5010</v>
          </cell>
          <cell r="I3">
            <v>0</v>
          </cell>
          <cell r="J3" t="str">
            <v>ARS</v>
          </cell>
          <cell r="K3">
            <v>0</v>
          </cell>
          <cell r="L3">
            <v>131336.29999999999</v>
          </cell>
          <cell r="M3" t="str">
            <v>1600009 BC - DESCARTABLES</v>
          </cell>
        </row>
        <row r="4">
          <cell r="D4" t="str">
            <v>ZDES</v>
          </cell>
          <cell r="E4" t="str">
            <v>1120</v>
          </cell>
          <cell r="F4" t="str">
            <v>2021</v>
          </cell>
          <cell r="G4" t="str">
            <v>C/U</v>
          </cell>
          <cell r="H4">
            <v>5010</v>
          </cell>
          <cell r="I4">
            <v>0</v>
          </cell>
          <cell r="J4" t="str">
            <v>ARS</v>
          </cell>
          <cell r="K4">
            <v>0</v>
          </cell>
          <cell r="L4">
            <v>432532.9</v>
          </cell>
          <cell r="M4" t="str">
            <v>1600009 BC - DESCARTABLES</v>
          </cell>
        </row>
        <row r="5">
          <cell r="D5" t="str">
            <v>ZDES</v>
          </cell>
          <cell r="E5" t="str">
            <v>1120</v>
          </cell>
          <cell r="F5" t="str">
            <v>2021</v>
          </cell>
          <cell r="G5" t="str">
            <v>C/U</v>
          </cell>
          <cell r="H5">
            <v>5010</v>
          </cell>
          <cell r="I5">
            <v>0</v>
          </cell>
          <cell r="J5" t="str">
            <v>ARS</v>
          </cell>
          <cell r="K5">
            <v>0</v>
          </cell>
          <cell r="L5">
            <v>432532.9</v>
          </cell>
          <cell r="M5" t="str">
            <v>1600009 BC - DESCARTABLES</v>
          </cell>
        </row>
        <row r="6">
          <cell r="D6" t="str">
            <v>ZDES</v>
          </cell>
          <cell r="E6" t="str">
            <v>1120</v>
          </cell>
          <cell r="F6" t="str">
            <v>2021</v>
          </cell>
          <cell r="G6" t="str">
            <v>C/U</v>
          </cell>
          <cell r="H6">
            <v>5006</v>
          </cell>
          <cell r="I6">
            <v>0</v>
          </cell>
          <cell r="J6" t="str">
            <v>ARS</v>
          </cell>
          <cell r="K6">
            <v>0</v>
          </cell>
          <cell r="L6">
            <v>411519.74</v>
          </cell>
          <cell r="M6" t="str">
            <v>1600009 BC - DESCARTABLES</v>
          </cell>
        </row>
        <row r="7">
          <cell r="D7" t="str">
            <v>ZMED</v>
          </cell>
          <cell r="E7" t="str">
            <v>1120</v>
          </cell>
          <cell r="F7" t="str">
            <v>2021</v>
          </cell>
          <cell r="G7" t="str">
            <v>C/U</v>
          </cell>
          <cell r="H7">
            <v>3774</v>
          </cell>
          <cell r="I7">
            <v>0</v>
          </cell>
          <cell r="J7" t="str">
            <v>ARS</v>
          </cell>
          <cell r="K7">
            <v>0</v>
          </cell>
          <cell r="L7">
            <v>756431.54</v>
          </cell>
          <cell r="M7" t="str">
            <v>1600003 BC - MEDICAMENTOS</v>
          </cell>
        </row>
        <row r="8">
          <cell r="D8" t="str">
            <v>ZDES</v>
          </cell>
          <cell r="E8" t="str">
            <v>1120</v>
          </cell>
          <cell r="F8" t="str">
            <v>2021</v>
          </cell>
          <cell r="G8" t="str">
            <v>C/U</v>
          </cell>
          <cell r="H8">
            <v>1911</v>
          </cell>
          <cell r="I8">
            <v>0</v>
          </cell>
          <cell r="J8" t="str">
            <v>ARS</v>
          </cell>
          <cell r="K8">
            <v>0</v>
          </cell>
          <cell r="L8">
            <v>3380958.22</v>
          </cell>
          <cell r="M8" t="str">
            <v>1600009 BC - DESCARTABLES</v>
          </cell>
        </row>
        <row r="9">
          <cell r="D9" t="str">
            <v>ZDES</v>
          </cell>
          <cell r="E9" t="str">
            <v>1120</v>
          </cell>
          <cell r="F9" t="str">
            <v>2021</v>
          </cell>
          <cell r="G9" t="str">
            <v>C/U</v>
          </cell>
          <cell r="H9">
            <v>1808</v>
          </cell>
          <cell r="I9">
            <v>0</v>
          </cell>
          <cell r="J9" t="str">
            <v>ARS</v>
          </cell>
          <cell r="K9">
            <v>0</v>
          </cell>
          <cell r="L9">
            <v>44845.04</v>
          </cell>
          <cell r="M9" t="str">
            <v>1600009 BC - DESCARTABLES</v>
          </cell>
        </row>
        <row r="10">
          <cell r="D10" t="str">
            <v>ZDES</v>
          </cell>
          <cell r="E10" t="str">
            <v>1120</v>
          </cell>
          <cell r="F10" t="str">
            <v>2021</v>
          </cell>
          <cell r="G10" t="str">
            <v>C/U</v>
          </cell>
          <cell r="H10">
            <v>1806</v>
          </cell>
          <cell r="I10">
            <v>0</v>
          </cell>
          <cell r="J10" t="str">
            <v>ARS</v>
          </cell>
          <cell r="K10">
            <v>0</v>
          </cell>
          <cell r="L10">
            <v>138856.78</v>
          </cell>
          <cell r="M10" t="str">
            <v>1600009 BC - DESCARTABLES</v>
          </cell>
        </row>
        <row r="11">
          <cell r="D11" t="str">
            <v>ZMED</v>
          </cell>
          <cell r="E11" t="str">
            <v>1120</v>
          </cell>
          <cell r="F11" t="str">
            <v>2021</v>
          </cell>
          <cell r="G11" t="str">
            <v>C/U</v>
          </cell>
          <cell r="H11">
            <v>1715</v>
          </cell>
          <cell r="I11">
            <v>0</v>
          </cell>
          <cell r="J11" t="str">
            <v>ARS</v>
          </cell>
          <cell r="K11">
            <v>0</v>
          </cell>
          <cell r="L11">
            <v>348150.8</v>
          </cell>
          <cell r="M11" t="str">
            <v>1600003 BC - MEDICAMENTOS</v>
          </cell>
        </row>
        <row r="12">
          <cell r="D12" t="str">
            <v>ZDES</v>
          </cell>
          <cell r="E12" t="str">
            <v>1120</v>
          </cell>
          <cell r="F12" t="str">
            <v>2021</v>
          </cell>
          <cell r="G12" t="str">
            <v>C/U</v>
          </cell>
          <cell r="H12">
            <v>1672</v>
          </cell>
          <cell r="I12">
            <v>0</v>
          </cell>
          <cell r="J12" t="str">
            <v>ARS</v>
          </cell>
          <cell r="K12">
            <v>0</v>
          </cell>
          <cell r="L12">
            <v>1304710.49</v>
          </cell>
          <cell r="M12" t="str">
            <v>1600009 BC - DESCARTABLES</v>
          </cell>
        </row>
        <row r="13">
          <cell r="D13" t="str">
            <v>ZDES</v>
          </cell>
          <cell r="E13" t="str">
            <v>1120</v>
          </cell>
          <cell r="F13" t="str">
            <v>2021</v>
          </cell>
          <cell r="G13" t="str">
            <v>C/U</v>
          </cell>
          <cell r="H13">
            <v>1601</v>
          </cell>
          <cell r="I13">
            <v>0</v>
          </cell>
          <cell r="J13" t="str">
            <v>ARS</v>
          </cell>
          <cell r="K13">
            <v>0</v>
          </cell>
          <cell r="L13">
            <v>739724.75</v>
          </cell>
          <cell r="M13" t="str">
            <v>1600009 BC - DESCARTABLES</v>
          </cell>
        </row>
        <row r="14">
          <cell r="D14" t="str">
            <v>ZMED</v>
          </cell>
          <cell r="E14" t="str">
            <v>1120</v>
          </cell>
          <cell r="F14" t="str">
            <v>2021</v>
          </cell>
          <cell r="G14" t="str">
            <v>C/U</v>
          </cell>
          <cell r="H14">
            <v>1317</v>
          </cell>
          <cell r="I14">
            <v>0</v>
          </cell>
          <cell r="J14" t="str">
            <v>ARS</v>
          </cell>
          <cell r="K14">
            <v>0</v>
          </cell>
          <cell r="L14">
            <v>509141.5</v>
          </cell>
          <cell r="M14" t="str">
            <v>1600003 BC - MEDICAMENTOS</v>
          </cell>
        </row>
        <row r="15">
          <cell r="D15" t="str">
            <v>ZMED</v>
          </cell>
          <cell r="E15" t="str">
            <v>1120</v>
          </cell>
          <cell r="F15" t="str">
            <v>2021</v>
          </cell>
          <cell r="G15" t="str">
            <v>C/U</v>
          </cell>
          <cell r="H15">
            <v>1093</v>
          </cell>
          <cell r="I15">
            <v>0</v>
          </cell>
          <cell r="J15" t="str">
            <v>ARS</v>
          </cell>
          <cell r="K15">
            <v>0</v>
          </cell>
          <cell r="L15">
            <v>1615323.56</v>
          </cell>
          <cell r="M15" t="str">
            <v>1600003 BC - MEDICAMENTOS</v>
          </cell>
        </row>
        <row r="16">
          <cell r="D16" t="str">
            <v>ZMED</v>
          </cell>
          <cell r="E16" t="str">
            <v>1120</v>
          </cell>
          <cell r="F16" t="str">
            <v>2010</v>
          </cell>
          <cell r="G16" t="str">
            <v>C/U</v>
          </cell>
          <cell r="H16">
            <v>1000</v>
          </cell>
          <cell r="I16">
            <v>0</v>
          </cell>
          <cell r="J16" t="str">
            <v>ARS</v>
          </cell>
          <cell r="K16">
            <v>0</v>
          </cell>
          <cell r="L16">
            <v>67340.38</v>
          </cell>
          <cell r="M16" t="str">
            <v>1600003 BC - MEDICAMENTOS</v>
          </cell>
        </row>
        <row r="17">
          <cell r="D17" t="str">
            <v>ZMED</v>
          </cell>
          <cell r="E17" t="str">
            <v>1120</v>
          </cell>
          <cell r="F17" t="str">
            <v>2021</v>
          </cell>
          <cell r="G17" t="str">
            <v>C/U</v>
          </cell>
          <cell r="H17">
            <v>950</v>
          </cell>
          <cell r="I17">
            <v>0</v>
          </cell>
          <cell r="J17" t="str">
            <v>ARS</v>
          </cell>
          <cell r="K17">
            <v>0</v>
          </cell>
          <cell r="L17">
            <v>56910</v>
          </cell>
          <cell r="M17" t="str">
            <v>1600003 BC - MEDICAMENTOS</v>
          </cell>
        </row>
        <row r="18">
          <cell r="D18" t="str">
            <v>ZMED</v>
          </cell>
          <cell r="E18" t="str">
            <v>1120</v>
          </cell>
          <cell r="F18" t="str">
            <v>2021</v>
          </cell>
          <cell r="G18" t="str">
            <v>C/U</v>
          </cell>
          <cell r="H18">
            <v>835</v>
          </cell>
          <cell r="I18">
            <v>0</v>
          </cell>
          <cell r="J18" t="str">
            <v>ARS</v>
          </cell>
          <cell r="K18">
            <v>0</v>
          </cell>
          <cell r="L18">
            <v>205446</v>
          </cell>
          <cell r="M18" t="str">
            <v>1600003 BC - MEDICAMENTOS</v>
          </cell>
        </row>
        <row r="19">
          <cell r="D19" t="str">
            <v>ZMED</v>
          </cell>
          <cell r="E19" t="str">
            <v>1120</v>
          </cell>
          <cell r="F19" t="str">
            <v>2021</v>
          </cell>
          <cell r="G19" t="str">
            <v>C/U</v>
          </cell>
          <cell r="H19">
            <v>820</v>
          </cell>
          <cell r="I19">
            <v>0</v>
          </cell>
          <cell r="J19" t="str">
            <v>ARS</v>
          </cell>
          <cell r="K19">
            <v>0</v>
          </cell>
          <cell r="L19">
            <v>31411</v>
          </cell>
          <cell r="M19" t="str">
            <v>1600003 BC - MEDICAMENTOS</v>
          </cell>
        </row>
        <row r="20">
          <cell r="D20" t="str">
            <v>ZDES</v>
          </cell>
          <cell r="E20" t="str">
            <v>1120</v>
          </cell>
          <cell r="F20" t="str">
            <v>2021</v>
          </cell>
          <cell r="G20" t="str">
            <v>C/U</v>
          </cell>
          <cell r="H20">
            <v>775</v>
          </cell>
          <cell r="I20">
            <v>0</v>
          </cell>
          <cell r="J20" t="str">
            <v>ARS</v>
          </cell>
          <cell r="K20">
            <v>0</v>
          </cell>
          <cell r="L20">
            <v>465204.3</v>
          </cell>
          <cell r="M20" t="str">
            <v>1600009 BC - DESCARTABLES</v>
          </cell>
        </row>
        <row r="21">
          <cell r="D21" t="str">
            <v>ZMED</v>
          </cell>
          <cell r="E21" t="str">
            <v>1120</v>
          </cell>
          <cell r="F21" t="str">
            <v>2021</v>
          </cell>
          <cell r="G21" t="str">
            <v>C/U</v>
          </cell>
          <cell r="H21">
            <v>670</v>
          </cell>
          <cell r="I21">
            <v>0</v>
          </cell>
          <cell r="J21" t="str">
            <v>ARS</v>
          </cell>
          <cell r="K21">
            <v>0</v>
          </cell>
          <cell r="L21">
            <v>294926</v>
          </cell>
          <cell r="M21" t="str">
            <v>1600003 BC - MEDICAMENTOS</v>
          </cell>
        </row>
        <row r="22">
          <cell r="D22" t="str">
            <v>ZMED</v>
          </cell>
          <cell r="E22" t="str">
            <v>1120</v>
          </cell>
          <cell r="F22" t="str">
            <v>2021</v>
          </cell>
          <cell r="G22" t="str">
            <v>C/U</v>
          </cell>
          <cell r="H22">
            <v>665</v>
          </cell>
          <cell r="I22">
            <v>0</v>
          </cell>
          <cell r="J22" t="str">
            <v>ARS</v>
          </cell>
          <cell r="K22">
            <v>0</v>
          </cell>
          <cell r="L22">
            <v>37508.1</v>
          </cell>
          <cell r="M22" t="str">
            <v>1600003 BC - MEDICAMENTOS</v>
          </cell>
        </row>
        <row r="23">
          <cell r="D23" t="str">
            <v>ZMED</v>
          </cell>
          <cell r="E23" t="str">
            <v>1120</v>
          </cell>
          <cell r="F23" t="str">
            <v>2021</v>
          </cell>
          <cell r="G23" t="str">
            <v>C/U</v>
          </cell>
          <cell r="H23">
            <v>613</v>
          </cell>
          <cell r="I23">
            <v>0</v>
          </cell>
          <cell r="J23" t="str">
            <v>ARS</v>
          </cell>
          <cell r="K23">
            <v>0</v>
          </cell>
          <cell r="L23">
            <v>60712</v>
          </cell>
          <cell r="M23" t="str">
            <v>1600003 BC - MEDICAMENTOS</v>
          </cell>
        </row>
        <row r="24">
          <cell r="D24" t="str">
            <v>ZMED</v>
          </cell>
          <cell r="E24" t="str">
            <v>1120</v>
          </cell>
          <cell r="F24" t="str">
            <v>2021</v>
          </cell>
          <cell r="G24" t="str">
            <v>C/U</v>
          </cell>
          <cell r="H24">
            <v>605</v>
          </cell>
          <cell r="I24">
            <v>0</v>
          </cell>
          <cell r="J24" t="str">
            <v>ARS</v>
          </cell>
          <cell r="K24">
            <v>0</v>
          </cell>
          <cell r="L24">
            <v>115498.36</v>
          </cell>
          <cell r="M24" t="str">
            <v>1600003 BC - MEDICAMENTOS</v>
          </cell>
        </row>
        <row r="25">
          <cell r="D25" t="str">
            <v>ZMED</v>
          </cell>
          <cell r="E25" t="str">
            <v>1120</v>
          </cell>
          <cell r="F25" t="str">
            <v>2021</v>
          </cell>
          <cell r="G25" t="str">
            <v>C/U</v>
          </cell>
          <cell r="H25">
            <v>604</v>
          </cell>
          <cell r="I25">
            <v>0</v>
          </cell>
          <cell r="J25" t="str">
            <v>ARS</v>
          </cell>
          <cell r="K25">
            <v>0</v>
          </cell>
          <cell r="L25">
            <v>936740.53</v>
          </cell>
          <cell r="M25" t="str">
            <v>1600003 BC - MEDICAMENTOS</v>
          </cell>
        </row>
        <row r="26">
          <cell r="D26" t="str">
            <v>ZDES</v>
          </cell>
          <cell r="E26" t="str">
            <v>1120</v>
          </cell>
          <cell r="F26" t="str">
            <v>2021</v>
          </cell>
          <cell r="G26" t="str">
            <v>C/U</v>
          </cell>
          <cell r="H26">
            <v>602</v>
          </cell>
          <cell r="I26">
            <v>0</v>
          </cell>
          <cell r="J26" t="str">
            <v>ARS</v>
          </cell>
          <cell r="K26">
            <v>0</v>
          </cell>
          <cell r="L26">
            <v>74379.570000000007</v>
          </cell>
          <cell r="M26" t="str">
            <v>1600009 BC - DESCARTABLES</v>
          </cell>
        </row>
        <row r="27">
          <cell r="D27" t="str">
            <v>ZDES</v>
          </cell>
          <cell r="E27" t="str">
            <v>1120</v>
          </cell>
          <cell r="F27" t="str">
            <v>2021</v>
          </cell>
          <cell r="G27" t="str">
            <v>C/U</v>
          </cell>
          <cell r="H27">
            <v>550</v>
          </cell>
          <cell r="I27">
            <v>0</v>
          </cell>
          <cell r="J27" t="str">
            <v>ARS</v>
          </cell>
          <cell r="K27">
            <v>0</v>
          </cell>
          <cell r="L27">
            <v>795837</v>
          </cell>
          <cell r="M27" t="str">
            <v>1600009 BC - DESCARTABLES</v>
          </cell>
        </row>
        <row r="28">
          <cell r="D28" t="str">
            <v>ZMED</v>
          </cell>
          <cell r="E28" t="str">
            <v>1120</v>
          </cell>
          <cell r="F28" t="str">
            <v>2021</v>
          </cell>
          <cell r="G28" t="str">
            <v>C/U</v>
          </cell>
          <cell r="H28">
            <v>540</v>
          </cell>
          <cell r="I28">
            <v>0</v>
          </cell>
          <cell r="J28" t="str">
            <v>ARS</v>
          </cell>
          <cell r="K28">
            <v>0</v>
          </cell>
          <cell r="L28">
            <v>302773.40000000002</v>
          </cell>
          <cell r="M28" t="str">
            <v>1600003 BC - MEDICAMENTOS</v>
          </cell>
        </row>
        <row r="29">
          <cell r="D29" t="str">
            <v>ZMED</v>
          </cell>
          <cell r="E29" t="str">
            <v>1120</v>
          </cell>
          <cell r="F29" t="str">
            <v>2021</v>
          </cell>
          <cell r="G29" t="str">
            <v>C/U</v>
          </cell>
          <cell r="H29">
            <v>535</v>
          </cell>
          <cell r="I29">
            <v>0</v>
          </cell>
          <cell r="J29" t="str">
            <v>ARS</v>
          </cell>
          <cell r="K29">
            <v>0</v>
          </cell>
          <cell r="L29">
            <v>252027.75</v>
          </cell>
          <cell r="M29" t="str">
            <v>1600003 BC - MEDICAMENTOS</v>
          </cell>
        </row>
        <row r="30">
          <cell r="D30" t="str">
            <v>ZMED</v>
          </cell>
          <cell r="E30" t="str">
            <v>1120</v>
          </cell>
          <cell r="F30" t="str">
            <v>2021</v>
          </cell>
          <cell r="G30" t="str">
            <v>C/U</v>
          </cell>
          <cell r="H30">
            <v>510</v>
          </cell>
          <cell r="I30">
            <v>0</v>
          </cell>
          <cell r="J30" t="str">
            <v>ARS</v>
          </cell>
          <cell r="K30">
            <v>0</v>
          </cell>
          <cell r="L30">
            <v>174165.9</v>
          </cell>
          <cell r="M30" t="str">
            <v>1600003 BC - MEDICAMENTOS</v>
          </cell>
        </row>
        <row r="31">
          <cell r="D31" t="str">
            <v>ZMED</v>
          </cell>
          <cell r="E31" t="str">
            <v>1120</v>
          </cell>
          <cell r="F31" t="str">
            <v>2021</v>
          </cell>
          <cell r="G31" t="str">
            <v>C/U</v>
          </cell>
          <cell r="H31">
            <v>500</v>
          </cell>
          <cell r="I31">
            <v>0</v>
          </cell>
          <cell r="J31" t="str">
            <v>ARS</v>
          </cell>
          <cell r="K31">
            <v>0</v>
          </cell>
          <cell r="L31">
            <v>16660</v>
          </cell>
          <cell r="M31" t="str">
            <v>1600003 BC - MEDICAMENTOS</v>
          </cell>
        </row>
        <row r="32">
          <cell r="D32" t="str">
            <v>ZMED</v>
          </cell>
          <cell r="E32" t="str">
            <v>1120</v>
          </cell>
          <cell r="F32" t="str">
            <v>2021</v>
          </cell>
          <cell r="G32" t="str">
            <v>C/U</v>
          </cell>
          <cell r="H32">
            <v>500</v>
          </cell>
          <cell r="I32">
            <v>0</v>
          </cell>
          <cell r="J32" t="str">
            <v>ARS</v>
          </cell>
          <cell r="K32">
            <v>0</v>
          </cell>
          <cell r="L32">
            <v>29440</v>
          </cell>
          <cell r="M32" t="str">
            <v>1600003 BC - MEDICAMENTOS</v>
          </cell>
        </row>
        <row r="33">
          <cell r="D33" t="str">
            <v>ZMED</v>
          </cell>
          <cell r="E33" t="str">
            <v>1120</v>
          </cell>
          <cell r="F33" t="str">
            <v>2021</v>
          </cell>
          <cell r="G33" t="str">
            <v>C/U</v>
          </cell>
          <cell r="H33">
            <v>496</v>
          </cell>
          <cell r="I33">
            <v>0</v>
          </cell>
          <cell r="J33" t="str">
            <v>ARS</v>
          </cell>
          <cell r="K33">
            <v>0</v>
          </cell>
          <cell r="L33">
            <v>317608</v>
          </cell>
          <cell r="M33" t="str">
            <v>1600003 BC - MEDICAMENTOS</v>
          </cell>
        </row>
        <row r="34">
          <cell r="D34" t="str">
            <v>ZMED</v>
          </cell>
          <cell r="E34" t="str">
            <v>1120</v>
          </cell>
          <cell r="F34" t="str">
            <v>2021</v>
          </cell>
          <cell r="G34" t="str">
            <v>C/U</v>
          </cell>
          <cell r="H34">
            <v>477</v>
          </cell>
          <cell r="I34">
            <v>0</v>
          </cell>
          <cell r="J34" t="str">
            <v>ARS</v>
          </cell>
          <cell r="K34">
            <v>0</v>
          </cell>
          <cell r="L34">
            <v>845970</v>
          </cell>
          <cell r="M34" t="str">
            <v>1600003 BC - MEDICAMENTOS</v>
          </cell>
        </row>
        <row r="35">
          <cell r="D35" t="str">
            <v>ZMED</v>
          </cell>
          <cell r="E35" t="str">
            <v>1120</v>
          </cell>
          <cell r="F35" t="str">
            <v>2021</v>
          </cell>
          <cell r="G35" t="str">
            <v>C/U</v>
          </cell>
          <cell r="H35">
            <v>416</v>
          </cell>
          <cell r="I35">
            <v>0</v>
          </cell>
          <cell r="J35" t="str">
            <v>ARS</v>
          </cell>
          <cell r="K35">
            <v>0</v>
          </cell>
          <cell r="L35">
            <v>36114.400000000001</v>
          </cell>
          <cell r="M35" t="str">
            <v>1600003 BC - MEDICAMENTOS</v>
          </cell>
        </row>
        <row r="36">
          <cell r="D36" t="str">
            <v>ZMED</v>
          </cell>
          <cell r="E36" t="str">
            <v>1120</v>
          </cell>
          <cell r="F36" t="str">
            <v>2021</v>
          </cell>
          <cell r="G36" t="str">
            <v>C/U</v>
          </cell>
          <cell r="H36">
            <v>415</v>
          </cell>
          <cell r="I36">
            <v>0</v>
          </cell>
          <cell r="J36" t="str">
            <v>ARS</v>
          </cell>
          <cell r="K36">
            <v>0</v>
          </cell>
          <cell r="L36">
            <v>125510</v>
          </cell>
          <cell r="M36" t="str">
            <v>1600003 BC - MEDICAMENTOS</v>
          </cell>
        </row>
        <row r="37">
          <cell r="D37" t="str">
            <v>ZMED</v>
          </cell>
          <cell r="E37" t="str">
            <v>1120</v>
          </cell>
          <cell r="F37" t="str">
            <v>2021</v>
          </cell>
          <cell r="G37" t="str">
            <v>C/U</v>
          </cell>
          <cell r="H37">
            <v>410</v>
          </cell>
          <cell r="I37">
            <v>0</v>
          </cell>
          <cell r="J37" t="str">
            <v>ARS</v>
          </cell>
          <cell r="K37">
            <v>0</v>
          </cell>
          <cell r="L37">
            <v>48170.61</v>
          </cell>
          <cell r="M37" t="str">
            <v>1600003 BC - MEDICAMENTOS</v>
          </cell>
        </row>
        <row r="38">
          <cell r="D38" t="str">
            <v>ZDES</v>
          </cell>
          <cell r="E38" t="str">
            <v>1120</v>
          </cell>
          <cell r="F38" t="str">
            <v>2021</v>
          </cell>
          <cell r="G38" t="str">
            <v>C/U</v>
          </cell>
          <cell r="H38">
            <v>404</v>
          </cell>
          <cell r="I38">
            <v>0</v>
          </cell>
          <cell r="J38" t="str">
            <v>ARS</v>
          </cell>
          <cell r="K38">
            <v>0</v>
          </cell>
          <cell r="L38">
            <v>559844.47</v>
          </cell>
          <cell r="M38" t="str">
            <v>1600009 BC - DESCARTABLES</v>
          </cell>
        </row>
        <row r="39">
          <cell r="D39" t="str">
            <v>ZMED</v>
          </cell>
          <cell r="E39" t="str">
            <v>1120</v>
          </cell>
          <cell r="F39" t="str">
            <v>2021</v>
          </cell>
          <cell r="G39" t="str">
            <v>C/U</v>
          </cell>
          <cell r="H39">
            <v>400</v>
          </cell>
          <cell r="I39">
            <v>0</v>
          </cell>
          <cell r="J39" t="str">
            <v>ARS</v>
          </cell>
          <cell r="K39">
            <v>0</v>
          </cell>
          <cell r="L39">
            <v>139413.4</v>
          </cell>
          <cell r="M39" t="str">
            <v>1600003 BC - MEDICAMENTOS</v>
          </cell>
        </row>
        <row r="40">
          <cell r="D40" t="str">
            <v>ZMED</v>
          </cell>
          <cell r="E40" t="str">
            <v>1120</v>
          </cell>
          <cell r="F40" t="str">
            <v>2021</v>
          </cell>
          <cell r="G40" t="str">
            <v>C/U</v>
          </cell>
          <cell r="H40">
            <v>400</v>
          </cell>
          <cell r="I40">
            <v>0</v>
          </cell>
          <cell r="J40" t="str">
            <v>ARS</v>
          </cell>
          <cell r="K40">
            <v>0</v>
          </cell>
          <cell r="L40">
            <v>21750</v>
          </cell>
          <cell r="M40" t="str">
            <v>1600003 BC - MEDICAMENTOS</v>
          </cell>
        </row>
        <row r="41">
          <cell r="D41" t="str">
            <v>ZDES</v>
          </cell>
          <cell r="E41" t="str">
            <v>1120</v>
          </cell>
          <cell r="F41" t="str">
            <v>2021</v>
          </cell>
          <cell r="G41" t="str">
            <v>C/U</v>
          </cell>
          <cell r="H41">
            <v>400</v>
          </cell>
          <cell r="I41">
            <v>0</v>
          </cell>
          <cell r="J41" t="str">
            <v>ARS</v>
          </cell>
          <cell r="K41">
            <v>0</v>
          </cell>
          <cell r="L41">
            <v>89571</v>
          </cell>
          <cell r="M41" t="str">
            <v>1600009 BC - DESCARTABLES</v>
          </cell>
        </row>
        <row r="42">
          <cell r="D42" t="str">
            <v>ZMED</v>
          </cell>
          <cell r="E42" t="str">
            <v>1120</v>
          </cell>
          <cell r="F42" t="str">
            <v>2021</v>
          </cell>
          <cell r="G42" t="str">
            <v>C/U</v>
          </cell>
          <cell r="H42">
            <v>355</v>
          </cell>
          <cell r="I42">
            <v>0</v>
          </cell>
          <cell r="J42" t="str">
            <v>ARS</v>
          </cell>
          <cell r="K42">
            <v>0</v>
          </cell>
          <cell r="L42">
            <v>13517.75</v>
          </cell>
          <cell r="M42" t="str">
            <v>1600003 BC - MEDICAMENTOS</v>
          </cell>
        </row>
        <row r="43">
          <cell r="D43" t="str">
            <v>ZMED</v>
          </cell>
          <cell r="E43" t="str">
            <v>1120</v>
          </cell>
          <cell r="F43" t="str">
            <v>2021</v>
          </cell>
          <cell r="G43" t="str">
            <v>C/U</v>
          </cell>
          <cell r="H43">
            <v>347</v>
          </cell>
          <cell r="I43">
            <v>0</v>
          </cell>
          <cell r="J43" t="str">
            <v>ARS</v>
          </cell>
          <cell r="K43">
            <v>0</v>
          </cell>
          <cell r="L43">
            <v>132082</v>
          </cell>
          <cell r="M43" t="str">
            <v>1600003 BC - MEDICAMENTOS</v>
          </cell>
        </row>
        <row r="44">
          <cell r="D44" t="str">
            <v>ZMED</v>
          </cell>
          <cell r="E44" t="str">
            <v>1120</v>
          </cell>
          <cell r="F44" t="str">
            <v>2021</v>
          </cell>
          <cell r="G44" t="str">
            <v>C/U</v>
          </cell>
          <cell r="H44">
            <v>347</v>
          </cell>
          <cell r="I44">
            <v>0</v>
          </cell>
          <cell r="J44" t="str">
            <v>ARS</v>
          </cell>
          <cell r="K44">
            <v>0</v>
          </cell>
          <cell r="L44">
            <v>942767.7</v>
          </cell>
          <cell r="M44" t="str">
            <v>1600003 BC - MEDICAMENTOS</v>
          </cell>
        </row>
        <row r="45">
          <cell r="D45" t="str">
            <v>ZMED</v>
          </cell>
          <cell r="E45" t="str">
            <v>1120</v>
          </cell>
          <cell r="F45" t="str">
            <v>2021</v>
          </cell>
          <cell r="G45" t="str">
            <v>C/U</v>
          </cell>
          <cell r="H45">
            <v>345</v>
          </cell>
          <cell r="I45">
            <v>0</v>
          </cell>
          <cell r="J45" t="str">
            <v>ARS</v>
          </cell>
          <cell r="K45">
            <v>0</v>
          </cell>
          <cell r="L45">
            <v>41310.6</v>
          </cell>
          <cell r="M45" t="str">
            <v>1600003 BC - MEDICAMENTOS</v>
          </cell>
        </row>
        <row r="46">
          <cell r="D46" t="str">
            <v>ZMED</v>
          </cell>
          <cell r="E46" t="str">
            <v>1120</v>
          </cell>
          <cell r="F46" t="str">
            <v>2021</v>
          </cell>
          <cell r="G46" t="str">
            <v>C/U</v>
          </cell>
          <cell r="H46">
            <v>336</v>
          </cell>
          <cell r="I46">
            <v>0</v>
          </cell>
          <cell r="J46" t="str">
            <v>ARS</v>
          </cell>
          <cell r="K46">
            <v>0</v>
          </cell>
          <cell r="L46">
            <v>64379</v>
          </cell>
          <cell r="M46" t="str">
            <v>1600003 BC - MEDICAMENTOS</v>
          </cell>
        </row>
        <row r="47">
          <cell r="D47" t="str">
            <v>ZMED</v>
          </cell>
          <cell r="E47" t="str">
            <v>1120</v>
          </cell>
          <cell r="F47" t="str">
            <v>2021</v>
          </cell>
          <cell r="G47" t="str">
            <v>C/U</v>
          </cell>
          <cell r="H47">
            <v>320</v>
          </cell>
          <cell r="I47">
            <v>0</v>
          </cell>
          <cell r="J47" t="str">
            <v>ARS</v>
          </cell>
          <cell r="K47">
            <v>0</v>
          </cell>
          <cell r="L47">
            <v>31647</v>
          </cell>
          <cell r="M47" t="str">
            <v>1600003 BC - MEDICAMENTOS</v>
          </cell>
        </row>
        <row r="48">
          <cell r="D48" t="str">
            <v>ZMED</v>
          </cell>
          <cell r="E48" t="str">
            <v>1120</v>
          </cell>
          <cell r="F48" t="str">
            <v>2021</v>
          </cell>
          <cell r="G48" t="str">
            <v>C/U</v>
          </cell>
          <cell r="H48">
            <v>300</v>
          </cell>
          <cell r="I48">
            <v>0</v>
          </cell>
          <cell r="J48" t="str">
            <v>ARS</v>
          </cell>
          <cell r="K48">
            <v>0</v>
          </cell>
          <cell r="L48">
            <v>17463</v>
          </cell>
          <cell r="M48" t="str">
            <v>1600003 BC - MEDICAMENTOS</v>
          </cell>
        </row>
        <row r="49">
          <cell r="D49" t="str">
            <v>ZMED</v>
          </cell>
          <cell r="E49" t="str">
            <v>1120</v>
          </cell>
          <cell r="F49" t="str">
            <v>2021</v>
          </cell>
          <cell r="G49" t="str">
            <v>C/U</v>
          </cell>
          <cell r="H49">
            <v>300</v>
          </cell>
          <cell r="I49">
            <v>0</v>
          </cell>
          <cell r="J49" t="str">
            <v>ARS</v>
          </cell>
          <cell r="K49">
            <v>0</v>
          </cell>
          <cell r="L49">
            <v>220782</v>
          </cell>
          <cell r="M49" t="str">
            <v>1600003 BC - MEDICAMENTOS</v>
          </cell>
        </row>
        <row r="50">
          <cell r="D50" t="str">
            <v>ZDES</v>
          </cell>
          <cell r="E50" t="str">
            <v>1120</v>
          </cell>
          <cell r="F50" t="str">
            <v>2021</v>
          </cell>
          <cell r="G50" t="str">
            <v>C/U</v>
          </cell>
          <cell r="H50">
            <v>300</v>
          </cell>
          <cell r="I50">
            <v>0</v>
          </cell>
          <cell r="J50" t="str">
            <v>ARS</v>
          </cell>
          <cell r="K50">
            <v>0</v>
          </cell>
          <cell r="L50">
            <v>584760</v>
          </cell>
          <cell r="M50" t="str">
            <v>1600009 BC - DESCARTABLES</v>
          </cell>
        </row>
        <row r="51">
          <cell r="D51" t="str">
            <v>ZDES</v>
          </cell>
          <cell r="E51" t="str">
            <v>1120</v>
          </cell>
          <cell r="F51" t="str">
            <v>2021</v>
          </cell>
          <cell r="G51" t="str">
            <v>C/U</v>
          </cell>
          <cell r="H51">
            <v>292</v>
          </cell>
          <cell r="I51">
            <v>0</v>
          </cell>
          <cell r="J51" t="str">
            <v>ARS</v>
          </cell>
          <cell r="K51">
            <v>0</v>
          </cell>
          <cell r="L51">
            <v>225109.96</v>
          </cell>
          <cell r="M51" t="str">
            <v>1600009 BC - DESCARTABLES</v>
          </cell>
        </row>
        <row r="52">
          <cell r="D52" t="str">
            <v>ZMED</v>
          </cell>
          <cell r="E52" t="str">
            <v>1120</v>
          </cell>
          <cell r="F52" t="str">
            <v>2021</v>
          </cell>
          <cell r="G52" t="str">
            <v>C/U</v>
          </cell>
          <cell r="H52">
            <v>266</v>
          </cell>
          <cell r="I52">
            <v>0</v>
          </cell>
          <cell r="J52" t="str">
            <v>ARS</v>
          </cell>
          <cell r="K52">
            <v>0</v>
          </cell>
          <cell r="L52">
            <v>1580089.48</v>
          </cell>
          <cell r="M52" t="str">
            <v>1600003 BC - MEDICAMENTOS</v>
          </cell>
        </row>
        <row r="53">
          <cell r="D53" t="str">
            <v>ZMED</v>
          </cell>
          <cell r="E53" t="str">
            <v>1120</v>
          </cell>
          <cell r="F53" t="str">
            <v>2021</v>
          </cell>
          <cell r="G53" t="str">
            <v>C/U</v>
          </cell>
          <cell r="H53">
            <v>261</v>
          </cell>
          <cell r="I53">
            <v>0</v>
          </cell>
          <cell r="J53" t="str">
            <v>ARS</v>
          </cell>
          <cell r="K53">
            <v>0</v>
          </cell>
          <cell r="L53">
            <v>76221.34</v>
          </cell>
          <cell r="M53" t="str">
            <v>1600003 BC - MEDICAMENTOS</v>
          </cell>
        </row>
        <row r="54">
          <cell r="D54" t="str">
            <v>ZMED</v>
          </cell>
          <cell r="E54" t="str">
            <v>1120</v>
          </cell>
          <cell r="F54" t="str">
            <v>2021</v>
          </cell>
          <cell r="G54" t="str">
            <v>C/U</v>
          </cell>
          <cell r="H54">
            <v>255</v>
          </cell>
          <cell r="I54">
            <v>0</v>
          </cell>
          <cell r="J54" t="str">
            <v>ARS</v>
          </cell>
          <cell r="K54">
            <v>0</v>
          </cell>
          <cell r="L54">
            <v>44958.9</v>
          </cell>
          <cell r="M54" t="str">
            <v>1600003 BC - MEDICAMENTOS</v>
          </cell>
        </row>
        <row r="55">
          <cell r="D55" t="str">
            <v>ZMED</v>
          </cell>
          <cell r="E55" t="str">
            <v>1120</v>
          </cell>
          <cell r="F55" t="str">
            <v>2021</v>
          </cell>
          <cell r="G55" t="str">
            <v>C/U</v>
          </cell>
          <cell r="H55">
            <v>250</v>
          </cell>
          <cell r="I55">
            <v>0</v>
          </cell>
          <cell r="J55" t="str">
            <v>ARS</v>
          </cell>
          <cell r="K55">
            <v>0</v>
          </cell>
          <cell r="L55">
            <v>68854</v>
          </cell>
          <cell r="M55" t="str">
            <v>1600003 BC - MEDICAMENTOS</v>
          </cell>
        </row>
        <row r="56">
          <cell r="D56" t="str">
            <v>ZDES</v>
          </cell>
          <cell r="E56" t="str">
            <v>1120</v>
          </cell>
          <cell r="F56" t="str">
            <v>2010</v>
          </cell>
          <cell r="G56" t="str">
            <v>C/U</v>
          </cell>
          <cell r="H56">
            <v>250</v>
          </cell>
          <cell r="I56">
            <v>0</v>
          </cell>
          <cell r="J56" t="str">
            <v>ARS</v>
          </cell>
          <cell r="K56">
            <v>0</v>
          </cell>
          <cell r="L56">
            <v>30888.53</v>
          </cell>
          <cell r="M56" t="str">
            <v>1600009 BC - DESCARTABLES</v>
          </cell>
        </row>
        <row r="57">
          <cell r="D57" t="str">
            <v>ZMED</v>
          </cell>
          <cell r="E57" t="str">
            <v>1120</v>
          </cell>
          <cell r="F57" t="str">
            <v>2021</v>
          </cell>
          <cell r="G57" t="str">
            <v>C/U</v>
          </cell>
          <cell r="H57">
            <v>232</v>
          </cell>
          <cell r="I57">
            <v>0</v>
          </cell>
          <cell r="J57" t="str">
            <v>ARS</v>
          </cell>
          <cell r="K57">
            <v>0</v>
          </cell>
          <cell r="L57">
            <v>83761.119999999995</v>
          </cell>
          <cell r="M57" t="str">
            <v>1600003 BC - MEDICAMENTOS</v>
          </cell>
        </row>
        <row r="58">
          <cell r="D58" t="str">
            <v>ZMED</v>
          </cell>
          <cell r="E58" t="str">
            <v>1120</v>
          </cell>
          <cell r="F58" t="str">
            <v>2021</v>
          </cell>
          <cell r="G58" t="str">
            <v>C/U</v>
          </cell>
          <cell r="H58">
            <v>210</v>
          </cell>
          <cell r="I58">
            <v>0</v>
          </cell>
          <cell r="J58" t="str">
            <v>ARS</v>
          </cell>
          <cell r="K58">
            <v>0</v>
          </cell>
          <cell r="L58">
            <v>43985</v>
          </cell>
          <cell r="M58" t="str">
            <v>1600003 BC - MEDICAMENTOS</v>
          </cell>
        </row>
        <row r="59">
          <cell r="D59" t="str">
            <v>ZMED</v>
          </cell>
          <cell r="E59" t="str">
            <v>1120</v>
          </cell>
          <cell r="F59" t="str">
            <v>2021</v>
          </cell>
          <cell r="G59" t="str">
            <v>C/U</v>
          </cell>
          <cell r="H59">
            <v>210</v>
          </cell>
          <cell r="I59">
            <v>0</v>
          </cell>
          <cell r="J59" t="str">
            <v>ARS</v>
          </cell>
          <cell r="K59">
            <v>0</v>
          </cell>
          <cell r="L59">
            <v>2530.5</v>
          </cell>
          <cell r="M59" t="str">
            <v>1600003 BC - MEDICAMENTOS</v>
          </cell>
        </row>
        <row r="60">
          <cell r="D60" t="str">
            <v>ZMED</v>
          </cell>
          <cell r="E60" t="str">
            <v>1120</v>
          </cell>
          <cell r="F60" t="str">
            <v>2021</v>
          </cell>
          <cell r="G60" t="str">
            <v>C/U</v>
          </cell>
          <cell r="H60">
            <v>205</v>
          </cell>
          <cell r="I60">
            <v>0</v>
          </cell>
          <cell r="J60" t="str">
            <v>ARS</v>
          </cell>
          <cell r="K60">
            <v>0</v>
          </cell>
          <cell r="L60">
            <v>42963.5</v>
          </cell>
          <cell r="M60" t="str">
            <v>1600003 BC - MEDICAMENTOS</v>
          </cell>
        </row>
        <row r="61">
          <cell r="D61" t="str">
            <v>ZDES</v>
          </cell>
          <cell r="E61" t="str">
            <v>1120</v>
          </cell>
          <cell r="F61" t="str">
            <v>2021</v>
          </cell>
          <cell r="G61" t="str">
            <v>C/U</v>
          </cell>
          <cell r="H61">
            <v>204</v>
          </cell>
          <cell r="I61">
            <v>0</v>
          </cell>
          <cell r="J61" t="str">
            <v>ARS</v>
          </cell>
          <cell r="K61">
            <v>0</v>
          </cell>
          <cell r="L61">
            <v>10265.24</v>
          </cell>
          <cell r="M61" t="str">
            <v>1600009 BC - DESCARTABLES</v>
          </cell>
        </row>
        <row r="62">
          <cell r="D62" t="str">
            <v>ZDES</v>
          </cell>
          <cell r="E62" t="str">
            <v>1120</v>
          </cell>
          <cell r="F62" t="str">
            <v>2021</v>
          </cell>
          <cell r="G62" t="str">
            <v>C/U</v>
          </cell>
          <cell r="H62">
            <v>204</v>
          </cell>
          <cell r="I62">
            <v>0</v>
          </cell>
          <cell r="J62" t="str">
            <v>ARS</v>
          </cell>
          <cell r="K62">
            <v>0</v>
          </cell>
          <cell r="L62">
            <v>455497.32</v>
          </cell>
          <cell r="M62" t="str">
            <v>1600009 BC - DESCARTABLES</v>
          </cell>
        </row>
        <row r="63">
          <cell r="D63" t="str">
            <v>ZMED</v>
          </cell>
          <cell r="E63" t="str">
            <v>1120</v>
          </cell>
          <cell r="F63" t="str">
            <v>2021</v>
          </cell>
          <cell r="G63" t="str">
            <v>C/U</v>
          </cell>
          <cell r="H63">
            <v>200</v>
          </cell>
          <cell r="I63">
            <v>0</v>
          </cell>
          <cell r="J63" t="str">
            <v>ARS</v>
          </cell>
          <cell r="K63">
            <v>0</v>
          </cell>
          <cell r="L63">
            <v>78300</v>
          </cell>
          <cell r="M63" t="str">
            <v>1600003 BC - MEDICAMENTOS</v>
          </cell>
        </row>
        <row r="64">
          <cell r="D64" t="str">
            <v>ZMED</v>
          </cell>
          <cell r="E64" t="str">
            <v>1120</v>
          </cell>
          <cell r="F64" t="str">
            <v>2021</v>
          </cell>
          <cell r="G64" t="str">
            <v>C/U</v>
          </cell>
          <cell r="H64">
            <v>200</v>
          </cell>
          <cell r="I64">
            <v>0</v>
          </cell>
          <cell r="J64" t="str">
            <v>ARS</v>
          </cell>
          <cell r="K64">
            <v>0</v>
          </cell>
          <cell r="L64">
            <v>11249</v>
          </cell>
          <cell r="M64" t="str">
            <v>1600003 BC - MEDICAMENTOS</v>
          </cell>
        </row>
        <row r="65">
          <cell r="D65" t="str">
            <v>ZMED</v>
          </cell>
          <cell r="E65" t="str">
            <v>1120</v>
          </cell>
          <cell r="F65" t="str">
            <v>2021</v>
          </cell>
          <cell r="G65" t="str">
            <v>C/U</v>
          </cell>
          <cell r="H65">
            <v>200</v>
          </cell>
          <cell r="I65">
            <v>0</v>
          </cell>
          <cell r="J65" t="str">
            <v>ARS</v>
          </cell>
          <cell r="K65">
            <v>0</v>
          </cell>
          <cell r="L65">
            <v>912287.56</v>
          </cell>
          <cell r="M65" t="str">
            <v>1600003 BC - MEDICAMENTOS</v>
          </cell>
        </row>
        <row r="66">
          <cell r="D66" t="str">
            <v>ZDES</v>
          </cell>
          <cell r="E66" t="str">
            <v>1120</v>
          </cell>
          <cell r="F66" t="str">
            <v>2021</v>
          </cell>
          <cell r="G66" t="str">
            <v>C/U</v>
          </cell>
          <cell r="H66">
            <v>200</v>
          </cell>
          <cell r="I66">
            <v>0</v>
          </cell>
          <cell r="J66" t="str">
            <v>ARS</v>
          </cell>
          <cell r="K66">
            <v>0</v>
          </cell>
          <cell r="L66">
            <v>29382.77</v>
          </cell>
          <cell r="M66" t="str">
            <v>1600009 BC - DESCARTABLES</v>
          </cell>
        </row>
        <row r="67">
          <cell r="D67" t="str">
            <v>ZDES</v>
          </cell>
          <cell r="E67" t="str">
            <v>1120</v>
          </cell>
          <cell r="F67" t="str">
            <v>2021</v>
          </cell>
          <cell r="G67" t="str">
            <v>C/U</v>
          </cell>
          <cell r="H67">
            <v>200</v>
          </cell>
          <cell r="I67">
            <v>0</v>
          </cell>
          <cell r="J67" t="str">
            <v>ARS</v>
          </cell>
          <cell r="K67">
            <v>0</v>
          </cell>
          <cell r="L67">
            <v>438400</v>
          </cell>
          <cell r="M67" t="str">
            <v>1600009 BC - DESCARTABLES</v>
          </cell>
        </row>
        <row r="68">
          <cell r="D68" t="str">
            <v>ZDES</v>
          </cell>
          <cell r="E68" t="str">
            <v>1120</v>
          </cell>
          <cell r="F68" t="str">
            <v>2021</v>
          </cell>
          <cell r="G68" t="str">
            <v>C/U</v>
          </cell>
          <cell r="H68">
            <v>200</v>
          </cell>
          <cell r="I68">
            <v>0</v>
          </cell>
          <cell r="J68" t="str">
            <v>ARS</v>
          </cell>
          <cell r="K68">
            <v>0</v>
          </cell>
          <cell r="L68">
            <v>36826.74</v>
          </cell>
          <cell r="M68" t="str">
            <v>1600009 BC - DESCARTABLES</v>
          </cell>
        </row>
        <row r="69">
          <cell r="D69" t="str">
            <v>ZDES</v>
          </cell>
          <cell r="E69" t="str">
            <v>1120</v>
          </cell>
          <cell r="F69" t="str">
            <v>2021</v>
          </cell>
          <cell r="G69" t="str">
            <v>C/U</v>
          </cell>
          <cell r="H69">
            <v>200</v>
          </cell>
          <cell r="I69">
            <v>0</v>
          </cell>
          <cell r="J69" t="str">
            <v>ARS</v>
          </cell>
          <cell r="K69">
            <v>0</v>
          </cell>
          <cell r="L69">
            <v>21395.95</v>
          </cell>
          <cell r="M69" t="str">
            <v>1600009 BC - DESCARTABLES</v>
          </cell>
        </row>
        <row r="70">
          <cell r="D70" t="str">
            <v>ZDES</v>
          </cell>
          <cell r="E70" t="str">
            <v>1120</v>
          </cell>
          <cell r="F70" t="str">
            <v>2021</v>
          </cell>
          <cell r="G70" t="str">
            <v>C/U</v>
          </cell>
          <cell r="H70">
            <v>200</v>
          </cell>
          <cell r="I70">
            <v>0</v>
          </cell>
          <cell r="J70" t="str">
            <v>ARS</v>
          </cell>
          <cell r="K70">
            <v>0</v>
          </cell>
          <cell r="L70">
            <v>151934</v>
          </cell>
          <cell r="M70" t="str">
            <v>1600009 BC - DESCARTABLES</v>
          </cell>
        </row>
        <row r="71">
          <cell r="D71" t="str">
            <v>ZMED</v>
          </cell>
          <cell r="E71" t="str">
            <v>1120</v>
          </cell>
          <cell r="F71" t="str">
            <v>2021</v>
          </cell>
          <cell r="G71" t="str">
            <v>C/U</v>
          </cell>
          <cell r="H71">
            <v>199</v>
          </cell>
          <cell r="I71">
            <v>0</v>
          </cell>
          <cell r="J71" t="str">
            <v>ARS</v>
          </cell>
          <cell r="K71">
            <v>0</v>
          </cell>
          <cell r="L71">
            <v>180724.88</v>
          </cell>
          <cell r="M71" t="str">
            <v>1600003 BC - MEDICAMENTOS</v>
          </cell>
        </row>
        <row r="72">
          <cell r="D72" t="str">
            <v>ZMED</v>
          </cell>
          <cell r="E72" t="str">
            <v>1120</v>
          </cell>
          <cell r="F72" t="str">
            <v>2021</v>
          </cell>
          <cell r="G72" t="str">
            <v>C/U</v>
          </cell>
          <cell r="H72">
            <v>196</v>
          </cell>
          <cell r="I72">
            <v>0</v>
          </cell>
          <cell r="J72" t="str">
            <v>ARS</v>
          </cell>
          <cell r="K72">
            <v>0</v>
          </cell>
          <cell r="L72">
            <v>1099340.74</v>
          </cell>
          <cell r="M72" t="str">
            <v>1600003 BC - MEDICAMENTOS</v>
          </cell>
        </row>
        <row r="73">
          <cell r="D73" t="str">
            <v>ZDES</v>
          </cell>
          <cell r="E73" t="str">
            <v>1120</v>
          </cell>
          <cell r="F73" t="str">
            <v>2021</v>
          </cell>
          <cell r="G73" t="str">
            <v>C/U</v>
          </cell>
          <cell r="H73">
            <v>190</v>
          </cell>
          <cell r="I73">
            <v>0</v>
          </cell>
          <cell r="J73" t="str">
            <v>ARS</v>
          </cell>
          <cell r="K73">
            <v>0</v>
          </cell>
          <cell r="L73">
            <v>142880</v>
          </cell>
          <cell r="M73" t="str">
            <v>1600009 BC - DESCARTABLES</v>
          </cell>
        </row>
        <row r="74">
          <cell r="D74" t="str">
            <v>ZMED</v>
          </cell>
          <cell r="E74" t="str">
            <v>1120</v>
          </cell>
          <cell r="F74" t="str">
            <v>2021</v>
          </cell>
          <cell r="G74" t="str">
            <v>C/U</v>
          </cell>
          <cell r="H74">
            <v>180</v>
          </cell>
          <cell r="I74">
            <v>0</v>
          </cell>
          <cell r="J74" t="str">
            <v>ARS</v>
          </cell>
          <cell r="K74">
            <v>0</v>
          </cell>
          <cell r="L74">
            <v>466246.44</v>
          </cell>
          <cell r="M74" t="str">
            <v>1600003 BC - MEDICAMENTOS</v>
          </cell>
        </row>
        <row r="75">
          <cell r="D75" t="str">
            <v>ZMED</v>
          </cell>
          <cell r="E75" t="str">
            <v>1120</v>
          </cell>
          <cell r="F75" t="str">
            <v>2021</v>
          </cell>
          <cell r="G75" t="str">
            <v>C/U</v>
          </cell>
          <cell r="H75">
            <v>172</v>
          </cell>
          <cell r="I75">
            <v>0</v>
          </cell>
          <cell r="J75" t="str">
            <v>ARS</v>
          </cell>
          <cell r="K75">
            <v>0</v>
          </cell>
          <cell r="L75">
            <v>138840.54</v>
          </cell>
          <cell r="M75" t="str">
            <v>1600003 BC - MEDICAMENTOS</v>
          </cell>
        </row>
        <row r="76">
          <cell r="D76" t="str">
            <v>ZMED</v>
          </cell>
          <cell r="E76" t="str">
            <v>1120</v>
          </cell>
          <cell r="F76" t="str">
            <v>2021</v>
          </cell>
          <cell r="G76" t="str">
            <v>C/U</v>
          </cell>
          <cell r="H76">
            <v>169</v>
          </cell>
          <cell r="I76">
            <v>0</v>
          </cell>
          <cell r="J76" t="str">
            <v>ARS</v>
          </cell>
          <cell r="K76">
            <v>0</v>
          </cell>
          <cell r="L76">
            <v>680765.41</v>
          </cell>
          <cell r="M76" t="str">
            <v>1600003 BC - MEDICAMENTOS</v>
          </cell>
        </row>
        <row r="77">
          <cell r="D77" t="str">
            <v>ZMED</v>
          </cell>
          <cell r="E77" t="str">
            <v>1120</v>
          </cell>
          <cell r="F77" t="str">
            <v>2021</v>
          </cell>
          <cell r="G77" t="str">
            <v>C/U</v>
          </cell>
          <cell r="H77">
            <v>165</v>
          </cell>
          <cell r="I77">
            <v>0</v>
          </cell>
          <cell r="J77" t="str">
            <v>ARS</v>
          </cell>
          <cell r="K77">
            <v>0</v>
          </cell>
          <cell r="L77">
            <v>8908.7999999999993</v>
          </cell>
          <cell r="M77" t="str">
            <v>1600003 BC - MEDICAMENTOS</v>
          </cell>
        </row>
        <row r="78">
          <cell r="D78" t="str">
            <v>ZMED</v>
          </cell>
          <cell r="E78" t="str">
            <v>1120</v>
          </cell>
          <cell r="F78" t="str">
            <v>2021</v>
          </cell>
          <cell r="G78" t="str">
            <v>C/U</v>
          </cell>
          <cell r="H78">
            <v>160</v>
          </cell>
          <cell r="I78">
            <v>0</v>
          </cell>
          <cell r="J78" t="str">
            <v>ARS</v>
          </cell>
          <cell r="K78">
            <v>0</v>
          </cell>
          <cell r="L78">
            <v>1652278.11</v>
          </cell>
          <cell r="M78" t="str">
            <v>1600003 BC - MEDICAMENTOS</v>
          </cell>
        </row>
        <row r="79">
          <cell r="D79" t="str">
            <v>ZDES</v>
          </cell>
          <cell r="E79" t="str">
            <v>1120</v>
          </cell>
          <cell r="F79" t="str">
            <v>2021</v>
          </cell>
          <cell r="G79" t="str">
            <v>C/U</v>
          </cell>
          <cell r="H79">
            <v>160</v>
          </cell>
          <cell r="I79">
            <v>0</v>
          </cell>
          <cell r="J79" t="str">
            <v>ARS</v>
          </cell>
          <cell r="K79">
            <v>0</v>
          </cell>
          <cell r="L79">
            <v>177154.3</v>
          </cell>
          <cell r="M79" t="str">
            <v>1600009 BC - DESCARTABLES</v>
          </cell>
        </row>
        <row r="80">
          <cell r="D80" t="str">
            <v>ZMED</v>
          </cell>
          <cell r="E80" t="str">
            <v>1120</v>
          </cell>
          <cell r="F80" t="str">
            <v>2021</v>
          </cell>
          <cell r="G80" t="str">
            <v>C/U</v>
          </cell>
          <cell r="H80">
            <v>155</v>
          </cell>
          <cell r="I80">
            <v>0</v>
          </cell>
          <cell r="J80" t="str">
            <v>ARS</v>
          </cell>
          <cell r="K80">
            <v>0</v>
          </cell>
          <cell r="L80">
            <v>29945</v>
          </cell>
          <cell r="M80" t="str">
            <v>1600003 BC - MEDICAMENTOS</v>
          </cell>
        </row>
        <row r="81">
          <cell r="D81" t="str">
            <v>ZMED</v>
          </cell>
          <cell r="E81" t="str">
            <v>1120</v>
          </cell>
          <cell r="F81" t="str">
            <v>2021</v>
          </cell>
          <cell r="G81" t="str">
            <v>C/U</v>
          </cell>
          <cell r="H81">
            <v>155</v>
          </cell>
          <cell r="I81">
            <v>0</v>
          </cell>
          <cell r="J81" t="str">
            <v>ARS</v>
          </cell>
          <cell r="K81">
            <v>0</v>
          </cell>
          <cell r="L81">
            <v>49040</v>
          </cell>
          <cell r="M81" t="str">
            <v>1600003 BC - MEDICAMENTOS</v>
          </cell>
        </row>
        <row r="82">
          <cell r="D82" t="str">
            <v>ZMED</v>
          </cell>
          <cell r="E82" t="str">
            <v>1120</v>
          </cell>
          <cell r="F82" t="str">
            <v>2021</v>
          </cell>
          <cell r="G82" t="str">
            <v>C/U</v>
          </cell>
          <cell r="H82">
            <v>155</v>
          </cell>
          <cell r="I82">
            <v>0</v>
          </cell>
          <cell r="J82" t="str">
            <v>ARS</v>
          </cell>
          <cell r="K82">
            <v>0</v>
          </cell>
          <cell r="L82">
            <v>128582.5</v>
          </cell>
          <cell r="M82" t="str">
            <v>1600003 BC - MEDICAMENTOS</v>
          </cell>
        </row>
        <row r="83">
          <cell r="D83" t="str">
            <v>ZMED</v>
          </cell>
          <cell r="E83" t="str">
            <v>1120</v>
          </cell>
          <cell r="F83" t="str">
            <v>2021</v>
          </cell>
          <cell r="G83" t="str">
            <v>C/U</v>
          </cell>
          <cell r="H83">
            <v>155</v>
          </cell>
          <cell r="I83">
            <v>0</v>
          </cell>
          <cell r="J83" t="str">
            <v>ARS</v>
          </cell>
          <cell r="K83">
            <v>0</v>
          </cell>
          <cell r="L83">
            <v>247068.98</v>
          </cell>
          <cell r="M83" t="str">
            <v>1600003 BC - MEDICAMENTOS</v>
          </cell>
        </row>
        <row r="84">
          <cell r="D84" t="str">
            <v>ZMED</v>
          </cell>
          <cell r="E84" t="str">
            <v>1120</v>
          </cell>
          <cell r="F84" t="str">
            <v>2021</v>
          </cell>
          <cell r="G84" t="str">
            <v>C/U</v>
          </cell>
          <cell r="H84">
            <v>150</v>
          </cell>
          <cell r="I84">
            <v>0</v>
          </cell>
          <cell r="J84" t="str">
            <v>ARS</v>
          </cell>
          <cell r="K84">
            <v>0</v>
          </cell>
          <cell r="L84">
            <v>59225</v>
          </cell>
          <cell r="M84" t="str">
            <v>1600003 BC - MEDICAMENTOS</v>
          </cell>
        </row>
        <row r="85">
          <cell r="D85" t="str">
            <v>ZMED</v>
          </cell>
          <cell r="E85" t="str">
            <v>1120</v>
          </cell>
          <cell r="F85" t="str">
            <v>2010</v>
          </cell>
          <cell r="G85" t="str">
            <v>C/U</v>
          </cell>
          <cell r="H85">
            <v>150</v>
          </cell>
          <cell r="I85">
            <v>0</v>
          </cell>
          <cell r="J85" t="str">
            <v>ARS</v>
          </cell>
          <cell r="K85">
            <v>0</v>
          </cell>
          <cell r="L85">
            <v>221682.1</v>
          </cell>
          <cell r="M85" t="str">
            <v>1600003 BC - MEDICAMENTOS</v>
          </cell>
        </row>
        <row r="86">
          <cell r="D86" t="str">
            <v>ZMED</v>
          </cell>
          <cell r="E86" t="str">
            <v>1120</v>
          </cell>
          <cell r="F86" t="str">
            <v>2021</v>
          </cell>
          <cell r="G86" t="str">
            <v>C/U</v>
          </cell>
          <cell r="H86">
            <v>150</v>
          </cell>
          <cell r="I86">
            <v>0</v>
          </cell>
          <cell r="J86" t="str">
            <v>ARS</v>
          </cell>
          <cell r="K86">
            <v>0</v>
          </cell>
          <cell r="L86">
            <v>8599.5</v>
          </cell>
          <cell r="M86" t="str">
            <v>1600003 BC - MEDICAMENTOS</v>
          </cell>
        </row>
        <row r="87">
          <cell r="D87" t="str">
            <v>ZDES</v>
          </cell>
          <cell r="E87" t="str">
            <v>1120</v>
          </cell>
          <cell r="F87" t="str">
            <v>2021</v>
          </cell>
          <cell r="G87" t="str">
            <v>C/U</v>
          </cell>
          <cell r="H87">
            <v>150</v>
          </cell>
          <cell r="I87">
            <v>0</v>
          </cell>
          <cell r="J87" t="str">
            <v>ARS</v>
          </cell>
          <cell r="K87">
            <v>0</v>
          </cell>
          <cell r="L87">
            <v>278568.48</v>
          </cell>
          <cell r="M87" t="str">
            <v>1600009 BC - DESCARTABLES</v>
          </cell>
        </row>
        <row r="88">
          <cell r="D88" t="str">
            <v>ZMED</v>
          </cell>
          <cell r="E88" t="str">
            <v>1120</v>
          </cell>
          <cell r="F88" t="str">
            <v>2021</v>
          </cell>
          <cell r="G88" t="str">
            <v>C/U</v>
          </cell>
          <cell r="H88">
            <v>137</v>
          </cell>
          <cell r="I88">
            <v>0</v>
          </cell>
          <cell r="J88" t="str">
            <v>ARS</v>
          </cell>
          <cell r="K88">
            <v>0</v>
          </cell>
          <cell r="L88">
            <v>120545.96</v>
          </cell>
          <cell r="M88" t="str">
            <v>1600003 BC - MEDICAMENTOS</v>
          </cell>
        </row>
        <row r="89">
          <cell r="D89" t="str">
            <v>ZMED</v>
          </cell>
          <cell r="E89" t="str">
            <v>1120</v>
          </cell>
          <cell r="F89" t="str">
            <v>2021</v>
          </cell>
          <cell r="G89" t="str">
            <v>C/U</v>
          </cell>
          <cell r="H89">
            <v>136</v>
          </cell>
          <cell r="I89">
            <v>0</v>
          </cell>
          <cell r="J89" t="str">
            <v>ARS</v>
          </cell>
          <cell r="K89">
            <v>0</v>
          </cell>
          <cell r="L89">
            <v>911301.08</v>
          </cell>
          <cell r="M89" t="str">
            <v>1600003 BC - MEDICAMENTOS</v>
          </cell>
        </row>
        <row r="90">
          <cell r="D90" t="str">
            <v>ZMED</v>
          </cell>
          <cell r="E90" t="str">
            <v>1120</v>
          </cell>
          <cell r="F90" t="str">
            <v>2021</v>
          </cell>
          <cell r="G90" t="str">
            <v>C/U</v>
          </cell>
          <cell r="H90">
            <v>133</v>
          </cell>
          <cell r="I90">
            <v>0</v>
          </cell>
          <cell r="J90" t="str">
            <v>ARS</v>
          </cell>
          <cell r="K90">
            <v>0</v>
          </cell>
          <cell r="L90">
            <v>256284.1</v>
          </cell>
          <cell r="M90" t="str">
            <v>1600003 BC - MEDICAMENTOS</v>
          </cell>
        </row>
        <row r="91">
          <cell r="D91" t="str">
            <v>ZMED</v>
          </cell>
          <cell r="E91" t="str">
            <v>1120</v>
          </cell>
          <cell r="F91" t="str">
            <v>2021</v>
          </cell>
          <cell r="G91" t="str">
            <v>C/U</v>
          </cell>
          <cell r="H91">
            <v>130</v>
          </cell>
          <cell r="I91">
            <v>0</v>
          </cell>
          <cell r="J91" t="str">
            <v>ARS</v>
          </cell>
          <cell r="K91">
            <v>0</v>
          </cell>
          <cell r="L91">
            <v>830483.7</v>
          </cell>
          <cell r="M91" t="str">
            <v>1600003 BC - MEDICAMENTOS</v>
          </cell>
        </row>
        <row r="92">
          <cell r="D92" t="str">
            <v>ZMED</v>
          </cell>
          <cell r="E92" t="str">
            <v>1120</v>
          </cell>
          <cell r="F92" t="str">
            <v>2021</v>
          </cell>
          <cell r="G92" t="str">
            <v>C/U</v>
          </cell>
          <cell r="H92">
            <v>130</v>
          </cell>
          <cell r="I92">
            <v>0</v>
          </cell>
          <cell r="J92" t="str">
            <v>ARS</v>
          </cell>
          <cell r="K92">
            <v>0</v>
          </cell>
          <cell r="L92">
            <v>11550.6</v>
          </cell>
          <cell r="M92" t="str">
            <v>1600003 BC - MEDICAMENTOS</v>
          </cell>
        </row>
        <row r="93">
          <cell r="D93" t="str">
            <v>ZMED</v>
          </cell>
          <cell r="E93" t="str">
            <v>1120</v>
          </cell>
          <cell r="F93" t="str">
            <v>2021</v>
          </cell>
          <cell r="G93" t="str">
            <v>C/U</v>
          </cell>
          <cell r="H93">
            <v>127</v>
          </cell>
          <cell r="I93">
            <v>0</v>
          </cell>
          <cell r="J93" t="str">
            <v>ARS</v>
          </cell>
          <cell r="K93">
            <v>0</v>
          </cell>
          <cell r="L93">
            <v>1155720.3999999999</v>
          </cell>
          <cell r="M93" t="str">
            <v>1600003 BC - MEDICAMENTOS</v>
          </cell>
        </row>
        <row r="94">
          <cell r="D94" t="str">
            <v>ZMED</v>
          </cell>
          <cell r="E94" t="str">
            <v>1120</v>
          </cell>
          <cell r="F94" t="str">
            <v>2021</v>
          </cell>
          <cell r="G94" t="str">
            <v>C/U</v>
          </cell>
          <cell r="H94">
            <v>126</v>
          </cell>
          <cell r="I94">
            <v>0</v>
          </cell>
          <cell r="J94" t="str">
            <v>ARS</v>
          </cell>
          <cell r="K94">
            <v>0</v>
          </cell>
          <cell r="L94">
            <v>125042.42</v>
          </cell>
          <cell r="M94" t="str">
            <v>1600003 BC - MEDICAMENTOS</v>
          </cell>
        </row>
        <row r="95">
          <cell r="D95" t="str">
            <v>ZMED</v>
          </cell>
          <cell r="E95" t="str">
            <v>1120</v>
          </cell>
          <cell r="F95" t="str">
            <v>2021</v>
          </cell>
          <cell r="G95" t="str">
            <v>C/U</v>
          </cell>
          <cell r="H95">
            <v>123</v>
          </cell>
          <cell r="I95">
            <v>0</v>
          </cell>
          <cell r="J95" t="str">
            <v>ARS</v>
          </cell>
          <cell r="K95">
            <v>0</v>
          </cell>
          <cell r="L95">
            <v>583095</v>
          </cell>
          <cell r="M95" t="str">
            <v>1600003 BC - MEDICAMENTOS</v>
          </cell>
        </row>
        <row r="96">
          <cell r="D96" t="str">
            <v>ZMED</v>
          </cell>
          <cell r="E96" t="str">
            <v>1120</v>
          </cell>
          <cell r="F96" t="str">
            <v>2021</v>
          </cell>
          <cell r="G96" t="str">
            <v>C/U</v>
          </cell>
          <cell r="H96">
            <v>120</v>
          </cell>
          <cell r="I96">
            <v>0</v>
          </cell>
          <cell r="J96" t="str">
            <v>ARS</v>
          </cell>
          <cell r="K96">
            <v>0</v>
          </cell>
          <cell r="L96">
            <v>103605.2</v>
          </cell>
          <cell r="M96" t="str">
            <v>1600003 BC - MEDICAMENTOS</v>
          </cell>
        </row>
        <row r="97">
          <cell r="D97" t="str">
            <v>ZMED</v>
          </cell>
          <cell r="E97" t="str">
            <v>1120</v>
          </cell>
          <cell r="F97" t="str">
            <v>2010</v>
          </cell>
          <cell r="G97" t="str">
            <v>C/U</v>
          </cell>
          <cell r="H97">
            <v>120</v>
          </cell>
          <cell r="I97">
            <v>0</v>
          </cell>
          <cell r="J97" t="str">
            <v>ARS</v>
          </cell>
          <cell r="K97">
            <v>0</v>
          </cell>
          <cell r="L97">
            <v>184350.91</v>
          </cell>
          <cell r="M97" t="str">
            <v>1600003 BC - MEDICAMENTOS</v>
          </cell>
        </row>
        <row r="98">
          <cell r="D98" t="str">
            <v>ZMED</v>
          </cell>
          <cell r="E98" t="str">
            <v>1120</v>
          </cell>
          <cell r="F98" t="str">
            <v>2021</v>
          </cell>
          <cell r="G98" t="str">
            <v>C/U</v>
          </cell>
          <cell r="H98">
            <v>120</v>
          </cell>
          <cell r="I98">
            <v>0</v>
          </cell>
          <cell r="J98" t="str">
            <v>ARS</v>
          </cell>
          <cell r="K98">
            <v>0</v>
          </cell>
          <cell r="L98">
            <v>50400</v>
          </cell>
          <cell r="M98" t="str">
            <v>1600003 BC - MEDICAMENTOS</v>
          </cell>
        </row>
        <row r="99">
          <cell r="D99" t="str">
            <v>ZMED</v>
          </cell>
          <cell r="E99" t="str">
            <v>1120</v>
          </cell>
          <cell r="F99" t="str">
            <v>2021</v>
          </cell>
          <cell r="G99" t="str">
            <v>C/U</v>
          </cell>
          <cell r="H99">
            <v>116</v>
          </cell>
          <cell r="I99">
            <v>0</v>
          </cell>
          <cell r="J99" t="str">
            <v>ARS</v>
          </cell>
          <cell r="K99">
            <v>0</v>
          </cell>
          <cell r="L99">
            <v>544066.28</v>
          </cell>
          <cell r="M99" t="str">
            <v>1600003 BC - MEDICAMENTOS</v>
          </cell>
        </row>
        <row r="100">
          <cell r="D100" t="str">
            <v>ZMED</v>
          </cell>
          <cell r="E100" t="str">
            <v>1120</v>
          </cell>
          <cell r="F100" t="str">
            <v>2021</v>
          </cell>
          <cell r="G100" t="str">
            <v>C/U</v>
          </cell>
          <cell r="H100">
            <v>110</v>
          </cell>
          <cell r="I100">
            <v>0</v>
          </cell>
          <cell r="J100" t="str">
            <v>ARS</v>
          </cell>
          <cell r="K100">
            <v>0</v>
          </cell>
          <cell r="L100">
            <v>183546.6</v>
          </cell>
          <cell r="M100" t="str">
            <v>1600003 BC - MEDICAMENTOS</v>
          </cell>
        </row>
        <row r="101">
          <cell r="D101" t="str">
            <v>ZMED</v>
          </cell>
          <cell r="E101" t="str">
            <v>1120</v>
          </cell>
          <cell r="F101" t="str">
            <v>2021</v>
          </cell>
          <cell r="G101" t="str">
            <v>C/U</v>
          </cell>
          <cell r="H101">
            <v>110</v>
          </cell>
          <cell r="I101">
            <v>0</v>
          </cell>
          <cell r="J101" t="str">
            <v>ARS</v>
          </cell>
          <cell r="K101">
            <v>0</v>
          </cell>
          <cell r="L101">
            <v>36508</v>
          </cell>
          <cell r="M101" t="str">
            <v>1600003 BC - MEDICAMENTOS</v>
          </cell>
        </row>
        <row r="102">
          <cell r="D102" t="str">
            <v>ZMED</v>
          </cell>
          <cell r="E102" t="str">
            <v>1120</v>
          </cell>
          <cell r="F102" t="str">
            <v>2021</v>
          </cell>
          <cell r="G102" t="str">
            <v>C/U</v>
          </cell>
          <cell r="H102">
            <v>108</v>
          </cell>
          <cell r="I102">
            <v>0</v>
          </cell>
          <cell r="J102" t="str">
            <v>ARS</v>
          </cell>
          <cell r="K102">
            <v>0</v>
          </cell>
          <cell r="L102">
            <v>256172.64</v>
          </cell>
          <cell r="M102" t="str">
            <v>1600003 BC - MEDICAMENTOS</v>
          </cell>
        </row>
        <row r="103">
          <cell r="D103" t="str">
            <v>ZMED</v>
          </cell>
          <cell r="E103" t="str">
            <v>1120</v>
          </cell>
          <cell r="F103" t="str">
            <v>2021</v>
          </cell>
          <cell r="G103" t="str">
            <v>C/U</v>
          </cell>
          <cell r="H103">
            <v>105</v>
          </cell>
          <cell r="I103">
            <v>0</v>
          </cell>
          <cell r="J103" t="str">
            <v>ARS</v>
          </cell>
          <cell r="K103">
            <v>0</v>
          </cell>
          <cell r="L103">
            <v>185226.56</v>
          </cell>
          <cell r="M103" t="str">
            <v>1600003 BC - MEDICAMENTOS</v>
          </cell>
        </row>
        <row r="104">
          <cell r="D104" t="str">
            <v>ZMED</v>
          </cell>
          <cell r="E104" t="str">
            <v>1120</v>
          </cell>
          <cell r="F104" t="str">
            <v>2021</v>
          </cell>
          <cell r="G104" t="str">
            <v>C/U</v>
          </cell>
          <cell r="H104">
            <v>105</v>
          </cell>
          <cell r="I104">
            <v>0</v>
          </cell>
          <cell r="J104" t="str">
            <v>ARS</v>
          </cell>
          <cell r="K104">
            <v>0</v>
          </cell>
          <cell r="L104">
            <v>114339.05</v>
          </cell>
          <cell r="M104" t="str">
            <v>1600003 BC - MEDICAMENTOS</v>
          </cell>
        </row>
        <row r="105">
          <cell r="D105" t="str">
            <v>ZMED</v>
          </cell>
          <cell r="E105" t="str">
            <v>1120</v>
          </cell>
          <cell r="F105" t="str">
            <v>2021</v>
          </cell>
          <cell r="G105" t="str">
            <v>C/U</v>
          </cell>
          <cell r="H105">
            <v>105</v>
          </cell>
          <cell r="I105">
            <v>0</v>
          </cell>
          <cell r="J105" t="str">
            <v>ARS</v>
          </cell>
          <cell r="K105">
            <v>0</v>
          </cell>
          <cell r="L105">
            <v>76019.25</v>
          </cell>
          <cell r="M105" t="str">
            <v>1600003 BC - MEDICAMENTOS</v>
          </cell>
        </row>
        <row r="106">
          <cell r="D106" t="str">
            <v>ZDES</v>
          </cell>
          <cell r="E106" t="str">
            <v>1120</v>
          </cell>
          <cell r="F106" t="str">
            <v>2021</v>
          </cell>
          <cell r="G106" t="str">
            <v>C/U</v>
          </cell>
          <cell r="H106">
            <v>105</v>
          </cell>
          <cell r="I106">
            <v>0</v>
          </cell>
          <cell r="J106" t="str">
            <v>ARS</v>
          </cell>
          <cell r="K106">
            <v>0</v>
          </cell>
          <cell r="L106">
            <v>32212.38</v>
          </cell>
          <cell r="M106" t="str">
            <v>1600009 BC - DESCARTABLES</v>
          </cell>
        </row>
        <row r="107">
          <cell r="D107" t="str">
            <v>ZMED</v>
          </cell>
          <cell r="E107" t="str">
            <v>1120</v>
          </cell>
          <cell r="F107" t="str">
            <v>2021</v>
          </cell>
          <cell r="G107" t="str">
            <v>C/U</v>
          </cell>
          <cell r="H107">
            <v>103</v>
          </cell>
          <cell r="I107">
            <v>0</v>
          </cell>
          <cell r="J107" t="str">
            <v>ARS</v>
          </cell>
          <cell r="K107">
            <v>0</v>
          </cell>
          <cell r="L107">
            <v>47735</v>
          </cell>
          <cell r="M107" t="str">
            <v>1600003 BC - MEDICAMENTOS</v>
          </cell>
        </row>
        <row r="108">
          <cell r="D108" t="str">
            <v>ZMED</v>
          </cell>
          <cell r="E108" t="str">
            <v>1120</v>
          </cell>
          <cell r="F108" t="str">
            <v>2010</v>
          </cell>
          <cell r="G108" t="str">
            <v>C/U</v>
          </cell>
          <cell r="H108">
            <v>100</v>
          </cell>
          <cell r="I108">
            <v>0</v>
          </cell>
          <cell r="J108" t="str">
            <v>ARS</v>
          </cell>
          <cell r="K108">
            <v>0</v>
          </cell>
          <cell r="L108">
            <v>19090.64</v>
          </cell>
          <cell r="M108" t="str">
            <v>1600003 BC - MEDICAMENTOS</v>
          </cell>
        </row>
        <row r="109">
          <cell r="D109" t="str">
            <v>ZMED</v>
          </cell>
          <cell r="E109" t="str">
            <v>1120</v>
          </cell>
          <cell r="F109" t="str">
            <v>2010</v>
          </cell>
          <cell r="G109" t="str">
            <v>C/U</v>
          </cell>
          <cell r="H109">
            <v>100</v>
          </cell>
          <cell r="I109">
            <v>0</v>
          </cell>
          <cell r="J109" t="str">
            <v>ARS</v>
          </cell>
          <cell r="K109">
            <v>0</v>
          </cell>
          <cell r="L109">
            <v>20300.34</v>
          </cell>
          <cell r="M109" t="str">
            <v>1600003 BC - MEDICAMENTOS</v>
          </cell>
        </row>
        <row r="110">
          <cell r="D110" t="str">
            <v>ZMED</v>
          </cell>
          <cell r="E110" t="str">
            <v>1120</v>
          </cell>
          <cell r="F110" t="str">
            <v>2021</v>
          </cell>
          <cell r="G110" t="str">
            <v>C/U</v>
          </cell>
          <cell r="H110">
            <v>100</v>
          </cell>
          <cell r="I110">
            <v>0</v>
          </cell>
          <cell r="J110" t="str">
            <v>ARS</v>
          </cell>
          <cell r="K110">
            <v>0</v>
          </cell>
          <cell r="L110">
            <v>6943</v>
          </cell>
          <cell r="M110" t="str">
            <v>1600003 BC - MEDICAMENTOS</v>
          </cell>
        </row>
        <row r="111">
          <cell r="D111" t="str">
            <v>ZMED</v>
          </cell>
          <cell r="E111" t="str">
            <v>1120</v>
          </cell>
          <cell r="F111" t="str">
            <v>2021</v>
          </cell>
          <cell r="G111" t="str">
            <v>C/U</v>
          </cell>
          <cell r="H111">
            <v>100</v>
          </cell>
          <cell r="I111">
            <v>0</v>
          </cell>
          <cell r="J111" t="str">
            <v>ARS</v>
          </cell>
          <cell r="K111">
            <v>0</v>
          </cell>
          <cell r="L111">
            <v>6865</v>
          </cell>
          <cell r="M111" t="str">
            <v>1600003 BC - MEDICAMENTOS</v>
          </cell>
        </row>
        <row r="112">
          <cell r="D112" t="str">
            <v>ZMED</v>
          </cell>
          <cell r="E112" t="str">
            <v>1120</v>
          </cell>
          <cell r="F112" t="str">
            <v>2021</v>
          </cell>
          <cell r="G112" t="str">
            <v>C/U</v>
          </cell>
          <cell r="H112">
            <v>100</v>
          </cell>
          <cell r="I112">
            <v>0</v>
          </cell>
          <cell r="J112" t="str">
            <v>ARS</v>
          </cell>
          <cell r="K112">
            <v>0</v>
          </cell>
          <cell r="L112">
            <v>35773</v>
          </cell>
          <cell r="M112" t="str">
            <v>1600003 BC - MEDICAMENTOS</v>
          </cell>
        </row>
        <row r="113">
          <cell r="D113" t="str">
            <v>ZDES</v>
          </cell>
          <cell r="E113" t="str">
            <v>1120</v>
          </cell>
          <cell r="F113" t="str">
            <v>2021</v>
          </cell>
          <cell r="G113" t="str">
            <v>C/U</v>
          </cell>
          <cell r="H113">
            <v>100</v>
          </cell>
          <cell r="I113">
            <v>0</v>
          </cell>
          <cell r="J113" t="str">
            <v>ARS</v>
          </cell>
          <cell r="K113">
            <v>0</v>
          </cell>
          <cell r="L113">
            <v>14591.43</v>
          </cell>
          <cell r="M113" t="str">
            <v>1600009 BC - DESCARTABLES</v>
          </cell>
        </row>
        <row r="114">
          <cell r="D114" t="str">
            <v>ZDES</v>
          </cell>
          <cell r="E114" t="str">
            <v>1120</v>
          </cell>
          <cell r="F114" t="str">
            <v>2021</v>
          </cell>
          <cell r="G114" t="str">
            <v>C/U</v>
          </cell>
          <cell r="H114">
            <v>100</v>
          </cell>
          <cell r="I114">
            <v>0</v>
          </cell>
          <cell r="J114" t="str">
            <v>ARS</v>
          </cell>
          <cell r="K114">
            <v>0</v>
          </cell>
          <cell r="L114">
            <v>20182</v>
          </cell>
          <cell r="M114" t="str">
            <v>1600009 BC - DESCARTABLES</v>
          </cell>
        </row>
        <row r="115">
          <cell r="D115" t="str">
            <v>ZDES</v>
          </cell>
          <cell r="E115" t="str">
            <v>1120</v>
          </cell>
          <cell r="F115" t="str">
            <v>2010</v>
          </cell>
          <cell r="G115" t="str">
            <v>C/U</v>
          </cell>
          <cell r="H115">
            <v>100</v>
          </cell>
          <cell r="I115">
            <v>0</v>
          </cell>
          <cell r="J115" t="str">
            <v>ARS</v>
          </cell>
          <cell r="K115">
            <v>0</v>
          </cell>
          <cell r="L115">
            <v>21355.67</v>
          </cell>
          <cell r="M115" t="str">
            <v>1600009 BC - DESCARTABLES</v>
          </cell>
        </row>
        <row r="116">
          <cell r="D116" t="str">
            <v>ZDES</v>
          </cell>
          <cell r="E116" t="str">
            <v>1120</v>
          </cell>
          <cell r="F116" t="str">
            <v>2021</v>
          </cell>
          <cell r="G116" t="str">
            <v>C/U</v>
          </cell>
          <cell r="H116">
            <v>100</v>
          </cell>
          <cell r="I116">
            <v>0</v>
          </cell>
          <cell r="J116" t="str">
            <v>ARS</v>
          </cell>
          <cell r="K116">
            <v>0</v>
          </cell>
          <cell r="L116">
            <v>45430</v>
          </cell>
          <cell r="M116" t="str">
            <v>1600009 BC - DESCARTABLES</v>
          </cell>
        </row>
        <row r="117">
          <cell r="D117" t="str">
            <v>ZDES</v>
          </cell>
          <cell r="E117" t="str">
            <v>1120</v>
          </cell>
          <cell r="F117" t="str">
            <v>2021</v>
          </cell>
          <cell r="G117" t="str">
            <v>C/U</v>
          </cell>
          <cell r="H117">
            <v>100</v>
          </cell>
          <cell r="I117">
            <v>0</v>
          </cell>
          <cell r="J117" t="str">
            <v>ARS</v>
          </cell>
          <cell r="K117">
            <v>0</v>
          </cell>
          <cell r="L117">
            <v>3022.32</v>
          </cell>
          <cell r="M117" t="str">
            <v>1600009 BC - DESCARTABLES</v>
          </cell>
        </row>
        <row r="118">
          <cell r="D118" t="str">
            <v>ZDES</v>
          </cell>
          <cell r="E118" t="str">
            <v>1120</v>
          </cell>
          <cell r="F118" t="str">
            <v>2021</v>
          </cell>
          <cell r="G118" t="str">
            <v>C/U</v>
          </cell>
          <cell r="H118">
            <v>100</v>
          </cell>
          <cell r="I118">
            <v>0</v>
          </cell>
          <cell r="J118" t="str">
            <v>ARS</v>
          </cell>
          <cell r="K118">
            <v>0</v>
          </cell>
          <cell r="L118">
            <v>45430</v>
          </cell>
          <cell r="M118" t="str">
            <v>1600009 BC - DESCARTABLES</v>
          </cell>
        </row>
        <row r="119">
          <cell r="D119" t="str">
            <v>ZDES</v>
          </cell>
          <cell r="E119" t="str">
            <v>1120</v>
          </cell>
          <cell r="F119" t="str">
            <v>2021</v>
          </cell>
          <cell r="G119" t="str">
            <v>C/U</v>
          </cell>
          <cell r="H119">
            <v>100</v>
          </cell>
          <cell r="I119">
            <v>0</v>
          </cell>
          <cell r="J119" t="str">
            <v>ARS</v>
          </cell>
          <cell r="K119">
            <v>0</v>
          </cell>
          <cell r="L119">
            <v>132129</v>
          </cell>
          <cell r="M119" t="str">
            <v>1600009 BC - DESCARTABLES</v>
          </cell>
        </row>
        <row r="120">
          <cell r="D120" t="str">
            <v>ZDES</v>
          </cell>
          <cell r="E120" t="str">
            <v>1120</v>
          </cell>
          <cell r="F120" t="str">
            <v>2021</v>
          </cell>
          <cell r="G120" t="str">
            <v>C/U</v>
          </cell>
          <cell r="H120">
            <v>100</v>
          </cell>
          <cell r="I120">
            <v>0</v>
          </cell>
          <cell r="J120" t="str">
            <v>ARS</v>
          </cell>
          <cell r="K120">
            <v>0</v>
          </cell>
          <cell r="L120">
            <v>22500</v>
          </cell>
          <cell r="M120" t="str">
            <v>1600009 BC - DESCARTABLES</v>
          </cell>
        </row>
        <row r="121">
          <cell r="D121" t="str">
            <v>ZDES</v>
          </cell>
          <cell r="E121" t="str">
            <v>1120</v>
          </cell>
          <cell r="F121" t="str">
            <v>2021</v>
          </cell>
          <cell r="G121" t="str">
            <v>C/U</v>
          </cell>
          <cell r="H121">
            <v>100</v>
          </cell>
          <cell r="I121">
            <v>0</v>
          </cell>
          <cell r="J121" t="str">
            <v>ARS</v>
          </cell>
          <cell r="K121">
            <v>0</v>
          </cell>
          <cell r="L121">
            <v>44061</v>
          </cell>
          <cell r="M121" t="str">
            <v>1600009 BC - DESCARTABLES</v>
          </cell>
        </row>
        <row r="122">
          <cell r="D122" t="str">
            <v>ZDES</v>
          </cell>
          <cell r="E122" t="str">
            <v>1120</v>
          </cell>
          <cell r="F122" t="str">
            <v>2021</v>
          </cell>
          <cell r="G122" t="str">
            <v>C/U</v>
          </cell>
          <cell r="H122">
            <v>100</v>
          </cell>
          <cell r="I122">
            <v>0</v>
          </cell>
          <cell r="J122" t="str">
            <v>ARS</v>
          </cell>
          <cell r="K122">
            <v>0</v>
          </cell>
          <cell r="L122">
            <v>210031</v>
          </cell>
          <cell r="M122" t="str">
            <v>1600009 BC - DESCARTABLES</v>
          </cell>
        </row>
        <row r="123">
          <cell r="D123" t="str">
            <v>ZEQI</v>
          </cell>
          <cell r="E123" t="str">
            <v>1120</v>
          </cell>
          <cell r="F123" t="str">
            <v>2021</v>
          </cell>
          <cell r="G123" t="str">
            <v>C/U</v>
          </cell>
          <cell r="H123">
            <v>100</v>
          </cell>
          <cell r="I123">
            <v>0</v>
          </cell>
          <cell r="J123" t="str">
            <v>ARS</v>
          </cell>
          <cell r="K123">
            <v>0</v>
          </cell>
          <cell r="L123">
            <v>44061</v>
          </cell>
          <cell r="M123" t="str">
            <v>1600004 BC - DISPOSITIVO DE ALERTA</v>
          </cell>
        </row>
        <row r="124">
          <cell r="D124" t="str">
            <v>ZERS</v>
          </cell>
          <cell r="E124" t="str">
            <v>1120</v>
          </cell>
          <cell r="F124" t="str">
            <v>2010</v>
          </cell>
          <cell r="G124" t="str">
            <v>L</v>
          </cell>
          <cell r="H124">
            <v>100</v>
          </cell>
          <cell r="I124">
            <v>0</v>
          </cell>
          <cell r="J124" t="str">
            <v>ARS</v>
          </cell>
          <cell r="K124">
            <v>0</v>
          </cell>
          <cell r="L124">
            <v>36075</v>
          </cell>
          <cell r="M124" t="str">
            <v>1600005 BC - REPUESTOS</v>
          </cell>
        </row>
        <row r="125">
          <cell r="D125" t="str">
            <v>ZMED</v>
          </cell>
          <cell r="E125" t="str">
            <v>1120</v>
          </cell>
          <cell r="F125" t="str">
            <v>2021</v>
          </cell>
          <cell r="G125" t="str">
            <v>C/U</v>
          </cell>
          <cell r="H125">
            <v>96</v>
          </cell>
          <cell r="I125">
            <v>0</v>
          </cell>
          <cell r="J125" t="str">
            <v>ARS</v>
          </cell>
          <cell r="K125">
            <v>0</v>
          </cell>
          <cell r="L125">
            <v>129347.52</v>
          </cell>
          <cell r="M125" t="str">
            <v>1600003 BC - MEDICAMENTOS</v>
          </cell>
        </row>
        <row r="126">
          <cell r="D126" t="str">
            <v>ZDES</v>
          </cell>
          <cell r="E126" t="str">
            <v>1120</v>
          </cell>
          <cell r="F126" t="str">
            <v>2021</v>
          </cell>
          <cell r="G126" t="str">
            <v>C/U</v>
          </cell>
          <cell r="H126">
            <v>95</v>
          </cell>
          <cell r="I126">
            <v>0</v>
          </cell>
          <cell r="J126" t="str">
            <v>ARS</v>
          </cell>
          <cell r="K126">
            <v>0</v>
          </cell>
          <cell r="L126">
            <v>85452.5</v>
          </cell>
          <cell r="M126" t="str">
            <v>1600009 BC - DESCARTABLES</v>
          </cell>
        </row>
        <row r="127">
          <cell r="D127" t="str">
            <v>ZDES</v>
          </cell>
          <cell r="E127" t="str">
            <v>1120</v>
          </cell>
          <cell r="F127" t="str">
            <v>2021</v>
          </cell>
          <cell r="G127" t="str">
            <v>C/U</v>
          </cell>
          <cell r="H127">
            <v>90</v>
          </cell>
          <cell r="I127">
            <v>0</v>
          </cell>
          <cell r="J127" t="str">
            <v>ARS</v>
          </cell>
          <cell r="K127">
            <v>0</v>
          </cell>
          <cell r="L127">
            <v>30240</v>
          </cell>
          <cell r="M127" t="str">
            <v>1600009 BC - DESCARTABLES</v>
          </cell>
        </row>
        <row r="128">
          <cell r="D128" t="str">
            <v>ZMED</v>
          </cell>
          <cell r="E128" t="str">
            <v>1120</v>
          </cell>
          <cell r="F128" t="str">
            <v>2021</v>
          </cell>
          <cell r="G128" t="str">
            <v>C/U</v>
          </cell>
          <cell r="H128">
            <v>86</v>
          </cell>
          <cell r="I128">
            <v>0</v>
          </cell>
          <cell r="J128" t="str">
            <v>ARS</v>
          </cell>
          <cell r="K128">
            <v>0</v>
          </cell>
          <cell r="L128">
            <v>386292</v>
          </cell>
          <cell r="M128" t="str">
            <v>1600003 BC - MEDICAMENTOS</v>
          </cell>
        </row>
        <row r="129">
          <cell r="D129" t="str">
            <v>ZMED</v>
          </cell>
          <cell r="E129" t="str">
            <v>1120</v>
          </cell>
          <cell r="F129" t="str">
            <v>2021</v>
          </cell>
          <cell r="G129" t="str">
            <v>C/U</v>
          </cell>
          <cell r="H129">
            <v>85</v>
          </cell>
          <cell r="I129">
            <v>0</v>
          </cell>
          <cell r="J129" t="str">
            <v>ARS</v>
          </cell>
          <cell r="K129">
            <v>0</v>
          </cell>
          <cell r="L129">
            <v>130581.89</v>
          </cell>
          <cell r="M129" t="str">
            <v>1600003 BC - MEDICAMENTOS</v>
          </cell>
        </row>
        <row r="130">
          <cell r="D130" t="str">
            <v>ZMED</v>
          </cell>
          <cell r="E130" t="str">
            <v>1120</v>
          </cell>
          <cell r="F130" t="str">
            <v>2021</v>
          </cell>
          <cell r="G130" t="str">
            <v>C/U</v>
          </cell>
          <cell r="H130">
            <v>80</v>
          </cell>
          <cell r="I130">
            <v>0</v>
          </cell>
          <cell r="J130" t="str">
            <v>ARS</v>
          </cell>
          <cell r="K130">
            <v>0</v>
          </cell>
          <cell r="L130">
            <v>223777.1</v>
          </cell>
          <cell r="M130" t="str">
            <v>1600003 BC - MEDICAMENTOS</v>
          </cell>
        </row>
        <row r="131">
          <cell r="D131" t="str">
            <v>ZMED</v>
          </cell>
          <cell r="E131" t="str">
            <v>1120</v>
          </cell>
          <cell r="F131" t="str">
            <v>2021</v>
          </cell>
          <cell r="G131" t="str">
            <v>C/U</v>
          </cell>
          <cell r="H131">
            <v>79</v>
          </cell>
          <cell r="I131">
            <v>0</v>
          </cell>
          <cell r="J131" t="str">
            <v>ARS</v>
          </cell>
          <cell r="K131">
            <v>0</v>
          </cell>
          <cell r="L131">
            <v>152172.01999999999</v>
          </cell>
          <cell r="M131" t="str">
            <v>1600003 BC - MEDICAMENTOS</v>
          </cell>
        </row>
        <row r="132">
          <cell r="D132" t="str">
            <v>ZUNI</v>
          </cell>
          <cell r="E132" t="str">
            <v>1120</v>
          </cell>
          <cell r="F132" t="str">
            <v>2040</v>
          </cell>
          <cell r="G132" t="str">
            <v>C/U</v>
          </cell>
          <cell r="H132">
            <v>78</v>
          </cell>
          <cell r="I132">
            <v>0</v>
          </cell>
          <cell r="J132" t="str">
            <v>ARS</v>
          </cell>
          <cell r="K132">
            <v>0</v>
          </cell>
          <cell r="L132">
            <v>2730000</v>
          </cell>
          <cell r="M132" t="str">
            <v>1600007 BC - UNIFORMES</v>
          </cell>
        </row>
        <row r="133">
          <cell r="D133" t="str">
            <v>ZMED</v>
          </cell>
          <cell r="E133" t="str">
            <v>1120</v>
          </cell>
          <cell r="F133" t="str">
            <v>2021</v>
          </cell>
          <cell r="G133" t="str">
            <v>C/U</v>
          </cell>
          <cell r="H133">
            <v>75</v>
          </cell>
          <cell r="I133">
            <v>0</v>
          </cell>
          <cell r="J133" t="str">
            <v>ARS</v>
          </cell>
          <cell r="K133">
            <v>0</v>
          </cell>
          <cell r="L133">
            <v>116626.85</v>
          </cell>
          <cell r="M133" t="str">
            <v>1600003 BC - MEDICAMENTOS</v>
          </cell>
        </row>
        <row r="134">
          <cell r="D134" t="str">
            <v>ZMED</v>
          </cell>
          <cell r="E134" t="str">
            <v>1120</v>
          </cell>
          <cell r="F134" t="str">
            <v>2010</v>
          </cell>
          <cell r="G134" t="str">
            <v>C/U</v>
          </cell>
          <cell r="H134">
            <v>72</v>
          </cell>
          <cell r="I134">
            <v>0</v>
          </cell>
          <cell r="J134" t="str">
            <v>ARS</v>
          </cell>
          <cell r="K134">
            <v>0</v>
          </cell>
          <cell r="L134">
            <v>105437.1</v>
          </cell>
          <cell r="M134" t="str">
            <v>1600003 BC - MEDICAMENTOS</v>
          </cell>
        </row>
        <row r="135">
          <cell r="D135" t="str">
            <v>ZMED</v>
          </cell>
          <cell r="E135" t="str">
            <v>1120</v>
          </cell>
          <cell r="F135" t="str">
            <v>2021</v>
          </cell>
          <cell r="G135" t="str">
            <v>C/U</v>
          </cell>
          <cell r="H135">
            <v>70</v>
          </cell>
          <cell r="I135">
            <v>0</v>
          </cell>
          <cell r="J135" t="str">
            <v>ARS</v>
          </cell>
          <cell r="K135">
            <v>0</v>
          </cell>
          <cell r="L135">
            <v>51960.800000000003</v>
          </cell>
          <cell r="M135" t="str">
            <v>1600003 BC - MEDICAMENTOS</v>
          </cell>
        </row>
        <row r="136">
          <cell r="D136" t="str">
            <v>ZMED</v>
          </cell>
          <cell r="E136" t="str">
            <v>1120</v>
          </cell>
          <cell r="F136" t="str">
            <v>2010</v>
          </cell>
          <cell r="G136" t="str">
            <v>C/U</v>
          </cell>
          <cell r="H136">
            <v>70</v>
          </cell>
          <cell r="I136">
            <v>0</v>
          </cell>
          <cell r="J136" t="str">
            <v>ARS</v>
          </cell>
          <cell r="K136">
            <v>0</v>
          </cell>
          <cell r="L136">
            <v>790290.2</v>
          </cell>
          <cell r="M136" t="str">
            <v>1600003 BC - MEDICAMENTOS</v>
          </cell>
        </row>
        <row r="137">
          <cell r="D137" t="str">
            <v>ZMED</v>
          </cell>
          <cell r="E137" t="str">
            <v>1120</v>
          </cell>
          <cell r="F137" t="str">
            <v>2021</v>
          </cell>
          <cell r="G137" t="str">
            <v>C/U</v>
          </cell>
          <cell r="H137">
            <v>61</v>
          </cell>
          <cell r="I137">
            <v>0</v>
          </cell>
          <cell r="J137" t="str">
            <v>ARS</v>
          </cell>
          <cell r="K137">
            <v>0</v>
          </cell>
          <cell r="L137">
            <v>81485.55</v>
          </cell>
          <cell r="M137" t="str">
            <v>1600003 BC - MEDICAMENTOS</v>
          </cell>
        </row>
        <row r="138">
          <cell r="D138" t="str">
            <v>ZMED</v>
          </cell>
          <cell r="E138" t="str">
            <v>1120</v>
          </cell>
          <cell r="F138" t="str">
            <v>2021</v>
          </cell>
          <cell r="G138" t="str">
            <v>C/U</v>
          </cell>
          <cell r="H138">
            <v>60</v>
          </cell>
          <cell r="I138">
            <v>0</v>
          </cell>
          <cell r="J138" t="str">
            <v>ARS</v>
          </cell>
          <cell r="K138">
            <v>0</v>
          </cell>
          <cell r="L138">
            <v>9940.09</v>
          </cell>
          <cell r="M138" t="str">
            <v>1600003 BC - MEDICAMENTOS</v>
          </cell>
        </row>
        <row r="139">
          <cell r="D139" t="str">
            <v>ZMED</v>
          </cell>
          <cell r="E139" t="str">
            <v>1120</v>
          </cell>
          <cell r="F139" t="str">
            <v>2021</v>
          </cell>
          <cell r="G139" t="str">
            <v>C/U</v>
          </cell>
          <cell r="H139">
            <v>60</v>
          </cell>
          <cell r="I139">
            <v>0</v>
          </cell>
          <cell r="J139" t="str">
            <v>ARS</v>
          </cell>
          <cell r="K139">
            <v>0</v>
          </cell>
          <cell r="L139">
            <v>34377.599999999999</v>
          </cell>
          <cell r="M139" t="str">
            <v>1600003 BC - MEDICAMENTOS</v>
          </cell>
        </row>
        <row r="140">
          <cell r="D140" t="str">
            <v>ZMED</v>
          </cell>
          <cell r="E140" t="str">
            <v>1120</v>
          </cell>
          <cell r="F140" t="str">
            <v>2021</v>
          </cell>
          <cell r="G140" t="str">
            <v>C/U</v>
          </cell>
          <cell r="H140">
            <v>60</v>
          </cell>
          <cell r="I140">
            <v>0</v>
          </cell>
          <cell r="J140" t="str">
            <v>ARS</v>
          </cell>
          <cell r="K140">
            <v>0</v>
          </cell>
          <cell r="L140">
            <v>5655</v>
          </cell>
          <cell r="M140" t="str">
            <v>1600003 BC - MEDICAMENTOS</v>
          </cell>
        </row>
        <row r="141">
          <cell r="D141" t="str">
            <v>ZMED</v>
          </cell>
          <cell r="E141" t="str">
            <v>1120</v>
          </cell>
          <cell r="F141" t="str">
            <v>2021</v>
          </cell>
          <cell r="G141" t="str">
            <v>C/U</v>
          </cell>
          <cell r="H141">
            <v>60</v>
          </cell>
          <cell r="I141">
            <v>0</v>
          </cell>
          <cell r="J141" t="str">
            <v>ARS</v>
          </cell>
          <cell r="K141">
            <v>0</v>
          </cell>
          <cell r="L141">
            <v>281198.40000000002</v>
          </cell>
          <cell r="M141" t="str">
            <v>1600003 BC - MEDICAMENTOS</v>
          </cell>
        </row>
        <row r="142">
          <cell r="D142" t="str">
            <v>ZUNI</v>
          </cell>
          <cell r="E142" t="str">
            <v>1120</v>
          </cell>
          <cell r="F142" t="str">
            <v>2021</v>
          </cell>
          <cell r="G142" t="str">
            <v>C/U</v>
          </cell>
          <cell r="H142">
            <v>60</v>
          </cell>
          <cell r="I142">
            <v>0</v>
          </cell>
          <cell r="J142" t="str">
            <v>ARS</v>
          </cell>
          <cell r="K142">
            <v>0</v>
          </cell>
          <cell r="L142">
            <v>425869.2</v>
          </cell>
          <cell r="M142" t="str">
            <v>1600007 BC - UNIFORMES</v>
          </cell>
        </row>
        <row r="143">
          <cell r="D143" t="str">
            <v>ZMED</v>
          </cell>
          <cell r="E143" t="str">
            <v>1120</v>
          </cell>
          <cell r="F143" t="str">
            <v>2021</v>
          </cell>
          <cell r="G143" t="str">
            <v>C/U</v>
          </cell>
          <cell r="H143">
            <v>56</v>
          </cell>
          <cell r="I143">
            <v>0</v>
          </cell>
          <cell r="J143" t="str">
            <v>ARS</v>
          </cell>
          <cell r="K143">
            <v>0</v>
          </cell>
          <cell r="L143">
            <v>7720</v>
          </cell>
          <cell r="M143" t="str">
            <v>1600003 BC - MEDICAMENTOS</v>
          </cell>
        </row>
        <row r="144">
          <cell r="D144" t="str">
            <v>ZMED</v>
          </cell>
          <cell r="E144" t="str">
            <v>1120</v>
          </cell>
          <cell r="F144" t="str">
            <v>2021</v>
          </cell>
          <cell r="G144" t="str">
            <v>C/U</v>
          </cell>
          <cell r="H144">
            <v>53</v>
          </cell>
          <cell r="I144">
            <v>0</v>
          </cell>
          <cell r="J144" t="str">
            <v>ARS</v>
          </cell>
          <cell r="K144">
            <v>0</v>
          </cell>
          <cell r="L144">
            <v>19961.86</v>
          </cell>
          <cell r="M144" t="str">
            <v>1600003 BC - MEDICAMENTOS</v>
          </cell>
        </row>
        <row r="145">
          <cell r="D145" t="str">
            <v>ZMED</v>
          </cell>
          <cell r="E145" t="str">
            <v>1120</v>
          </cell>
          <cell r="F145" t="str">
            <v>2021</v>
          </cell>
          <cell r="G145" t="str">
            <v>C/U</v>
          </cell>
          <cell r="H145">
            <v>51</v>
          </cell>
          <cell r="I145">
            <v>0</v>
          </cell>
          <cell r="J145" t="str">
            <v>ARS</v>
          </cell>
          <cell r="K145">
            <v>0</v>
          </cell>
          <cell r="L145">
            <v>513593.25</v>
          </cell>
          <cell r="M145" t="str">
            <v>1600003 BC - MEDICAMENTOS</v>
          </cell>
        </row>
        <row r="146">
          <cell r="D146" t="str">
            <v>ZMED</v>
          </cell>
          <cell r="E146" t="str">
            <v>1120</v>
          </cell>
          <cell r="F146" t="str">
            <v>2021</v>
          </cell>
          <cell r="G146" t="str">
            <v>C/U</v>
          </cell>
          <cell r="H146">
            <v>51</v>
          </cell>
          <cell r="I146">
            <v>0</v>
          </cell>
          <cell r="J146" t="str">
            <v>ARS</v>
          </cell>
          <cell r="K146">
            <v>0</v>
          </cell>
          <cell r="L146">
            <v>39440</v>
          </cell>
          <cell r="M146" t="str">
            <v>1600003 BC - MEDICAMENTOS</v>
          </cell>
        </row>
        <row r="147">
          <cell r="D147" t="str">
            <v>ZMED</v>
          </cell>
          <cell r="E147" t="str">
            <v>1120</v>
          </cell>
          <cell r="F147" t="str">
            <v>2021</v>
          </cell>
          <cell r="G147" t="str">
            <v>C/U</v>
          </cell>
          <cell r="H147">
            <v>51</v>
          </cell>
          <cell r="I147">
            <v>0</v>
          </cell>
          <cell r="J147" t="str">
            <v>ARS</v>
          </cell>
          <cell r="K147">
            <v>0</v>
          </cell>
          <cell r="L147">
            <v>557102.18999999994</v>
          </cell>
          <cell r="M147" t="str">
            <v>1600003 BC - MEDICAMENTOS</v>
          </cell>
        </row>
        <row r="148">
          <cell r="D148" t="str">
            <v>ZMED</v>
          </cell>
          <cell r="E148" t="str">
            <v>1120</v>
          </cell>
          <cell r="F148" t="str">
            <v>2010</v>
          </cell>
          <cell r="G148" t="str">
            <v>C/U</v>
          </cell>
          <cell r="H148">
            <v>50</v>
          </cell>
          <cell r="I148">
            <v>0</v>
          </cell>
          <cell r="J148" t="str">
            <v>ARS</v>
          </cell>
          <cell r="K148">
            <v>0</v>
          </cell>
          <cell r="L148">
            <v>8283.41</v>
          </cell>
          <cell r="M148" t="str">
            <v>1600003 BC - MEDICAMENTOS</v>
          </cell>
        </row>
        <row r="149">
          <cell r="D149" t="str">
            <v>ZMED</v>
          </cell>
          <cell r="E149" t="str">
            <v>1120</v>
          </cell>
          <cell r="F149" t="str">
            <v>2021</v>
          </cell>
          <cell r="G149" t="str">
            <v>C/U</v>
          </cell>
          <cell r="H149">
            <v>50</v>
          </cell>
          <cell r="I149">
            <v>0</v>
          </cell>
          <cell r="J149" t="str">
            <v>ARS</v>
          </cell>
          <cell r="K149">
            <v>0</v>
          </cell>
          <cell r="L149">
            <v>47516.5</v>
          </cell>
          <cell r="M149" t="str">
            <v>1600003 BC - MEDICAMENTOS</v>
          </cell>
        </row>
        <row r="150">
          <cell r="D150" t="str">
            <v>ZMED</v>
          </cell>
          <cell r="E150" t="str">
            <v>1120</v>
          </cell>
          <cell r="F150" t="str">
            <v>2021</v>
          </cell>
          <cell r="G150" t="str">
            <v>C/U</v>
          </cell>
          <cell r="H150">
            <v>50</v>
          </cell>
          <cell r="I150">
            <v>0</v>
          </cell>
          <cell r="J150" t="str">
            <v>ARS</v>
          </cell>
          <cell r="K150">
            <v>0</v>
          </cell>
          <cell r="L150">
            <v>30595</v>
          </cell>
          <cell r="M150" t="str">
            <v>1600003 BC - MEDICAMENTOS</v>
          </cell>
        </row>
        <row r="151">
          <cell r="D151" t="str">
            <v>ZMED</v>
          </cell>
          <cell r="E151" t="str">
            <v>1120</v>
          </cell>
          <cell r="F151" t="str">
            <v>2021</v>
          </cell>
          <cell r="G151" t="str">
            <v>C/U</v>
          </cell>
          <cell r="H151">
            <v>50</v>
          </cell>
          <cell r="I151">
            <v>0</v>
          </cell>
          <cell r="J151" t="str">
            <v>ARS</v>
          </cell>
          <cell r="K151">
            <v>0</v>
          </cell>
          <cell r="L151">
            <v>26897.5</v>
          </cell>
          <cell r="M151" t="str">
            <v>1600003 BC - MEDICAMENTOS</v>
          </cell>
        </row>
        <row r="152">
          <cell r="D152" t="str">
            <v>ZMED</v>
          </cell>
          <cell r="E152" t="str">
            <v>1120</v>
          </cell>
          <cell r="F152" t="str">
            <v>2021</v>
          </cell>
          <cell r="G152" t="str">
            <v>C/U</v>
          </cell>
          <cell r="H152">
            <v>50</v>
          </cell>
          <cell r="I152">
            <v>0</v>
          </cell>
          <cell r="J152" t="str">
            <v>ARS</v>
          </cell>
          <cell r="K152">
            <v>0</v>
          </cell>
          <cell r="L152">
            <v>88111.3</v>
          </cell>
          <cell r="M152" t="str">
            <v>1600003 BC - MEDICAMENTOS</v>
          </cell>
        </row>
        <row r="153">
          <cell r="D153" t="str">
            <v>ZMED</v>
          </cell>
          <cell r="E153" t="str">
            <v>1120</v>
          </cell>
          <cell r="F153" t="str">
            <v>2021</v>
          </cell>
          <cell r="G153" t="str">
            <v>C/U</v>
          </cell>
          <cell r="H153">
            <v>50</v>
          </cell>
          <cell r="I153">
            <v>0</v>
          </cell>
          <cell r="J153" t="str">
            <v>ARS</v>
          </cell>
          <cell r="K153">
            <v>0</v>
          </cell>
          <cell r="L153">
            <v>292526</v>
          </cell>
          <cell r="M153" t="str">
            <v>1600003 BC - MEDICAMENTOS</v>
          </cell>
        </row>
        <row r="154">
          <cell r="D154" t="str">
            <v>ZMED</v>
          </cell>
          <cell r="E154" t="str">
            <v>1120</v>
          </cell>
          <cell r="F154" t="str">
            <v>2021</v>
          </cell>
          <cell r="G154" t="str">
            <v>C/U</v>
          </cell>
          <cell r="H154">
            <v>50</v>
          </cell>
          <cell r="I154">
            <v>0</v>
          </cell>
          <cell r="J154" t="str">
            <v>ARS</v>
          </cell>
          <cell r="K154">
            <v>0</v>
          </cell>
          <cell r="L154">
            <v>34161.5</v>
          </cell>
          <cell r="M154" t="str">
            <v>1600003 BC - MEDICAMENTOS</v>
          </cell>
        </row>
        <row r="155">
          <cell r="D155" t="str">
            <v>ZMED</v>
          </cell>
          <cell r="E155" t="str">
            <v>1120</v>
          </cell>
          <cell r="F155" t="str">
            <v>2021</v>
          </cell>
          <cell r="G155" t="str">
            <v>C/U</v>
          </cell>
          <cell r="H155">
            <v>50</v>
          </cell>
          <cell r="I155">
            <v>0</v>
          </cell>
          <cell r="J155" t="str">
            <v>ARS</v>
          </cell>
          <cell r="K155">
            <v>0</v>
          </cell>
          <cell r="L155">
            <v>421775</v>
          </cell>
          <cell r="M155" t="str">
            <v>1600003 BC - MEDICAMENTOS</v>
          </cell>
        </row>
        <row r="156">
          <cell r="D156" t="str">
            <v>ZMED</v>
          </cell>
          <cell r="E156" t="str">
            <v>1120</v>
          </cell>
          <cell r="F156" t="str">
            <v>2021</v>
          </cell>
          <cell r="G156" t="str">
            <v>C/U</v>
          </cell>
          <cell r="H156">
            <v>50</v>
          </cell>
          <cell r="I156">
            <v>0</v>
          </cell>
          <cell r="J156" t="str">
            <v>ARS</v>
          </cell>
          <cell r="K156">
            <v>0</v>
          </cell>
          <cell r="L156">
            <v>25375</v>
          </cell>
          <cell r="M156" t="str">
            <v>1600003 BC - MEDICAMENTOS</v>
          </cell>
        </row>
        <row r="157">
          <cell r="D157" t="str">
            <v>ZMED</v>
          </cell>
          <cell r="E157" t="str">
            <v>1120</v>
          </cell>
          <cell r="F157" t="str">
            <v>2021</v>
          </cell>
          <cell r="G157" t="str">
            <v>C/U</v>
          </cell>
          <cell r="H157">
            <v>50</v>
          </cell>
          <cell r="I157">
            <v>0</v>
          </cell>
          <cell r="J157" t="str">
            <v>ARS</v>
          </cell>
          <cell r="K157">
            <v>0</v>
          </cell>
          <cell r="L157">
            <v>301079.84999999998</v>
          </cell>
          <cell r="M157" t="str">
            <v>1600003 BC - MEDICAMENTOS</v>
          </cell>
        </row>
        <row r="158">
          <cell r="D158" t="str">
            <v>ZDES</v>
          </cell>
          <cell r="E158" t="str">
            <v>1120</v>
          </cell>
          <cell r="F158" t="str">
            <v>2021</v>
          </cell>
          <cell r="G158" t="str">
            <v>C/U</v>
          </cell>
          <cell r="H158">
            <v>50</v>
          </cell>
          <cell r="I158">
            <v>0</v>
          </cell>
          <cell r="J158" t="str">
            <v>ARS</v>
          </cell>
          <cell r="K158">
            <v>0</v>
          </cell>
          <cell r="L158">
            <v>10677.83</v>
          </cell>
          <cell r="M158" t="str">
            <v>1600009 BC - DESCARTABLES</v>
          </cell>
        </row>
        <row r="159">
          <cell r="D159" t="str">
            <v>ZDES</v>
          </cell>
          <cell r="E159" t="str">
            <v>1120</v>
          </cell>
          <cell r="F159" t="str">
            <v>2021</v>
          </cell>
          <cell r="G159" t="str">
            <v>C/U</v>
          </cell>
          <cell r="H159">
            <v>50</v>
          </cell>
          <cell r="I159">
            <v>0</v>
          </cell>
          <cell r="J159" t="str">
            <v>ARS</v>
          </cell>
          <cell r="K159">
            <v>0</v>
          </cell>
          <cell r="L159">
            <v>28381.5</v>
          </cell>
          <cell r="M159" t="str">
            <v>1600009 BC - DESCARTABLES</v>
          </cell>
        </row>
        <row r="160">
          <cell r="D160" t="str">
            <v>ZDES</v>
          </cell>
          <cell r="E160" t="str">
            <v>1120</v>
          </cell>
          <cell r="F160" t="str">
            <v>2021</v>
          </cell>
          <cell r="G160" t="str">
            <v>C/U</v>
          </cell>
          <cell r="H160">
            <v>50</v>
          </cell>
          <cell r="I160">
            <v>0</v>
          </cell>
          <cell r="J160" t="str">
            <v>ARS</v>
          </cell>
          <cell r="K160">
            <v>0</v>
          </cell>
          <cell r="L160">
            <v>24000</v>
          </cell>
          <cell r="M160" t="str">
            <v>1600009 BC - DESCARTABLES</v>
          </cell>
        </row>
        <row r="161">
          <cell r="D161" t="str">
            <v>ZDES</v>
          </cell>
          <cell r="E161" t="str">
            <v>1120</v>
          </cell>
          <cell r="F161" t="str">
            <v>2021</v>
          </cell>
          <cell r="G161" t="str">
            <v>C/U</v>
          </cell>
          <cell r="H161">
            <v>50</v>
          </cell>
          <cell r="I161">
            <v>0</v>
          </cell>
          <cell r="J161" t="str">
            <v>ARS</v>
          </cell>
          <cell r="K161">
            <v>0</v>
          </cell>
          <cell r="L161">
            <v>22750</v>
          </cell>
          <cell r="M161" t="str">
            <v>1600009 BC - DESCARTABLES</v>
          </cell>
        </row>
        <row r="162">
          <cell r="D162" t="str">
            <v>ZDES</v>
          </cell>
          <cell r="E162" t="str">
            <v>1120</v>
          </cell>
          <cell r="F162" t="str">
            <v>2021</v>
          </cell>
          <cell r="G162" t="str">
            <v>C/U</v>
          </cell>
          <cell r="H162">
            <v>50</v>
          </cell>
          <cell r="I162">
            <v>0</v>
          </cell>
          <cell r="J162" t="str">
            <v>ARS</v>
          </cell>
          <cell r="K162">
            <v>0</v>
          </cell>
          <cell r="L162">
            <v>106400</v>
          </cell>
          <cell r="M162" t="str">
            <v>1600009 BC - DESCARTABLES</v>
          </cell>
        </row>
        <row r="163">
          <cell r="D163" t="str">
            <v>ZDES</v>
          </cell>
          <cell r="E163" t="str">
            <v>1120</v>
          </cell>
          <cell r="F163" t="str">
            <v>2021</v>
          </cell>
          <cell r="G163" t="str">
            <v>C/U</v>
          </cell>
          <cell r="H163">
            <v>50</v>
          </cell>
          <cell r="I163">
            <v>0</v>
          </cell>
          <cell r="J163" t="str">
            <v>ARS</v>
          </cell>
          <cell r="K163">
            <v>0</v>
          </cell>
          <cell r="L163">
            <v>97294.5</v>
          </cell>
          <cell r="M163" t="str">
            <v>1600009 BC - DESCARTABLES</v>
          </cell>
        </row>
        <row r="164">
          <cell r="D164" t="str">
            <v>ZMED</v>
          </cell>
          <cell r="E164" t="str">
            <v>1120</v>
          </cell>
          <cell r="F164" t="str">
            <v>2021</v>
          </cell>
          <cell r="G164" t="str">
            <v>C/U</v>
          </cell>
          <cell r="H164">
            <v>48</v>
          </cell>
          <cell r="I164">
            <v>0</v>
          </cell>
          <cell r="J164" t="str">
            <v>ARS</v>
          </cell>
          <cell r="K164">
            <v>0</v>
          </cell>
          <cell r="L164">
            <v>11699.52</v>
          </cell>
          <cell r="M164" t="str">
            <v>1600003 BC - MEDICAMENTOS</v>
          </cell>
        </row>
        <row r="165">
          <cell r="D165" t="str">
            <v>ZDES</v>
          </cell>
          <cell r="E165" t="str">
            <v>1120</v>
          </cell>
          <cell r="F165" t="str">
            <v>2021</v>
          </cell>
          <cell r="G165" t="str">
            <v>C/U</v>
          </cell>
          <cell r="H165">
            <v>48</v>
          </cell>
          <cell r="I165">
            <v>0</v>
          </cell>
          <cell r="J165" t="str">
            <v>ARS</v>
          </cell>
          <cell r="K165">
            <v>0</v>
          </cell>
          <cell r="L165">
            <v>33062.400000000001</v>
          </cell>
          <cell r="M165" t="str">
            <v>1600009 BC - DESCARTABLES</v>
          </cell>
        </row>
        <row r="166">
          <cell r="D166" t="str">
            <v>ZMED</v>
          </cell>
          <cell r="E166" t="str">
            <v>1120</v>
          </cell>
          <cell r="F166" t="str">
            <v>2021</v>
          </cell>
          <cell r="G166" t="str">
            <v>C/U</v>
          </cell>
          <cell r="H166">
            <v>45</v>
          </cell>
          <cell r="I166">
            <v>0</v>
          </cell>
          <cell r="J166" t="str">
            <v>ARS</v>
          </cell>
          <cell r="K166">
            <v>0</v>
          </cell>
          <cell r="L166">
            <v>11340</v>
          </cell>
          <cell r="M166" t="str">
            <v>1600003 BC - MEDICAMENTOS</v>
          </cell>
        </row>
        <row r="167">
          <cell r="D167" t="str">
            <v>ZMED</v>
          </cell>
          <cell r="E167" t="str">
            <v>1120</v>
          </cell>
          <cell r="F167" t="str">
            <v>2021</v>
          </cell>
          <cell r="G167" t="str">
            <v>C/U</v>
          </cell>
          <cell r="H167">
            <v>45</v>
          </cell>
          <cell r="I167">
            <v>0</v>
          </cell>
          <cell r="J167" t="str">
            <v>ARS</v>
          </cell>
          <cell r="K167">
            <v>0</v>
          </cell>
          <cell r="L167">
            <v>101405.5</v>
          </cell>
          <cell r="M167" t="str">
            <v>1600003 BC - MEDICAMENTOS</v>
          </cell>
        </row>
        <row r="168">
          <cell r="D168" t="str">
            <v>ZDES</v>
          </cell>
          <cell r="E168" t="str">
            <v>1120</v>
          </cell>
          <cell r="F168" t="str">
            <v>2021</v>
          </cell>
          <cell r="G168" t="str">
            <v>C/U</v>
          </cell>
          <cell r="H168">
            <v>45</v>
          </cell>
          <cell r="I168">
            <v>0</v>
          </cell>
          <cell r="J168" t="str">
            <v>ARS</v>
          </cell>
          <cell r="K168">
            <v>0</v>
          </cell>
          <cell r="L168">
            <v>28248.5</v>
          </cell>
          <cell r="M168" t="str">
            <v>1600009 BC - DESCARTABLES</v>
          </cell>
        </row>
        <row r="169">
          <cell r="D169" t="str">
            <v>ZDES</v>
          </cell>
          <cell r="E169" t="str">
            <v>1120</v>
          </cell>
          <cell r="F169" t="str">
            <v>2021</v>
          </cell>
          <cell r="G169" t="str">
            <v>C/U</v>
          </cell>
          <cell r="H169">
            <v>45</v>
          </cell>
          <cell r="I169">
            <v>0</v>
          </cell>
          <cell r="J169" t="str">
            <v>ARS</v>
          </cell>
          <cell r="K169">
            <v>0</v>
          </cell>
          <cell r="L169">
            <v>79133.7</v>
          </cell>
          <cell r="M169" t="str">
            <v>1600009 BC - DESCARTABLES</v>
          </cell>
        </row>
        <row r="170">
          <cell r="D170" t="str">
            <v>ZMED</v>
          </cell>
          <cell r="E170" t="str">
            <v>1120</v>
          </cell>
          <cell r="F170" t="str">
            <v>2021</v>
          </cell>
          <cell r="G170" t="str">
            <v>C/U</v>
          </cell>
          <cell r="H170">
            <v>41</v>
          </cell>
          <cell r="I170">
            <v>0</v>
          </cell>
          <cell r="J170" t="str">
            <v>ARS</v>
          </cell>
          <cell r="K170">
            <v>0</v>
          </cell>
          <cell r="L170">
            <v>6642</v>
          </cell>
          <cell r="M170" t="str">
            <v>1600003 BC - MEDICAMENTOS</v>
          </cell>
        </row>
        <row r="171">
          <cell r="D171" t="str">
            <v>ZUNI</v>
          </cell>
          <cell r="E171" t="str">
            <v>1120</v>
          </cell>
          <cell r="F171" t="str">
            <v>2040</v>
          </cell>
          <cell r="G171" t="str">
            <v>C/U</v>
          </cell>
          <cell r="H171">
            <v>41</v>
          </cell>
          <cell r="I171">
            <v>0</v>
          </cell>
          <cell r="J171" t="str">
            <v>ARS</v>
          </cell>
          <cell r="K171">
            <v>0</v>
          </cell>
          <cell r="L171">
            <v>287000</v>
          </cell>
          <cell r="M171" t="str">
            <v>1600007 BC - UNIFORMES</v>
          </cell>
        </row>
        <row r="172">
          <cell r="D172" t="str">
            <v>ZMED</v>
          </cell>
          <cell r="E172" t="str">
            <v>1120</v>
          </cell>
          <cell r="F172" t="str">
            <v>2021</v>
          </cell>
          <cell r="G172" t="str">
            <v>C/U</v>
          </cell>
          <cell r="H172">
            <v>40</v>
          </cell>
          <cell r="I172">
            <v>0</v>
          </cell>
          <cell r="J172" t="str">
            <v>ARS</v>
          </cell>
          <cell r="K172">
            <v>0</v>
          </cell>
          <cell r="L172">
            <v>6084</v>
          </cell>
          <cell r="M172" t="str">
            <v>1600003 BC - MEDICAMENTOS</v>
          </cell>
        </row>
        <row r="173">
          <cell r="D173" t="str">
            <v>ZMED</v>
          </cell>
          <cell r="E173" t="str">
            <v>1120</v>
          </cell>
          <cell r="F173" t="str">
            <v>2021</v>
          </cell>
          <cell r="G173" t="str">
            <v>C/U</v>
          </cell>
          <cell r="H173">
            <v>40</v>
          </cell>
          <cell r="I173">
            <v>0</v>
          </cell>
          <cell r="J173" t="str">
            <v>ARS</v>
          </cell>
          <cell r="K173">
            <v>0</v>
          </cell>
          <cell r="L173">
            <v>55180.4</v>
          </cell>
          <cell r="M173" t="str">
            <v>1600003 BC - MEDICAMENTOS</v>
          </cell>
        </row>
        <row r="174">
          <cell r="D174" t="str">
            <v>ZMED</v>
          </cell>
          <cell r="E174" t="str">
            <v>1120</v>
          </cell>
          <cell r="F174" t="str">
            <v>2021</v>
          </cell>
          <cell r="G174" t="str">
            <v>C/U</v>
          </cell>
          <cell r="H174">
            <v>40</v>
          </cell>
          <cell r="I174">
            <v>0</v>
          </cell>
          <cell r="J174" t="str">
            <v>ARS</v>
          </cell>
          <cell r="K174">
            <v>0</v>
          </cell>
          <cell r="L174">
            <v>9046.2099999999991</v>
          </cell>
          <cell r="M174" t="str">
            <v>1600003 BC - MEDICAMENTOS</v>
          </cell>
        </row>
        <row r="175">
          <cell r="D175" t="str">
            <v>ZMED</v>
          </cell>
          <cell r="E175" t="str">
            <v>1120</v>
          </cell>
          <cell r="F175" t="str">
            <v>2021</v>
          </cell>
          <cell r="G175" t="str">
            <v>C/U</v>
          </cell>
          <cell r="H175">
            <v>40</v>
          </cell>
          <cell r="I175">
            <v>0</v>
          </cell>
          <cell r="J175" t="str">
            <v>ARS</v>
          </cell>
          <cell r="K175">
            <v>0</v>
          </cell>
          <cell r="L175">
            <v>44174.400000000001</v>
          </cell>
          <cell r="M175" t="str">
            <v>1600003 BC - MEDICAMENTOS</v>
          </cell>
        </row>
        <row r="176">
          <cell r="D176" t="str">
            <v>ZMED</v>
          </cell>
          <cell r="E176" t="str">
            <v>1120</v>
          </cell>
          <cell r="F176" t="str">
            <v>2021</v>
          </cell>
          <cell r="G176" t="str">
            <v>C/U</v>
          </cell>
          <cell r="H176">
            <v>40</v>
          </cell>
          <cell r="I176">
            <v>0</v>
          </cell>
          <cell r="J176" t="str">
            <v>ARS</v>
          </cell>
          <cell r="K176">
            <v>0</v>
          </cell>
          <cell r="L176">
            <v>17355.2</v>
          </cell>
          <cell r="M176" t="str">
            <v>1600003 BC - MEDICAMENTOS</v>
          </cell>
        </row>
        <row r="177">
          <cell r="D177" t="str">
            <v>ZMED</v>
          </cell>
          <cell r="E177" t="str">
            <v>1120</v>
          </cell>
          <cell r="F177" t="str">
            <v>2021</v>
          </cell>
          <cell r="G177" t="str">
            <v>C/U</v>
          </cell>
          <cell r="H177">
            <v>40</v>
          </cell>
          <cell r="I177">
            <v>0</v>
          </cell>
          <cell r="J177" t="str">
            <v>ARS</v>
          </cell>
          <cell r="K177">
            <v>0</v>
          </cell>
          <cell r="L177">
            <v>65389</v>
          </cell>
          <cell r="M177" t="str">
            <v>1600003 BC - MEDICAMENTOS</v>
          </cell>
        </row>
        <row r="178">
          <cell r="D178" t="str">
            <v>ZMED</v>
          </cell>
          <cell r="E178" t="str">
            <v>1120</v>
          </cell>
          <cell r="F178" t="str">
            <v>2021</v>
          </cell>
          <cell r="G178" t="str">
            <v>C/U</v>
          </cell>
          <cell r="H178">
            <v>40</v>
          </cell>
          <cell r="I178">
            <v>0</v>
          </cell>
          <cell r="J178" t="str">
            <v>ARS</v>
          </cell>
          <cell r="K178">
            <v>0</v>
          </cell>
          <cell r="L178">
            <v>186469.2</v>
          </cell>
          <cell r="M178" t="str">
            <v>1600003 BC - MEDICAMENTOS</v>
          </cell>
        </row>
        <row r="179">
          <cell r="D179" t="str">
            <v>ZMED</v>
          </cell>
          <cell r="E179" t="str">
            <v>1120</v>
          </cell>
          <cell r="F179" t="str">
            <v>2021</v>
          </cell>
          <cell r="G179" t="str">
            <v>C/U</v>
          </cell>
          <cell r="H179">
            <v>37</v>
          </cell>
          <cell r="I179">
            <v>0</v>
          </cell>
          <cell r="J179" t="str">
            <v>ARS</v>
          </cell>
          <cell r="K179">
            <v>0</v>
          </cell>
          <cell r="L179">
            <v>138567.47</v>
          </cell>
          <cell r="M179" t="str">
            <v>1600003 BC - MEDICAMENTOS</v>
          </cell>
        </row>
        <row r="180">
          <cell r="D180" t="str">
            <v>ZMED</v>
          </cell>
          <cell r="E180" t="str">
            <v>1120</v>
          </cell>
          <cell r="F180" t="str">
            <v>2021</v>
          </cell>
          <cell r="G180" t="str">
            <v>C/U</v>
          </cell>
          <cell r="H180">
            <v>36</v>
          </cell>
          <cell r="I180">
            <v>0</v>
          </cell>
          <cell r="J180" t="str">
            <v>ARS</v>
          </cell>
          <cell r="K180">
            <v>0</v>
          </cell>
          <cell r="L180">
            <v>3633.48</v>
          </cell>
          <cell r="M180" t="str">
            <v>1600003 BC - MEDICAMENTOS</v>
          </cell>
        </row>
        <row r="181">
          <cell r="D181" t="str">
            <v>ZMED</v>
          </cell>
          <cell r="E181" t="str">
            <v>1120</v>
          </cell>
          <cell r="F181" t="str">
            <v>2021</v>
          </cell>
          <cell r="G181" t="str">
            <v>C/U</v>
          </cell>
          <cell r="H181">
            <v>36</v>
          </cell>
          <cell r="I181">
            <v>0</v>
          </cell>
          <cell r="J181" t="str">
            <v>ARS</v>
          </cell>
          <cell r="K181">
            <v>0</v>
          </cell>
          <cell r="L181">
            <v>241920</v>
          </cell>
          <cell r="M181" t="str">
            <v>1600003 BC - MEDICAMENTOS</v>
          </cell>
        </row>
        <row r="182">
          <cell r="D182" t="str">
            <v>ZMED</v>
          </cell>
          <cell r="E182" t="str">
            <v>1120</v>
          </cell>
          <cell r="F182" t="str">
            <v>2021</v>
          </cell>
          <cell r="G182" t="str">
            <v>C/U</v>
          </cell>
          <cell r="H182">
            <v>34</v>
          </cell>
          <cell r="I182">
            <v>0</v>
          </cell>
          <cell r="J182" t="str">
            <v>ARS</v>
          </cell>
          <cell r="K182">
            <v>0</v>
          </cell>
          <cell r="L182">
            <v>63516</v>
          </cell>
          <cell r="M182" t="str">
            <v>1600003 BC - MEDICAMENTOS</v>
          </cell>
        </row>
        <row r="183">
          <cell r="D183" t="str">
            <v>ZMED</v>
          </cell>
          <cell r="E183" t="str">
            <v>1120</v>
          </cell>
          <cell r="F183" t="str">
            <v>2021</v>
          </cell>
          <cell r="G183" t="str">
            <v>C/U</v>
          </cell>
          <cell r="H183">
            <v>33</v>
          </cell>
          <cell r="I183">
            <v>0</v>
          </cell>
          <cell r="J183" t="str">
            <v>ARS</v>
          </cell>
          <cell r="K183">
            <v>0</v>
          </cell>
          <cell r="L183">
            <v>108926.2</v>
          </cell>
          <cell r="M183" t="str">
            <v>1600003 BC - MEDICAMENTOS</v>
          </cell>
        </row>
        <row r="184">
          <cell r="D184" t="str">
            <v>ZMED</v>
          </cell>
          <cell r="E184" t="str">
            <v>1120</v>
          </cell>
          <cell r="F184" t="str">
            <v>2021</v>
          </cell>
          <cell r="G184" t="str">
            <v>C/U</v>
          </cell>
          <cell r="H184">
            <v>31</v>
          </cell>
          <cell r="I184">
            <v>0</v>
          </cell>
          <cell r="J184" t="str">
            <v>ARS</v>
          </cell>
          <cell r="K184">
            <v>0</v>
          </cell>
          <cell r="L184">
            <v>10833.9</v>
          </cell>
          <cell r="M184" t="str">
            <v>1600003 BC - MEDICAMENTOS</v>
          </cell>
        </row>
        <row r="185">
          <cell r="D185" t="str">
            <v>ZMED</v>
          </cell>
          <cell r="E185" t="str">
            <v>1120</v>
          </cell>
          <cell r="F185" t="str">
            <v>2021</v>
          </cell>
          <cell r="G185" t="str">
            <v>C/U</v>
          </cell>
          <cell r="H185">
            <v>31</v>
          </cell>
          <cell r="I185">
            <v>0</v>
          </cell>
          <cell r="J185" t="str">
            <v>ARS</v>
          </cell>
          <cell r="K185">
            <v>0</v>
          </cell>
          <cell r="L185">
            <v>29801.89</v>
          </cell>
          <cell r="M185" t="str">
            <v>1600003 BC - MEDICAMENTOS</v>
          </cell>
        </row>
        <row r="186">
          <cell r="D186" t="str">
            <v>ZMED</v>
          </cell>
          <cell r="E186" t="str">
            <v>1120</v>
          </cell>
          <cell r="F186" t="str">
            <v>2021</v>
          </cell>
          <cell r="G186" t="str">
            <v>C/U</v>
          </cell>
          <cell r="H186">
            <v>30</v>
          </cell>
          <cell r="I186">
            <v>0</v>
          </cell>
          <cell r="J186" t="str">
            <v>ARS</v>
          </cell>
          <cell r="K186">
            <v>0</v>
          </cell>
          <cell r="L186">
            <v>2841</v>
          </cell>
          <cell r="M186" t="str">
            <v>1600003 BC - MEDICAMENTOS</v>
          </cell>
        </row>
        <row r="187">
          <cell r="D187" t="str">
            <v>ZMED</v>
          </cell>
          <cell r="E187" t="str">
            <v>1120</v>
          </cell>
          <cell r="F187" t="str">
            <v>2021</v>
          </cell>
          <cell r="G187" t="str">
            <v>C/U</v>
          </cell>
          <cell r="H187">
            <v>30</v>
          </cell>
          <cell r="I187">
            <v>0</v>
          </cell>
          <cell r="J187" t="str">
            <v>ARS</v>
          </cell>
          <cell r="K187">
            <v>0</v>
          </cell>
          <cell r="L187">
            <v>81599.149999999994</v>
          </cell>
          <cell r="M187" t="str">
            <v>1600003 BC - MEDICAMENTOS</v>
          </cell>
        </row>
        <row r="188">
          <cell r="D188" t="str">
            <v>ZMED</v>
          </cell>
          <cell r="E188" t="str">
            <v>1120</v>
          </cell>
          <cell r="F188" t="str">
            <v>2021</v>
          </cell>
          <cell r="G188" t="str">
            <v>C/U</v>
          </cell>
          <cell r="H188">
            <v>30</v>
          </cell>
          <cell r="I188">
            <v>0</v>
          </cell>
          <cell r="J188" t="str">
            <v>ARS</v>
          </cell>
          <cell r="K188">
            <v>0</v>
          </cell>
          <cell r="L188">
            <v>2857.5</v>
          </cell>
          <cell r="M188" t="str">
            <v>1600003 BC - MEDICAMENTOS</v>
          </cell>
        </row>
        <row r="189">
          <cell r="D189" t="str">
            <v>ZMED</v>
          </cell>
          <cell r="E189" t="str">
            <v>1120</v>
          </cell>
          <cell r="F189" t="str">
            <v>2021</v>
          </cell>
          <cell r="G189" t="str">
            <v>C/U</v>
          </cell>
          <cell r="H189">
            <v>30</v>
          </cell>
          <cell r="I189">
            <v>0</v>
          </cell>
          <cell r="J189" t="str">
            <v>ARS</v>
          </cell>
          <cell r="K189">
            <v>0</v>
          </cell>
          <cell r="L189">
            <v>67185</v>
          </cell>
          <cell r="M189" t="str">
            <v>1600003 BC - MEDICAMENTOS</v>
          </cell>
        </row>
        <row r="190">
          <cell r="D190" t="str">
            <v>ZMED</v>
          </cell>
          <cell r="E190" t="str">
            <v>1120</v>
          </cell>
          <cell r="F190" t="str">
            <v>2021</v>
          </cell>
          <cell r="G190" t="str">
            <v>C/U</v>
          </cell>
          <cell r="H190">
            <v>30</v>
          </cell>
          <cell r="I190">
            <v>0</v>
          </cell>
          <cell r="J190" t="str">
            <v>ARS</v>
          </cell>
          <cell r="K190">
            <v>0</v>
          </cell>
          <cell r="L190">
            <v>945</v>
          </cell>
          <cell r="M190" t="str">
            <v>1600003 BC - MEDICAMENTOS</v>
          </cell>
        </row>
        <row r="191">
          <cell r="D191" t="str">
            <v>ZDES</v>
          </cell>
          <cell r="E191" t="str">
            <v>1120</v>
          </cell>
          <cell r="F191" t="str">
            <v>2021</v>
          </cell>
          <cell r="G191" t="str">
            <v>C/U</v>
          </cell>
          <cell r="H191">
            <v>30</v>
          </cell>
          <cell r="I191">
            <v>0</v>
          </cell>
          <cell r="J191" t="str">
            <v>ARS</v>
          </cell>
          <cell r="K191">
            <v>0</v>
          </cell>
          <cell r="L191">
            <v>36000</v>
          </cell>
          <cell r="M191" t="str">
            <v>1600009 BC - DESCARTABLES</v>
          </cell>
        </row>
        <row r="192">
          <cell r="D192" t="str">
            <v>ZDES</v>
          </cell>
          <cell r="E192" t="str">
            <v>1120</v>
          </cell>
          <cell r="F192" t="str">
            <v>2021</v>
          </cell>
          <cell r="G192" t="str">
            <v>C/U</v>
          </cell>
          <cell r="H192">
            <v>30</v>
          </cell>
          <cell r="I192">
            <v>0</v>
          </cell>
          <cell r="J192" t="str">
            <v>ARS</v>
          </cell>
          <cell r="K192">
            <v>0</v>
          </cell>
          <cell r="L192">
            <v>1587.67</v>
          </cell>
          <cell r="M192" t="str">
            <v>1600009 BC - DESCARTABLES</v>
          </cell>
        </row>
        <row r="193">
          <cell r="D193" t="str">
            <v>ZDES</v>
          </cell>
          <cell r="E193" t="str">
            <v>1120</v>
          </cell>
          <cell r="F193" t="str">
            <v>2021</v>
          </cell>
          <cell r="G193" t="str">
            <v>C/U</v>
          </cell>
          <cell r="H193">
            <v>30</v>
          </cell>
          <cell r="I193">
            <v>0</v>
          </cell>
          <cell r="J193" t="str">
            <v>ARS</v>
          </cell>
          <cell r="K193">
            <v>0</v>
          </cell>
          <cell r="L193">
            <v>268054.09999999998</v>
          </cell>
          <cell r="M193" t="str">
            <v>1600009 BC - DESCARTABLES</v>
          </cell>
        </row>
        <row r="194">
          <cell r="D194" t="str">
            <v>ZDES</v>
          </cell>
          <cell r="E194" t="str">
            <v>1120</v>
          </cell>
          <cell r="F194" t="str">
            <v>2021</v>
          </cell>
          <cell r="G194" t="str">
            <v>C/U</v>
          </cell>
          <cell r="H194">
            <v>30</v>
          </cell>
          <cell r="I194">
            <v>0</v>
          </cell>
          <cell r="J194" t="str">
            <v>ARS</v>
          </cell>
          <cell r="K194">
            <v>0</v>
          </cell>
          <cell r="L194">
            <v>26604.26</v>
          </cell>
          <cell r="M194" t="str">
            <v>1600009 BC - DESCARTABLES</v>
          </cell>
        </row>
        <row r="195">
          <cell r="D195" t="str">
            <v>ZDES</v>
          </cell>
          <cell r="E195" t="str">
            <v>1120</v>
          </cell>
          <cell r="F195" t="str">
            <v>2021</v>
          </cell>
          <cell r="G195" t="str">
            <v>C/U</v>
          </cell>
          <cell r="H195">
            <v>30</v>
          </cell>
          <cell r="I195">
            <v>0</v>
          </cell>
          <cell r="J195" t="str">
            <v>ARS</v>
          </cell>
          <cell r="K195">
            <v>0</v>
          </cell>
          <cell r="L195">
            <v>1364.76</v>
          </cell>
          <cell r="M195" t="str">
            <v>1600009 BC - DESCARTABLES</v>
          </cell>
        </row>
        <row r="196">
          <cell r="D196" t="str">
            <v>ZDES</v>
          </cell>
          <cell r="E196" t="str">
            <v>1120</v>
          </cell>
          <cell r="F196" t="str">
            <v>2021</v>
          </cell>
          <cell r="G196" t="str">
            <v>C/U</v>
          </cell>
          <cell r="H196">
            <v>30</v>
          </cell>
          <cell r="I196">
            <v>0</v>
          </cell>
          <cell r="J196" t="str">
            <v>ARS</v>
          </cell>
          <cell r="K196">
            <v>0</v>
          </cell>
          <cell r="L196">
            <v>214360</v>
          </cell>
          <cell r="M196" t="str">
            <v>1600009 BC - DESCARTABLES</v>
          </cell>
        </row>
        <row r="197">
          <cell r="D197" t="str">
            <v>ZDES</v>
          </cell>
          <cell r="E197" t="str">
            <v>1120</v>
          </cell>
          <cell r="F197" t="str">
            <v>2021</v>
          </cell>
          <cell r="G197" t="str">
            <v>C/U</v>
          </cell>
          <cell r="H197">
            <v>30</v>
          </cell>
          <cell r="I197">
            <v>0</v>
          </cell>
          <cell r="J197" t="str">
            <v>ARS</v>
          </cell>
          <cell r="K197">
            <v>0</v>
          </cell>
          <cell r="L197">
            <v>22500</v>
          </cell>
          <cell r="M197" t="str">
            <v>1600009 BC - DESCARTABLES</v>
          </cell>
        </row>
        <row r="198">
          <cell r="D198" t="str">
            <v>ZUNI</v>
          </cell>
          <cell r="E198" t="str">
            <v>1120</v>
          </cell>
          <cell r="F198" t="str">
            <v>2040</v>
          </cell>
          <cell r="G198" t="str">
            <v>C/U</v>
          </cell>
          <cell r="H198">
            <v>30</v>
          </cell>
          <cell r="I198">
            <v>0</v>
          </cell>
          <cell r="J198" t="str">
            <v>ARS</v>
          </cell>
          <cell r="K198">
            <v>0</v>
          </cell>
          <cell r="L198">
            <v>977929.1</v>
          </cell>
          <cell r="M198" t="str">
            <v>1600007 BC - UNIFORMES</v>
          </cell>
        </row>
        <row r="199">
          <cell r="D199" t="str">
            <v>ZUNI</v>
          </cell>
          <cell r="E199" t="str">
            <v>1120</v>
          </cell>
          <cell r="F199" t="str">
            <v>2040</v>
          </cell>
          <cell r="G199" t="str">
            <v>C/U</v>
          </cell>
          <cell r="H199">
            <v>30</v>
          </cell>
          <cell r="I199">
            <v>0</v>
          </cell>
          <cell r="J199" t="str">
            <v>ARS</v>
          </cell>
          <cell r="K199">
            <v>0</v>
          </cell>
          <cell r="L199">
            <v>977929.1</v>
          </cell>
          <cell r="M199" t="str">
            <v>1600007 BC - UNIFORMES</v>
          </cell>
        </row>
        <row r="200">
          <cell r="D200" t="str">
            <v>ZDES</v>
          </cell>
          <cell r="E200" t="str">
            <v>1120</v>
          </cell>
          <cell r="F200" t="str">
            <v>2021</v>
          </cell>
          <cell r="G200" t="str">
            <v>C/U</v>
          </cell>
          <cell r="H200">
            <v>29</v>
          </cell>
          <cell r="I200">
            <v>0</v>
          </cell>
          <cell r="J200" t="str">
            <v>ARS</v>
          </cell>
          <cell r="K200">
            <v>0</v>
          </cell>
          <cell r="L200">
            <v>186274.04</v>
          </cell>
          <cell r="M200" t="str">
            <v>1600009 BC - DESCARTABLES</v>
          </cell>
        </row>
        <row r="201">
          <cell r="D201" t="str">
            <v>ZUNI</v>
          </cell>
          <cell r="E201" t="str">
            <v>1120</v>
          </cell>
          <cell r="F201" t="str">
            <v>2040</v>
          </cell>
          <cell r="G201" t="str">
            <v>C/U</v>
          </cell>
          <cell r="H201">
            <v>29</v>
          </cell>
          <cell r="I201">
            <v>0</v>
          </cell>
          <cell r="J201" t="str">
            <v>ARS</v>
          </cell>
          <cell r="K201">
            <v>0</v>
          </cell>
          <cell r="L201">
            <v>184005</v>
          </cell>
          <cell r="M201" t="str">
            <v>1600007 BC - UNIFORMES</v>
          </cell>
        </row>
        <row r="202">
          <cell r="D202" t="str">
            <v>ZMED</v>
          </cell>
          <cell r="E202" t="str">
            <v>1120</v>
          </cell>
          <cell r="F202" t="str">
            <v>2021</v>
          </cell>
          <cell r="G202" t="str">
            <v>C/U</v>
          </cell>
          <cell r="H202">
            <v>28</v>
          </cell>
          <cell r="I202">
            <v>0</v>
          </cell>
          <cell r="J202" t="str">
            <v>ARS</v>
          </cell>
          <cell r="K202">
            <v>0</v>
          </cell>
          <cell r="L202">
            <v>421219.8</v>
          </cell>
          <cell r="M202" t="str">
            <v>1600003 BC - MEDICAMENTOS</v>
          </cell>
        </row>
        <row r="203">
          <cell r="D203" t="str">
            <v>ZMED</v>
          </cell>
          <cell r="E203" t="str">
            <v>1120</v>
          </cell>
          <cell r="F203" t="str">
            <v>2021</v>
          </cell>
          <cell r="G203" t="str">
            <v>C/U</v>
          </cell>
          <cell r="H203">
            <v>26</v>
          </cell>
          <cell r="I203">
            <v>0</v>
          </cell>
          <cell r="J203" t="str">
            <v>ARS</v>
          </cell>
          <cell r="K203">
            <v>0</v>
          </cell>
          <cell r="L203">
            <v>304746.84000000003</v>
          </cell>
          <cell r="M203" t="str">
            <v>1600003 BC - MEDICAMENTOS</v>
          </cell>
        </row>
        <row r="204">
          <cell r="D204" t="str">
            <v>ZMED</v>
          </cell>
          <cell r="E204" t="str">
            <v>1120</v>
          </cell>
          <cell r="F204" t="str">
            <v>2021</v>
          </cell>
          <cell r="G204" t="str">
            <v>C/U</v>
          </cell>
          <cell r="H204">
            <v>26</v>
          </cell>
          <cell r="I204">
            <v>0</v>
          </cell>
          <cell r="J204" t="str">
            <v>ARS</v>
          </cell>
          <cell r="K204">
            <v>0</v>
          </cell>
          <cell r="L204">
            <v>96696.86</v>
          </cell>
          <cell r="M204" t="str">
            <v>1600003 BC - MEDICAMENTOS</v>
          </cell>
        </row>
        <row r="205">
          <cell r="D205" t="str">
            <v>ZDES</v>
          </cell>
          <cell r="E205" t="str">
            <v>1120</v>
          </cell>
          <cell r="F205" t="str">
            <v>2021</v>
          </cell>
          <cell r="G205" t="str">
            <v>C/U</v>
          </cell>
          <cell r="H205">
            <v>26</v>
          </cell>
          <cell r="I205">
            <v>0</v>
          </cell>
          <cell r="J205" t="str">
            <v>ARS</v>
          </cell>
          <cell r="K205">
            <v>0</v>
          </cell>
          <cell r="L205">
            <v>80285.119999999995</v>
          </cell>
          <cell r="M205" t="str">
            <v>1600009 BC - DESCARTABLES</v>
          </cell>
        </row>
        <row r="206">
          <cell r="D206" t="str">
            <v>ZMED</v>
          </cell>
          <cell r="E206" t="str">
            <v>1120</v>
          </cell>
          <cell r="F206" t="str">
            <v>2021</v>
          </cell>
          <cell r="G206" t="str">
            <v>C/U</v>
          </cell>
          <cell r="H206">
            <v>25</v>
          </cell>
          <cell r="I206">
            <v>0</v>
          </cell>
          <cell r="J206" t="str">
            <v>ARS</v>
          </cell>
          <cell r="K206">
            <v>0</v>
          </cell>
          <cell r="L206">
            <v>127692</v>
          </cell>
          <cell r="M206" t="str">
            <v>1600003 BC - MEDICAMENTOS</v>
          </cell>
        </row>
        <row r="207">
          <cell r="D207" t="str">
            <v>ZMED</v>
          </cell>
          <cell r="E207" t="str">
            <v>1120</v>
          </cell>
          <cell r="F207" t="str">
            <v>2021</v>
          </cell>
          <cell r="G207" t="str">
            <v>C/U</v>
          </cell>
          <cell r="H207">
            <v>25</v>
          </cell>
          <cell r="I207">
            <v>0</v>
          </cell>
          <cell r="J207" t="str">
            <v>ARS</v>
          </cell>
          <cell r="K207">
            <v>0</v>
          </cell>
          <cell r="L207">
            <v>118214.5</v>
          </cell>
          <cell r="M207" t="str">
            <v>1600003 BC - MEDICAMENTOS</v>
          </cell>
        </row>
        <row r="208">
          <cell r="D208" t="str">
            <v>ZMED</v>
          </cell>
          <cell r="E208" t="str">
            <v>1120</v>
          </cell>
          <cell r="F208" t="str">
            <v>2021</v>
          </cell>
          <cell r="G208" t="str">
            <v>C/U</v>
          </cell>
          <cell r="H208">
            <v>25</v>
          </cell>
          <cell r="I208">
            <v>0</v>
          </cell>
          <cell r="J208" t="str">
            <v>ARS</v>
          </cell>
          <cell r="K208">
            <v>0</v>
          </cell>
          <cell r="L208">
            <v>39867</v>
          </cell>
          <cell r="M208" t="str">
            <v>1600003 BC - MEDICAMENTOS</v>
          </cell>
        </row>
        <row r="209">
          <cell r="D209" t="str">
            <v>ZDES</v>
          </cell>
          <cell r="E209" t="str">
            <v>1120</v>
          </cell>
          <cell r="F209" t="str">
            <v>2021</v>
          </cell>
          <cell r="G209" t="str">
            <v>C/U</v>
          </cell>
          <cell r="H209">
            <v>25</v>
          </cell>
          <cell r="I209">
            <v>0</v>
          </cell>
          <cell r="J209" t="str">
            <v>ARS</v>
          </cell>
          <cell r="K209">
            <v>0</v>
          </cell>
          <cell r="L209">
            <v>11826.25</v>
          </cell>
          <cell r="M209" t="str">
            <v>1600009 BC - DESCARTABLES</v>
          </cell>
        </row>
        <row r="210">
          <cell r="D210" t="str">
            <v>ZDES</v>
          </cell>
          <cell r="E210" t="str">
            <v>1120</v>
          </cell>
          <cell r="F210" t="str">
            <v>2021</v>
          </cell>
          <cell r="G210" t="str">
            <v>C/U</v>
          </cell>
          <cell r="H210">
            <v>25</v>
          </cell>
          <cell r="I210">
            <v>0</v>
          </cell>
          <cell r="J210" t="str">
            <v>ARS</v>
          </cell>
          <cell r="K210">
            <v>0</v>
          </cell>
          <cell r="L210">
            <v>69633</v>
          </cell>
          <cell r="M210" t="str">
            <v>1600009 BC - DESCARTABLES</v>
          </cell>
        </row>
        <row r="211">
          <cell r="D211" t="str">
            <v>ZMED</v>
          </cell>
          <cell r="E211" t="str">
            <v>1120</v>
          </cell>
          <cell r="F211" t="str">
            <v>2021</v>
          </cell>
          <cell r="G211" t="str">
            <v>C/U</v>
          </cell>
          <cell r="H211">
            <v>24</v>
          </cell>
          <cell r="I211">
            <v>0</v>
          </cell>
          <cell r="J211" t="str">
            <v>ARS</v>
          </cell>
          <cell r="K211">
            <v>0</v>
          </cell>
          <cell r="L211">
            <v>43986.96</v>
          </cell>
          <cell r="M211" t="str">
            <v>1600003 BC - MEDICAMENTOS</v>
          </cell>
        </row>
        <row r="212">
          <cell r="D212" t="str">
            <v>ZDES</v>
          </cell>
          <cell r="E212" t="str">
            <v>1120</v>
          </cell>
          <cell r="F212" t="str">
            <v>2021</v>
          </cell>
          <cell r="G212" t="str">
            <v>C/U</v>
          </cell>
          <cell r="H212">
            <v>24</v>
          </cell>
          <cell r="I212">
            <v>0</v>
          </cell>
          <cell r="J212" t="str">
            <v>ARS</v>
          </cell>
          <cell r="K212">
            <v>0</v>
          </cell>
          <cell r="L212">
            <v>19174.32</v>
          </cell>
          <cell r="M212" t="str">
            <v>1600009 BC - DESCARTABLES</v>
          </cell>
        </row>
        <row r="213">
          <cell r="D213" t="str">
            <v>ZDES</v>
          </cell>
          <cell r="E213" t="str">
            <v>1120</v>
          </cell>
          <cell r="F213" t="str">
            <v>2021</v>
          </cell>
          <cell r="G213" t="str">
            <v>C/U</v>
          </cell>
          <cell r="H213">
            <v>24</v>
          </cell>
          <cell r="I213">
            <v>0</v>
          </cell>
          <cell r="J213" t="str">
            <v>ARS</v>
          </cell>
          <cell r="K213">
            <v>0</v>
          </cell>
          <cell r="L213">
            <v>15755.86</v>
          </cell>
          <cell r="M213" t="str">
            <v>1600009 BC - DESCARTABLES</v>
          </cell>
        </row>
        <row r="214">
          <cell r="D214" t="str">
            <v>ZDES</v>
          </cell>
          <cell r="E214" t="str">
            <v>1120</v>
          </cell>
          <cell r="F214" t="str">
            <v>2021</v>
          </cell>
          <cell r="G214" t="str">
            <v>C/U</v>
          </cell>
          <cell r="H214">
            <v>24</v>
          </cell>
          <cell r="I214">
            <v>0</v>
          </cell>
          <cell r="J214" t="str">
            <v>ARS</v>
          </cell>
          <cell r="K214">
            <v>0</v>
          </cell>
          <cell r="L214">
            <v>11760</v>
          </cell>
          <cell r="M214" t="str">
            <v>1600009 BC - DESCARTABLES</v>
          </cell>
        </row>
        <row r="215">
          <cell r="D215" t="str">
            <v>ZMED</v>
          </cell>
          <cell r="E215" t="str">
            <v>1120</v>
          </cell>
          <cell r="F215" t="str">
            <v>2021</v>
          </cell>
          <cell r="G215" t="str">
            <v>C/U</v>
          </cell>
          <cell r="H215">
            <v>23</v>
          </cell>
          <cell r="I215">
            <v>0</v>
          </cell>
          <cell r="J215" t="str">
            <v>ARS</v>
          </cell>
          <cell r="K215">
            <v>0</v>
          </cell>
          <cell r="L215">
            <v>68184.83</v>
          </cell>
          <cell r="M215" t="str">
            <v>1600003 BC - MEDICAMENTOS</v>
          </cell>
        </row>
        <row r="216">
          <cell r="D216" t="str">
            <v>ZMED</v>
          </cell>
          <cell r="E216" t="str">
            <v>1120</v>
          </cell>
          <cell r="F216" t="str">
            <v>2021</v>
          </cell>
          <cell r="G216" t="str">
            <v>C/U</v>
          </cell>
          <cell r="H216">
            <v>23</v>
          </cell>
          <cell r="I216">
            <v>0</v>
          </cell>
          <cell r="J216" t="str">
            <v>ARS</v>
          </cell>
          <cell r="K216">
            <v>0</v>
          </cell>
          <cell r="L216">
            <v>114035.37</v>
          </cell>
          <cell r="M216" t="str">
            <v>1600003 BC - MEDICAMENTOS</v>
          </cell>
        </row>
        <row r="217">
          <cell r="D217" t="str">
            <v>ZDES</v>
          </cell>
          <cell r="E217" t="str">
            <v>1120</v>
          </cell>
          <cell r="F217" t="str">
            <v>2021</v>
          </cell>
          <cell r="G217" t="str">
            <v>C/U</v>
          </cell>
          <cell r="H217">
            <v>23</v>
          </cell>
          <cell r="I217">
            <v>0</v>
          </cell>
          <cell r="J217" t="str">
            <v>ARS</v>
          </cell>
          <cell r="K217">
            <v>0</v>
          </cell>
          <cell r="L217">
            <v>308430.12</v>
          </cell>
          <cell r="M217" t="str">
            <v>1600009 BC - DESCARTABLES</v>
          </cell>
        </row>
        <row r="218">
          <cell r="D218" t="str">
            <v>ZMED</v>
          </cell>
          <cell r="E218" t="str">
            <v>1120</v>
          </cell>
          <cell r="F218" t="str">
            <v>2021</v>
          </cell>
          <cell r="G218" t="str">
            <v>C/U</v>
          </cell>
          <cell r="H218">
            <v>22</v>
          </cell>
          <cell r="I218">
            <v>0</v>
          </cell>
          <cell r="J218" t="str">
            <v>ARS</v>
          </cell>
          <cell r="K218">
            <v>0</v>
          </cell>
          <cell r="L218">
            <v>44656.1</v>
          </cell>
          <cell r="M218" t="str">
            <v>1600003 BC - MEDICAMENTOS</v>
          </cell>
        </row>
        <row r="219">
          <cell r="D219" t="str">
            <v>ZMED</v>
          </cell>
          <cell r="E219" t="str">
            <v>1120</v>
          </cell>
          <cell r="F219" t="str">
            <v>2021</v>
          </cell>
          <cell r="G219" t="str">
            <v>C/U</v>
          </cell>
          <cell r="H219">
            <v>22</v>
          </cell>
          <cell r="I219">
            <v>0</v>
          </cell>
          <cell r="J219" t="str">
            <v>ARS</v>
          </cell>
          <cell r="K219">
            <v>0</v>
          </cell>
          <cell r="L219">
            <v>50880</v>
          </cell>
          <cell r="M219" t="str">
            <v>1600003 BC - MEDICAMENTOS</v>
          </cell>
        </row>
        <row r="220">
          <cell r="D220" t="str">
            <v>ZMED</v>
          </cell>
          <cell r="E220" t="str">
            <v>1120</v>
          </cell>
          <cell r="F220" t="str">
            <v>2021</v>
          </cell>
          <cell r="G220" t="str">
            <v>C/U</v>
          </cell>
          <cell r="H220">
            <v>22</v>
          </cell>
          <cell r="I220">
            <v>0</v>
          </cell>
          <cell r="J220" t="str">
            <v>ARS</v>
          </cell>
          <cell r="K220">
            <v>0</v>
          </cell>
          <cell r="L220">
            <v>202254.96</v>
          </cell>
          <cell r="M220" t="str">
            <v>1600003 BC - MEDICAMENTOS</v>
          </cell>
        </row>
        <row r="221">
          <cell r="D221" t="str">
            <v>ZMED</v>
          </cell>
          <cell r="E221" t="str">
            <v>1120</v>
          </cell>
          <cell r="F221" t="str">
            <v>2021</v>
          </cell>
          <cell r="G221" t="str">
            <v>C/U</v>
          </cell>
          <cell r="H221">
            <v>21</v>
          </cell>
          <cell r="I221">
            <v>0</v>
          </cell>
          <cell r="J221" t="str">
            <v>ARS</v>
          </cell>
          <cell r="K221">
            <v>0</v>
          </cell>
          <cell r="L221">
            <v>68682.179999999993</v>
          </cell>
          <cell r="M221" t="str">
            <v>1600003 BC - MEDICAMENTOS</v>
          </cell>
        </row>
        <row r="222">
          <cell r="D222" t="str">
            <v>ZDES</v>
          </cell>
          <cell r="E222" t="str">
            <v>1120</v>
          </cell>
          <cell r="F222" t="str">
            <v>2021</v>
          </cell>
          <cell r="G222" t="str">
            <v>C/U</v>
          </cell>
          <cell r="H222">
            <v>21</v>
          </cell>
          <cell r="I222">
            <v>0</v>
          </cell>
          <cell r="J222" t="str">
            <v>ARS</v>
          </cell>
          <cell r="K222">
            <v>0</v>
          </cell>
          <cell r="L222">
            <v>418113</v>
          </cell>
          <cell r="M222" t="str">
            <v>1600009 BC - DESCARTABLES</v>
          </cell>
        </row>
        <row r="223">
          <cell r="D223" t="str">
            <v>ZMED</v>
          </cell>
          <cell r="E223" t="str">
            <v>1120</v>
          </cell>
          <cell r="F223" t="str">
            <v>2021</v>
          </cell>
          <cell r="G223" t="str">
            <v>C/U</v>
          </cell>
          <cell r="H223">
            <v>20</v>
          </cell>
          <cell r="I223">
            <v>0</v>
          </cell>
          <cell r="J223" t="str">
            <v>ARS</v>
          </cell>
          <cell r="K223">
            <v>0</v>
          </cell>
          <cell r="L223">
            <v>357.6</v>
          </cell>
          <cell r="M223" t="str">
            <v>1600003 BC - MEDICAMENTOS</v>
          </cell>
        </row>
        <row r="224">
          <cell r="D224" t="str">
            <v>ZMED</v>
          </cell>
          <cell r="E224" t="str">
            <v>1120</v>
          </cell>
          <cell r="F224" t="str">
            <v>2021</v>
          </cell>
          <cell r="G224" t="str">
            <v>C/U</v>
          </cell>
          <cell r="H224">
            <v>20</v>
          </cell>
          <cell r="I224">
            <v>0</v>
          </cell>
          <cell r="J224" t="str">
            <v>ARS</v>
          </cell>
          <cell r="K224">
            <v>0</v>
          </cell>
          <cell r="L224">
            <v>221</v>
          </cell>
          <cell r="M224" t="str">
            <v>1600003 BC - MEDICAMENTOS</v>
          </cell>
        </row>
        <row r="225">
          <cell r="D225" t="str">
            <v>ZMED</v>
          </cell>
          <cell r="E225" t="str">
            <v>1120</v>
          </cell>
          <cell r="F225" t="str">
            <v>2021</v>
          </cell>
          <cell r="G225" t="str">
            <v>C/U</v>
          </cell>
          <cell r="H225">
            <v>20</v>
          </cell>
          <cell r="I225">
            <v>0</v>
          </cell>
          <cell r="J225" t="str">
            <v>ARS</v>
          </cell>
          <cell r="K225">
            <v>0</v>
          </cell>
          <cell r="L225">
            <v>66367.600000000006</v>
          </cell>
          <cell r="M225" t="str">
            <v>1600003 BC - MEDICAMENTOS</v>
          </cell>
        </row>
        <row r="226">
          <cell r="D226" t="str">
            <v>ZMED</v>
          </cell>
          <cell r="E226" t="str">
            <v>1120</v>
          </cell>
          <cell r="F226" t="str">
            <v>2021</v>
          </cell>
          <cell r="G226" t="str">
            <v>C/U</v>
          </cell>
          <cell r="H226">
            <v>20</v>
          </cell>
          <cell r="I226">
            <v>0</v>
          </cell>
          <cell r="J226" t="str">
            <v>ARS</v>
          </cell>
          <cell r="K226">
            <v>0</v>
          </cell>
          <cell r="L226">
            <v>250600</v>
          </cell>
          <cell r="M226" t="str">
            <v>1600003 BC - MEDICAMENTOS</v>
          </cell>
        </row>
        <row r="227">
          <cell r="D227" t="str">
            <v>ZMED</v>
          </cell>
          <cell r="E227" t="str">
            <v>1120</v>
          </cell>
          <cell r="F227" t="str">
            <v>2021</v>
          </cell>
          <cell r="G227" t="str">
            <v>C/U</v>
          </cell>
          <cell r="H227">
            <v>20</v>
          </cell>
          <cell r="I227">
            <v>0</v>
          </cell>
          <cell r="J227" t="str">
            <v>ARS</v>
          </cell>
          <cell r="K227">
            <v>0</v>
          </cell>
          <cell r="L227">
            <v>15477.2</v>
          </cell>
          <cell r="M227" t="str">
            <v>1600003 BC - MEDICAMENTOS</v>
          </cell>
        </row>
        <row r="228">
          <cell r="D228" t="str">
            <v>ZMED</v>
          </cell>
          <cell r="E228" t="str">
            <v>1120</v>
          </cell>
          <cell r="F228" t="str">
            <v>2021</v>
          </cell>
          <cell r="G228" t="str">
            <v>C/U</v>
          </cell>
          <cell r="H228">
            <v>20</v>
          </cell>
          <cell r="I228">
            <v>0</v>
          </cell>
          <cell r="J228" t="str">
            <v>ARS</v>
          </cell>
          <cell r="K228">
            <v>0</v>
          </cell>
          <cell r="L228">
            <v>35800</v>
          </cell>
          <cell r="M228" t="str">
            <v>1600003 BC - MEDICAMENTOS</v>
          </cell>
        </row>
        <row r="229">
          <cell r="D229" t="str">
            <v>ZMED</v>
          </cell>
          <cell r="E229" t="str">
            <v>1120</v>
          </cell>
          <cell r="F229" t="str">
            <v>2021</v>
          </cell>
          <cell r="G229" t="str">
            <v>C/U</v>
          </cell>
          <cell r="H229">
            <v>20</v>
          </cell>
          <cell r="I229">
            <v>0</v>
          </cell>
          <cell r="J229" t="str">
            <v>ARS</v>
          </cell>
          <cell r="K229">
            <v>0</v>
          </cell>
          <cell r="L229">
            <v>6750</v>
          </cell>
          <cell r="M229" t="str">
            <v>1600003 BC - MEDICAMENTOS</v>
          </cell>
        </row>
        <row r="230">
          <cell r="D230" t="str">
            <v>ZMED</v>
          </cell>
          <cell r="E230" t="str">
            <v>1120</v>
          </cell>
          <cell r="F230" t="str">
            <v>2021</v>
          </cell>
          <cell r="G230" t="str">
            <v>C/U</v>
          </cell>
          <cell r="H230">
            <v>20</v>
          </cell>
          <cell r="I230">
            <v>0</v>
          </cell>
          <cell r="J230" t="str">
            <v>ARS</v>
          </cell>
          <cell r="K230">
            <v>0</v>
          </cell>
          <cell r="L230">
            <v>9200</v>
          </cell>
          <cell r="M230" t="str">
            <v>1600003 BC - MEDICAMENTOS</v>
          </cell>
        </row>
        <row r="231">
          <cell r="D231" t="str">
            <v>ZMED</v>
          </cell>
          <cell r="E231" t="str">
            <v>1120</v>
          </cell>
          <cell r="F231" t="str">
            <v>2021</v>
          </cell>
          <cell r="G231" t="str">
            <v>C/U</v>
          </cell>
          <cell r="H231">
            <v>20</v>
          </cell>
          <cell r="I231">
            <v>0</v>
          </cell>
          <cell r="J231" t="str">
            <v>ARS</v>
          </cell>
          <cell r="K231">
            <v>0</v>
          </cell>
          <cell r="L231">
            <v>19184</v>
          </cell>
          <cell r="M231" t="str">
            <v>1600003 BC - MEDICAMENTOS</v>
          </cell>
        </row>
        <row r="232">
          <cell r="D232" t="str">
            <v>ZDES</v>
          </cell>
          <cell r="E232" t="str">
            <v>1120</v>
          </cell>
          <cell r="F232" t="str">
            <v>2021</v>
          </cell>
          <cell r="G232" t="str">
            <v>C/U</v>
          </cell>
          <cell r="H232">
            <v>20</v>
          </cell>
          <cell r="I232">
            <v>0</v>
          </cell>
          <cell r="J232" t="str">
            <v>ARS</v>
          </cell>
          <cell r="K232">
            <v>0</v>
          </cell>
          <cell r="L232">
            <v>48000</v>
          </cell>
          <cell r="M232" t="str">
            <v>1600009 BC - DESCARTABLES</v>
          </cell>
        </row>
        <row r="233">
          <cell r="D233" t="str">
            <v>ZDES</v>
          </cell>
          <cell r="E233" t="str">
            <v>1120</v>
          </cell>
          <cell r="F233" t="str">
            <v>2010</v>
          </cell>
          <cell r="G233" t="str">
            <v>C/U</v>
          </cell>
          <cell r="H233">
            <v>20</v>
          </cell>
          <cell r="I233">
            <v>0</v>
          </cell>
          <cell r="J233" t="str">
            <v>ARS</v>
          </cell>
          <cell r="K233">
            <v>0</v>
          </cell>
          <cell r="L233">
            <v>259856.9</v>
          </cell>
          <cell r="M233" t="str">
            <v>1600009 BC - DESCARTABLES</v>
          </cell>
        </row>
        <row r="234">
          <cell r="D234" t="str">
            <v>ZDES</v>
          </cell>
          <cell r="E234" t="str">
            <v>1120</v>
          </cell>
          <cell r="F234" t="str">
            <v>2021</v>
          </cell>
          <cell r="G234" t="str">
            <v>C/U</v>
          </cell>
          <cell r="H234">
            <v>20</v>
          </cell>
          <cell r="I234">
            <v>0</v>
          </cell>
          <cell r="J234" t="str">
            <v>ARS</v>
          </cell>
          <cell r="K234">
            <v>0</v>
          </cell>
          <cell r="L234">
            <v>259856.9</v>
          </cell>
          <cell r="M234" t="str">
            <v>1600009 BC - DESCARTABLES</v>
          </cell>
        </row>
        <row r="235">
          <cell r="D235" t="str">
            <v>ZDES</v>
          </cell>
          <cell r="E235" t="str">
            <v>1120</v>
          </cell>
          <cell r="F235" t="str">
            <v>2021</v>
          </cell>
          <cell r="G235" t="str">
            <v>C/U</v>
          </cell>
          <cell r="H235">
            <v>20</v>
          </cell>
          <cell r="I235">
            <v>0</v>
          </cell>
          <cell r="J235" t="str">
            <v>ARS</v>
          </cell>
          <cell r="K235">
            <v>0</v>
          </cell>
          <cell r="L235">
            <v>191303.1</v>
          </cell>
          <cell r="M235" t="str">
            <v>1600009 BC - DESCARTABLES</v>
          </cell>
        </row>
        <row r="236">
          <cell r="D236" t="str">
            <v>ZDES</v>
          </cell>
          <cell r="E236" t="str">
            <v>1120</v>
          </cell>
          <cell r="F236" t="str">
            <v>2021</v>
          </cell>
          <cell r="G236" t="str">
            <v>C/U</v>
          </cell>
          <cell r="H236">
            <v>20</v>
          </cell>
          <cell r="I236">
            <v>0</v>
          </cell>
          <cell r="J236" t="str">
            <v>ARS</v>
          </cell>
          <cell r="K236">
            <v>0</v>
          </cell>
          <cell r="L236">
            <v>229340</v>
          </cell>
          <cell r="M236" t="str">
            <v>1600009 BC - DESCARTABLES</v>
          </cell>
        </row>
        <row r="237">
          <cell r="D237" t="str">
            <v>ZDES</v>
          </cell>
          <cell r="E237" t="str">
            <v>1120</v>
          </cell>
          <cell r="F237" t="str">
            <v>2021</v>
          </cell>
          <cell r="G237" t="str">
            <v>C/U</v>
          </cell>
          <cell r="H237">
            <v>20</v>
          </cell>
          <cell r="I237">
            <v>0</v>
          </cell>
          <cell r="J237" t="str">
            <v>ARS</v>
          </cell>
          <cell r="K237">
            <v>0</v>
          </cell>
          <cell r="L237">
            <v>229340</v>
          </cell>
          <cell r="M237" t="str">
            <v>1600009 BC - DESCARTABLES</v>
          </cell>
        </row>
        <row r="238">
          <cell r="D238" t="str">
            <v>ZDES</v>
          </cell>
          <cell r="E238" t="str">
            <v>1120</v>
          </cell>
          <cell r="F238" t="str">
            <v>2010</v>
          </cell>
          <cell r="G238" t="str">
            <v>C/U</v>
          </cell>
          <cell r="H238">
            <v>20</v>
          </cell>
          <cell r="I238">
            <v>0</v>
          </cell>
          <cell r="J238" t="str">
            <v>ARS</v>
          </cell>
          <cell r="K238">
            <v>0</v>
          </cell>
          <cell r="L238">
            <v>33226.6</v>
          </cell>
          <cell r="M238" t="str">
            <v>1600009 BC - DESCARTABLES</v>
          </cell>
        </row>
        <row r="239">
          <cell r="D239" t="str">
            <v>ZUNI</v>
          </cell>
          <cell r="E239" t="str">
            <v>1120</v>
          </cell>
          <cell r="F239" t="str">
            <v>2040</v>
          </cell>
          <cell r="G239" t="str">
            <v>C/U</v>
          </cell>
          <cell r="H239">
            <v>20</v>
          </cell>
          <cell r="I239">
            <v>0</v>
          </cell>
          <cell r="J239" t="str">
            <v>ARS</v>
          </cell>
          <cell r="K239">
            <v>0</v>
          </cell>
          <cell r="L239">
            <v>161840</v>
          </cell>
          <cell r="M239" t="str">
            <v>1600007 BC - UNIFORMES</v>
          </cell>
        </row>
        <row r="240">
          <cell r="D240" t="str">
            <v>ZMED</v>
          </cell>
          <cell r="E240" t="str">
            <v>1120</v>
          </cell>
          <cell r="F240" t="str">
            <v>2021</v>
          </cell>
          <cell r="G240" t="str">
            <v>C/U</v>
          </cell>
          <cell r="H240">
            <v>19</v>
          </cell>
          <cell r="I240">
            <v>0</v>
          </cell>
          <cell r="J240" t="str">
            <v>ARS</v>
          </cell>
          <cell r="K240">
            <v>0</v>
          </cell>
          <cell r="L240">
            <v>139639.99</v>
          </cell>
          <cell r="M240" t="str">
            <v>1600003 BC - MEDICAMENTOS</v>
          </cell>
        </row>
        <row r="241">
          <cell r="D241" t="str">
            <v>ZDES</v>
          </cell>
          <cell r="E241" t="str">
            <v>1120</v>
          </cell>
          <cell r="F241" t="str">
            <v>2021</v>
          </cell>
          <cell r="G241" t="str">
            <v>C/U</v>
          </cell>
          <cell r="H241">
            <v>19</v>
          </cell>
          <cell r="I241">
            <v>0</v>
          </cell>
          <cell r="J241" t="str">
            <v>ARS</v>
          </cell>
          <cell r="K241">
            <v>0</v>
          </cell>
          <cell r="L241">
            <v>28373.22</v>
          </cell>
          <cell r="M241" t="str">
            <v>1600009 BC - DESCARTABLES</v>
          </cell>
        </row>
        <row r="242">
          <cell r="D242" t="str">
            <v>ZUNI</v>
          </cell>
          <cell r="E242" t="str">
            <v>1120</v>
          </cell>
          <cell r="F242" t="str">
            <v>2040</v>
          </cell>
          <cell r="G242" t="str">
            <v>C/U</v>
          </cell>
          <cell r="H242">
            <v>19</v>
          </cell>
          <cell r="I242">
            <v>0</v>
          </cell>
          <cell r="J242" t="str">
            <v>ARS</v>
          </cell>
          <cell r="K242">
            <v>0</v>
          </cell>
          <cell r="L242">
            <v>751450</v>
          </cell>
          <cell r="M242" t="str">
            <v>1600007 BC - UNIFORMES</v>
          </cell>
        </row>
        <row r="243">
          <cell r="D243" t="str">
            <v>ZMED</v>
          </cell>
          <cell r="E243" t="str">
            <v>1120</v>
          </cell>
          <cell r="F243" t="str">
            <v>2021</v>
          </cell>
          <cell r="G243" t="str">
            <v>C/U</v>
          </cell>
          <cell r="H243">
            <v>18</v>
          </cell>
          <cell r="I243">
            <v>0</v>
          </cell>
          <cell r="J243" t="str">
            <v>ARS</v>
          </cell>
          <cell r="K243">
            <v>0</v>
          </cell>
          <cell r="L243">
            <v>86647.61</v>
          </cell>
          <cell r="M243" t="str">
            <v>1600003 BC - MEDICAMENTOS</v>
          </cell>
        </row>
        <row r="244">
          <cell r="D244" t="str">
            <v>ZMED</v>
          </cell>
          <cell r="E244" t="str">
            <v>1120</v>
          </cell>
          <cell r="F244" t="str">
            <v>2021</v>
          </cell>
          <cell r="G244" t="str">
            <v>C/U</v>
          </cell>
          <cell r="H244">
            <v>18</v>
          </cell>
          <cell r="I244">
            <v>0</v>
          </cell>
          <cell r="J244" t="str">
            <v>ARS</v>
          </cell>
          <cell r="K244">
            <v>0</v>
          </cell>
          <cell r="L244">
            <v>72000</v>
          </cell>
          <cell r="M244" t="str">
            <v>1600003 BC - MEDICAMENTOS</v>
          </cell>
        </row>
        <row r="245">
          <cell r="D245" t="str">
            <v>ZMED</v>
          </cell>
          <cell r="E245" t="str">
            <v>1120</v>
          </cell>
          <cell r="F245" t="str">
            <v>2021</v>
          </cell>
          <cell r="G245" t="str">
            <v>C/U</v>
          </cell>
          <cell r="H245">
            <v>17</v>
          </cell>
          <cell r="I245">
            <v>0</v>
          </cell>
          <cell r="J245" t="str">
            <v>ARS</v>
          </cell>
          <cell r="K245">
            <v>0</v>
          </cell>
          <cell r="L245">
            <v>192819.05</v>
          </cell>
          <cell r="M245" t="str">
            <v>1600003 BC - MEDICAMENTOS</v>
          </cell>
        </row>
        <row r="246">
          <cell r="D246" t="str">
            <v>ZMED</v>
          </cell>
          <cell r="E246" t="str">
            <v>1120</v>
          </cell>
          <cell r="F246" t="str">
            <v>2021</v>
          </cell>
          <cell r="G246" t="str">
            <v>C/U</v>
          </cell>
          <cell r="H246">
            <v>17</v>
          </cell>
          <cell r="I246">
            <v>0</v>
          </cell>
          <cell r="J246" t="str">
            <v>ARS</v>
          </cell>
          <cell r="K246">
            <v>0</v>
          </cell>
          <cell r="L246">
            <v>550848.46</v>
          </cell>
          <cell r="M246" t="str">
            <v>1600003 BC - MEDICAMENTOS</v>
          </cell>
        </row>
        <row r="247">
          <cell r="D247" t="str">
            <v>ZUNI</v>
          </cell>
          <cell r="E247" t="str">
            <v>1120</v>
          </cell>
          <cell r="F247" t="str">
            <v>2040</v>
          </cell>
          <cell r="G247" t="str">
            <v>C/U</v>
          </cell>
          <cell r="H247">
            <v>17</v>
          </cell>
          <cell r="I247">
            <v>0</v>
          </cell>
          <cell r="J247" t="str">
            <v>ARS</v>
          </cell>
          <cell r="K247">
            <v>0</v>
          </cell>
          <cell r="L247">
            <v>672350</v>
          </cell>
          <cell r="M247" t="str">
            <v>1600007 BC - UNIFORMES</v>
          </cell>
        </row>
        <row r="248">
          <cell r="D248" t="str">
            <v>ZMED</v>
          </cell>
          <cell r="E248" t="str">
            <v>1120</v>
          </cell>
          <cell r="F248" t="str">
            <v>2021</v>
          </cell>
          <cell r="G248" t="str">
            <v>C/U</v>
          </cell>
          <cell r="H248">
            <v>15</v>
          </cell>
          <cell r="I248">
            <v>0</v>
          </cell>
          <cell r="J248" t="str">
            <v>ARS</v>
          </cell>
          <cell r="K248">
            <v>0</v>
          </cell>
          <cell r="L248">
            <v>4994.5</v>
          </cell>
          <cell r="M248" t="str">
            <v>1600003 BC - MEDICAMENTOS</v>
          </cell>
        </row>
        <row r="249">
          <cell r="D249" t="str">
            <v>ZMED</v>
          </cell>
          <cell r="E249" t="str">
            <v>1120</v>
          </cell>
          <cell r="F249" t="str">
            <v>2021</v>
          </cell>
          <cell r="G249" t="str">
            <v>C/U</v>
          </cell>
          <cell r="H249">
            <v>15</v>
          </cell>
          <cell r="I249">
            <v>0</v>
          </cell>
          <cell r="J249" t="str">
            <v>ARS</v>
          </cell>
          <cell r="K249">
            <v>0</v>
          </cell>
          <cell r="L249">
            <v>63901.5</v>
          </cell>
          <cell r="M249" t="str">
            <v>1600003 BC - MEDICAMENTOS</v>
          </cell>
        </row>
        <row r="250">
          <cell r="D250" t="str">
            <v>ZMED</v>
          </cell>
          <cell r="E250" t="str">
            <v>1120</v>
          </cell>
          <cell r="F250" t="str">
            <v>2021</v>
          </cell>
          <cell r="G250" t="str">
            <v>C/U</v>
          </cell>
          <cell r="H250">
            <v>15</v>
          </cell>
          <cell r="I250">
            <v>0</v>
          </cell>
          <cell r="J250" t="str">
            <v>ARS</v>
          </cell>
          <cell r="K250">
            <v>0</v>
          </cell>
          <cell r="L250">
            <v>87066.25</v>
          </cell>
          <cell r="M250" t="str">
            <v>1600003 BC - MEDICAMENTOS</v>
          </cell>
        </row>
        <row r="251">
          <cell r="D251" t="str">
            <v>ZMED</v>
          </cell>
          <cell r="E251" t="str">
            <v>1120</v>
          </cell>
          <cell r="F251" t="str">
            <v>2021</v>
          </cell>
          <cell r="G251" t="str">
            <v>C/U</v>
          </cell>
          <cell r="H251">
            <v>15</v>
          </cell>
          <cell r="I251">
            <v>0</v>
          </cell>
          <cell r="J251" t="str">
            <v>ARS</v>
          </cell>
          <cell r="K251">
            <v>0</v>
          </cell>
          <cell r="L251">
            <v>38319.599999999999</v>
          </cell>
          <cell r="M251" t="str">
            <v>1600003 BC - MEDICAMENTOS</v>
          </cell>
        </row>
        <row r="252">
          <cell r="D252" t="str">
            <v>ZMED</v>
          </cell>
          <cell r="E252" t="str">
            <v>1120</v>
          </cell>
          <cell r="F252" t="str">
            <v>2021</v>
          </cell>
          <cell r="G252" t="str">
            <v>C/U</v>
          </cell>
          <cell r="H252">
            <v>15</v>
          </cell>
          <cell r="I252">
            <v>0</v>
          </cell>
          <cell r="J252" t="str">
            <v>ARS</v>
          </cell>
          <cell r="K252">
            <v>0</v>
          </cell>
          <cell r="L252">
            <v>168405.1</v>
          </cell>
          <cell r="M252" t="str">
            <v>1600003 BC - MEDICAMENTOS</v>
          </cell>
        </row>
        <row r="253">
          <cell r="D253" t="str">
            <v>ZMED</v>
          </cell>
          <cell r="E253" t="str">
            <v>1120</v>
          </cell>
          <cell r="F253" t="str">
            <v>2021</v>
          </cell>
          <cell r="G253" t="str">
            <v>C/U</v>
          </cell>
          <cell r="H253">
            <v>15</v>
          </cell>
          <cell r="I253">
            <v>0</v>
          </cell>
          <cell r="J253" t="str">
            <v>ARS</v>
          </cell>
          <cell r="K253">
            <v>0</v>
          </cell>
          <cell r="L253">
            <v>116619.75</v>
          </cell>
          <cell r="M253" t="str">
            <v>1600003 BC - MEDICAMENTOS</v>
          </cell>
        </row>
        <row r="254">
          <cell r="D254" t="str">
            <v>ZMED</v>
          </cell>
          <cell r="E254" t="str">
            <v>1120</v>
          </cell>
          <cell r="F254" t="str">
            <v>2021</v>
          </cell>
          <cell r="G254" t="str">
            <v>C/U</v>
          </cell>
          <cell r="H254">
            <v>15</v>
          </cell>
          <cell r="I254">
            <v>0</v>
          </cell>
          <cell r="J254" t="str">
            <v>ARS</v>
          </cell>
          <cell r="K254">
            <v>0</v>
          </cell>
          <cell r="L254">
            <v>6532.5</v>
          </cell>
          <cell r="M254" t="str">
            <v>1600003 BC - MEDICAMENTOS</v>
          </cell>
        </row>
        <row r="255">
          <cell r="D255" t="str">
            <v>ZDES</v>
          </cell>
          <cell r="E255" t="str">
            <v>1120</v>
          </cell>
          <cell r="F255" t="str">
            <v>2021</v>
          </cell>
          <cell r="G255" t="str">
            <v>C/U</v>
          </cell>
          <cell r="H255">
            <v>15</v>
          </cell>
          <cell r="I255">
            <v>0</v>
          </cell>
          <cell r="J255" t="str">
            <v>ARS</v>
          </cell>
          <cell r="K255">
            <v>0</v>
          </cell>
          <cell r="L255">
            <v>73847</v>
          </cell>
          <cell r="M255" t="str">
            <v>1600009 BC - DESCARTABLES</v>
          </cell>
        </row>
        <row r="256">
          <cell r="D256" t="str">
            <v>ZDES</v>
          </cell>
          <cell r="E256" t="str">
            <v>1120</v>
          </cell>
          <cell r="F256" t="str">
            <v>2021</v>
          </cell>
          <cell r="G256" t="str">
            <v>C/U</v>
          </cell>
          <cell r="H256">
            <v>15</v>
          </cell>
          <cell r="I256">
            <v>0</v>
          </cell>
          <cell r="J256" t="str">
            <v>ARS</v>
          </cell>
          <cell r="K256">
            <v>0</v>
          </cell>
          <cell r="L256">
            <v>3172.05</v>
          </cell>
          <cell r="M256" t="str">
            <v>1600009 BC - DESCARTABLES</v>
          </cell>
        </row>
        <row r="257">
          <cell r="D257" t="str">
            <v>ZDES</v>
          </cell>
          <cell r="E257" t="str">
            <v>1120</v>
          </cell>
          <cell r="F257" t="str">
            <v>2021</v>
          </cell>
          <cell r="G257" t="str">
            <v>C/U</v>
          </cell>
          <cell r="H257">
            <v>15</v>
          </cell>
          <cell r="I257">
            <v>0</v>
          </cell>
          <cell r="J257" t="str">
            <v>ARS</v>
          </cell>
          <cell r="K257">
            <v>0</v>
          </cell>
          <cell r="L257">
            <v>22488.3</v>
          </cell>
          <cell r="M257" t="str">
            <v>1600009 BC - DESCARTABLES</v>
          </cell>
        </row>
        <row r="258">
          <cell r="D258" t="str">
            <v>ZDES</v>
          </cell>
          <cell r="E258" t="str">
            <v>1120</v>
          </cell>
          <cell r="F258" t="str">
            <v>2010</v>
          </cell>
          <cell r="G258" t="str">
            <v>C/U</v>
          </cell>
          <cell r="H258">
            <v>15</v>
          </cell>
          <cell r="I258">
            <v>0</v>
          </cell>
          <cell r="J258" t="str">
            <v>ARS</v>
          </cell>
          <cell r="K258">
            <v>0</v>
          </cell>
          <cell r="L258">
            <v>7095.75</v>
          </cell>
          <cell r="M258" t="str">
            <v>1600009 BC - DESCARTABLES</v>
          </cell>
        </row>
        <row r="259">
          <cell r="D259" t="str">
            <v>ZDES</v>
          </cell>
          <cell r="E259" t="str">
            <v>1120</v>
          </cell>
          <cell r="F259" t="str">
            <v>2021</v>
          </cell>
          <cell r="G259" t="str">
            <v>C/U</v>
          </cell>
          <cell r="H259">
            <v>15</v>
          </cell>
          <cell r="I259">
            <v>0</v>
          </cell>
          <cell r="J259" t="str">
            <v>ARS</v>
          </cell>
          <cell r="K259">
            <v>0</v>
          </cell>
          <cell r="L259">
            <v>139607.15</v>
          </cell>
          <cell r="M259" t="str">
            <v>1600009 BC - DESCARTABLES</v>
          </cell>
        </row>
        <row r="260">
          <cell r="D260" t="str">
            <v>ZDES</v>
          </cell>
          <cell r="E260" t="str">
            <v>1120</v>
          </cell>
          <cell r="F260" t="str">
            <v>2021</v>
          </cell>
          <cell r="G260" t="str">
            <v>C/U</v>
          </cell>
          <cell r="H260">
            <v>15</v>
          </cell>
          <cell r="I260">
            <v>0</v>
          </cell>
          <cell r="J260" t="str">
            <v>ARS</v>
          </cell>
          <cell r="K260">
            <v>0</v>
          </cell>
          <cell r="L260">
            <v>100737.85</v>
          </cell>
          <cell r="M260" t="str">
            <v>1600009 BC - DESCARTABLES</v>
          </cell>
        </row>
        <row r="261">
          <cell r="D261" t="str">
            <v>ZDES</v>
          </cell>
          <cell r="E261" t="str">
            <v>1120</v>
          </cell>
          <cell r="F261" t="str">
            <v>2021</v>
          </cell>
          <cell r="G261" t="str">
            <v>C/U</v>
          </cell>
          <cell r="H261">
            <v>15</v>
          </cell>
          <cell r="I261">
            <v>0</v>
          </cell>
          <cell r="J261" t="str">
            <v>ARS</v>
          </cell>
          <cell r="K261">
            <v>0</v>
          </cell>
          <cell r="L261">
            <v>8034.15</v>
          </cell>
          <cell r="M261" t="str">
            <v>1600009 BC - DESCARTABLES</v>
          </cell>
        </row>
        <row r="262">
          <cell r="D262" t="str">
            <v>ZUNI</v>
          </cell>
          <cell r="E262" t="str">
            <v>1120</v>
          </cell>
          <cell r="F262" t="str">
            <v>2040</v>
          </cell>
          <cell r="G262" t="str">
            <v>C/U</v>
          </cell>
          <cell r="H262">
            <v>15</v>
          </cell>
          <cell r="I262">
            <v>0</v>
          </cell>
          <cell r="J262" t="str">
            <v>ARS</v>
          </cell>
          <cell r="K262">
            <v>0</v>
          </cell>
          <cell r="L262">
            <v>611021.87</v>
          </cell>
          <cell r="M262" t="str">
            <v>1600007 BC - UNIFORMES</v>
          </cell>
        </row>
        <row r="263">
          <cell r="D263" t="str">
            <v>ZMED</v>
          </cell>
          <cell r="E263" t="str">
            <v>1120</v>
          </cell>
          <cell r="F263" t="str">
            <v>2021</v>
          </cell>
          <cell r="G263" t="str">
            <v>C/U</v>
          </cell>
          <cell r="H263">
            <v>14</v>
          </cell>
          <cell r="I263">
            <v>0</v>
          </cell>
          <cell r="J263" t="str">
            <v>ARS</v>
          </cell>
          <cell r="K263">
            <v>0</v>
          </cell>
          <cell r="L263">
            <v>38615.879999999997</v>
          </cell>
          <cell r="M263" t="str">
            <v>1600003 BC - MEDICAMENTOS</v>
          </cell>
        </row>
        <row r="264">
          <cell r="D264" t="str">
            <v>ZMED</v>
          </cell>
          <cell r="E264" t="str">
            <v>1120</v>
          </cell>
          <cell r="F264" t="str">
            <v>2021</v>
          </cell>
          <cell r="G264" t="str">
            <v>C/U</v>
          </cell>
          <cell r="H264">
            <v>14</v>
          </cell>
          <cell r="I264">
            <v>0</v>
          </cell>
          <cell r="J264" t="str">
            <v>ARS</v>
          </cell>
          <cell r="K264">
            <v>0</v>
          </cell>
          <cell r="L264">
            <v>103147.35</v>
          </cell>
          <cell r="M264" t="str">
            <v>1600003 BC - MEDICAMENTOS</v>
          </cell>
        </row>
        <row r="265">
          <cell r="D265" t="str">
            <v>ZUNI</v>
          </cell>
          <cell r="E265" t="str">
            <v>1120</v>
          </cell>
          <cell r="F265" t="str">
            <v>2010</v>
          </cell>
          <cell r="G265" t="str">
            <v>C/U</v>
          </cell>
          <cell r="H265">
            <v>14</v>
          </cell>
          <cell r="I265">
            <v>0</v>
          </cell>
          <cell r="J265" t="str">
            <v>ARS</v>
          </cell>
          <cell r="K265">
            <v>0</v>
          </cell>
          <cell r="L265">
            <v>572492.44999999995</v>
          </cell>
          <cell r="M265" t="str">
            <v>1600007 BC - UNIFORMES</v>
          </cell>
        </row>
        <row r="266">
          <cell r="D266" t="str">
            <v>ZUNI</v>
          </cell>
          <cell r="E266" t="str">
            <v>1120</v>
          </cell>
          <cell r="F266" t="str">
            <v>2040</v>
          </cell>
          <cell r="G266" t="str">
            <v>C/U</v>
          </cell>
          <cell r="H266">
            <v>14</v>
          </cell>
          <cell r="I266">
            <v>0</v>
          </cell>
          <cell r="J266" t="str">
            <v>ARS</v>
          </cell>
          <cell r="K266">
            <v>0</v>
          </cell>
          <cell r="L266">
            <v>503370</v>
          </cell>
          <cell r="M266" t="str">
            <v>1600007 BC - UNIFORMES</v>
          </cell>
        </row>
        <row r="267">
          <cell r="D267" t="str">
            <v>ZMED</v>
          </cell>
          <cell r="E267" t="str">
            <v>1120</v>
          </cell>
          <cell r="F267" t="str">
            <v>2021</v>
          </cell>
          <cell r="G267" t="str">
            <v>C/U</v>
          </cell>
          <cell r="H267">
            <v>13</v>
          </cell>
          <cell r="I267">
            <v>0</v>
          </cell>
          <cell r="J267" t="str">
            <v>ARS</v>
          </cell>
          <cell r="K267">
            <v>0</v>
          </cell>
          <cell r="L267">
            <v>12698.6</v>
          </cell>
          <cell r="M267" t="str">
            <v>1600003 BC - MEDICAMENTOS</v>
          </cell>
        </row>
        <row r="268">
          <cell r="D268" t="str">
            <v>ZUNI</v>
          </cell>
          <cell r="E268" t="str">
            <v>1120</v>
          </cell>
          <cell r="F268" t="str">
            <v>2010</v>
          </cell>
          <cell r="G268" t="str">
            <v>C/U</v>
          </cell>
          <cell r="H268">
            <v>13</v>
          </cell>
          <cell r="I268">
            <v>0</v>
          </cell>
          <cell r="J268" t="str">
            <v>ARS</v>
          </cell>
          <cell r="K268">
            <v>0</v>
          </cell>
          <cell r="L268">
            <v>594100.67000000004</v>
          </cell>
          <cell r="M268" t="str">
            <v>1600007 BC - UNIFORMES</v>
          </cell>
        </row>
        <row r="269">
          <cell r="D269" t="str">
            <v>ZMED</v>
          </cell>
          <cell r="E269" t="str">
            <v>1120</v>
          </cell>
          <cell r="F269" t="str">
            <v>2021</v>
          </cell>
          <cell r="G269" t="str">
            <v>C/U</v>
          </cell>
          <cell r="H269">
            <v>12</v>
          </cell>
          <cell r="I269">
            <v>0</v>
          </cell>
          <cell r="J269" t="str">
            <v>ARS</v>
          </cell>
          <cell r="K269">
            <v>0</v>
          </cell>
          <cell r="L269">
            <v>3903.6</v>
          </cell>
          <cell r="M269" t="str">
            <v>1600003 BC - MEDICAMENTOS</v>
          </cell>
        </row>
        <row r="270">
          <cell r="D270" t="str">
            <v>ZMED</v>
          </cell>
          <cell r="E270" t="str">
            <v>1120</v>
          </cell>
          <cell r="F270" t="str">
            <v>2021</v>
          </cell>
          <cell r="G270" t="str">
            <v>C/U</v>
          </cell>
          <cell r="H270">
            <v>12</v>
          </cell>
          <cell r="I270">
            <v>0</v>
          </cell>
          <cell r="J270" t="str">
            <v>ARS</v>
          </cell>
          <cell r="K270">
            <v>0</v>
          </cell>
          <cell r="L270">
            <v>40767.96</v>
          </cell>
          <cell r="M270" t="str">
            <v>1600003 BC - MEDICAMENTOS</v>
          </cell>
        </row>
        <row r="271">
          <cell r="D271" t="str">
            <v>ZMED</v>
          </cell>
          <cell r="E271" t="str">
            <v>1120</v>
          </cell>
          <cell r="F271" t="str">
            <v>2021</v>
          </cell>
          <cell r="G271" t="str">
            <v>C/U</v>
          </cell>
          <cell r="H271">
            <v>12</v>
          </cell>
          <cell r="I271">
            <v>0</v>
          </cell>
          <cell r="J271" t="str">
            <v>ARS</v>
          </cell>
          <cell r="K271">
            <v>0</v>
          </cell>
          <cell r="L271">
            <v>181272</v>
          </cell>
          <cell r="M271" t="str">
            <v>1600003 BC - MEDICAMENTOS</v>
          </cell>
        </row>
        <row r="272">
          <cell r="D272" t="str">
            <v>ZMED</v>
          </cell>
          <cell r="E272" t="str">
            <v>1120</v>
          </cell>
          <cell r="F272" t="str">
            <v>2021</v>
          </cell>
          <cell r="G272" t="str">
            <v>C/U</v>
          </cell>
          <cell r="H272">
            <v>12</v>
          </cell>
          <cell r="I272">
            <v>0</v>
          </cell>
          <cell r="J272" t="str">
            <v>ARS</v>
          </cell>
          <cell r="K272">
            <v>0</v>
          </cell>
          <cell r="L272">
            <v>4519.8</v>
          </cell>
          <cell r="M272" t="str">
            <v>1600003 BC - MEDICAMENTOS</v>
          </cell>
        </row>
        <row r="273">
          <cell r="D273" t="str">
            <v>ZMED</v>
          </cell>
          <cell r="E273" t="str">
            <v>1120</v>
          </cell>
          <cell r="F273" t="str">
            <v>2021</v>
          </cell>
          <cell r="G273" t="str">
            <v>C/U</v>
          </cell>
          <cell r="H273">
            <v>12</v>
          </cell>
          <cell r="I273">
            <v>0</v>
          </cell>
          <cell r="J273" t="str">
            <v>ARS</v>
          </cell>
          <cell r="K273">
            <v>0</v>
          </cell>
          <cell r="L273">
            <v>20005.32</v>
          </cell>
          <cell r="M273" t="str">
            <v>1600003 BC - MEDICAMENTOS</v>
          </cell>
        </row>
        <row r="274">
          <cell r="D274" t="str">
            <v>ZDES</v>
          </cell>
          <cell r="E274" t="str">
            <v>1120</v>
          </cell>
          <cell r="F274" t="str">
            <v>2021</v>
          </cell>
          <cell r="G274" t="str">
            <v>C/U</v>
          </cell>
          <cell r="H274">
            <v>12</v>
          </cell>
          <cell r="I274">
            <v>0</v>
          </cell>
          <cell r="J274" t="str">
            <v>ARS</v>
          </cell>
          <cell r="K274">
            <v>0</v>
          </cell>
          <cell r="L274">
            <v>6743.4</v>
          </cell>
          <cell r="M274" t="str">
            <v>1600009 BC - DESCARTABLES</v>
          </cell>
        </row>
        <row r="275">
          <cell r="D275" t="str">
            <v>ZDES</v>
          </cell>
          <cell r="E275" t="str">
            <v>1120</v>
          </cell>
          <cell r="F275" t="str">
            <v>2021</v>
          </cell>
          <cell r="G275" t="str">
            <v>C/U</v>
          </cell>
          <cell r="H275">
            <v>12</v>
          </cell>
          <cell r="I275">
            <v>0</v>
          </cell>
          <cell r="J275" t="str">
            <v>ARS</v>
          </cell>
          <cell r="K275">
            <v>0</v>
          </cell>
          <cell r="L275">
            <v>8985.6</v>
          </cell>
          <cell r="M275" t="str">
            <v>1600009 BC - DESCARTABLES</v>
          </cell>
        </row>
        <row r="276">
          <cell r="D276" t="str">
            <v>ZDES</v>
          </cell>
          <cell r="E276" t="str">
            <v>1120</v>
          </cell>
          <cell r="F276" t="str">
            <v>2021</v>
          </cell>
          <cell r="G276" t="str">
            <v>C/U</v>
          </cell>
          <cell r="H276">
            <v>12</v>
          </cell>
          <cell r="I276">
            <v>0</v>
          </cell>
          <cell r="J276" t="str">
            <v>ARS</v>
          </cell>
          <cell r="K276">
            <v>0</v>
          </cell>
          <cell r="L276">
            <v>103000</v>
          </cell>
          <cell r="M276" t="str">
            <v>1600009 BC - DESCARTABLES</v>
          </cell>
        </row>
        <row r="277">
          <cell r="D277" t="str">
            <v>ZMED</v>
          </cell>
          <cell r="E277" t="str">
            <v>1120</v>
          </cell>
          <cell r="F277" t="str">
            <v>2010</v>
          </cell>
          <cell r="G277" t="str">
            <v>C/U</v>
          </cell>
          <cell r="H277">
            <v>10</v>
          </cell>
          <cell r="I277">
            <v>0</v>
          </cell>
          <cell r="J277" t="str">
            <v>ARS</v>
          </cell>
          <cell r="K277">
            <v>0</v>
          </cell>
          <cell r="L277">
            <v>9613.51</v>
          </cell>
          <cell r="M277" t="str">
            <v>1600003 BC - MEDICAMENTOS</v>
          </cell>
        </row>
        <row r="278">
          <cell r="D278" t="str">
            <v>ZMED</v>
          </cell>
          <cell r="E278" t="str">
            <v>1120</v>
          </cell>
          <cell r="F278" t="str">
            <v>2021</v>
          </cell>
          <cell r="G278" t="str">
            <v>C/U</v>
          </cell>
          <cell r="H278">
            <v>10</v>
          </cell>
          <cell r="I278">
            <v>0</v>
          </cell>
          <cell r="J278" t="str">
            <v>ARS</v>
          </cell>
          <cell r="K278">
            <v>0</v>
          </cell>
          <cell r="L278">
            <v>26250</v>
          </cell>
          <cell r="M278" t="str">
            <v>1600003 BC - MEDICAMENTOS</v>
          </cell>
        </row>
        <row r="279">
          <cell r="D279" t="str">
            <v>ZMED</v>
          </cell>
          <cell r="E279" t="str">
            <v>1120</v>
          </cell>
          <cell r="F279" t="str">
            <v>2021</v>
          </cell>
          <cell r="G279" t="str">
            <v>C/U</v>
          </cell>
          <cell r="H279">
            <v>10</v>
          </cell>
          <cell r="I279">
            <v>0</v>
          </cell>
          <cell r="J279" t="str">
            <v>ARS</v>
          </cell>
          <cell r="K279">
            <v>0</v>
          </cell>
          <cell r="L279">
            <v>5748.5</v>
          </cell>
          <cell r="M279" t="str">
            <v>1600003 BC - MEDICAMENTOS</v>
          </cell>
        </row>
        <row r="280">
          <cell r="D280" t="str">
            <v>ZMED</v>
          </cell>
          <cell r="E280" t="str">
            <v>1120</v>
          </cell>
          <cell r="F280" t="str">
            <v>2021</v>
          </cell>
          <cell r="G280" t="str">
            <v>C/U</v>
          </cell>
          <cell r="H280">
            <v>10</v>
          </cell>
          <cell r="I280">
            <v>0</v>
          </cell>
          <cell r="J280" t="str">
            <v>ARS</v>
          </cell>
          <cell r="K280">
            <v>0</v>
          </cell>
          <cell r="L280">
            <v>87645</v>
          </cell>
          <cell r="M280" t="str">
            <v>1600003 BC - MEDICAMENTOS</v>
          </cell>
        </row>
        <row r="281">
          <cell r="D281" t="str">
            <v>ZMED</v>
          </cell>
          <cell r="E281" t="str">
            <v>1120</v>
          </cell>
          <cell r="F281" t="str">
            <v>2021</v>
          </cell>
          <cell r="G281" t="str">
            <v>C/U</v>
          </cell>
          <cell r="H281">
            <v>10</v>
          </cell>
          <cell r="I281">
            <v>0</v>
          </cell>
          <cell r="J281" t="str">
            <v>ARS</v>
          </cell>
          <cell r="K281">
            <v>0</v>
          </cell>
          <cell r="L281">
            <v>25290.2</v>
          </cell>
          <cell r="M281" t="str">
            <v>1600003 BC - MEDICAMENTOS</v>
          </cell>
        </row>
        <row r="282">
          <cell r="D282" t="str">
            <v>ZMED</v>
          </cell>
          <cell r="E282" t="str">
            <v>1120</v>
          </cell>
          <cell r="F282" t="str">
            <v>2021</v>
          </cell>
          <cell r="G282" t="str">
            <v>C/U</v>
          </cell>
          <cell r="H282">
            <v>10</v>
          </cell>
          <cell r="I282">
            <v>0</v>
          </cell>
          <cell r="J282" t="str">
            <v>ARS</v>
          </cell>
          <cell r="K282">
            <v>0</v>
          </cell>
          <cell r="L282">
            <v>6225</v>
          </cell>
          <cell r="M282" t="str">
            <v>1600003 BC - MEDICAMENTOS</v>
          </cell>
        </row>
        <row r="283">
          <cell r="D283" t="str">
            <v>ZMED</v>
          </cell>
          <cell r="E283" t="str">
            <v>1120</v>
          </cell>
          <cell r="F283" t="str">
            <v>2021</v>
          </cell>
          <cell r="G283" t="str">
            <v>C/U</v>
          </cell>
          <cell r="H283">
            <v>10</v>
          </cell>
          <cell r="I283">
            <v>0</v>
          </cell>
          <cell r="J283" t="str">
            <v>ARS</v>
          </cell>
          <cell r="K283">
            <v>0</v>
          </cell>
          <cell r="L283">
            <v>46875</v>
          </cell>
          <cell r="M283" t="str">
            <v>1600003 BC - MEDICAMENTOS</v>
          </cell>
        </row>
        <row r="284">
          <cell r="D284" t="str">
            <v>ZMED</v>
          </cell>
          <cell r="E284" t="str">
            <v>1120</v>
          </cell>
          <cell r="F284" t="str">
            <v>2021</v>
          </cell>
          <cell r="G284" t="str">
            <v>C/U</v>
          </cell>
          <cell r="H284">
            <v>10</v>
          </cell>
          <cell r="I284">
            <v>0</v>
          </cell>
          <cell r="J284" t="str">
            <v>ARS</v>
          </cell>
          <cell r="K284">
            <v>0</v>
          </cell>
          <cell r="L284">
            <v>4245</v>
          </cell>
          <cell r="M284" t="str">
            <v>1600003 BC - MEDICAMENTOS</v>
          </cell>
        </row>
        <row r="285">
          <cell r="D285" t="str">
            <v>ZMED</v>
          </cell>
          <cell r="E285" t="str">
            <v>1120</v>
          </cell>
          <cell r="F285" t="str">
            <v>2021</v>
          </cell>
          <cell r="G285" t="str">
            <v>C/U</v>
          </cell>
          <cell r="H285">
            <v>10</v>
          </cell>
          <cell r="I285">
            <v>0</v>
          </cell>
          <cell r="J285" t="str">
            <v>ARS</v>
          </cell>
          <cell r="K285">
            <v>0</v>
          </cell>
          <cell r="L285">
            <v>950</v>
          </cell>
          <cell r="M285" t="str">
            <v>1600003 BC - MEDICAMENTOS</v>
          </cell>
        </row>
        <row r="286">
          <cell r="D286" t="str">
            <v>ZMED</v>
          </cell>
          <cell r="E286" t="str">
            <v>1120</v>
          </cell>
          <cell r="F286" t="str">
            <v>2021</v>
          </cell>
          <cell r="G286" t="str">
            <v>C/U</v>
          </cell>
          <cell r="H286">
            <v>10</v>
          </cell>
          <cell r="I286">
            <v>0</v>
          </cell>
          <cell r="J286" t="str">
            <v>ARS</v>
          </cell>
          <cell r="K286">
            <v>0</v>
          </cell>
          <cell r="L286">
            <v>81150.399999999994</v>
          </cell>
          <cell r="M286" t="str">
            <v>1600003 BC - MEDICAMENTOS</v>
          </cell>
        </row>
        <row r="287">
          <cell r="D287" t="str">
            <v>ZMED</v>
          </cell>
          <cell r="E287" t="str">
            <v>1120</v>
          </cell>
          <cell r="F287" t="str">
            <v>2021</v>
          </cell>
          <cell r="G287" t="str">
            <v>C/U</v>
          </cell>
          <cell r="H287">
            <v>10</v>
          </cell>
          <cell r="I287">
            <v>0</v>
          </cell>
          <cell r="J287" t="str">
            <v>ARS</v>
          </cell>
          <cell r="K287">
            <v>0</v>
          </cell>
          <cell r="L287">
            <v>89080.6</v>
          </cell>
          <cell r="M287" t="str">
            <v>1600003 BC - MEDICAMENTOS</v>
          </cell>
        </row>
        <row r="288">
          <cell r="D288" t="str">
            <v>ZMED</v>
          </cell>
          <cell r="E288" t="str">
            <v>1120</v>
          </cell>
          <cell r="F288" t="str">
            <v>2021</v>
          </cell>
          <cell r="G288" t="str">
            <v>C/U</v>
          </cell>
          <cell r="H288">
            <v>10</v>
          </cell>
          <cell r="I288">
            <v>0</v>
          </cell>
          <cell r="J288" t="str">
            <v>ARS</v>
          </cell>
          <cell r="K288">
            <v>0</v>
          </cell>
          <cell r="L288">
            <v>31825</v>
          </cell>
          <cell r="M288" t="str">
            <v>1600003 BC - MEDICAMENTOS</v>
          </cell>
        </row>
        <row r="289">
          <cell r="D289" t="str">
            <v>ZMED</v>
          </cell>
          <cell r="E289" t="str">
            <v>1120</v>
          </cell>
          <cell r="F289" t="str">
            <v>2021</v>
          </cell>
          <cell r="G289" t="str">
            <v>C/U</v>
          </cell>
          <cell r="H289">
            <v>10</v>
          </cell>
          <cell r="I289">
            <v>0</v>
          </cell>
          <cell r="J289" t="str">
            <v>ARS</v>
          </cell>
          <cell r="K289">
            <v>0</v>
          </cell>
          <cell r="L289">
            <v>24506.1</v>
          </cell>
          <cell r="M289" t="str">
            <v>1600003 BC - MEDICAMENTOS</v>
          </cell>
        </row>
        <row r="290">
          <cell r="D290" t="str">
            <v>ZMED</v>
          </cell>
          <cell r="E290" t="str">
            <v>1120</v>
          </cell>
          <cell r="F290" t="str">
            <v>2021</v>
          </cell>
          <cell r="G290" t="str">
            <v>C/U</v>
          </cell>
          <cell r="H290">
            <v>10</v>
          </cell>
          <cell r="I290">
            <v>0</v>
          </cell>
          <cell r="J290" t="str">
            <v>ARS</v>
          </cell>
          <cell r="K290">
            <v>0</v>
          </cell>
          <cell r="L290">
            <v>100625.1</v>
          </cell>
          <cell r="M290" t="str">
            <v>1600003 BC - MEDICAMENTOS</v>
          </cell>
        </row>
        <row r="291">
          <cell r="D291" t="str">
            <v>ZMED</v>
          </cell>
          <cell r="E291" t="str">
            <v>1120</v>
          </cell>
          <cell r="F291" t="str">
            <v>2021</v>
          </cell>
          <cell r="G291" t="str">
            <v>C/U</v>
          </cell>
          <cell r="H291">
            <v>10</v>
          </cell>
          <cell r="I291">
            <v>0</v>
          </cell>
          <cell r="J291" t="str">
            <v>ARS</v>
          </cell>
          <cell r="K291">
            <v>0</v>
          </cell>
          <cell r="L291">
            <v>25290.2</v>
          </cell>
          <cell r="M291" t="str">
            <v>1600003 BC - MEDICAMENTOS</v>
          </cell>
        </row>
        <row r="292">
          <cell r="D292" t="str">
            <v>ZMED</v>
          </cell>
          <cell r="E292" t="str">
            <v>1120</v>
          </cell>
          <cell r="F292" t="str">
            <v>2021</v>
          </cell>
          <cell r="G292" t="str">
            <v>C/U</v>
          </cell>
          <cell r="H292">
            <v>10</v>
          </cell>
          <cell r="I292">
            <v>0</v>
          </cell>
          <cell r="J292" t="str">
            <v>ARS</v>
          </cell>
          <cell r="K292">
            <v>0</v>
          </cell>
          <cell r="L292">
            <v>3726</v>
          </cell>
          <cell r="M292" t="str">
            <v>1600003 BC - MEDICAMENTOS</v>
          </cell>
        </row>
        <row r="293">
          <cell r="D293" t="str">
            <v>ZMED</v>
          </cell>
          <cell r="E293" t="str">
            <v>1120</v>
          </cell>
          <cell r="F293" t="str">
            <v>2021</v>
          </cell>
          <cell r="G293" t="str">
            <v>C/U</v>
          </cell>
          <cell r="H293">
            <v>10</v>
          </cell>
          <cell r="I293">
            <v>0</v>
          </cell>
          <cell r="J293" t="str">
            <v>ARS</v>
          </cell>
          <cell r="K293">
            <v>0</v>
          </cell>
          <cell r="L293">
            <v>71553.399999999994</v>
          </cell>
          <cell r="M293" t="str">
            <v>1600003 BC - MEDICAMENTOS</v>
          </cell>
        </row>
        <row r="294">
          <cell r="D294" t="str">
            <v>ZMED</v>
          </cell>
          <cell r="E294" t="str">
            <v>1120</v>
          </cell>
          <cell r="F294" t="str">
            <v>2021</v>
          </cell>
          <cell r="G294" t="str">
            <v>C/U</v>
          </cell>
          <cell r="H294">
            <v>10</v>
          </cell>
          <cell r="I294">
            <v>0</v>
          </cell>
          <cell r="J294" t="str">
            <v>ARS</v>
          </cell>
          <cell r="K294">
            <v>0</v>
          </cell>
          <cell r="L294">
            <v>290250</v>
          </cell>
          <cell r="M294" t="str">
            <v>1600003 BC - MEDICAMENTOS</v>
          </cell>
        </row>
        <row r="295">
          <cell r="D295" t="str">
            <v>ZMED</v>
          </cell>
          <cell r="E295" t="str">
            <v>1120</v>
          </cell>
          <cell r="F295" t="str">
            <v>2021</v>
          </cell>
          <cell r="G295" t="str">
            <v>C/U</v>
          </cell>
          <cell r="H295">
            <v>10</v>
          </cell>
          <cell r="I295">
            <v>0</v>
          </cell>
          <cell r="J295" t="str">
            <v>ARS</v>
          </cell>
          <cell r="K295">
            <v>0</v>
          </cell>
          <cell r="L295">
            <v>42392.7</v>
          </cell>
          <cell r="M295" t="str">
            <v>1600003 BC - MEDICAMENTOS</v>
          </cell>
        </row>
        <row r="296">
          <cell r="D296" t="str">
            <v>ZMED</v>
          </cell>
          <cell r="E296" t="str">
            <v>1120</v>
          </cell>
          <cell r="F296" t="str">
            <v>2021</v>
          </cell>
          <cell r="G296" t="str">
            <v>C/U</v>
          </cell>
          <cell r="H296">
            <v>10</v>
          </cell>
          <cell r="I296">
            <v>0</v>
          </cell>
          <cell r="J296" t="str">
            <v>ARS</v>
          </cell>
          <cell r="K296">
            <v>0</v>
          </cell>
          <cell r="L296">
            <v>44800</v>
          </cell>
          <cell r="M296" t="str">
            <v>1600003 BC - MEDICAMENTOS</v>
          </cell>
        </row>
        <row r="297">
          <cell r="D297" t="str">
            <v>ZDES</v>
          </cell>
          <cell r="E297" t="str">
            <v>1120</v>
          </cell>
          <cell r="F297" t="str">
            <v>2021</v>
          </cell>
          <cell r="G297" t="str">
            <v>C/U</v>
          </cell>
          <cell r="H297">
            <v>10</v>
          </cell>
          <cell r="I297">
            <v>0</v>
          </cell>
          <cell r="J297" t="str">
            <v>ARS</v>
          </cell>
          <cell r="K297">
            <v>0</v>
          </cell>
          <cell r="L297">
            <v>25130.87</v>
          </cell>
          <cell r="M297" t="str">
            <v>1600009 BC - DESCARTABLES</v>
          </cell>
        </row>
        <row r="298">
          <cell r="D298" t="str">
            <v>ZDES</v>
          </cell>
          <cell r="E298" t="str">
            <v>1120</v>
          </cell>
          <cell r="F298" t="str">
            <v>2010</v>
          </cell>
          <cell r="G298" t="str">
            <v>C/U</v>
          </cell>
          <cell r="H298">
            <v>10</v>
          </cell>
          <cell r="I298">
            <v>0</v>
          </cell>
          <cell r="J298" t="str">
            <v>ARS</v>
          </cell>
          <cell r="K298">
            <v>0</v>
          </cell>
          <cell r="L298">
            <v>1926.6</v>
          </cell>
          <cell r="M298" t="str">
            <v>1600009 BC - DESCARTABLES</v>
          </cell>
        </row>
        <row r="299">
          <cell r="D299" t="str">
            <v>ZDES</v>
          </cell>
          <cell r="E299" t="str">
            <v>1120</v>
          </cell>
          <cell r="F299" t="str">
            <v>2010</v>
          </cell>
          <cell r="G299" t="str">
            <v>C/U</v>
          </cell>
          <cell r="H299">
            <v>10</v>
          </cell>
          <cell r="I299">
            <v>0</v>
          </cell>
          <cell r="J299" t="str">
            <v>ARS</v>
          </cell>
          <cell r="K299">
            <v>0</v>
          </cell>
          <cell r="L299">
            <v>1926.6</v>
          </cell>
          <cell r="M299" t="str">
            <v>1600009 BC - DESCARTABLES</v>
          </cell>
        </row>
        <row r="300">
          <cell r="D300" t="str">
            <v>ZDES</v>
          </cell>
          <cell r="E300" t="str">
            <v>1120</v>
          </cell>
          <cell r="F300" t="str">
            <v>2010</v>
          </cell>
          <cell r="G300" t="str">
            <v>C/U</v>
          </cell>
          <cell r="H300">
            <v>10</v>
          </cell>
          <cell r="I300">
            <v>0</v>
          </cell>
          <cell r="J300" t="str">
            <v>ARS</v>
          </cell>
          <cell r="K300">
            <v>0</v>
          </cell>
          <cell r="L300">
            <v>1926.6</v>
          </cell>
          <cell r="M300" t="str">
            <v>1600009 BC - DESCARTABLES</v>
          </cell>
        </row>
        <row r="301">
          <cell r="D301" t="str">
            <v>ZDES</v>
          </cell>
          <cell r="E301" t="str">
            <v>1120</v>
          </cell>
          <cell r="F301" t="str">
            <v>2021</v>
          </cell>
          <cell r="G301" t="str">
            <v>C/U</v>
          </cell>
          <cell r="H301">
            <v>10</v>
          </cell>
          <cell r="I301">
            <v>0</v>
          </cell>
          <cell r="J301" t="str">
            <v>ARS</v>
          </cell>
          <cell r="K301">
            <v>0</v>
          </cell>
          <cell r="L301">
            <v>579</v>
          </cell>
          <cell r="M301" t="str">
            <v>1600009 BC - DESCARTABLES</v>
          </cell>
        </row>
        <row r="302">
          <cell r="D302" t="str">
            <v>ZDES</v>
          </cell>
          <cell r="E302" t="str">
            <v>1120</v>
          </cell>
          <cell r="F302" t="str">
            <v>2021</v>
          </cell>
          <cell r="G302" t="str">
            <v>C/U</v>
          </cell>
          <cell r="H302">
            <v>10</v>
          </cell>
          <cell r="I302">
            <v>0</v>
          </cell>
          <cell r="J302" t="str">
            <v>ARS</v>
          </cell>
          <cell r="K302">
            <v>0</v>
          </cell>
          <cell r="L302">
            <v>23130.2</v>
          </cell>
          <cell r="M302" t="str">
            <v>1600009 BC - DESCARTABLES</v>
          </cell>
        </row>
        <row r="303">
          <cell r="D303" t="str">
            <v>ZDES</v>
          </cell>
          <cell r="E303" t="str">
            <v>1120</v>
          </cell>
          <cell r="F303" t="str">
            <v>2021</v>
          </cell>
          <cell r="G303" t="str">
            <v>C/U</v>
          </cell>
          <cell r="H303">
            <v>10</v>
          </cell>
          <cell r="I303">
            <v>0</v>
          </cell>
          <cell r="J303" t="str">
            <v>ARS</v>
          </cell>
          <cell r="K303">
            <v>0</v>
          </cell>
          <cell r="L303">
            <v>3217.71</v>
          </cell>
          <cell r="M303" t="str">
            <v>1600009 BC - DESCARTABLES</v>
          </cell>
        </row>
        <row r="304">
          <cell r="D304" t="str">
            <v>ZDES</v>
          </cell>
          <cell r="E304" t="str">
            <v>1120</v>
          </cell>
          <cell r="F304" t="str">
            <v>2021</v>
          </cell>
          <cell r="G304" t="str">
            <v>C/U</v>
          </cell>
          <cell r="H304">
            <v>10</v>
          </cell>
          <cell r="I304">
            <v>0</v>
          </cell>
          <cell r="J304" t="str">
            <v>ARS</v>
          </cell>
          <cell r="K304">
            <v>0</v>
          </cell>
          <cell r="L304">
            <v>3459</v>
          </cell>
          <cell r="M304" t="str">
            <v>1600009 BC - DESCARTABLES</v>
          </cell>
        </row>
        <row r="305">
          <cell r="D305" t="str">
            <v>ZDES</v>
          </cell>
          <cell r="E305" t="str">
            <v>1120</v>
          </cell>
          <cell r="F305" t="str">
            <v>2021</v>
          </cell>
          <cell r="G305" t="str">
            <v>C/U</v>
          </cell>
          <cell r="H305">
            <v>10</v>
          </cell>
          <cell r="I305">
            <v>0</v>
          </cell>
          <cell r="J305" t="str">
            <v>ARS</v>
          </cell>
          <cell r="K305">
            <v>0</v>
          </cell>
          <cell r="L305">
            <v>435280</v>
          </cell>
          <cell r="M305" t="str">
            <v>1600009 BC - DESCARTABLES</v>
          </cell>
        </row>
        <row r="306">
          <cell r="D306" t="str">
            <v>ZDES</v>
          </cell>
          <cell r="E306" t="str">
            <v>1120</v>
          </cell>
          <cell r="F306" t="str">
            <v>2021</v>
          </cell>
          <cell r="G306" t="str">
            <v>C/U</v>
          </cell>
          <cell r="H306">
            <v>10</v>
          </cell>
          <cell r="I306">
            <v>0</v>
          </cell>
          <cell r="J306" t="str">
            <v>ARS</v>
          </cell>
          <cell r="K306">
            <v>0</v>
          </cell>
          <cell r="L306">
            <v>18102</v>
          </cell>
          <cell r="M306" t="str">
            <v>1600009 BC - DESCARTABLES</v>
          </cell>
        </row>
        <row r="307">
          <cell r="D307" t="str">
            <v>ZDES</v>
          </cell>
          <cell r="E307" t="str">
            <v>1120</v>
          </cell>
          <cell r="F307" t="str">
            <v>2021</v>
          </cell>
          <cell r="G307" t="str">
            <v>C/U</v>
          </cell>
          <cell r="H307">
            <v>10</v>
          </cell>
          <cell r="I307">
            <v>0</v>
          </cell>
          <cell r="J307" t="str">
            <v>ARS</v>
          </cell>
          <cell r="K307">
            <v>0</v>
          </cell>
          <cell r="L307">
            <v>6625.5</v>
          </cell>
          <cell r="M307" t="str">
            <v>1600009 BC - DESCARTABLES</v>
          </cell>
        </row>
        <row r="308">
          <cell r="D308" t="str">
            <v>ZDES</v>
          </cell>
          <cell r="E308" t="str">
            <v>1120</v>
          </cell>
          <cell r="F308" t="str">
            <v>2010</v>
          </cell>
          <cell r="G308" t="str">
            <v>C/U</v>
          </cell>
          <cell r="H308">
            <v>10</v>
          </cell>
          <cell r="I308">
            <v>0</v>
          </cell>
          <cell r="J308" t="str">
            <v>ARS</v>
          </cell>
          <cell r="K308">
            <v>0</v>
          </cell>
          <cell r="L308">
            <v>8043.63</v>
          </cell>
          <cell r="M308" t="str">
            <v>1600009 BC - DESCARTABLES</v>
          </cell>
        </row>
        <row r="309">
          <cell r="D309" t="str">
            <v>ZDES</v>
          </cell>
          <cell r="E309" t="str">
            <v>1120</v>
          </cell>
          <cell r="F309" t="str">
            <v>2021</v>
          </cell>
          <cell r="G309" t="str">
            <v>C/U</v>
          </cell>
          <cell r="H309">
            <v>10</v>
          </cell>
          <cell r="I309">
            <v>0</v>
          </cell>
          <cell r="J309" t="str">
            <v>ARS</v>
          </cell>
          <cell r="K309">
            <v>0</v>
          </cell>
          <cell r="L309">
            <v>88900</v>
          </cell>
          <cell r="M309" t="str">
            <v>1600009 BC - DESCARTABLES</v>
          </cell>
        </row>
        <row r="310">
          <cell r="D310" t="str">
            <v>ZUNI</v>
          </cell>
          <cell r="E310" t="str">
            <v>1120</v>
          </cell>
          <cell r="F310" t="str">
            <v>2040</v>
          </cell>
          <cell r="G310" t="str">
            <v>C/U</v>
          </cell>
          <cell r="H310">
            <v>10</v>
          </cell>
          <cell r="I310">
            <v>0</v>
          </cell>
          <cell r="J310" t="str">
            <v>ARS</v>
          </cell>
          <cell r="K310">
            <v>0</v>
          </cell>
          <cell r="L310">
            <v>171500</v>
          </cell>
          <cell r="M310" t="str">
            <v>1600007 BC - UNIFORMES</v>
          </cell>
        </row>
        <row r="311">
          <cell r="D311" t="str">
            <v>ZUNI</v>
          </cell>
          <cell r="E311" t="str">
            <v>1120</v>
          </cell>
          <cell r="F311" t="str">
            <v>2040</v>
          </cell>
          <cell r="G311" t="str">
            <v>C/U</v>
          </cell>
          <cell r="H311">
            <v>10</v>
          </cell>
          <cell r="I311">
            <v>0</v>
          </cell>
          <cell r="J311" t="str">
            <v>ARS</v>
          </cell>
          <cell r="K311">
            <v>0</v>
          </cell>
          <cell r="L311">
            <v>395500</v>
          </cell>
          <cell r="M311" t="str">
            <v>1600007 BC - UNIFORMES</v>
          </cell>
        </row>
        <row r="312">
          <cell r="D312" t="str">
            <v>ZMED</v>
          </cell>
          <cell r="E312" t="str">
            <v>1120</v>
          </cell>
          <cell r="F312" t="str">
            <v>2021</v>
          </cell>
          <cell r="G312" t="str">
            <v>C/U</v>
          </cell>
          <cell r="H312">
            <v>8</v>
          </cell>
          <cell r="I312">
            <v>0</v>
          </cell>
          <cell r="J312" t="str">
            <v>ARS</v>
          </cell>
          <cell r="K312">
            <v>0</v>
          </cell>
          <cell r="L312">
            <v>107104</v>
          </cell>
          <cell r="M312" t="str">
            <v>1600003 BC - MEDICAMENTOS</v>
          </cell>
        </row>
        <row r="313">
          <cell r="D313" t="str">
            <v>ZMED</v>
          </cell>
          <cell r="E313" t="str">
            <v>1120</v>
          </cell>
          <cell r="F313" t="str">
            <v>2021</v>
          </cell>
          <cell r="G313" t="str">
            <v>C/U</v>
          </cell>
          <cell r="H313">
            <v>8</v>
          </cell>
          <cell r="I313">
            <v>0</v>
          </cell>
          <cell r="J313" t="str">
            <v>ARS</v>
          </cell>
          <cell r="K313">
            <v>0</v>
          </cell>
          <cell r="L313">
            <v>94328</v>
          </cell>
          <cell r="M313" t="str">
            <v>1600003 BC - MEDICAMENTOS</v>
          </cell>
        </row>
        <row r="314">
          <cell r="D314" t="str">
            <v>ZMED</v>
          </cell>
          <cell r="E314" t="str">
            <v>1120</v>
          </cell>
          <cell r="F314" t="str">
            <v>2021</v>
          </cell>
          <cell r="G314" t="str">
            <v>C/U</v>
          </cell>
          <cell r="H314">
            <v>8</v>
          </cell>
          <cell r="I314">
            <v>0</v>
          </cell>
          <cell r="J314" t="str">
            <v>ARS</v>
          </cell>
          <cell r="K314">
            <v>0</v>
          </cell>
          <cell r="L314">
            <v>65374.98</v>
          </cell>
          <cell r="M314" t="str">
            <v>1600003 BC - MEDICAMENTOS</v>
          </cell>
        </row>
        <row r="315">
          <cell r="D315" t="str">
            <v>ZUNI</v>
          </cell>
          <cell r="E315" t="str">
            <v>1120</v>
          </cell>
          <cell r="F315" t="str">
            <v>2040</v>
          </cell>
          <cell r="G315" t="str">
            <v>C/U</v>
          </cell>
          <cell r="H315">
            <v>8</v>
          </cell>
          <cell r="I315">
            <v>0</v>
          </cell>
          <cell r="J315" t="str">
            <v>ARS</v>
          </cell>
          <cell r="K315">
            <v>0</v>
          </cell>
          <cell r="L315">
            <v>1149256</v>
          </cell>
          <cell r="M315" t="str">
            <v>1600007 BC - UNIFORMES</v>
          </cell>
        </row>
        <row r="316">
          <cell r="D316" t="str">
            <v>ZUNI</v>
          </cell>
          <cell r="E316" t="str">
            <v>1120</v>
          </cell>
          <cell r="F316" t="str">
            <v>2040</v>
          </cell>
          <cell r="G316" t="str">
            <v>C/U</v>
          </cell>
          <cell r="H316">
            <v>8</v>
          </cell>
          <cell r="I316">
            <v>0</v>
          </cell>
          <cell r="J316" t="str">
            <v>ARS</v>
          </cell>
          <cell r="K316">
            <v>0</v>
          </cell>
          <cell r="L316">
            <v>137200</v>
          </cell>
          <cell r="M316" t="str">
            <v>1600007 BC - UNIFORMES</v>
          </cell>
        </row>
        <row r="317">
          <cell r="D317" t="str">
            <v>ZMED</v>
          </cell>
          <cell r="E317" t="str">
            <v>1120</v>
          </cell>
          <cell r="F317" t="str">
            <v>2021</v>
          </cell>
          <cell r="G317" t="str">
            <v>C/U</v>
          </cell>
          <cell r="H317">
            <v>7</v>
          </cell>
          <cell r="I317">
            <v>0</v>
          </cell>
          <cell r="J317" t="str">
            <v>ARS</v>
          </cell>
          <cell r="K317">
            <v>0</v>
          </cell>
          <cell r="L317">
            <v>93948.46</v>
          </cell>
          <cell r="M317" t="str">
            <v>1600003 BC - MEDICAMENTOS</v>
          </cell>
        </row>
        <row r="318">
          <cell r="D318" t="str">
            <v>ZMED</v>
          </cell>
          <cell r="E318" t="str">
            <v>1120</v>
          </cell>
          <cell r="F318" t="str">
            <v>2021</v>
          </cell>
          <cell r="G318" t="str">
            <v>C/U</v>
          </cell>
          <cell r="H318">
            <v>7</v>
          </cell>
          <cell r="I318">
            <v>0</v>
          </cell>
          <cell r="J318" t="str">
            <v>ARS</v>
          </cell>
          <cell r="K318">
            <v>0</v>
          </cell>
          <cell r="L318">
            <v>100376.4</v>
          </cell>
          <cell r="M318" t="str">
            <v>1600003 BC - MEDICAMENTOS</v>
          </cell>
        </row>
        <row r="319">
          <cell r="D319" t="str">
            <v>ZMED</v>
          </cell>
          <cell r="E319" t="str">
            <v>1120</v>
          </cell>
          <cell r="F319" t="str">
            <v>2010</v>
          </cell>
          <cell r="G319" t="str">
            <v>C/U</v>
          </cell>
          <cell r="H319">
            <v>7</v>
          </cell>
          <cell r="I319">
            <v>0</v>
          </cell>
          <cell r="J319" t="str">
            <v>ARS</v>
          </cell>
          <cell r="K319">
            <v>0</v>
          </cell>
          <cell r="L319">
            <v>27218.04</v>
          </cell>
          <cell r="M319" t="str">
            <v>1600003 BC - MEDICAMENTOS</v>
          </cell>
        </row>
        <row r="320">
          <cell r="D320" t="str">
            <v>ZMED</v>
          </cell>
          <cell r="E320" t="str">
            <v>1120</v>
          </cell>
          <cell r="F320" t="str">
            <v>2021</v>
          </cell>
          <cell r="G320" t="str">
            <v>C/U</v>
          </cell>
          <cell r="H320">
            <v>7</v>
          </cell>
          <cell r="I320">
            <v>0</v>
          </cell>
          <cell r="J320" t="str">
            <v>ARS</v>
          </cell>
          <cell r="K320">
            <v>0</v>
          </cell>
          <cell r="L320">
            <v>91275.44</v>
          </cell>
          <cell r="M320" t="str">
            <v>1600003 BC - MEDICAMENTOS</v>
          </cell>
        </row>
        <row r="321">
          <cell r="D321" t="str">
            <v>ZMED</v>
          </cell>
          <cell r="E321" t="str">
            <v>1120</v>
          </cell>
          <cell r="F321" t="str">
            <v>2021</v>
          </cell>
          <cell r="G321" t="str">
            <v>C/U</v>
          </cell>
          <cell r="H321">
            <v>7</v>
          </cell>
          <cell r="I321">
            <v>0</v>
          </cell>
          <cell r="J321" t="str">
            <v>ARS</v>
          </cell>
          <cell r="K321">
            <v>0</v>
          </cell>
          <cell r="L321">
            <v>130037.1</v>
          </cell>
          <cell r="M321" t="str">
            <v>1600003 BC - MEDICAMENTOS</v>
          </cell>
        </row>
        <row r="322">
          <cell r="D322" t="str">
            <v>ZDES</v>
          </cell>
          <cell r="E322" t="str">
            <v>1120</v>
          </cell>
          <cell r="F322" t="str">
            <v>2021</v>
          </cell>
          <cell r="G322" t="str">
            <v>C/U</v>
          </cell>
          <cell r="H322">
            <v>7</v>
          </cell>
          <cell r="I322">
            <v>0</v>
          </cell>
          <cell r="J322" t="str">
            <v>ARS</v>
          </cell>
          <cell r="K322">
            <v>0</v>
          </cell>
          <cell r="L322">
            <v>64507.8</v>
          </cell>
          <cell r="M322" t="str">
            <v>1600009 BC - DESCARTABLES</v>
          </cell>
        </row>
        <row r="323">
          <cell r="D323" t="str">
            <v>ZDES</v>
          </cell>
          <cell r="E323" t="str">
            <v>1120</v>
          </cell>
          <cell r="F323" t="str">
            <v>2021</v>
          </cell>
          <cell r="G323" t="str">
            <v>C/U</v>
          </cell>
          <cell r="H323">
            <v>7</v>
          </cell>
          <cell r="I323">
            <v>0</v>
          </cell>
          <cell r="J323" t="str">
            <v>ARS</v>
          </cell>
          <cell r="K323">
            <v>0</v>
          </cell>
          <cell r="L323">
            <v>39290.58</v>
          </cell>
          <cell r="M323" t="str">
            <v>1600009 BC - DESCARTABLES</v>
          </cell>
        </row>
        <row r="324">
          <cell r="D324" t="str">
            <v>ZUNI</v>
          </cell>
          <cell r="E324" t="str">
            <v>1120</v>
          </cell>
          <cell r="F324" t="str">
            <v>2040</v>
          </cell>
          <cell r="G324" t="str">
            <v>C/U</v>
          </cell>
          <cell r="H324">
            <v>7</v>
          </cell>
          <cell r="I324">
            <v>0</v>
          </cell>
          <cell r="J324" t="str">
            <v>ARS</v>
          </cell>
          <cell r="K324">
            <v>0</v>
          </cell>
          <cell r="L324">
            <v>205660</v>
          </cell>
          <cell r="M324" t="str">
            <v>1600007 BC - UNIFORMES</v>
          </cell>
        </row>
        <row r="325">
          <cell r="D325" t="str">
            <v>ZMED</v>
          </cell>
          <cell r="E325" t="str">
            <v>1120</v>
          </cell>
          <cell r="F325" t="str">
            <v>2021</v>
          </cell>
          <cell r="G325" t="str">
            <v>C/U</v>
          </cell>
          <cell r="H325">
            <v>6</v>
          </cell>
          <cell r="I325">
            <v>0</v>
          </cell>
          <cell r="J325" t="str">
            <v>ARS</v>
          </cell>
          <cell r="K325">
            <v>0</v>
          </cell>
          <cell r="L325">
            <v>5730</v>
          </cell>
          <cell r="M325" t="str">
            <v>1600003 BC - MEDICAMENTOS</v>
          </cell>
        </row>
        <row r="326">
          <cell r="D326" t="str">
            <v>ZMED</v>
          </cell>
          <cell r="E326" t="str">
            <v>1120</v>
          </cell>
          <cell r="F326" t="str">
            <v>2021</v>
          </cell>
          <cell r="G326" t="str">
            <v>C/U</v>
          </cell>
          <cell r="H326">
            <v>6</v>
          </cell>
          <cell r="I326">
            <v>0</v>
          </cell>
          <cell r="J326" t="str">
            <v>ARS</v>
          </cell>
          <cell r="K326">
            <v>0</v>
          </cell>
          <cell r="L326">
            <v>47265.02</v>
          </cell>
          <cell r="M326" t="str">
            <v>1600003 BC - MEDICAMENTOS</v>
          </cell>
        </row>
        <row r="327">
          <cell r="D327" t="str">
            <v>ZMED</v>
          </cell>
          <cell r="E327" t="str">
            <v>1120</v>
          </cell>
          <cell r="F327" t="str">
            <v>2021</v>
          </cell>
          <cell r="G327" t="str">
            <v>C/U</v>
          </cell>
          <cell r="H327">
            <v>6</v>
          </cell>
          <cell r="I327">
            <v>0</v>
          </cell>
          <cell r="J327" t="str">
            <v>ARS</v>
          </cell>
          <cell r="K327">
            <v>0</v>
          </cell>
          <cell r="L327">
            <v>450</v>
          </cell>
          <cell r="M327" t="str">
            <v>1600003 BC - MEDICAMENTOS</v>
          </cell>
        </row>
        <row r="328">
          <cell r="D328" t="str">
            <v>ZDES</v>
          </cell>
          <cell r="E328" t="str">
            <v>1120</v>
          </cell>
          <cell r="F328" t="str">
            <v>2010</v>
          </cell>
          <cell r="G328" t="str">
            <v>C/U</v>
          </cell>
          <cell r="H328">
            <v>6</v>
          </cell>
          <cell r="I328">
            <v>0</v>
          </cell>
          <cell r="J328" t="str">
            <v>ARS</v>
          </cell>
          <cell r="K328">
            <v>0</v>
          </cell>
          <cell r="L328">
            <v>207480</v>
          </cell>
          <cell r="M328" t="str">
            <v>1600009 BC - DESCARTABLES</v>
          </cell>
        </row>
        <row r="329">
          <cell r="D329" t="str">
            <v>ZDES</v>
          </cell>
          <cell r="E329" t="str">
            <v>1120</v>
          </cell>
          <cell r="F329" t="str">
            <v>2021</v>
          </cell>
          <cell r="G329" t="str">
            <v>C/U</v>
          </cell>
          <cell r="H329">
            <v>6</v>
          </cell>
          <cell r="I329">
            <v>0</v>
          </cell>
          <cell r="J329" t="str">
            <v>ARS</v>
          </cell>
          <cell r="K329">
            <v>0</v>
          </cell>
          <cell r="L329">
            <v>2748.81</v>
          </cell>
          <cell r="M329" t="str">
            <v>1600009 BC - DESCARTABLES</v>
          </cell>
        </row>
        <row r="330">
          <cell r="D330" t="str">
            <v>ZDES</v>
          </cell>
          <cell r="E330" t="str">
            <v>1120</v>
          </cell>
          <cell r="F330" t="str">
            <v>2021</v>
          </cell>
          <cell r="G330" t="str">
            <v>C/U</v>
          </cell>
          <cell r="H330">
            <v>6</v>
          </cell>
          <cell r="I330">
            <v>0</v>
          </cell>
          <cell r="J330" t="str">
            <v>ARS</v>
          </cell>
          <cell r="K330">
            <v>0</v>
          </cell>
          <cell r="L330">
            <v>362.46</v>
          </cell>
          <cell r="M330" t="str">
            <v>1600009 BC - DESCARTABLES</v>
          </cell>
        </row>
        <row r="331">
          <cell r="D331" t="str">
            <v>ZDES</v>
          </cell>
          <cell r="E331" t="str">
            <v>1120</v>
          </cell>
          <cell r="F331" t="str">
            <v>2021</v>
          </cell>
          <cell r="G331" t="str">
            <v>C/U</v>
          </cell>
          <cell r="H331">
            <v>6</v>
          </cell>
          <cell r="I331">
            <v>0</v>
          </cell>
          <cell r="J331" t="str">
            <v>ARS</v>
          </cell>
          <cell r="K331">
            <v>0</v>
          </cell>
          <cell r="L331">
            <v>290310.96000000002</v>
          </cell>
          <cell r="M331" t="str">
            <v>1600009 BC - DESCARTABLES</v>
          </cell>
        </row>
        <row r="332">
          <cell r="D332" t="str">
            <v>ZDES</v>
          </cell>
          <cell r="E332" t="str">
            <v>1120</v>
          </cell>
          <cell r="F332" t="str">
            <v>2021</v>
          </cell>
          <cell r="G332" t="str">
            <v>C/U</v>
          </cell>
          <cell r="H332">
            <v>6</v>
          </cell>
          <cell r="I332">
            <v>0</v>
          </cell>
          <cell r="J332" t="str">
            <v>ARS</v>
          </cell>
          <cell r="K332">
            <v>0</v>
          </cell>
          <cell r="L332">
            <v>261174</v>
          </cell>
          <cell r="M332" t="str">
            <v>1600009 BC - DESCARTABLES</v>
          </cell>
        </row>
        <row r="333">
          <cell r="D333" t="str">
            <v>ZUNI</v>
          </cell>
          <cell r="E333" t="str">
            <v>1120</v>
          </cell>
          <cell r="F333" t="str">
            <v>2040</v>
          </cell>
          <cell r="G333" t="str">
            <v>C/U</v>
          </cell>
          <cell r="H333">
            <v>6</v>
          </cell>
          <cell r="I333">
            <v>0</v>
          </cell>
          <cell r="J333" t="str">
            <v>ARS</v>
          </cell>
          <cell r="K333">
            <v>0</v>
          </cell>
          <cell r="L333">
            <v>425794.8</v>
          </cell>
          <cell r="M333" t="str">
            <v>1600007 BC - UNIFORMES</v>
          </cell>
        </row>
        <row r="334">
          <cell r="D334" t="str">
            <v>ZUNI</v>
          </cell>
          <cell r="E334" t="str">
            <v>1120</v>
          </cell>
          <cell r="F334" t="str">
            <v>2040</v>
          </cell>
          <cell r="G334" t="str">
            <v>C/U</v>
          </cell>
          <cell r="H334">
            <v>6</v>
          </cell>
          <cell r="I334">
            <v>0</v>
          </cell>
          <cell r="J334" t="str">
            <v>ARS</v>
          </cell>
          <cell r="K334">
            <v>0</v>
          </cell>
          <cell r="L334">
            <v>287928.34000000003</v>
          </cell>
          <cell r="M334" t="str">
            <v>1600007 BC - UNIFORMES</v>
          </cell>
        </row>
        <row r="335">
          <cell r="D335" t="str">
            <v>ZUNI</v>
          </cell>
          <cell r="E335" t="str">
            <v>1120</v>
          </cell>
          <cell r="F335" t="str">
            <v>2040</v>
          </cell>
          <cell r="G335" t="str">
            <v>C/U</v>
          </cell>
          <cell r="H335">
            <v>6</v>
          </cell>
          <cell r="I335">
            <v>0</v>
          </cell>
          <cell r="J335" t="str">
            <v>ARS</v>
          </cell>
          <cell r="K335">
            <v>0</v>
          </cell>
          <cell r="L335">
            <v>274788</v>
          </cell>
          <cell r="M335" t="str">
            <v>1600007 BC - UNIFORMES</v>
          </cell>
        </row>
        <row r="336">
          <cell r="D336" t="str">
            <v>ZUNI</v>
          </cell>
          <cell r="E336" t="str">
            <v>1120</v>
          </cell>
          <cell r="F336" t="str">
            <v>2040</v>
          </cell>
          <cell r="G336" t="str">
            <v>C/U</v>
          </cell>
          <cell r="H336">
            <v>6</v>
          </cell>
          <cell r="I336">
            <v>0</v>
          </cell>
          <cell r="J336" t="str">
            <v>ARS</v>
          </cell>
          <cell r="K336">
            <v>0</v>
          </cell>
          <cell r="L336">
            <v>297930</v>
          </cell>
          <cell r="M336" t="str">
            <v>1600007 BC - UNIFORMES</v>
          </cell>
        </row>
        <row r="337">
          <cell r="D337" t="str">
            <v>ZUNI</v>
          </cell>
          <cell r="E337" t="str">
            <v>1120</v>
          </cell>
          <cell r="F337" t="str">
            <v>2040</v>
          </cell>
          <cell r="G337" t="str">
            <v>C/U</v>
          </cell>
          <cell r="H337">
            <v>6</v>
          </cell>
          <cell r="I337">
            <v>0</v>
          </cell>
          <cell r="J337" t="str">
            <v>ARS</v>
          </cell>
          <cell r="K337">
            <v>0</v>
          </cell>
          <cell r="L337">
            <v>861942</v>
          </cell>
          <cell r="M337" t="str">
            <v>1600007 BC - UNIFORMES</v>
          </cell>
        </row>
        <row r="338">
          <cell r="D338" t="str">
            <v>ZUNI</v>
          </cell>
          <cell r="E338" t="str">
            <v>1120</v>
          </cell>
          <cell r="F338" t="str">
            <v>2040</v>
          </cell>
          <cell r="G338" t="str">
            <v>C/U</v>
          </cell>
          <cell r="H338">
            <v>6</v>
          </cell>
          <cell r="I338">
            <v>0</v>
          </cell>
          <cell r="J338" t="str">
            <v>ARS</v>
          </cell>
          <cell r="K338">
            <v>0</v>
          </cell>
          <cell r="L338">
            <v>861942</v>
          </cell>
          <cell r="M338" t="str">
            <v>1600007 BC - UNIFORMES</v>
          </cell>
        </row>
        <row r="339">
          <cell r="D339" t="str">
            <v>ZUNI</v>
          </cell>
          <cell r="E339" t="str">
            <v>1120</v>
          </cell>
          <cell r="F339" t="str">
            <v>2040</v>
          </cell>
          <cell r="G339" t="str">
            <v>C/U</v>
          </cell>
          <cell r="H339">
            <v>6</v>
          </cell>
          <cell r="I339">
            <v>0</v>
          </cell>
          <cell r="J339" t="str">
            <v>ARS</v>
          </cell>
          <cell r="K339">
            <v>0</v>
          </cell>
          <cell r="L339">
            <v>415714.55</v>
          </cell>
          <cell r="M339" t="str">
            <v>1600007 BC - UNIFORMES</v>
          </cell>
        </row>
        <row r="340">
          <cell r="D340" t="str">
            <v>ZMED</v>
          </cell>
          <cell r="E340" t="str">
            <v>1120</v>
          </cell>
          <cell r="F340" t="str">
            <v>2021</v>
          </cell>
          <cell r="G340" t="str">
            <v>C/U</v>
          </cell>
          <cell r="H340">
            <v>5</v>
          </cell>
          <cell r="I340">
            <v>0</v>
          </cell>
          <cell r="J340" t="str">
            <v>ARS</v>
          </cell>
          <cell r="K340">
            <v>0</v>
          </cell>
          <cell r="L340">
            <v>45000</v>
          </cell>
          <cell r="M340" t="str">
            <v>1600003 BC - MEDICAMENTOS</v>
          </cell>
        </row>
        <row r="341">
          <cell r="D341" t="str">
            <v>ZMED</v>
          </cell>
          <cell r="E341" t="str">
            <v>1120</v>
          </cell>
          <cell r="F341" t="str">
            <v>2021</v>
          </cell>
          <cell r="G341" t="str">
            <v>C/U</v>
          </cell>
          <cell r="H341">
            <v>5</v>
          </cell>
          <cell r="I341">
            <v>0</v>
          </cell>
          <cell r="J341" t="str">
            <v>ARS</v>
          </cell>
          <cell r="K341">
            <v>0</v>
          </cell>
          <cell r="L341">
            <v>59674.68</v>
          </cell>
          <cell r="M341" t="str">
            <v>1600003 BC - MEDICAMENTOS</v>
          </cell>
        </row>
        <row r="342">
          <cell r="D342" t="str">
            <v>ZMED</v>
          </cell>
          <cell r="E342" t="str">
            <v>1120</v>
          </cell>
          <cell r="F342" t="str">
            <v>2021</v>
          </cell>
          <cell r="G342" t="str">
            <v>C/U</v>
          </cell>
          <cell r="H342">
            <v>5</v>
          </cell>
          <cell r="I342">
            <v>0</v>
          </cell>
          <cell r="J342" t="str">
            <v>ARS</v>
          </cell>
          <cell r="K342">
            <v>0</v>
          </cell>
          <cell r="L342">
            <v>2962.5</v>
          </cell>
          <cell r="M342" t="str">
            <v>1600003 BC - MEDICAMENTOS</v>
          </cell>
        </row>
        <row r="343">
          <cell r="D343" t="str">
            <v>ZMED</v>
          </cell>
          <cell r="E343" t="str">
            <v>1120</v>
          </cell>
          <cell r="F343" t="str">
            <v>2021</v>
          </cell>
          <cell r="G343" t="str">
            <v>C/U</v>
          </cell>
          <cell r="H343">
            <v>5</v>
          </cell>
          <cell r="I343">
            <v>0</v>
          </cell>
          <cell r="J343" t="str">
            <v>ARS</v>
          </cell>
          <cell r="K343">
            <v>0</v>
          </cell>
          <cell r="L343">
            <v>20707.400000000001</v>
          </cell>
          <cell r="M343" t="str">
            <v>1600003 BC - MEDICAMENTOS</v>
          </cell>
        </row>
        <row r="344">
          <cell r="D344" t="str">
            <v>ZMED</v>
          </cell>
          <cell r="E344" t="str">
            <v>1120</v>
          </cell>
          <cell r="F344" t="str">
            <v>2021</v>
          </cell>
          <cell r="G344" t="str">
            <v>C/U</v>
          </cell>
          <cell r="H344">
            <v>5</v>
          </cell>
          <cell r="I344">
            <v>0</v>
          </cell>
          <cell r="J344" t="str">
            <v>ARS</v>
          </cell>
          <cell r="K344">
            <v>0</v>
          </cell>
          <cell r="L344">
            <v>50287.5</v>
          </cell>
          <cell r="M344" t="str">
            <v>1600003 BC - MEDICAMENTOS</v>
          </cell>
        </row>
        <row r="345">
          <cell r="D345" t="str">
            <v>ZMED</v>
          </cell>
          <cell r="E345" t="str">
            <v>1120</v>
          </cell>
          <cell r="F345" t="str">
            <v>2021</v>
          </cell>
          <cell r="G345" t="str">
            <v>C/U</v>
          </cell>
          <cell r="H345">
            <v>5</v>
          </cell>
          <cell r="I345">
            <v>0</v>
          </cell>
          <cell r="J345" t="str">
            <v>ARS</v>
          </cell>
          <cell r="K345">
            <v>0</v>
          </cell>
          <cell r="L345">
            <v>85047.1</v>
          </cell>
          <cell r="M345" t="str">
            <v>1600003 BC - MEDICAMENTOS</v>
          </cell>
        </row>
        <row r="346">
          <cell r="D346" t="str">
            <v>ZMED</v>
          </cell>
          <cell r="E346" t="str">
            <v>1120</v>
          </cell>
          <cell r="F346" t="str">
            <v>2021</v>
          </cell>
          <cell r="G346" t="str">
            <v>C/U</v>
          </cell>
          <cell r="H346">
            <v>5</v>
          </cell>
          <cell r="I346">
            <v>0</v>
          </cell>
          <cell r="J346" t="str">
            <v>ARS</v>
          </cell>
          <cell r="K346">
            <v>0</v>
          </cell>
          <cell r="L346">
            <v>399125.33</v>
          </cell>
          <cell r="M346" t="str">
            <v>1600003 BC - MEDICAMENTOS</v>
          </cell>
        </row>
        <row r="347">
          <cell r="D347" t="str">
            <v>ZMED</v>
          </cell>
          <cell r="E347" t="str">
            <v>1120</v>
          </cell>
          <cell r="F347" t="str">
            <v>2021</v>
          </cell>
          <cell r="G347" t="str">
            <v>C/U</v>
          </cell>
          <cell r="H347">
            <v>5</v>
          </cell>
          <cell r="I347">
            <v>0</v>
          </cell>
          <cell r="J347" t="str">
            <v>ARS</v>
          </cell>
          <cell r="K347">
            <v>0</v>
          </cell>
          <cell r="L347">
            <v>272359.34999999998</v>
          </cell>
          <cell r="M347" t="str">
            <v>1600003 BC - MEDICAMENTOS</v>
          </cell>
        </row>
        <row r="348">
          <cell r="D348" t="str">
            <v>ZMED</v>
          </cell>
          <cell r="E348" t="str">
            <v>1120</v>
          </cell>
          <cell r="F348" t="str">
            <v>2021</v>
          </cell>
          <cell r="G348" t="str">
            <v>C/U</v>
          </cell>
          <cell r="H348">
            <v>5</v>
          </cell>
          <cell r="I348">
            <v>0</v>
          </cell>
          <cell r="J348" t="str">
            <v>ARS</v>
          </cell>
          <cell r="K348">
            <v>0</v>
          </cell>
          <cell r="L348">
            <v>86979.85</v>
          </cell>
          <cell r="M348" t="str">
            <v>1600003 BC - MEDICAMENTOS</v>
          </cell>
        </row>
        <row r="349">
          <cell r="D349" t="str">
            <v>ZMED</v>
          </cell>
          <cell r="E349" t="str">
            <v>1120</v>
          </cell>
          <cell r="F349" t="str">
            <v>2021</v>
          </cell>
          <cell r="G349" t="str">
            <v>C/U</v>
          </cell>
          <cell r="H349">
            <v>5</v>
          </cell>
          <cell r="I349">
            <v>0</v>
          </cell>
          <cell r="J349" t="str">
            <v>ARS</v>
          </cell>
          <cell r="K349">
            <v>0</v>
          </cell>
          <cell r="L349">
            <v>48264</v>
          </cell>
          <cell r="M349" t="str">
            <v>1600003 BC - MEDICAMENTOS</v>
          </cell>
        </row>
        <row r="350">
          <cell r="D350" t="str">
            <v>ZMED</v>
          </cell>
          <cell r="E350" t="str">
            <v>1120</v>
          </cell>
          <cell r="F350" t="str">
            <v>2021</v>
          </cell>
          <cell r="G350" t="str">
            <v>C/U</v>
          </cell>
          <cell r="H350">
            <v>5</v>
          </cell>
          <cell r="I350">
            <v>0</v>
          </cell>
          <cell r="J350" t="str">
            <v>ARS</v>
          </cell>
          <cell r="K350">
            <v>0</v>
          </cell>
          <cell r="L350">
            <v>33577.599999999999</v>
          </cell>
          <cell r="M350" t="str">
            <v>1600003 BC - MEDICAMENTOS</v>
          </cell>
        </row>
        <row r="351">
          <cell r="D351" t="str">
            <v>ZMED</v>
          </cell>
          <cell r="E351" t="str">
            <v>1120</v>
          </cell>
          <cell r="F351" t="str">
            <v>2021</v>
          </cell>
          <cell r="G351" t="str">
            <v>C/U</v>
          </cell>
          <cell r="H351">
            <v>5</v>
          </cell>
          <cell r="I351">
            <v>0</v>
          </cell>
          <cell r="J351" t="str">
            <v>ARS</v>
          </cell>
          <cell r="K351">
            <v>0</v>
          </cell>
          <cell r="L351">
            <v>31234.25</v>
          </cell>
          <cell r="M351" t="str">
            <v>1600003 BC - MEDICAMENTOS</v>
          </cell>
        </row>
        <row r="352">
          <cell r="D352" t="str">
            <v>ZMED</v>
          </cell>
          <cell r="E352" t="str">
            <v>1120</v>
          </cell>
          <cell r="F352" t="str">
            <v>2021</v>
          </cell>
          <cell r="G352" t="str">
            <v>C/U</v>
          </cell>
          <cell r="H352">
            <v>5</v>
          </cell>
          <cell r="I352">
            <v>0</v>
          </cell>
          <cell r="J352" t="str">
            <v>ARS</v>
          </cell>
          <cell r="K352">
            <v>0</v>
          </cell>
          <cell r="L352">
            <v>5265</v>
          </cell>
          <cell r="M352" t="str">
            <v>1600003 BC - MEDICAMENTOS</v>
          </cell>
        </row>
        <row r="353">
          <cell r="D353" t="str">
            <v>ZMED</v>
          </cell>
          <cell r="E353" t="str">
            <v>1120</v>
          </cell>
          <cell r="F353" t="str">
            <v>2021</v>
          </cell>
          <cell r="G353" t="str">
            <v>C/U</v>
          </cell>
          <cell r="H353">
            <v>5</v>
          </cell>
          <cell r="I353">
            <v>0</v>
          </cell>
          <cell r="J353" t="str">
            <v>ARS</v>
          </cell>
          <cell r="K353">
            <v>0</v>
          </cell>
          <cell r="L353">
            <v>64475.38</v>
          </cell>
          <cell r="M353" t="str">
            <v>1600003 BC - MEDICAMENTOS</v>
          </cell>
        </row>
        <row r="354">
          <cell r="D354" t="str">
            <v>ZMED</v>
          </cell>
          <cell r="E354" t="str">
            <v>1120</v>
          </cell>
          <cell r="F354" t="str">
            <v>2021</v>
          </cell>
          <cell r="G354" t="str">
            <v>C/U</v>
          </cell>
          <cell r="H354">
            <v>5</v>
          </cell>
          <cell r="I354">
            <v>0</v>
          </cell>
          <cell r="J354" t="str">
            <v>ARS</v>
          </cell>
          <cell r="K354">
            <v>0</v>
          </cell>
          <cell r="L354">
            <v>1627.5</v>
          </cell>
          <cell r="M354" t="str">
            <v>1600003 BC - MEDICAMENTOS</v>
          </cell>
        </row>
        <row r="355">
          <cell r="D355" t="str">
            <v>ZDES</v>
          </cell>
          <cell r="E355" t="str">
            <v>1120</v>
          </cell>
          <cell r="F355" t="str">
            <v>2021</v>
          </cell>
          <cell r="G355" t="str">
            <v>C/U</v>
          </cell>
          <cell r="H355">
            <v>5</v>
          </cell>
          <cell r="I355">
            <v>0</v>
          </cell>
          <cell r="J355" t="str">
            <v>ARS</v>
          </cell>
          <cell r="K355">
            <v>0</v>
          </cell>
          <cell r="L355">
            <v>4472.5</v>
          </cell>
          <cell r="M355" t="str">
            <v>1600009 BC - DESCARTABLES</v>
          </cell>
        </row>
        <row r="356">
          <cell r="D356" t="str">
            <v>ZDES</v>
          </cell>
          <cell r="E356" t="str">
            <v>1120</v>
          </cell>
          <cell r="F356" t="str">
            <v>2021</v>
          </cell>
          <cell r="G356" t="str">
            <v>C/U</v>
          </cell>
          <cell r="H356">
            <v>5</v>
          </cell>
          <cell r="I356">
            <v>0</v>
          </cell>
          <cell r="J356" t="str">
            <v>ARS</v>
          </cell>
          <cell r="K356">
            <v>0</v>
          </cell>
          <cell r="L356">
            <v>19052.25</v>
          </cell>
          <cell r="M356" t="str">
            <v>1600009 BC - DESCARTABLES</v>
          </cell>
        </row>
        <row r="357">
          <cell r="D357" t="str">
            <v>ZDES</v>
          </cell>
          <cell r="E357" t="str">
            <v>1120</v>
          </cell>
          <cell r="F357" t="str">
            <v>2021</v>
          </cell>
          <cell r="G357" t="str">
            <v>C/U</v>
          </cell>
          <cell r="H357">
            <v>5</v>
          </cell>
          <cell r="I357">
            <v>0</v>
          </cell>
          <cell r="J357" t="str">
            <v>ARS</v>
          </cell>
          <cell r="K357">
            <v>0</v>
          </cell>
          <cell r="L357">
            <v>19052.25</v>
          </cell>
          <cell r="M357" t="str">
            <v>1600009 BC - DESCARTABLES</v>
          </cell>
        </row>
        <row r="358">
          <cell r="D358" t="str">
            <v>ZDES</v>
          </cell>
          <cell r="E358" t="str">
            <v>1120</v>
          </cell>
          <cell r="F358" t="str">
            <v>2021</v>
          </cell>
          <cell r="G358" t="str">
            <v>C/U</v>
          </cell>
          <cell r="H358">
            <v>5</v>
          </cell>
          <cell r="I358">
            <v>0</v>
          </cell>
          <cell r="J358" t="str">
            <v>ARS</v>
          </cell>
          <cell r="K358">
            <v>0</v>
          </cell>
          <cell r="L358">
            <v>6849.3</v>
          </cell>
          <cell r="M358" t="str">
            <v>1600009 BC - DESCARTABLES</v>
          </cell>
        </row>
        <row r="359">
          <cell r="D359" t="str">
            <v>ZDES</v>
          </cell>
          <cell r="E359" t="str">
            <v>1120</v>
          </cell>
          <cell r="F359" t="str">
            <v>2021</v>
          </cell>
          <cell r="G359" t="str">
            <v>C/U</v>
          </cell>
          <cell r="H359">
            <v>5</v>
          </cell>
          <cell r="I359">
            <v>0</v>
          </cell>
          <cell r="J359" t="str">
            <v>ARS</v>
          </cell>
          <cell r="K359">
            <v>0</v>
          </cell>
          <cell r="L359">
            <v>302.05</v>
          </cell>
          <cell r="M359" t="str">
            <v>1600009 BC - DESCARTABLES</v>
          </cell>
        </row>
        <row r="360">
          <cell r="D360" t="str">
            <v>ZDES</v>
          </cell>
          <cell r="E360" t="str">
            <v>1120</v>
          </cell>
          <cell r="F360" t="str">
            <v>2021</v>
          </cell>
          <cell r="G360" t="str">
            <v>C/U</v>
          </cell>
          <cell r="H360">
            <v>5</v>
          </cell>
          <cell r="I360">
            <v>0</v>
          </cell>
          <cell r="J360" t="str">
            <v>ARS</v>
          </cell>
          <cell r="K360">
            <v>0</v>
          </cell>
          <cell r="L360">
            <v>65399.5</v>
          </cell>
          <cell r="M360" t="str">
            <v>1600009 BC - DESCARTABLES</v>
          </cell>
        </row>
        <row r="361">
          <cell r="D361" t="str">
            <v>ZDES</v>
          </cell>
          <cell r="E361" t="str">
            <v>1120</v>
          </cell>
          <cell r="F361" t="str">
            <v>2021</v>
          </cell>
          <cell r="G361" t="str">
            <v>C/U</v>
          </cell>
          <cell r="H361">
            <v>5</v>
          </cell>
          <cell r="I361">
            <v>0</v>
          </cell>
          <cell r="J361" t="str">
            <v>ARS</v>
          </cell>
          <cell r="K361">
            <v>0</v>
          </cell>
          <cell r="L361">
            <v>116484.8</v>
          </cell>
          <cell r="M361" t="str">
            <v>1600009 BC - DESCARTABLES</v>
          </cell>
        </row>
        <row r="362">
          <cell r="D362" t="str">
            <v>ZUNI</v>
          </cell>
          <cell r="E362" t="str">
            <v>1120</v>
          </cell>
          <cell r="F362" t="str">
            <v>2040</v>
          </cell>
          <cell r="G362" t="str">
            <v>C/U</v>
          </cell>
          <cell r="H362">
            <v>5</v>
          </cell>
          <cell r="I362">
            <v>0</v>
          </cell>
          <cell r="J362" t="str">
            <v>ARS</v>
          </cell>
          <cell r="K362">
            <v>0</v>
          </cell>
          <cell r="L362">
            <v>718285</v>
          </cell>
          <cell r="M362" t="str">
            <v>1600007 BC - UNIFORMES</v>
          </cell>
        </row>
        <row r="363">
          <cell r="D363" t="str">
            <v>ZUNI</v>
          </cell>
          <cell r="E363" t="str">
            <v>1120</v>
          </cell>
          <cell r="F363" t="str">
            <v>2040</v>
          </cell>
          <cell r="G363" t="str">
            <v>C/U</v>
          </cell>
          <cell r="H363">
            <v>5</v>
          </cell>
          <cell r="I363">
            <v>0</v>
          </cell>
          <cell r="J363" t="str">
            <v>ARS</v>
          </cell>
          <cell r="K363">
            <v>0</v>
          </cell>
          <cell r="L363">
            <v>346648.77</v>
          </cell>
          <cell r="M363" t="str">
            <v>1600007 BC - UNIFORMES</v>
          </cell>
        </row>
        <row r="364">
          <cell r="D364" t="str">
            <v>ZUNI</v>
          </cell>
          <cell r="E364" t="str">
            <v>1120</v>
          </cell>
          <cell r="F364" t="str">
            <v>2040</v>
          </cell>
          <cell r="G364" t="str">
            <v>C/U</v>
          </cell>
          <cell r="H364">
            <v>5</v>
          </cell>
          <cell r="I364">
            <v>0</v>
          </cell>
          <cell r="J364" t="str">
            <v>ARS</v>
          </cell>
          <cell r="K364">
            <v>0</v>
          </cell>
          <cell r="L364">
            <v>75000</v>
          </cell>
          <cell r="M364" t="str">
            <v>1600007 BC - UNIFORMES</v>
          </cell>
        </row>
        <row r="365">
          <cell r="D365" t="str">
            <v>ZUNI</v>
          </cell>
          <cell r="E365" t="str">
            <v>1120</v>
          </cell>
          <cell r="F365" t="str">
            <v>2040</v>
          </cell>
          <cell r="G365" t="str">
            <v>C/U</v>
          </cell>
          <cell r="H365">
            <v>5</v>
          </cell>
          <cell r="I365">
            <v>0</v>
          </cell>
          <cell r="J365" t="str">
            <v>ARS</v>
          </cell>
          <cell r="K365">
            <v>0</v>
          </cell>
          <cell r="L365">
            <v>75000</v>
          </cell>
          <cell r="M365" t="str">
            <v>1600007 BC - UNIFORMES</v>
          </cell>
        </row>
        <row r="366">
          <cell r="D366" t="str">
            <v>ZMED</v>
          </cell>
          <cell r="E366" t="str">
            <v>1120</v>
          </cell>
          <cell r="F366" t="str">
            <v>2021</v>
          </cell>
          <cell r="G366" t="str">
            <v>C/U</v>
          </cell>
          <cell r="H366">
            <v>4</v>
          </cell>
          <cell r="I366">
            <v>0</v>
          </cell>
          <cell r="J366" t="str">
            <v>ARS</v>
          </cell>
          <cell r="K366">
            <v>0</v>
          </cell>
          <cell r="L366">
            <v>5280</v>
          </cell>
          <cell r="M366" t="str">
            <v>1600003 BC - MEDICAMENTOS</v>
          </cell>
        </row>
        <row r="367">
          <cell r="D367" t="str">
            <v>ZMED</v>
          </cell>
          <cell r="E367" t="str">
            <v>1120</v>
          </cell>
          <cell r="F367" t="str">
            <v>2021</v>
          </cell>
          <cell r="G367" t="str">
            <v>C/U</v>
          </cell>
          <cell r="H367">
            <v>4</v>
          </cell>
          <cell r="I367">
            <v>0</v>
          </cell>
          <cell r="J367" t="str">
            <v>ARS</v>
          </cell>
          <cell r="K367">
            <v>0</v>
          </cell>
          <cell r="L367">
            <v>11314</v>
          </cell>
          <cell r="M367" t="str">
            <v>1600003 BC - MEDICAMENTOS</v>
          </cell>
        </row>
        <row r="368">
          <cell r="D368" t="str">
            <v>ZMED</v>
          </cell>
          <cell r="E368" t="str">
            <v>1120</v>
          </cell>
          <cell r="F368" t="str">
            <v>2021</v>
          </cell>
          <cell r="G368" t="str">
            <v>C/U</v>
          </cell>
          <cell r="H368">
            <v>4</v>
          </cell>
          <cell r="I368">
            <v>0</v>
          </cell>
          <cell r="J368" t="str">
            <v>ARS</v>
          </cell>
          <cell r="K368">
            <v>0</v>
          </cell>
          <cell r="L368">
            <v>45657.5</v>
          </cell>
          <cell r="M368" t="str">
            <v>1600003 BC - MEDICAMENTOS</v>
          </cell>
        </row>
        <row r="369">
          <cell r="D369" t="str">
            <v>ZMED</v>
          </cell>
          <cell r="E369" t="str">
            <v>1120</v>
          </cell>
          <cell r="F369" t="str">
            <v>2021</v>
          </cell>
          <cell r="G369" t="str">
            <v>C/U</v>
          </cell>
          <cell r="H369">
            <v>4</v>
          </cell>
          <cell r="I369">
            <v>0</v>
          </cell>
          <cell r="J369" t="str">
            <v>ARS</v>
          </cell>
          <cell r="K369">
            <v>0</v>
          </cell>
          <cell r="L369">
            <v>15239.29</v>
          </cell>
          <cell r="M369" t="str">
            <v>1600003 BC - MEDICAMENTOS</v>
          </cell>
        </row>
        <row r="370">
          <cell r="D370" t="str">
            <v>ZMED</v>
          </cell>
          <cell r="E370" t="str">
            <v>1120</v>
          </cell>
          <cell r="F370" t="str">
            <v>2021</v>
          </cell>
          <cell r="G370" t="str">
            <v>C/U</v>
          </cell>
          <cell r="H370">
            <v>4</v>
          </cell>
          <cell r="I370">
            <v>0</v>
          </cell>
          <cell r="J370" t="str">
            <v>ARS</v>
          </cell>
          <cell r="K370">
            <v>0</v>
          </cell>
          <cell r="L370">
            <v>15480.12</v>
          </cell>
          <cell r="M370" t="str">
            <v>1600003 BC - MEDICAMENTOS</v>
          </cell>
        </row>
        <row r="371">
          <cell r="D371" t="str">
            <v>ZMED</v>
          </cell>
          <cell r="E371" t="str">
            <v>1120</v>
          </cell>
          <cell r="F371" t="str">
            <v>2021</v>
          </cell>
          <cell r="G371" t="str">
            <v>C/U</v>
          </cell>
          <cell r="H371">
            <v>4</v>
          </cell>
          <cell r="I371">
            <v>0</v>
          </cell>
          <cell r="J371" t="str">
            <v>ARS</v>
          </cell>
          <cell r="K371">
            <v>0</v>
          </cell>
          <cell r="L371">
            <v>18270</v>
          </cell>
          <cell r="M371" t="str">
            <v>1600003 BC - MEDICAMENTOS</v>
          </cell>
        </row>
        <row r="372">
          <cell r="D372" t="str">
            <v>ZMED</v>
          </cell>
          <cell r="E372" t="str">
            <v>1120</v>
          </cell>
          <cell r="F372" t="str">
            <v>2021</v>
          </cell>
          <cell r="G372" t="str">
            <v>C/U</v>
          </cell>
          <cell r="H372">
            <v>4</v>
          </cell>
          <cell r="I372">
            <v>0</v>
          </cell>
          <cell r="J372" t="str">
            <v>ARS</v>
          </cell>
          <cell r="K372">
            <v>0</v>
          </cell>
          <cell r="L372">
            <v>50101.88</v>
          </cell>
          <cell r="M372" t="str">
            <v>1600003 BC - MEDICAMENTOS</v>
          </cell>
        </row>
        <row r="373">
          <cell r="D373" t="str">
            <v>ZMED</v>
          </cell>
          <cell r="E373" t="str">
            <v>1120</v>
          </cell>
          <cell r="F373" t="str">
            <v>2021</v>
          </cell>
          <cell r="G373" t="str">
            <v>C/U</v>
          </cell>
          <cell r="H373">
            <v>4</v>
          </cell>
          <cell r="I373">
            <v>0</v>
          </cell>
          <cell r="J373" t="str">
            <v>ARS</v>
          </cell>
          <cell r="K373">
            <v>0</v>
          </cell>
          <cell r="L373">
            <v>49064.69</v>
          </cell>
          <cell r="M373" t="str">
            <v>1600003 BC - MEDICAMENTOS</v>
          </cell>
        </row>
        <row r="374">
          <cell r="D374" t="str">
            <v>ZDES</v>
          </cell>
          <cell r="E374" t="str">
            <v>1120</v>
          </cell>
          <cell r="F374" t="str">
            <v>2021</v>
          </cell>
          <cell r="G374" t="str">
            <v>C/U</v>
          </cell>
          <cell r="H374">
            <v>4</v>
          </cell>
          <cell r="I374">
            <v>0</v>
          </cell>
          <cell r="J374" t="str">
            <v>ARS</v>
          </cell>
          <cell r="K374">
            <v>0</v>
          </cell>
          <cell r="L374">
            <v>4627.32</v>
          </cell>
          <cell r="M374" t="str">
            <v>1600009 BC - DESCARTABLES</v>
          </cell>
        </row>
        <row r="375">
          <cell r="D375" t="str">
            <v>ZDES</v>
          </cell>
          <cell r="E375" t="str">
            <v>1120</v>
          </cell>
          <cell r="F375" t="str">
            <v>2021</v>
          </cell>
          <cell r="G375" t="str">
            <v>C/U</v>
          </cell>
          <cell r="H375">
            <v>4</v>
          </cell>
          <cell r="I375">
            <v>0</v>
          </cell>
          <cell r="J375" t="str">
            <v>ARS</v>
          </cell>
          <cell r="K375">
            <v>0</v>
          </cell>
          <cell r="L375">
            <v>13192.96</v>
          </cell>
          <cell r="M375" t="str">
            <v>1600009 BC - DESCARTABLES</v>
          </cell>
        </row>
        <row r="376">
          <cell r="D376" t="str">
            <v>ZDES</v>
          </cell>
          <cell r="E376" t="str">
            <v>1120</v>
          </cell>
          <cell r="F376" t="str">
            <v>2021</v>
          </cell>
          <cell r="G376" t="str">
            <v>C/U</v>
          </cell>
          <cell r="H376">
            <v>4</v>
          </cell>
          <cell r="I376">
            <v>0</v>
          </cell>
          <cell r="J376" t="str">
            <v>ARS</v>
          </cell>
          <cell r="K376">
            <v>0</v>
          </cell>
          <cell r="L376">
            <v>8936.7199999999993</v>
          </cell>
          <cell r="M376" t="str">
            <v>1600009 BC - DESCARTABLES</v>
          </cell>
        </row>
        <row r="377">
          <cell r="D377" t="str">
            <v>ZUNI</v>
          </cell>
          <cell r="E377" t="str">
            <v>1120</v>
          </cell>
          <cell r="F377" t="str">
            <v>2040</v>
          </cell>
          <cell r="G377" t="str">
            <v>C/U</v>
          </cell>
          <cell r="H377">
            <v>4</v>
          </cell>
          <cell r="I377">
            <v>0</v>
          </cell>
          <cell r="J377" t="str">
            <v>ARS</v>
          </cell>
          <cell r="K377">
            <v>0</v>
          </cell>
          <cell r="L377">
            <v>198620</v>
          </cell>
          <cell r="M377" t="str">
            <v>1600007 BC - UNIFORMES</v>
          </cell>
        </row>
        <row r="378">
          <cell r="D378" t="str">
            <v>ZUNI</v>
          </cell>
          <cell r="E378" t="str">
            <v>1120</v>
          </cell>
          <cell r="F378" t="str">
            <v>2040</v>
          </cell>
          <cell r="G378" t="str">
            <v>C/U</v>
          </cell>
          <cell r="H378">
            <v>4</v>
          </cell>
          <cell r="I378">
            <v>0</v>
          </cell>
          <cell r="J378" t="str">
            <v>ARS</v>
          </cell>
          <cell r="K378">
            <v>0</v>
          </cell>
          <cell r="L378">
            <v>265294.44</v>
          </cell>
          <cell r="M378" t="str">
            <v>1600007 BC - UNIFORMES</v>
          </cell>
        </row>
        <row r="379">
          <cell r="D379" t="str">
            <v>ZUNI</v>
          </cell>
          <cell r="E379" t="str">
            <v>1120</v>
          </cell>
          <cell r="F379" t="str">
            <v>2040</v>
          </cell>
          <cell r="G379" t="str">
            <v>C/U</v>
          </cell>
          <cell r="H379">
            <v>4</v>
          </cell>
          <cell r="I379">
            <v>0</v>
          </cell>
          <cell r="J379" t="str">
            <v>ARS</v>
          </cell>
          <cell r="K379">
            <v>0</v>
          </cell>
          <cell r="L379">
            <v>412187.88</v>
          </cell>
          <cell r="M379" t="str">
            <v>1600007 BC - UNIFORMES</v>
          </cell>
        </row>
        <row r="380">
          <cell r="D380" t="str">
            <v>ZUNI</v>
          </cell>
          <cell r="E380" t="str">
            <v>1120</v>
          </cell>
          <cell r="F380" t="str">
            <v>2040</v>
          </cell>
          <cell r="G380" t="str">
            <v>C/U</v>
          </cell>
          <cell r="H380">
            <v>4</v>
          </cell>
          <cell r="I380">
            <v>0</v>
          </cell>
          <cell r="J380" t="str">
            <v>ARS</v>
          </cell>
          <cell r="K380">
            <v>0</v>
          </cell>
          <cell r="L380">
            <v>66000</v>
          </cell>
          <cell r="M380" t="str">
            <v>1600007 BC - UNIFORMES</v>
          </cell>
        </row>
        <row r="381">
          <cell r="D381" t="str">
            <v>ZMED</v>
          </cell>
          <cell r="E381" t="str">
            <v>1120</v>
          </cell>
          <cell r="F381" t="str">
            <v>2021</v>
          </cell>
          <cell r="G381" t="str">
            <v>C/U</v>
          </cell>
          <cell r="H381">
            <v>3</v>
          </cell>
          <cell r="I381">
            <v>0</v>
          </cell>
          <cell r="J381" t="str">
            <v>ARS</v>
          </cell>
          <cell r="K381">
            <v>0</v>
          </cell>
          <cell r="L381">
            <v>12783.88</v>
          </cell>
          <cell r="M381" t="str">
            <v>1600003 BC - MEDICAMENTOS</v>
          </cell>
        </row>
        <row r="382">
          <cell r="D382" t="str">
            <v>ZMED</v>
          </cell>
          <cell r="E382" t="str">
            <v>1120</v>
          </cell>
          <cell r="F382" t="str">
            <v>2021</v>
          </cell>
          <cell r="G382" t="str">
            <v>C/U</v>
          </cell>
          <cell r="H382">
            <v>3</v>
          </cell>
          <cell r="I382">
            <v>0</v>
          </cell>
          <cell r="J382" t="str">
            <v>ARS</v>
          </cell>
          <cell r="K382">
            <v>0</v>
          </cell>
          <cell r="L382">
            <v>1929.86</v>
          </cell>
          <cell r="M382" t="str">
            <v>1600003 BC - MEDICAMENTOS</v>
          </cell>
        </row>
        <row r="383">
          <cell r="D383" t="str">
            <v>ZMED</v>
          </cell>
          <cell r="E383" t="str">
            <v>1120</v>
          </cell>
          <cell r="F383" t="str">
            <v>2021</v>
          </cell>
          <cell r="G383" t="str">
            <v>C/U</v>
          </cell>
          <cell r="H383">
            <v>3</v>
          </cell>
          <cell r="I383">
            <v>0</v>
          </cell>
          <cell r="J383" t="str">
            <v>ARS</v>
          </cell>
          <cell r="K383">
            <v>0</v>
          </cell>
          <cell r="L383">
            <v>149621.97</v>
          </cell>
          <cell r="M383" t="str">
            <v>1600003 BC - MEDICAMENTOS</v>
          </cell>
        </row>
        <row r="384">
          <cell r="D384" t="str">
            <v>ZMED</v>
          </cell>
          <cell r="E384" t="str">
            <v>1120</v>
          </cell>
          <cell r="F384" t="str">
            <v>2021</v>
          </cell>
          <cell r="G384" t="str">
            <v>C/U</v>
          </cell>
          <cell r="H384">
            <v>3</v>
          </cell>
          <cell r="I384">
            <v>0</v>
          </cell>
          <cell r="J384" t="str">
            <v>ARS</v>
          </cell>
          <cell r="K384">
            <v>0</v>
          </cell>
          <cell r="L384">
            <v>12300</v>
          </cell>
          <cell r="M384" t="str">
            <v>1600003 BC - MEDICAMENTOS</v>
          </cell>
        </row>
        <row r="385">
          <cell r="D385" t="str">
            <v>ZMED</v>
          </cell>
          <cell r="E385" t="str">
            <v>1120</v>
          </cell>
          <cell r="F385" t="str">
            <v>2021</v>
          </cell>
          <cell r="G385" t="str">
            <v>C/U</v>
          </cell>
          <cell r="H385">
            <v>3</v>
          </cell>
          <cell r="I385">
            <v>0</v>
          </cell>
          <cell r="J385" t="str">
            <v>ARS</v>
          </cell>
          <cell r="K385">
            <v>0</v>
          </cell>
          <cell r="L385">
            <v>16380</v>
          </cell>
          <cell r="M385" t="str">
            <v>1600003 BC - MEDICAMENTOS</v>
          </cell>
        </row>
        <row r="386">
          <cell r="D386" t="str">
            <v>ZMED</v>
          </cell>
          <cell r="E386" t="str">
            <v>1120</v>
          </cell>
          <cell r="F386" t="str">
            <v>2021</v>
          </cell>
          <cell r="G386" t="str">
            <v>C/U</v>
          </cell>
          <cell r="H386">
            <v>3</v>
          </cell>
          <cell r="I386">
            <v>0</v>
          </cell>
          <cell r="J386" t="str">
            <v>ARS</v>
          </cell>
          <cell r="K386">
            <v>0</v>
          </cell>
          <cell r="L386">
            <v>36974.550000000003</v>
          </cell>
          <cell r="M386" t="str">
            <v>1600003 BC - MEDICAMENTOS</v>
          </cell>
        </row>
        <row r="387">
          <cell r="D387" t="str">
            <v>ZMED</v>
          </cell>
          <cell r="E387" t="str">
            <v>1120</v>
          </cell>
          <cell r="F387" t="str">
            <v>2021</v>
          </cell>
          <cell r="G387" t="str">
            <v>C/U</v>
          </cell>
          <cell r="H387">
            <v>3</v>
          </cell>
          <cell r="I387">
            <v>0</v>
          </cell>
          <cell r="J387" t="str">
            <v>ARS</v>
          </cell>
          <cell r="K387">
            <v>0</v>
          </cell>
          <cell r="L387">
            <v>74670.63</v>
          </cell>
          <cell r="M387" t="str">
            <v>1600003 BC - MEDICAMENTOS</v>
          </cell>
        </row>
        <row r="388">
          <cell r="D388" t="str">
            <v>ZMED</v>
          </cell>
          <cell r="E388" t="str">
            <v>1120</v>
          </cell>
          <cell r="F388" t="str">
            <v>2021</v>
          </cell>
          <cell r="G388" t="str">
            <v>C/U</v>
          </cell>
          <cell r="H388">
            <v>3</v>
          </cell>
          <cell r="I388">
            <v>0</v>
          </cell>
          <cell r="J388" t="str">
            <v>ARS</v>
          </cell>
          <cell r="K388">
            <v>0</v>
          </cell>
          <cell r="L388">
            <v>10637.61</v>
          </cell>
          <cell r="M388" t="str">
            <v>1600003 BC - MEDICAMENTOS</v>
          </cell>
        </row>
        <row r="389">
          <cell r="D389" t="str">
            <v>ZMED</v>
          </cell>
          <cell r="E389" t="str">
            <v>1120</v>
          </cell>
          <cell r="F389" t="str">
            <v>2021</v>
          </cell>
          <cell r="G389" t="str">
            <v>C/U</v>
          </cell>
          <cell r="H389">
            <v>3</v>
          </cell>
          <cell r="I389">
            <v>0</v>
          </cell>
          <cell r="J389" t="str">
            <v>ARS</v>
          </cell>
          <cell r="K389">
            <v>0</v>
          </cell>
          <cell r="L389">
            <v>2163</v>
          </cell>
          <cell r="M389" t="str">
            <v>1600003 BC - MEDICAMENTOS</v>
          </cell>
        </row>
        <row r="390">
          <cell r="D390" t="str">
            <v>ZDES</v>
          </cell>
          <cell r="E390" t="str">
            <v>1120</v>
          </cell>
          <cell r="F390" t="str">
            <v>2010</v>
          </cell>
          <cell r="G390" t="str">
            <v>C/U</v>
          </cell>
          <cell r="H390">
            <v>3</v>
          </cell>
          <cell r="I390">
            <v>0</v>
          </cell>
          <cell r="J390" t="str">
            <v>ARS</v>
          </cell>
          <cell r="K390">
            <v>0</v>
          </cell>
          <cell r="L390">
            <v>40230.01</v>
          </cell>
          <cell r="M390" t="str">
            <v>1600009 BC - DESCARTABLES</v>
          </cell>
        </row>
        <row r="391">
          <cell r="D391" t="str">
            <v>ZDES</v>
          </cell>
          <cell r="E391" t="str">
            <v>1120</v>
          </cell>
          <cell r="F391" t="str">
            <v>2021</v>
          </cell>
          <cell r="G391" t="str">
            <v>C/U</v>
          </cell>
          <cell r="H391">
            <v>3</v>
          </cell>
          <cell r="I391">
            <v>0</v>
          </cell>
          <cell r="J391" t="str">
            <v>ARS</v>
          </cell>
          <cell r="K391">
            <v>0</v>
          </cell>
          <cell r="L391">
            <v>36925.53</v>
          </cell>
          <cell r="M391" t="str">
            <v>1600009 BC - DESCARTABLES</v>
          </cell>
        </row>
        <row r="392">
          <cell r="D392" t="str">
            <v>ZDES</v>
          </cell>
          <cell r="E392" t="str">
            <v>1120</v>
          </cell>
          <cell r="F392" t="str">
            <v>2021</v>
          </cell>
          <cell r="G392" t="str">
            <v>C/U</v>
          </cell>
          <cell r="H392">
            <v>3</v>
          </cell>
          <cell r="I392">
            <v>0</v>
          </cell>
          <cell r="J392" t="str">
            <v>ARS</v>
          </cell>
          <cell r="K392">
            <v>0</v>
          </cell>
          <cell r="L392">
            <v>9660</v>
          </cell>
          <cell r="M392" t="str">
            <v>1600009 BC - DESCARTABLES</v>
          </cell>
        </row>
        <row r="393">
          <cell r="D393" t="str">
            <v>ZDES</v>
          </cell>
          <cell r="E393" t="str">
            <v>1120</v>
          </cell>
          <cell r="F393" t="str">
            <v>2021</v>
          </cell>
          <cell r="G393" t="str">
            <v>C/U</v>
          </cell>
          <cell r="H393">
            <v>3</v>
          </cell>
          <cell r="I393">
            <v>0</v>
          </cell>
          <cell r="J393" t="str">
            <v>ARS</v>
          </cell>
          <cell r="K393">
            <v>0</v>
          </cell>
          <cell r="L393">
            <v>4604.3100000000004</v>
          </cell>
          <cell r="M393" t="str">
            <v>1600009 BC - DESCARTABLES</v>
          </cell>
        </row>
        <row r="394">
          <cell r="D394" t="str">
            <v>ZDES</v>
          </cell>
          <cell r="E394" t="str">
            <v>1120</v>
          </cell>
          <cell r="F394" t="str">
            <v>2021</v>
          </cell>
          <cell r="G394" t="str">
            <v>C/U</v>
          </cell>
          <cell r="H394">
            <v>3</v>
          </cell>
          <cell r="I394">
            <v>0</v>
          </cell>
          <cell r="J394" t="str">
            <v>ARS</v>
          </cell>
          <cell r="K394">
            <v>0</v>
          </cell>
          <cell r="L394">
            <v>4604.3100000000004</v>
          </cell>
          <cell r="M394" t="str">
            <v>1600009 BC - DESCARTABLES</v>
          </cell>
        </row>
        <row r="395">
          <cell r="D395" t="str">
            <v>ZUNI</v>
          </cell>
          <cell r="E395" t="str">
            <v>1120</v>
          </cell>
          <cell r="F395" t="str">
            <v>2040</v>
          </cell>
          <cell r="G395" t="str">
            <v>C/U</v>
          </cell>
          <cell r="H395">
            <v>3</v>
          </cell>
          <cell r="I395">
            <v>0</v>
          </cell>
          <cell r="J395" t="str">
            <v>ARS</v>
          </cell>
          <cell r="K395">
            <v>0</v>
          </cell>
          <cell r="L395">
            <v>181584</v>
          </cell>
          <cell r="M395" t="str">
            <v>1600007 BC - UNIFORMES</v>
          </cell>
        </row>
        <row r="396">
          <cell r="D396" t="str">
            <v>ZUNI</v>
          </cell>
          <cell r="E396" t="str">
            <v>1120</v>
          </cell>
          <cell r="F396" t="str">
            <v>2040</v>
          </cell>
          <cell r="G396" t="str">
            <v>C/U</v>
          </cell>
          <cell r="H396">
            <v>3</v>
          </cell>
          <cell r="I396">
            <v>0</v>
          </cell>
          <cell r="J396" t="str">
            <v>ARS</v>
          </cell>
          <cell r="K396">
            <v>0</v>
          </cell>
          <cell r="L396">
            <v>123366.75</v>
          </cell>
          <cell r="M396" t="str">
            <v>1600007 BC - UNIFORMES</v>
          </cell>
        </row>
        <row r="397">
          <cell r="D397" t="str">
            <v>ZUNI</v>
          </cell>
          <cell r="E397" t="str">
            <v>1120</v>
          </cell>
          <cell r="F397" t="str">
            <v>2040</v>
          </cell>
          <cell r="G397" t="str">
            <v>C/U</v>
          </cell>
          <cell r="H397">
            <v>3</v>
          </cell>
          <cell r="I397">
            <v>0</v>
          </cell>
          <cell r="J397" t="str">
            <v>ARS</v>
          </cell>
          <cell r="K397">
            <v>0</v>
          </cell>
          <cell r="L397">
            <v>334845</v>
          </cell>
          <cell r="M397" t="str">
            <v>1600007 BC - UNIFORMES</v>
          </cell>
        </row>
        <row r="398">
          <cell r="D398" t="str">
            <v>ZMED</v>
          </cell>
          <cell r="E398" t="str">
            <v>1120</v>
          </cell>
          <cell r="F398" t="str">
            <v>2021</v>
          </cell>
          <cell r="G398" t="str">
            <v>C/U</v>
          </cell>
          <cell r="H398">
            <v>2</v>
          </cell>
          <cell r="I398">
            <v>0</v>
          </cell>
          <cell r="J398" t="str">
            <v>ARS</v>
          </cell>
          <cell r="K398">
            <v>0</v>
          </cell>
          <cell r="L398">
            <v>15082</v>
          </cell>
          <cell r="M398" t="str">
            <v>1600003 BC - MEDICAMENTOS</v>
          </cell>
        </row>
        <row r="399">
          <cell r="D399" t="str">
            <v>ZMED</v>
          </cell>
          <cell r="E399" t="str">
            <v>1120</v>
          </cell>
          <cell r="F399" t="str">
            <v>2021</v>
          </cell>
          <cell r="G399" t="str">
            <v>C/U</v>
          </cell>
          <cell r="H399">
            <v>2</v>
          </cell>
          <cell r="I399">
            <v>0</v>
          </cell>
          <cell r="J399" t="str">
            <v>ARS</v>
          </cell>
          <cell r="K399">
            <v>0</v>
          </cell>
          <cell r="L399">
            <v>7425.74</v>
          </cell>
          <cell r="M399" t="str">
            <v>1600003 BC - MEDICAMENTOS</v>
          </cell>
        </row>
        <row r="400">
          <cell r="D400" t="str">
            <v>ZMED</v>
          </cell>
          <cell r="E400" t="str">
            <v>1120</v>
          </cell>
          <cell r="F400" t="str">
            <v>2021</v>
          </cell>
          <cell r="G400" t="str">
            <v>C/U</v>
          </cell>
          <cell r="H400">
            <v>2</v>
          </cell>
          <cell r="I400">
            <v>0</v>
          </cell>
          <cell r="J400" t="str">
            <v>ARS</v>
          </cell>
          <cell r="K400">
            <v>0</v>
          </cell>
          <cell r="L400">
            <v>34460.89</v>
          </cell>
          <cell r="M400" t="str">
            <v>1600003 BC - MEDICAMENTOS</v>
          </cell>
        </row>
        <row r="401">
          <cell r="D401" t="str">
            <v>ZMED</v>
          </cell>
          <cell r="E401" t="str">
            <v>1120</v>
          </cell>
          <cell r="F401" t="str">
            <v>2021</v>
          </cell>
          <cell r="G401" t="str">
            <v>C/U</v>
          </cell>
          <cell r="H401">
            <v>2</v>
          </cell>
          <cell r="I401">
            <v>0</v>
          </cell>
          <cell r="J401" t="str">
            <v>ARS</v>
          </cell>
          <cell r="K401">
            <v>0</v>
          </cell>
          <cell r="L401">
            <v>26680</v>
          </cell>
          <cell r="M401" t="str">
            <v>1600003 BC - MEDICAMENTOS</v>
          </cell>
        </row>
        <row r="402">
          <cell r="D402" t="str">
            <v>ZMED</v>
          </cell>
          <cell r="E402" t="str">
            <v>1120</v>
          </cell>
          <cell r="F402" t="str">
            <v>2021</v>
          </cell>
          <cell r="G402" t="str">
            <v>C/U</v>
          </cell>
          <cell r="H402">
            <v>2</v>
          </cell>
          <cell r="I402">
            <v>0</v>
          </cell>
          <cell r="J402" t="str">
            <v>ARS</v>
          </cell>
          <cell r="K402">
            <v>0</v>
          </cell>
          <cell r="L402">
            <v>30212.560000000001</v>
          </cell>
          <cell r="M402" t="str">
            <v>1600003 BC - MEDICAMENTOS</v>
          </cell>
        </row>
        <row r="403">
          <cell r="D403" t="str">
            <v>ZMED</v>
          </cell>
          <cell r="E403" t="str">
            <v>1120</v>
          </cell>
          <cell r="F403" t="str">
            <v>2021</v>
          </cell>
          <cell r="G403" t="str">
            <v>C/U</v>
          </cell>
          <cell r="H403">
            <v>2</v>
          </cell>
          <cell r="I403">
            <v>0</v>
          </cell>
          <cell r="J403" t="str">
            <v>ARS</v>
          </cell>
          <cell r="K403">
            <v>0</v>
          </cell>
          <cell r="L403">
            <v>3831.8</v>
          </cell>
          <cell r="M403" t="str">
            <v>1600003 BC - MEDICAMENTOS</v>
          </cell>
        </row>
        <row r="404">
          <cell r="D404" t="str">
            <v>ZMED</v>
          </cell>
          <cell r="E404" t="str">
            <v>1120</v>
          </cell>
          <cell r="F404" t="str">
            <v>2021</v>
          </cell>
          <cell r="G404" t="str">
            <v>C/U</v>
          </cell>
          <cell r="H404">
            <v>2</v>
          </cell>
          <cell r="I404">
            <v>0</v>
          </cell>
          <cell r="J404" t="str">
            <v>ARS</v>
          </cell>
          <cell r="K404">
            <v>0</v>
          </cell>
          <cell r="L404">
            <v>22892.32</v>
          </cell>
          <cell r="M404" t="str">
            <v>1600003 BC - MEDICAMENTOS</v>
          </cell>
        </row>
        <row r="405">
          <cell r="D405" t="str">
            <v>ZMED</v>
          </cell>
          <cell r="E405" t="str">
            <v>1120</v>
          </cell>
          <cell r="F405" t="str">
            <v>2021</v>
          </cell>
          <cell r="G405" t="str">
            <v>C/U</v>
          </cell>
          <cell r="H405">
            <v>2</v>
          </cell>
          <cell r="I405">
            <v>0</v>
          </cell>
          <cell r="J405" t="str">
            <v>ARS</v>
          </cell>
          <cell r="K405">
            <v>0</v>
          </cell>
          <cell r="L405">
            <v>38229.019999999997</v>
          </cell>
          <cell r="M405" t="str">
            <v>1600003 BC - MEDICAMENTOS</v>
          </cell>
        </row>
        <row r="406">
          <cell r="D406" t="str">
            <v>ZMED</v>
          </cell>
          <cell r="E406" t="str">
            <v>1120</v>
          </cell>
          <cell r="F406" t="str">
            <v>2021</v>
          </cell>
          <cell r="G406" t="str">
            <v>C/U</v>
          </cell>
          <cell r="H406">
            <v>2</v>
          </cell>
          <cell r="I406">
            <v>0</v>
          </cell>
          <cell r="J406" t="str">
            <v>ARS</v>
          </cell>
          <cell r="K406">
            <v>0</v>
          </cell>
          <cell r="L406">
            <v>11706.44</v>
          </cell>
          <cell r="M406" t="str">
            <v>1600003 BC - MEDICAMENTOS</v>
          </cell>
        </row>
        <row r="407">
          <cell r="D407" t="str">
            <v>ZMED</v>
          </cell>
          <cell r="E407" t="str">
            <v>1120</v>
          </cell>
          <cell r="F407" t="str">
            <v>2021</v>
          </cell>
          <cell r="G407" t="str">
            <v>C/U</v>
          </cell>
          <cell r="H407">
            <v>2</v>
          </cell>
          <cell r="I407">
            <v>0</v>
          </cell>
          <cell r="J407" t="str">
            <v>ARS</v>
          </cell>
          <cell r="K407">
            <v>0</v>
          </cell>
          <cell r="L407">
            <v>13806</v>
          </cell>
          <cell r="M407" t="str">
            <v>1600003 BC - MEDICAMENTOS</v>
          </cell>
        </row>
        <row r="408">
          <cell r="D408" t="str">
            <v>ZDES</v>
          </cell>
          <cell r="E408" t="str">
            <v>1120</v>
          </cell>
          <cell r="F408" t="str">
            <v>2021</v>
          </cell>
          <cell r="G408" t="str">
            <v>C/U</v>
          </cell>
          <cell r="H408">
            <v>2</v>
          </cell>
          <cell r="I408">
            <v>0</v>
          </cell>
          <cell r="J408" t="str">
            <v>ARS</v>
          </cell>
          <cell r="K408">
            <v>0</v>
          </cell>
          <cell r="L408">
            <v>64119.05</v>
          </cell>
          <cell r="M408" t="str">
            <v>1600009 BC - DESCARTABLES</v>
          </cell>
        </row>
        <row r="409">
          <cell r="D409" t="str">
            <v>ZDES</v>
          </cell>
          <cell r="E409" t="str">
            <v>1120</v>
          </cell>
          <cell r="F409" t="str">
            <v>2010</v>
          </cell>
          <cell r="G409" t="str">
            <v>C/U</v>
          </cell>
          <cell r="H409">
            <v>2</v>
          </cell>
          <cell r="I409">
            <v>0</v>
          </cell>
          <cell r="J409" t="str">
            <v>ARS</v>
          </cell>
          <cell r="K409">
            <v>0</v>
          </cell>
          <cell r="L409">
            <v>344000</v>
          </cell>
          <cell r="M409" t="str">
            <v>1600009 BC - DESCARTABLES</v>
          </cell>
        </row>
        <row r="410">
          <cell r="D410" t="str">
            <v>ZDES</v>
          </cell>
          <cell r="E410" t="str">
            <v>1120</v>
          </cell>
          <cell r="F410" t="str">
            <v>2021</v>
          </cell>
          <cell r="G410" t="str">
            <v>C/U</v>
          </cell>
          <cell r="H410">
            <v>2</v>
          </cell>
          <cell r="I410">
            <v>0</v>
          </cell>
          <cell r="J410" t="str">
            <v>ARS</v>
          </cell>
          <cell r="K410">
            <v>0</v>
          </cell>
          <cell r="L410">
            <v>2370</v>
          </cell>
          <cell r="M410" t="str">
            <v>1600009 BC - DESCARTABLES</v>
          </cell>
        </row>
        <row r="411">
          <cell r="D411" t="str">
            <v>ZDES</v>
          </cell>
          <cell r="E411" t="str">
            <v>1120</v>
          </cell>
          <cell r="F411" t="str">
            <v>2010</v>
          </cell>
          <cell r="G411" t="str">
            <v>C/U</v>
          </cell>
          <cell r="H411">
            <v>2</v>
          </cell>
          <cell r="I411">
            <v>0</v>
          </cell>
          <cell r="J411" t="str">
            <v>ARS</v>
          </cell>
          <cell r="K411">
            <v>0</v>
          </cell>
          <cell r="L411">
            <v>992500</v>
          </cell>
          <cell r="M411" t="str">
            <v>1600009 BC - DESCARTABLES</v>
          </cell>
        </row>
        <row r="412">
          <cell r="D412" t="str">
            <v>ZDES</v>
          </cell>
          <cell r="E412" t="str">
            <v>1120</v>
          </cell>
          <cell r="F412" t="str">
            <v>2010</v>
          </cell>
          <cell r="G412" t="str">
            <v>C/U</v>
          </cell>
          <cell r="H412">
            <v>2</v>
          </cell>
          <cell r="I412">
            <v>0</v>
          </cell>
          <cell r="J412" t="str">
            <v>ARS</v>
          </cell>
          <cell r="K412">
            <v>0</v>
          </cell>
          <cell r="L412">
            <v>2084250</v>
          </cell>
          <cell r="M412" t="str">
            <v>1600009 BC - DESCARTABLES</v>
          </cell>
        </row>
        <row r="413">
          <cell r="D413" t="str">
            <v>ZDES</v>
          </cell>
          <cell r="E413" t="str">
            <v>1120</v>
          </cell>
          <cell r="F413" t="str">
            <v>2021</v>
          </cell>
          <cell r="G413" t="str">
            <v>C/U</v>
          </cell>
          <cell r="H413">
            <v>2</v>
          </cell>
          <cell r="I413">
            <v>0</v>
          </cell>
          <cell r="J413" t="str">
            <v>ARS</v>
          </cell>
          <cell r="K413">
            <v>0</v>
          </cell>
          <cell r="L413">
            <v>6513</v>
          </cell>
          <cell r="M413" t="str">
            <v>1600009 BC - DESCARTABLES</v>
          </cell>
        </row>
        <row r="414">
          <cell r="D414" t="str">
            <v>ZUNI</v>
          </cell>
          <cell r="E414" t="str">
            <v>1120</v>
          </cell>
          <cell r="F414" t="str">
            <v>2040</v>
          </cell>
          <cell r="G414" t="str">
            <v>C/U</v>
          </cell>
          <cell r="H414">
            <v>2</v>
          </cell>
          <cell r="I414">
            <v>0</v>
          </cell>
          <cell r="J414" t="str">
            <v>ARS</v>
          </cell>
          <cell r="K414">
            <v>0</v>
          </cell>
          <cell r="L414">
            <v>121056</v>
          </cell>
          <cell r="M414" t="str">
            <v>1600007 BC - UNIFORMES</v>
          </cell>
        </row>
        <row r="415">
          <cell r="D415" t="str">
            <v>ZUNI</v>
          </cell>
          <cell r="E415" t="str">
            <v>1120</v>
          </cell>
          <cell r="F415" t="str">
            <v>2040</v>
          </cell>
          <cell r="G415" t="str">
            <v>C/U</v>
          </cell>
          <cell r="H415">
            <v>2</v>
          </cell>
          <cell r="I415">
            <v>0</v>
          </cell>
          <cell r="J415" t="str">
            <v>ARS</v>
          </cell>
          <cell r="K415">
            <v>0</v>
          </cell>
          <cell r="L415">
            <v>128139.52</v>
          </cell>
          <cell r="M415" t="str">
            <v>1600007 BC - UNIFORMES</v>
          </cell>
        </row>
        <row r="416">
          <cell r="D416" t="str">
            <v>ZUNI</v>
          </cell>
          <cell r="E416" t="str">
            <v>1120</v>
          </cell>
          <cell r="F416" t="str">
            <v>2040</v>
          </cell>
          <cell r="G416" t="str">
            <v>C/U</v>
          </cell>
          <cell r="H416">
            <v>2</v>
          </cell>
          <cell r="I416">
            <v>0</v>
          </cell>
          <cell r="J416" t="str">
            <v>ARS</v>
          </cell>
          <cell r="K416">
            <v>0</v>
          </cell>
          <cell r="L416">
            <v>287314</v>
          </cell>
          <cell r="M416" t="str">
            <v>1600007 BC - UNIFORMES</v>
          </cell>
        </row>
        <row r="417">
          <cell r="D417" t="str">
            <v>ZUNI</v>
          </cell>
          <cell r="E417" t="str">
            <v>1120</v>
          </cell>
          <cell r="F417" t="str">
            <v>2040</v>
          </cell>
          <cell r="G417" t="str">
            <v>C/U</v>
          </cell>
          <cell r="H417">
            <v>2</v>
          </cell>
          <cell r="I417">
            <v>0</v>
          </cell>
          <cell r="J417" t="str">
            <v>ARS</v>
          </cell>
          <cell r="K417">
            <v>0</v>
          </cell>
          <cell r="L417">
            <v>287314</v>
          </cell>
          <cell r="M417" t="str">
            <v>1600007 BC - UNIFORMES</v>
          </cell>
        </row>
        <row r="418">
          <cell r="D418" t="str">
            <v>ZUNI</v>
          </cell>
          <cell r="E418" t="str">
            <v>1120</v>
          </cell>
          <cell r="F418" t="str">
            <v>2040</v>
          </cell>
          <cell r="G418" t="str">
            <v>C/U</v>
          </cell>
          <cell r="H418">
            <v>2</v>
          </cell>
          <cell r="I418">
            <v>0</v>
          </cell>
          <cell r="J418" t="str">
            <v>ARS</v>
          </cell>
          <cell r="K418">
            <v>0</v>
          </cell>
          <cell r="L418">
            <v>33000</v>
          </cell>
          <cell r="M418" t="str">
            <v>1600007 BC - UNIFORMES</v>
          </cell>
        </row>
        <row r="419">
          <cell r="D419" t="str">
            <v>ZMED</v>
          </cell>
          <cell r="E419" t="str">
            <v>1120</v>
          </cell>
          <cell r="F419" t="str">
            <v>2021</v>
          </cell>
          <cell r="G419" t="str">
            <v>C/U</v>
          </cell>
          <cell r="H419">
            <v>1</v>
          </cell>
          <cell r="I419">
            <v>0</v>
          </cell>
          <cell r="J419" t="str">
            <v>ARS</v>
          </cell>
          <cell r="K419">
            <v>0</v>
          </cell>
          <cell r="L419">
            <v>11092.65</v>
          </cell>
          <cell r="M419" t="str">
            <v>1600003 BC - MEDICAMENTOS</v>
          </cell>
        </row>
        <row r="420">
          <cell r="D420" t="str">
            <v>ZMED</v>
          </cell>
          <cell r="E420" t="str">
            <v>1120</v>
          </cell>
          <cell r="F420" t="str">
            <v>2021</v>
          </cell>
          <cell r="G420" t="str">
            <v>C/U</v>
          </cell>
          <cell r="H420">
            <v>1</v>
          </cell>
          <cell r="I420">
            <v>0</v>
          </cell>
          <cell r="J420" t="str">
            <v>ARS</v>
          </cell>
          <cell r="K420">
            <v>0</v>
          </cell>
          <cell r="L420">
            <v>1125.32</v>
          </cell>
          <cell r="M420" t="str">
            <v>1600003 BC - MEDICAMENTOS</v>
          </cell>
        </row>
        <row r="421">
          <cell r="D421" t="str">
            <v>ZMED</v>
          </cell>
          <cell r="E421" t="str">
            <v>1120</v>
          </cell>
          <cell r="F421" t="str">
            <v>2021</v>
          </cell>
          <cell r="G421" t="str">
            <v>C/U</v>
          </cell>
          <cell r="H421">
            <v>1</v>
          </cell>
          <cell r="I421">
            <v>0</v>
          </cell>
          <cell r="J421" t="str">
            <v>ARS</v>
          </cell>
          <cell r="K421">
            <v>0</v>
          </cell>
          <cell r="L421">
            <v>9414</v>
          </cell>
          <cell r="M421" t="str">
            <v>1600003 BC - MEDICAMENTOS</v>
          </cell>
        </row>
        <row r="422">
          <cell r="D422" t="str">
            <v>ZMED</v>
          </cell>
          <cell r="E422" t="str">
            <v>1120</v>
          </cell>
          <cell r="F422" t="str">
            <v>2021</v>
          </cell>
          <cell r="G422" t="str">
            <v>C/U</v>
          </cell>
          <cell r="H422">
            <v>1</v>
          </cell>
          <cell r="I422">
            <v>0</v>
          </cell>
          <cell r="J422" t="str">
            <v>ARS</v>
          </cell>
          <cell r="K422">
            <v>0</v>
          </cell>
          <cell r="L422">
            <v>35714.33</v>
          </cell>
          <cell r="M422" t="str">
            <v>1600003 BC - MEDICAMENTOS</v>
          </cell>
        </row>
        <row r="423">
          <cell r="D423" t="str">
            <v>ZMED</v>
          </cell>
          <cell r="E423" t="str">
            <v>1120</v>
          </cell>
          <cell r="F423" t="str">
            <v>2010</v>
          </cell>
          <cell r="G423" t="str">
            <v>C/U</v>
          </cell>
          <cell r="H423">
            <v>1</v>
          </cell>
          <cell r="I423">
            <v>0</v>
          </cell>
          <cell r="J423" t="str">
            <v>ARS</v>
          </cell>
          <cell r="K423">
            <v>0</v>
          </cell>
          <cell r="L423">
            <v>17230.45</v>
          </cell>
          <cell r="M423" t="str">
            <v>1600003 BC - MEDICAMENTOS</v>
          </cell>
        </row>
        <row r="424">
          <cell r="D424" t="str">
            <v>ZMED</v>
          </cell>
          <cell r="E424" t="str">
            <v>1120</v>
          </cell>
          <cell r="F424" t="str">
            <v>2010</v>
          </cell>
          <cell r="G424" t="str">
            <v>C/U</v>
          </cell>
          <cell r="H424">
            <v>1</v>
          </cell>
          <cell r="I424">
            <v>0</v>
          </cell>
          <cell r="J424" t="str">
            <v>ARS</v>
          </cell>
          <cell r="K424">
            <v>0</v>
          </cell>
          <cell r="L424">
            <v>11190.4</v>
          </cell>
          <cell r="M424" t="str">
            <v>1600003 BC - MEDICAMENTOS</v>
          </cell>
        </row>
        <row r="425">
          <cell r="D425" t="str">
            <v>ZMED</v>
          </cell>
          <cell r="E425" t="str">
            <v>1120</v>
          </cell>
          <cell r="F425" t="str">
            <v>2021</v>
          </cell>
          <cell r="G425" t="str">
            <v>C/U</v>
          </cell>
          <cell r="H425">
            <v>1</v>
          </cell>
          <cell r="I425">
            <v>0</v>
          </cell>
          <cell r="J425" t="str">
            <v>ARS</v>
          </cell>
          <cell r="K425">
            <v>0</v>
          </cell>
          <cell r="L425">
            <v>1566.38</v>
          </cell>
          <cell r="M425" t="str">
            <v>1600003 BC - MEDICAMENTOS</v>
          </cell>
        </row>
        <row r="426">
          <cell r="D426" t="str">
            <v>ZMED</v>
          </cell>
          <cell r="E426" t="str">
            <v>1120</v>
          </cell>
          <cell r="F426" t="str">
            <v>2021</v>
          </cell>
          <cell r="G426" t="str">
            <v>C/U</v>
          </cell>
          <cell r="H426">
            <v>1</v>
          </cell>
          <cell r="I426">
            <v>0</v>
          </cell>
          <cell r="J426" t="str">
            <v>ARS</v>
          </cell>
          <cell r="K426">
            <v>0</v>
          </cell>
          <cell r="L426">
            <v>3949.01</v>
          </cell>
          <cell r="M426" t="str">
            <v>1600003 BC - MEDICAMENTOS</v>
          </cell>
        </row>
        <row r="427">
          <cell r="D427" t="str">
            <v>ZMED</v>
          </cell>
          <cell r="E427" t="str">
            <v>1120</v>
          </cell>
          <cell r="F427" t="str">
            <v>2021</v>
          </cell>
          <cell r="G427" t="str">
            <v>C/U</v>
          </cell>
          <cell r="H427">
            <v>1</v>
          </cell>
          <cell r="I427">
            <v>0</v>
          </cell>
          <cell r="J427" t="str">
            <v>ARS</v>
          </cell>
          <cell r="K427">
            <v>0</v>
          </cell>
          <cell r="L427">
            <v>8705.84</v>
          </cell>
          <cell r="M427" t="str">
            <v>1600003 BC - MEDICAMENTOS</v>
          </cell>
        </row>
        <row r="428">
          <cell r="D428" t="str">
            <v>ZMED</v>
          </cell>
          <cell r="E428" t="str">
            <v>1120</v>
          </cell>
          <cell r="F428" t="str">
            <v>2021</v>
          </cell>
          <cell r="G428" t="str">
            <v>C/U</v>
          </cell>
          <cell r="H428">
            <v>1</v>
          </cell>
          <cell r="I428">
            <v>0</v>
          </cell>
          <cell r="J428" t="str">
            <v>ARS</v>
          </cell>
          <cell r="K428">
            <v>0</v>
          </cell>
          <cell r="L428">
            <v>22884.48</v>
          </cell>
          <cell r="M428" t="str">
            <v>1600003 BC - MEDICAMENTOS</v>
          </cell>
        </row>
        <row r="429">
          <cell r="D429" t="str">
            <v>ZMED</v>
          </cell>
          <cell r="E429" t="str">
            <v>1120</v>
          </cell>
          <cell r="F429" t="str">
            <v>2021</v>
          </cell>
          <cell r="G429" t="str">
            <v>C/U</v>
          </cell>
          <cell r="H429">
            <v>1</v>
          </cell>
          <cell r="I429">
            <v>0</v>
          </cell>
          <cell r="J429" t="str">
            <v>ARS</v>
          </cell>
          <cell r="K429">
            <v>0</v>
          </cell>
          <cell r="L429">
            <v>7476</v>
          </cell>
          <cell r="M429" t="str">
            <v>1600003 BC - MEDICAMENTOS</v>
          </cell>
        </row>
        <row r="430">
          <cell r="D430" t="str">
            <v>ZMED</v>
          </cell>
          <cell r="E430" t="str">
            <v>1120</v>
          </cell>
          <cell r="F430" t="str">
            <v>2021</v>
          </cell>
          <cell r="G430" t="str">
            <v>C/U</v>
          </cell>
          <cell r="H430">
            <v>1</v>
          </cell>
          <cell r="I430">
            <v>0</v>
          </cell>
          <cell r="J430" t="str">
            <v>ARS</v>
          </cell>
          <cell r="K430">
            <v>0</v>
          </cell>
          <cell r="L430">
            <v>18420.47</v>
          </cell>
          <cell r="M430" t="str">
            <v>1600003 BC - MEDICAMENTOS</v>
          </cell>
        </row>
        <row r="431">
          <cell r="D431" t="str">
            <v>ZMED</v>
          </cell>
          <cell r="E431" t="str">
            <v>1120</v>
          </cell>
          <cell r="F431" t="str">
            <v>2021</v>
          </cell>
          <cell r="G431" t="str">
            <v>C/U</v>
          </cell>
          <cell r="H431">
            <v>1</v>
          </cell>
          <cell r="I431">
            <v>0</v>
          </cell>
          <cell r="J431" t="str">
            <v>ARS</v>
          </cell>
          <cell r="K431">
            <v>0</v>
          </cell>
          <cell r="L431">
            <v>47800</v>
          </cell>
          <cell r="M431" t="str">
            <v>1600003 BC - MEDICAMENTOS</v>
          </cell>
        </row>
        <row r="432">
          <cell r="D432" t="str">
            <v>ZMED</v>
          </cell>
          <cell r="E432" t="str">
            <v>1120</v>
          </cell>
          <cell r="F432" t="str">
            <v>2010</v>
          </cell>
          <cell r="G432" t="str">
            <v>C/U</v>
          </cell>
          <cell r="H432">
            <v>1</v>
          </cell>
          <cell r="I432">
            <v>0</v>
          </cell>
          <cell r="J432" t="str">
            <v>ARS</v>
          </cell>
          <cell r="K432">
            <v>0</v>
          </cell>
          <cell r="L432">
            <v>25721</v>
          </cell>
          <cell r="M432" t="str">
            <v>1600003 BC - MEDICAMENTOS</v>
          </cell>
        </row>
        <row r="433">
          <cell r="D433" t="str">
            <v>ZMED</v>
          </cell>
          <cell r="E433" t="str">
            <v>1120</v>
          </cell>
          <cell r="F433" t="str">
            <v>2021</v>
          </cell>
          <cell r="G433" t="str">
            <v>C/U</v>
          </cell>
          <cell r="H433">
            <v>1</v>
          </cell>
          <cell r="I433">
            <v>0</v>
          </cell>
          <cell r="J433" t="str">
            <v>ARS</v>
          </cell>
          <cell r="K433">
            <v>0</v>
          </cell>
          <cell r="L433">
            <v>22070.2</v>
          </cell>
          <cell r="M433" t="str">
            <v>1600003 BC - MEDICAMENTOS</v>
          </cell>
        </row>
        <row r="434">
          <cell r="D434" t="str">
            <v>ZMED</v>
          </cell>
          <cell r="E434" t="str">
            <v>1120</v>
          </cell>
          <cell r="F434" t="str">
            <v>2021</v>
          </cell>
          <cell r="G434" t="str">
            <v>C/U</v>
          </cell>
          <cell r="H434">
            <v>1</v>
          </cell>
          <cell r="I434">
            <v>0</v>
          </cell>
          <cell r="J434" t="str">
            <v>ARS</v>
          </cell>
          <cell r="K434">
            <v>0</v>
          </cell>
          <cell r="L434">
            <v>67163.199999999997</v>
          </cell>
          <cell r="M434" t="str">
            <v>1600003 BC - MEDICAMENTOS</v>
          </cell>
        </row>
        <row r="435">
          <cell r="D435" t="str">
            <v>ZDES</v>
          </cell>
          <cell r="E435" t="str">
            <v>1120</v>
          </cell>
          <cell r="F435" t="str">
            <v>2021</v>
          </cell>
          <cell r="G435" t="str">
            <v>C/U</v>
          </cell>
          <cell r="H435">
            <v>1</v>
          </cell>
          <cell r="I435">
            <v>0</v>
          </cell>
          <cell r="J435" t="str">
            <v>ARS</v>
          </cell>
          <cell r="K435">
            <v>0</v>
          </cell>
          <cell r="L435">
            <v>5762.99</v>
          </cell>
          <cell r="M435" t="str">
            <v>1600009 BC - DESCARTABLES</v>
          </cell>
        </row>
        <row r="436">
          <cell r="D436" t="str">
            <v>ZDES</v>
          </cell>
          <cell r="E436" t="str">
            <v>1120</v>
          </cell>
          <cell r="F436" t="str">
            <v>2010</v>
          </cell>
          <cell r="G436" t="str">
            <v>C/U</v>
          </cell>
          <cell r="H436">
            <v>1</v>
          </cell>
          <cell r="I436">
            <v>0</v>
          </cell>
          <cell r="J436" t="str">
            <v>ARS</v>
          </cell>
          <cell r="K436">
            <v>0</v>
          </cell>
          <cell r="L436">
            <v>123967</v>
          </cell>
          <cell r="M436" t="str">
            <v>1600009 BC - DESCARTABLES</v>
          </cell>
        </row>
        <row r="437">
          <cell r="D437" t="str">
            <v>ZDES</v>
          </cell>
          <cell r="E437" t="str">
            <v>1120</v>
          </cell>
          <cell r="F437" t="str">
            <v>2021</v>
          </cell>
          <cell r="G437" t="str">
            <v>C/U</v>
          </cell>
          <cell r="H437">
            <v>1</v>
          </cell>
          <cell r="I437">
            <v>0</v>
          </cell>
          <cell r="J437" t="str">
            <v>ARS</v>
          </cell>
          <cell r="K437">
            <v>0</v>
          </cell>
          <cell r="L437">
            <v>7833.38</v>
          </cell>
          <cell r="M437" t="str">
            <v>1600009 BC - DESCARTABLES</v>
          </cell>
        </row>
        <row r="438">
          <cell r="D438" t="str">
            <v>ZDES</v>
          </cell>
          <cell r="E438" t="str">
            <v>1120</v>
          </cell>
          <cell r="F438" t="str">
            <v>2010</v>
          </cell>
          <cell r="G438" t="str">
            <v>C/U</v>
          </cell>
          <cell r="H438">
            <v>1</v>
          </cell>
          <cell r="I438">
            <v>0</v>
          </cell>
          <cell r="J438" t="str">
            <v>ARS</v>
          </cell>
          <cell r="K438">
            <v>0</v>
          </cell>
          <cell r="L438">
            <v>188700</v>
          </cell>
          <cell r="M438" t="str">
            <v>1600009 BC - DESCARTABLES</v>
          </cell>
        </row>
        <row r="439">
          <cell r="D439" t="str">
            <v>ZDES</v>
          </cell>
          <cell r="E439" t="str">
            <v>1120</v>
          </cell>
          <cell r="F439" t="str">
            <v>2021</v>
          </cell>
          <cell r="G439" t="str">
            <v>C/U</v>
          </cell>
          <cell r="H439">
            <v>1</v>
          </cell>
          <cell r="I439">
            <v>0</v>
          </cell>
          <cell r="J439" t="str">
            <v>ARS</v>
          </cell>
          <cell r="K439">
            <v>0</v>
          </cell>
          <cell r="L439">
            <v>10206</v>
          </cell>
          <cell r="M439" t="str">
            <v>1600009 BC - DESCARTABLES</v>
          </cell>
        </row>
        <row r="440">
          <cell r="D440" t="str">
            <v>ZDES</v>
          </cell>
          <cell r="E440" t="str">
            <v>1120</v>
          </cell>
          <cell r="F440" t="str">
            <v>2021</v>
          </cell>
          <cell r="G440" t="str">
            <v>C/U</v>
          </cell>
          <cell r="H440">
            <v>1</v>
          </cell>
          <cell r="I440">
            <v>0</v>
          </cell>
          <cell r="J440" t="str">
            <v>ARS</v>
          </cell>
          <cell r="K440">
            <v>0</v>
          </cell>
          <cell r="L440">
            <v>8255.7999999999993</v>
          </cell>
          <cell r="M440" t="str">
            <v>1600009 BC - DESCARTABLES</v>
          </cell>
        </row>
        <row r="441">
          <cell r="D441" t="str">
            <v>ZUNI</v>
          </cell>
          <cell r="E441" t="str">
            <v>1120</v>
          </cell>
          <cell r="F441" t="str">
            <v>2040</v>
          </cell>
          <cell r="G441" t="str">
            <v>C/U</v>
          </cell>
          <cell r="H441">
            <v>1</v>
          </cell>
          <cell r="I441">
            <v>0</v>
          </cell>
          <cell r="J441" t="str">
            <v>ARS</v>
          </cell>
          <cell r="K441">
            <v>0</v>
          </cell>
          <cell r="L441">
            <v>26830</v>
          </cell>
          <cell r="M441" t="str">
            <v>1600007 BC - UNIFORMES</v>
          </cell>
        </row>
        <row r="442">
          <cell r="D442" t="str">
            <v>ZUNI</v>
          </cell>
          <cell r="E442" t="str">
            <v>1120</v>
          </cell>
          <cell r="F442" t="str">
            <v>2040</v>
          </cell>
          <cell r="G442" t="str">
            <v>C/U</v>
          </cell>
          <cell r="H442">
            <v>1</v>
          </cell>
          <cell r="I442">
            <v>0</v>
          </cell>
          <cell r="J442" t="str">
            <v>ARS</v>
          </cell>
          <cell r="K442">
            <v>0</v>
          </cell>
          <cell r="L442">
            <v>111615</v>
          </cell>
          <cell r="M442" t="str">
            <v>1600007 BC - UNIFORMES</v>
          </cell>
        </row>
        <row r="443">
          <cell r="D443" t="str">
            <v>ZUNI</v>
          </cell>
          <cell r="E443" t="str">
            <v>1120</v>
          </cell>
          <cell r="F443" t="str">
            <v>2040</v>
          </cell>
          <cell r="G443" t="str">
            <v>C/U</v>
          </cell>
          <cell r="H443">
            <v>1</v>
          </cell>
          <cell r="I443">
            <v>0</v>
          </cell>
          <cell r="J443" t="str">
            <v>ARS</v>
          </cell>
          <cell r="K443">
            <v>0</v>
          </cell>
          <cell r="L443">
            <v>35710.730000000003</v>
          </cell>
          <cell r="M443" t="str">
            <v>1600007 BC - UNIFORMES</v>
          </cell>
        </row>
        <row r="444">
          <cell r="D444" t="str">
            <v>ZUNI</v>
          </cell>
          <cell r="E444" t="str">
            <v>1120</v>
          </cell>
          <cell r="F444" t="str">
            <v>2040</v>
          </cell>
          <cell r="G444" t="str">
            <v>C/U</v>
          </cell>
          <cell r="H444">
            <v>1</v>
          </cell>
          <cell r="I444">
            <v>0</v>
          </cell>
          <cell r="J444" t="str">
            <v>ARS</v>
          </cell>
          <cell r="K444">
            <v>0</v>
          </cell>
          <cell r="L444">
            <v>67825</v>
          </cell>
          <cell r="M444" t="str">
            <v>1600007 BC - UNIFORMES</v>
          </cell>
        </row>
        <row r="445">
          <cell r="D445" t="str">
            <v>ZERS</v>
          </cell>
          <cell r="E445" t="str">
            <v>1120</v>
          </cell>
          <cell r="F445" t="str">
            <v>2010</v>
          </cell>
          <cell r="G445" t="str">
            <v>C/U</v>
          </cell>
          <cell r="H445">
            <v>1</v>
          </cell>
          <cell r="I445">
            <v>0</v>
          </cell>
          <cell r="J445" t="str">
            <v>ARS</v>
          </cell>
          <cell r="K445">
            <v>0</v>
          </cell>
          <cell r="L445">
            <v>57276</v>
          </cell>
          <cell r="M445" t="str">
            <v>1600005 BC - REPUESTOS</v>
          </cell>
        </row>
        <row r="446">
          <cell r="D446" t="str"/>
          <cell r="E446" t="str"/>
          <cell r="F446" t="str"/>
          <cell r="G446" t="str">
            <v>D</v>
          </cell>
          <cell r="H446">
            <v>2</v>
          </cell>
          <cell r="I446">
            <v>0</v>
          </cell>
          <cell r="J446" t="str">
            <v>ARS</v>
          </cell>
          <cell r="K446">
            <v>0</v>
          </cell>
          <cell r="L446">
            <v>78176159.349999994</v>
          </cell>
        </row>
      </sheetData>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E125"/>
  <sheetViews>
    <sheetView showGridLines="0" zoomScale="100" workbookViewId="0">
      <selection activeCell="A1" sqref="A1"/>
    </sheetView>
  </sheetViews>
  <sheetFormatPr baseColWidth="8" defaultRowHeight="15"/>
  <cols>
    <col width="4" customWidth="1" style="13" min="1" max="1"/>
    <col width="30" customWidth="1" style="13" min="2" max="2"/>
    <col width="34" customWidth="1" style="13" min="3" max="3"/>
    <col width="34" customWidth="1" style="13" min="4" max="4"/>
    <col width="30" customWidth="1" style="13" min="5" max="5"/>
  </cols>
  <sheetData>
    <row r="1"/>
    <row r="2">
      <c r="A2" s="14" t="inlineStr">
        <is>
          <t>Guía paso a paso</t>
        </is>
      </c>
    </row>
    <row r="3" ht="15" customHeight="1" s="13">
      <c r="A3" s="15" t="inlineStr">
        <is>
          <t>Cómo usar este archivo, explicado desde cero. No hace falta conocer el proceso: cada paso dice qué mirar y en qué hoja.</t>
        </is>
      </c>
    </row>
    <row r="4"/>
    <row r="5" ht="26" customHeight="1" s="13">
      <c r="A5" s="16" t="inlineStr">
        <is>
          <t>1 · ¿Qué hace este archivo?</t>
        </is>
      </c>
    </row>
    <row r="6"/>
    <row r="7" ht="15" customHeight="1" s="13">
      <c r="A7" s="15" t="inlineStr">
        <is>
          <t>Compara DOS listas de lo mismo y muestra en qué no coinciden:</t>
        </is>
      </c>
    </row>
    <row r="8" ht="30" customHeight="1" s="13">
      <c r="B8" s="17" t="inlineStr">
        <is>
          <t>La lista</t>
        </is>
      </c>
      <c r="C8" s="17" t="inlineStr">
        <is>
          <t>De dónde sale</t>
        </is>
      </c>
      <c r="D8" s="17" t="inlineStr">
        <is>
          <t>Qué dice</t>
        </is>
      </c>
    </row>
    <row r="9" ht="26" customHeight="1" s="13">
      <c r="B9" s="18" t="inlineStr">
        <is>
          <t>1) Stock SAP</t>
        </is>
      </c>
      <c r="C9" s="18" t="inlineStr">
        <is>
          <t>Bajada del sistema SAP al 02/10</t>
        </is>
      </c>
      <c r="D9" s="18" t="inlineStr">
        <is>
          <t>Las unidades que SAP cree que hay en cada base</t>
        </is>
      </c>
    </row>
    <row r="10" ht="26" customHeight="1" s="13">
      <c r="B10" s="18" t="inlineStr">
        <is>
          <t>2) Inventario físico</t>
        </is>
      </c>
      <c r="C10" s="18" t="inlineStr">
        <is>
          <t>Lo que Avain contó a mano, en los PDF</t>
        </is>
      </c>
      <c r="D10" s="18" t="inlineStr">
        <is>
          <t>Las unidades que realmente hay en el depósito</t>
        </is>
      </c>
    </row>
    <row r="11"/>
    <row r="12" ht="26" customHeight="1" s="13">
      <c r="A12" s="15" t="inlineStr">
        <is>
          <t>Cuando los dos números no coinciden, hay que corregir SAP: sacarle lo que sobra o agregarle lo que falta. Este archivo dice exactamente qué y cuánto.</t>
        </is>
      </c>
    </row>
    <row r="13"/>
    <row r="14" ht="39" customHeight="1" s="13">
      <c r="A14" s="15" t="inlineStr">
        <is>
          <t>Hay un problema en el medio: SAP y Avain le ponen nombres distintos al mismo producto. SAP dice «JERINGA 10 ML» y Avain dice «Jeringas 10 cc». Emparejar esos nombres es lo que llamamos HOMOLOGAR. Por eso cada fila trae un nivel de confianza: dice cuán seguro es que esos dos nombres sean el mismo producto.</t>
        </is>
      </c>
    </row>
    <row r="15"/>
    <row r="16" ht="26" customHeight="1" s="13">
      <c r="A16" s="16" t="inlineStr">
        <is>
          <t>2 · Dos reglas para no confundirse nunca</t>
        </is>
      </c>
    </row>
    <row r="17"/>
    <row r="18" ht="15" customHeight="1" s="13">
      <c r="A18" s="19" t="inlineStr">
        <is>
          <t>REGLA 1 — Unidades o pesos: el encabezado siempre lo aclara.</t>
        </is>
      </c>
    </row>
    <row r="19" ht="30" customHeight="1" s="13">
      <c r="B19" s="17" t="inlineStr">
        <is>
          <t>Si el encabezado dice…</t>
        </is>
      </c>
      <c r="C19" s="17" t="inlineStr">
        <is>
          <t>Entonces el número es…</t>
        </is>
      </c>
      <c r="D19" s="17" t="inlineStr">
        <is>
          <t>Se ve así</t>
        </is>
      </c>
    </row>
    <row r="20" ht="26" customHeight="1" s="13">
      <c r="B20" s="20" t="inlineStr">
        <is>
          <t>UNIDADES</t>
        </is>
      </c>
      <c r="C20" s="18" t="inlineStr">
        <is>
          <t>una cantidad de cosas: frascos, comprimidos, jeringas</t>
        </is>
      </c>
      <c r="D20" s="18" t="inlineStr">
        <is>
          <t>2.367</t>
        </is>
      </c>
    </row>
    <row r="21" ht="15" customHeight="1" s="13">
      <c r="B21" s="21" t="inlineStr">
        <is>
          <t>IMPORTE $</t>
        </is>
      </c>
      <c r="C21" s="18" t="inlineStr">
        <is>
          <t>plata, pesos argentinos</t>
        </is>
      </c>
      <c r="D21" s="18" t="inlineStr">
        <is>
          <t>$ 137.512,84</t>
        </is>
      </c>
    </row>
    <row r="22"/>
    <row r="23" ht="15" customHeight="1" s="13">
      <c r="A23" s="15" t="inlineStr">
        <is>
          <t>Todos los importes se muestran con el signo $ adelante. Si no tiene $, son unidades.</t>
        </is>
      </c>
    </row>
    <row r="24"/>
    <row r="25" ht="15" customHeight="1" s="13">
      <c r="A25" s="19" t="inlineStr">
        <is>
          <t>REGLA 2 — El signo de la diferencia dice qué hacer.</t>
        </is>
      </c>
    </row>
    <row r="26" ht="15" customHeight="1" s="13">
      <c r="A26" s="15" t="inlineStr">
        <is>
          <t>La cuenta es siempre la misma:  Diferencia = lo que dice SAP − lo que se contó.</t>
        </is>
      </c>
    </row>
    <row r="27" ht="30" customHeight="1" s="13">
      <c r="B27" s="17" t="inlineStr">
        <is>
          <t>Si la diferencia es…</t>
        </is>
      </c>
      <c r="C27" s="17" t="inlineStr">
        <is>
          <t>Significa que…</t>
        </is>
      </c>
      <c r="D27" s="17" t="inlineStr">
        <is>
          <t>Hay que…</t>
        </is>
      </c>
    </row>
    <row r="28" ht="26" customHeight="1" s="13">
      <c r="B28" s="22" t="inlineStr">
        <is>
          <t>POSITIVA (ej. 1.449)</t>
        </is>
      </c>
      <c r="C28" s="18" t="inlineStr">
        <is>
          <t>SAP tiene más de lo que hay en el depósito</t>
        </is>
      </c>
      <c r="D28" s="18" t="inlineStr">
        <is>
          <t>DAR DE BAJA en SAP esas unidades</t>
        </is>
      </c>
    </row>
    <row r="29" ht="26" customHeight="1" s="13">
      <c r="B29" s="23" t="inlineStr">
        <is>
          <t>NEGATIVA (ej. −350)</t>
        </is>
      </c>
      <c r="C29" s="18" t="inlineStr">
        <is>
          <t>hay más en el depósito de lo que SAP registra</t>
        </is>
      </c>
      <c r="D29" s="18" t="inlineStr">
        <is>
          <t>DAR DE ALTA en SAP esas unidades</t>
        </is>
      </c>
    </row>
    <row r="30" ht="15" customHeight="1" s="13">
      <c r="B30" s="20" t="inlineStr">
        <is>
          <t>CERO</t>
        </is>
      </c>
      <c r="C30" s="18" t="inlineStr">
        <is>
          <t>SAP y el depósito coinciden</t>
        </is>
      </c>
      <c r="D30" s="18" t="inlineStr">
        <is>
          <t>no hacer nada</t>
        </is>
      </c>
    </row>
    <row r="31"/>
    <row r="32"/>
    <row r="33" ht="26" customHeight="1" s="13">
      <c r="A33" s="16" t="inlineStr">
        <is>
          <t>3 · Qué hay en cada hoja</t>
        </is>
      </c>
    </row>
    <row r="34"/>
    <row r="35" ht="30" customHeight="1" s="13">
      <c r="B35" s="17" t="inlineStr">
        <is>
          <t>Hoja</t>
        </is>
      </c>
      <c r="C35" s="17" t="inlineStr">
        <is>
          <t>Para qué sirve</t>
        </is>
      </c>
      <c r="D35" s="17" t="inlineStr">
        <is>
          <t>Cuándo la uso</t>
        </is>
      </c>
    </row>
    <row r="36" ht="26" customHeight="1" s="13">
      <c r="B36" s="18" t="inlineStr">
        <is>
          <t>Resumen del cruce</t>
        </is>
      </c>
      <c r="C36" s="18" t="inlineStr">
        <is>
          <t>Los números grandes de cada base, en una sola fila</t>
        </is>
      </c>
      <c r="D36" s="18" t="inlineStr">
        <is>
          <t>Para contar el resultado en una reunión</t>
        </is>
      </c>
    </row>
    <row r="37" ht="26" customHeight="1" s="13">
      <c r="B37" s="18" t="inlineStr">
        <is>
          <t>Conciliación</t>
        </is>
      </c>
      <c r="C37" s="18" t="inlineStr">
        <is>
          <t>UNA FILA POR MATERIAL. El corazón del archivo</t>
        </is>
      </c>
      <c r="D37" s="18" t="inlineStr">
        <is>
          <t>Para buscar un material y ver todo junto</t>
        </is>
      </c>
    </row>
    <row r="38" ht="26" customHeight="1" s="13">
      <c r="B38" s="18" t="inlineStr">
        <is>
          <t>Dar de baja en SAP</t>
        </is>
      </c>
      <c r="C38" s="18" t="inlineStr">
        <is>
          <t>Los materiales a los que hay que restar unidades</t>
        </is>
      </c>
      <c r="D38" s="18" t="inlineStr">
        <is>
          <t>Para hacer los ajustes de baja</t>
        </is>
      </c>
    </row>
    <row r="39" ht="26" customHeight="1" s="13">
      <c r="B39" s="18" t="inlineStr">
        <is>
          <t>Dar de alta en SAP</t>
        </is>
      </c>
      <c r="C39" s="18" t="inlineStr">
        <is>
          <t>Los materiales a los que hay que sumar unidades</t>
        </is>
      </c>
      <c r="D39" s="18" t="inlineStr">
        <is>
          <t>Para hacer los ajustes de alta</t>
        </is>
      </c>
    </row>
    <row r="40" ht="26" customHeight="1" s="13">
      <c r="B40" s="18" t="inlineStr">
        <is>
          <t>Sin correspondencia SAP</t>
        </is>
      </c>
      <c r="C40" s="18" t="inlineStr">
        <is>
          <t>Lo que Avain contó y no existe en SAP</t>
        </is>
      </c>
      <c r="D40" s="18" t="inlineStr">
        <is>
          <t>Para dar de alta materiales nuevos</t>
        </is>
      </c>
    </row>
    <row r="41" ht="39" customHeight="1" s="13">
      <c r="B41" s="18" t="inlineStr">
        <is>
          <t>1120 SJ · 1060 NQN · 1130 Salta</t>
        </is>
      </c>
      <c r="C41" s="18" t="inlineStr">
        <is>
          <t>El detalle fino de SAP, fila por lote y almacén. Es el archivo de SAP original con el cruce agregado</t>
        </is>
      </c>
      <c r="D41" s="18" t="inlineStr">
        <is>
          <t>Para Contabilidad y para auditar una fila</t>
        </is>
      </c>
    </row>
    <row r="42" ht="26" customHeight="1" s="13">
      <c r="B42" s="18" t="inlineStr">
        <is>
          <t>Control de cantidades</t>
        </is>
      </c>
      <c r="C42" s="18" t="inlineStr">
        <is>
          <t>Prueba de que los totales coinciden con los archivos originales</t>
        </is>
      </c>
      <c r="D42" s="18" t="inlineStr">
        <is>
          <t>Para verificar que nada se perdió</t>
        </is>
      </c>
    </row>
    <row r="43" ht="26" customHeight="1" s="13">
      <c r="B43" s="18" t="inlineStr">
        <is>
          <t>Posibles duplicidades</t>
        </is>
      </c>
      <c r="C43" s="18" t="inlineStr">
        <is>
          <t>Casos donde dos códigos de SAP podrían ser el mismo producto</t>
        </is>
      </c>
      <c r="D43" s="18" t="inlineStr">
        <is>
          <t>Para que alguien decida cuál es el correcto</t>
        </is>
      </c>
    </row>
    <row r="44" ht="26" customHeight="1" s="13">
      <c r="B44" s="18" t="inlineStr">
        <is>
          <t>Fuera del Master</t>
        </is>
      </c>
      <c r="C44" s="18" t="inlineStr">
        <is>
          <t>Materiales contados que no estaban en el Master de Seba</t>
        </is>
      </c>
      <c r="D44" s="18" t="inlineStr">
        <is>
          <t>Para completar el Master</t>
        </is>
      </c>
    </row>
    <row r="45" ht="26" customHeight="1" s="13">
      <c r="B45" s="18" t="inlineStr">
        <is>
          <t>Metodología</t>
        </is>
      </c>
      <c r="C45" s="18" t="inlineStr">
        <is>
          <t>El detalle técnico de cómo se hizo todo</t>
        </is>
      </c>
      <c r="D45" s="18" t="inlineStr">
        <is>
          <t>Si alguien pregunta «¿cómo lo calcularon?»</t>
        </is>
      </c>
    </row>
    <row r="46"/>
    <row r="47" ht="15" customHeight="1" s="13">
      <c r="A47" s="19" t="inlineStr">
        <is>
          <t>Si sólo vas a abrir una hoja, abrí CONCILIACIÓN.</t>
        </is>
      </c>
    </row>
    <row r="48"/>
    <row r="49" ht="26" customHeight="1" s="13">
      <c r="A49" s="16" t="inlineStr">
        <is>
          <t>4 · Paso a paso: quiero revisar UN material</t>
        </is>
      </c>
    </row>
    <row r="50"/>
    <row r="51" ht="15" customHeight="1" s="13">
      <c r="A51" s="15" t="inlineStr">
        <is>
          <t>Ejemplo real del archivo: las jeringas de 10 ml de San Juan.</t>
        </is>
      </c>
    </row>
    <row r="52"/>
    <row r="53" ht="15" customHeight="1" s="13">
      <c r="A53" s="24" t="inlineStr">
        <is>
          <t>1</t>
        </is>
      </c>
      <c r="B53" s="15" t="inlineStr">
        <is>
          <t>Abrí la hoja CONCILIACIÓN.</t>
        </is>
      </c>
    </row>
    <row r="54" ht="26" customHeight="1" s="13">
      <c r="A54" s="24" t="inlineStr">
        <is>
          <t>2</t>
        </is>
      </c>
      <c r="B54" s="15" t="inlineStr">
        <is>
          <t>Apretá Ctrl+B (Buscar) y escribí lo que conozcas: el código de SAP «2000028», o el nombre «JERINGA», o el nombre que usa Avain «Jeringas 10 cc». Cualquiera de los tres te lleva a la misma fila.</t>
        </is>
      </c>
    </row>
    <row r="55" ht="15" customHeight="1" s="13">
      <c r="A55" s="24" t="inlineStr">
        <is>
          <t>3</t>
        </is>
      </c>
      <c r="B55" s="15" t="inlineStr">
        <is>
          <t>Mirá las tres columnas del medio, que son las que importan:</t>
        </is>
      </c>
    </row>
    <row r="56" ht="30" customHeight="1" s="13">
      <c r="B56" s="17" t="inlineStr">
        <is>
          <t>Columna</t>
        </is>
      </c>
      <c r="C56" s="17" t="inlineStr">
        <is>
          <t>Dice</t>
        </is>
      </c>
      <c r="D56" s="17" t="inlineStr">
        <is>
          <t>En el ejemplo</t>
        </is>
      </c>
    </row>
    <row r="57" ht="15" customHeight="1" s="13">
      <c r="B57" s="20" t="inlineStr">
        <is>
          <t>Cantidad SAP · UNIDADES</t>
        </is>
      </c>
      <c r="C57" s="18" t="inlineStr">
        <is>
          <t>lo que SAP cree que hay</t>
        </is>
      </c>
      <c r="D57" s="18" t="inlineStr">
        <is>
          <t>2.367</t>
        </is>
      </c>
    </row>
    <row r="58" ht="15" customHeight="1" s="13">
      <c r="B58" s="20" t="inlineStr">
        <is>
          <t>Cantidad física Avain · UNIDADES</t>
        </is>
      </c>
      <c r="C58" s="18" t="inlineStr">
        <is>
          <t>lo que Avain contó</t>
        </is>
      </c>
      <c r="D58" s="18" t="inlineStr">
        <is>
          <t>918</t>
        </is>
      </c>
    </row>
    <row r="59" ht="26" customHeight="1" s="13">
      <c r="B59" s="22" t="inlineStr">
        <is>
          <t>Diferencia (SAP − físico) · UNIDADES</t>
        </is>
      </c>
      <c r="C59" s="18" t="inlineStr">
        <is>
          <t>cuánto no coincide</t>
        </is>
      </c>
      <c r="D59" s="18" t="inlineStr">
        <is>
          <t>1.449</t>
        </is>
      </c>
    </row>
    <row r="60"/>
    <row r="61" ht="15" customHeight="1" s="13">
      <c r="A61" s="24" t="inlineStr">
        <is>
          <t>4</t>
        </is>
      </c>
      <c r="B61" s="15" t="inlineStr">
        <is>
          <t>Leé la columna ACCIÓN EN SAP. En el ejemplo dice «Dar de baja en SAP»: sobran 1.449 jeringas en el sistema.</t>
        </is>
      </c>
    </row>
    <row r="62" ht="26" customHeight="1" s="13">
      <c r="A62" s="24" t="inlineStr">
        <is>
          <t>5</t>
        </is>
      </c>
      <c r="B62" s="15" t="inlineStr">
        <is>
          <t>Leé ESTADO DE HOMOLOGACIÓN. En el ejemplo dice «Homologado – confianza Alta»: estamos seguros de que «JERINGA 10 ML» de SAP y «Jeringas 10 cc» de Avain son el mismo producto, así que la diferencia es confiable.</t>
        </is>
      </c>
    </row>
    <row r="63" ht="15" customHeight="1" s="13">
      <c r="A63" s="24" t="inlineStr">
        <is>
          <t>6</t>
        </is>
      </c>
      <c r="B63" s="15" t="inlineStr">
        <is>
          <t>Mirá la DIFERENCIA ECONÓMICA: $ 137.512,84. Es cuánta plata representa esa diferencia de 1.449 unidades.</t>
        </is>
      </c>
    </row>
    <row r="64" ht="26" customHeight="1" s="13">
      <c r="A64" s="24" t="inlineStr">
        <is>
          <t>7</t>
        </is>
      </c>
      <c r="B64" s="15" t="inlineStr">
        <is>
          <t>Si la columna ALERTA DE VALORIZACIÓN tiene texto, el importe NO es confiable todavía. Está explicado en el punto 7 de esta guía.</t>
        </is>
      </c>
    </row>
    <row r="65"/>
    <row r="66" ht="26" customHeight="1" s="13">
      <c r="A66" s="16" t="inlineStr">
        <is>
          <t>5 · Paso a paso: quiero saber qué ajustar en SAP</t>
        </is>
      </c>
    </row>
    <row r="67"/>
    <row r="68" ht="26" customHeight="1" s="13">
      <c r="A68" s="24" t="inlineStr">
        <is>
          <t>1</t>
        </is>
      </c>
      <c r="B68" s="15" t="inlineStr">
        <is>
          <t>Abrí DAR DE BAJA EN SAP. Son los materiales a los que SAP les tiene de más. Vienen ordenados por plata, así que los primeros son los que más importan.</t>
        </is>
      </c>
    </row>
    <row r="69" ht="15" customHeight="1" s="13">
      <c r="A69" s="24" t="inlineStr">
        <is>
          <t>2</t>
        </is>
      </c>
      <c r="B69" s="15" t="inlineStr">
        <is>
          <t>Abrí DAR DE ALTA EN SAP. Son los materiales a los que SAP les tiene de menos.</t>
        </is>
      </c>
    </row>
    <row r="70" ht="26" customHeight="1" s="13">
      <c r="A70" s="24" t="inlineStr">
        <is>
          <t>3</t>
        </is>
      </c>
      <c r="B70" s="15" t="inlineStr">
        <is>
          <t>Abrí SIN CORRESPONDENCIA SAP. Son productos que Avain contó y que SAP no tiene en esa base: no hay nada que corregir, hay que CREAR el material. Ejemplo del archivo: «Barbijos quirúrgicos x 1 ud», 350 unidades contadas en San Juan, sin código de SAP.</t>
        </is>
      </c>
    </row>
    <row r="71" ht="15" customHeight="1" s="13">
      <c r="A71" s="24" t="inlineStr">
        <is>
          <t>4</t>
        </is>
      </c>
      <c r="B71" s="15" t="inlineStr">
        <is>
          <t>En las tres hojas, la columna CANTIDAD A AJUSTAR es cuántas unidades mover, y VALOR ECONÓMICO DEL AJUSTE es cuánta plata es.</t>
        </is>
      </c>
    </row>
    <row r="72" ht="15" customHeight="1" s="13">
      <c r="A72" s="24" t="inlineStr">
        <is>
          <t>5</t>
        </is>
      </c>
      <c r="B72" s="15" t="inlineStr">
        <is>
          <t>Los totales de abajo responden al filtro: si filtrás una base, el total se recalcula solo para esa base.</t>
        </is>
      </c>
    </row>
    <row r="73"/>
    <row r="74" ht="26" customHeight="1" s="13">
      <c r="A74" s="16" t="inlineStr">
        <is>
          <t>6 · Los seis estados posibles (columna «Acción en SAP»)</t>
        </is>
      </c>
    </row>
    <row r="75"/>
    <row r="76" ht="15" customHeight="1" s="13">
      <c r="A76" s="15" t="inlineStr">
        <is>
          <t>Todo material cae en uno de estos seis casos. Los dos últimos NO son errores ni faltantes.</t>
        </is>
      </c>
    </row>
    <row r="77" ht="30" customHeight="1" s="13">
      <c r="B77" s="17" t="inlineStr">
        <is>
          <t>Dice</t>
        </is>
      </c>
      <c r="C77" s="17" t="inlineStr">
        <is>
          <t>Significa</t>
        </is>
      </c>
      <c r="D77" s="17" t="inlineStr">
        <is>
          <t>Qué hacer</t>
        </is>
      </c>
    </row>
    <row r="78" ht="26" customHeight="1" s="13">
      <c r="B78" s="22" t="inlineStr">
        <is>
          <t>Dar de baja en SAP</t>
        </is>
      </c>
      <c r="C78" s="18" t="inlineStr">
        <is>
          <t>Se contó y hay menos de lo que dice SAP</t>
        </is>
      </c>
      <c r="D78" s="18" t="inlineStr">
        <is>
          <t>Restar unidades en SAP</t>
        </is>
      </c>
    </row>
    <row r="79" ht="26" customHeight="1" s="13">
      <c r="B79" s="23" t="inlineStr">
        <is>
          <t>Dar de alta en SAP</t>
        </is>
      </c>
      <c r="C79" s="18" t="inlineStr">
        <is>
          <t>Se contó y hay más de lo que dice SAP</t>
        </is>
      </c>
      <c r="D79" s="18" t="inlineStr">
        <is>
          <t>Sumar unidades en SAP</t>
        </is>
      </c>
    </row>
    <row r="80" ht="15" customHeight="1" s="13">
      <c r="B80" s="20" t="inlineStr">
        <is>
          <t>Sin diferencia</t>
        </is>
      </c>
      <c r="C80" s="18" t="inlineStr">
        <is>
          <t>Se contó y coincide exacto</t>
        </is>
      </c>
      <c r="D80" s="18" t="inlineStr">
        <is>
          <t>Nada</t>
        </is>
      </c>
    </row>
    <row r="81" ht="26" customHeight="1" s="13">
      <c r="B81" s="25" t="inlineStr">
        <is>
          <t>Alta de material en SAP (sin código)</t>
        </is>
      </c>
      <c r="C81" s="18" t="inlineStr">
        <is>
          <t>Avain lo contó pero SAP no tiene ese material en la base</t>
        </is>
      </c>
      <c r="D81" s="18" t="inlineStr">
        <is>
          <t>Crear el material en SAP</t>
        </is>
      </c>
    </row>
    <row r="82" ht="39" customHeight="1" s="13">
      <c r="B82" s="21" t="inlineStr">
        <is>
          <t>Sin recuento físico</t>
        </is>
      </c>
      <c r="C82" s="18" t="inlineStr">
        <is>
          <t>Es un medicamento o descartable que SAP tiene, pero el inventario no lo contó</t>
        </is>
      </c>
      <c r="D82" s="18" t="inlineStr">
        <is>
          <t>Averiguar si no se contó o no está. NO es un faltante</t>
        </is>
      </c>
    </row>
    <row r="83" ht="39" customHeight="1" s="13">
      <c r="B83" s="20" t="inlineStr">
        <is>
          <t>Fuera del alcance del inventario físico</t>
        </is>
      </c>
      <c r="C83" s="18" t="inlineStr">
        <is>
          <t>Es un uniforme, un equipo o un repuesto. El inventario de Avain es de Farmacia y no los releva</t>
        </is>
      </c>
      <c r="D83" s="18" t="inlineStr">
        <is>
          <t>Nada. No es una falta de coincidencia</t>
        </is>
      </c>
    </row>
    <row r="84"/>
    <row r="85"/>
    <row r="86" ht="26" customHeight="1" s="13">
      <c r="A86" s="16" t="inlineStr">
        <is>
          <t>7 · Las cuentas, con el ejemplo de las jeringas</t>
        </is>
      </c>
    </row>
    <row r="87"/>
    <row r="88" ht="30" customHeight="1" s="13">
      <c r="B88" s="17" t="inlineStr">
        <is>
          <t>Qué se calcula</t>
        </is>
      </c>
      <c r="C88" s="17" t="inlineStr">
        <is>
          <t>Cómo</t>
        </is>
      </c>
      <c r="D88" s="17" t="inlineStr">
        <is>
          <t>En el ejemplo</t>
        </is>
      </c>
    </row>
    <row r="89" ht="15" customHeight="1" s="13">
      <c r="B89" s="18" t="inlineStr">
        <is>
          <t>Diferencia en unidades</t>
        </is>
      </c>
      <c r="C89" s="18" t="inlineStr">
        <is>
          <t>Cantidad SAP − Cantidad física</t>
        </is>
      </c>
      <c r="D89" s="18" t="inlineStr">
        <is>
          <t>2.367 − 918 = 1.449</t>
        </is>
      </c>
    </row>
    <row r="90" ht="52" customHeight="1" s="13">
      <c r="B90" s="18" t="inlineStr">
        <is>
          <t>VU promedio ponderado</t>
        </is>
      </c>
      <c r="C90" s="18" t="inlineStr">
        <is>
          <t>Valor total del material en SAP ÷ unidades totales del material en SAP. Es el precio promedio de una unidad</t>
        </is>
      </c>
      <c r="D90" s="18" t="inlineStr">
        <is>
          <t>$ 94,90 por jeringa</t>
        </is>
      </c>
    </row>
    <row r="91" ht="26" customHeight="1" s="13">
      <c r="B91" s="18" t="inlineStr">
        <is>
          <t>Diferencia económica</t>
        </is>
      </c>
      <c r="C91" s="18" t="inlineStr">
        <is>
          <t>Diferencia en unidades × VU promedio ponderado</t>
        </is>
      </c>
      <c r="D91" s="18" t="inlineStr">
        <is>
          <t>1.449 × $ 94,90 = $ 137.512,84</t>
        </is>
      </c>
    </row>
    <row r="92"/>
    <row r="93" ht="26" customHeight="1" s="13">
      <c r="A93" s="15" t="inlineStr">
        <is>
          <t>Por qué «promedio ponderado»: el mismo material entra a SAP en distintas compras, a distintos precios. El promedio ponderado pesa cada compra por su cantidad, así que es el criterio correcto y es el que se definió para este análisis.</t>
        </is>
      </c>
    </row>
    <row r="94"/>
    <row r="95" ht="39" customHeight="1" s="13">
      <c r="A95" s="15" t="inlineStr">
        <is>
          <t>Un material puede ocupar varias filas en las hojas de SAP, una por lote y almacén. Las jeringas del ejemplo ocupan las filas 8 y 73 de la hoja 1120 SJ. La cantidad contada se escribe UNA SOLA VEZ, en la primera fila del material, para no contarla dos veces. Por eso en la hoja Conciliación hay una sola fila por material: es más fácil de leer.</t>
        </is>
      </c>
    </row>
    <row r="96"/>
    <row r="97" ht="26" customHeight="1" s="13">
      <c r="A97" s="16" t="inlineStr">
        <is>
          <t>8 · Cuándo NO confiar en el importe</t>
        </is>
      </c>
    </row>
    <row r="98"/>
    <row r="99" ht="26" customHeight="1" s="13">
      <c r="A99" s="15" t="inlineStr">
        <is>
          <t>Algunas filas tienen texto en la columna ALERTA DE VALORIZACIÓN. Quiere decir que el importe puede estar muy mal, por una razón concreta: SAP y Avain miden en distinta unidad.</t>
        </is>
      </c>
    </row>
    <row r="100"/>
    <row r="101" ht="15" customHeight="1" s="13">
      <c r="A101" s="19" t="inlineStr">
        <is>
          <t>El caso más grave del archivo:</t>
        </is>
      </c>
    </row>
    <row r="102" ht="30" customHeight="1" s="13">
      <c r="B102" s="17" t="inlineStr">
        <is>
          <t>Material</t>
        </is>
      </c>
      <c r="C102" s="17" t="inlineStr">
        <is>
          <t>Qué dice el archivo</t>
        </is>
      </c>
      <c r="D102" s="17" t="inlineStr">
        <is>
          <t>Por qué no cierra</t>
        </is>
      </c>
    </row>
    <row r="103" ht="52" customHeight="1" s="13">
      <c r="B103" s="25" t="inlineStr">
        <is>
          <t>ELECTRODOS C/CONECTOR PARA DESFIBRILADOR (2001077, Neuquén)</t>
        </is>
      </c>
      <c r="C103" s="18" t="inlineStr">
        <is>
          <t>SAP: 5 unidades por $ 1.047.361, o sea $ 209.472 cada una. Avain contó 1.465.</t>
        </is>
      </c>
      <c r="D103" s="18" t="inlineStr">
        <is>
          <t>Un electrodo no cuesta $ 209.472. Lo más probable es que SAP cuente CAJAS y Avain cuente UNIDADES sueltas.</t>
        </is>
      </c>
    </row>
    <row r="104"/>
    <row r="105" ht="39" customHeight="1" s="13">
      <c r="A105" s="15" t="inlineStr">
        <is>
          <t>Ese único material mueve la diferencia económica de Neuquén de +$ 89,9 millones a −$ 215 millones. Por eso el Resumen muestra el importe en tres columnas: el total, la parte con alerta, y el importe confiable que queda al descontarla. Hasta que alguien confirme las unidades de medida, usá la columna confiable.</t>
        </is>
      </c>
    </row>
    <row r="106"/>
    <row r="107" ht="26" customHeight="1" s="13">
      <c r="A107" s="15" t="inlineStr">
        <is>
          <t>También hay 196 ítems sin código en SAP: no tienen precio, así que su diferencia económica NO se puede calcular. No se inventó ningún valor: figuran como dato faltante.</t>
        </is>
      </c>
    </row>
    <row r="108"/>
    <row r="109" ht="26" customHeight="1" s="13">
      <c r="A109" s="16" t="inlineStr">
        <is>
          <t>9 · Glosario</t>
        </is>
      </c>
    </row>
    <row r="110"/>
    <row r="111" ht="30" customHeight="1" s="13">
      <c r="B111" s="17" t="inlineStr">
        <is>
          <t>Palabra</t>
        </is>
      </c>
      <c r="C111" s="17" t="inlineStr">
        <is>
          <t>Qué quiere decir</t>
        </is>
      </c>
      <c r="D111" s="17" t="inlineStr">
        <is>
          <t>Dónde aparece</t>
        </is>
      </c>
    </row>
    <row r="112" ht="26" customHeight="1" s="13">
      <c r="B112" s="18" t="inlineStr">
        <is>
          <t>SAP</t>
        </is>
      </c>
      <c r="C112" s="18" t="inlineStr">
        <is>
          <t>El sistema de gestión de la empresa. Es la base de este archivo</t>
        </is>
      </c>
      <c r="D112" s="18" t="inlineStr">
        <is>
          <t>Todas las hojas</t>
        </is>
      </c>
    </row>
    <row r="113" ht="26" customHeight="1" s="13">
      <c r="B113" s="18" t="inlineStr">
        <is>
          <t>Avain</t>
        </is>
      </c>
      <c r="C113" s="18" t="inlineStr">
        <is>
          <t>Quien hizo el recuento físico en cada base</t>
        </is>
      </c>
      <c r="D113" s="18" t="inlineStr">
        <is>
          <t>Columnas «físico» y «Avain»</t>
        </is>
      </c>
    </row>
    <row r="114" ht="26" customHeight="1" s="13">
      <c r="B114" s="18" t="inlineStr">
        <is>
          <t>Base / Centro</t>
        </is>
      </c>
      <c r="C114" s="18" t="inlineStr">
        <is>
          <t>La sede: San Juan (1120), Neuquén (1060), Salta (1130)</t>
        </is>
      </c>
      <c r="D114" s="18" t="inlineStr">
        <is>
          <t>Primera columna</t>
        </is>
      </c>
    </row>
    <row r="115" ht="39" customHeight="1" s="13">
      <c r="B115" s="18" t="inlineStr">
        <is>
          <t>Libre utilización</t>
        </is>
      </c>
      <c r="C115" s="18" t="inlineStr">
        <is>
          <t>Las unidades disponibles para usar según SAP. Es la cantidad de SAP que se compara</t>
        </is>
      </c>
      <c r="D115" s="18" t="inlineStr">
        <is>
          <t>Columna I del detalle</t>
        </is>
      </c>
    </row>
    <row r="116" ht="39" customHeight="1" s="13">
      <c r="B116" s="18" t="inlineStr">
        <is>
          <t>Homologar</t>
        </is>
      </c>
      <c r="C116" s="18" t="inlineStr">
        <is>
          <t>Emparejar el nombre de SAP con el nombre de Avain cuando son el mismo producto</t>
        </is>
      </c>
      <c r="D116" s="18" t="inlineStr">
        <is>
          <t>Estado de homologación</t>
        </is>
      </c>
    </row>
    <row r="117" ht="52" customHeight="1" s="13">
      <c r="B117" s="18" t="inlineStr">
        <is>
          <t>Master de Seba</t>
        </is>
      </c>
      <c r="C117" s="18" t="inlineStr">
        <is>
          <t>La lista de 284 productos que se usó como puente entre los nombres de SAP y los de Avain. Es parcial: no cubre todo</t>
        </is>
      </c>
      <c r="D117" s="18" t="inlineStr">
        <is>
          <t>«¿Informado en Master de Seba?»</t>
        </is>
      </c>
    </row>
    <row r="118" ht="39" customHeight="1" s="13">
      <c r="B118" s="18" t="inlineStr">
        <is>
          <t>Nivel de confianza</t>
        </is>
      </c>
      <c r="C118" s="18" t="inlineStr">
        <is>
          <t>Cuán seguros estamos del emparejamiento: Alta, Media o Baja. Media y Baja hay que validarlas</t>
        </is>
      </c>
      <c r="D118" s="18" t="inlineStr">
        <is>
          <t>Nivel de coincidencia</t>
        </is>
      </c>
    </row>
    <row r="119" ht="26" customHeight="1" s="13">
      <c r="B119" s="18" t="inlineStr">
        <is>
          <t>VU</t>
        </is>
      </c>
      <c r="C119" s="18" t="inlineStr">
        <is>
          <t>Valor unitario: cuánto cuesta una unidad</t>
        </is>
      </c>
      <c r="D119" s="18" t="inlineStr">
        <is>
          <t>Columna P y VU promedio</t>
        </is>
      </c>
    </row>
    <row r="120" ht="39" customHeight="1" s="13">
      <c r="B120" s="18" t="inlineStr">
        <is>
          <t>Lote / Almacén</t>
        </is>
      </c>
      <c r="C120" s="18" t="inlineStr">
        <is>
          <t>Divisiones internas de SAP. Un mismo material aparece varias veces, una por lote y almacén</t>
        </is>
      </c>
      <c r="D120" s="18" t="inlineStr">
        <is>
          <t>Columnas C y G del detalle</t>
        </is>
      </c>
    </row>
    <row r="121" ht="39" customHeight="1" s="13">
      <c r="B121" s="18" t="inlineStr">
        <is>
          <t>ZMED / ZDES / ZUNI / ZEQI / ZERS</t>
        </is>
      </c>
      <c r="C121" s="18" t="inlineStr">
        <is>
          <t>El tipo de material en SAP: medicamentos, descartables, uniformes, equipos, repuestos</t>
        </is>
      </c>
      <c r="D121" s="18" t="inlineStr">
        <is>
          <t>Clasificación SAP</t>
        </is>
      </c>
    </row>
    <row r="122" ht="52" customHeight="1" s="13">
      <c r="B122" s="18" t="inlineStr">
        <is>
          <t>BUSCARV</t>
        </is>
      </c>
      <c r="C122" s="18" t="inlineStr">
        <is>
          <t>La función de Excel para buscar un dato en otra tabla. Cuando dos códigos de SAP podían ser el mismo producto, se tomó el primero</t>
        </is>
      </c>
      <c r="D122" s="18" t="inlineStr">
        <is>
          <t>Posibles duplicidades</t>
        </is>
      </c>
    </row>
    <row r="123"/>
    <row r="124"/>
    <row r="125" ht="15" customHeight="1" s="13">
      <c r="A125" s="15" t="inlineStr">
        <is>
          <t>Si algo no se entiende, está en la hoja METODOLOGÍA con el detalle técnico, o en el archivo CORRECCIONES.md del repositorio.</t>
        </is>
      </c>
    </row>
  </sheetData>
  <mergeCells count="39">
    <mergeCell ref="B68:E68"/>
    <mergeCell ref="A49:E49"/>
    <mergeCell ref="A51:E51"/>
    <mergeCell ref="B64:E64"/>
    <mergeCell ref="B55:E55"/>
    <mergeCell ref="A107:E107"/>
    <mergeCell ref="B63:E63"/>
    <mergeCell ref="A16:E16"/>
    <mergeCell ref="A7:E7"/>
    <mergeCell ref="A25:E25"/>
    <mergeCell ref="B54:E54"/>
    <mergeCell ref="B62:E62"/>
    <mergeCell ref="A99:E99"/>
    <mergeCell ref="B72:E72"/>
    <mergeCell ref="A66:E66"/>
    <mergeCell ref="A74:E74"/>
    <mergeCell ref="A18:E18"/>
    <mergeCell ref="A3:E3"/>
    <mergeCell ref="A105:E105"/>
    <mergeCell ref="A12:E12"/>
    <mergeCell ref="B71:E71"/>
    <mergeCell ref="A26:E26"/>
    <mergeCell ref="A95:E95"/>
    <mergeCell ref="A101:E101"/>
    <mergeCell ref="A86:E86"/>
    <mergeCell ref="B70:E70"/>
    <mergeCell ref="A76:E76"/>
    <mergeCell ref="A33:E33"/>
    <mergeCell ref="A47:E47"/>
    <mergeCell ref="A5:E5"/>
    <mergeCell ref="A23:E23"/>
    <mergeCell ref="A14:E14"/>
    <mergeCell ref="A97:E97"/>
    <mergeCell ref="B61:E61"/>
    <mergeCell ref="A109:E109"/>
    <mergeCell ref="B53:E53"/>
    <mergeCell ref="A125:E125"/>
    <mergeCell ref="B69:E69"/>
    <mergeCell ref="A93:E9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9"/>
  <sheetViews>
    <sheetView showGridLines="0" workbookViewId="0">
      <selection activeCell="A1" sqref="A1"/>
    </sheetView>
  </sheetViews>
  <sheetFormatPr baseColWidth="8" defaultRowHeight="15"/>
  <cols>
    <col width="17" customWidth="1" style="13" min="1" max="1"/>
    <col width="14" customWidth="1" style="13" min="2" max="2"/>
    <col width="10" customWidth="1" style="13" min="3" max="3"/>
    <col width="10" customWidth="1" style="13" min="4" max="4"/>
    <col width="10" customWidth="1" style="13" min="5" max="5"/>
    <col width="14" customWidth="1" style="13" min="6" max="6"/>
    <col width="12" customWidth="1" style="13" min="7" max="7"/>
    <col width="14" customWidth="1" style="13" min="8" max="8"/>
    <col width="14" customWidth="1" style="13" min="9" max="9"/>
    <col width="16" customWidth="1" style="13" min="10" max="10"/>
    <col width="19" customWidth="1" style="13" min="11" max="11"/>
    <col width="19" customWidth="1" style="13" min="12" max="12"/>
    <col width="19" customWidth="1" style="13" min="13" max="13"/>
    <col width="19" customWidth="1" style="13" min="14" max="14"/>
  </cols>
  <sheetData>
    <row r="1"/>
    <row r="2">
      <c r="A2" s="26" t="inlineStr">
        <is>
          <t>Stock SAP vs inventario físico Avain · indicadores</t>
        </is>
      </c>
    </row>
    <row r="3">
      <c r="A3" s="27" t="inlineStr">
        <is>
          <t>La base es el stock de SAP. El inventario físico se cruzó sobre esa base. Todos los valores son fórmulas sobre la hoja Conciliación, de modo que respetan cualquier corrección que se haga allí.</t>
        </is>
      </c>
    </row>
    <row r="4"/>
    <row r="5" ht="62" customHeight="1" s="13">
      <c r="A5" s="28" t="inlineStr">
        <is>
          <t>Base / Centro</t>
        </is>
      </c>
      <c r="B5" s="28" t="inlineStr">
        <is>
          <t>1. Stock SAP · Libre utilización
UNIDADES</t>
        </is>
      </c>
      <c r="C5" s="28" t="inlineStr">
        <is>
          <t>2. Inventario físico Avain · todo el inventario
UNIDADES</t>
        </is>
      </c>
      <c r="D5" s="28" t="inlineStr">
        <is>
          <t>3. Diferencia = 1 − 2
UNIDADES</t>
        </is>
      </c>
      <c r="E5" s="28" t="inlineStr">
        <is>
          <t>4. Stock SAP de los materiales que SÍ se contaron
UNIDADES</t>
        </is>
      </c>
      <c r="F5" s="28" t="inlineStr">
        <is>
          <t>5. Diferencia neta de esos materiales contados (= 6 − 7)
UNIDADES</t>
        </is>
      </c>
      <c r="G5" s="28" t="inlineStr">
        <is>
          <t>6. A DAR DE BAJA en SAP (sobra en SAP)
UNIDADES</t>
        </is>
      </c>
      <c r="H5" s="28" t="inlineStr">
        <is>
          <t>7. A DAR DE ALTA en SAP (falta en SAP)
UNIDADES</t>
        </is>
      </c>
      <c r="I5" s="28" t="inlineStr">
        <is>
          <t>8. Ítems sin correspondencia en SAP
CANTIDAD DE ÍTEMS</t>
        </is>
      </c>
      <c r="J5" s="28" t="inlineStr">
        <is>
          <t>9. Unidades sin correspondencia en SAP
UNIDADES</t>
        </is>
      </c>
      <c r="K5" s="28" t="inlineStr">
        <is>
          <t>10. Diferencia económica (total de la columna S)
IMPORTE $</t>
        </is>
      </c>
      <c r="L5" s="28" t="inlineStr">
        <is>
          <t>11. Diferencia económica de los materiales contados
IMPORTE $</t>
        </is>
      </c>
      <c r="M5" s="28" t="inlineStr">
        <is>
          <t>12. De 11, con alerta de valorización
IMPORTE $</t>
        </is>
      </c>
      <c r="N5" s="28" t="inlineStr">
        <is>
          <t>13. Diferencia económica confiable (11 − 12)
IMPORTE $</t>
        </is>
      </c>
    </row>
    <row r="6">
      <c r="A6" s="29" t="inlineStr">
        <is>
          <t>San Juan</t>
        </is>
      </c>
      <c r="B6" s="30">
        <f>SUMIFS('Conciliación'!$K$6:$K$1683,'Conciliación'!$A$6:$A$1683,"San Juan",'Conciliación'!$C$6:$C$1683,"Stock SAP")</f>
        <v/>
      </c>
      <c r="C6" s="30">
        <f>SUMIFS('Conciliación'!$L$6:$L$1683,'Conciliación'!$A$6:$A$1683,"San Juan")</f>
        <v/>
      </c>
      <c r="D6" s="30">
        <f>$B6-$C6</f>
        <v/>
      </c>
      <c r="E6" s="30">
        <f>SUMIFS('Conciliación'!$K$6:$K$1683,'Conciliación'!$A$6:$A$1683,"San Juan",'Conciliación'!$U$6:$U$1683,"Dar de baja en SAP")+SUMIFS('Conciliación'!$K$6:$K$1683,'Conciliación'!$A$6:$A$1683,"San Juan",'Conciliación'!$U$6:$U$1683,"Dar de alta en SAP")+SUMIFS('Conciliación'!$K$6:$K$1683,'Conciliación'!$A$6:$A$1683,"San Juan",'Conciliación'!$U$6:$U$1683,"Sin diferencia")</f>
        <v/>
      </c>
      <c r="F6" s="30">
        <f>SUMIFS('Conciliación'!$M$6:$M$1683,'Conciliación'!$A$6:$A$1683,"San Juan",'Conciliación'!$U$6:$U$1683,"Dar de baja en SAP")+SUMIFS('Conciliación'!$M$6:$M$1683,'Conciliación'!$A$6:$A$1683,"San Juan",'Conciliación'!$U$6:$U$1683,"Dar de alta en SAP")+SUMIFS('Conciliación'!$M$6:$M$1683,'Conciliación'!$A$6:$A$1683,"San Juan",'Conciliación'!$U$6:$U$1683,"Sin diferencia")</f>
        <v/>
      </c>
      <c r="G6" s="30">
        <f>SUMIFS('Conciliación'!$M$6:$M$1683,'Conciliación'!$A$6:$A$1683,"San Juan",'Conciliación'!$U$6:$U$1683,"Dar de baja en SAP")</f>
        <v/>
      </c>
      <c r="H6" s="30">
        <f>-SUMIFS('Conciliación'!$M$6:$M$1683,'Conciliación'!$A$6:$A$1683,"San Juan",'Conciliación'!$U$6:$U$1683,"Dar de alta en SAP")</f>
        <v/>
      </c>
      <c r="I6" s="30">
        <f>COUNTIFS('Conciliación'!$A$6:$A$1683,"San Juan",'Conciliación'!$C$6:$C$1683,"Inventario físico sin código SAP")</f>
        <v/>
      </c>
      <c r="J6" s="30">
        <f>SUMIFS('Conciliación'!$L$6:$L$1683,'Conciliación'!$A$6:$A$1683,"San Juan",'Conciliación'!$C$6:$C$1683,"Inventario físico sin código SAP")</f>
        <v/>
      </c>
      <c r="K6" s="31">
        <f>SUM('1120 SJ'!$S$2:$S$731)</f>
        <v/>
      </c>
      <c r="L6" s="31">
        <f>SUMIFS('Conciliación'!$Q$6:$Q$1683,'Conciliación'!$A$6:$A$1683,"San Juan",'Conciliación'!$U$6:$U$1683,"Dar de baja en SAP")+SUMIFS('Conciliación'!$Q$6:$Q$1683,'Conciliación'!$A$6:$A$1683,"San Juan",'Conciliación'!$U$6:$U$1683,"Dar de alta en SAP")</f>
        <v/>
      </c>
      <c r="M6" s="31">
        <f>SUMIFS('Conciliación'!$Q$6:$Q$1683,'Conciliación'!$A$6:$A$1683,"San Juan",'Conciliación'!$U$6:$U$1683,"Dar de baja en SAP",'Conciliación'!$R$6:$R$1683,"?*")+SUMIFS('Conciliación'!$Q$6:$Q$1683,'Conciliación'!$A$6:$A$1683,"San Juan",'Conciliación'!$U$6:$U$1683,"Dar de alta en SAP",'Conciliación'!$R$6:$R$1683,"?*")</f>
        <v/>
      </c>
      <c r="N6" s="31">
        <f>$L6-$M6</f>
        <v/>
      </c>
    </row>
    <row r="7">
      <c r="A7" s="29" t="inlineStr">
        <is>
          <t>Neuquén</t>
        </is>
      </c>
      <c r="B7" s="30">
        <f>SUMIFS('Conciliación'!$K$6:$K$1683,'Conciliación'!$A$6:$A$1683,"Neuquén",'Conciliación'!$C$6:$C$1683,"Stock SAP")</f>
        <v/>
      </c>
      <c r="C7" s="30">
        <f>SUMIFS('Conciliación'!$L$6:$L$1683,'Conciliación'!$A$6:$A$1683,"Neuquén")</f>
        <v/>
      </c>
      <c r="D7" s="30">
        <f>$B7-$C7</f>
        <v/>
      </c>
      <c r="E7" s="30">
        <f>SUMIFS('Conciliación'!$K$6:$K$1683,'Conciliación'!$A$6:$A$1683,"Neuquén",'Conciliación'!$U$6:$U$1683,"Dar de baja en SAP")+SUMIFS('Conciliación'!$K$6:$K$1683,'Conciliación'!$A$6:$A$1683,"Neuquén",'Conciliación'!$U$6:$U$1683,"Dar de alta en SAP")+SUMIFS('Conciliación'!$K$6:$K$1683,'Conciliación'!$A$6:$A$1683,"Neuquén",'Conciliación'!$U$6:$U$1683,"Sin diferencia")</f>
        <v/>
      </c>
      <c r="F7" s="30">
        <f>SUMIFS('Conciliación'!$M$6:$M$1683,'Conciliación'!$A$6:$A$1683,"Neuquén",'Conciliación'!$U$6:$U$1683,"Dar de baja en SAP")+SUMIFS('Conciliación'!$M$6:$M$1683,'Conciliación'!$A$6:$A$1683,"Neuquén",'Conciliación'!$U$6:$U$1683,"Dar de alta en SAP")+SUMIFS('Conciliación'!$M$6:$M$1683,'Conciliación'!$A$6:$A$1683,"Neuquén",'Conciliación'!$U$6:$U$1683,"Sin diferencia")</f>
        <v/>
      </c>
      <c r="G7" s="30">
        <f>SUMIFS('Conciliación'!$M$6:$M$1683,'Conciliación'!$A$6:$A$1683,"Neuquén",'Conciliación'!$U$6:$U$1683,"Dar de baja en SAP")</f>
        <v/>
      </c>
      <c r="H7" s="30">
        <f>-SUMIFS('Conciliación'!$M$6:$M$1683,'Conciliación'!$A$6:$A$1683,"Neuquén",'Conciliación'!$U$6:$U$1683,"Dar de alta en SAP")</f>
        <v/>
      </c>
      <c r="I7" s="30">
        <f>COUNTIFS('Conciliación'!$A$6:$A$1683,"Neuquén",'Conciliación'!$C$6:$C$1683,"Inventario físico sin código SAP")</f>
        <v/>
      </c>
      <c r="J7" s="30">
        <f>SUMIFS('Conciliación'!$L$6:$L$1683,'Conciliación'!$A$6:$A$1683,"Neuquén",'Conciliación'!$C$6:$C$1683,"Inventario físico sin código SAP")</f>
        <v/>
      </c>
      <c r="K7" s="31">
        <f>SUM('1060 NQN'!$S$2:$S$2074)</f>
        <v/>
      </c>
      <c r="L7" s="31">
        <f>SUMIFS('Conciliación'!$Q$6:$Q$1683,'Conciliación'!$A$6:$A$1683,"Neuquén",'Conciliación'!$U$6:$U$1683,"Dar de baja en SAP")+SUMIFS('Conciliación'!$Q$6:$Q$1683,'Conciliación'!$A$6:$A$1683,"Neuquén",'Conciliación'!$U$6:$U$1683,"Dar de alta en SAP")</f>
        <v/>
      </c>
      <c r="M7" s="31">
        <f>SUMIFS('Conciliación'!$Q$6:$Q$1683,'Conciliación'!$A$6:$A$1683,"Neuquén",'Conciliación'!$U$6:$U$1683,"Dar de baja en SAP",'Conciliación'!$R$6:$R$1683,"?*")+SUMIFS('Conciliación'!$Q$6:$Q$1683,'Conciliación'!$A$6:$A$1683,"Neuquén",'Conciliación'!$U$6:$U$1683,"Dar de alta en SAP",'Conciliación'!$R$6:$R$1683,"?*")</f>
        <v/>
      </c>
      <c r="N7" s="31">
        <f>$L7-$M7</f>
        <v/>
      </c>
    </row>
    <row r="8">
      <c r="A8" s="29" t="inlineStr">
        <is>
          <t>Salta</t>
        </is>
      </c>
      <c r="B8" s="30">
        <f>SUMIFS('Conciliación'!$K$6:$K$1683,'Conciliación'!$A$6:$A$1683,"Salta",'Conciliación'!$C$6:$C$1683,"Stock SAP")</f>
        <v/>
      </c>
      <c r="C8" s="30">
        <f>SUMIFS('Conciliación'!$L$6:$L$1683,'Conciliación'!$A$6:$A$1683,"Salta")</f>
        <v/>
      </c>
      <c r="D8" s="30">
        <f>$B8-$C8</f>
        <v/>
      </c>
      <c r="E8" s="30">
        <f>SUMIFS('Conciliación'!$K$6:$K$1683,'Conciliación'!$A$6:$A$1683,"Salta",'Conciliación'!$U$6:$U$1683,"Dar de baja en SAP")+SUMIFS('Conciliación'!$K$6:$K$1683,'Conciliación'!$A$6:$A$1683,"Salta",'Conciliación'!$U$6:$U$1683,"Dar de alta en SAP")+SUMIFS('Conciliación'!$K$6:$K$1683,'Conciliación'!$A$6:$A$1683,"Salta",'Conciliación'!$U$6:$U$1683,"Sin diferencia")</f>
        <v/>
      </c>
      <c r="F8" s="30">
        <f>SUMIFS('Conciliación'!$M$6:$M$1683,'Conciliación'!$A$6:$A$1683,"Salta",'Conciliación'!$U$6:$U$1683,"Dar de baja en SAP")+SUMIFS('Conciliación'!$M$6:$M$1683,'Conciliación'!$A$6:$A$1683,"Salta",'Conciliación'!$U$6:$U$1683,"Dar de alta en SAP")+SUMIFS('Conciliación'!$M$6:$M$1683,'Conciliación'!$A$6:$A$1683,"Salta",'Conciliación'!$U$6:$U$1683,"Sin diferencia")</f>
        <v/>
      </c>
      <c r="G8" s="30">
        <f>SUMIFS('Conciliación'!$M$6:$M$1683,'Conciliación'!$A$6:$A$1683,"Salta",'Conciliación'!$U$6:$U$1683,"Dar de baja en SAP")</f>
        <v/>
      </c>
      <c r="H8" s="30">
        <f>-SUMIFS('Conciliación'!$M$6:$M$1683,'Conciliación'!$A$6:$A$1683,"Salta",'Conciliación'!$U$6:$U$1683,"Dar de alta en SAP")</f>
        <v/>
      </c>
      <c r="I8" s="30">
        <f>COUNTIFS('Conciliación'!$A$6:$A$1683,"Salta",'Conciliación'!$C$6:$C$1683,"Inventario físico sin código SAP")</f>
        <v/>
      </c>
      <c r="J8" s="30">
        <f>SUMIFS('Conciliación'!$L$6:$L$1683,'Conciliación'!$A$6:$A$1683,"Salta",'Conciliación'!$C$6:$C$1683,"Inventario físico sin código SAP")</f>
        <v/>
      </c>
      <c r="K8" s="31">
        <f>SUM('1130 Salta'!$S$2:$S$578)</f>
        <v/>
      </c>
      <c r="L8" s="31">
        <f>SUMIFS('Conciliación'!$Q$6:$Q$1683,'Conciliación'!$A$6:$A$1683,"Salta",'Conciliación'!$U$6:$U$1683,"Dar de baja en SAP")+SUMIFS('Conciliación'!$Q$6:$Q$1683,'Conciliación'!$A$6:$A$1683,"Salta",'Conciliación'!$U$6:$U$1683,"Dar de alta en SAP")</f>
        <v/>
      </c>
      <c r="M8" s="31">
        <f>SUMIFS('Conciliación'!$Q$6:$Q$1683,'Conciliación'!$A$6:$A$1683,"Salta",'Conciliación'!$U$6:$U$1683,"Dar de baja en SAP",'Conciliación'!$R$6:$R$1683,"?*")+SUMIFS('Conciliación'!$Q$6:$Q$1683,'Conciliación'!$A$6:$A$1683,"Salta",'Conciliación'!$U$6:$U$1683,"Dar de alta en SAP",'Conciliación'!$R$6:$R$1683,"?*")</f>
        <v/>
      </c>
      <c r="N8" s="31">
        <f>$L8-$M8</f>
        <v/>
      </c>
    </row>
    <row r="9">
      <c r="A9" s="32" t="inlineStr">
        <is>
          <t>TOTAL</t>
        </is>
      </c>
      <c r="B9" s="33">
        <f>SUM(B6:B8)</f>
        <v/>
      </c>
      <c r="C9" s="33">
        <f>SUM(C6:C8)</f>
        <v/>
      </c>
      <c r="D9" s="33">
        <f>SUM(D6:D8)</f>
        <v/>
      </c>
      <c r="E9" s="33">
        <f>SUM(E6:E8)</f>
        <v/>
      </c>
      <c r="F9" s="33">
        <f>SUM(F6:F8)</f>
        <v/>
      </c>
      <c r="G9" s="33">
        <f>SUM(G6:G8)</f>
        <v/>
      </c>
      <c r="H9" s="33">
        <f>SUM(H6:H8)</f>
        <v/>
      </c>
      <c r="I9" s="33">
        <f>SUM(I6:I8)</f>
        <v/>
      </c>
      <c r="J9" s="33">
        <f>SUM(J6:J8)</f>
        <v/>
      </c>
      <c r="K9" s="34">
        <f>SUM(K6:K8)</f>
        <v/>
      </c>
      <c r="L9" s="34">
        <f>SUM(L6:L8)</f>
        <v/>
      </c>
      <c r="M9" s="34">
        <f>SUM(M6:M8)</f>
        <v/>
      </c>
      <c r="N9" s="34">
        <f>SUM(N6:N8)</f>
        <v/>
      </c>
    </row>
    <row r="10"/>
    <row r="11">
      <c r="A11" s="35" t="inlineStr">
        <is>
          <t>Cómo leer estos indicadores</t>
        </is>
      </c>
    </row>
    <row r="12">
      <c r="A12" s="27" t="inlineStr">
        <is>
          <t>Para una explicación desde cero, ver la hoja «Guía paso a paso».</t>
        </is>
      </c>
    </row>
    <row r="13">
      <c r="A13" s="27" t="inlineStr">
        <is>
          <t>• Las columnas 1 a 9 están en UNIDADES. Las columnas 10 a 13 son IMPORTES en pesos y se muestran con el signo $.</t>
        </is>
      </c>
    </row>
    <row r="14">
      <c r="A14" s="27" t="inlineStr">
        <is>
          <t>• Columna 3, diferencia = Stock SAP − inventario físico, con el inventario físico completo: los ítems con código SAP y los que todavía no lo tienen.</t>
        </is>
      </c>
    </row>
    <row r="15">
      <c r="A15" s="27" t="inlineStr">
        <is>
          <t>• Diferencia POSITIVA: SAP informa más unidades que el recuento → cantidad a DAR DE BAJA en SAP (columna 6).</t>
        </is>
      </c>
    </row>
    <row r="16">
      <c r="A16" s="27" t="inlineStr">
        <is>
          <t>• Diferencia NEGATIVA: el recuento supera lo informado en SAP → cantidad a DAR DE ALTA en SAP (columna 7).</t>
        </is>
      </c>
    </row>
    <row r="17">
      <c r="A17" s="27" t="inlineStr">
        <is>
          <t>• Columna 5: es el ajuste NETO en unidades de los materiales que SÍ se contaron, es decir la columna 6 menos la columna 7. En Salta da −1.027 porque se contó más de lo que SAP informa.</t>
        </is>
      </c>
    </row>
    <row r="18">
      <c r="A18" s="27" t="inlineStr">
        <is>
          <t>• La diferencia de la columna 3 incluye materiales que el inventario no contó; ésos no son faltantes. El ajuste operativo son las columnas 6 y 7, que sólo consideran materiales con recuento.</t>
        </is>
      </c>
    </row>
    <row r="19">
      <c r="A19" s="27" t="inlineStr">
        <is>
          <t>• Columna 10: es la suma de la columna S «Diferencia economica» de las hojas de detalle. Incluye los materiales sin recuento.</t>
        </is>
      </c>
    </row>
    <row r="20">
      <c r="A20" s="27" t="inlineStr">
        <is>
          <t>• Columna 11: la misma valorización, pero sólo de los materiales contados. Es el importe del ajuste.</t>
        </is>
      </c>
    </row>
    <row r="21">
      <c r="A21" s="27" t="inlineStr">
        <is>
          <t>• Columnas 12 y 13: de ese importe, cuánto cae en filas con alerta de valorización (posible distinta unidad de medida entre SAP y el recuento) y cuánto queda como importe confiable. Mientras la alerta no se valide, usar la columna 13.</t>
        </is>
      </c>
    </row>
    <row r="22">
      <c r="A22" s="27" t="inlineStr">
        <is>
          <t>• Los ítems sin correspondencia en SAP no tienen valor unitario, así que su diferencia económica no puede calcularse: figuran como dato faltante.</t>
        </is>
      </c>
    </row>
    <row r="23"/>
    <row r="24">
      <c r="A24" s="35" t="inlineStr">
        <is>
          <t>Desglose por nivel de certeza del cruce (ítems del inventario físico)</t>
        </is>
      </c>
    </row>
    <row r="25">
      <c r="A25" s="27" t="inlineStr">
        <is>
          <t>Se mantiene como información de respaldo del estado de la homologación. No forma parte del tablero principal.</t>
        </is>
      </c>
    </row>
    <row r="26" ht="46" customHeight="1" s="13">
      <c r="A26" s="36" t="inlineStr">
        <is>
          <t>Base</t>
        </is>
      </c>
      <c r="B26" s="36" t="inlineStr">
        <is>
          <t>Ítems del inventario físico</t>
        </is>
      </c>
      <c r="C26" s="36" t="inlineStr">
        <is>
          <t>Alta</t>
        </is>
      </c>
      <c r="D26" s="36" t="inlineStr">
        <is>
          <t>Media</t>
        </is>
      </c>
      <c r="E26" s="36" t="inlineStr">
        <is>
          <t>Baja</t>
        </is>
      </c>
      <c r="F26" s="36" t="inlineStr">
        <is>
          <t>Sin correspondencia en SAP</t>
        </is>
      </c>
      <c r="G26" s="36" t="inlineStr">
        <is>
          <t>Materiales SAP</t>
        </is>
      </c>
      <c r="H26" s="36" t="inlineStr">
        <is>
          <t>Materiales con recuento</t>
        </is>
      </c>
      <c r="I26" s="36" t="inlineStr">
        <is>
          <t>Materiales fuera del alcance</t>
        </is>
      </c>
      <c r="J26" s="36" t="inlineStr">
        <is>
          <t>Materiales sin recuento (dentro del alcance)</t>
        </is>
      </c>
    </row>
    <row r="27">
      <c r="A27" s="29" t="inlineStr">
        <is>
          <t>San Juan</t>
        </is>
      </c>
      <c r="B27" s="30" t="n">
        <v>156</v>
      </c>
      <c r="C27" s="30" t="n">
        <v>55</v>
      </c>
      <c r="D27" s="30" t="n">
        <v>21</v>
      </c>
      <c r="E27" s="30" t="n">
        <v>28</v>
      </c>
      <c r="F27" s="30" t="n">
        <v>52</v>
      </c>
      <c r="G27" s="30" t="n">
        <v>424</v>
      </c>
      <c r="H27" s="30" t="n">
        <v>104</v>
      </c>
      <c r="I27" s="30" t="n">
        <v>87</v>
      </c>
      <c r="J27" s="30" t="n">
        <v>233</v>
      </c>
    </row>
    <row r="28">
      <c r="A28" s="29" t="inlineStr">
        <is>
          <t>Neuquén</t>
        </is>
      </c>
      <c r="B28" s="30" t="n">
        <v>218</v>
      </c>
      <c r="C28" s="30" t="n">
        <v>56</v>
      </c>
      <c r="D28" s="30" t="n">
        <v>64</v>
      </c>
      <c r="E28" s="30" t="n">
        <v>47</v>
      </c>
      <c r="F28" s="30" t="n">
        <v>51</v>
      </c>
      <c r="G28" s="30" t="n">
        <v>655</v>
      </c>
      <c r="H28" s="30" t="n">
        <v>167</v>
      </c>
      <c r="I28" s="30" t="n">
        <v>202</v>
      </c>
      <c r="J28" s="30" t="n">
        <v>286</v>
      </c>
    </row>
    <row r="29">
      <c r="A29" s="29" t="inlineStr">
        <is>
          <t>Salta</t>
        </is>
      </c>
      <c r="B29" s="30" t="n">
        <v>255</v>
      </c>
      <c r="C29" s="30" t="n">
        <v>72</v>
      </c>
      <c r="D29" s="30" t="n">
        <v>40</v>
      </c>
      <c r="E29" s="30" t="n">
        <v>50</v>
      </c>
      <c r="F29" s="30" t="n">
        <v>93</v>
      </c>
      <c r="G29" s="30" t="n">
        <v>403</v>
      </c>
      <c r="H29" s="30" t="n">
        <v>162</v>
      </c>
      <c r="I29" s="30" t="n">
        <v>121</v>
      </c>
      <c r="J29" s="30" t="n">
        <v>120</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A168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1" customWidth="1" style="13" min="1" max="1"/>
    <col width="8" customWidth="1" style="13" min="2" max="2"/>
    <col width="24" customWidth="1" style="13" min="3" max="3"/>
    <col width="15" customWidth="1" style="13" min="4" max="4"/>
    <col width="11" customWidth="1" style="13" min="5" max="5"/>
    <col width="15" customWidth="1" style="13" min="6" max="6"/>
    <col width="13" customWidth="1" style="13" min="7" max="7"/>
    <col width="42" customWidth="1" style="13" min="8" max="8"/>
    <col width="13" customWidth="1" style="13" min="9" max="9"/>
    <col width="42" customWidth="1" style="13" min="10" max="10"/>
    <col width="14" customWidth="1" style="13" min="11" max="11"/>
    <col width="13" customWidth="1" style="13" min="12" max="12"/>
    <col width="13" customWidth="1" style="13" min="13" max="13"/>
    <col width="15" customWidth="1" style="13" min="14" max="14"/>
    <col width="15" customWidth="1" style="13" min="15" max="15"/>
    <col width="15" customWidth="1" style="13" min="16" max="16"/>
    <col width="17" customWidth="1" style="13" min="17" max="17"/>
    <col width="52" customWidth="1" style="13" min="18" max="18"/>
    <col width="15" customWidth="1" style="13" min="19" max="19"/>
    <col width="46" customWidth="1" style="13" min="20" max="20"/>
    <col width="22" customWidth="1" style="13" min="21" max="21"/>
    <col width="30" customWidth="1" style="13" min="22" max="22"/>
    <col width="11" customWidth="1" style="13" min="23" max="23"/>
    <col width="22" customWidth="1" style="13" min="24" max="24"/>
    <col width="12" customWidth="1" style="13" min="25" max="25"/>
    <col width="12" customWidth="1" style="13" min="26" max="26"/>
    <col width="100" customWidth="1" style="13" min="27" max="27"/>
  </cols>
  <sheetData>
    <row r="1"/>
    <row r="2">
      <c r="A2" s="26" t="inlineStr">
        <is>
          <t>Conciliación unificada · una fila por material</t>
        </is>
      </c>
    </row>
    <row r="3">
      <c r="A3" s="27" t="inlineStr">
        <is>
          <t>Permite tomar un material y verificar cantidad SAP, cantidad física, diferencia, valorización y estado de homologación. Filtrable por base, clasificación, código SAP, acción y estado. Las cantidades se traen por SUMIF de las hojas de detalle, de modo que todo queda trazable hasta la fila de SAP.</t>
        </is>
      </c>
    </row>
    <row r="4"/>
    <row r="5" ht="46" customHeight="1" s="13">
      <c r="A5" s="28" t="inlineStr">
        <is>
          <t>Base</t>
        </is>
      </c>
      <c r="B5" s="28" t="inlineStr">
        <is>
          <t>Centro</t>
        </is>
      </c>
      <c r="C5" s="28" t="inlineStr">
        <is>
          <t>Origen del registro</t>
        </is>
      </c>
      <c r="D5" s="28" t="inlineStr">
        <is>
          <t>Clasificación SAP</t>
        </is>
      </c>
      <c r="E5" s="28" t="inlineStr">
        <is>
          <t>Tipo material SAP</t>
        </is>
      </c>
      <c r="F5" s="28" t="inlineStr">
        <is>
          <t>Alcance del inventario físico</t>
        </is>
      </c>
      <c r="G5" s="28" t="inlineStr">
        <is>
          <t>Código SAP (Material)</t>
        </is>
      </c>
      <c r="H5" s="28" t="inlineStr">
        <is>
          <t>Nomenclatura SAP</t>
        </is>
      </c>
      <c r="I5" s="28" t="inlineStr">
        <is>
          <t>Código Avain</t>
        </is>
      </c>
      <c r="J5" s="28" t="inlineStr">
        <is>
          <t>Nombre en inventario físico Avain</t>
        </is>
      </c>
      <c r="K5" s="28" t="inlineStr">
        <is>
          <t>Cantidad SAP (Libre utilización) · UNIDADES</t>
        </is>
      </c>
      <c r="L5" s="28" t="inlineStr">
        <is>
          <t>Cantidad física Avain · UNIDADES</t>
        </is>
      </c>
      <c r="M5" s="28" t="inlineStr">
        <is>
          <t>Diferencia (SAP − físico) · UNIDADES</t>
        </is>
      </c>
      <c r="N5" s="28" t="inlineStr">
        <is>
          <t>VU promedio ponderado · IMPORTE $ por unidad</t>
        </is>
      </c>
      <c r="O5" s="28" t="inlineStr">
        <is>
          <t>Valor SAP · IMPORTE $</t>
        </is>
      </c>
      <c r="P5" s="28" t="inlineStr">
        <is>
          <t>Valor del recuento físico · IMPORTE $</t>
        </is>
      </c>
      <c r="Q5" s="28" t="inlineStr">
        <is>
          <t>Diferencia económica · IMPORTE $</t>
        </is>
      </c>
      <c r="R5" s="28" t="inlineStr">
        <is>
          <t>Alerta de valorización</t>
        </is>
      </c>
      <c r="S5" s="28" t="inlineStr">
        <is>
          <t>Nivel de coincidencia</t>
        </is>
      </c>
      <c r="T5" s="28" t="inlineStr">
        <is>
          <t>Estado de homologación / validación</t>
        </is>
      </c>
      <c r="U5" s="28" t="inlineStr">
        <is>
          <t>Acción en SAP</t>
        </is>
      </c>
      <c r="V5" s="28" t="inlineStr">
        <is>
          <t>Método de cruce</t>
        </is>
      </c>
      <c r="W5" s="28" t="inlineStr">
        <is>
          <t>¿Posible duplicidad SAP?</t>
        </is>
      </c>
      <c r="X5" s="28" t="inlineStr">
        <is>
          <t>Códigos SAP posibles equivalentes</t>
        </is>
      </c>
      <c r="Y5" s="28" t="inlineStr">
        <is>
          <t>¿Informado en Master de Seba?</t>
        </is>
      </c>
      <c r="Z5" s="28" t="inlineStr">
        <is>
          <t>ID común (Master)</t>
        </is>
      </c>
      <c r="AA5" s="28" t="inlineStr">
        <is>
          <t>Observaciones</t>
        </is>
      </c>
    </row>
    <row r="6">
      <c r="A6" s="29" t="inlineStr">
        <is>
          <t>San Juan</t>
        </is>
      </c>
      <c r="B6" s="29" t="inlineStr">
        <is>
          <t>1120</t>
        </is>
      </c>
      <c r="C6" s="29" t="inlineStr">
        <is>
          <t>Stock SAP</t>
        </is>
      </c>
      <c r="D6" s="29" t="inlineStr">
        <is>
          <t>Medicamentos</t>
        </is>
      </c>
      <c r="E6" s="29" t="inlineStr">
        <is>
          <t>ZMED</t>
        </is>
      </c>
      <c r="F6" s="29" t="inlineStr">
        <is>
          <t>Dentro del alcance</t>
        </is>
      </c>
      <c r="G6" s="29" t="inlineStr">
        <is>
          <t>1000124</t>
        </is>
      </c>
      <c r="H6" s="29" t="inlineStr">
        <is>
          <t>IBUPROFENO COMP 600MG</t>
        </is>
      </c>
      <c r="I6" s="29" t="inlineStr">
        <is>
          <t>MED102</t>
        </is>
      </c>
      <c r="J6" s="29" t="inlineStr">
        <is>
          <t>Ibuprofeno Comp x 600 mg</t>
        </is>
      </c>
      <c r="K6" s="30">
        <f>SUMIF('1120 SJ'!$A$2:$A$679,$G6,'1120 SJ'!$I$2:$I$679)</f>
        <v/>
      </c>
      <c r="L6" s="30">
        <f>SUMIF('1120 SJ'!$A$2:$A$679,$G6,'1120 SJ'!$Q$2:$Q$679)</f>
        <v/>
      </c>
      <c r="M6" s="30">
        <f>$K6-$L6</f>
        <v/>
      </c>
      <c r="N6" s="31">
        <f>IFERROR(SUMIF('1120 SJ'!$A$2:$A$679,$G6,'1120 SJ'!$M$2:$M$679)/$K6,0)</f>
        <v/>
      </c>
      <c r="O6" s="31">
        <f>IFERROR($K6*$N6,"")</f>
        <v/>
      </c>
      <c r="P6" s="31">
        <f>IFERROR($L6*$N6,"")</f>
        <v/>
      </c>
      <c r="Q6" s="31">
        <f>$M6*$N6</f>
        <v/>
      </c>
      <c r="R6" s="29" t="n"/>
      <c r="S6" s="37" t="inlineStr">
        <is>
          <t>Alta</t>
        </is>
      </c>
      <c r="T6" s="29" t="inlineStr">
        <is>
          <t>Homologado – confianza Alta</t>
        </is>
      </c>
      <c r="U6" s="38" t="inlineStr">
        <is>
          <t>Dar de baja en SAP</t>
        </is>
      </c>
      <c r="V6" s="29" t="inlineStr">
        <is>
          <t>Homologación por código Avain (master M01-005)</t>
        </is>
      </c>
      <c r="W6" s="29" t="inlineStr">
        <is>
          <t>No</t>
        </is>
      </c>
      <c r="X6" s="29" t="n"/>
      <c r="Y6" s="29" t="inlineStr">
        <is>
          <t>Sí</t>
        </is>
      </c>
      <c r="Z6" s="29" t="inlineStr">
        <is>
          <t>M01-005</t>
        </is>
      </c>
      <c r="AA6" s="29" t="inlineStr">
        <is>
          <t>Homologación: confianza base Alta + confianza SAP Alta → Alta. El material ocupa 16 filas en la hoja 1120 SJ (lote/almacén). La cantidad SAP y la física de esta vista son el total del material.</t>
        </is>
      </c>
    </row>
    <row r="7">
      <c r="A7" s="29" t="inlineStr">
        <is>
          <t>San Juan</t>
        </is>
      </c>
      <c r="B7" s="29" t="inlineStr">
        <is>
          <t>1120</t>
        </is>
      </c>
      <c r="C7" s="29" t="inlineStr">
        <is>
          <t>Stock SAP</t>
        </is>
      </c>
      <c r="D7" s="29" t="inlineStr">
        <is>
          <t>Descartables</t>
        </is>
      </c>
      <c r="E7" s="29" t="inlineStr">
        <is>
          <t>ZDES</t>
        </is>
      </c>
      <c r="F7" s="29" t="inlineStr">
        <is>
          <t>Dentro del alcance</t>
        </is>
      </c>
      <c r="G7" s="29" t="inlineStr">
        <is>
          <t>2001555</t>
        </is>
      </c>
      <c r="H7" s="29" t="inlineStr">
        <is>
          <t>SONDA T/K-27</t>
        </is>
      </c>
      <c r="I7" s="29" t="n"/>
      <c r="J7" s="29" t="n"/>
      <c r="K7" s="30">
        <f>SUMIF('1120 SJ'!$A$2:$A$679,$G7,'1120 SJ'!$I$2:$I$679)</f>
        <v/>
      </c>
      <c r="L7" s="30">
        <f>SUMIF('1120 SJ'!$A$2:$A$679,$G7,'1120 SJ'!$Q$2:$Q$679)</f>
        <v/>
      </c>
      <c r="M7" s="30">
        <f>$K7-$L7</f>
        <v/>
      </c>
      <c r="N7" s="31">
        <f>IFERROR(SUMIF('1120 SJ'!$A$2:$A$679,$G7,'1120 SJ'!$M$2:$M$679)/$K7,0)</f>
        <v/>
      </c>
      <c r="O7" s="31">
        <f>IFERROR($K7*$N7,"")</f>
        <v/>
      </c>
      <c r="P7" s="31">
        <f>IFERROR($L7*$N7,"")</f>
        <v/>
      </c>
      <c r="Q7" s="31">
        <f>$M7*$N7</f>
        <v/>
      </c>
      <c r="R7" s="29" t="n"/>
      <c r="S7" s="39" t="n"/>
      <c r="T7" s="29" t="inlineStr">
        <is>
          <t>Sin recuento físico en el inventario de Avain</t>
        </is>
      </c>
      <c r="U7" s="40" t="inlineStr">
        <is>
          <t>Sin recuento físico</t>
        </is>
      </c>
      <c r="V7" s="29" t="n"/>
      <c r="W7" s="29" t="n"/>
      <c r="X7" s="29" t="n"/>
      <c r="Y7" s="29" t="n"/>
      <c r="Z7" s="29" t="n"/>
      <c r="AA7" s="29" t="n"/>
    </row>
    <row r="8">
      <c r="A8" s="29" t="inlineStr">
        <is>
          <t>San Juan</t>
        </is>
      </c>
      <c r="B8" s="29" t="inlineStr">
        <is>
          <t>1120</t>
        </is>
      </c>
      <c r="C8" s="29" t="inlineStr">
        <is>
          <t>Stock SAP</t>
        </is>
      </c>
      <c r="D8" s="29" t="inlineStr">
        <is>
          <t>Medicamentos</t>
        </is>
      </c>
      <c r="E8" s="29" t="inlineStr">
        <is>
          <t>ZMED</t>
        </is>
      </c>
      <c r="F8" s="29" t="inlineStr">
        <is>
          <t>Dentro del alcance</t>
        </is>
      </c>
      <c r="G8" s="29" t="inlineStr">
        <is>
          <t>1000470</t>
        </is>
      </c>
      <c r="H8" s="29" t="inlineStr">
        <is>
          <t>PARACETAMOL COMP 1 GRAMO</t>
        </is>
      </c>
      <c r="I8" s="29" t="inlineStr">
        <is>
          <t>MED150</t>
        </is>
      </c>
      <c r="J8" s="29" t="inlineStr">
        <is>
          <t>Paracetamol Comp x 1 gr</t>
        </is>
      </c>
      <c r="K8" s="30">
        <f>SUMIF('1120 SJ'!$A$2:$A$679,$G8,'1120 SJ'!$I$2:$I$679)</f>
        <v/>
      </c>
      <c r="L8" s="30">
        <f>SUMIF('1120 SJ'!$A$2:$A$679,$G8,'1120 SJ'!$Q$2:$Q$679)</f>
        <v/>
      </c>
      <c r="M8" s="30">
        <f>$K8-$L8</f>
        <v/>
      </c>
      <c r="N8" s="31">
        <f>IFERROR(SUMIF('1120 SJ'!$A$2:$A$679,$G8,'1120 SJ'!$M$2:$M$679)/$K8,0)</f>
        <v/>
      </c>
      <c r="O8" s="31">
        <f>IFERROR($K8*$N8,"")</f>
        <v/>
      </c>
      <c r="P8" s="31">
        <f>IFERROR($L8*$N8,"")</f>
        <v/>
      </c>
      <c r="Q8" s="31">
        <f>$M8*$N8</f>
        <v/>
      </c>
      <c r="R8" s="29" t="n"/>
      <c r="S8" s="38" t="inlineStr">
        <is>
          <t>Baja</t>
        </is>
      </c>
      <c r="T8" s="29" t="inlineStr">
        <is>
          <t>Homologado – confianza Baja – pendiente de validación</t>
        </is>
      </c>
      <c r="U8" s="38" t="inlineStr">
        <is>
          <t>Dar de baja en SAP</t>
        </is>
      </c>
      <c r="V8" s="29" t="inlineStr">
        <is>
          <t>Homologación por código Avain (master M01-008)</t>
        </is>
      </c>
      <c r="W8" s="29" t="inlineStr">
        <is>
          <t>No</t>
        </is>
      </c>
      <c r="X8" s="29" t="n"/>
      <c r="Y8" s="29" t="inlineStr">
        <is>
          <t>Sí</t>
        </is>
      </c>
      <c r="Z8" s="29" t="inlineStr">
        <is>
          <t>M01-008</t>
        </is>
      </c>
      <c r="AA8" s="29" t="inlineStr">
        <is>
          <t>Homologación: confianza base Baja + confianza SAP Baja → Baja. El material ocupa 6 filas en la hoja 1120 SJ (lote/almacén). La cantidad SAP y la física de esta vista son el total del material.</t>
        </is>
      </c>
    </row>
    <row r="9">
      <c r="A9" s="29" t="inlineStr">
        <is>
          <t>San Juan</t>
        </is>
      </c>
      <c r="B9" s="29" t="inlineStr">
        <is>
          <t>1120</t>
        </is>
      </c>
      <c r="C9" s="29" t="inlineStr">
        <is>
          <t>Stock SAP</t>
        </is>
      </c>
      <c r="D9" s="29" t="inlineStr">
        <is>
          <t>Descartables</t>
        </is>
      </c>
      <c r="E9" s="29" t="inlineStr">
        <is>
          <t>ZDES</t>
        </is>
      </c>
      <c r="F9" s="29" t="inlineStr">
        <is>
          <t>Dentro del alcance</t>
        </is>
      </c>
      <c r="G9" s="29" t="inlineStr">
        <is>
          <t>2000158</t>
        </is>
      </c>
      <c r="H9" s="29" t="inlineStr">
        <is>
          <t>GUANTES DE EXAMINACIÓN TALLE M</t>
        </is>
      </c>
      <c r="I9" s="29" t="inlineStr">
        <is>
          <t>DESC68</t>
        </is>
      </c>
      <c r="J9" s="29" t="inlineStr">
        <is>
          <t>Guantes de examinacion M c/u</t>
        </is>
      </c>
      <c r="K9" s="30">
        <f>SUMIF('1120 SJ'!$A$2:$A$679,$G9,'1120 SJ'!$I$2:$I$679)</f>
        <v/>
      </c>
      <c r="L9" s="30">
        <f>SUMIF('1120 SJ'!$A$2:$A$679,$G9,'1120 SJ'!$Q$2:$Q$679)</f>
        <v/>
      </c>
      <c r="M9" s="30">
        <f>$K9-$L9</f>
        <v/>
      </c>
      <c r="N9" s="31">
        <f>IFERROR(SUMIF('1120 SJ'!$A$2:$A$679,$G9,'1120 SJ'!$M$2:$M$679)/$K9,0)</f>
        <v/>
      </c>
      <c r="O9" s="31">
        <f>IFERROR($K9*$N9,"")</f>
        <v/>
      </c>
      <c r="P9" s="31">
        <f>IFERROR($L9*$N9,"")</f>
        <v/>
      </c>
      <c r="Q9" s="31">
        <f>$M9*$N9</f>
        <v/>
      </c>
      <c r="R9" s="29" t="n"/>
      <c r="S9" s="37" t="inlineStr">
        <is>
          <t>Alta</t>
        </is>
      </c>
      <c r="T9" s="29" t="inlineStr">
        <is>
          <t>Homologado – confianza Alta</t>
        </is>
      </c>
      <c r="U9" s="38" t="inlineStr">
        <is>
          <t>Dar de baja en SAP</t>
        </is>
      </c>
      <c r="V9" s="29" t="inlineStr">
        <is>
          <t>Cruce por nomenclatura SAP</t>
        </is>
      </c>
      <c r="W9" s="29" t="inlineStr">
        <is>
          <t>No</t>
        </is>
      </c>
      <c r="X9" s="29" t="n"/>
      <c r="Y9" s="29" t="inlineStr">
        <is>
          <t>Sí</t>
        </is>
      </c>
      <c r="Z9" s="29" t="n"/>
      <c r="AA9" s="29" t="inlineStr">
        <is>
          <t>Cruce por nomenclatura: similitud 0.88.</t>
        </is>
      </c>
    </row>
    <row r="10">
      <c r="A10" s="29" t="inlineStr">
        <is>
          <t>San Juan</t>
        </is>
      </c>
      <c r="B10" s="29" t="inlineStr">
        <is>
          <t>1120</t>
        </is>
      </c>
      <c r="C10" s="29" t="inlineStr">
        <is>
          <t>Stock SAP</t>
        </is>
      </c>
      <c r="D10" s="29" t="inlineStr">
        <is>
          <t>Descartables</t>
        </is>
      </c>
      <c r="E10" s="29" t="inlineStr">
        <is>
          <t>ZDES</t>
        </is>
      </c>
      <c r="F10" s="29" t="inlineStr">
        <is>
          <t>Dentro del alcance</t>
        </is>
      </c>
      <c r="G10" s="29" t="inlineStr">
        <is>
          <t>2000363</t>
        </is>
      </c>
      <c r="H10" s="29" t="inlineStr">
        <is>
          <t>MASCARA PARA O2 ADULTO CON RESERVORIO</t>
        </is>
      </c>
      <c r="I10" s="29" t="inlineStr">
        <is>
          <t>DESC93</t>
        </is>
      </c>
      <c r="J10" s="29" t="inlineStr">
        <is>
          <t>Mascaras para oxigeno c/ reservorio</t>
        </is>
      </c>
      <c r="K10" s="30">
        <f>SUMIF('1120 SJ'!$A$2:$A$679,$G10,'1120 SJ'!$I$2:$I$679)</f>
        <v/>
      </c>
      <c r="L10" s="30">
        <f>SUMIF('1120 SJ'!$A$2:$A$679,$G10,'1120 SJ'!$Q$2:$Q$679)</f>
        <v/>
      </c>
      <c r="M10" s="30">
        <f>$K10-$L10</f>
        <v/>
      </c>
      <c r="N10" s="31">
        <f>IFERROR(SUMIF('1120 SJ'!$A$2:$A$679,$G10,'1120 SJ'!$M$2:$M$679)/$K10,0)</f>
        <v/>
      </c>
      <c r="O10" s="31">
        <f>IFERROR($K10*$N10,"")</f>
        <v/>
      </c>
      <c r="P10" s="31">
        <f>IFERROR($L10*$N10,"")</f>
        <v/>
      </c>
      <c r="Q10" s="31">
        <f>$M10*$N10</f>
        <v/>
      </c>
      <c r="R10" s="41" t="inlineStr">
        <is>
          <t>Valorización a validar: relación de cantidades 58 a 1 entre SAP y el recuento físico. Sugiere distinta unidad de medida (SAP por caja o envase y el recuento por unidad). La diferencia económica de esta fila no debe tomarse como definitiva.</t>
        </is>
      </c>
      <c r="S10" s="42" t="inlineStr">
        <is>
          <t>Media</t>
        </is>
      </c>
      <c r="T10" s="29" t="inlineStr">
        <is>
          <t>Homologado – confianza Media – pendiente de validación</t>
        </is>
      </c>
      <c r="U10" s="38" t="inlineStr">
        <is>
          <t>Dar de baja en SAP</t>
        </is>
      </c>
      <c r="V10" s="29" t="inlineStr">
        <is>
          <t>Homologación por código Avain (master D-159)</t>
        </is>
      </c>
      <c r="W10" s="29" t="inlineStr">
        <is>
          <t>No</t>
        </is>
      </c>
      <c r="X10" s="29" t="n"/>
      <c r="Y10" s="29" t="inlineStr">
        <is>
          <t>Sí</t>
        </is>
      </c>
      <c r="Z10" s="29" t="inlineStr">
        <is>
          <t>D-159</t>
        </is>
      </c>
      <c r="AA10" s="29" t="inlineStr">
        <is>
          <t>Homologación: confianza base Media + confianza SAP Media → Media. Otros códigos SAP del master no están en el stock de este centro: 2000364.</t>
        </is>
      </c>
    </row>
    <row r="11">
      <c r="A11" s="29" t="inlineStr">
        <is>
          <t>San Juan</t>
        </is>
      </c>
      <c r="B11" s="29" t="inlineStr">
        <is>
          <t>1120</t>
        </is>
      </c>
      <c r="C11" s="29" t="inlineStr">
        <is>
          <t>Stock SAP</t>
        </is>
      </c>
      <c r="D11" s="29" t="inlineStr">
        <is>
          <t>Medicamentos</t>
        </is>
      </c>
      <c r="E11" s="29" t="inlineStr">
        <is>
          <t>ZMED</t>
        </is>
      </c>
      <c r="F11" s="29" t="inlineStr">
        <is>
          <t>Dentro del alcance</t>
        </is>
      </c>
      <c r="G11" s="29" t="inlineStr">
        <is>
          <t>1000478</t>
        </is>
      </c>
      <c r="H11" s="29" t="inlineStr">
        <is>
          <t>DEXAMETASONA 8MG/2ML AMP(DESCONTINUADO)</t>
        </is>
      </c>
      <c r="I11" s="29" t="inlineStr">
        <is>
          <t>MED55</t>
        </is>
      </c>
      <c r="J11" s="29" t="inlineStr">
        <is>
          <t>Dexametasona 8mg Amp x 2 ml</t>
        </is>
      </c>
      <c r="K11" s="30">
        <f>SUMIF('1120 SJ'!$A$2:$A$679,$G11,'1120 SJ'!$I$2:$I$679)</f>
        <v/>
      </c>
      <c r="L11" s="30">
        <f>SUMIF('1120 SJ'!$A$2:$A$679,$G11,'1120 SJ'!$Q$2:$Q$679)</f>
        <v/>
      </c>
      <c r="M11" s="30">
        <f>$K11-$L11</f>
        <v/>
      </c>
      <c r="N11" s="31">
        <f>IFERROR(SUMIF('1120 SJ'!$A$2:$A$679,$G11,'1120 SJ'!$M$2:$M$679)/$K11,0)</f>
        <v/>
      </c>
      <c r="O11" s="31">
        <f>IFERROR($K11*$N11,"")</f>
        <v/>
      </c>
      <c r="P11" s="31">
        <f>IFERROR($L11*$N11,"")</f>
        <v/>
      </c>
      <c r="Q11" s="31">
        <f>$M11*$N11</f>
        <v/>
      </c>
      <c r="R11" s="29" t="n"/>
      <c r="S11" s="37" t="inlineStr">
        <is>
          <t>Alta</t>
        </is>
      </c>
      <c r="T11" s="29" t="inlineStr">
        <is>
          <t>Homologado – confianza Alta</t>
        </is>
      </c>
      <c r="U11" s="38" t="inlineStr">
        <is>
          <t>Dar de baja en SAP</t>
        </is>
      </c>
      <c r="V11" s="29" t="inlineStr">
        <is>
          <t>Homologación por código Avain (master M06-001)</t>
        </is>
      </c>
      <c r="W11" s="29" t="inlineStr">
        <is>
          <t>No</t>
        </is>
      </c>
      <c r="X11" s="29" t="n"/>
      <c r="Y11" s="29" t="inlineStr">
        <is>
          <t>Sí</t>
        </is>
      </c>
      <c r="Z11" s="29" t="inlineStr">
        <is>
          <t>M06-001</t>
        </is>
      </c>
      <c r="AA11" s="29" t="inlineStr">
        <is>
          <t>Homologación: confianza base Alta + confianza SAP Alta → Alta. El material ocupa 12 filas en la hoja 1120 SJ (lote/almacén). La cantidad SAP y la física de esta vista son el total del material.</t>
        </is>
      </c>
    </row>
    <row r="12">
      <c r="A12" s="29" t="inlineStr">
        <is>
          <t>San Juan</t>
        </is>
      </c>
      <c r="B12" s="29" t="inlineStr">
        <is>
          <t>1120</t>
        </is>
      </c>
      <c r="C12" s="29" t="inlineStr">
        <is>
          <t>Stock SAP</t>
        </is>
      </c>
      <c r="D12" s="29" t="inlineStr">
        <is>
          <t>Descartables</t>
        </is>
      </c>
      <c r="E12" s="29" t="inlineStr">
        <is>
          <t>ZDES</t>
        </is>
      </c>
      <c r="F12" s="29" t="inlineStr">
        <is>
          <t>Dentro del alcance</t>
        </is>
      </c>
      <c r="G12" s="29" t="inlineStr">
        <is>
          <t>2000011</t>
        </is>
      </c>
      <c r="H12" s="29" t="inlineStr">
        <is>
          <t>BAJALENGUAS DE MADERA</t>
        </is>
      </c>
      <c r="I12" s="29" t="inlineStr">
        <is>
          <t>DESC22</t>
        </is>
      </c>
      <c r="J12" s="29" t="inlineStr">
        <is>
          <t>Bajalenguas x 1 ud</t>
        </is>
      </c>
      <c r="K12" s="30">
        <f>SUMIF('1120 SJ'!$A$2:$A$679,$G12,'1120 SJ'!$I$2:$I$679)</f>
        <v/>
      </c>
      <c r="L12" s="30">
        <f>SUMIF('1120 SJ'!$A$2:$A$679,$G12,'1120 SJ'!$Q$2:$Q$679)</f>
        <v/>
      </c>
      <c r="M12" s="30">
        <f>$K12-$L12</f>
        <v/>
      </c>
      <c r="N12" s="31">
        <f>IFERROR(SUMIF('1120 SJ'!$A$2:$A$679,$G12,'1120 SJ'!$M$2:$M$679)/$K12,0)</f>
        <v/>
      </c>
      <c r="O12" s="31">
        <f>IFERROR($K12*$N12,"")</f>
        <v/>
      </c>
      <c r="P12" s="31">
        <f>IFERROR($L12*$N12,"")</f>
        <v/>
      </c>
      <c r="Q12" s="31">
        <f>$M12*$N12</f>
        <v/>
      </c>
      <c r="R12" s="29" t="n"/>
      <c r="S12" s="42" t="inlineStr">
        <is>
          <t>Media</t>
        </is>
      </c>
      <c r="T12" s="29" t="inlineStr">
        <is>
          <t>Homologado – confianza Media – pendiente de validación</t>
        </is>
      </c>
      <c r="U12" s="38" t="inlineStr">
        <is>
          <t>Dar de baja en SAP</t>
        </is>
      </c>
      <c r="V12" s="29" t="inlineStr">
        <is>
          <t>Cruce por nomenclatura SAP</t>
        </is>
      </c>
      <c r="W12" s="29" t="inlineStr">
        <is>
          <t>No</t>
        </is>
      </c>
      <c r="X12" s="29" t="n"/>
      <c r="Y12" s="29" t="inlineStr">
        <is>
          <t>No</t>
        </is>
      </c>
      <c r="Z12" s="29" t="n"/>
      <c r="AA12" s="29" t="inlineStr">
        <is>
          <t>Cruce por nomenclatura: similitud 0.62.</t>
        </is>
      </c>
    </row>
    <row r="13">
      <c r="A13" s="29" t="inlineStr">
        <is>
          <t>San Juan</t>
        </is>
      </c>
      <c r="B13" s="29" t="inlineStr">
        <is>
          <t>1120</t>
        </is>
      </c>
      <c r="C13" s="29" t="inlineStr">
        <is>
          <t>Stock SAP</t>
        </is>
      </c>
      <c r="D13" s="29" t="inlineStr">
        <is>
          <t>Descartables</t>
        </is>
      </c>
      <c r="E13" s="29" t="inlineStr">
        <is>
          <t>ZDES</t>
        </is>
      </c>
      <c r="F13" s="29" t="inlineStr">
        <is>
          <t>Dentro del alcance</t>
        </is>
      </c>
      <c r="G13" s="29" t="inlineStr">
        <is>
          <t>2000270</t>
        </is>
      </c>
      <c r="H13" s="29" t="inlineStr">
        <is>
          <t>GUANTES DE EXAMINACION TALLE S</t>
        </is>
      </c>
      <c r="I13" s="29" t="inlineStr">
        <is>
          <t>DESC66; DESC67; 32</t>
        </is>
      </c>
      <c r="J13" s="29" t="inlineStr">
        <is>
          <t>Guantes de examinacion Ch c/u; Guantes de examinacion G c/u; GUANTES DE EXAMINACIÓN TALLE S</t>
        </is>
      </c>
      <c r="K13" s="30">
        <f>SUMIF('1120 SJ'!$A$2:$A$679,$G13,'1120 SJ'!$I$2:$I$679)</f>
        <v/>
      </c>
      <c r="L13" s="30">
        <f>SUMIF('1120 SJ'!$A$2:$A$679,$G13,'1120 SJ'!$Q$2:$Q$679)</f>
        <v/>
      </c>
      <c r="M13" s="30">
        <f>$K13-$L13</f>
        <v/>
      </c>
      <c r="N13" s="31">
        <f>IFERROR(SUMIF('1120 SJ'!$A$2:$A$679,$G13,'1120 SJ'!$M$2:$M$679)/$K13,0)</f>
        <v/>
      </c>
      <c r="O13" s="31">
        <f>IFERROR($K13*$N13,"")</f>
        <v/>
      </c>
      <c r="P13" s="31">
        <f>IFERROR($L13*$N13,"")</f>
        <v/>
      </c>
      <c r="Q13" s="31">
        <f>$M13*$N13</f>
        <v/>
      </c>
      <c r="R13" s="29" t="n"/>
      <c r="S13" s="42" t="inlineStr">
        <is>
          <t>Media</t>
        </is>
      </c>
      <c r="T13" s="29" t="inlineStr">
        <is>
          <t>Homologado – confianza Media – pendiente de validación</t>
        </is>
      </c>
      <c r="U13" s="37" t="inlineStr">
        <is>
          <t>Dar de alta en SAP</t>
        </is>
      </c>
      <c r="V13" s="29" t="inlineStr">
        <is>
          <t>Cruce por nomenclatura SAP; Homologación por código Avain (master D-152); Homologación por código Avain (master K-234)</t>
        </is>
      </c>
      <c r="W13" s="29" t="inlineStr">
        <is>
          <t>Sí</t>
        </is>
      </c>
      <c r="X13" s="29" t="inlineStr">
        <is>
          <t>2000270, 2000158, 2000157</t>
        </is>
      </c>
      <c r="Y13" s="29" t="inlineStr">
        <is>
          <t>Sí</t>
        </is>
      </c>
      <c r="Z13" s="29" t="inlineStr">
        <is>
          <t>D-152; K-234</t>
        </is>
      </c>
      <c r="AA13" s="29" t="inlineStr">
        <is>
          <t>Varias denominaciones del inventario físico corresponden a este material SAP (DESC66 Guantes de examinacion Ch c/u; DESC67 Guantes de examinacion G c/u; 32 GUANTES DE EXAMINACIÓN TALLE S). Se sumaron las cantidades físicas. Cruce por nomenclatura: similitud 0.60. Homologación: confianza base Media + confianza SAP Media → Media. El cruce SAP–Avain identificó 3 códigos SAP como posibles equivalentes del mismo ítem de Avain (2000270, 2000158, 2000157). Se imputó al primero (lógica BUSCARV); requiere validación posterior. Homologación: confianza base Media + confianza SAP Media → Media. El cruce SAP–Avain identificó 3 códigos SAP como posibles equivalentes del mismo ítem de Avain (2000270, 2000158, 2000157). Se imputó al primero (lógica BUSCARV); requiere validación posterior.</t>
        </is>
      </c>
    </row>
    <row r="14">
      <c r="A14" s="29" t="inlineStr">
        <is>
          <t>San Juan</t>
        </is>
      </c>
      <c r="B14" s="29" t="inlineStr">
        <is>
          <t>1120</t>
        </is>
      </c>
      <c r="C14" s="29" t="inlineStr">
        <is>
          <t>Stock SAP</t>
        </is>
      </c>
      <c r="D14" s="29" t="inlineStr">
        <is>
          <t>Descartables</t>
        </is>
      </c>
      <c r="E14" s="29" t="inlineStr">
        <is>
          <t>ZDES</t>
        </is>
      </c>
      <c r="F14" s="29" t="inlineStr">
        <is>
          <t>Dentro del alcance</t>
        </is>
      </c>
      <c r="G14" s="29" t="inlineStr">
        <is>
          <t>2000028</t>
        </is>
      </c>
      <c r="H14" s="29" t="inlineStr">
        <is>
          <t>JERINGA 10 ML</t>
        </is>
      </c>
      <c r="I14" s="29" t="inlineStr">
        <is>
          <t>DESC78</t>
        </is>
      </c>
      <c r="J14" s="29" t="inlineStr">
        <is>
          <t>Jeringas 10 cc</t>
        </is>
      </c>
      <c r="K14" s="30">
        <f>SUMIF('1120 SJ'!$A$2:$A$679,$G14,'1120 SJ'!$I$2:$I$679)</f>
        <v/>
      </c>
      <c r="L14" s="30">
        <f>SUMIF('1120 SJ'!$A$2:$A$679,$G14,'1120 SJ'!$Q$2:$Q$679)</f>
        <v/>
      </c>
      <c r="M14" s="30">
        <f>$K14-$L14</f>
        <v/>
      </c>
      <c r="N14" s="31">
        <f>IFERROR(SUMIF('1120 SJ'!$A$2:$A$679,$G14,'1120 SJ'!$M$2:$M$679)/$K14,0)</f>
        <v/>
      </c>
      <c r="O14" s="31">
        <f>IFERROR($K14*$N14,"")</f>
        <v/>
      </c>
      <c r="P14" s="31">
        <f>IFERROR($L14*$N14,"")</f>
        <v/>
      </c>
      <c r="Q14" s="31">
        <f>$M14*$N14</f>
        <v/>
      </c>
      <c r="R14" s="29" t="n"/>
      <c r="S14" s="37" t="inlineStr">
        <is>
          <t>Alta</t>
        </is>
      </c>
      <c r="T14" s="29" t="inlineStr">
        <is>
          <t>Homologado – confianza Alta</t>
        </is>
      </c>
      <c r="U14" s="38" t="inlineStr">
        <is>
          <t>Dar de baja en SAP</t>
        </is>
      </c>
      <c r="V14" s="29" t="inlineStr">
        <is>
          <t>Homologación por código Avain (master D-136)</t>
        </is>
      </c>
      <c r="W14" s="29" t="inlineStr">
        <is>
          <t>No</t>
        </is>
      </c>
      <c r="X14" s="29" t="n"/>
      <c r="Y14" s="29" t="inlineStr">
        <is>
          <t>Sí</t>
        </is>
      </c>
      <c r="Z14" s="29" t="inlineStr">
        <is>
          <t>D-136</t>
        </is>
      </c>
      <c r="AA14" s="29" t="inlineStr">
        <is>
          <t>Homologación: confianza base Alta + confianza SAP Alta → Alta. El material ocupa 2 filas en la hoja 1120 SJ (lote/almacén). La cantidad SAP y la física de esta vista son el total del material.</t>
        </is>
      </c>
    </row>
    <row r="15">
      <c r="A15" s="29" t="inlineStr">
        <is>
          <t>San Juan</t>
        </is>
      </c>
      <c r="B15" s="29" t="inlineStr">
        <is>
          <t>1120</t>
        </is>
      </c>
      <c r="C15" s="29" t="inlineStr">
        <is>
          <t>Stock SAP</t>
        </is>
      </c>
      <c r="D15" s="29" t="inlineStr">
        <is>
          <t>Medicamentos</t>
        </is>
      </c>
      <c r="E15" s="29" t="inlineStr">
        <is>
          <t>ZMED</t>
        </is>
      </c>
      <c r="F15" s="29" t="inlineStr">
        <is>
          <t>Dentro del alcance</t>
        </is>
      </c>
      <c r="G15" s="29" t="inlineStr">
        <is>
          <t>1000125</t>
        </is>
      </c>
      <c r="H15" s="29" t="inlineStr">
        <is>
          <t>DICLOFENAC 75 MG COMPRIMIDOS</t>
        </is>
      </c>
      <c r="I15" s="29" t="inlineStr">
        <is>
          <t>MED64</t>
        </is>
      </c>
      <c r="J15" s="29" t="inlineStr">
        <is>
          <t>Diclofenac Comp x 75 mg</t>
        </is>
      </c>
      <c r="K15" s="30">
        <f>SUMIF('1120 SJ'!$A$2:$A$679,$G15,'1120 SJ'!$I$2:$I$679)</f>
        <v/>
      </c>
      <c r="L15" s="30">
        <f>SUMIF('1120 SJ'!$A$2:$A$679,$G15,'1120 SJ'!$Q$2:$Q$679)</f>
        <v/>
      </c>
      <c r="M15" s="30">
        <f>$K15-$L15</f>
        <v/>
      </c>
      <c r="N15" s="31">
        <f>IFERROR(SUMIF('1120 SJ'!$A$2:$A$679,$G15,'1120 SJ'!$M$2:$M$679)/$K15,0)</f>
        <v/>
      </c>
      <c r="O15" s="31">
        <f>IFERROR($K15*$N15,"")</f>
        <v/>
      </c>
      <c r="P15" s="31">
        <f>IFERROR($L15*$N15,"")</f>
        <v/>
      </c>
      <c r="Q15" s="31">
        <f>$M15*$N15</f>
        <v/>
      </c>
      <c r="R15" s="29" t="n"/>
      <c r="S15" s="37" t="inlineStr">
        <is>
          <t>Alta</t>
        </is>
      </c>
      <c r="T15" s="29" t="inlineStr">
        <is>
          <t>Homologado – confianza Alta</t>
        </is>
      </c>
      <c r="U15" s="38" t="inlineStr">
        <is>
          <t>Dar de baja en SAP</t>
        </is>
      </c>
      <c r="V15" s="29" t="inlineStr">
        <is>
          <t>Homologación por nombre Avain (master M01-002)</t>
        </is>
      </c>
      <c r="W15" s="29" t="inlineStr">
        <is>
          <t>No</t>
        </is>
      </c>
      <c r="X15" s="29" t="n"/>
      <c r="Y15" s="29" t="inlineStr">
        <is>
          <t>Sí</t>
        </is>
      </c>
      <c r="Z15" s="29" t="inlineStr">
        <is>
          <t>M01-002</t>
        </is>
      </c>
      <c r="AA15" s="29" t="inlineStr">
        <is>
          <t>Homologación: confianza base Alta + confianza SAP Alta → Alta. El material ocupa 7 filas en la hoja 1120 SJ (lote/almacén). La cantidad SAP y la física de esta vista son el total del material.</t>
        </is>
      </c>
    </row>
    <row r="16">
      <c r="A16" s="29" t="inlineStr">
        <is>
          <t>San Juan</t>
        </is>
      </c>
      <c r="B16" s="29" t="inlineStr">
        <is>
          <t>1120</t>
        </is>
      </c>
      <c r="C16" s="29" t="inlineStr">
        <is>
          <t>Stock SAP</t>
        </is>
      </c>
      <c r="D16" s="29" t="inlineStr">
        <is>
          <t>Descartables</t>
        </is>
      </c>
      <c r="E16" s="29" t="inlineStr">
        <is>
          <t>ZDES</t>
        </is>
      </c>
      <c r="F16" s="29" t="inlineStr">
        <is>
          <t>Dentro del alcance</t>
        </is>
      </c>
      <c r="G16" s="29" t="inlineStr">
        <is>
          <t>2000041</t>
        </is>
      </c>
      <c r="H16" s="29" t="inlineStr">
        <is>
          <t>BARBIJO TRIPLE RECTO C/ELÁSTI</t>
        </is>
      </c>
      <c r="I16" s="29" t="n"/>
      <c r="J16" s="29" t="n"/>
      <c r="K16" s="30">
        <f>SUMIF('1120 SJ'!$A$2:$A$679,$G16,'1120 SJ'!$I$2:$I$679)</f>
        <v/>
      </c>
      <c r="L16" s="30">
        <f>SUMIF('1120 SJ'!$A$2:$A$679,$G16,'1120 SJ'!$Q$2:$Q$679)</f>
        <v/>
      </c>
      <c r="M16" s="30">
        <f>$K16-$L16</f>
        <v/>
      </c>
      <c r="N16" s="31">
        <f>IFERROR(SUMIF('1120 SJ'!$A$2:$A$679,$G16,'1120 SJ'!$M$2:$M$679)/$K16,0)</f>
        <v/>
      </c>
      <c r="O16" s="31">
        <f>IFERROR($K16*$N16,"")</f>
        <v/>
      </c>
      <c r="P16" s="31">
        <f>IFERROR($L16*$N16,"")</f>
        <v/>
      </c>
      <c r="Q16" s="31">
        <f>$M16*$N16</f>
        <v/>
      </c>
      <c r="R16" s="29" t="n"/>
      <c r="S16" s="39" t="n"/>
      <c r="T16" s="29" t="inlineStr">
        <is>
          <t>Sin recuento físico en el inventario de Avain</t>
        </is>
      </c>
      <c r="U16" s="40" t="inlineStr">
        <is>
          <t>Sin recuento físico</t>
        </is>
      </c>
      <c r="V16" s="29" t="n"/>
      <c r="W16" s="29" t="n"/>
      <c r="X16" s="29" t="n"/>
      <c r="Y16" s="29" t="n"/>
      <c r="Z16" s="29" t="n"/>
      <c r="AA16" s="29" t="n"/>
    </row>
    <row r="17">
      <c r="A17" s="29" t="inlineStr">
        <is>
          <t>San Juan</t>
        </is>
      </c>
      <c r="B17" s="29" t="inlineStr">
        <is>
          <t>1120</t>
        </is>
      </c>
      <c r="C17" s="29" t="inlineStr">
        <is>
          <t>Stock SAP</t>
        </is>
      </c>
      <c r="D17" s="29" t="inlineStr">
        <is>
          <t>Descartables</t>
        </is>
      </c>
      <c r="E17" s="29" t="inlineStr">
        <is>
          <t>ZDES</t>
        </is>
      </c>
      <c r="F17" s="29" t="inlineStr">
        <is>
          <t>Dentro del alcance</t>
        </is>
      </c>
      <c r="G17" s="29" t="inlineStr">
        <is>
          <t>2000023</t>
        </is>
      </c>
      <c r="H17" s="29" t="inlineStr">
        <is>
          <t>GUIA MACROGOTERO Nª14</t>
        </is>
      </c>
      <c r="I17" s="29" t="inlineStr">
        <is>
          <t>DESC73</t>
        </is>
      </c>
      <c r="J17" s="29" t="inlineStr">
        <is>
          <t>Guia Macrogotero</t>
        </is>
      </c>
      <c r="K17" s="30">
        <f>SUMIF('1120 SJ'!$A$2:$A$679,$G17,'1120 SJ'!$I$2:$I$679)</f>
        <v/>
      </c>
      <c r="L17" s="30">
        <f>SUMIF('1120 SJ'!$A$2:$A$679,$G17,'1120 SJ'!$Q$2:$Q$679)</f>
        <v/>
      </c>
      <c r="M17" s="30">
        <f>$K17-$L17</f>
        <v/>
      </c>
      <c r="N17" s="31">
        <f>IFERROR(SUMIF('1120 SJ'!$A$2:$A$679,$G17,'1120 SJ'!$M$2:$M$679)/$K17,0)</f>
        <v/>
      </c>
      <c r="O17" s="31">
        <f>IFERROR($K17*$N17,"")</f>
        <v/>
      </c>
      <c r="P17" s="31">
        <f>IFERROR($L17*$N17,"")</f>
        <v/>
      </c>
      <c r="Q17" s="31">
        <f>$M17*$N17</f>
        <v/>
      </c>
      <c r="R17" s="29" t="n"/>
      <c r="S17" s="42" t="inlineStr">
        <is>
          <t>Media</t>
        </is>
      </c>
      <c r="T17" s="29" t="inlineStr">
        <is>
          <t>Homologado – confianza Media – pendiente de validación</t>
        </is>
      </c>
      <c r="U17" s="38" t="inlineStr">
        <is>
          <t>Dar de baja en SAP</t>
        </is>
      </c>
      <c r="V17" s="29" t="inlineStr">
        <is>
          <t>Homologación por código Avain (master D-131)</t>
        </is>
      </c>
      <c r="W17" s="29" t="inlineStr">
        <is>
          <t>No</t>
        </is>
      </c>
      <c r="X17" s="29" t="n"/>
      <c r="Y17" s="29" t="inlineStr">
        <is>
          <t>Sí</t>
        </is>
      </c>
      <c r="Z17" s="29" t="inlineStr">
        <is>
          <t>D-131</t>
        </is>
      </c>
      <c r="AA17" s="29" t="inlineStr">
        <is>
          <t>Homologación: confianza base Media + confianza SAP Alta → Media.</t>
        </is>
      </c>
    </row>
    <row r="18">
      <c r="A18" s="29" t="inlineStr">
        <is>
          <t>San Juan</t>
        </is>
      </c>
      <c r="B18" s="29" t="inlineStr">
        <is>
          <t>1120</t>
        </is>
      </c>
      <c r="C18" s="29" t="inlineStr">
        <is>
          <t>Stock SAP</t>
        </is>
      </c>
      <c r="D18" s="29" t="inlineStr">
        <is>
          <t>Medicamentos</t>
        </is>
      </c>
      <c r="E18" s="29" t="inlineStr">
        <is>
          <t>ZMED</t>
        </is>
      </c>
      <c r="F18" s="29" t="inlineStr">
        <is>
          <t>Dentro del alcance</t>
        </is>
      </c>
      <c r="G18" s="29" t="inlineStr">
        <is>
          <t>1000045</t>
        </is>
      </c>
      <c r="H18" s="29" t="inlineStr">
        <is>
          <t>DICLOFENAC 75MG AMPOLLA 3ML</t>
        </is>
      </c>
      <c r="I18" s="29" t="inlineStr">
        <is>
          <t>MED62</t>
        </is>
      </c>
      <c r="J18" s="29" t="inlineStr">
        <is>
          <t>Diclofenac 75mg Amp x 3ml</t>
        </is>
      </c>
      <c r="K18" s="30">
        <f>SUMIF('1120 SJ'!$A$2:$A$679,$G18,'1120 SJ'!$I$2:$I$679)</f>
        <v/>
      </c>
      <c r="L18" s="30">
        <f>SUMIF('1120 SJ'!$A$2:$A$679,$G18,'1120 SJ'!$Q$2:$Q$679)</f>
        <v/>
      </c>
      <c r="M18" s="30">
        <f>$K18-$L18</f>
        <v/>
      </c>
      <c r="N18" s="31">
        <f>IFERROR(SUMIF('1120 SJ'!$A$2:$A$679,$G18,'1120 SJ'!$M$2:$M$679)/$K18,0)</f>
        <v/>
      </c>
      <c r="O18" s="31">
        <f>IFERROR($K18*$N18,"")</f>
        <v/>
      </c>
      <c r="P18" s="31">
        <f>IFERROR($L18*$N18,"")</f>
        <v/>
      </c>
      <c r="Q18" s="31">
        <f>$M18*$N18</f>
        <v/>
      </c>
      <c r="R18" s="29" t="n"/>
      <c r="S18" s="37" t="inlineStr">
        <is>
          <t>Alta</t>
        </is>
      </c>
      <c r="T18" s="29" t="inlineStr">
        <is>
          <t>Homologado – confianza Alta</t>
        </is>
      </c>
      <c r="U18" s="38" t="inlineStr">
        <is>
          <t>Dar de baja en SAP</t>
        </is>
      </c>
      <c r="V18" s="29" t="inlineStr">
        <is>
          <t>Homologación por código Avain (master M01-003)</t>
        </is>
      </c>
      <c r="W18" s="29" t="inlineStr">
        <is>
          <t>No</t>
        </is>
      </c>
      <c r="X18" s="29" t="n"/>
      <c r="Y18" s="29" t="inlineStr">
        <is>
          <t>Sí</t>
        </is>
      </c>
      <c r="Z18" s="29" t="inlineStr">
        <is>
          <t>M01-003</t>
        </is>
      </c>
      <c r="AA18" s="29" t="inlineStr">
        <is>
          <t>Homologación: confianza base Alta + confianza SAP Alta → Alta. El material ocupa 7 filas en la hoja 1120 SJ (lote/almacén). La cantidad SAP y la física de esta vista son el total del material.</t>
        </is>
      </c>
    </row>
    <row r="19">
      <c r="A19" s="29" t="inlineStr">
        <is>
          <t>San Juan</t>
        </is>
      </c>
      <c r="B19" s="29" t="inlineStr">
        <is>
          <t>1120</t>
        </is>
      </c>
      <c r="C19" s="29" t="inlineStr">
        <is>
          <t>Stock SAP</t>
        </is>
      </c>
      <c r="D19" s="29" t="inlineStr">
        <is>
          <t>Medicamentos</t>
        </is>
      </c>
      <c r="E19" s="29" t="inlineStr">
        <is>
          <t>ZMED</t>
        </is>
      </c>
      <c r="F19" s="29" t="inlineStr">
        <is>
          <t>Dentro del alcance</t>
        </is>
      </c>
      <c r="G19" s="29" t="inlineStr">
        <is>
          <t>1000105</t>
        </is>
      </c>
      <c r="H19" s="29" t="inlineStr">
        <is>
          <t>METOCLOPRAMIDA 10MG/2ML AMPOLLA</t>
        </is>
      </c>
      <c r="I19" s="29" t="inlineStr">
        <is>
          <t>MED130</t>
        </is>
      </c>
      <c r="J19" s="29" t="inlineStr">
        <is>
          <t>Metoclopramida 10 mg Amp x 2 ml</t>
        </is>
      </c>
      <c r="K19" s="30">
        <f>SUMIF('1120 SJ'!$A$2:$A$679,$G19,'1120 SJ'!$I$2:$I$679)</f>
        <v/>
      </c>
      <c r="L19" s="30">
        <f>SUMIF('1120 SJ'!$A$2:$A$679,$G19,'1120 SJ'!$Q$2:$Q$679)</f>
        <v/>
      </c>
      <c r="M19" s="30">
        <f>$K19-$L19</f>
        <v/>
      </c>
      <c r="N19" s="31">
        <f>IFERROR(SUMIF('1120 SJ'!$A$2:$A$679,$G19,'1120 SJ'!$M$2:$M$679)/$K19,0)</f>
        <v/>
      </c>
      <c r="O19" s="31">
        <f>IFERROR($K19*$N19,"")</f>
        <v/>
      </c>
      <c r="P19" s="31">
        <f>IFERROR($L19*$N19,"")</f>
        <v/>
      </c>
      <c r="Q19" s="31">
        <f>$M19*$N19</f>
        <v/>
      </c>
      <c r="R19" s="29" t="n"/>
      <c r="S19" s="37" t="inlineStr">
        <is>
          <t>Alta</t>
        </is>
      </c>
      <c r="T19" s="29" t="inlineStr">
        <is>
          <t>Homologado – confianza Alta</t>
        </is>
      </c>
      <c r="U19" s="38" t="inlineStr">
        <is>
          <t>Dar de baja en SAP</t>
        </is>
      </c>
      <c r="V19" s="29" t="inlineStr">
        <is>
          <t>Homologación por código Avain (master M08-001)</t>
        </is>
      </c>
      <c r="W19" s="29" t="inlineStr">
        <is>
          <t>No</t>
        </is>
      </c>
      <c r="X19" s="29" t="n"/>
      <c r="Y19" s="29" t="inlineStr">
        <is>
          <t>Sí</t>
        </is>
      </c>
      <c r="Z19" s="29" t="inlineStr">
        <is>
          <t>M08-001</t>
        </is>
      </c>
      <c r="AA19" s="29" t="inlineStr">
        <is>
          <t>Homologación: confianza base Alta + confianza SAP Alta → Alta. El material ocupa 7 filas en la hoja 1120 SJ (lote/almacén). La cantidad SAP y la física de esta vista son el total del material.</t>
        </is>
      </c>
    </row>
    <row r="20">
      <c r="A20" s="29" t="inlineStr">
        <is>
          <t>San Juan</t>
        </is>
      </c>
      <c r="B20" s="29" t="inlineStr">
        <is>
          <t>1120</t>
        </is>
      </c>
      <c r="C20" s="29" t="inlineStr">
        <is>
          <t>Stock SAP</t>
        </is>
      </c>
      <c r="D20" s="29" t="inlineStr">
        <is>
          <t>Medicamentos</t>
        </is>
      </c>
      <c r="E20" s="29" t="inlineStr">
        <is>
          <t>ZMED</t>
        </is>
      </c>
      <c r="F20" s="29" t="inlineStr">
        <is>
          <t>Dentro del alcance</t>
        </is>
      </c>
      <c r="G20" s="29" t="inlineStr">
        <is>
          <t>1000129</t>
        </is>
      </c>
      <c r="H20" s="29" t="inlineStr">
        <is>
          <t>KETOROLAC 10MG SUBLINGUAL</t>
        </is>
      </c>
      <c r="I20" s="29" t="inlineStr">
        <is>
          <t>MED110</t>
        </is>
      </c>
      <c r="J20" s="29" t="inlineStr">
        <is>
          <t>Ketorolac Comp SL X 10 mg</t>
        </is>
      </c>
      <c r="K20" s="30">
        <f>SUMIF('1120 SJ'!$A$2:$A$679,$G20,'1120 SJ'!$I$2:$I$679)</f>
        <v/>
      </c>
      <c r="L20" s="30">
        <f>SUMIF('1120 SJ'!$A$2:$A$679,$G20,'1120 SJ'!$Q$2:$Q$679)</f>
        <v/>
      </c>
      <c r="M20" s="30">
        <f>$K20-$L20</f>
        <v/>
      </c>
      <c r="N20" s="31">
        <f>IFERROR(SUMIF('1120 SJ'!$A$2:$A$679,$G20,'1120 SJ'!$M$2:$M$679)/$K20,0)</f>
        <v/>
      </c>
      <c r="O20" s="31">
        <f>IFERROR($K20*$N20,"")</f>
        <v/>
      </c>
      <c r="P20" s="31">
        <f>IFERROR($L20*$N20,"")</f>
        <v/>
      </c>
      <c r="Q20" s="31">
        <f>$M20*$N20</f>
        <v/>
      </c>
      <c r="R20" s="29" t="n"/>
      <c r="S20" s="37" t="inlineStr">
        <is>
          <t>Alta</t>
        </is>
      </c>
      <c r="T20" s="29" t="inlineStr">
        <is>
          <t>Homologado – confianza Alta</t>
        </is>
      </c>
      <c r="U20" s="38" t="inlineStr">
        <is>
          <t>Dar de baja en SAP</t>
        </is>
      </c>
      <c r="V20" s="29" t="inlineStr">
        <is>
          <t>Homologación por código Avain (master M01-006)</t>
        </is>
      </c>
      <c r="W20" s="29" t="inlineStr">
        <is>
          <t>No</t>
        </is>
      </c>
      <c r="X20" s="29" t="n"/>
      <c r="Y20" s="29" t="inlineStr">
        <is>
          <t>Sí</t>
        </is>
      </c>
      <c r="Z20" s="29" t="inlineStr">
        <is>
          <t>M01-006</t>
        </is>
      </c>
      <c r="AA20" s="29" t="inlineStr">
        <is>
          <t>Homologación: confianza base Alta + confianza SAP Alta → Alta. El material ocupa 7 filas en la hoja 1120 SJ (lote/almacén). La cantidad SAP y la física de esta vista son el total del material.</t>
        </is>
      </c>
    </row>
    <row r="21">
      <c r="A21" s="29" t="inlineStr">
        <is>
          <t>San Juan</t>
        </is>
      </c>
      <c r="B21" s="29" t="inlineStr">
        <is>
          <t>1120</t>
        </is>
      </c>
      <c r="C21" s="29" t="inlineStr">
        <is>
          <t>Stock SAP</t>
        </is>
      </c>
      <c r="D21" s="29" t="inlineStr">
        <is>
          <t>Descartables</t>
        </is>
      </c>
      <c r="E21" s="29" t="inlineStr">
        <is>
          <t>ZDES</t>
        </is>
      </c>
      <c r="F21" s="29" t="inlineStr">
        <is>
          <t>Dentro del alcance</t>
        </is>
      </c>
      <c r="G21" s="29" t="inlineStr">
        <is>
          <t>2000008</t>
        </is>
      </c>
      <c r="H21" s="29" t="inlineStr">
        <is>
          <t>AGUJA HIPODERMICA 21G x 1 - 25/8</t>
        </is>
      </c>
      <c r="I21" s="29" t="inlineStr">
        <is>
          <t>DESC12</t>
        </is>
      </c>
      <c r="J21" s="29" t="inlineStr">
        <is>
          <t>Agujas 25/8</t>
        </is>
      </c>
      <c r="K21" s="30">
        <f>SUMIF('1120 SJ'!$A$2:$A$679,$G21,'1120 SJ'!$I$2:$I$679)</f>
        <v/>
      </c>
      <c r="L21" s="30">
        <f>SUMIF('1120 SJ'!$A$2:$A$679,$G21,'1120 SJ'!$Q$2:$Q$679)</f>
        <v/>
      </c>
      <c r="M21" s="30">
        <f>$K21-$L21</f>
        <v/>
      </c>
      <c r="N21" s="31">
        <f>IFERROR(SUMIF('1120 SJ'!$A$2:$A$679,$G21,'1120 SJ'!$M$2:$M$679)/$K21,0)</f>
        <v/>
      </c>
      <c r="O21" s="31">
        <f>IFERROR($K21*$N21,"")</f>
        <v/>
      </c>
      <c r="P21" s="31">
        <f>IFERROR($L21*$N21,"")</f>
        <v/>
      </c>
      <c r="Q21" s="31">
        <f>$M21*$N21</f>
        <v/>
      </c>
      <c r="R21" s="29" t="n"/>
      <c r="S21" s="37" t="inlineStr">
        <is>
          <t>Alta</t>
        </is>
      </c>
      <c r="T21" s="29" t="inlineStr">
        <is>
          <t>Homologado – confianza Alta</t>
        </is>
      </c>
      <c r="U21" s="38" t="inlineStr">
        <is>
          <t>Dar de baja en SAP</t>
        </is>
      </c>
      <c r="V21" s="29" t="inlineStr">
        <is>
          <t>Homologación por código Avain (master D-138)</t>
        </is>
      </c>
      <c r="W21" s="29" t="inlineStr">
        <is>
          <t>No</t>
        </is>
      </c>
      <c r="X21" s="29" t="n"/>
      <c r="Y21" s="29" t="inlineStr">
        <is>
          <t>Sí</t>
        </is>
      </c>
      <c r="Z21" s="29" t="inlineStr">
        <is>
          <t>D-138</t>
        </is>
      </c>
      <c r="AA21" s="29" t="inlineStr">
        <is>
          <t>Homologación: confianza base Alta + confianza SAP Alta → Alta.</t>
        </is>
      </c>
    </row>
    <row r="22">
      <c r="A22" s="29" t="inlineStr">
        <is>
          <t>San Juan</t>
        </is>
      </c>
      <c r="B22" s="29" t="inlineStr">
        <is>
          <t>1120</t>
        </is>
      </c>
      <c r="C22" s="29" t="inlineStr">
        <is>
          <t>Stock SAP</t>
        </is>
      </c>
      <c r="D22" s="29" t="inlineStr">
        <is>
          <t>Medicamentos</t>
        </is>
      </c>
      <c r="E22" s="29" t="inlineStr">
        <is>
          <t>ZMED</t>
        </is>
      </c>
      <c r="F22" s="29" t="inlineStr">
        <is>
          <t>Dentro del alcance</t>
        </is>
      </c>
      <c r="G22" s="29" t="inlineStr">
        <is>
          <t>1000182</t>
        </is>
      </c>
      <c r="H22" s="29" t="inlineStr">
        <is>
          <t>METOCLOPRAMIDA COMPRIMIDO</t>
        </is>
      </c>
      <c r="I22" s="29" t="inlineStr">
        <is>
          <t>MED132</t>
        </is>
      </c>
      <c r="J22" s="29" t="inlineStr">
        <is>
          <t>Metoclopramida S/L comp</t>
        </is>
      </c>
      <c r="K22" s="30">
        <f>SUMIF('1120 SJ'!$A$2:$A$679,$G22,'1120 SJ'!$I$2:$I$679)</f>
        <v/>
      </c>
      <c r="L22" s="30">
        <f>SUMIF('1120 SJ'!$A$2:$A$679,$G22,'1120 SJ'!$Q$2:$Q$679)</f>
        <v/>
      </c>
      <c r="M22" s="30">
        <f>$K22-$L22</f>
        <v/>
      </c>
      <c r="N22" s="31">
        <f>IFERROR(SUMIF('1120 SJ'!$A$2:$A$679,$G22,'1120 SJ'!$M$2:$M$679)/$K22,0)</f>
        <v/>
      </c>
      <c r="O22" s="31">
        <f>IFERROR($K22*$N22,"")</f>
        <v/>
      </c>
      <c r="P22" s="31">
        <f>IFERROR($L22*$N22,"")</f>
        <v/>
      </c>
      <c r="Q22" s="31">
        <f>$M22*$N22</f>
        <v/>
      </c>
      <c r="R22" s="29" t="n"/>
      <c r="S22" s="37" t="inlineStr">
        <is>
          <t>Alta</t>
        </is>
      </c>
      <c r="T22" s="29" t="inlineStr">
        <is>
          <t>Homologado – confianza Alta</t>
        </is>
      </c>
      <c r="U22" s="38" t="inlineStr">
        <is>
          <t>Dar de baja en SAP</t>
        </is>
      </c>
      <c r="V22" s="29" t="inlineStr">
        <is>
          <t>Cruce por nomenclatura SAP</t>
        </is>
      </c>
      <c r="W22" s="29" t="inlineStr">
        <is>
          <t>No</t>
        </is>
      </c>
      <c r="X22" s="29" t="n"/>
      <c r="Y22" s="29" t="inlineStr">
        <is>
          <t>No</t>
        </is>
      </c>
      <c r="Z22" s="29" t="n"/>
      <c r="AA22" s="29" t="inlineStr">
        <is>
          <t>Cruce por nomenclatura: similitud 0.87.</t>
        </is>
      </c>
    </row>
    <row r="23">
      <c r="A23" s="29" t="inlineStr">
        <is>
          <t>San Juan</t>
        </is>
      </c>
      <c r="B23" s="29" t="inlineStr">
        <is>
          <t>1120</t>
        </is>
      </c>
      <c r="C23" s="29" t="inlineStr">
        <is>
          <t>Stock SAP</t>
        </is>
      </c>
      <c r="D23" s="29" t="inlineStr">
        <is>
          <t>Medicamentos</t>
        </is>
      </c>
      <c r="E23" s="29" t="inlineStr">
        <is>
          <t>ZMED</t>
        </is>
      </c>
      <c r="F23" s="29" t="inlineStr">
        <is>
          <t>Dentro del alcance</t>
        </is>
      </c>
      <c r="G23" s="29" t="inlineStr">
        <is>
          <t>1000816</t>
        </is>
      </c>
      <c r="H23" s="29" t="inlineStr">
        <is>
          <t>AMOXICILINA+AC.CLA 875MG/125MG x 14 COMP</t>
        </is>
      </c>
      <c r="I23" s="29" t="n"/>
      <c r="J23" s="29" t="n"/>
      <c r="K23" s="30">
        <f>SUMIF('1120 SJ'!$A$2:$A$679,$G23,'1120 SJ'!$I$2:$I$679)</f>
        <v/>
      </c>
      <c r="L23" s="30">
        <f>SUMIF('1120 SJ'!$A$2:$A$679,$G23,'1120 SJ'!$Q$2:$Q$679)</f>
        <v/>
      </c>
      <c r="M23" s="30">
        <f>$K23-$L23</f>
        <v/>
      </c>
      <c r="N23" s="31">
        <f>IFERROR(SUMIF('1120 SJ'!$A$2:$A$679,$G23,'1120 SJ'!$M$2:$M$679)/$K23,0)</f>
        <v/>
      </c>
      <c r="O23" s="31">
        <f>IFERROR($K23*$N23,"")</f>
        <v/>
      </c>
      <c r="P23" s="31">
        <f>IFERROR($L23*$N23,"")</f>
        <v/>
      </c>
      <c r="Q23" s="31">
        <f>$M23*$N23</f>
        <v/>
      </c>
      <c r="R23" s="29" t="n"/>
      <c r="S23" s="39" t="n"/>
      <c r="T23" s="29" t="inlineStr">
        <is>
          <t>Sin recuento físico en el inventario de Avain</t>
        </is>
      </c>
      <c r="U23" s="40" t="inlineStr">
        <is>
          <t>Sin recuento físico</t>
        </is>
      </c>
      <c r="V23" s="29" t="n"/>
      <c r="W23" s="29" t="n"/>
      <c r="X23" s="29" t="n"/>
      <c r="Y23" s="29" t="n"/>
      <c r="Z23" s="29" t="n"/>
      <c r="AA23" s="29" t="inlineStr">
        <is>
          <t>El material ocupa 2 filas en la hoja 1120 SJ (lote/almacén). La cantidad SAP y la física de esta vista son el total del material.</t>
        </is>
      </c>
    </row>
    <row r="24">
      <c r="A24" s="29" t="inlineStr">
        <is>
          <t>San Juan</t>
        </is>
      </c>
      <c r="B24" s="29" t="inlineStr">
        <is>
          <t>1120</t>
        </is>
      </c>
      <c r="C24" s="29" t="inlineStr">
        <is>
          <t>Stock SAP</t>
        </is>
      </c>
      <c r="D24" s="29" t="inlineStr">
        <is>
          <t>Medicamentos</t>
        </is>
      </c>
      <c r="E24" s="29" t="inlineStr">
        <is>
          <t>ZMED</t>
        </is>
      </c>
      <c r="F24" s="29" t="inlineStr">
        <is>
          <t>Dentro del alcance</t>
        </is>
      </c>
      <c r="G24" s="29" t="inlineStr">
        <is>
          <t>1000089</t>
        </is>
      </c>
      <c r="H24" s="29" t="inlineStr">
        <is>
          <t>SOLUCION FISIOLOGICA DE 500CC</t>
        </is>
      </c>
      <c r="I24" s="29" t="inlineStr">
        <is>
          <t>MED168</t>
        </is>
      </c>
      <c r="J24" s="29" t="inlineStr">
        <is>
          <t>Solucion fisiológica x 500 ml</t>
        </is>
      </c>
      <c r="K24" s="30">
        <f>SUMIF('1120 SJ'!$A$2:$A$679,$G24,'1120 SJ'!$I$2:$I$679)</f>
        <v/>
      </c>
      <c r="L24" s="30">
        <f>SUMIF('1120 SJ'!$A$2:$A$679,$G24,'1120 SJ'!$Q$2:$Q$679)</f>
        <v/>
      </c>
      <c r="M24" s="30">
        <f>$K24-$L24</f>
        <v/>
      </c>
      <c r="N24" s="31">
        <f>IFERROR(SUMIF('1120 SJ'!$A$2:$A$679,$G24,'1120 SJ'!$M$2:$M$679)/$K24,0)</f>
        <v/>
      </c>
      <c r="O24" s="31">
        <f>IFERROR($K24*$N24,"")</f>
        <v/>
      </c>
      <c r="P24" s="31">
        <f>IFERROR($L24*$N24,"")</f>
        <v/>
      </c>
      <c r="Q24" s="31">
        <f>$M24*$N24</f>
        <v/>
      </c>
      <c r="R24" s="29" t="n"/>
      <c r="S24" s="42" t="inlineStr">
        <is>
          <t>Media</t>
        </is>
      </c>
      <c r="T24" s="29" t="inlineStr">
        <is>
          <t>Homologado – confianza Media – pendiente de validación</t>
        </is>
      </c>
      <c r="U24" s="38" t="inlineStr">
        <is>
          <t>Dar de baja en SAP</t>
        </is>
      </c>
      <c r="V24" s="29" t="inlineStr">
        <is>
          <t>Homologación por código Avain (master M13-001)</t>
        </is>
      </c>
      <c r="W24" s="29" t="inlineStr">
        <is>
          <t>No</t>
        </is>
      </c>
      <c r="X24" s="29" t="n"/>
      <c r="Y24" s="29" t="inlineStr">
        <is>
          <t>Sí</t>
        </is>
      </c>
      <c r="Z24" s="29" t="inlineStr">
        <is>
          <t>M13-001</t>
        </is>
      </c>
      <c r="AA24" s="29" t="inlineStr">
        <is>
          <t>Homologación: confianza base Media + confianza SAP Alta → Media. Otros códigos SAP del master no están en el stock de este centro: 1005145. El material ocupa 11 filas en la hoja 1120 SJ (lote/almacén). La cantidad SAP y la física de esta vista son el total del material.</t>
        </is>
      </c>
    </row>
    <row r="25">
      <c r="A25" s="29" t="inlineStr">
        <is>
          <t>San Juan</t>
        </is>
      </c>
      <c r="B25" s="29" t="inlineStr">
        <is>
          <t>1120</t>
        </is>
      </c>
      <c r="C25" s="29" t="inlineStr">
        <is>
          <t>Stock SAP</t>
        </is>
      </c>
      <c r="D25" s="29" t="inlineStr">
        <is>
          <t>Descartables</t>
        </is>
      </c>
      <c r="E25" s="29" t="inlineStr">
        <is>
          <t>ZDES</t>
        </is>
      </c>
      <c r="F25" s="29" t="inlineStr">
        <is>
          <t>Dentro del alcance</t>
        </is>
      </c>
      <c r="G25" s="29" t="inlineStr">
        <is>
          <t>2000009</t>
        </is>
      </c>
      <c r="H25" s="29" t="inlineStr">
        <is>
          <t>AGUJA HIPODERMICA 21G x 1 ½ - 40/8</t>
        </is>
      </c>
      <c r="I25" s="29" t="inlineStr">
        <is>
          <t>DESC13</t>
        </is>
      </c>
      <c r="J25" s="29" t="inlineStr">
        <is>
          <t>Agujas 40/8</t>
        </is>
      </c>
      <c r="K25" s="30">
        <f>SUMIF('1120 SJ'!$A$2:$A$679,$G25,'1120 SJ'!$I$2:$I$679)</f>
        <v/>
      </c>
      <c r="L25" s="30">
        <f>SUMIF('1120 SJ'!$A$2:$A$679,$G25,'1120 SJ'!$Q$2:$Q$679)</f>
        <v/>
      </c>
      <c r="M25" s="30">
        <f>$K25-$L25</f>
        <v/>
      </c>
      <c r="N25" s="31">
        <f>IFERROR(SUMIF('1120 SJ'!$A$2:$A$679,$G25,'1120 SJ'!$M$2:$M$679)/$K25,0)</f>
        <v/>
      </c>
      <c r="O25" s="31">
        <f>IFERROR($K25*$N25,"")</f>
        <v/>
      </c>
      <c r="P25" s="31">
        <f>IFERROR($L25*$N25,"")</f>
        <v/>
      </c>
      <c r="Q25" s="31">
        <f>$M25*$N25</f>
        <v/>
      </c>
      <c r="R25" s="29" t="n"/>
      <c r="S25" s="37" t="inlineStr">
        <is>
          <t>Alta</t>
        </is>
      </c>
      <c r="T25" s="29" t="inlineStr">
        <is>
          <t>Homologado – confianza Alta</t>
        </is>
      </c>
      <c r="U25" s="38" t="inlineStr">
        <is>
          <t>Dar de baja en SAP</t>
        </is>
      </c>
      <c r="V25" s="29" t="inlineStr">
        <is>
          <t>Homologación por código Avain (master D-139)</t>
        </is>
      </c>
      <c r="W25" s="29" t="inlineStr">
        <is>
          <t>No</t>
        </is>
      </c>
      <c r="X25" s="29" t="n"/>
      <c r="Y25" s="29" t="inlineStr">
        <is>
          <t>Sí</t>
        </is>
      </c>
      <c r="Z25" s="29" t="inlineStr">
        <is>
          <t>D-139</t>
        </is>
      </c>
      <c r="AA25" s="29" t="inlineStr">
        <is>
          <t>Homologación: confianza base Alta + confianza SAP Alta → Alta.</t>
        </is>
      </c>
    </row>
    <row r="26">
      <c r="A26" s="29" t="inlineStr">
        <is>
          <t>San Juan</t>
        </is>
      </c>
      <c r="B26" s="29" t="inlineStr">
        <is>
          <t>1120</t>
        </is>
      </c>
      <c r="C26" s="29" t="inlineStr">
        <is>
          <t>Stock SAP</t>
        </is>
      </c>
      <c r="D26" s="29" t="inlineStr">
        <is>
          <t>Medicamentos</t>
        </is>
      </c>
      <c r="E26" s="29" t="inlineStr">
        <is>
          <t>ZMED</t>
        </is>
      </c>
      <c r="F26" s="29" t="inlineStr">
        <is>
          <t>Dentro del alcance</t>
        </is>
      </c>
      <c r="G26" s="29" t="inlineStr">
        <is>
          <t>1000144</t>
        </is>
      </c>
      <c r="H26" s="29" t="inlineStr">
        <is>
          <t>LORATADINA 10 MG COMP</t>
        </is>
      </c>
      <c r="I26" s="29" t="n"/>
      <c r="J26" s="29" t="n"/>
      <c r="K26" s="30">
        <f>SUMIF('1120 SJ'!$A$2:$A$679,$G26,'1120 SJ'!$I$2:$I$679)</f>
        <v/>
      </c>
      <c r="L26" s="30">
        <f>SUMIF('1120 SJ'!$A$2:$A$679,$G26,'1120 SJ'!$Q$2:$Q$679)</f>
        <v/>
      </c>
      <c r="M26" s="30">
        <f>$K26-$L26</f>
        <v/>
      </c>
      <c r="N26" s="31">
        <f>IFERROR(SUMIF('1120 SJ'!$A$2:$A$679,$G26,'1120 SJ'!$M$2:$M$679)/$K26,0)</f>
        <v/>
      </c>
      <c r="O26" s="31">
        <f>IFERROR($K26*$N26,"")</f>
        <v/>
      </c>
      <c r="P26" s="31">
        <f>IFERROR($L26*$N26,"")</f>
        <v/>
      </c>
      <c r="Q26" s="31">
        <f>$M26*$N26</f>
        <v/>
      </c>
      <c r="R26" s="29" t="n"/>
      <c r="S26" s="39" t="n"/>
      <c r="T26" s="29" t="inlineStr">
        <is>
          <t>Sin recuento físico en el inventario de Avain</t>
        </is>
      </c>
      <c r="U26" s="40" t="inlineStr">
        <is>
          <t>Sin recuento físico</t>
        </is>
      </c>
      <c r="V26" s="29" t="n"/>
      <c r="W26" s="29" t="n"/>
      <c r="X26" s="29" t="n"/>
      <c r="Y26" s="29" t="n"/>
      <c r="Z26" s="29" t="n"/>
      <c r="AA26" s="29" t="inlineStr">
        <is>
          <t>El material ocupa 2 filas en la hoja 1120 SJ (lote/almacén). La cantidad SAP y la física de esta vista son el total del material.</t>
        </is>
      </c>
    </row>
    <row r="27">
      <c r="A27" s="29" t="inlineStr">
        <is>
          <t>San Juan</t>
        </is>
      </c>
      <c r="B27" s="29" t="inlineStr">
        <is>
          <t>1120</t>
        </is>
      </c>
      <c r="C27" s="29" t="inlineStr">
        <is>
          <t>Stock SAP</t>
        </is>
      </c>
      <c r="D27" s="29" t="inlineStr">
        <is>
          <t>Medicamentos</t>
        </is>
      </c>
      <c r="E27" s="29" t="inlineStr">
        <is>
          <t>ZMED</t>
        </is>
      </c>
      <c r="F27" s="29" t="inlineStr">
        <is>
          <t>Dentro del alcance</t>
        </is>
      </c>
      <c r="G27" s="29" t="inlineStr">
        <is>
          <t>1000597</t>
        </is>
      </c>
      <c r="H27" s="29" t="inlineStr">
        <is>
          <t>LOPERAMIDA 2MG COMPRIMIDO</t>
        </is>
      </c>
      <c r="I27" s="29" t="inlineStr">
        <is>
          <t>MED118</t>
        </is>
      </c>
      <c r="J27" s="29" t="inlineStr">
        <is>
          <t>Loperamida Comp x 2 mg</t>
        </is>
      </c>
      <c r="K27" s="30">
        <f>SUMIF('1120 SJ'!$A$2:$A$679,$G27,'1120 SJ'!$I$2:$I$679)</f>
        <v/>
      </c>
      <c r="L27" s="30">
        <f>SUMIF('1120 SJ'!$A$2:$A$679,$G27,'1120 SJ'!$Q$2:$Q$679)</f>
        <v/>
      </c>
      <c r="M27" s="30">
        <f>$K27-$L27</f>
        <v/>
      </c>
      <c r="N27" s="31">
        <f>IFERROR(SUMIF('1120 SJ'!$A$2:$A$679,$G27,'1120 SJ'!$M$2:$M$679)/$K27,0)</f>
        <v/>
      </c>
      <c r="O27" s="31">
        <f>IFERROR($K27*$N27,"")</f>
        <v/>
      </c>
      <c r="P27" s="31">
        <f>IFERROR($L27*$N27,"")</f>
        <v/>
      </c>
      <c r="Q27" s="31">
        <f>$M27*$N27</f>
        <v/>
      </c>
      <c r="R27" s="29" t="n"/>
      <c r="S27" s="37" t="inlineStr">
        <is>
          <t>Alta</t>
        </is>
      </c>
      <c r="T27" s="29" t="inlineStr">
        <is>
          <t>Homologado – confianza Alta</t>
        </is>
      </c>
      <c r="U27" s="38" t="inlineStr">
        <is>
          <t>Dar de baja en SAP</t>
        </is>
      </c>
      <c r="V27" s="29" t="inlineStr">
        <is>
          <t>Cruce por nomenclatura SAP</t>
        </is>
      </c>
      <c r="W27" s="29" t="inlineStr">
        <is>
          <t>No</t>
        </is>
      </c>
      <c r="X27" s="29" t="n"/>
      <c r="Y27" s="29" t="inlineStr">
        <is>
          <t>Sí</t>
        </is>
      </c>
      <c r="Z27" s="29" t="n"/>
      <c r="AA27" s="29" t="inlineStr">
        <is>
          <t>Cruce por nomenclatura: dosis coincide; similitud 0.97. El material ocupa 5 filas en la hoja 1120 SJ (lote/almacén). La cantidad SAP y la física de esta vista son el total del material.</t>
        </is>
      </c>
    </row>
    <row r="28">
      <c r="A28" s="29" t="inlineStr">
        <is>
          <t>San Juan</t>
        </is>
      </c>
      <c r="B28" s="29" t="inlineStr">
        <is>
          <t>1120</t>
        </is>
      </c>
      <c r="C28" s="29" t="inlineStr">
        <is>
          <t>Stock SAP</t>
        </is>
      </c>
      <c r="D28" s="29" t="inlineStr">
        <is>
          <t>Descartables</t>
        </is>
      </c>
      <c r="E28" s="29" t="inlineStr">
        <is>
          <t>ZDES</t>
        </is>
      </c>
      <c r="F28" s="29" t="inlineStr">
        <is>
          <t>Dentro del alcance</t>
        </is>
      </c>
      <c r="G28" s="29" t="inlineStr">
        <is>
          <t>2000007</t>
        </is>
      </c>
      <c r="H28" s="29" t="inlineStr">
        <is>
          <t>AGUJA HIPODERMICA 25G x ⅝ - 16/5</t>
        </is>
      </c>
      <c r="I28" s="29" t="inlineStr">
        <is>
          <t>DESC11</t>
        </is>
      </c>
      <c r="J28" s="29" t="inlineStr">
        <is>
          <t>Agujas 16/5</t>
        </is>
      </c>
      <c r="K28" s="30">
        <f>SUMIF('1120 SJ'!$A$2:$A$679,$G28,'1120 SJ'!$I$2:$I$679)</f>
        <v/>
      </c>
      <c r="L28" s="30">
        <f>SUMIF('1120 SJ'!$A$2:$A$679,$G28,'1120 SJ'!$Q$2:$Q$679)</f>
        <v/>
      </c>
      <c r="M28" s="30">
        <f>$K28-$L28</f>
        <v/>
      </c>
      <c r="N28" s="31">
        <f>IFERROR(SUMIF('1120 SJ'!$A$2:$A$679,$G28,'1120 SJ'!$M$2:$M$679)/$K28,0)</f>
        <v/>
      </c>
      <c r="O28" s="31">
        <f>IFERROR($K28*$N28,"")</f>
        <v/>
      </c>
      <c r="P28" s="31">
        <f>IFERROR($L28*$N28,"")</f>
        <v/>
      </c>
      <c r="Q28" s="31">
        <f>$M28*$N28</f>
        <v/>
      </c>
      <c r="R28" s="29" t="n"/>
      <c r="S28" s="37" t="inlineStr">
        <is>
          <t>Alta</t>
        </is>
      </c>
      <c r="T28" s="29" t="inlineStr">
        <is>
          <t>Homologado – confianza Alta</t>
        </is>
      </c>
      <c r="U28" s="38" t="inlineStr">
        <is>
          <t>Dar de baja en SAP</t>
        </is>
      </c>
      <c r="V28" s="29" t="inlineStr">
        <is>
          <t>Homologación por código Avain (master D-140)</t>
        </is>
      </c>
      <c r="W28" s="29" t="inlineStr">
        <is>
          <t>No</t>
        </is>
      </c>
      <c r="X28" s="29" t="n"/>
      <c r="Y28" s="29" t="inlineStr">
        <is>
          <t>Sí</t>
        </is>
      </c>
      <c r="Z28" s="29" t="inlineStr">
        <is>
          <t>D-140</t>
        </is>
      </c>
      <c r="AA28" s="29" t="inlineStr">
        <is>
          <t>Homologación: confianza base Alta + confianza SAP Alta → Alta.</t>
        </is>
      </c>
    </row>
    <row r="29">
      <c r="A29" s="29" t="inlineStr">
        <is>
          <t>San Juan</t>
        </is>
      </c>
      <c r="B29" s="29" t="inlineStr">
        <is>
          <t>1120</t>
        </is>
      </c>
      <c r="C29" s="29" t="inlineStr">
        <is>
          <t>Stock SAP</t>
        </is>
      </c>
      <c r="D29" s="29" t="inlineStr">
        <is>
          <t>Medicamentos</t>
        </is>
      </c>
      <c r="E29" s="29" t="inlineStr">
        <is>
          <t>ZMED</t>
        </is>
      </c>
      <c r="F29" s="29" t="inlineStr">
        <is>
          <t>Dentro del alcance</t>
        </is>
      </c>
      <c r="G29" s="29" t="inlineStr">
        <is>
          <t>1000529</t>
        </is>
      </c>
      <c r="H29" s="29" t="inlineStr">
        <is>
          <t>DEXAMETASONA 4 MG COMPRIMIDOS</t>
        </is>
      </c>
      <c r="I29" s="29" t="n"/>
      <c r="J29" s="29" t="n"/>
      <c r="K29" s="30">
        <f>SUMIF('1120 SJ'!$A$2:$A$679,$G29,'1120 SJ'!$I$2:$I$679)</f>
        <v/>
      </c>
      <c r="L29" s="30">
        <f>SUMIF('1120 SJ'!$A$2:$A$679,$G29,'1120 SJ'!$Q$2:$Q$679)</f>
        <v/>
      </c>
      <c r="M29" s="30">
        <f>$K29-$L29</f>
        <v/>
      </c>
      <c r="N29" s="31">
        <f>IFERROR(SUMIF('1120 SJ'!$A$2:$A$679,$G29,'1120 SJ'!$M$2:$M$679)/$K29,0)</f>
        <v/>
      </c>
      <c r="O29" s="31">
        <f>IFERROR($K29*$N29,"")</f>
        <v/>
      </c>
      <c r="P29" s="31">
        <f>IFERROR($L29*$N29,"")</f>
        <v/>
      </c>
      <c r="Q29" s="31">
        <f>$M29*$N29</f>
        <v/>
      </c>
      <c r="R29" s="29" t="n"/>
      <c r="S29" s="39" t="n"/>
      <c r="T29" s="29" t="inlineStr">
        <is>
          <t>Sin recuento físico en el inventario de Avain</t>
        </is>
      </c>
      <c r="U29" s="40" t="inlineStr">
        <is>
          <t>Sin recuento físico</t>
        </is>
      </c>
      <c r="V29" s="29" t="n"/>
      <c r="W29" s="29" t="n"/>
      <c r="X29" s="29" t="n"/>
      <c r="Y29" s="29" t="n"/>
      <c r="Z29" s="29" t="n"/>
      <c r="AA29" s="29" t="inlineStr">
        <is>
          <t>El material ocupa 5 filas en la hoja 1120 SJ (lote/almacén). La cantidad SAP y la física de esta vista son el total del material.</t>
        </is>
      </c>
    </row>
    <row r="30">
      <c r="A30" s="29" t="inlineStr">
        <is>
          <t>San Juan</t>
        </is>
      </c>
      <c r="B30" s="29" t="inlineStr">
        <is>
          <t>1120</t>
        </is>
      </c>
      <c r="C30" s="29" t="inlineStr">
        <is>
          <t>Stock SAP</t>
        </is>
      </c>
      <c r="D30" s="29" t="inlineStr">
        <is>
          <t>Medicamentos</t>
        </is>
      </c>
      <c r="E30" s="29" t="inlineStr">
        <is>
          <t>ZMED</t>
        </is>
      </c>
      <c r="F30" s="29" t="inlineStr">
        <is>
          <t>Dentro del alcance</t>
        </is>
      </c>
      <c r="G30" s="29" t="inlineStr">
        <is>
          <t>1001129</t>
        </is>
      </c>
      <c r="H30" s="29" t="inlineStr">
        <is>
          <t>BUCOANGIN CARAM ANTIB X9</t>
        </is>
      </c>
      <c r="I30" s="29" t="inlineStr">
        <is>
          <t>MED30</t>
        </is>
      </c>
      <c r="J30" s="29" t="inlineStr">
        <is>
          <t>Caramelos antigripales con benzocaina 20.7mg</t>
        </is>
      </c>
      <c r="K30" s="30">
        <f>SUMIF('1120 SJ'!$A$2:$A$679,$G30,'1120 SJ'!$I$2:$I$679)</f>
        <v/>
      </c>
      <c r="L30" s="30">
        <f>SUMIF('1120 SJ'!$A$2:$A$679,$G30,'1120 SJ'!$Q$2:$Q$679)</f>
        <v/>
      </c>
      <c r="M30" s="30">
        <f>$K30-$L30</f>
        <v/>
      </c>
      <c r="N30" s="31">
        <f>IFERROR(SUMIF('1120 SJ'!$A$2:$A$679,$G30,'1120 SJ'!$M$2:$M$679)/$K30,0)</f>
        <v/>
      </c>
      <c r="O30" s="31">
        <f>IFERROR($K30*$N30,"")</f>
        <v/>
      </c>
      <c r="P30" s="31">
        <f>IFERROR($L30*$N30,"")</f>
        <v/>
      </c>
      <c r="Q30" s="31">
        <f>$M30*$N30</f>
        <v/>
      </c>
      <c r="R30" s="29" t="n"/>
      <c r="S30" s="38" t="inlineStr">
        <is>
          <t>Baja</t>
        </is>
      </c>
      <c r="T30" s="29" t="inlineStr">
        <is>
          <t>Homologado – confianza Baja – pendiente de validación</t>
        </is>
      </c>
      <c r="U30" s="38" t="inlineStr">
        <is>
          <t>Dar de baja en SAP</t>
        </is>
      </c>
      <c r="V30" s="29" t="inlineStr">
        <is>
          <t>Homologación por código Avain (master M01-017)</t>
        </is>
      </c>
      <c r="W30" s="29" t="inlineStr">
        <is>
          <t>No</t>
        </is>
      </c>
      <c r="X30" s="29" t="n"/>
      <c r="Y30" s="29" t="inlineStr">
        <is>
          <t>Sí</t>
        </is>
      </c>
      <c r="Z30" s="29" t="inlineStr">
        <is>
          <t>M01-017</t>
        </is>
      </c>
      <c r="AA30" s="29" t="inlineStr">
        <is>
          <t>Homologación: confianza base Baja + confianza SAP Alta → Baja. La nomenclatura del material imputado no respalda por sí sola la equivalencia (similitud 0.09); el vínculo proviene sólo de la homologación. Nivel degradado a Baja. El material ocupa 15 filas en la hoja 1120 SJ (lote/almacén). La cantidad SAP y la física de esta vista son el total del material.</t>
        </is>
      </c>
    </row>
    <row r="31">
      <c r="A31" s="29" t="inlineStr">
        <is>
          <t>San Juan</t>
        </is>
      </c>
      <c r="B31" s="29" t="inlineStr">
        <is>
          <t>1120</t>
        </is>
      </c>
      <c r="C31" s="29" t="inlineStr">
        <is>
          <t>Stock SAP</t>
        </is>
      </c>
      <c r="D31" s="29" t="inlineStr">
        <is>
          <t>Medicamentos</t>
        </is>
      </c>
      <c r="E31" s="29" t="inlineStr">
        <is>
          <t>ZMED</t>
        </is>
      </c>
      <c r="F31" s="29" t="inlineStr">
        <is>
          <t>Dentro del alcance</t>
        </is>
      </c>
      <c r="G31" s="29" t="inlineStr">
        <is>
          <t>1000122</t>
        </is>
      </c>
      <c r="H31" s="29" t="inlineStr">
        <is>
          <t>METOCLOPRAMIDA DE 10MG SL</t>
        </is>
      </c>
      <c r="I31" s="29" t="inlineStr">
        <is>
          <t>MED131</t>
        </is>
      </c>
      <c r="J31" s="29" t="inlineStr">
        <is>
          <t>Metoclopramida Comp x 10 mg</t>
        </is>
      </c>
      <c r="K31" s="30">
        <f>SUMIF('1120 SJ'!$A$2:$A$679,$G31,'1120 SJ'!$I$2:$I$679)</f>
        <v/>
      </c>
      <c r="L31" s="30">
        <f>SUMIF('1120 SJ'!$A$2:$A$679,$G31,'1120 SJ'!$Q$2:$Q$679)</f>
        <v/>
      </c>
      <c r="M31" s="30">
        <f>$K31-$L31</f>
        <v/>
      </c>
      <c r="N31" s="31">
        <f>IFERROR(SUMIF('1120 SJ'!$A$2:$A$679,$G31,'1120 SJ'!$M$2:$M$679)/$K31,0)</f>
        <v/>
      </c>
      <c r="O31" s="31">
        <f>IFERROR($K31*$N31,"")</f>
        <v/>
      </c>
      <c r="P31" s="31">
        <f>IFERROR($L31*$N31,"")</f>
        <v/>
      </c>
      <c r="Q31" s="31">
        <f>$M31*$N31</f>
        <v/>
      </c>
      <c r="R31" s="29" t="n"/>
      <c r="S31" s="37" t="inlineStr">
        <is>
          <t>Alta</t>
        </is>
      </c>
      <c r="T31" s="29" t="inlineStr">
        <is>
          <t>Homologado – confianza Alta</t>
        </is>
      </c>
      <c r="U31" s="38" t="inlineStr">
        <is>
          <t>Dar de baja en SAP</t>
        </is>
      </c>
      <c r="V31" s="29" t="inlineStr">
        <is>
          <t>Homologación por código Avain (master M08-002)</t>
        </is>
      </c>
      <c r="W31" s="29" t="inlineStr">
        <is>
          <t>No</t>
        </is>
      </c>
      <c r="X31" s="29" t="n"/>
      <c r="Y31" s="29" t="inlineStr">
        <is>
          <t>Sí</t>
        </is>
      </c>
      <c r="Z31" s="29" t="inlineStr">
        <is>
          <t>M08-002</t>
        </is>
      </c>
      <c r="AA31" s="29" t="inlineStr">
        <is>
          <t>Homologación: confianza base Alta + confianza SAP Alta → Alta. El material ocupa 3 filas en la hoja 1120 SJ (lote/almacén). La cantidad SAP y la física de esta vista son el total del material.</t>
        </is>
      </c>
    </row>
    <row r="32">
      <c r="A32" s="29" t="inlineStr">
        <is>
          <t>San Juan</t>
        </is>
      </c>
      <c r="B32" s="29" t="inlineStr">
        <is>
          <t>1120</t>
        </is>
      </c>
      <c r="C32" s="29" t="inlineStr">
        <is>
          <t>Stock SAP</t>
        </is>
      </c>
      <c r="D32" s="29" t="inlineStr">
        <is>
          <t>Medicamentos</t>
        </is>
      </c>
      <c r="E32" s="29" t="inlineStr">
        <is>
          <t>ZMED</t>
        </is>
      </c>
      <c r="F32" s="29" t="inlineStr">
        <is>
          <t>Dentro del alcance</t>
        </is>
      </c>
      <c r="G32" s="29" t="inlineStr">
        <is>
          <t>1000196</t>
        </is>
      </c>
      <c r="H32" s="29" t="inlineStr">
        <is>
          <t>KETOROLAC 30 MG/1ML AMP</t>
        </is>
      </c>
      <c r="I32" s="29" t="inlineStr">
        <is>
          <t>MED109</t>
        </is>
      </c>
      <c r="J32" s="29" t="inlineStr">
        <is>
          <t>Ketorolac 30mg Amp x 1 ml</t>
        </is>
      </c>
      <c r="K32" s="30">
        <f>SUMIF('1120 SJ'!$A$2:$A$679,$G32,'1120 SJ'!$I$2:$I$679)</f>
        <v/>
      </c>
      <c r="L32" s="30">
        <f>SUMIF('1120 SJ'!$A$2:$A$679,$G32,'1120 SJ'!$Q$2:$Q$679)</f>
        <v/>
      </c>
      <c r="M32" s="30">
        <f>$K32-$L32</f>
        <v/>
      </c>
      <c r="N32" s="31">
        <f>IFERROR(SUMIF('1120 SJ'!$A$2:$A$679,$G32,'1120 SJ'!$M$2:$M$679)/$K32,0)</f>
        <v/>
      </c>
      <c r="O32" s="31">
        <f>IFERROR($K32*$N32,"")</f>
        <v/>
      </c>
      <c r="P32" s="31">
        <f>IFERROR($L32*$N32,"")</f>
        <v/>
      </c>
      <c r="Q32" s="31">
        <f>$M32*$N32</f>
        <v/>
      </c>
      <c r="R32" s="29" t="n"/>
      <c r="S32" s="37" t="inlineStr">
        <is>
          <t>Alta</t>
        </is>
      </c>
      <c r="T32" s="29" t="inlineStr">
        <is>
          <t>Homologado – confianza Alta</t>
        </is>
      </c>
      <c r="U32" s="38" t="inlineStr">
        <is>
          <t>Dar de baja en SAP</t>
        </is>
      </c>
      <c r="V32" s="29" t="inlineStr">
        <is>
          <t>Homologación por código Avain (master M01-007)</t>
        </is>
      </c>
      <c r="W32" s="29" t="inlineStr">
        <is>
          <t>No</t>
        </is>
      </c>
      <c r="X32" s="29" t="n"/>
      <c r="Y32" s="29" t="inlineStr">
        <is>
          <t>Sí</t>
        </is>
      </c>
      <c r="Z32" s="29" t="inlineStr">
        <is>
          <t>M01-007</t>
        </is>
      </c>
      <c r="AA32" s="29" t="inlineStr">
        <is>
          <t>Homologación: confianza base Alta + confianza SAP Alta → Alta. El material ocupa 2 filas en la hoja 1120 SJ (lote/almacén). La cantidad SAP y la física de esta vista son el total del material.</t>
        </is>
      </c>
    </row>
    <row r="33">
      <c r="A33" s="29" t="inlineStr">
        <is>
          <t>San Juan</t>
        </is>
      </c>
      <c r="B33" s="29" t="inlineStr">
        <is>
          <t>1120</t>
        </is>
      </c>
      <c r="C33" s="29" t="inlineStr">
        <is>
          <t>Stock SAP</t>
        </is>
      </c>
      <c r="D33" s="29" t="inlineStr">
        <is>
          <t>Descartables</t>
        </is>
      </c>
      <c r="E33" s="29" t="inlineStr">
        <is>
          <t>ZDES</t>
        </is>
      </c>
      <c r="F33" s="29" t="inlineStr">
        <is>
          <t>Dentro del alcance</t>
        </is>
      </c>
      <c r="G33" s="29" t="inlineStr">
        <is>
          <t>2000005</t>
        </is>
      </c>
      <c r="H33" s="29" t="inlineStr">
        <is>
          <t>CATETER INTRAVENOSO 20G T/ABBOCATH</t>
        </is>
      </c>
      <c r="I33" s="29" t="inlineStr">
        <is>
          <t>DESC4</t>
        </is>
      </c>
      <c r="J33" s="29" t="inlineStr">
        <is>
          <t>Abbocath Nº 20</t>
        </is>
      </c>
      <c r="K33" s="30">
        <f>SUMIF('1120 SJ'!$A$2:$A$679,$G33,'1120 SJ'!$I$2:$I$679)</f>
        <v/>
      </c>
      <c r="L33" s="30">
        <f>SUMIF('1120 SJ'!$A$2:$A$679,$G33,'1120 SJ'!$Q$2:$Q$679)</f>
        <v/>
      </c>
      <c r="M33" s="30">
        <f>$K33-$L33</f>
        <v/>
      </c>
      <c r="N33" s="31">
        <f>IFERROR(SUMIF('1120 SJ'!$A$2:$A$679,$G33,'1120 SJ'!$M$2:$M$679)/$K33,0)</f>
        <v/>
      </c>
      <c r="O33" s="31">
        <f>IFERROR($K33*$N33,"")</f>
        <v/>
      </c>
      <c r="P33" s="31">
        <f>IFERROR($L33*$N33,"")</f>
        <v/>
      </c>
      <c r="Q33" s="31">
        <f>$M33*$N33</f>
        <v/>
      </c>
      <c r="R33" s="29" t="n"/>
      <c r="S33" s="37" t="inlineStr">
        <is>
          <t>Alta</t>
        </is>
      </c>
      <c r="T33" s="29" t="inlineStr">
        <is>
          <t>Homologado – confianza Alta</t>
        </is>
      </c>
      <c r="U33" s="38" t="inlineStr">
        <is>
          <t>Dar de baja en SAP</t>
        </is>
      </c>
      <c r="V33" s="29" t="inlineStr">
        <is>
          <t>Homologación por código Avain (master D-128)</t>
        </is>
      </c>
      <c r="W33" s="29" t="inlineStr">
        <is>
          <t>No</t>
        </is>
      </c>
      <c r="X33" s="29" t="n"/>
      <c r="Y33" s="29" t="inlineStr">
        <is>
          <t>Sí</t>
        </is>
      </c>
      <c r="Z33" s="29" t="inlineStr">
        <is>
          <t>D-128</t>
        </is>
      </c>
      <c r="AA33" s="29" t="inlineStr">
        <is>
          <t>Homologación: confianza base Alta + confianza SAP Alta → Alta.</t>
        </is>
      </c>
    </row>
    <row r="34">
      <c r="A34" s="29" t="inlineStr">
        <is>
          <t>San Juan</t>
        </is>
      </c>
      <c r="B34" s="29" t="inlineStr">
        <is>
          <t>1120</t>
        </is>
      </c>
      <c r="C34" s="29" t="inlineStr">
        <is>
          <t>Stock SAP</t>
        </is>
      </c>
      <c r="D34" s="29" t="inlineStr">
        <is>
          <t>Medicamentos</t>
        </is>
      </c>
      <c r="E34" s="29" t="inlineStr">
        <is>
          <t>ZMED</t>
        </is>
      </c>
      <c r="F34" s="29" t="inlineStr">
        <is>
          <t>Dentro del alcance</t>
        </is>
      </c>
      <c r="G34" s="29" t="inlineStr">
        <is>
          <t>1001291</t>
        </is>
      </c>
      <c r="H34" s="29" t="inlineStr">
        <is>
          <t>KETOROLAC 30 MG/2ML AMP</t>
        </is>
      </c>
      <c r="I34" s="29" t="n"/>
      <c r="J34" s="29" t="n"/>
      <c r="K34" s="30">
        <f>SUMIF('1120 SJ'!$A$2:$A$679,$G34,'1120 SJ'!$I$2:$I$679)</f>
        <v/>
      </c>
      <c r="L34" s="30">
        <f>SUMIF('1120 SJ'!$A$2:$A$679,$G34,'1120 SJ'!$Q$2:$Q$679)</f>
        <v/>
      </c>
      <c r="M34" s="30">
        <f>$K34-$L34</f>
        <v/>
      </c>
      <c r="N34" s="31">
        <f>IFERROR(SUMIF('1120 SJ'!$A$2:$A$679,$G34,'1120 SJ'!$M$2:$M$679)/$K34,0)</f>
        <v/>
      </c>
      <c r="O34" s="31">
        <f>IFERROR($K34*$N34,"")</f>
        <v/>
      </c>
      <c r="P34" s="31">
        <f>IFERROR($L34*$N34,"")</f>
        <v/>
      </c>
      <c r="Q34" s="31">
        <f>$M34*$N34</f>
        <v/>
      </c>
      <c r="R34" s="29" t="n"/>
      <c r="S34" s="39" t="n"/>
      <c r="T34" s="29" t="inlineStr">
        <is>
          <t>Sin recuento físico en el inventario de Avain</t>
        </is>
      </c>
      <c r="U34" s="40" t="inlineStr">
        <is>
          <t>Sin recuento físico</t>
        </is>
      </c>
      <c r="V34" s="29" t="n"/>
      <c r="W34" s="29" t="n"/>
      <c r="X34" s="29" t="n"/>
      <c r="Y34" s="29" t="n"/>
      <c r="Z34" s="29" t="n"/>
      <c r="AA34" s="29" t="inlineStr">
        <is>
          <t>El material ocupa 4 filas en la hoja 1120 SJ (lote/almacén). La cantidad SAP y la física de esta vista son el total del material.</t>
        </is>
      </c>
    </row>
    <row r="35">
      <c r="A35" s="29" t="inlineStr">
        <is>
          <t>San Juan</t>
        </is>
      </c>
      <c r="B35" s="29" t="inlineStr">
        <is>
          <t>1120</t>
        </is>
      </c>
      <c r="C35" s="29" t="inlineStr">
        <is>
          <t>Stock SAP</t>
        </is>
      </c>
      <c r="D35" s="29" t="inlineStr">
        <is>
          <t>Descartables</t>
        </is>
      </c>
      <c r="E35" s="29" t="inlineStr">
        <is>
          <t>ZDES</t>
        </is>
      </c>
      <c r="F35" s="29" t="inlineStr">
        <is>
          <t>Dentro del alcance</t>
        </is>
      </c>
      <c r="G35" s="29" t="inlineStr">
        <is>
          <t>2000522</t>
        </is>
      </c>
      <c r="H35" s="29" t="inlineStr">
        <is>
          <t>APOSITO 10X20 SYRA</t>
        </is>
      </c>
      <c r="I35" s="29" t="n"/>
      <c r="J35" s="29" t="n"/>
      <c r="K35" s="30">
        <f>SUMIF('1120 SJ'!$A$2:$A$679,$G35,'1120 SJ'!$I$2:$I$679)</f>
        <v/>
      </c>
      <c r="L35" s="30">
        <f>SUMIF('1120 SJ'!$A$2:$A$679,$G35,'1120 SJ'!$Q$2:$Q$679)</f>
        <v/>
      </c>
      <c r="M35" s="30">
        <f>$K35-$L35</f>
        <v/>
      </c>
      <c r="N35" s="31">
        <f>IFERROR(SUMIF('1120 SJ'!$A$2:$A$679,$G35,'1120 SJ'!$M$2:$M$679)/$K35,0)</f>
        <v/>
      </c>
      <c r="O35" s="31">
        <f>IFERROR($K35*$N35,"")</f>
        <v/>
      </c>
      <c r="P35" s="31">
        <f>IFERROR($L35*$N35,"")</f>
        <v/>
      </c>
      <c r="Q35" s="31">
        <f>$M35*$N35</f>
        <v/>
      </c>
      <c r="R35" s="29" t="n"/>
      <c r="S35" s="39" t="n"/>
      <c r="T35" s="29" t="inlineStr">
        <is>
          <t>Sin recuento físico en el inventario de Avain</t>
        </is>
      </c>
      <c r="U35" s="40" t="inlineStr">
        <is>
          <t>Sin recuento físico</t>
        </is>
      </c>
      <c r="V35" s="29" t="n"/>
      <c r="W35" s="29" t="n"/>
      <c r="X35" s="29" t="n"/>
      <c r="Y35" s="29" t="n"/>
      <c r="Z35" s="29" t="n"/>
      <c r="AA35" s="29" t="n"/>
    </row>
    <row r="36">
      <c r="A36" s="29" t="inlineStr">
        <is>
          <t>San Juan</t>
        </is>
      </c>
      <c r="B36" s="29" t="inlineStr">
        <is>
          <t>1120</t>
        </is>
      </c>
      <c r="C36" s="29" t="inlineStr">
        <is>
          <t>Stock SAP</t>
        </is>
      </c>
      <c r="D36" s="29" t="inlineStr">
        <is>
          <t>Descartables</t>
        </is>
      </c>
      <c r="E36" s="29" t="inlineStr">
        <is>
          <t>ZDES</t>
        </is>
      </c>
      <c r="F36" s="29" t="inlineStr">
        <is>
          <t>Dentro del alcance</t>
        </is>
      </c>
      <c r="G36" s="29" t="inlineStr">
        <is>
          <t>2000027</t>
        </is>
      </c>
      <c r="H36" s="29" t="inlineStr">
        <is>
          <t>JERINGA DE 5 ML</t>
        </is>
      </c>
      <c r="I36" s="29" t="inlineStr">
        <is>
          <t>DESC80</t>
        </is>
      </c>
      <c r="J36" s="29" t="inlineStr">
        <is>
          <t>Jeringas 5 cc</t>
        </is>
      </c>
      <c r="K36" s="30">
        <f>SUMIF('1120 SJ'!$A$2:$A$679,$G36,'1120 SJ'!$I$2:$I$679)</f>
        <v/>
      </c>
      <c r="L36" s="30">
        <f>SUMIF('1120 SJ'!$A$2:$A$679,$G36,'1120 SJ'!$Q$2:$Q$679)</f>
        <v/>
      </c>
      <c r="M36" s="30">
        <f>$K36-$L36</f>
        <v/>
      </c>
      <c r="N36" s="31">
        <f>IFERROR(SUMIF('1120 SJ'!$A$2:$A$679,$G36,'1120 SJ'!$M$2:$M$679)/$K36,0)</f>
        <v/>
      </c>
      <c r="O36" s="31">
        <f>IFERROR($K36*$N36,"")</f>
        <v/>
      </c>
      <c r="P36" s="31">
        <f>IFERROR($L36*$N36,"")</f>
        <v/>
      </c>
      <c r="Q36" s="31">
        <f>$M36*$N36</f>
        <v/>
      </c>
      <c r="R36" s="29" t="n"/>
      <c r="S36" s="37" t="inlineStr">
        <is>
          <t>Alta</t>
        </is>
      </c>
      <c r="T36" s="29" t="inlineStr">
        <is>
          <t>Homologado – confianza Alta</t>
        </is>
      </c>
      <c r="U36" s="38" t="inlineStr">
        <is>
          <t>Dar de baja en SAP</t>
        </is>
      </c>
      <c r="V36" s="29" t="inlineStr">
        <is>
          <t>Homologación por código Avain (master D-135)</t>
        </is>
      </c>
      <c r="W36" s="29" t="inlineStr">
        <is>
          <t>No</t>
        </is>
      </c>
      <c r="X36" s="29" t="n"/>
      <c r="Y36" s="29" t="inlineStr">
        <is>
          <t>Sí</t>
        </is>
      </c>
      <c r="Z36" s="29" t="inlineStr">
        <is>
          <t>D-135</t>
        </is>
      </c>
      <c r="AA36" s="29" t="inlineStr">
        <is>
          <t>Homologación: confianza base Alta + confianza SAP Alta → Alta.</t>
        </is>
      </c>
    </row>
    <row r="37">
      <c r="A37" s="29" t="inlineStr">
        <is>
          <t>San Juan</t>
        </is>
      </c>
      <c r="B37" s="29" t="inlineStr">
        <is>
          <t>1120</t>
        </is>
      </c>
      <c r="C37" s="29" t="inlineStr">
        <is>
          <t>Stock SAP</t>
        </is>
      </c>
      <c r="D37" s="29" t="inlineStr">
        <is>
          <t>Medicamentos</t>
        </is>
      </c>
      <c r="E37" s="29" t="inlineStr">
        <is>
          <t>ZMED</t>
        </is>
      </c>
      <c r="F37" s="29" t="inlineStr">
        <is>
          <t>Dentro del alcance</t>
        </is>
      </c>
      <c r="G37" s="29" t="inlineStr">
        <is>
          <t>1001297</t>
        </is>
      </c>
      <c r="H37" s="29" t="inlineStr">
        <is>
          <t>PULMONIX ANTIGRIP 20 COMP</t>
        </is>
      </c>
      <c r="I37" s="29" t="inlineStr">
        <is>
          <t>MED156</t>
        </is>
      </c>
      <c r="J37" s="29" t="inlineStr">
        <is>
          <t>Antigripal comp</t>
        </is>
      </c>
      <c r="K37" s="30">
        <f>SUMIF('1120 SJ'!$A$2:$A$679,$G37,'1120 SJ'!$I$2:$I$679)</f>
        <v/>
      </c>
      <c r="L37" s="30">
        <f>SUMIF('1120 SJ'!$A$2:$A$679,$G37,'1120 SJ'!$Q$2:$Q$679)</f>
        <v/>
      </c>
      <c r="M37" s="30">
        <f>$K37-$L37</f>
        <v/>
      </c>
      <c r="N37" s="31">
        <f>IFERROR(SUMIF('1120 SJ'!$A$2:$A$679,$G37,'1120 SJ'!$M$2:$M$679)/$K37,0)</f>
        <v/>
      </c>
      <c r="O37" s="31">
        <f>IFERROR($K37*$N37,"")</f>
        <v/>
      </c>
      <c r="P37" s="31">
        <f>IFERROR($L37*$N37,"")</f>
        <v/>
      </c>
      <c r="Q37" s="31">
        <f>$M37*$N37</f>
        <v/>
      </c>
      <c r="R37" s="29" t="n"/>
      <c r="S37" s="42" t="inlineStr">
        <is>
          <t>Media</t>
        </is>
      </c>
      <c r="T37" s="29" t="inlineStr">
        <is>
          <t>Homologado – confianza Media – pendiente de validación</t>
        </is>
      </c>
      <c r="U37" s="38" t="inlineStr">
        <is>
          <t>Dar de baja en SAP</t>
        </is>
      </c>
      <c r="V37" s="29" t="inlineStr">
        <is>
          <t>Cruce por nomenclatura SAP</t>
        </is>
      </c>
      <c r="W37" s="29" t="inlineStr">
        <is>
          <t>No</t>
        </is>
      </c>
      <c r="X37" s="29" t="n"/>
      <c r="Y37" s="29" t="inlineStr">
        <is>
          <t>No</t>
        </is>
      </c>
      <c r="Z37" s="29" t="n"/>
      <c r="AA37" s="29" t="inlineStr">
        <is>
          <t>Cruce por nomenclatura: similitud 0.62. El material ocupa 3 filas en la hoja 1120 SJ (lote/almacén). La cantidad SAP y la física de esta vista son el total del material.</t>
        </is>
      </c>
    </row>
    <row r="38">
      <c r="A38" s="29" t="inlineStr">
        <is>
          <t>San Juan</t>
        </is>
      </c>
      <c r="B38" s="29" t="inlineStr">
        <is>
          <t>1120</t>
        </is>
      </c>
      <c r="C38" s="29" t="inlineStr">
        <is>
          <t>Stock SAP</t>
        </is>
      </c>
      <c r="D38" s="29" t="inlineStr">
        <is>
          <t>Medicamentos</t>
        </is>
      </c>
      <c r="E38" s="29" t="inlineStr">
        <is>
          <t>ZMED</t>
        </is>
      </c>
      <c r="F38" s="29" t="inlineStr">
        <is>
          <t>Dentro del alcance</t>
        </is>
      </c>
      <c r="G38" s="29" t="inlineStr">
        <is>
          <t>1000022</t>
        </is>
      </c>
      <c r="H38" s="29" t="inlineStr">
        <is>
          <t>DIPIRONA 1G AMPOLLA DE 2ML INYECTABLE</t>
        </is>
      </c>
      <c r="I38" s="29" t="inlineStr">
        <is>
          <t>MED69</t>
        </is>
      </c>
      <c r="J38" s="29" t="inlineStr">
        <is>
          <t>Dipirona 1gr Amp x 2 ml</t>
        </is>
      </c>
      <c r="K38" s="30">
        <f>SUMIF('1120 SJ'!$A$2:$A$679,$G38,'1120 SJ'!$I$2:$I$679)</f>
        <v/>
      </c>
      <c r="L38" s="30">
        <f>SUMIF('1120 SJ'!$A$2:$A$679,$G38,'1120 SJ'!$Q$2:$Q$679)</f>
        <v/>
      </c>
      <c r="M38" s="30">
        <f>$K38-$L38</f>
        <v/>
      </c>
      <c r="N38" s="31">
        <f>IFERROR(SUMIF('1120 SJ'!$A$2:$A$679,$G38,'1120 SJ'!$M$2:$M$679)/$K38,0)</f>
        <v/>
      </c>
      <c r="O38" s="31">
        <f>IFERROR($K38*$N38,"")</f>
        <v/>
      </c>
      <c r="P38" s="31">
        <f>IFERROR($L38*$N38,"")</f>
        <v/>
      </c>
      <c r="Q38" s="31">
        <f>$M38*$N38</f>
        <v/>
      </c>
      <c r="R38" s="29" t="n"/>
      <c r="S38" s="37" t="inlineStr">
        <is>
          <t>Alta</t>
        </is>
      </c>
      <c r="T38" s="29" t="inlineStr">
        <is>
          <t>Homologado – confianza Alta</t>
        </is>
      </c>
      <c r="U38" s="38" t="inlineStr">
        <is>
          <t>Dar de baja en SAP</t>
        </is>
      </c>
      <c r="V38" s="29" t="inlineStr">
        <is>
          <t>Cruce por nomenclatura SAP</t>
        </is>
      </c>
      <c r="W38" s="29" t="inlineStr">
        <is>
          <t>No</t>
        </is>
      </c>
      <c r="X38" s="29" t="n"/>
      <c r="Y38" s="29" t="inlineStr">
        <is>
          <t>Sí</t>
        </is>
      </c>
      <c r="Z38" s="29" t="n"/>
      <c r="AA38" s="29" t="inlineStr">
        <is>
          <t>Cruce por nomenclatura: dosis coincide; similitud 0.77. El material ocupa 4 filas en la hoja 1120 SJ (lote/almacén). La cantidad SAP y la física de esta vista son el total del material.</t>
        </is>
      </c>
    </row>
    <row r="39">
      <c r="A39" s="29" t="inlineStr">
        <is>
          <t>San Juan</t>
        </is>
      </c>
      <c r="B39" s="29" t="inlineStr">
        <is>
          <t>1120</t>
        </is>
      </c>
      <c r="C39" s="29" t="inlineStr">
        <is>
          <t>Stock SAP</t>
        </is>
      </c>
      <c r="D39" s="29" t="inlineStr">
        <is>
          <t>Medicamentos</t>
        </is>
      </c>
      <c r="E39" s="29" t="inlineStr">
        <is>
          <t>ZMED</t>
        </is>
      </c>
      <c r="F39" s="29" t="inlineStr">
        <is>
          <t>Dentro del alcance</t>
        </is>
      </c>
      <c r="G39" s="29" t="inlineStr">
        <is>
          <t>1000035</t>
        </is>
      </c>
      <c r="H39" s="29" t="inlineStr">
        <is>
          <t>SOLUCIÓN RINGER LACTATO 500 ML</t>
        </is>
      </c>
      <c r="I39" s="29" t="inlineStr">
        <is>
          <t>MED169</t>
        </is>
      </c>
      <c r="J39" s="29" t="inlineStr">
        <is>
          <t>Solución ringer lactato x 500 ml</t>
        </is>
      </c>
      <c r="K39" s="30">
        <f>SUMIF('1120 SJ'!$A$2:$A$679,$G39,'1120 SJ'!$I$2:$I$679)</f>
        <v/>
      </c>
      <c r="L39" s="30">
        <f>SUMIF('1120 SJ'!$A$2:$A$679,$G39,'1120 SJ'!$Q$2:$Q$679)</f>
        <v/>
      </c>
      <c r="M39" s="30">
        <f>$K39-$L39</f>
        <v/>
      </c>
      <c r="N39" s="31">
        <f>IFERROR(SUMIF('1120 SJ'!$A$2:$A$679,$G39,'1120 SJ'!$M$2:$M$679)/$K39,0)</f>
        <v/>
      </c>
      <c r="O39" s="31">
        <f>IFERROR($K39*$N39,"")</f>
        <v/>
      </c>
      <c r="P39" s="31">
        <f>IFERROR($L39*$N39,"")</f>
        <v/>
      </c>
      <c r="Q39" s="31">
        <f>$M39*$N39</f>
        <v/>
      </c>
      <c r="R39" s="29" t="n"/>
      <c r="S39" s="37" t="inlineStr">
        <is>
          <t>Alta</t>
        </is>
      </c>
      <c r="T39" s="29" t="inlineStr">
        <is>
          <t>Homologado – confianza Alta</t>
        </is>
      </c>
      <c r="U39" s="38" t="inlineStr">
        <is>
          <t>Dar de baja en SAP</t>
        </is>
      </c>
      <c r="V39" s="29" t="inlineStr">
        <is>
          <t>Homologación por código Avain (master M13-003)</t>
        </is>
      </c>
      <c r="W39" s="29" t="inlineStr">
        <is>
          <t>No</t>
        </is>
      </c>
      <c r="X39" s="29" t="n"/>
      <c r="Y39" s="29" t="inlineStr">
        <is>
          <t>Sí</t>
        </is>
      </c>
      <c r="Z39" s="29" t="inlineStr">
        <is>
          <t>M13-003</t>
        </is>
      </c>
      <c r="AA39" s="29" t="inlineStr">
        <is>
          <t>Homologación: confianza base Alta + confianza SAP Alta → Alta. El material ocupa 6 filas en la hoja 1120 SJ (lote/almacén). La cantidad SAP y la física de esta vista son el total del material.</t>
        </is>
      </c>
    </row>
    <row r="40">
      <c r="A40" s="29" t="inlineStr">
        <is>
          <t>San Juan</t>
        </is>
      </c>
      <c r="B40" s="29" t="inlineStr">
        <is>
          <t>1120</t>
        </is>
      </c>
      <c r="C40" s="29" t="inlineStr">
        <is>
          <t>Stock SAP</t>
        </is>
      </c>
      <c r="D40" s="29" t="inlineStr">
        <is>
          <t>Medicamentos</t>
        </is>
      </c>
      <c r="E40" s="29" t="inlineStr">
        <is>
          <t>ZMED</t>
        </is>
      </c>
      <c r="F40" s="29" t="inlineStr">
        <is>
          <t>Dentro del alcance</t>
        </is>
      </c>
      <c r="G40" s="29" t="inlineStr">
        <is>
          <t>1000059</t>
        </is>
      </c>
      <c r="H40" s="29" t="inlineStr">
        <is>
          <t>BUTIL BROMURO DE HIOSCINA 20MG AMPOLLA</t>
        </is>
      </c>
      <c r="I40" s="29" t="inlineStr">
        <is>
          <t>MED100</t>
        </is>
      </c>
      <c r="J40" s="29" t="inlineStr">
        <is>
          <t>Hioscina x 20 mg Amp x 1 ml</t>
        </is>
      </c>
      <c r="K40" s="30">
        <f>SUMIF('1120 SJ'!$A$2:$A$679,$G40,'1120 SJ'!$I$2:$I$679)</f>
        <v/>
      </c>
      <c r="L40" s="30">
        <f>SUMIF('1120 SJ'!$A$2:$A$679,$G40,'1120 SJ'!$Q$2:$Q$679)</f>
        <v/>
      </c>
      <c r="M40" s="30">
        <f>$K40-$L40</f>
        <v/>
      </c>
      <c r="N40" s="31">
        <f>IFERROR(SUMIF('1120 SJ'!$A$2:$A$679,$G40,'1120 SJ'!$M$2:$M$679)/$K40,0)</f>
        <v/>
      </c>
      <c r="O40" s="31">
        <f>IFERROR($K40*$N40,"")</f>
        <v/>
      </c>
      <c r="P40" s="31">
        <f>IFERROR($L40*$N40,"")</f>
        <v/>
      </c>
      <c r="Q40" s="31">
        <f>$M40*$N40</f>
        <v/>
      </c>
      <c r="R40" s="29" t="n"/>
      <c r="S40" s="42" t="inlineStr">
        <is>
          <t>Media</t>
        </is>
      </c>
      <c r="T40" s="29" t="inlineStr">
        <is>
          <t>Homologado – confianza Media – pendiente de validación</t>
        </is>
      </c>
      <c r="U40" s="38" t="inlineStr">
        <is>
          <t>Dar de baja en SAP</t>
        </is>
      </c>
      <c r="V40" s="29" t="inlineStr">
        <is>
          <t>Homologación por código Avain (master M08-003)</t>
        </is>
      </c>
      <c r="W40" s="29" t="inlineStr">
        <is>
          <t>No</t>
        </is>
      </c>
      <c r="X40" s="29" t="n"/>
      <c r="Y40" s="29" t="inlineStr">
        <is>
          <t>Sí</t>
        </is>
      </c>
      <c r="Z40" s="29" t="inlineStr">
        <is>
          <t>M08-003</t>
        </is>
      </c>
      <c r="AA40" s="29" t="inlineStr">
        <is>
          <t>Homologación: confianza base Media + confianza SAP Alta → Media. El material ocupa 6 filas en la hoja 1120 SJ (lote/almacén). La cantidad SAP y la física de esta vista son el total del material.</t>
        </is>
      </c>
    </row>
    <row r="41">
      <c r="A41" s="29" t="inlineStr">
        <is>
          <t>San Juan</t>
        </is>
      </c>
      <c r="B41" s="29" t="inlineStr">
        <is>
          <t>1120</t>
        </is>
      </c>
      <c r="C41" s="29" t="inlineStr">
        <is>
          <t>Stock SAP</t>
        </is>
      </c>
      <c r="D41" s="29" t="inlineStr">
        <is>
          <t>Medicamentos</t>
        </is>
      </c>
      <c r="E41" s="29" t="inlineStr">
        <is>
          <t>ZMED</t>
        </is>
      </c>
      <c r="F41" s="29" t="inlineStr">
        <is>
          <t>Dentro del alcance</t>
        </is>
      </c>
      <c r="G41" s="29" t="inlineStr">
        <is>
          <t>1000520</t>
        </is>
      </c>
      <c r="H41" s="29" t="inlineStr">
        <is>
          <t>DICLOFENAC 50MG + PRIDINOL 4MG</t>
        </is>
      </c>
      <c r="I41" s="29" t="n"/>
      <c r="J41" s="29" t="n"/>
      <c r="K41" s="30">
        <f>SUMIF('1120 SJ'!$A$2:$A$679,$G41,'1120 SJ'!$I$2:$I$679)</f>
        <v/>
      </c>
      <c r="L41" s="30">
        <f>SUMIF('1120 SJ'!$A$2:$A$679,$G41,'1120 SJ'!$Q$2:$Q$679)</f>
        <v/>
      </c>
      <c r="M41" s="30">
        <f>$K41-$L41</f>
        <v/>
      </c>
      <c r="N41" s="31">
        <f>IFERROR(SUMIF('1120 SJ'!$A$2:$A$679,$G41,'1120 SJ'!$M$2:$M$679)/$K41,0)</f>
        <v/>
      </c>
      <c r="O41" s="31">
        <f>IFERROR($K41*$N41,"")</f>
        <v/>
      </c>
      <c r="P41" s="31">
        <f>IFERROR($L41*$N41,"")</f>
        <v/>
      </c>
      <c r="Q41" s="31">
        <f>$M41*$N41</f>
        <v/>
      </c>
      <c r="R41" s="29" t="n"/>
      <c r="S41" s="39" t="n"/>
      <c r="T41" s="29" t="inlineStr">
        <is>
          <t>Sin recuento físico en el inventario de Avain</t>
        </is>
      </c>
      <c r="U41" s="40" t="inlineStr">
        <is>
          <t>Sin recuento físico</t>
        </is>
      </c>
      <c r="V41" s="29" t="n"/>
      <c r="W41" s="29" t="n"/>
      <c r="X41" s="29" t="n"/>
      <c r="Y41" s="29" t="n"/>
      <c r="Z41" s="29" t="n"/>
      <c r="AA41" s="29" t="inlineStr">
        <is>
          <t>El material ocupa 2 filas en la hoja 1120 SJ (lote/almacén). La cantidad SAP y la física de esta vista son el total del material.</t>
        </is>
      </c>
    </row>
    <row r="42">
      <c r="A42" s="29" t="inlineStr">
        <is>
          <t>San Juan</t>
        </is>
      </c>
      <c r="B42" s="29" t="inlineStr">
        <is>
          <t>1120</t>
        </is>
      </c>
      <c r="C42" s="29" t="inlineStr">
        <is>
          <t>Stock SAP</t>
        </is>
      </c>
      <c r="D42" s="29" t="inlineStr">
        <is>
          <t>Descartables</t>
        </is>
      </c>
      <c r="E42" s="29" t="inlineStr">
        <is>
          <t>ZDES</t>
        </is>
      </c>
      <c r="F42" s="29" t="inlineStr">
        <is>
          <t>Dentro del alcance</t>
        </is>
      </c>
      <c r="G42" s="29" t="inlineStr">
        <is>
          <t>2001536</t>
        </is>
      </c>
      <c r="H42" s="29" t="inlineStr">
        <is>
          <t>CATETER ARGYLE N° 20</t>
        </is>
      </c>
      <c r="I42" s="29" t="n"/>
      <c r="J42" s="29" t="n"/>
      <c r="K42" s="30">
        <f>SUMIF('1120 SJ'!$A$2:$A$679,$G42,'1120 SJ'!$I$2:$I$679)</f>
        <v/>
      </c>
      <c r="L42" s="30">
        <f>SUMIF('1120 SJ'!$A$2:$A$679,$G42,'1120 SJ'!$Q$2:$Q$679)</f>
        <v/>
      </c>
      <c r="M42" s="30">
        <f>$K42-$L42</f>
        <v/>
      </c>
      <c r="N42" s="31">
        <f>IFERROR(SUMIF('1120 SJ'!$A$2:$A$679,$G42,'1120 SJ'!$M$2:$M$679)/$K42,0)</f>
        <v/>
      </c>
      <c r="O42" s="31">
        <f>IFERROR($K42*$N42,"")</f>
        <v/>
      </c>
      <c r="P42" s="31">
        <f>IFERROR($L42*$N42,"")</f>
        <v/>
      </c>
      <c r="Q42" s="31">
        <f>$M42*$N42</f>
        <v/>
      </c>
      <c r="R42" s="29" t="n"/>
      <c r="S42" s="39" t="n"/>
      <c r="T42" s="29" t="inlineStr">
        <is>
          <t>Sin recuento físico en el inventario de Avain</t>
        </is>
      </c>
      <c r="U42" s="40" t="inlineStr">
        <is>
          <t>Sin recuento físico</t>
        </is>
      </c>
      <c r="V42" s="29" t="n"/>
      <c r="W42" s="29" t="n"/>
      <c r="X42" s="29" t="n"/>
      <c r="Y42" s="29" t="n"/>
      <c r="Z42" s="29" t="n"/>
      <c r="AA42" s="29" t="n"/>
    </row>
    <row r="43">
      <c r="A43" s="29" t="inlineStr">
        <is>
          <t>San Juan</t>
        </is>
      </c>
      <c r="B43" s="29" t="inlineStr">
        <is>
          <t>1120</t>
        </is>
      </c>
      <c r="C43" s="29" t="inlineStr">
        <is>
          <t>Stock SAP</t>
        </is>
      </c>
      <c r="D43" s="29" t="inlineStr">
        <is>
          <t>Medicamentos</t>
        </is>
      </c>
      <c r="E43" s="29" t="inlineStr">
        <is>
          <t>ZMED</t>
        </is>
      </c>
      <c r="F43" s="29" t="inlineStr">
        <is>
          <t>Dentro del alcance</t>
        </is>
      </c>
      <c r="G43" s="29" t="inlineStr">
        <is>
          <t>1005260</t>
        </is>
      </c>
      <c r="H43" s="29" t="inlineStr">
        <is>
          <t>KETOROLAC 20MG SUBLINGUAL</t>
        </is>
      </c>
      <c r="I43" s="29" t="n"/>
      <c r="J43" s="29" t="n"/>
      <c r="K43" s="30">
        <f>SUMIF('1120 SJ'!$A$2:$A$679,$G43,'1120 SJ'!$I$2:$I$679)</f>
        <v/>
      </c>
      <c r="L43" s="30">
        <f>SUMIF('1120 SJ'!$A$2:$A$679,$G43,'1120 SJ'!$Q$2:$Q$679)</f>
        <v/>
      </c>
      <c r="M43" s="30">
        <f>$K43-$L43</f>
        <v/>
      </c>
      <c r="N43" s="31">
        <f>IFERROR(SUMIF('1120 SJ'!$A$2:$A$679,$G43,'1120 SJ'!$M$2:$M$679)/$K43,0)</f>
        <v/>
      </c>
      <c r="O43" s="31">
        <f>IFERROR($K43*$N43,"")</f>
        <v/>
      </c>
      <c r="P43" s="31">
        <f>IFERROR($L43*$N43,"")</f>
        <v/>
      </c>
      <c r="Q43" s="31">
        <f>$M43*$N43</f>
        <v/>
      </c>
      <c r="R43" s="29" t="n"/>
      <c r="S43" s="39" t="n"/>
      <c r="T43" s="29" t="inlineStr">
        <is>
          <t>Sin recuento físico en el inventario de Avain</t>
        </is>
      </c>
      <c r="U43" s="40" t="inlineStr">
        <is>
          <t>Sin recuento físico</t>
        </is>
      </c>
      <c r="V43" s="29" t="n"/>
      <c r="W43" s="29" t="n"/>
      <c r="X43" s="29" t="n"/>
      <c r="Y43" s="29" t="n"/>
      <c r="Z43" s="29" t="n"/>
      <c r="AA43" s="29" t="inlineStr">
        <is>
          <t>El material ocupa 2 filas en la hoja 1120 SJ (lote/almacén). La cantidad SAP y la física de esta vista son el total del material.</t>
        </is>
      </c>
    </row>
    <row r="44">
      <c r="A44" s="29" t="inlineStr">
        <is>
          <t>San Juan</t>
        </is>
      </c>
      <c r="B44" s="29" t="inlineStr">
        <is>
          <t>1120</t>
        </is>
      </c>
      <c r="C44" s="29" t="inlineStr">
        <is>
          <t>Stock SAP</t>
        </is>
      </c>
      <c r="D44" s="29" t="inlineStr">
        <is>
          <t>Descartables</t>
        </is>
      </c>
      <c r="E44" s="29" t="inlineStr">
        <is>
          <t>ZDES</t>
        </is>
      </c>
      <c r="F44" s="29" t="inlineStr">
        <is>
          <t>Dentro del alcance</t>
        </is>
      </c>
      <c r="G44" s="29" t="inlineStr">
        <is>
          <t>2000157</t>
        </is>
      </c>
      <c r="H44" s="29" t="inlineStr">
        <is>
          <t>GUANTES DE EXAMINACIÓN TALLE L</t>
        </is>
      </c>
      <c r="I44" s="29" t="n"/>
      <c r="J44" s="29" t="n"/>
      <c r="K44" s="30">
        <f>SUMIF('1120 SJ'!$A$2:$A$679,$G44,'1120 SJ'!$I$2:$I$679)</f>
        <v/>
      </c>
      <c r="L44" s="30">
        <f>SUMIF('1120 SJ'!$A$2:$A$679,$G44,'1120 SJ'!$Q$2:$Q$679)</f>
        <v/>
      </c>
      <c r="M44" s="30">
        <f>$K44-$L44</f>
        <v/>
      </c>
      <c r="N44" s="31">
        <f>IFERROR(SUMIF('1120 SJ'!$A$2:$A$679,$G44,'1120 SJ'!$M$2:$M$679)/$K44,0)</f>
        <v/>
      </c>
      <c r="O44" s="31">
        <f>IFERROR($K44*$N44,"")</f>
        <v/>
      </c>
      <c r="P44" s="31">
        <f>IFERROR($L44*$N44,"")</f>
        <v/>
      </c>
      <c r="Q44" s="31">
        <f>$M44*$N44</f>
        <v/>
      </c>
      <c r="R44" s="29" t="n"/>
      <c r="S44" s="39" t="n"/>
      <c r="T44" s="29" t="inlineStr">
        <is>
          <t>Sin recuento físico en el inventario de Avain</t>
        </is>
      </c>
      <c r="U44" s="40" t="inlineStr">
        <is>
          <t>Sin recuento físico</t>
        </is>
      </c>
      <c r="V44" s="29" t="n"/>
      <c r="W44" s="29" t="n"/>
      <c r="X44" s="29" t="n"/>
      <c r="Y44" s="29" t="n"/>
      <c r="Z44" s="29" t="n"/>
      <c r="AA44" s="29" t="n"/>
    </row>
    <row r="45">
      <c r="A45" s="29" t="inlineStr">
        <is>
          <t>San Juan</t>
        </is>
      </c>
      <c r="B45" s="29" t="inlineStr">
        <is>
          <t>1120</t>
        </is>
      </c>
      <c r="C45" s="29" t="inlineStr">
        <is>
          <t>Stock SAP</t>
        </is>
      </c>
      <c r="D45" s="29" t="inlineStr">
        <is>
          <t>Descartables</t>
        </is>
      </c>
      <c r="E45" s="29" t="inlineStr">
        <is>
          <t>ZDES</t>
        </is>
      </c>
      <c r="F45" s="29" t="inlineStr">
        <is>
          <t>Dentro del alcance</t>
        </is>
      </c>
      <c r="G45" s="29" t="inlineStr">
        <is>
          <t>2000022</t>
        </is>
      </c>
      <c r="H45" s="29" t="inlineStr">
        <is>
          <t>GUANTES ESTERILES Nº 8 POR PAR</t>
        </is>
      </c>
      <c r="I45" s="29" t="n"/>
      <c r="J45" s="29" t="n"/>
      <c r="K45" s="30">
        <f>SUMIF('1120 SJ'!$A$2:$A$679,$G45,'1120 SJ'!$I$2:$I$679)</f>
        <v/>
      </c>
      <c r="L45" s="30">
        <f>SUMIF('1120 SJ'!$A$2:$A$679,$G45,'1120 SJ'!$Q$2:$Q$679)</f>
        <v/>
      </c>
      <c r="M45" s="30">
        <f>$K45-$L45</f>
        <v/>
      </c>
      <c r="N45" s="31">
        <f>IFERROR(SUMIF('1120 SJ'!$A$2:$A$679,$G45,'1120 SJ'!$M$2:$M$679)/$K45,0)</f>
        <v/>
      </c>
      <c r="O45" s="31">
        <f>IFERROR($K45*$N45,"")</f>
        <v/>
      </c>
      <c r="P45" s="31">
        <f>IFERROR($L45*$N45,"")</f>
        <v/>
      </c>
      <c r="Q45" s="31">
        <f>$M45*$N45</f>
        <v/>
      </c>
      <c r="R45" s="29" t="n"/>
      <c r="S45" s="39" t="n"/>
      <c r="T45" s="29" t="inlineStr">
        <is>
          <t>Sin recuento físico en el inventario de Avain</t>
        </is>
      </c>
      <c r="U45" s="40" t="inlineStr">
        <is>
          <t>Sin recuento físico</t>
        </is>
      </c>
      <c r="V45" s="29" t="n"/>
      <c r="W45" s="29" t="n"/>
      <c r="X45" s="29" t="n"/>
      <c r="Y45" s="29" t="n"/>
      <c r="Z45" s="29" t="n"/>
      <c r="AA45" s="29" t="n"/>
    </row>
    <row r="46">
      <c r="A46" s="29" t="inlineStr">
        <is>
          <t>San Juan</t>
        </is>
      </c>
      <c r="B46" s="29" t="inlineStr">
        <is>
          <t>1120</t>
        </is>
      </c>
      <c r="C46" s="29" t="inlineStr">
        <is>
          <t>Stock SAP</t>
        </is>
      </c>
      <c r="D46" s="29" t="inlineStr">
        <is>
          <t>Descartables</t>
        </is>
      </c>
      <c r="E46" s="29" t="inlineStr">
        <is>
          <t>ZDES</t>
        </is>
      </c>
      <c r="F46" s="29" t="inlineStr">
        <is>
          <t>Dentro del alcance</t>
        </is>
      </c>
      <c r="G46" s="29" t="inlineStr">
        <is>
          <t>2001554</t>
        </is>
      </c>
      <c r="H46" s="29" t="inlineStr">
        <is>
          <t>CATETER ARGYLE N° 22</t>
        </is>
      </c>
      <c r="I46" s="29" t="n"/>
      <c r="J46" s="29" t="n"/>
      <c r="K46" s="30">
        <f>SUMIF('1120 SJ'!$A$2:$A$679,$G46,'1120 SJ'!$I$2:$I$679)</f>
        <v/>
      </c>
      <c r="L46" s="30">
        <f>SUMIF('1120 SJ'!$A$2:$A$679,$G46,'1120 SJ'!$Q$2:$Q$679)</f>
        <v/>
      </c>
      <c r="M46" s="30">
        <f>$K46-$L46</f>
        <v/>
      </c>
      <c r="N46" s="31">
        <f>IFERROR(SUMIF('1120 SJ'!$A$2:$A$679,$G46,'1120 SJ'!$M$2:$M$679)/$K46,0)</f>
        <v/>
      </c>
      <c r="O46" s="31">
        <f>IFERROR($K46*$N46,"")</f>
        <v/>
      </c>
      <c r="P46" s="31">
        <f>IFERROR($L46*$N46,"")</f>
        <v/>
      </c>
      <c r="Q46" s="31">
        <f>$M46*$N46</f>
        <v/>
      </c>
      <c r="R46" s="29" t="n"/>
      <c r="S46" s="39" t="n"/>
      <c r="T46" s="29" t="inlineStr">
        <is>
          <t>Sin recuento físico en el inventario de Avain</t>
        </is>
      </c>
      <c r="U46" s="40" t="inlineStr">
        <is>
          <t>Sin recuento físico</t>
        </is>
      </c>
      <c r="V46" s="29" t="n"/>
      <c r="W46" s="29" t="n"/>
      <c r="X46" s="29" t="n"/>
      <c r="Y46" s="29" t="n"/>
      <c r="Z46" s="29" t="n"/>
      <c r="AA46" s="29" t="n"/>
    </row>
    <row r="47">
      <c r="A47" s="29" t="inlineStr">
        <is>
          <t>San Juan</t>
        </is>
      </c>
      <c r="B47" s="29" t="inlineStr">
        <is>
          <t>1120</t>
        </is>
      </c>
      <c r="C47" s="29" t="inlineStr">
        <is>
          <t>Stock SAP</t>
        </is>
      </c>
      <c r="D47" s="29" t="inlineStr">
        <is>
          <t>Descartables</t>
        </is>
      </c>
      <c r="E47" s="29" t="inlineStr">
        <is>
          <t>ZDES</t>
        </is>
      </c>
      <c r="F47" s="29" t="inlineStr">
        <is>
          <t>Dentro del alcance</t>
        </is>
      </c>
      <c r="G47" s="29" t="inlineStr">
        <is>
          <t>2001709</t>
        </is>
      </c>
      <c r="H47" s="29" t="inlineStr">
        <is>
          <t>INSYTE 20MG 1.16</t>
        </is>
      </c>
      <c r="I47" s="29" t="n"/>
      <c r="J47" s="29" t="n"/>
      <c r="K47" s="30">
        <f>SUMIF('1120 SJ'!$A$2:$A$679,$G47,'1120 SJ'!$I$2:$I$679)</f>
        <v/>
      </c>
      <c r="L47" s="30">
        <f>SUMIF('1120 SJ'!$A$2:$A$679,$G47,'1120 SJ'!$Q$2:$Q$679)</f>
        <v/>
      </c>
      <c r="M47" s="30">
        <f>$K47-$L47</f>
        <v/>
      </c>
      <c r="N47" s="31">
        <f>IFERROR(SUMIF('1120 SJ'!$A$2:$A$679,$G47,'1120 SJ'!$M$2:$M$679)/$K47,0)</f>
        <v/>
      </c>
      <c r="O47" s="31">
        <f>IFERROR($K47*$N47,"")</f>
        <v/>
      </c>
      <c r="P47" s="31">
        <f>IFERROR($L47*$N47,"")</f>
        <v/>
      </c>
      <c r="Q47" s="31">
        <f>$M47*$N47</f>
        <v/>
      </c>
      <c r="R47" s="29" t="n"/>
      <c r="S47" s="39" t="n"/>
      <c r="T47" s="29" t="inlineStr">
        <is>
          <t>Sin recuento físico en el inventario de Avain</t>
        </is>
      </c>
      <c r="U47" s="40" t="inlineStr">
        <is>
          <t>Sin recuento físico</t>
        </is>
      </c>
      <c r="V47" s="29" t="n"/>
      <c r="W47" s="29" t="n"/>
      <c r="X47" s="29" t="n"/>
      <c r="Y47" s="29" t="n"/>
      <c r="Z47" s="29" t="n"/>
      <c r="AA47" s="29" t="n"/>
    </row>
    <row r="48">
      <c r="A48" s="29" t="inlineStr">
        <is>
          <t>San Juan</t>
        </is>
      </c>
      <c r="B48" s="29" t="inlineStr">
        <is>
          <t>1120</t>
        </is>
      </c>
      <c r="C48" s="29" t="inlineStr">
        <is>
          <t>Stock SAP</t>
        </is>
      </c>
      <c r="D48" s="29" t="inlineStr">
        <is>
          <t>Medicamentos</t>
        </is>
      </c>
      <c r="E48" s="29" t="inlineStr">
        <is>
          <t>ZMED</t>
        </is>
      </c>
      <c r="F48" s="29" t="inlineStr">
        <is>
          <t>Dentro del alcance</t>
        </is>
      </c>
      <c r="G48" s="29" t="inlineStr">
        <is>
          <t>1000977</t>
        </is>
      </c>
      <c r="H48" s="29" t="inlineStr">
        <is>
          <t>OMEPRAZOL 20MG 30U CAPSULAS</t>
        </is>
      </c>
      <c r="I48" s="29" t="n"/>
      <c r="J48" s="29" t="n"/>
      <c r="K48" s="30">
        <f>SUMIF('1120 SJ'!$A$2:$A$679,$G48,'1120 SJ'!$I$2:$I$679)</f>
        <v/>
      </c>
      <c r="L48" s="30">
        <f>SUMIF('1120 SJ'!$A$2:$A$679,$G48,'1120 SJ'!$Q$2:$Q$679)</f>
        <v/>
      </c>
      <c r="M48" s="30">
        <f>$K48-$L48</f>
        <v/>
      </c>
      <c r="N48" s="31">
        <f>IFERROR(SUMIF('1120 SJ'!$A$2:$A$679,$G48,'1120 SJ'!$M$2:$M$679)/$K48,0)</f>
        <v/>
      </c>
      <c r="O48" s="31">
        <f>IFERROR($K48*$N48,"")</f>
        <v/>
      </c>
      <c r="P48" s="31">
        <f>IFERROR($L48*$N48,"")</f>
        <v/>
      </c>
      <c r="Q48" s="31">
        <f>$M48*$N48</f>
        <v/>
      </c>
      <c r="R48" s="29" t="n"/>
      <c r="S48" s="39" t="n"/>
      <c r="T48" s="29" t="inlineStr">
        <is>
          <t>Sin recuento físico en el inventario de Avain</t>
        </is>
      </c>
      <c r="U48" s="40" t="inlineStr">
        <is>
          <t>Sin recuento físico</t>
        </is>
      </c>
      <c r="V48" s="29" t="n"/>
      <c r="W48" s="29" t="n"/>
      <c r="X48" s="29" t="n"/>
      <c r="Y48" s="29" t="n"/>
      <c r="Z48" s="29" t="n"/>
      <c r="AA48" s="29" t="n"/>
    </row>
    <row r="49">
      <c r="A49" s="29" t="inlineStr">
        <is>
          <t>San Juan</t>
        </is>
      </c>
      <c r="B49" s="29" t="inlineStr">
        <is>
          <t>1120</t>
        </is>
      </c>
      <c r="C49" s="29" t="inlineStr">
        <is>
          <t>Stock SAP</t>
        </is>
      </c>
      <c r="D49" s="29" t="inlineStr">
        <is>
          <t>Medicamentos</t>
        </is>
      </c>
      <c r="E49" s="29" t="inlineStr">
        <is>
          <t>ZMED</t>
        </is>
      </c>
      <c r="F49" s="29" t="inlineStr">
        <is>
          <t>Dentro del alcance</t>
        </is>
      </c>
      <c r="G49" s="29" t="inlineStr">
        <is>
          <t>1000094</t>
        </is>
      </c>
      <c r="H49" s="29" t="inlineStr">
        <is>
          <t>DEXAMETASONA INY 4MG/ML AMPOLLA</t>
        </is>
      </c>
      <c r="I49" s="29" t="n"/>
      <c r="J49" s="29" t="n"/>
      <c r="K49" s="30">
        <f>SUMIF('1120 SJ'!$A$2:$A$679,$G49,'1120 SJ'!$I$2:$I$679)</f>
        <v/>
      </c>
      <c r="L49" s="30">
        <f>SUMIF('1120 SJ'!$A$2:$A$679,$G49,'1120 SJ'!$Q$2:$Q$679)</f>
        <v/>
      </c>
      <c r="M49" s="30">
        <f>$K49-$L49</f>
        <v/>
      </c>
      <c r="N49" s="31">
        <f>IFERROR(SUMIF('1120 SJ'!$A$2:$A$679,$G49,'1120 SJ'!$M$2:$M$679)/$K49,0)</f>
        <v/>
      </c>
      <c r="O49" s="31">
        <f>IFERROR($K49*$N49,"")</f>
        <v/>
      </c>
      <c r="P49" s="31">
        <f>IFERROR($L49*$N49,"")</f>
        <v/>
      </c>
      <c r="Q49" s="31">
        <f>$M49*$N49</f>
        <v/>
      </c>
      <c r="R49" s="29" t="n"/>
      <c r="S49" s="39" t="n"/>
      <c r="T49" s="29" t="inlineStr">
        <is>
          <t>Sin recuento físico en el inventario de Avain</t>
        </is>
      </c>
      <c r="U49" s="40" t="inlineStr">
        <is>
          <t>Sin recuento físico</t>
        </is>
      </c>
      <c r="V49" s="29" t="n"/>
      <c r="W49" s="29" t="n"/>
      <c r="X49" s="29" t="n"/>
      <c r="Y49" s="29" t="n"/>
      <c r="Z49" s="29" t="n"/>
      <c r="AA49" s="29" t="inlineStr">
        <is>
          <t>El material ocupa 3 filas en la hoja 1120 SJ (lote/almacén). La cantidad SAP y la física de esta vista son el total del material.</t>
        </is>
      </c>
    </row>
    <row r="50">
      <c r="A50" s="29" t="inlineStr">
        <is>
          <t>San Juan</t>
        </is>
      </c>
      <c r="B50" s="29" t="inlineStr">
        <is>
          <t>1120</t>
        </is>
      </c>
      <c r="C50" s="29" t="inlineStr">
        <is>
          <t>Stock SAP</t>
        </is>
      </c>
      <c r="D50" s="29" t="inlineStr">
        <is>
          <t>Descartables</t>
        </is>
      </c>
      <c r="E50" s="29" t="inlineStr">
        <is>
          <t>ZDES</t>
        </is>
      </c>
      <c r="F50" s="29" t="inlineStr">
        <is>
          <t>Dentro del alcance</t>
        </is>
      </c>
      <c r="G50" s="29" t="inlineStr">
        <is>
          <t>2000006</t>
        </is>
      </c>
      <c r="H50" s="29" t="inlineStr">
        <is>
          <t>CATETER INTRAVENOSO 22G T/ABBOCATH</t>
        </is>
      </c>
      <c r="I50" s="29" t="inlineStr">
        <is>
          <t>DESC5</t>
        </is>
      </c>
      <c r="J50" s="29" t="inlineStr">
        <is>
          <t>Abbocath Nº 22</t>
        </is>
      </c>
      <c r="K50" s="30">
        <f>SUMIF('1120 SJ'!$A$2:$A$679,$G50,'1120 SJ'!$I$2:$I$679)</f>
        <v/>
      </c>
      <c r="L50" s="30">
        <f>SUMIF('1120 SJ'!$A$2:$A$679,$G50,'1120 SJ'!$Q$2:$Q$679)</f>
        <v/>
      </c>
      <c r="M50" s="30">
        <f>$K50-$L50</f>
        <v/>
      </c>
      <c r="N50" s="31">
        <f>IFERROR(SUMIF('1120 SJ'!$A$2:$A$679,$G50,'1120 SJ'!$M$2:$M$679)/$K50,0)</f>
        <v/>
      </c>
      <c r="O50" s="31">
        <f>IFERROR($K50*$N50,"")</f>
        <v/>
      </c>
      <c r="P50" s="31">
        <f>IFERROR($L50*$N50,"")</f>
        <v/>
      </c>
      <c r="Q50" s="31">
        <f>$M50*$N50</f>
        <v/>
      </c>
      <c r="R50" s="29" t="n"/>
      <c r="S50" s="42" t="inlineStr">
        <is>
          <t>Media</t>
        </is>
      </c>
      <c r="T50" s="29" t="inlineStr">
        <is>
          <t>Homologado – confianza Media – pendiente de validación</t>
        </is>
      </c>
      <c r="U50" s="38" t="inlineStr">
        <is>
          <t>Dar de baja en SAP</t>
        </is>
      </c>
      <c r="V50" s="29" t="inlineStr">
        <is>
          <t>Homologación por código Avain (master D-129)</t>
        </is>
      </c>
      <c r="W50" s="29" t="inlineStr">
        <is>
          <t>No</t>
        </is>
      </c>
      <c r="X50" s="29" t="n"/>
      <c r="Y50" s="29" t="inlineStr">
        <is>
          <t>Sí</t>
        </is>
      </c>
      <c r="Z50" s="29" t="inlineStr">
        <is>
          <t>D-129</t>
        </is>
      </c>
      <c r="AA50" s="29" t="inlineStr">
        <is>
          <t>Homologación: confianza base Media + confianza SAP Alta → Media.</t>
        </is>
      </c>
    </row>
    <row r="51">
      <c r="A51" s="29" t="inlineStr">
        <is>
          <t>San Juan</t>
        </is>
      </c>
      <c r="B51" s="29" t="inlineStr">
        <is>
          <t>1120</t>
        </is>
      </c>
      <c r="C51" s="29" t="inlineStr">
        <is>
          <t>Stock SAP</t>
        </is>
      </c>
      <c r="D51" s="29" t="inlineStr">
        <is>
          <t>Descartables</t>
        </is>
      </c>
      <c r="E51" s="29" t="inlineStr">
        <is>
          <t>ZDES</t>
        </is>
      </c>
      <c r="F51" s="29" t="inlineStr">
        <is>
          <t>Dentro del alcance</t>
        </is>
      </c>
      <c r="G51" s="29" t="inlineStr">
        <is>
          <t>2000021</t>
        </is>
      </c>
      <c r="H51" s="29" t="inlineStr">
        <is>
          <t>GUANTES ESTERILES Nº 7.5 POR PAR</t>
        </is>
      </c>
      <c r="I51" s="29" t="n"/>
      <c r="J51" s="29" t="n"/>
      <c r="K51" s="30">
        <f>SUMIF('1120 SJ'!$A$2:$A$679,$G51,'1120 SJ'!$I$2:$I$679)</f>
        <v/>
      </c>
      <c r="L51" s="30">
        <f>SUMIF('1120 SJ'!$A$2:$A$679,$G51,'1120 SJ'!$Q$2:$Q$679)</f>
        <v/>
      </c>
      <c r="M51" s="30">
        <f>$K51-$L51</f>
        <v/>
      </c>
      <c r="N51" s="31">
        <f>IFERROR(SUMIF('1120 SJ'!$A$2:$A$679,$G51,'1120 SJ'!$M$2:$M$679)/$K51,0)</f>
        <v/>
      </c>
      <c r="O51" s="31">
        <f>IFERROR($K51*$N51,"")</f>
        <v/>
      </c>
      <c r="P51" s="31">
        <f>IFERROR($L51*$N51,"")</f>
        <v/>
      </c>
      <c r="Q51" s="31">
        <f>$M51*$N51</f>
        <v/>
      </c>
      <c r="R51" s="29" t="n"/>
      <c r="S51" s="39" t="n"/>
      <c r="T51" s="29" t="inlineStr">
        <is>
          <t>Sin recuento físico en el inventario de Avain</t>
        </is>
      </c>
      <c r="U51" s="40" t="inlineStr">
        <is>
          <t>Sin recuento físico</t>
        </is>
      </c>
      <c r="V51" s="29" t="n"/>
      <c r="W51" s="29" t="n"/>
      <c r="X51" s="29" t="n"/>
      <c r="Y51" s="29" t="n"/>
      <c r="Z51" s="29" t="n"/>
      <c r="AA51" s="29" t="n"/>
    </row>
    <row r="52">
      <c r="A52" s="29" t="inlineStr">
        <is>
          <t>San Juan</t>
        </is>
      </c>
      <c r="B52" s="29" t="inlineStr">
        <is>
          <t>1120</t>
        </is>
      </c>
      <c r="C52" s="29" t="inlineStr">
        <is>
          <t>Stock SAP</t>
        </is>
      </c>
      <c r="D52" s="29" t="inlineStr">
        <is>
          <t>Descartables</t>
        </is>
      </c>
      <c r="E52" s="29" t="inlineStr">
        <is>
          <t>ZDES</t>
        </is>
      </c>
      <c r="F52" s="29" t="inlineStr">
        <is>
          <t>Dentro del alcance</t>
        </is>
      </c>
      <c r="G52" s="29" t="inlineStr">
        <is>
          <t>2001761</t>
        </is>
      </c>
      <c r="H52" s="29" t="inlineStr">
        <is>
          <t>GUANTES ESTERILES Nº 6.5 POR PAR</t>
        </is>
      </c>
      <c r="I52" s="29" t="n"/>
      <c r="J52" s="29" t="n"/>
      <c r="K52" s="30">
        <f>SUMIF('1120 SJ'!$A$2:$A$679,$G52,'1120 SJ'!$I$2:$I$679)</f>
        <v/>
      </c>
      <c r="L52" s="30">
        <f>SUMIF('1120 SJ'!$A$2:$A$679,$G52,'1120 SJ'!$Q$2:$Q$679)</f>
        <v/>
      </c>
      <c r="M52" s="30">
        <f>$K52-$L52</f>
        <v/>
      </c>
      <c r="N52" s="31">
        <f>IFERROR(SUMIF('1120 SJ'!$A$2:$A$679,$G52,'1120 SJ'!$M$2:$M$679)/$K52,0)</f>
        <v/>
      </c>
      <c r="O52" s="31">
        <f>IFERROR($K52*$N52,"")</f>
        <v/>
      </c>
      <c r="P52" s="31">
        <f>IFERROR($L52*$N52,"")</f>
        <v/>
      </c>
      <c r="Q52" s="31">
        <f>$M52*$N52</f>
        <v/>
      </c>
      <c r="R52" s="29" t="n"/>
      <c r="S52" s="39" t="n"/>
      <c r="T52" s="29" t="inlineStr">
        <is>
          <t>Sin recuento físico en el inventario de Avain</t>
        </is>
      </c>
      <c r="U52" s="40" t="inlineStr">
        <is>
          <t>Sin recuento físico</t>
        </is>
      </c>
      <c r="V52" s="29" t="n"/>
      <c r="W52" s="29" t="n"/>
      <c r="X52" s="29" t="n"/>
      <c r="Y52" s="29" t="n"/>
      <c r="Z52" s="29" t="n"/>
      <c r="AA52" s="29" t="n"/>
    </row>
    <row r="53">
      <c r="A53" s="29" t="inlineStr">
        <is>
          <t>San Juan</t>
        </is>
      </c>
      <c r="B53" s="29" t="inlineStr">
        <is>
          <t>1120</t>
        </is>
      </c>
      <c r="C53" s="29" t="inlineStr">
        <is>
          <t>Stock SAP</t>
        </is>
      </c>
      <c r="D53" s="29" t="inlineStr">
        <is>
          <t>Medicamentos</t>
        </is>
      </c>
      <c r="E53" s="29" t="inlineStr">
        <is>
          <t>ZMED</t>
        </is>
      </c>
      <c r="F53" s="29" t="inlineStr">
        <is>
          <t>Dentro del alcance</t>
        </is>
      </c>
      <c r="G53" s="29" t="inlineStr">
        <is>
          <t>1000570</t>
        </is>
      </c>
      <c r="H53" s="29" t="inlineStr">
        <is>
          <t>VICK VITAPIRENA</t>
        </is>
      </c>
      <c r="I53" s="29" t="n"/>
      <c r="J53" s="29" t="n"/>
      <c r="K53" s="30">
        <f>SUMIF('1120 SJ'!$A$2:$A$679,$G53,'1120 SJ'!$I$2:$I$679)</f>
        <v/>
      </c>
      <c r="L53" s="30">
        <f>SUMIF('1120 SJ'!$A$2:$A$679,$G53,'1120 SJ'!$Q$2:$Q$679)</f>
        <v/>
      </c>
      <c r="M53" s="30">
        <f>$K53-$L53</f>
        <v/>
      </c>
      <c r="N53" s="31">
        <f>IFERROR(SUMIF('1120 SJ'!$A$2:$A$679,$G53,'1120 SJ'!$M$2:$M$679)/$K53,0)</f>
        <v/>
      </c>
      <c r="O53" s="31">
        <f>IFERROR($K53*$N53,"")</f>
        <v/>
      </c>
      <c r="P53" s="31">
        <f>IFERROR($L53*$N53,"")</f>
        <v/>
      </c>
      <c r="Q53" s="31">
        <f>$M53*$N53</f>
        <v/>
      </c>
      <c r="R53" s="29" t="n"/>
      <c r="S53" s="39" t="n"/>
      <c r="T53" s="29" t="inlineStr">
        <is>
          <t>Sin recuento físico en el inventario de Avain</t>
        </is>
      </c>
      <c r="U53" s="40" t="inlineStr">
        <is>
          <t>Sin recuento físico</t>
        </is>
      </c>
      <c r="V53" s="29" t="n"/>
      <c r="W53" s="29" t="n"/>
      <c r="X53" s="29" t="n"/>
      <c r="Y53" s="29" t="n"/>
      <c r="Z53" s="29" t="n"/>
      <c r="AA53" s="29" t="inlineStr">
        <is>
          <t>El material ocupa 3 filas en la hoja 1120 SJ (lote/almacén). La cantidad SAP y la física de esta vista son el total del material.</t>
        </is>
      </c>
    </row>
    <row r="54">
      <c r="A54" s="29" t="inlineStr">
        <is>
          <t>San Juan</t>
        </is>
      </c>
      <c r="B54" s="29" t="inlineStr">
        <is>
          <t>1120</t>
        </is>
      </c>
      <c r="C54" s="29" t="inlineStr">
        <is>
          <t>Stock SAP</t>
        </is>
      </c>
      <c r="D54" s="29" t="inlineStr">
        <is>
          <t>Medicamentos</t>
        </is>
      </c>
      <c r="E54" s="29" t="inlineStr">
        <is>
          <t>ZMED</t>
        </is>
      </c>
      <c r="F54" s="29" t="inlineStr">
        <is>
          <t>Dentro del alcance</t>
        </is>
      </c>
      <c r="G54" s="29" t="inlineStr">
        <is>
          <t>1000509</t>
        </is>
      </c>
      <c r="H54" s="29" t="inlineStr">
        <is>
          <t>DICLOFENAC + PRIDINOL</t>
        </is>
      </c>
      <c r="I54" s="29" t="n"/>
      <c r="J54" s="29" t="n"/>
      <c r="K54" s="30">
        <f>SUMIF('1120 SJ'!$A$2:$A$679,$G54,'1120 SJ'!$I$2:$I$679)</f>
        <v/>
      </c>
      <c r="L54" s="30">
        <f>SUMIF('1120 SJ'!$A$2:$A$679,$G54,'1120 SJ'!$Q$2:$Q$679)</f>
        <v/>
      </c>
      <c r="M54" s="30">
        <f>$K54-$L54</f>
        <v/>
      </c>
      <c r="N54" s="31">
        <f>IFERROR(SUMIF('1120 SJ'!$A$2:$A$679,$G54,'1120 SJ'!$M$2:$M$679)/$K54,0)</f>
        <v/>
      </c>
      <c r="O54" s="31">
        <f>IFERROR($K54*$N54,"")</f>
        <v/>
      </c>
      <c r="P54" s="31">
        <f>IFERROR($L54*$N54,"")</f>
        <v/>
      </c>
      <c r="Q54" s="31">
        <f>$M54*$N54</f>
        <v/>
      </c>
      <c r="R54" s="29" t="n"/>
      <c r="S54" s="39" t="n"/>
      <c r="T54" s="29" t="inlineStr">
        <is>
          <t>Sin recuento físico en el inventario de Avain</t>
        </is>
      </c>
      <c r="U54" s="40" t="inlineStr">
        <is>
          <t>Sin recuento físico</t>
        </is>
      </c>
      <c r="V54" s="29" t="n"/>
      <c r="W54" s="29" t="n"/>
      <c r="X54" s="29" t="n"/>
      <c r="Y54" s="29" t="n"/>
      <c r="Z54" s="29" t="n"/>
      <c r="AA54" s="29" t="inlineStr">
        <is>
          <t>El material ocupa 7 filas en la hoja 1120 SJ (lote/almacén). La cantidad SAP y la física de esta vista son el total del material.</t>
        </is>
      </c>
    </row>
    <row r="55">
      <c r="A55" s="29" t="inlineStr">
        <is>
          <t>San Juan</t>
        </is>
      </c>
      <c r="B55" s="29" t="inlineStr">
        <is>
          <t>1120</t>
        </is>
      </c>
      <c r="C55" s="29" t="inlineStr">
        <is>
          <t>Stock SAP</t>
        </is>
      </c>
      <c r="D55" s="29" t="inlineStr">
        <is>
          <t>Medicamentos</t>
        </is>
      </c>
      <c r="E55" s="29" t="inlineStr">
        <is>
          <t>ZMED</t>
        </is>
      </c>
      <c r="F55" s="29" t="inlineStr">
        <is>
          <t>Dentro del alcance</t>
        </is>
      </c>
      <c r="G55" s="29" t="inlineStr">
        <is>
          <t>1000528</t>
        </is>
      </c>
      <c r="H55" s="29" t="inlineStr">
        <is>
          <t>KETOROLAC  20 MG COMPRIMIDOS</t>
        </is>
      </c>
      <c r="I55" s="29" t="inlineStr">
        <is>
          <t>MED111</t>
        </is>
      </c>
      <c r="J55" s="29" t="inlineStr">
        <is>
          <t>Ketorolac Comp x 20 mg</t>
        </is>
      </c>
      <c r="K55" s="30">
        <f>SUMIF('1120 SJ'!$A$2:$A$679,$G55,'1120 SJ'!$I$2:$I$679)</f>
        <v/>
      </c>
      <c r="L55" s="30">
        <f>SUMIF('1120 SJ'!$A$2:$A$679,$G55,'1120 SJ'!$Q$2:$Q$679)</f>
        <v/>
      </c>
      <c r="M55" s="30">
        <f>$K55-$L55</f>
        <v/>
      </c>
      <c r="N55" s="31">
        <f>IFERROR(SUMIF('1120 SJ'!$A$2:$A$679,$G55,'1120 SJ'!$M$2:$M$679)/$K55,0)</f>
        <v/>
      </c>
      <c r="O55" s="31">
        <f>IFERROR($K55*$N55,"")</f>
        <v/>
      </c>
      <c r="P55" s="31">
        <f>IFERROR($L55*$N55,"")</f>
        <v/>
      </c>
      <c r="Q55" s="31">
        <f>$M55*$N55</f>
        <v/>
      </c>
      <c r="R55" s="29" t="n"/>
      <c r="S55" s="37" t="inlineStr">
        <is>
          <t>Alta</t>
        </is>
      </c>
      <c r="T55" s="29" t="inlineStr">
        <is>
          <t>Homologado – confianza Alta</t>
        </is>
      </c>
      <c r="U55" s="38" t="inlineStr">
        <is>
          <t>Dar de baja en SAP</t>
        </is>
      </c>
      <c r="V55" s="29" t="inlineStr">
        <is>
          <t>Homologación por código Avain (master M01-018)</t>
        </is>
      </c>
      <c r="W55" s="29" t="inlineStr">
        <is>
          <t>No</t>
        </is>
      </c>
      <c r="X55" s="29" t="n"/>
      <c r="Y55" s="29" t="inlineStr">
        <is>
          <t>Sí</t>
        </is>
      </c>
      <c r="Z55" s="29" t="inlineStr">
        <is>
          <t>M01-018</t>
        </is>
      </c>
      <c r="AA55" s="29" t="inlineStr">
        <is>
          <t>Homologación: confianza base Alta + confianza SAP Alta → Alta. El material ocupa 2 filas en la hoja 1120 SJ (lote/almacén). La cantidad SAP y la física de esta vista son el total del material.</t>
        </is>
      </c>
    </row>
    <row r="56">
      <c r="A56" s="29" t="inlineStr">
        <is>
          <t>San Juan</t>
        </is>
      </c>
      <c r="B56" s="29" t="inlineStr">
        <is>
          <t>1120</t>
        </is>
      </c>
      <c r="C56" s="29" t="inlineStr">
        <is>
          <t>Stock SAP</t>
        </is>
      </c>
      <c r="D56" s="29" t="inlineStr">
        <is>
          <t>Medicamentos</t>
        </is>
      </c>
      <c r="E56" s="29" t="inlineStr">
        <is>
          <t>ZMED</t>
        </is>
      </c>
      <c r="F56" s="29" t="inlineStr">
        <is>
          <t>Dentro del alcance</t>
        </is>
      </c>
      <c r="G56" s="29" t="inlineStr">
        <is>
          <t>1000889</t>
        </is>
      </c>
      <c r="H56" s="29" t="inlineStr">
        <is>
          <t>DICLOFENAC+PRIDINOL COMPRIMIDOS</t>
        </is>
      </c>
      <c r="I56" s="29" t="inlineStr">
        <is>
          <t>MED61</t>
        </is>
      </c>
      <c r="J56" s="29" t="inlineStr">
        <is>
          <t>Diclofenac + Pridinol Comp x 50/4 mg</t>
        </is>
      </c>
      <c r="K56" s="30">
        <f>SUMIF('1120 SJ'!$A$2:$A$679,$G56,'1120 SJ'!$I$2:$I$679)</f>
        <v/>
      </c>
      <c r="L56" s="30">
        <f>SUMIF('1120 SJ'!$A$2:$A$679,$G56,'1120 SJ'!$Q$2:$Q$679)</f>
        <v/>
      </c>
      <c r="M56" s="30">
        <f>$K56-$L56</f>
        <v/>
      </c>
      <c r="N56" s="31">
        <f>IFERROR(SUMIF('1120 SJ'!$A$2:$A$679,$G56,'1120 SJ'!$M$2:$M$679)/$K56,0)</f>
        <v/>
      </c>
      <c r="O56" s="31">
        <f>IFERROR($K56*$N56,"")</f>
        <v/>
      </c>
      <c r="P56" s="31">
        <f>IFERROR($L56*$N56,"")</f>
        <v/>
      </c>
      <c r="Q56" s="31">
        <f>$M56*$N56</f>
        <v/>
      </c>
      <c r="R56" s="41" t="inlineStr">
        <is>
          <t>Valorización a validar: relación de cantidades 77 a 1 entre SAP y el recuento físico. Sugiere distinta unidad de medida (SAP por caja o envase y el recuento por unidad). La diferencia económica de esta fila no debe tomarse como definitiva.</t>
        </is>
      </c>
      <c r="S56" s="37" t="inlineStr">
        <is>
          <t>Alta</t>
        </is>
      </c>
      <c r="T56" s="29" t="inlineStr">
        <is>
          <t>Homologado – confianza Alta</t>
        </is>
      </c>
      <c r="U56" s="38" t="inlineStr">
        <is>
          <t>Dar de baja en SAP</t>
        </is>
      </c>
      <c r="V56" s="29" t="inlineStr">
        <is>
          <t>Homologación por código Avain (master M01-004)</t>
        </is>
      </c>
      <c r="W56" s="29" t="inlineStr">
        <is>
          <t>No</t>
        </is>
      </c>
      <c r="X56" s="29" t="n"/>
      <c r="Y56" s="29" t="inlineStr">
        <is>
          <t>Sí</t>
        </is>
      </c>
      <c r="Z56" s="29" t="inlineStr">
        <is>
          <t>M01-004</t>
        </is>
      </c>
      <c r="AA56" s="29" t="inlineStr">
        <is>
          <t>Homologación: confianza base Alta + confianza SAP Alta → Alta. El material ocupa 3 filas en la hoja 1120 SJ (lote/almacén). La cantidad SAP y la física de esta vista son el total del material.</t>
        </is>
      </c>
    </row>
    <row r="57">
      <c r="A57" s="29" t="inlineStr">
        <is>
          <t>San Juan</t>
        </is>
      </c>
      <c r="B57" s="29" t="inlineStr">
        <is>
          <t>1120</t>
        </is>
      </c>
      <c r="C57" s="29" t="inlineStr">
        <is>
          <t>Stock SAP</t>
        </is>
      </c>
      <c r="D57" s="29" t="inlineStr">
        <is>
          <t>Medicamentos</t>
        </is>
      </c>
      <c r="E57" s="29" t="inlineStr">
        <is>
          <t>ZMED</t>
        </is>
      </c>
      <c r="F57" s="29" t="inlineStr">
        <is>
          <t>Dentro del alcance</t>
        </is>
      </c>
      <c r="G57" s="29" t="inlineStr">
        <is>
          <t>1000103</t>
        </is>
      </c>
      <c r="H57" s="29" t="inlineStr">
        <is>
          <t>FENITOINA 100MG /2ML AMPOLLA</t>
        </is>
      </c>
      <c r="I57" s="29" t="n"/>
      <c r="J57" s="29" t="n"/>
      <c r="K57" s="30">
        <f>SUMIF('1120 SJ'!$A$2:$A$679,$G57,'1120 SJ'!$I$2:$I$679)</f>
        <v/>
      </c>
      <c r="L57" s="30">
        <f>SUMIF('1120 SJ'!$A$2:$A$679,$G57,'1120 SJ'!$Q$2:$Q$679)</f>
        <v/>
      </c>
      <c r="M57" s="30">
        <f>$K57-$L57</f>
        <v/>
      </c>
      <c r="N57" s="31">
        <f>IFERROR(SUMIF('1120 SJ'!$A$2:$A$679,$G57,'1120 SJ'!$M$2:$M$679)/$K57,0)</f>
        <v/>
      </c>
      <c r="O57" s="31">
        <f>IFERROR($K57*$N57,"")</f>
        <v/>
      </c>
      <c r="P57" s="31">
        <f>IFERROR($L57*$N57,"")</f>
        <v/>
      </c>
      <c r="Q57" s="31">
        <f>$M57*$N57</f>
        <v/>
      </c>
      <c r="R57" s="29" t="n"/>
      <c r="S57" s="39" t="n"/>
      <c r="T57" s="29" t="inlineStr">
        <is>
          <t>Sin recuento físico en el inventario de Avain</t>
        </is>
      </c>
      <c r="U57" s="40" t="inlineStr">
        <is>
          <t>Sin recuento físico</t>
        </is>
      </c>
      <c r="V57" s="29" t="n"/>
      <c r="W57" s="29" t="n"/>
      <c r="X57" s="29" t="n"/>
      <c r="Y57" s="29" t="n"/>
      <c r="Z57" s="29" t="n"/>
      <c r="AA57" s="29" t="inlineStr">
        <is>
          <t>El material ocupa 2 filas en la hoja 1120 SJ (lote/almacén). La cantidad SAP y la física de esta vista son el total del material.</t>
        </is>
      </c>
    </row>
    <row r="58">
      <c r="A58" s="29" t="inlineStr">
        <is>
          <t>San Juan</t>
        </is>
      </c>
      <c r="B58" s="29" t="inlineStr">
        <is>
          <t>1120</t>
        </is>
      </c>
      <c r="C58" s="29" t="inlineStr">
        <is>
          <t>Stock SAP</t>
        </is>
      </c>
      <c r="D58" s="29" t="inlineStr">
        <is>
          <t>Medicamentos</t>
        </is>
      </c>
      <c r="E58" s="29" t="inlineStr">
        <is>
          <t>ZMED</t>
        </is>
      </c>
      <c r="F58" s="29" t="inlineStr">
        <is>
          <t>Dentro del alcance</t>
        </is>
      </c>
      <c r="G58" s="29" t="inlineStr">
        <is>
          <t>1000783</t>
        </is>
      </c>
      <c r="H58" s="29" t="inlineStr">
        <is>
          <t>HYPERSOL SOLUC X 25ML</t>
        </is>
      </c>
      <c r="I58" s="29" t="n"/>
      <c r="J58" s="29" t="n"/>
      <c r="K58" s="30">
        <f>SUMIF('1120 SJ'!$A$2:$A$679,$G58,'1120 SJ'!$I$2:$I$679)</f>
        <v/>
      </c>
      <c r="L58" s="30">
        <f>SUMIF('1120 SJ'!$A$2:$A$679,$G58,'1120 SJ'!$Q$2:$Q$679)</f>
        <v/>
      </c>
      <c r="M58" s="30">
        <f>$K58-$L58</f>
        <v/>
      </c>
      <c r="N58" s="31">
        <f>IFERROR(SUMIF('1120 SJ'!$A$2:$A$679,$G58,'1120 SJ'!$M$2:$M$679)/$K58,0)</f>
        <v/>
      </c>
      <c r="O58" s="31">
        <f>IFERROR($K58*$N58,"")</f>
        <v/>
      </c>
      <c r="P58" s="31">
        <f>IFERROR($L58*$N58,"")</f>
        <v/>
      </c>
      <c r="Q58" s="31">
        <f>$M58*$N58</f>
        <v/>
      </c>
      <c r="R58" s="29" t="n"/>
      <c r="S58" s="39" t="n"/>
      <c r="T58" s="29" t="inlineStr">
        <is>
          <t>Sin recuento físico en el inventario de Avain</t>
        </is>
      </c>
      <c r="U58" s="40" t="inlineStr">
        <is>
          <t>Sin recuento físico</t>
        </is>
      </c>
      <c r="V58" s="29" t="n"/>
      <c r="W58" s="29" t="n"/>
      <c r="X58" s="29" t="n"/>
      <c r="Y58" s="29" t="n"/>
      <c r="Z58" s="29" t="n"/>
      <c r="AA58" s="29" t="n"/>
    </row>
    <row r="59">
      <c r="A59" s="29" t="inlineStr">
        <is>
          <t>San Juan</t>
        </is>
      </c>
      <c r="B59" s="29" t="inlineStr">
        <is>
          <t>1120</t>
        </is>
      </c>
      <c r="C59" s="29" t="inlineStr">
        <is>
          <t>Stock SAP</t>
        </is>
      </c>
      <c r="D59" s="29" t="inlineStr">
        <is>
          <t>Descartables</t>
        </is>
      </c>
      <c r="E59" s="29" t="inlineStr">
        <is>
          <t>ZDES</t>
        </is>
      </c>
      <c r="F59" s="29" t="inlineStr">
        <is>
          <t>Dentro del alcance</t>
        </is>
      </c>
      <c r="G59" s="29" t="inlineStr">
        <is>
          <t>2001414</t>
        </is>
      </c>
      <c r="H59" s="29" t="inlineStr">
        <is>
          <t>AGUJA HIPODERMICA 18G x 1 ½ - 40/12</t>
        </is>
      </c>
      <c r="I59" s="29" t="n"/>
      <c r="J59" s="29" t="n"/>
      <c r="K59" s="30">
        <f>SUMIF('1120 SJ'!$A$2:$A$679,$G59,'1120 SJ'!$I$2:$I$679)</f>
        <v/>
      </c>
      <c r="L59" s="30">
        <f>SUMIF('1120 SJ'!$A$2:$A$679,$G59,'1120 SJ'!$Q$2:$Q$679)</f>
        <v/>
      </c>
      <c r="M59" s="30">
        <f>$K59-$L59</f>
        <v/>
      </c>
      <c r="N59" s="31">
        <f>IFERROR(SUMIF('1120 SJ'!$A$2:$A$679,$G59,'1120 SJ'!$M$2:$M$679)/$K59,0)</f>
        <v/>
      </c>
      <c r="O59" s="31">
        <f>IFERROR($K59*$N59,"")</f>
        <v/>
      </c>
      <c r="P59" s="31">
        <f>IFERROR($L59*$N59,"")</f>
        <v/>
      </c>
      <c r="Q59" s="31">
        <f>$M59*$N59</f>
        <v/>
      </c>
      <c r="R59" s="29" t="n"/>
      <c r="S59" s="39" t="n"/>
      <c r="T59" s="29" t="inlineStr">
        <is>
          <t>Sin recuento físico en el inventario de Avain</t>
        </is>
      </c>
      <c r="U59" s="40" t="inlineStr">
        <is>
          <t>Sin recuento físico</t>
        </is>
      </c>
      <c r="V59" s="29" t="n"/>
      <c r="W59" s="29" t="n"/>
      <c r="X59" s="29" t="n"/>
      <c r="Y59" s="29" t="n"/>
      <c r="Z59" s="29" t="n"/>
      <c r="AA59" s="29" t="n"/>
    </row>
    <row r="60">
      <c r="A60" s="29" t="inlineStr">
        <is>
          <t>San Juan</t>
        </is>
      </c>
      <c r="B60" s="29" t="inlineStr">
        <is>
          <t>1120</t>
        </is>
      </c>
      <c r="C60" s="29" t="inlineStr">
        <is>
          <t>Stock SAP</t>
        </is>
      </c>
      <c r="D60" s="29" t="inlineStr">
        <is>
          <t>Medicamentos</t>
        </is>
      </c>
      <c r="E60" s="29" t="inlineStr">
        <is>
          <t>ZMED</t>
        </is>
      </c>
      <c r="F60" s="29" t="inlineStr">
        <is>
          <t>Dentro del alcance</t>
        </is>
      </c>
      <c r="G60" s="29" t="inlineStr">
        <is>
          <t>1001233</t>
        </is>
      </c>
      <c r="H60" s="29" t="inlineStr">
        <is>
          <t>DIFENHIDRAMINA 10 MG X 1 ML AMP</t>
        </is>
      </c>
      <c r="I60" s="29" t="inlineStr">
        <is>
          <t>MED65</t>
        </is>
      </c>
      <c r="J60" s="29" t="inlineStr">
        <is>
          <t>Difenhidramina 10mg Amp x 1 ml</t>
        </is>
      </c>
      <c r="K60" s="30">
        <f>SUMIF('1120 SJ'!$A$2:$A$679,$G60,'1120 SJ'!$I$2:$I$679)</f>
        <v/>
      </c>
      <c r="L60" s="30">
        <f>SUMIF('1120 SJ'!$A$2:$A$679,$G60,'1120 SJ'!$Q$2:$Q$679)</f>
        <v/>
      </c>
      <c r="M60" s="30">
        <f>$K60-$L60</f>
        <v/>
      </c>
      <c r="N60" s="31">
        <f>IFERROR(SUMIF('1120 SJ'!$A$2:$A$679,$G60,'1120 SJ'!$M$2:$M$679)/$K60,0)</f>
        <v/>
      </c>
      <c r="O60" s="31">
        <f>IFERROR($K60*$N60,"")</f>
        <v/>
      </c>
      <c r="P60" s="31">
        <f>IFERROR($L60*$N60,"")</f>
        <v/>
      </c>
      <c r="Q60" s="31">
        <f>$M60*$N60</f>
        <v/>
      </c>
      <c r="R60" s="29" t="n"/>
      <c r="S60" s="37" t="inlineStr">
        <is>
          <t>Alta</t>
        </is>
      </c>
      <c r="T60" s="29" t="inlineStr">
        <is>
          <t>Homologado – confianza Alta</t>
        </is>
      </c>
      <c r="U60" s="38" t="inlineStr">
        <is>
          <t>Dar de baja en SAP</t>
        </is>
      </c>
      <c r="V60" s="29" t="inlineStr">
        <is>
          <t>Homologación por código Avain (master M07-001)</t>
        </is>
      </c>
      <c r="W60" s="29" t="inlineStr">
        <is>
          <t>No</t>
        </is>
      </c>
      <c r="X60" s="29" t="n"/>
      <c r="Y60" s="29" t="inlineStr">
        <is>
          <t>Sí</t>
        </is>
      </c>
      <c r="Z60" s="29" t="inlineStr">
        <is>
          <t>M07-001</t>
        </is>
      </c>
      <c r="AA60" s="29" t="inlineStr">
        <is>
          <t>Homologación: confianza base Alta + confianza SAP Alta → Alta. El material ocupa 4 filas en la hoja 1120 SJ (lote/almacén). La cantidad SAP y la física de esta vista son el total del material.</t>
        </is>
      </c>
    </row>
    <row r="61">
      <c r="A61" s="29" t="inlineStr">
        <is>
          <t>San Juan</t>
        </is>
      </c>
      <c r="B61" s="29" t="inlineStr">
        <is>
          <t>1120</t>
        </is>
      </c>
      <c r="C61" s="29" t="inlineStr">
        <is>
          <t>Stock SAP</t>
        </is>
      </c>
      <c r="D61" s="29" t="inlineStr">
        <is>
          <t>Descartables</t>
        </is>
      </c>
      <c r="E61" s="29" t="inlineStr">
        <is>
          <t>ZDES</t>
        </is>
      </c>
      <c r="F61" s="29" t="inlineStr">
        <is>
          <t>Dentro del alcance</t>
        </is>
      </c>
      <c r="G61" s="29" t="inlineStr">
        <is>
          <t>2000462</t>
        </is>
      </c>
      <c r="H61" s="29" t="inlineStr">
        <is>
          <t>BIGOTERA DESCARTABLE</t>
        </is>
      </c>
      <c r="I61" s="29" t="inlineStr">
        <is>
          <t>DESC36</t>
        </is>
      </c>
      <c r="J61" s="29" t="inlineStr">
        <is>
          <t>Canula nasal</t>
        </is>
      </c>
      <c r="K61" s="30">
        <f>SUMIF('1120 SJ'!$A$2:$A$679,$G61,'1120 SJ'!$I$2:$I$679)</f>
        <v/>
      </c>
      <c r="L61" s="30">
        <f>SUMIF('1120 SJ'!$A$2:$A$679,$G61,'1120 SJ'!$Q$2:$Q$679)</f>
        <v/>
      </c>
      <c r="M61" s="30">
        <f>$K61-$L61</f>
        <v/>
      </c>
      <c r="N61" s="31">
        <f>IFERROR(SUMIF('1120 SJ'!$A$2:$A$679,$G61,'1120 SJ'!$M$2:$M$679)/$K61,0)</f>
        <v/>
      </c>
      <c r="O61" s="31">
        <f>IFERROR($K61*$N61,"")</f>
        <v/>
      </c>
      <c r="P61" s="31">
        <f>IFERROR($L61*$N61,"")</f>
        <v/>
      </c>
      <c r="Q61" s="31">
        <f>$M61*$N61</f>
        <v/>
      </c>
      <c r="R61" s="29" t="n"/>
      <c r="S61" s="38" t="inlineStr">
        <is>
          <t>Baja</t>
        </is>
      </c>
      <c r="T61" s="29" t="inlineStr">
        <is>
          <t>Homologado – confianza Baja – pendiente de validación</t>
        </is>
      </c>
      <c r="U61" s="37" t="inlineStr">
        <is>
          <t>Dar de alta en SAP</t>
        </is>
      </c>
      <c r="V61" s="29" t="inlineStr">
        <is>
          <t>Homologación por código Avain (master D-161)</t>
        </is>
      </c>
      <c r="W61" s="29" t="inlineStr">
        <is>
          <t>No</t>
        </is>
      </c>
      <c r="X61" s="29" t="n"/>
      <c r="Y61" s="29" t="inlineStr">
        <is>
          <t>Sí</t>
        </is>
      </c>
      <c r="Z61" s="29" t="inlineStr">
        <is>
          <t>D-161</t>
        </is>
      </c>
      <c r="AA61" s="29" t="inlineStr">
        <is>
          <t>Homologación: confianza base Media + confianza SAP Alta → Media. La nomenclatura del material imputado no respalda por sí sola la equivalencia (similitud 0.05); el vínculo proviene sólo de la homologación. Nivel degradado a Baja.</t>
        </is>
      </c>
    </row>
    <row r="62">
      <c r="A62" s="29" t="inlineStr">
        <is>
          <t>San Juan</t>
        </is>
      </c>
      <c r="B62" s="29" t="inlineStr">
        <is>
          <t>1120</t>
        </is>
      </c>
      <c r="C62" s="29" t="inlineStr">
        <is>
          <t>Stock SAP</t>
        </is>
      </c>
      <c r="D62" s="29" t="inlineStr">
        <is>
          <t>Medicamentos</t>
        </is>
      </c>
      <c r="E62" s="29" t="inlineStr">
        <is>
          <t>ZMED</t>
        </is>
      </c>
      <c r="F62" s="29" t="inlineStr">
        <is>
          <t>Dentro del alcance</t>
        </is>
      </c>
      <c r="G62" s="29" t="inlineStr">
        <is>
          <t>1001195</t>
        </is>
      </c>
      <c r="H62" s="29" t="inlineStr">
        <is>
          <t>Omeprazol 20mg x14 caps</t>
        </is>
      </c>
      <c r="I62" s="29" t="n"/>
      <c r="J62" s="29" t="n"/>
      <c r="K62" s="30">
        <f>SUMIF('1120 SJ'!$A$2:$A$679,$G62,'1120 SJ'!$I$2:$I$679)</f>
        <v/>
      </c>
      <c r="L62" s="30">
        <f>SUMIF('1120 SJ'!$A$2:$A$679,$G62,'1120 SJ'!$Q$2:$Q$679)</f>
        <v/>
      </c>
      <c r="M62" s="30">
        <f>$K62-$L62</f>
        <v/>
      </c>
      <c r="N62" s="31">
        <f>IFERROR(SUMIF('1120 SJ'!$A$2:$A$679,$G62,'1120 SJ'!$M$2:$M$679)/$K62,0)</f>
        <v/>
      </c>
      <c r="O62" s="31">
        <f>IFERROR($K62*$N62,"")</f>
        <v/>
      </c>
      <c r="P62" s="31">
        <f>IFERROR($L62*$N62,"")</f>
        <v/>
      </c>
      <c r="Q62" s="31">
        <f>$M62*$N62</f>
        <v/>
      </c>
      <c r="R62" s="29" t="n"/>
      <c r="S62" s="39" t="n"/>
      <c r="T62" s="29" t="inlineStr">
        <is>
          <t>Sin recuento físico en el inventario de Avain</t>
        </is>
      </c>
      <c r="U62" s="40" t="inlineStr">
        <is>
          <t>Sin recuento físico</t>
        </is>
      </c>
      <c r="V62" s="29" t="n"/>
      <c r="W62" s="29" t="n"/>
      <c r="X62" s="29" t="n"/>
      <c r="Y62" s="29" t="n"/>
      <c r="Z62" s="29" t="n"/>
      <c r="AA62" s="29" t="inlineStr">
        <is>
          <t>El material ocupa 4 filas en la hoja 1120 SJ (lote/almacén). La cantidad SAP y la física de esta vista son el total del material.</t>
        </is>
      </c>
    </row>
    <row r="63">
      <c r="A63" s="29" t="inlineStr">
        <is>
          <t>San Juan</t>
        </is>
      </c>
      <c r="B63" s="29" t="inlineStr">
        <is>
          <t>1120</t>
        </is>
      </c>
      <c r="C63" s="29" t="inlineStr">
        <is>
          <t>Stock SAP</t>
        </is>
      </c>
      <c r="D63" s="29" t="inlineStr">
        <is>
          <t>Medicamentos</t>
        </is>
      </c>
      <c r="E63" s="29" t="inlineStr">
        <is>
          <t>ZMED</t>
        </is>
      </c>
      <c r="F63" s="29" t="inlineStr">
        <is>
          <t>Dentro del alcance</t>
        </is>
      </c>
      <c r="G63" s="29" t="inlineStr">
        <is>
          <t>1000530</t>
        </is>
      </c>
      <c r="H63" s="29" t="inlineStr">
        <is>
          <t>DIFENHIDRAMINA 50 MG COMPRIMIDOS</t>
        </is>
      </c>
      <c r="I63" s="29" t="inlineStr">
        <is>
          <t>MED66</t>
        </is>
      </c>
      <c r="J63" s="29" t="inlineStr">
        <is>
          <t>Difenhidramina 50mg Comp</t>
        </is>
      </c>
      <c r="K63" s="30">
        <f>SUMIF('1120 SJ'!$A$2:$A$679,$G63,'1120 SJ'!$I$2:$I$679)</f>
        <v/>
      </c>
      <c r="L63" s="30">
        <f>SUMIF('1120 SJ'!$A$2:$A$679,$G63,'1120 SJ'!$Q$2:$Q$679)</f>
        <v/>
      </c>
      <c r="M63" s="30">
        <f>$K63-$L63</f>
        <v/>
      </c>
      <c r="N63" s="31">
        <f>IFERROR(SUMIF('1120 SJ'!$A$2:$A$679,$G63,'1120 SJ'!$M$2:$M$679)/$K63,0)</f>
        <v/>
      </c>
      <c r="O63" s="31">
        <f>IFERROR($K63*$N63,"")</f>
        <v/>
      </c>
      <c r="P63" s="31">
        <f>IFERROR($L63*$N63,"")</f>
        <v/>
      </c>
      <c r="Q63" s="31">
        <f>$M63*$N63</f>
        <v/>
      </c>
      <c r="R63" s="29" t="n"/>
      <c r="S63" s="37" t="inlineStr">
        <is>
          <t>Alta</t>
        </is>
      </c>
      <c r="T63" s="29" t="inlineStr">
        <is>
          <t>Homologado – confianza Alta</t>
        </is>
      </c>
      <c r="U63" s="38" t="inlineStr">
        <is>
          <t>Dar de baja en SAP</t>
        </is>
      </c>
      <c r="V63" s="29" t="inlineStr">
        <is>
          <t>Cruce por nomenclatura SAP</t>
        </is>
      </c>
      <c r="W63" s="29" t="inlineStr">
        <is>
          <t>No</t>
        </is>
      </c>
      <c r="X63" s="29" t="n"/>
      <c r="Y63" s="29" t="inlineStr">
        <is>
          <t>No</t>
        </is>
      </c>
      <c r="Z63" s="29" t="n"/>
      <c r="AA63" s="29" t="inlineStr">
        <is>
          <t>Cruce por nomenclatura: dosis coincide; similitud 1.00. El material ocupa 3 filas en la hoja 1120 SJ (lote/almacén). La cantidad SAP y la física de esta vista son el total del material.</t>
        </is>
      </c>
    </row>
    <row r="64">
      <c r="A64" s="29" t="inlineStr">
        <is>
          <t>San Juan</t>
        </is>
      </c>
      <c r="B64" s="29" t="inlineStr">
        <is>
          <t>1120</t>
        </is>
      </c>
      <c r="C64" s="29" t="inlineStr">
        <is>
          <t>Stock SAP</t>
        </is>
      </c>
      <c r="D64" s="29" t="inlineStr">
        <is>
          <t>Medicamentos</t>
        </is>
      </c>
      <c r="E64" s="29" t="inlineStr">
        <is>
          <t>ZMED</t>
        </is>
      </c>
      <c r="F64" s="29" t="inlineStr">
        <is>
          <t>Dentro del alcance</t>
        </is>
      </c>
      <c r="G64" s="29" t="inlineStr">
        <is>
          <t>1000145</t>
        </is>
      </c>
      <c r="H64" s="29" t="inlineStr">
        <is>
          <t>DEXAMETASONA 0,5 MG COMP</t>
        </is>
      </c>
      <c r="I64" s="29" t="n"/>
      <c r="J64" s="29" t="n"/>
      <c r="K64" s="30">
        <f>SUMIF('1120 SJ'!$A$2:$A$679,$G64,'1120 SJ'!$I$2:$I$679)</f>
        <v/>
      </c>
      <c r="L64" s="30">
        <f>SUMIF('1120 SJ'!$A$2:$A$679,$G64,'1120 SJ'!$Q$2:$Q$679)</f>
        <v/>
      </c>
      <c r="M64" s="30">
        <f>$K64-$L64</f>
        <v/>
      </c>
      <c r="N64" s="31">
        <f>IFERROR(SUMIF('1120 SJ'!$A$2:$A$679,$G64,'1120 SJ'!$M$2:$M$679)/$K64,0)</f>
        <v/>
      </c>
      <c r="O64" s="31">
        <f>IFERROR($K64*$N64,"")</f>
        <v/>
      </c>
      <c r="P64" s="31">
        <f>IFERROR($L64*$N64,"")</f>
        <v/>
      </c>
      <c r="Q64" s="31">
        <f>$M64*$N64</f>
        <v/>
      </c>
      <c r="R64" s="29" t="n"/>
      <c r="S64" s="39" t="n"/>
      <c r="T64" s="29" t="inlineStr">
        <is>
          <t>Sin recuento físico en el inventario de Avain</t>
        </is>
      </c>
      <c r="U64" s="40" t="inlineStr">
        <is>
          <t>Sin recuento físico</t>
        </is>
      </c>
      <c r="V64" s="29" t="n"/>
      <c r="W64" s="29" t="n"/>
      <c r="X64" s="29" t="n"/>
      <c r="Y64" s="29" t="n"/>
      <c r="Z64" s="29" t="n"/>
      <c r="AA64" s="29" t="n"/>
    </row>
    <row r="65">
      <c r="A65" s="29" t="inlineStr">
        <is>
          <t>San Juan</t>
        </is>
      </c>
      <c r="B65" s="29" t="inlineStr">
        <is>
          <t>1120</t>
        </is>
      </c>
      <c r="C65" s="29" t="inlineStr">
        <is>
          <t>Stock SAP</t>
        </is>
      </c>
      <c r="D65" s="29" t="inlineStr">
        <is>
          <t>Medicamentos</t>
        </is>
      </c>
      <c r="E65" s="29" t="inlineStr">
        <is>
          <t>ZMED</t>
        </is>
      </c>
      <c r="F65" s="29" t="inlineStr">
        <is>
          <t>Dentro del alcance</t>
        </is>
      </c>
      <c r="G65" s="29" t="inlineStr">
        <is>
          <t>1000485</t>
        </is>
      </c>
      <c r="H65" s="29" t="inlineStr">
        <is>
          <t>CIPROFLOXACINA 500MG COMP</t>
        </is>
      </c>
      <c r="I65" s="29" t="inlineStr">
        <is>
          <t>MED37</t>
        </is>
      </c>
      <c r="J65" s="29" t="inlineStr">
        <is>
          <t>Ciprofloxacina Comp x 500 mg</t>
        </is>
      </c>
      <c r="K65" s="30">
        <f>SUMIF('1120 SJ'!$A$2:$A$679,$G65,'1120 SJ'!$I$2:$I$679)</f>
        <v/>
      </c>
      <c r="L65" s="30">
        <f>SUMIF('1120 SJ'!$A$2:$A$679,$G65,'1120 SJ'!$Q$2:$Q$679)</f>
        <v/>
      </c>
      <c r="M65" s="30">
        <f>$K65-$L65</f>
        <v/>
      </c>
      <c r="N65" s="31">
        <f>IFERROR(SUMIF('1120 SJ'!$A$2:$A$679,$G65,'1120 SJ'!$M$2:$M$679)/$K65,0)</f>
        <v/>
      </c>
      <c r="O65" s="31">
        <f>IFERROR($K65*$N65,"")</f>
        <v/>
      </c>
      <c r="P65" s="31">
        <f>IFERROR($L65*$N65,"")</f>
        <v/>
      </c>
      <c r="Q65" s="31">
        <f>$M65*$N65</f>
        <v/>
      </c>
      <c r="R65" s="29" t="n"/>
      <c r="S65" s="37" t="inlineStr">
        <is>
          <t>Alta</t>
        </is>
      </c>
      <c r="T65" s="29" t="inlineStr">
        <is>
          <t>Homologado – confianza Alta</t>
        </is>
      </c>
      <c r="U65" s="38" t="inlineStr">
        <is>
          <t>Dar de baja en SAP</t>
        </is>
      </c>
      <c r="V65" s="29" t="inlineStr">
        <is>
          <t>Homologación por código Avain (master M11-004)</t>
        </is>
      </c>
      <c r="W65" s="29" t="inlineStr">
        <is>
          <t>No</t>
        </is>
      </c>
      <c r="X65" s="29" t="n"/>
      <c r="Y65" s="29" t="inlineStr">
        <is>
          <t>Sí</t>
        </is>
      </c>
      <c r="Z65" s="29" t="inlineStr">
        <is>
          <t>M11-004</t>
        </is>
      </c>
      <c r="AA65" s="29" t="inlineStr">
        <is>
          <t>Homologación: confianza base Alta + confianza SAP Alta → Alta. Otros códigos SAP del master no están en el stock de este centro: 1000853. El material ocupa 2 filas en la hoja 1120 SJ (lote/almacén). La cantidad SAP y la física de esta vista son el total del material.</t>
        </is>
      </c>
    </row>
    <row r="66">
      <c r="A66" s="29" t="inlineStr">
        <is>
          <t>San Juan</t>
        </is>
      </c>
      <c r="B66" s="29" t="inlineStr">
        <is>
          <t>1120</t>
        </is>
      </c>
      <c r="C66" s="29" t="inlineStr">
        <is>
          <t>Stock SAP</t>
        </is>
      </c>
      <c r="D66" s="29" t="inlineStr">
        <is>
          <t>Medicamentos</t>
        </is>
      </c>
      <c r="E66" s="29" t="inlineStr">
        <is>
          <t>ZMED</t>
        </is>
      </c>
      <c r="F66" s="29" t="inlineStr">
        <is>
          <t>Dentro del alcance</t>
        </is>
      </c>
      <c r="G66" s="29" t="inlineStr">
        <is>
          <t>1005149</t>
        </is>
      </c>
      <c r="H66" s="29" t="inlineStr">
        <is>
          <t>DIPIRONA 500MG COMPRIMIDOS</t>
        </is>
      </c>
      <c r="I66" s="29" t="n"/>
      <c r="J66" s="29" t="n"/>
      <c r="K66" s="30">
        <f>SUMIF('1120 SJ'!$A$2:$A$679,$G66,'1120 SJ'!$I$2:$I$679)</f>
        <v/>
      </c>
      <c r="L66" s="30">
        <f>SUMIF('1120 SJ'!$A$2:$A$679,$G66,'1120 SJ'!$Q$2:$Q$679)</f>
        <v/>
      </c>
      <c r="M66" s="30">
        <f>$K66-$L66</f>
        <v/>
      </c>
      <c r="N66" s="31">
        <f>IFERROR(SUMIF('1120 SJ'!$A$2:$A$679,$G66,'1120 SJ'!$M$2:$M$679)/$K66,0)</f>
        <v/>
      </c>
      <c r="O66" s="31">
        <f>IFERROR($K66*$N66,"")</f>
        <v/>
      </c>
      <c r="P66" s="31">
        <f>IFERROR($L66*$N66,"")</f>
        <v/>
      </c>
      <c r="Q66" s="31">
        <f>$M66*$N66</f>
        <v/>
      </c>
      <c r="R66" s="29" t="n"/>
      <c r="S66" s="39" t="n"/>
      <c r="T66" s="29" t="inlineStr">
        <is>
          <t>Sin recuento físico en el inventario de Avain</t>
        </is>
      </c>
      <c r="U66" s="40" t="inlineStr">
        <is>
          <t>Sin recuento físico</t>
        </is>
      </c>
      <c r="V66" s="29" t="n"/>
      <c r="W66" s="29" t="n"/>
      <c r="X66" s="29" t="n"/>
      <c r="Y66" s="29" t="n"/>
      <c r="Z66" s="29" t="n"/>
      <c r="AA66" s="29" t="n"/>
    </row>
    <row r="67">
      <c r="A67" s="29" t="inlineStr">
        <is>
          <t>San Juan</t>
        </is>
      </c>
      <c r="B67" s="29" t="inlineStr">
        <is>
          <t>1120</t>
        </is>
      </c>
      <c r="C67" s="29" t="inlineStr">
        <is>
          <t>Stock SAP</t>
        </is>
      </c>
      <c r="D67" s="29" t="inlineStr">
        <is>
          <t>Descartables</t>
        </is>
      </c>
      <c r="E67" s="29" t="inlineStr">
        <is>
          <t>ZDES</t>
        </is>
      </c>
      <c r="F67" s="29" t="inlineStr">
        <is>
          <t>Dentro del alcance</t>
        </is>
      </c>
      <c r="G67" s="29" t="inlineStr">
        <is>
          <t>2001553</t>
        </is>
      </c>
      <c r="H67" s="29" t="inlineStr">
        <is>
          <t>CATETER ARGYLE N° 18</t>
        </is>
      </c>
      <c r="I67" s="29" t="n"/>
      <c r="J67" s="29" t="n"/>
      <c r="K67" s="30">
        <f>SUMIF('1120 SJ'!$A$2:$A$679,$G67,'1120 SJ'!$I$2:$I$679)</f>
        <v/>
      </c>
      <c r="L67" s="30">
        <f>SUMIF('1120 SJ'!$A$2:$A$679,$G67,'1120 SJ'!$Q$2:$Q$679)</f>
        <v/>
      </c>
      <c r="M67" s="30">
        <f>$K67-$L67</f>
        <v/>
      </c>
      <c r="N67" s="31">
        <f>IFERROR(SUMIF('1120 SJ'!$A$2:$A$679,$G67,'1120 SJ'!$M$2:$M$679)/$K67,0)</f>
        <v/>
      </c>
      <c r="O67" s="31">
        <f>IFERROR($K67*$N67,"")</f>
        <v/>
      </c>
      <c r="P67" s="31">
        <f>IFERROR($L67*$N67,"")</f>
        <v/>
      </c>
      <c r="Q67" s="31">
        <f>$M67*$N67</f>
        <v/>
      </c>
      <c r="R67" s="29" t="n"/>
      <c r="S67" s="39" t="n"/>
      <c r="T67" s="29" t="inlineStr">
        <is>
          <t>Sin recuento físico en el inventario de Avain</t>
        </is>
      </c>
      <c r="U67" s="40" t="inlineStr">
        <is>
          <t>Sin recuento físico</t>
        </is>
      </c>
      <c r="V67" s="29" t="n"/>
      <c r="W67" s="29" t="n"/>
      <c r="X67" s="29" t="n"/>
      <c r="Y67" s="29" t="n"/>
      <c r="Z67" s="29" t="n"/>
      <c r="AA67" s="29" t="n"/>
    </row>
    <row r="68">
      <c r="A68" s="29" t="inlineStr">
        <is>
          <t>San Juan</t>
        </is>
      </c>
      <c r="B68" s="29" t="inlineStr">
        <is>
          <t>1120</t>
        </is>
      </c>
      <c r="C68" s="29" t="inlineStr">
        <is>
          <t>Stock SAP</t>
        </is>
      </c>
      <c r="D68" s="29" t="inlineStr">
        <is>
          <t>Medicamentos</t>
        </is>
      </c>
      <c r="E68" s="29" t="inlineStr">
        <is>
          <t>ZMED</t>
        </is>
      </c>
      <c r="F68" s="29" t="inlineStr">
        <is>
          <t>Dentro del alcance</t>
        </is>
      </c>
      <c r="G68" s="29" t="inlineStr">
        <is>
          <t>1000779</t>
        </is>
      </c>
      <c r="H68" s="29" t="inlineStr">
        <is>
          <t>METRONIDAZOL COMP. 500mg</t>
        </is>
      </c>
      <c r="I68" s="29" t="inlineStr">
        <is>
          <t>MED133</t>
        </is>
      </c>
      <c r="J68" s="29" t="inlineStr">
        <is>
          <t>Metronidazol 500 mg comp</t>
        </is>
      </c>
      <c r="K68" s="30">
        <f>SUMIF('1120 SJ'!$A$2:$A$679,$G68,'1120 SJ'!$I$2:$I$679)</f>
        <v/>
      </c>
      <c r="L68" s="30">
        <f>SUMIF('1120 SJ'!$A$2:$A$679,$G68,'1120 SJ'!$Q$2:$Q$679)</f>
        <v/>
      </c>
      <c r="M68" s="30">
        <f>$K68-$L68</f>
        <v/>
      </c>
      <c r="N68" s="31">
        <f>IFERROR(SUMIF('1120 SJ'!$A$2:$A$679,$G68,'1120 SJ'!$M$2:$M$679)/$K68,0)</f>
        <v/>
      </c>
      <c r="O68" s="31">
        <f>IFERROR($K68*$N68,"")</f>
        <v/>
      </c>
      <c r="P68" s="31">
        <f>IFERROR($L68*$N68,"")</f>
        <v/>
      </c>
      <c r="Q68" s="31">
        <f>$M68*$N68</f>
        <v/>
      </c>
      <c r="R68" s="29" t="n"/>
      <c r="S68" s="37" t="inlineStr">
        <is>
          <t>Alta</t>
        </is>
      </c>
      <c r="T68" s="29" t="inlineStr">
        <is>
          <t>Homologado – confianza Alta</t>
        </is>
      </c>
      <c r="U68" s="38" t="inlineStr">
        <is>
          <t>Dar de baja en SAP</t>
        </is>
      </c>
      <c r="V68" s="29" t="inlineStr">
        <is>
          <t>Cruce por nomenclatura SAP</t>
        </is>
      </c>
      <c r="W68" s="29" t="inlineStr">
        <is>
          <t>No</t>
        </is>
      </c>
      <c r="X68" s="29" t="n"/>
      <c r="Y68" s="29" t="inlineStr">
        <is>
          <t>Sí</t>
        </is>
      </c>
      <c r="Z68" s="29" t="n"/>
      <c r="AA68" s="29" t="inlineStr">
        <is>
          <t>Cruce por nomenclatura: dosis coincide; similitud 0.95.</t>
        </is>
      </c>
    </row>
    <row r="69">
      <c r="A69" s="29" t="inlineStr">
        <is>
          <t>San Juan</t>
        </is>
      </c>
      <c r="B69" s="29" t="inlineStr">
        <is>
          <t>1120</t>
        </is>
      </c>
      <c r="C69" s="29" t="inlineStr">
        <is>
          <t>Stock SAP</t>
        </is>
      </c>
      <c r="D69" s="29" t="inlineStr">
        <is>
          <t>Medicamentos</t>
        </is>
      </c>
      <c r="E69" s="29" t="inlineStr">
        <is>
          <t>ZMED</t>
        </is>
      </c>
      <c r="F69" s="29" t="inlineStr">
        <is>
          <t>Dentro del alcance</t>
        </is>
      </c>
      <c r="G69" s="29" t="inlineStr">
        <is>
          <t>1000524</t>
        </is>
      </c>
      <c r="H69" s="29" t="inlineStr">
        <is>
          <t>OMEPRAZOL DE 40 MG AMPOLLAS</t>
        </is>
      </c>
      <c r="I69" s="29" t="inlineStr">
        <is>
          <t>MED147</t>
        </is>
      </c>
      <c r="J69" s="29" t="inlineStr">
        <is>
          <t>Omeprazol 40 mg Fco amp polvo p/ rest</t>
        </is>
      </c>
      <c r="K69" s="30">
        <f>SUMIF('1120 SJ'!$A$2:$A$679,$G69,'1120 SJ'!$I$2:$I$679)</f>
        <v/>
      </c>
      <c r="L69" s="30">
        <f>SUMIF('1120 SJ'!$A$2:$A$679,$G69,'1120 SJ'!$Q$2:$Q$679)</f>
        <v/>
      </c>
      <c r="M69" s="30">
        <f>$K69-$L69</f>
        <v/>
      </c>
      <c r="N69" s="31">
        <f>IFERROR(SUMIF('1120 SJ'!$A$2:$A$679,$G69,'1120 SJ'!$M$2:$M$679)/$K69,0)</f>
        <v/>
      </c>
      <c r="O69" s="31">
        <f>IFERROR($K69*$N69,"")</f>
        <v/>
      </c>
      <c r="P69" s="31">
        <f>IFERROR($L69*$N69,"")</f>
        <v/>
      </c>
      <c r="Q69" s="31">
        <f>$M69*$N69</f>
        <v/>
      </c>
      <c r="R69" s="29" t="n"/>
      <c r="S69" s="42" t="inlineStr">
        <is>
          <t>Media</t>
        </is>
      </c>
      <c r="T69" s="29" t="inlineStr">
        <is>
          <t>Homologado – confianza Media – pendiente de validación</t>
        </is>
      </c>
      <c r="U69" s="38" t="inlineStr">
        <is>
          <t>Dar de baja en SAP</t>
        </is>
      </c>
      <c r="V69" s="29" t="inlineStr">
        <is>
          <t>Homologación por código Avain (master M08-006)</t>
        </is>
      </c>
      <c r="W69" s="29" t="inlineStr">
        <is>
          <t>No</t>
        </is>
      </c>
      <c r="X69" s="29" t="n"/>
      <c r="Y69" s="29" t="inlineStr">
        <is>
          <t>Sí</t>
        </is>
      </c>
      <c r="Z69" s="29" t="inlineStr">
        <is>
          <t>M08-006</t>
        </is>
      </c>
      <c r="AA69" s="29" t="inlineStr">
        <is>
          <t>Homologación: confianza base Alta + confianza SAP Media → Media. El material ocupa 4 filas en la hoja 1120 SJ (lote/almacén). La cantidad SAP y la física de esta vista son el total del material.</t>
        </is>
      </c>
    </row>
    <row r="70">
      <c r="A70" s="29" t="inlineStr">
        <is>
          <t>San Juan</t>
        </is>
      </c>
      <c r="B70" s="29" t="inlineStr">
        <is>
          <t>1120</t>
        </is>
      </c>
      <c r="C70" s="29" t="inlineStr">
        <is>
          <t>Stock SAP</t>
        </is>
      </c>
      <c r="D70" s="29" t="inlineStr">
        <is>
          <t>Medicamentos</t>
        </is>
      </c>
      <c r="E70" s="29" t="inlineStr">
        <is>
          <t>ZMED</t>
        </is>
      </c>
      <c r="F70" s="29" t="inlineStr">
        <is>
          <t>Dentro del alcance</t>
        </is>
      </c>
      <c r="G70" s="29" t="inlineStr">
        <is>
          <t>1000561</t>
        </is>
      </c>
      <c r="H70" s="29" t="inlineStr">
        <is>
          <t>ACETILCISTEINA 600MG COMP</t>
        </is>
      </c>
      <c r="I70" s="29" t="inlineStr">
        <is>
          <t>MED139</t>
        </is>
      </c>
      <c r="J70" s="29" t="inlineStr">
        <is>
          <t>N-Acetilcisteina 600 COMP/SOBRE EFERV</t>
        </is>
      </c>
      <c r="K70" s="30">
        <f>SUMIF('1120 SJ'!$A$2:$A$679,$G70,'1120 SJ'!$I$2:$I$679)</f>
        <v/>
      </c>
      <c r="L70" s="30">
        <f>SUMIF('1120 SJ'!$A$2:$A$679,$G70,'1120 SJ'!$Q$2:$Q$679)</f>
        <v/>
      </c>
      <c r="M70" s="30">
        <f>$K70-$L70</f>
        <v/>
      </c>
      <c r="N70" s="31">
        <f>IFERROR(SUMIF('1120 SJ'!$A$2:$A$679,$G70,'1120 SJ'!$M$2:$M$679)/$K70,0)</f>
        <v/>
      </c>
      <c r="O70" s="31">
        <f>IFERROR($K70*$N70,"")</f>
        <v/>
      </c>
      <c r="P70" s="31">
        <f>IFERROR($L70*$N70,"")</f>
        <v/>
      </c>
      <c r="Q70" s="31">
        <f>$M70*$N70</f>
        <v/>
      </c>
      <c r="R70" s="29" t="n"/>
      <c r="S70" s="38" t="inlineStr">
        <is>
          <t>Baja</t>
        </is>
      </c>
      <c r="T70" s="29" t="inlineStr">
        <is>
          <t>Homologado – confianza Baja – pendiente de validación</t>
        </is>
      </c>
      <c r="U70" s="38" t="inlineStr">
        <is>
          <t>Dar de baja en SAP</t>
        </is>
      </c>
      <c r="V70" s="29" t="inlineStr">
        <is>
          <t>Cruce por nomenclatura SAP</t>
        </is>
      </c>
      <c r="W70" s="29" t="inlineStr">
        <is>
          <t>No</t>
        </is>
      </c>
      <c r="X70" s="29" t="n"/>
      <c r="Y70" s="29" t="inlineStr">
        <is>
          <t>No</t>
        </is>
      </c>
      <c r="Z70" s="29" t="n"/>
      <c r="AA70" s="29" t="inlineStr">
        <is>
          <t>Cruce por nomenclatura: una nomenclatura no informa dosis; similitud 0.70. El material ocupa 2 filas en la hoja 1120 SJ (lote/almacén). La cantidad SAP y la física de esta vista son el total del material.</t>
        </is>
      </c>
    </row>
    <row r="71">
      <c r="A71" s="29" t="inlineStr">
        <is>
          <t>San Juan</t>
        </is>
      </c>
      <c r="B71" s="29" t="inlineStr">
        <is>
          <t>1120</t>
        </is>
      </c>
      <c r="C71" s="29" t="inlineStr">
        <is>
          <t>Stock SAP</t>
        </is>
      </c>
      <c r="D71" s="29" t="inlineStr">
        <is>
          <t>Medicamentos</t>
        </is>
      </c>
      <c r="E71" s="29" t="inlineStr">
        <is>
          <t>ZMED</t>
        </is>
      </c>
      <c r="F71" s="29" t="inlineStr">
        <is>
          <t>Dentro del alcance</t>
        </is>
      </c>
      <c r="G71" s="29" t="inlineStr">
        <is>
          <t>1005231</t>
        </is>
      </c>
      <c r="H71" s="29" t="inlineStr">
        <is>
          <t>LOSARTAN 50MG COMP</t>
        </is>
      </c>
      <c r="I71" s="29" t="inlineStr">
        <is>
          <t>MED124</t>
        </is>
      </c>
      <c r="J71" s="29" t="inlineStr">
        <is>
          <t>Losartan 50 mg comp</t>
        </is>
      </c>
      <c r="K71" s="30">
        <f>SUMIF('1120 SJ'!$A$2:$A$679,$G71,'1120 SJ'!$I$2:$I$679)</f>
        <v/>
      </c>
      <c r="L71" s="30">
        <f>SUMIF('1120 SJ'!$A$2:$A$679,$G71,'1120 SJ'!$Q$2:$Q$679)</f>
        <v/>
      </c>
      <c r="M71" s="30">
        <f>$K71-$L71</f>
        <v/>
      </c>
      <c r="N71" s="31">
        <f>IFERROR(SUMIF('1120 SJ'!$A$2:$A$679,$G71,'1120 SJ'!$M$2:$M$679)/$K71,0)</f>
        <v/>
      </c>
      <c r="O71" s="31">
        <f>IFERROR($K71*$N71,"")</f>
        <v/>
      </c>
      <c r="P71" s="31">
        <f>IFERROR($L71*$N71,"")</f>
        <v/>
      </c>
      <c r="Q71" s="31">
        <f>$M71*$N71</f>
        <v/>
      </c>
      <c r="R71" s="29" t="n"/>
      <c r="S71" s="37" t="inlineStr">
        <is>
          <t>Alta</t>
        </is>
      </c>
      <c r="T71" s="29" t="inlineStr">
        <is>
          <t>Homologado – confianza Alta</t>
        </is>
      </c>
      <c r="U71" s="38" t="inlineStr">
        <is>
          <t>Dar de baja en SAP</t>
        </is>
      </c>
      <c r="V71" s="29" t="inlineStr">
        <is>
          <t>Homologación por nombre Avain (master M04-005)</t>
        </is>
      </c>
      <c r="W71" s="29" t="inlineStr">
        <is>
          <t>No</t>
        </is>
      </c>
      <c r="X71" s="29" t="n"/>
      <c r="Y71" s="29" t="inlineStr">
        <is>
          <t>Sí</t>
        </is>
      </c>
      <c r="Z71" s="29" t="inlineStr">
        <is>
          <t>M04-005</t>
        </is>
      </c>
      <c r="AA71" s="29" t="inlineStr">
        <is>
          <t>Homologación: confianza base Alta + confianza SAP Alta → Alta.</t>
        </is>
      </c>
    </row>
    <row r="72">
      <c r="A72" s="29" t="inlineStr">
        <is>
          <t>San Juan</t>
        </is>
      </c>
      <c r="B72" s="29" t="inlineStr">
        <is>
          <t>1120</t>
        </is>
      </c>
      <c r="C72" s="29" t="inlineStr">
        <is>
          <t>Stock SAP</t>
        </is>
      </c>
      <c r="D72" s="29" t="inlineStr">
        <is>
          <t>Medicamentos</t>
        </is>
      </c>
      <c r="E72" s="29" t="inlineStr">
        <is>
          <t>ZMED</t>
        </is>
      </c>
      <c r="F72" s="29" t="inlineStr">
        <is>
          <t>Dentro del alcance</t>
        </is>
      </c>
      <c r="G72" s="29" t="inlineStr">
        <is>
          <t>1005142</t>
        </is>
      </c>
      <c r="H72" s="29" t="inlineStr">
        <is>
          <t>KLONADRYL ANT 50MG COMP</t>
        </is>
      </c>
      <c r="I72" s="29" t="n"/>
      <c r="J72" s="29" t="n"/>
      <c r="K72" s="30">
        <f>SUMIF('1120 SJ'!$A$2:$A$679,$G72,'1120 SJ'!$I$2:$I$679)</f>
        <v/>
      </c>
      <c r="L72" s="30">
        <f>SUMIF('1120 SJ'!$A$2:$A$679,$G72,'1120 SJ'!$Q$2:$Q$679)</f>
        <v/>
      </c>
      <c r="M72" s="30">
        <f>$K72-$L72</f>
        <v/>
      </c>
      <c r="N72" s="31">
        <f>IFERROR(SUMIF('1120 SJ'!$A$2:$A$679,$G72,'1120 SJ'!$M$2:$M$679)/$K72,0)</f>
        <v/>
      </c>
      <c r="O72" s="31">
        <f>IFERROR($K72*$N72,"")</f>
        <v/>
      </c>
      <c r="P72" s="31">
        <f>IFERROR($L72*$N72,"")</f>
        <v/>
      </c>
      <c r="Q72" s="31">
        <f>$M72*$N72</f>
        <v/>
      </c>
      <c r="R72" s="29" t="n"/>
      <c r="S72" s="39" t="n"/>
      <c r="T72" s="29" t="inlineStr">
        <is>
          <t>Sin recuento físico en el inventario de Avain</t>
        </is>
      </c>
      <c r="U72" s="40" t="inlineStr">
        <is>
          <t>Sin recuento físico</t>
        </is>
      </c>
      <c r="V72" s="29" t="n"/>
      <c r="W72" s="29" t="n"/>
      <c r="X72" s="29" t="n"/>
      <c r="Y72" s="29" t="n"/>
      <c r="Z72" s="29" t="n"/>
      <c r="AA72" s="29" t="inlineStr">
        <is>
          <t>El material ocupa 2 filas en la hoja 1120 SJ (lote/almacén). La cantidad SAP y la física de esta vista son el total del material.</t>
        </is>
      </c>
    </row>
    <row r="73">
      <c r="A73" s="29" t="inlineStr">
        <is>
          <t>San Juan</t>
        </is>
      </c>
      <c r="B73" s="29" t="inlineStr">
        <is>
          <t>1120</t>
        </is>
      </c>
      <c r="C73" s="29" t="inlineStr">
        <is>
          <t>Stock SAP</t>
        </is>
      </c>
      <c r="D73" s="29" t="inlineStr">
        <is>
          <t>Medicamentos</t>
        </is>
      </c>
      <c r="E73" s="29" t="inlineStr">
        <is>
          <t>ZMED</t>
        </is>
      </c>
      <c r="F73" s="29" t="inlineStr">
        <is>
          <t>Dentro del alcance</t>
        </is>
      </c>
      <c r="G73" s="29" t="inlineStr">
        <is>
          <t>1005308</t>
        </is>
      </c>
      <c r="H73" s="29" t="inlineStr">
        <is>
          <t>DIPIRONA 400MG COMPRIMIDOS</t>
        </is>
      </c>
      <c r="I73" s="29" t="n"/>
      <c r="J73" s="29" t="n"/>
      <c r="K73" s="30">
        <f>SUMIF('1120 SJ'!$A$2:$A$679,$G73,'1120 SJ'!$I$2:$I$679)</f>
        <v/>
      </c>
      <c r="L73" s="30">
        <f>SUMIF('1120 SJ'!$A$2:$A$679,$G73,'1120 SJ'!$Q$2:$Q$679)</f>
        <v/>
      </c>
      <c r="M73" s="30">
        <f>$K73-$L73</f>
        <v/>
      </c>
      <c r="N73" s="31">
        <f>IFERROR(SUMIF('1120 SJ'!$A$2:$A$679,$G73,'1120 SJ'!$M$2:$M$679)/$K73,0)</f>
        <v/>
      </c>
      <c r="O73" s="31">
        <f>IFERROR($K73*$N73,"")</f>
        <v/>
      </c>
      <c r="P73" s="31">
        <f>IFERROR($L73*$N73,"")</f>
        <v/>
      </c>
      <c r="Q73" s="31">
        <f>$M73*$N73</f>
        <v/>
      </c>
      <c r="R73" s="29" t="n"/>
      <c r="S73" s="39" t="n"/>
      <c r="T73" s="29" t="inlineStr">
        <is>
          <t>Sin recuento físico en el inventario de Avain</t>
        </is>
      </c>
      <c r="U73" s="40" t="inlineStr">
        <is>
          <t>Sin recuento físico</t>
        </is>
      </c>
      <c r="V73" s="29" t="n"/>
      <c r="W73" s="29" t="n"/>
      <c r="X73" s="29" t="n"/>
      <c r="Y73" s="29" t="n"/>
      <c r="Z73" s="29" t="n"/>
      <c r="AA73" s="29" t="n"/>
    </row>
    <row r="74">
      <c r="A74" s="29" t="inlineStr">
        <is>
          <t>San Juan</t>
        </is>
      </c>
      <c r="B74" s="29" t="inlineStr">
        <is>
          <t>1120</t>
        </is>
      </c>
      <c r="C74" s="29" t="inlineStr">
        <is>
          <t>Stock SAP</t>
        </is>
      </c>
      <c r="D74" s="29" t="inlineStr">
        <is>
          <t>Medicamentos</t>
        </is>
      </c>
      <c r="E74" s="29" t="inlineStr">
        <is>
          <t>ZMED</t>
        </is>
      </c>
      <c r="F74" s="29" t="inlineStr">
        <is>
          <t>Dentro del alcance</t>
        </is>
      </c>
      <c r="G74" s="29" t="inlineStr">
        <is>
          <t>1005326</t>
        </is>
      </c>
      <c r="H74" s="29" t="inlineStr">
        <is>
          <t>BUTIL BROMURO DE HIOSCINA 10MG COMP</t>
        </is>
      </c>
      <c r="I74" s="29" t="n"/>
      <c r="J74" s="29" t="n"/>
      <c r="K74" s="30">
        <f>SUMIF('1120 SJ'!$A$2:$A$679,$G74,'1120 SJ'!$I$2:$I$679)</f>
        <v/>
      </c>
      <c r="L74" s="30">
        <f>SUMIF('1120 SJ'!$A$2:$A$679,$G74,'1120 SJ'!$Q$2:$Q$679)</f>
        <v/>
      </c>
      <c r="M74" s="30">
        <f>$K74-$L74</f>
        <v/>
      </c>
      <c r="N74" s="31">
        <f>IFERROR(SUMIF('1120 SJ'!$A$2:$A$679,$G74,'1120 SJ'!$M$2:$M$679)/$K74,0)</f>
        <v/>
      </c>
      <c r="O74" s="31">
        <f>IFERROR($K74*$N74,"")</f>
        <v/>
      </c>
      <c r="P74" s="31">
        <f>IFERROR($L74*$N74,"")</f>
        <v/>
      </c>
      <c r="Q74" s="31">
        <f>$M74*$N74</f>
        <v/>
      </c>
      <c r="R74" s="29" t="n"/>
      <c r="S74" s="39" t="n"/>
      <c r="T74" s="29" t="inlineStr">
        <is>
          <t>Sin recuento físico en el inventario de Avain</t>
        </is>
      </c>
      <c r="U74" s="40" t="inlineStr">
        <is>
          <t>Sin recuento físico</t>
        </is>
      </c>
      <c r="V74" s="29" t="n"/>
      <c r="W74" s="29" t="n"/>
      <c r="X74" s="29" t="n"/>
      <c r="Y74" s="29" t="n"/>
      <c r="Z74" s="29" t="n"/>
      <c r="AA74" s="29" t="n"/>
    </row>
    <row r="75">
      <c r="A75" s="29" t="inlineStr">
        <is>
          <t>San Juan</t>
        </is>
      </c>
      <c r="B75" s="29" t="inlineStr">
        <is>
          <t>1120</t>
        </is>
      </c>
      <c r="C75" s="29" t="inlineStr">
        <is>
          <t>Stock SAP</t>
        </is>
      </c>
      <c r="D75" s="29" t="inlineStr">
        <is>
          <t>Medicamentos</t>
        </is>
      </c>
      <c r="E75" s="29" t="inlineStr">
        <is>
          <t>ZMED</t>
        </is>
      </c>
      <c r="F75" s="29" t="inlineStr">
        <is>
          <t>Dentro del alcance</t>
        </is>
      </c>
      <c r="G75" s="29" t="inlineStr">
        <is>
          <t>1000387</t>
        </is>
      </c>
      <c r="H75" s="29" t="inlineStr">
        <is>
          <t>AMLODIPINA 10 mg COMPRIMIDOS</t>
        </is>
      </c>
      <c r="I75" s="29" t="n"/>
      <c r="J75" s="29" t="n"/>
      <c r="K75" s="30">
        <f>SUMIF('1120 SJ'!$A$2:$A$679,$G75,'1120 SJ'!$I$2:$I$679)</f>
        <v/>
      </c>
      <c r="L75" s="30">
        <f>SUMIF('1120 SJ'!$A$2:$A$679,$G75,'1120 SJ'!$Q$2:$Q$679)</f>
        <v/>
      </c>
      <c r="M75" s="30">
        <f>$K75-$L75</f>
        <v/>
      </c>
      <c r="N75" s="31">
        <f>IFERROR(SUMIF('1120 SJ'!$A$2:$A$679,$G75,'1120 SJ'!$M$2:$M$679)/$K75,0)</f>
        <v/>
      </c>
      <c r="O75" s="31">
        <f>IFERROR($K75*$N75,"")</f>
        <v/>
      </c>
      <c r="P75" s="31">
        <f>IFERROR($L75*$N75,"")</f>
        <v/>
      </c>
      <c r="Q75" s="31">
        <f>$M75*$N75</f>
        <v/>
      </c>
      <c r="R75" s="29" t="n"/>
      <c r="S75" s="39" t="n"/>
      <c r="T75" s="29" t="inlineStr">
        <is>
          <t>Sin recuento físico en el inventario de Avain</t>
        </is>
      </c>
      <c r="U75" s="40" t="inlineStr">
        <is>
          <t>Sin recuento físico</t>
        </is>
      </c>
      <c r="V75" s="29" t="n"/>
      <c r="W75" s="29" t="n"/>
      <c r="X75" s="29" t="n"/>
      <c r="Y75" s="29" t="n"/>
      <c r="Z75" s="29" t="n"/>
      <c r="AA75" s="29" t="inlineStr">
        <is>
          <t>El material ocupa 2 filas en la hoja 1120 SJ (lote/almacén). La cantidad SAP y la física de esta vista son el total del material.</t>
        </is>
      </c>
    </row>
    <row r="76">
      <c r="A76" s="29" t="inlineStr">
        <is>
          <t>San Juan</t>
        </is>
      </c>
      <c r="B76" s="29" t="inlineStr">
        <is>
          <t>1120</t>
        </is>
      </c>
      <c r="C76" s="29" t="inlineStr">
        <is>
          <t>Stock SAP</t>
        </is>
      </c>
      <c r="D76" s="29" t="inlineStr">
        <is>
          <t>Medicamentos</t>
        </is>
      </c>
      <c r="E76" s="29" t="inlineStr">
        <is>
          <t>ZMED</t>
        </is>
      </c>
      <c r="F76" s="29" t="inlineStr">
        <is>
          <t>Dentro del alcance</t>
        </is>
      </c>
      <c r="G76" s="29" t="inlineStr">
        <is>
          <t>1005236</t>
        </is>
      </c>
      <c r="H76" s="29" t="inlineStr">
        <is>
          <t>ECAPRILAT 10 MG COMP</t>
        </is>
      </c>
      <c r="I76" s="29" t="n"/>
      <c r="J76" s="29" t="n"/>
      <c r="K76" s="30">
        <f>SUMIF('1120 SJ'!$A$2:$A$679,$G76,'1120 SJ'!$I$2:$I$679)</f>
        <v/>
      </c>
      <c r="L76" s="30">
        <f>SUMIF('1120 SJ'!$A$2:$A$679,$G76,'1120 SJ'!$Q$2:$Q$679)</f>
        <v/>
      </c>
      <c r="M76" s="30">
        <f>$K76-$L76</f>
        <v/>
      </c>
      <c r="N76" s="31">
        <f>IFERROR(SUMIF('1120 SJ'!$A$2:$A$679,$G76,'1120 SJ'!$M$2:$M$679)/$K76,0)</f>
        <v/>
      </c>
      <c r="O76" s="31">
        <f>IFERROR($K76*$N76,"")</f>
        <v/>
      </c>
      <c r="P76" s="31">
        <f>IFERROR($L76*$N76,"")</f>
        <v/>
      </c>
      <c r="Q76" s="31">
        <f>$M76*$N76</f>
        <v/>
      </c>
      <c r="R76" s="29" t="n"/>
      <c r="S76" s="39" t="n"/>
      <c r="T76" s="29" t="inlineStr">
        <is>
          <t>Sin recuento físico en el inventario de Avain</t>
        </is>
      </c>
      <c r="U76" s="40" t="inlineStr">
        <is>
          <t>Sin recuento físico</t>
        </is>
      </c>
      <c r="V76" s="29" t="n"/>
      <c r="W76" s="29" t="n"/>
      <c r="X76" s="29" t="n"/>
      <c r="Y76" s="29" t="n"/>
      <c r="Z76" s="29" t="n"/>
      <c r="AA76" s="29" t="n"/>
    </row>
    <row r="77">
      <c r="A77" s="29" t="inlineStr">
        <is>
          <t>San Juan</t>
        </is>
      </c>
      <c r="B77" s="29" t="inlineStr">
        <is>
          <t>1120</t>
        </is>
      </c>
      <c r="C77" s="29" t="inlineStr">
        <is>
          <t>Stock SAP</t>
        </is>
      </c>
      <c r="D77" s="29" t="inlineStr">
        <is>
          <t>Medicamentos</t>
        </is>
      </c>
      <c r="E77" s="29" t="inlineStr">
        <is>
          <t>ZMED</t>
        </is>
      </c>
      <c r="F77" s="29" t="inlineStr">
        <is>
          <t>Dentro del alcance</t>
        </is>
      </c>
      <c r="G77" s="29" t="inlineStr">
        <is>
          <t>1005285</t>
        </is>
      </c>
      <c r="H77" s="29" t="inlineStr">
        <is>
          <t>AMBROXOL JBE X 100Ml</t>
        </is>
      </c>
      <c r="I77" s="29" t="n"/>
      <c r="J77" s="29" t="n"/>
      <c r="K77" s="30">
        <f>SUMIF('1120 SJ'!$A$2:$A$679,$G77,'1120 SJ'!$I$2:$I$679)</f>
        <v/>
      </c>
      <c r="L77" s="30">
        <f>SUMIF('1120 SJ'!$A$2:$A$679,$G77,'1120 SJ'!$Q$2:$Q$679)</f>
        <v/>
      </c>
      <c r="M77" s="30">
        <f>$K77-$L77</f>
        <v/>
      </c>
      <c r="N77" s="31">
        <f>IFERROR(SUMIF('1120 SJ'!$A$2:$A$679,$G77,'1120 SJ'!$M$2:$M$679)/$K77,0)</f>
        <v/>
      </c>
      <c r="O77" s="31">
        <f>IFERROR($K77*$N77,"")</f>
        <v/>
      </c>
      <c r="P77" s="31">
        <f>IFERROR($L77*$N77,"")</f>
        <v/>
      </c>
      <c r="Q77" s="31">
        <f>$M77*$N77</f>
        <v/>
      </c>
      <c r="R77" s="29" t="n"/>
      <c r="S77" s="39" t="n"/>
      <c r="T77" s="29" t="inlineStr">
        <is>
          <t>Sin recuento físico en el inventario de Avain</t>
        </is>
      </c>
      <c r="U77" s="40" t="inlineStr">
        <is>
          <t>Sin recuento físico</t>
        </is>
      </c>
      <c r="V77" s="29" t="n"/>
      <c r="W77" s="29" t="n"/>
      <c r="X77" s="29" t="n"/>
      <c r="Y77" s="29" t="n"/>
      <c r="Z77" s="29" t="n"/>
      <c r="AA77" s="29" t="n"/>
    </row>
    <row r="78">
      <c r="A78" s="29" t="inlineStr">
        <is>
          <t>San Juan</t>
        </is>
      </c>
      <c r="B78" s="29" t="inlineStr">
        <is>
          <t>1120</t>
        </is>
      </c>
      <c r="C78" s="29" t="inlineStr">
        <is>
          <t>Stock SAP</t>
        </is>
      </c>
      <c r="D78" s="29" t="inlineStr">
        <is>
          <t>Descartables</t>
        </is>
      </c>
      <c r="E78" s="29" t="inlineStr">
        <is>
          <t>ZDES</t>
        </is>
      </c>
      <c r="F78" s="29" t="inlineStr">
        <is>
          <t>Dentro del alcance</t>
        </is>
      </c>
      <c r="G78" s="29" t="inlineStr">
        <is>
          <t>2000128</t>
        </is>
      </c>
      <c r="H78" s="29" t="inlineStr">
        <is>
          <t>ELECTRODOS 3M PARCHES P/CABLE PACIENTE</t>
        </is>
      </c>
      <c r="I78" s="29" t="n"/>
      <c r="J78" s="29" t="n"/>
      <c r="K78" s="30">
        <f>SUMIF('1120 SJ'!$A$2:$A$679,$G78,'1120 SJ'!$I$2:$I$679)</f>
        <v/>
      </c>
      <c r="L78" s="30">
        <f>SUMIF('1120 SJ'!$A$2:$A$679,$G78,'1120 SJ'!$Q$2:$Q$679)</f>
        <v/>
      </c>
      <c r="M78" s="30">
        <f>$K78-$L78</f>
        <v/>
      </c>
      <c r="N78" s="31">
        <f>IFERROR(SUMIF('1120 SJ'!$A$2:$A$679,$G78,'1120 SJ'!$M$2:$M$679)/$K78,0)</f>
        <v/>
      </c>
      <c r="O78" s="31">
        <f>IFERROR($K78*$N78,"")</f>
        <v/>
      </c>
      <c r="P78" s="31">
        <f>IFERROR($L78*$N78,"")</f>
        <v/>
      </c>
      <c r="Q78" s="31">
        <f>$M78*$N78</f>
        <v/>
      </c>
      <c r="R78" s="29" t="n"/>
      <c r="S78" s="39" t="n"/>
      <c r="T78" s="29" t="inlineStr">
        <is>
          <t>Sin recuento físico en el inventario de Avain</t>
        </is>
      </c>
      <c r="U78" s="40" t="inlineStr">
        <is>
          <t>Sin recuento físico</t>
        </is>
      </c>
      <c r="V78" s="29" t="n"/>
      <c r="W78" s="29" t="n"/>
      <c r="X78" s="29" t="n"/>
      <c r="Y78" s="29" t="n"/>
      <c r="Z78" s="29" t="n"/>
      <c r="AA78" s="29" t="n"/>
    </row>
    <row r="79">
      <c r="A79" s="29" t="inlineStr">
        <is>
          <t>San Juan</t>
        </is>
      </c>
      <c r="B79" s="29" t="inlineStr">
        <is>
          <t>1120</t>
        </is>
      </c>
      <c r="C79" s="29" t="inlineStr">
        <is>
          <t>Stock SAP</t>
        </is>
      </c>
      <c r="D79" s="29" t="inlineStr">
        <is>
          <t>Descartables</t>
        </is>
      </c>
      <c r="E79" s="29" t="inlineStr">
        <is>
          <t>ZDES</t>
        </is>
      </c>
      <c r="F79" s="29" t="inlineStr">
        <is>
          <t>Dentro del alcance</t>
        </is>
      </c>
      <c r="G79" s="29" t="inlineStr">
        <is>
          <t>2000354</t>
        </is>
      </c>
      <c r="H79" s="29" t="inlineStr">
        <is>
          <t>APOSITO ESTERIL (G+A) 10X20CM</t>
        </is>
      </c>
      <c r="I79" s="29" t="inlineStr">
        <is>
          <t>DESC21</t>
        </is>
      </c>
      <c r="J79" s="29" t="inlineStr">
        <is>
          <t>Apositos estériles</t>
        </is>
      </c>
      <c r="K79" s="30">
        <f>SUMIF('1120 SJ'!$A$2:$A$679,$G79,'1120 SJ'!$I$2:$I$679)</f>
        <v/>
      </c>
      <c r="L79" s="30">
        <f>SUMIF('1120 SJ'!$A$2:$A$679,$G79,'1120 SJ'!$Q$2:$Q$679)</f>
        <v/>
      </c>
      <c r="M79" s="30">
        <f>$K79-$L79</f>
        <v/>
      </c>
      <c r="N79" s="31">
        <f>IFERROR(SUMIF('1120 SJ'!$A$2:$A$679,$G79,'1120 SJ'!$M$2:$M$679)/$K79,0)</f>
        <v/>
      </c>
      <c r="O79" s="31">
        <f>IFERROR($K79*$N79,"")</f>
        <v/>
      </c>
      <c r="P79" s="31">
        <f>IFERROR($L79*$N79,"")</f>
        <v/>
      </c>
      <c r="Q79" s="31">
        <f>$M79*$N79</f>
        <v/>
      </c>
      <c r="R79" s="29" t="n"/>
      <c r="S79" s="42" t="inlineStr">
        <is>
          <t>Media</t>
        </is>
      </c>
      <c r="T79" s="29" t="inlineStr">
        <is>
          <t>Homologado – confianza Media – pendiente de validación</t>
        </is>
      </c>
      <c r="U79" s="38" t="inlineStr">
        <is>
          <t>Dar de baja en SAP</t>
        </is>
      </c>
      <c r="V79" s="29" t="inlineStr">
        <is>
          <t>Homologación por código Avain (master D-142)</t>
        </is>
      </c>
      <c r="W79" s="29" t="inlineStr">
        <is>
          <t>No</t>
        </is>
      </c>
      <c r="X79" s="29" t="n"/>
      <c r="Y79" s="29" t="inlineStr">
        <is>
          <t>Sí</t>
        </is>
      </c>
      <c r="Z79" s="29" t="inlineStr">
        <is>
          <t>D-142</t>
        </is>
      </c>
      <c r="AA79" s="29" t="inlineStr">
        <is>
          <t>Homologación: confianza base Media + confianza SAP Alta → Media. Otros códigos SAP del master no están en el stock de este centro: 2000098, 2000278, 2000279.</t>
        </is>
      </c>
    </row>
    <row r="80">
      <c r="A80" s="29" t="inlineStr">
        <is>
          <t>San Juan</t>
        </is>
      </c>
      <c r="B80" s="29" t="inlineStr">
        <is>
          <t>1120</t>
        </is>
      </c>
      <c r="C80" s="29" t="inlineStr">
        <is>
          <t>Stock SAP</t>
        </is>
      </c>
      <c r="D80" s="29" t="inlineStr">
        <is>
          <t>Medicamentos</t>
        </is>
      </c>
      <c r="E80" s="29" t="inlineStr">
        <is>
          <t>ZMED</t>
        </is>
      </c>
      <c r="F80" s="29" t="inlineStr">
        <is>
          <t>Dentro del alcance</t>
        </is>
      </c>
      <c r="G80" s="29" t="inlineStr">
        <is>
          <t>1000143</t>
        </is>
      </c>
      <c r="H80" s="29" t="inlineStr">
        <is>
          <t>BUTIL BROMURO DE HIOSCINA COMPRIMIDO</t>
        </is>
      </c>
      <c r="I80" s="29" t="n"/>
      <c r="J80" s="29" t="n"/>
      <c r="K80" s="30">
        <f>SUMIF('1120 SJ'!$A$2:$A$679,$G80,'1120 SJ'!$I$2:$I$679)</f>
        <v/>
      </c>
      <c r="L80" s="30">
        <f>SUMIF('1120 SJ'!$A$2:$A$679,$G80,'1120 SJ'!$Q$2:$Q$679)</f>
        <v/>
      </c>
      <c r="M80" s="30">
        <f>$K80-$L80</f>
        <v/>
      </c>
      <c r="N80" s="31">
        <f>IFERROR(SUMIF('1120 SJ'!$A$2:$A$679,$G80,'1120 SJ'!$M$2:$M$679)/$K80,0)</f>
        <v/>
      </c>
      <c r="O80" s="31">
        <f>IFERROR($K80*$N80,"")</f>
        <v/>
      </c>
      <c r="P80" s="31">
        <f>IFERROR($L80*$N80,"")</f>
        <v/>
      </c>
      <c r="Q80" s="31">
        <f>$M80*$N80</f>
        <v/>
      </c>
      <c r="R80" s="29" t="n"/>
      <c r="S80" s="39" t="n"/>
      <c r="T80" s="29" t="inlineStr">
        <is>
          <t>Sin recuento físico en el inventario de Avain</t>
        </is>
      </c>
      <c r="U80" s="40" t="inlineStr">
        <is>
          <t>Sin recuento físico</t>
        </is>
      </c>
      <c r="V80" s="29" t="n"/>
      <c r="W80" s="29" t="n"/>
      <c r="X80" s="29" t="n"/>
      <c r="Y80" s="29" t="n"/>
      <c r="Z80" s="29" t="n"/>
      <c r="AA80" s="29" t="n"/>
    </row>
    <row r="81">
      <c r="A81" s="29" t="inlineStr">
        <is>
          <t>San Juan</t>
        </is>
      </c>
      <c r="B81" s="29" t="inlineStr">
        <is>
          <t>1120</t>
        </is>
      </c>
      <c r="C81" s="29" t="inlineStr">
        <is>
          <t>Stock SAP</t>
        </is>
      </c>
      <c r="D81" s="29" t="inlineStr">
        <is>
          <t>Medicamentos</t>
        </is>
      </c>
      <c r="E81" s="29" t="inlineStr">
        <is>
          <t>ZMED</t>
        </is>
      </c>
      <c r="F81" s="29" t="inlineStr">
        <is>
          <t>Dentro del alcance</t>
        </is>
      </c>
      <c r="G81" s="29" t="inlineStr">
        <is>
          <t>1000204</t>
        </is>
      </c>
      <c r="H81" s="29" t="inlineStr">
        <is>
          <t>AMOXICILINA  850 MG COMPRIMIDOS</t>
        </is>
      </c>
      <c r="I81" s="29" t="n"/>
      <c r="J81" s="29" t="n"/>
      <c r="K81" s="30">
        <f>SUMIF('1120 SJ'!$A$2:$A$679,$G81,'1120 SJ'!$I$2:$I$679)</f>
        <v/>
      </c>
      <c r="L81" s="30">
        <f>SUMIF('1120 SJ'!$A$2:$A$679,$G81,'1120 SJ'!$Q$2:$Q$679)</f>
        <v/>
      </c>
      <c r="M81" s="30">
        <f>$K81-$L81</f>
        <v/>
      </c>
      <c r="N81" s="31">
        <f>IFERROR(SUMIF('1120 SJ'!$A$2:$A$679,$G81,'1120 SJ'!$M$2:$M$679)/$K81,0)</f>
        <v/>
      </c>
      <c r="O81" s="31">
        <f>IFERROR($K81*$N81,"")</f>
        <v/>
      </c>
      <c r="P81" s="31">
        <f>IFERROR($L81*$N81,"")</f>
        <v/>
      </c>
      <c r="Q81" s="31">
        <f>$M81*$N81</f>
        <v/>
      </c>
      <c r="R81" s="29" t="n"/>
      <c r="S81" s="39" t="n"/>
      <c r="T81" s="29" t="inlineStr">
        <is>
          <t>Sin recuento físico en el inventario de Avain</t>
        </is>
      </c>
      <c r="U81" s="40" t="inlineStr">
        <is>
          <t>Sin recuento físico</t>
        </is>
      </c>
      <c r="V81" s="29" t="n"/>
      <c r="W81" s="29" t="n"/>
      <c r="X81" s="29" t="n"/>
      <c r="Y81" s="29" t="n"/>
      <c r="Z81" s="29" t="n"/>
      <c r="AA81" s="29" t="n"/>
    </row>
    <row r="82">
      <c r="A82" s="29" t="inlineStr">
        <is>
          <t>San Juan</t>
        </is>
      </c>
      <c r="B82" s="29" t="inlineStr">
        <is>
          <t>1120</t>
        </is>
      </c>
      <c r="C82" s="29" t="inlineStr">
        <is>
          <t>Stock SAP</t>
        </is>
      </c>
      <c r="D82" s="29" t="inlineStr">
        <is>
          <t>Medicamentos</t>
        </is>
      </c>
      <c r="E82" s="29" t="inlineStr">
        <is>
          <t>ZMED</t>
        </is>
      </c>
      <c r="F82" s="29" t="inlineStr">
        <is>
          <t>Dentro del alcance</t>
        </is>
      </c>
      <c r="G82" s="29" t="inlineStr">
        <is>
          <t>1000136</t>
        </is>
      </c>
      <c r="H82" s="29" t="inlineStr">
        <is>
          <t>ASPIRINA DE 100 MG</t>
        </is>
      </c>
      <c r="I82" s="29" t="n"/>
      <c r="J82" s="29" t="n"/>
      <c r="K82" s="30">
        <f>SUMIF('1120 SJ'!$A$2:$A$679,$G82,'1120 SJ'!$I$2:$I$679)</f>
        <v/>
      </c>
      <c r="L82" s="30">
        <f>SUMIF('1120 SJ'!$A$2:$A$679,$G82,'1120 SJ'!$Q$2:$Q$679)</f>
        <v/>
      </c>
      <c r="M82" s="30">
        <f>$K82-$L82</f>
        <v/>
      </c>
      <c r="N82" s="31">
        <f>IFERROR(SUMIF('1120 SJ'!$A$2:$A$679,$G82,'1120 SJ'!$M$2:$M$679)/$K82,0)</f>
        <v/>
      </c>
      <c r="O82" s="31">
        <f>IFERROR($K82*$N82,"")</f>
        <v/>
      </c>
      <c r="P82" s="31">
        <f>IFERROR($L82*$N82,"")</f>
        <v/>
      </c>
      <c r="Q82" s="31">
        <f>$M82*$N82</f>
        <v/>
      </c>
      <c r="R82" s="29" t="n"/>
      <c r="S82" s="39" t="n"/>
      <c r="T82" s="29" t="inlineStr">
        <is>
          <t>Sin recuento físico en el inventario de Avain</t>
        </is>
      </c>
      <c r="U82" s="40" t="inlineStr">
        <is>
          <t>Sin recuento físico</t>
        </is>
      </c>
      <c r="V82" s="29" t="n"/>
      <c r="W82" s="29" t="n"/>
      <c r="X82" s="29" t="n"/>
      <c r="Y82" s="29" t="n"/>
      <c r="Z82" s="29" t="n"/>
      <c r="AA82" s="29" t="n"/>
    </row>
    <row r="83">
      <c r="A83" s="29" t="inlineStr">
        <is>
          <t>San Juan</t>
        </is>
      </c>
      <c r="B83" s="29" t="inlineStr">
        <is>
          <t>1120</t>
        </is>
      </c>
      <c r="C83" s="29" t="inlineStr">
        <is>
          <t>Stock SAP</t>
        </is>
      </c>
      <c r="D83" s="29" t="inlineStr">
        <is>
          <t>Medicamentos</t>
        </is>
      </c>
      <c r="E83" s="29" t="inlineStr">
        <is>
          <t>ZMED</t>
        </is>
      </c>
      <c r="F83" s="29" t="inlineStr">
        <is>
          <t>Dentro del alcance</t>
        </is>
      </c>
      <c r="G83" s="29" t="inlineStr">
        <is>
          <t>1000384</t>
        </is>
      </c>
      <c r="H83" s="29" t="inlineStr">
        <is>
          <t>RANITIDINA 50 MG AMP</t>
        </is>
      </c>
      <c r="I83" s="29" t="inlineStr">
        <is>
          <t>MED159</t>
        </is>
      </c>
      <c r="J83" s="29" t="inlineStr">
        <is>
          <t>Ranitidina 50 mg amp</t>
        </is>
      </c>
      <c r="K83" s="30">
        <f>SUMIF('1120 SJ'!$A$2:$A$679,$G83,'1120 SJ'!$I$2:$I$679)</f>
        <v/>
      </c>
      <c r="L83" s="30">
        <f>SUMIF('1120 SJ'!$A$2:$A$679,$G83,'1120 SJ'!$Q$2:$Q$679)</f>
        <v/>
      </c>
      <c r="M83" s="30">
        <f>$K83-$L83</f>
        <v/>
      </c>
      <c r="N83" s="31">
        <f>IFERROR(SUMIF('1120 SJ'!$A$2:$A$679,$G83,'1120 SJ'!$M$2:$M$679)/$K83,0)</f>
        <v/>
      </c>
      <c r="O83" s="31">
        <f>IFERROR($K83*$N83,"")</f>
        <v/>
      </c>
      <c r="P83" s="31">
        <f>IFERROR($L83*$N83,"")</f>
        <v/>
      </c>
      <c r="Q83" s="31">
        <f>$M83*$N83</f>
        <v/>
      </c>
      <c r="R83" s="41" t="inlineStr">
        <is>
          <t>Valorización a validar: relación de cantidades 57 a 1 entre SAP y el recuento físico. Sugiere distinta unidad de medida (SAP por caja o envase y el recuento por unidad). La diferencia económica de esta fila no debe tomarse como definitiva.</t>
        </is>
      </c>
      <c r="S83" s="37" t="inlineStr">
        <is>
          <t>Alta</t>
        </is>
      </c>
      <c r="T83" s="29" t="inlineStr">
        <is>
          <t>Homologado – confianza Alta</t>
        </is>
      </c>
      <c r="U83" s="38" t="inlineStr">
        <is>
          <t>Dar de baja en SAP</t>
        </is>
      </c>
      <c r="V83" s="29" t="inlineStr">
        <is>
          <t>Cruce por nomenclatura SAP</t>
        </is>
      </c>
      <c r="W83" s="29" t="inlineStr">
        <is>
          <t>No</t>
        </is>
      </c>
      <c r="X83" s="29" t="n"/>
      <c r="Y83" s="29" t="inlineStr">
        <is>
          <t>No</t>
        </is>
      </c>
      <c r="Z83" s="29" t="n"/>
      <c r="AA83" s="29" t="inlineStr">
        <is>
          <t>Cruce por nomenclatura: dosis coincide; similitud 1.00. El material ocupa 2 filas en la hoja 1120 SJ (lote/almacén). La cantidad SAP y la física de esta vista son el total del material.</t>
        </is>
      </c>
    </row>
    <row r="84">
      <c r="A84" s="29" t="inlineStr">
        <is>
          <t>San Juan</t>
        </is>
      </c>
      <c r="B84" s="29" t="inlineStr">
        <is>
          <t>1120</t>
        </is>
      </c>
      <c r="C84" s="29" t="inlineStr">
        <is>
          <t>Stock SAP</t>
        </is>
      </c>
      <c r="D84" s="29" t="inlineStr">
        <is>
          <t>Uniformes</t>
        </is>
      </c>
      <c r="E84" s="29" t="inlineStr">
        <is>
          <t>ZUNI</t>
        </is>
      </c>
      <c r="F84" s="29" t="inlineStr">
        <is>
          <t>Fuera del alcance</t>
        </is>
      </c>
      <c r="G84" s="29" t="inlineStr">
        <is>
          <t>3000886</t>
        </is>
      </c>
      <c r="H84" s="29" t="inlineStr">
        <is>
          <t>MEDIAS TERMICAS LARGAS</t>
        </is>
      </c>
      <c r="I84" s="29" t="n"/>
      <c r="J84" s="29" t="n"/>
      <c r="K84" s="30">
        <f>SUMIF('1120 SJ'!$A$2:$A$679,$G84,'1120 SJ'!$I$2:$I$679)</f>
        <v/>
      </c>
      <c r="L84" s="30">
        <f>SUMIF('1120 SJ'!$A$2:$A$679,$G84,'1120 SJ'!$Q$2:$Q$679)</f>
        <v/>
      </c>
      <c r="M84" s="30">
        <f>$K84-$L84</f>
        <v/>
      </c>
      <c r="N84" s="31">
        <f>IFERROR(SUMIF('1120 SJ'!$A$2:$A$679,$G84,'1120 SJ'!$M$2:$M$679)/$K84,0)</f>
        <v/>
      </c>
      <c r="O84" s="31">
        <f>IFERROR($K84*$N84,"")</f>
        <v/>
      </c>
      <c r="P84" s="31">
        <f>IFERROR($L84*$N84,"")</f>
        <v/>
      </c>
      <c r="Q84" s="31">
        <f>$M84*$N84</f>
        <v/>
      </c>
      <c r="R84" s="29" t="n"/>
      <c r="S84" s="39" t="n"/>
      <c r="T84" s="29" t="inlineStr">
        <is>
          <t>No aplica: uniformes, clasificación que el inventario físico de Farmacia no releva</t>
        </is>
      </c>
      <c r="U84" s="40" t="inlineStr">
        <is>
          <t>Fuera del alcance del inventario físico</t>
        </is>
      </c>
      <c r="V84" s="29" t="n"/>
      <c r="W84" s="29" t="n"/>
      <c r="X84" s="29" t="n"/>
      <c r="Y84" s="29" t="n"/>
      <c r="Z84" s="29" t="n"/>
      <c r="AA84" s="29" t="n"/>
    </row>
    <row r="85">
      <c r="A85" s="29" t="inlineStr">
        <is>
          <t>San Juan</t>
        </is>
      </c>
      <c r="B85" s="29" t="inlineStr">
        <is>
          <t>1120</t>
        </is>
      </c>
      <c r="C85" s="29" t="inlineStr">
        <is>
          <t>Stock SAP</t>
        </is>
      </c>
      <c r="D85" s="29" t="inlineStr">
        <is>
          <t>Medicamentos</t>
        </is>
      </c>
      <c r="E85" s="29" t="inlineStr">
        <is>
          <t>ZMED</t>
        </is>
      </c>
      <c r="F85" s="29" t="inlineStr">
        <is>
          <t>Dentro del alcance</t>
        </is>
      </c>
      <c r="G85" s="29" t="inlineStr">
        <is>
          <t>1001053</t>
        </is>
      </c>
      <c r="H85" s="29" t="inlineStr">
        <is>
          <t>Ambroxol susp x 120ml</t>
        </is>
      </c>
      <c r="I85" s="29" t="n"/>
      <c r="J85" s="29" t="n"/>
      <c r="K85" s="30">
        <f>SUMIF('1120 SJ'!$A$2:$A$679,$G85,'1120 SJ'!$I$2:$I$679)</f>
        <v/>
      </c>
      <c r="L85" s="30">
        <f>SUMIF('1120 SJ'!$A$2:$A$679,$G85,'1120 SJ'!$Q$2:$Q$679)</f>
        <v/>
      </c>
      <c r="M85" s="30">
        <f>$K85-$L85</f>
        <v/>
      </c>
      <c r="N85" s="31">
        <f>IFERROR(SUMIF('1120 SJ'!$A$2:$A$679,$G85,'1120 SJ'!$M$2:$M$679)/$K85,0)</f>
        <v/>
      </c>
      <c r="O85" s="31">
        <f>IFERROR($K85*$N85,"")</f>
        <v/>
      </c>
      <c r="P85" s="31">
        <f>IFERROR($L85*$N85,"")</f>
        <v/>
      </c>
      <c r="Q85" s="31">
        <f>$M85*$N85</f>
        <v/>
      </c>
      <c r="R85" s="29" t="n"/>
      <c r="S85" s="39" t="n"/>
      <c r="T85" s="29" t="inlineStr">
        <is>
          <t>Sin recuento físico en el inventario de Avain</t>
        </is>
      </c>
      <c r="U85" s="40" t="inlineStr">
        <is>
          <t>Sin recuento físico</t>
        </is>
      </c>
      <c r="V85" s="29" t="n"/>
      <c r="W85" s="29" t="n"/>
      <c r="X85" s="29" t="n"/>
      <c r="Y85" s="29" t="n"/>
      <c r="Z85" s="29" t="n"/>
      <c r="AA85" s="29" t="inlineStr">
        <is>
          <t>El material ocupa 4 filas en la hoja 1120 SJ (lote/almacén). La cantidad SAP y la física de esta vista son el total del material.</t>
        </is>
      </c>
    </row>
    <row r="86">
      <c r="A86" s="29" t="inlineStr">
        <is>
          <t>San Juan</t>
        </is>
      </c>
      <c r="B86" s="29" t="inlineStr">
        <is>
          <t>1120</t>
        </is>
      </c>
      <c r="C86" s="29" t="inlineStr">
        <is>
          <t>Stock SAP</t>
        </is>
      </c>
      <c r="D86" s="29" t="inlineStr">
        <is>
          <t>Medicamentos</t>
        </is>
      </c>
      <c r="E86" s="29" t="inlineStr">
        <is>
          <t>ZMED</t>
        </is>
      </c>
      <c r="F86" s="29" t="inlineStr">
        <is>
          <t>Dentro del alcance</t>
        </is>
      </c>
      <c r="G86" s="29" t="inlineStr">
        <is>
          <t>1000486</t>
        </is>
      </c>
      <c r="H86" s="29" t="inlineStr">
        <is>
          <t>AZITROMICINA 500 MG COMP</t>
        </is>
      </c>
      <c r="I86" s="29" t="inlineStr">
        <is>
          <t>MED18</t>
        </is>
      </c>
      <c r="J86" s="29" t="inlineStr">
        <is>
          <t>Azitromicina Comp x 500 mg</t>
        </is>
      </c>
      <c r="K86" s="30">
        <f>SUMIF('1120 SJ'!$A$2:$A$679,$G86,'1120 SJ'!$I$2:$I$679)</f>
        <v/>
      </c>
      <c r="L86" s="30">
        <f>SUMIF('1120 SJ'!$A$2:$A$679,$G86,'1120 SJ'!$Q$2:$Q$679)</f>
        <v/>
      </c>
      <c r="M86" s="30">
        <f>$K86-$L86</f>
        <v/>
      </c>
      <c r="N86" s="31">
        <f>IFERROR(SUMIF('1120 SJ'!$A$2:$A$679,$G86,'1120 SJ'!$M$2:$M$679)/$K86,0)</f>
        <v/>
      </c>
      <c r="O86" s="31">
        <f>IFERROR($K86*$N86,"")</f>
        <v/>
      </c>
      <c r="P86" s="31">
        <f>IFERROR($L86*$N86,"")</f>
        <v/>
      </c>
      <c r="Q86" s="31">
        <f>$M86*$N86</f>
        <v/>
      </c>
      <c r="R86" s="29" t="n"/>
      <c r="S86" s="37" t="inlineStr">
        <is>
          <t>Alta</t>
        </is>
      </c>
      <c r="T86" s="29" t="inlineStr">
        <is>
          <t>Homologado – confianza Alta</t>
        </is>
      </c>
      <c r="U86" s="38" t="inlineStr">
        <is>
          <t>Dar de baja en SAP</t>
        </is>
      </c>
      <c r="V86" s="29" t="inlineStr">
        <is>
          <t>Cruce por nomenclatura SAP</t>
        </is>
      </c>
      <c r="W86" s="29" t="inlineStr">
        <is>
          <t>No</t>
        </is>
      </c>
      <c r="X86" s="29" t="n"/>
      <c r="Y86" s="29" t="inlineStr">
        <is>
          <t>Sí</t>
        </is>
      </c>
      <c r="Z86" s="29" t="n"/>
      <c r="AA86" s="29" t="inlineStr">
        <is>
          <t>Cruce por nomenclatura: dosis coincide; similitud 0.95. El material ocupa 3 filas en la hoja 1120 SJ (lote/almacén). La cantidad SAP y la física de esta vista son el total del material.</t>
        </is>
      </c>
    </row>
    <row r="87">
      <c r="A87" s="29" t="inlineStr">
        <is>
          <t>San Juan</t>
        </is>
      </c>
      <c r="B87" s="29" t="inlineStr">
        <is>
          <t>1120</t>
        </is>
      </c>
      <c r="C87" s="29" t="inlineStr">
        <is>
          <t>Stock SAP</t>
        </is>
      </c>
      <c r="D87" s="29" t="inlineStr">
        <is>
          <t>Medicamentos</t>
        </is>
      </c>
      <c r="E87" s="29" t="inlineStr">
        <is>
          <t>ZMED</t>
        </is>
      </c>
      <c r="F87" s="29" t="inlineStr">
        <is>
          <t>Dentro del alcance</t>
        </is>
      </c>
      <c r="G87" s="29" t="inlineStr">
        <is>
          <t>1005092</t>
        </is>
      </c>
      <c r="H87" s="29" t="inlineStr">
        <is>
          <t>BUTEFINA 500MG X 80COMP</t>
        </is>
      </c>
      <c r="I87" s="29" t="n"/>
      <c r="J87" s="29" t="n"/>
      <c r="K87" s="30">
        <f>SUMIF('1120 SJ'!$A$2:$A$679,$G87,'1120 SJ'!$I$2:$I$679)</f>
        <v/>
      </c>
      <c r="L87" s="30">
        <f>SUMIF('1120 SJ'!$A$2:$A$679,$G87,'1120 SJ'!$Q$2:$Q$679)</f>
        <v/>
      </c>
      <c r="M87" s="30">
        <f>$K87-$L87</f>
        <v/>
      </c>
      <c r="N87" s="31">
        <f>IFERROR(SUMIF('1120 SJ'!$A$2:$A$679,$G87,'1120 SJ'!$M$2:$M$679)/$K87,0)</f>
        <v/>
      </c>
      <c r="O87" s="31">
        <f>IFERROR($K87*$N87,"")</f>
        <v/>
      </c>
      <c r="P87" s="31">
        <f>IFERROR($L87*$N87,"")</f>
        <v/>
      </c>
      <c r="Q87" s="31">
        <f>$M87*$N87</f>
        <v/>
      </c>
      <c r="R87" s="29" t="n"/>
      <c r="S87" s="39" t="n"/>
      <c r="T87" s="29" t="inlineStr">
        <is>
          <t>Sin recuento físico en el inventario de Avain</t>
        </is>
      </c>
      <c r="U87" s="40" t="inlineStr">
        <is>
          <t>Sin recuento físico</t>
        </is>
      </c>
      <c r="V87" s="29" t="n"/>
      <c r="W87" s="29" t="n"/>
      <c r="X87" s="29" t="n"/>
      <c r="Y87" s="29" t="n"/>
      <c r="Z87" s="29" t="n"/>
      <c r="AA87" s="29" t="n"/>
    </row>
    <row r="88">
      <c r="A88" s="29" t="inlineStr">
        <is>
          <t>San Juan</t>
        </is>
      </c>
      <c r="B88" s="29" t="inlineStr">
        <is>
          <t>1120</t>
        </is>
      </c>
      <c r="C88" s="29" t="inlineStr">
        <is>
          <t>Stock SAP</t>
        </is>
      </c>
      <c r="D88" s="29" t="inlineStr">
        <is>
          <t>Medicamentos</t>
        </is>
      </c>
      <c r="E88" s="29" t="inlineStr">
        <is>
          <t>ZMED</t>
        </is>
      </c>
      <c r="F88" s="29" t="inlineStr">
        <is>
          <t>Dentro del alcance</t>
        </is>
      </c>
      <c r="G88" s="29" t="inlineStr">
        <is>
          <t>1001013</t>
        </is>
      </c>
      <c r="H88" s="29" t="inlineStr">
        <is>
          <t>SODIO CLORURO 25ML SPRAY</t>
        </is>
      </c>
      <c r="I88" s="29" t="n"/>
      <c r="J88" s="29" t="n"/>
      <c r="K88" s="30">
        <f>SUMIF('1120 SJ'!$A$2:$A$679,$G88,'1120 SJ'!$I$2:$I$679)</f>
        <v/>
      </c>
      <c r="L88" s="30">
        <f>SUMIF('1120 SJ'!$A$2:$A$679,$G88,'1120 SJ'!$Q$2:$Q$679)</f>
        <v/>
      </c>
      <c r="M88" s="30">
        <f>$K88-$L88</f>
        <v/>
      </c>
      <c r="N88" s="31">
        <f>IFERROR(SUMIF('1120 SJ'!$A$2:$A$679,$G88,'1120 SJ'!$M$2:$M$679)/$K88,0)</f>
        <v/>
      </c>
      <c r="O88" s="31">
        <f>IFERROR($K88*$N88,"")</f>
        <v/>
      </c>
      <c r="P88" s="31">
        <f>IFERROR($L88*$N88,"")</f>
        <v/>
      </c>
      <c r="Q88" s="31">
        <f>$M88*$N88</f>
        <v/>
      </c>
      <c r="R88" s="29" t="n"/>
      <c r="S88" s="39" t="n"/>
      <c r="T88" s="29" t="inlineStr">
        <is>
          <t>Sin recuento físico en el inventario de Avain</t>
        </is>
      </c>
      <c r="U88" s="40" t="inlineStr">
        <is>
          <t>Sin recuento físico</t>
        </is>
      </c>
      <c r="V88" s="29" t="n"/>
      <c r="W88" s="29" t="n"/>
      <c r="X88" s="29" t="n"/>
      <c r="Y88" s="29" t="n"/>
      <c r="Z88" s="29" t="n"/>
      <c r="AA88" s="29" t="inlineStr">
        <is>
          <t>El material ocupa 3 filas en la hoja 1120 SJ (lote/almacén). La cantidad SAP y la física de esta vista son el total del material.</t>
        </is>
      </c>
    </row>
    <row r="89">
      <c r="A89" s="29" t="inlineStr">
        <is>
          <t>San Juan</t>
        </is>
      </c>
      <c r="B89" s="29" t="inlineStr">
        <is>
          <t>1120</t>
        </is>
      </c>
      <c r="C89" s="29" t="inlineStr">
        <is>
          <t>Stock SAP</t>
        </is>
      </c>
      <c r="D89" s="29" t="inlineStr">
        <is>
          <t>Medicamentos</t>
        </is>
      </c>
      <c r="E89" s="29" t="inlineStr">
        <is>
          <t>ZMED</t>
        </is>
      </c>
      <c r="F89" s="29" t="inlineStr">
        <is>
          <t>Dentro del alcance</t>
        </is>
      </c>
      <c r="G89" s="29" t="inlineStr">
        <is>
          <t>1000784</t>
        </is>
      </c>
      <c r="H89" s="29" t="inlineStr">
        <is>
          <t>LAGRIMAS NATURALES GOTAS OFTALM</t>
        </is>
      </c>
      <c r="I89" s="29" t="inlineStr">
        <is>
          <t>MED114</t>
        </is>
      </c>
      <c r="J89" s="29" t="inlineStr">
        <is>
          <t>Lagrimas naturales Gotas oftalm 15ml</t>
        </is>
      </c>
      <c r="K89" s="30">
        <f>SUMIF('1120 SJ'!$A$2:$A$679,$G89,'1120 SJ'!$I$2:$I$679)</f>
        <v/>
      </c>
      <c r="L89" s="30">
        <f>SUMIF('1120 SJ'!$A$2:$A$679,$G89,'1120 SJ'!$Q$2:$Q$679)</f>
        <v/>
      </c>
      <c r="M89" s="30">
        <f>$K89-$L89</f>
        <v/>
      </c>
      <c r="N89" s="31">
        <f>IFERROR(SUMIF('1120 SJ'!$A$2:$A$679,$G89,'1120 SJ'!$M$2:$M$679)/$K89,0)</f>
        <v/>
      </c>
      <c r="O89" s="31">
        <f>IFERROR($K89*$N89,"")</f>
        <v/>
      </c>
      <c r="P89" s="31">
        <f>IFERROR($L89*$N89,"")</f>
        <v/>
      </c>
      <c r="Q89" s="31">
        <f>$M89*$N89</f>
        <v/>
      </c>
      <c r="R89" s="41" t="inlineStr">
        <is>
          <t>Valorización a validar: relación de cantidades 78 a 1 entre SAP y el recuento físico. Sugiere distinta unidad de medida (SAP por caja o envase y el recuento por unidad). La diferencia económica de esta fila no debe tomarse como definitiva.</t>
        </is>
      </c>
      <c r="S89" s="37" t="inlineStr">
        <is>
          <t>Alta</t>
        </is>
      </c>
      <c r="T89" s="29" t="inlineStr">
        <is>
          <t>Homologado – confianza Alta</t>
        </is>
      </c>
      <c r="U89" s="38" t="inlineStr">
        <is>
          <t>Dar de baja en SAP</t>
        </is>
      </c>
      <c r="V89" s="29" t="inlineStr">
        <is>
          <t>Cruce por nomenclatura SAP</t>
        </is>
      </c>
      <c r="W89" s="29" t="inlineStr">
        <is>
          <t>No</t>
        </is>
      </c>
      <c r="X89" s="29" t="n"/>
      <c r="Y89" s="29" t="inlineStr">
        <is>
          <t>Sí</t>
        </is>
      </c>
      <c r="Z89" s="29" t="n"/>
      <c r="AA89" s="29" t="inlineStr">
        <is>
          <t>Cruce por nomenclatura: una nomenclatura no informa dosis; similitud 0.91. El material ocupa 6 filas en la hoja 1120 SJ (lote/almacén). La cantidad SAP y la física de esta vista son el total del material.</t>
        </is>
      </c>
    </row>
    <row r="90">
      <c r="A90" s="29" t="inlineStr">
        <is>
          <t>San Juan</t>
        </is>
      </c>
      <c r="B90" s="29" t="inlineStr">
        <is>
          <t>1120</t>
        </is>
      </c>
      <c r="C90" s="29" t="inlineStr">
        <is>
          <t>Stock SAP</t>
        </is>
      </c>
      <c r="D90" s="29" t="inlineStr">
        <is>
          <t>Medicamentos</t>
        </is>
      </c>
      <c r="E90" s="29" t="inlineStr">
        <is>
          <t>ZMED</t>
        </is>
      </c>
      <c r="F90" s="29" t="inlineStr">
        <is>
          <t>Dentro del alcance</t>
        </is>
      </c>
      <c r="G90" s="29" t="inlineStr">
        <is>
          <t>1000752</t>
        </is>
      </c>
      <c r="H90" s="29" t="inlineStr">
        <is>
          <t>SALES DE HIDRATACION</t>
        </is>
      </c>
      <c r="I90" s="29" t="inlineStr">
        <is>
          <t>MED162</t>
        </is>
      </c>
      <c r="J90" s="29" t="inlineStr">
        <is>
          <t>Sales de Rehidratación (FM) sobre x 28gr</t>
        </is>
      </c>
      <c r="K90" s="30">
        <f>SUMIF('1120 SJ'!$A$2:$A$679,$G90,'1120 SJ'!$I$2:$I$679)</f>
        <v/>
      </c>
      <c r="L90" s="30">
        <f>SUMIF('1120 SJ'!$A$2:$A$679,$G90,'1120 SJ'!$Q$2:$Q$679)</f>
        <v/>
      </c>
      <c r="M90" s="30">
        <f>$K90-$L90</f>
        <v/>
      </c>
      <c r="N90" s="31">
        <f>IFERROR(SUMIF('1120 SJ'!$A$2:$A$679,$G90,'1120 SJ'!$M$2:$M$679)/$K90,0)</f>
        <v/>
      </c>
      <c r="O90" s="31">
        <f>IFERROR($K90*$N90,"")</f>
        <v/>
      </c>
      <c r="P90" s="31">
        <f>IFERROR($L90*$N90,"")</f>
        <v/>
      </c>
      <c r="Q90" s="31">
        <f>$M90*$N90</f>
        <v/>
      </c>
      <c r="R90" s="41" t="inlineStr">
        <is>
          <t>Valorización a validar: relación de cantidades 76 a 1 entre SAP y el recuento físico. Sugiere distinta unidad de medida (SAP por caja o envase y el recuento por unidad). La diferencia económica de esta fila no debe tomarse como definitiva.</t>
        </is>
      </c>
      <c r="S90" s="42" t="inlineStr">
        <is>
          <t>Media</t>
        </is>
      </c>
      <c r="T90" s="29" t="inlineStr">
        <is>
          <t>Homologado – confianza Media – pendiente de validación</t>
        </is>
      </c>
      <c r="U90" s="38" t="inlineStr">
        <is>
          <t>Dar de baja en SAP</t>
        </is>
      </c>
      <c r="V90" s="29" t="inlineStr">
        <is>
          <t>Cruce por nomenclatura SAP</t>
        </is>
      </c>
      <c r="W90" s="29" t="inlineStr">
        <is>
          <t>No</t>
        </is>
      </c>
      <c r="X90" s="29" t="n"/>
      <c r="Y90" s="29" t="inlineStr">
        <is>
          <t>No</t>
        </is>
      </c>
      <c r="Z90" s="29" t="n"/>
      <c r="AA90" s="29" t="inlineStr">
        <is>
          <t>Cruce por nomenclatura: una nomenclatura no informa dosis; similitud 0.68. El material ocupa 4 filas en la hoja 1120 SJ (lote/almacén). La cantidad SAP y la física de esta vista son el total del material.</t>
        </is>
      </c>
    </row>
    <row r="91">
      <c r="A91" s="29" t="inlineStr">
        <is>
          <t>San Juan</t>
        </is>
      </c>
      <c r="B91" s="29" t="inlineStr">
        <is>
          <t>1120</t>
        </is>
      </c>
      <c r="C91" s="29" t="inlineStr">
        <is>
          <t>Stock SAP</t>
        </is>
      </c>
      <c r="D91" s="29" t="inlineStr">
        <is>
          <t>Medicamentos</t>
        </is>
      </c>
      <c r="E91" s="29" t="inlineStr">
        <is>
          <t>ZMED</t>
        </is>
      </c>
      <c r="F91" s="29" t="inlineStr">
        <is>
          <t>Dentro del alcance</t>
        </is>
      </c>
      <c r="G91" s="29" t="inlineStr">
        <is>
          <t>1000753</t>
        </is>
      </c>
      <c r="H91" s="29" t="inlineStr">
        <is>
          <t>MEDPREDNISONA</t>
        </is>
      </c>
      <c r="I91" s="29" t="n"/>
      <c r="J91" s="29" t="n"/>
      <c r="K91" s="30">
        <f>SUMIF('1120 SJ'!$A$2:$A$679,$G91,'1120 SJ'!$I$2:$I$679)</f>
        <v/>
      </c>
      <c r="L91" s="30">
        <f>SUMIF('1120 SJ'!$A$2:$A$679,$G91,'1120 SJ'!$Q$2:$Q$679)</f>
        <v/>
      </c>
      <c r="M91" s="30">
        <f>$K91-$L91</f>
        <v/>
      </c>
      <c r="N91" s="31">
        <f>IFERROR(SUMIF('1120 SJ'!$A$2:$A$679,$G91,'1120 SJ'!$M$2:$M$679)/$K91,0)</f>
        <v/>
      </c>
      <c r="O91" s="31">
        <f>IFERROR($K91*$N91,"")</f>
        <v/>
      </c>
      <c r="P91" s="31">
        <f>IFERROR($L91*$N91,"")</f>
        <v/>
      </c>
      <c r="Q91" s="31">
        <f>$M91*$N91</f>
        <v/>
      </c>
      <c r="R91" s="29" t="n"/>
      <c r="S91" s="39" t="n"/>
      <c r="T91" s="29" t="inlineStr">
        <is>
          <t>Sin recuento físico en el inventario de Avain</t>
        </is>
      </c>
      <c r="U91" s="40" t="inlineStr">
        <is>
          <t>Sin recuento físico</t>
        </is>
      </c>
      <c r="V91" s="29" t="n"/>
      <c r="W91" s="29" t="n"/>
      <c r="X91" s="29" t="n"/>
      <c r="Y91" s="29" t="n"/>
      <c r="Z91" s="29" t="n"/>
      <c r="AA91" s="29" t="n"/>
    </row>
    <row r="92">
      <c r="A92" s="29" t="inlineStr">
        <is>
          <t>San Juan</t>
        </is>
      </c>
      <c r="B92" s="29" t="inlineStr">
        <is>
          <t>1120</t>
        </is>
      </c>
      <c r="C92" s="29" t="inlineStr">
        <is>
          <t>Stock SAP</t>
        </is>
      </c>
      <c r="D92" s="29" t="inlineStr">
        <is>
          <t>Descartables</t>
        </is>
      </c>
      <c r="E92" s="29" t="inlineStr">
        <is>
          <t>ZDES</t>
        </is>
      </c>
      <c r="F92" s="29" t="inlineStr">
        <is>
          <t>Dentro del alcance</t>
        </is>
      </c>
      <c r="G92" s="29" t="inlineStr">
        <is>
          <t>2001218</t>
        </is>
      </c>
      <c r="H92" s="29" t="inlineStr">
        <is>
          <t>CATETER IV N° 16</t>
        </is>
      </c>
      <c r="I92" s="29" t="n"/>
      <c r="J92" s="29" t="n"/>
      <c r="K92" s="30">
        <f>SUMIF('1120 SJ'!$A$2:$A$679,$G92,'1120 SJ'!$I$2:$I$679)</f>
        <v/>
      </c>
      <c r="L92" s="30">
        <f>SUMIF('1120 SJ'!$A$2:$A$679,$G92,'1120 SJ'!$Q$2:$Q$679)</f>
        <v/>
      </c>
      <c r="M92" s="30">
        <f>$K92-$L92</f>
        <v/>
      </c>
      <c r="N92" s="31">
        <f>IFERROR(SUMIF('1120 SJ'!$A$2:$A$679,$G92,'1120 SJ'!$M$2:$M$679)/$K92,0)</f>
        <v/>
      </c>
      <c r="O92" s="31">
        <f>IFERROR($K92*$N92,"")</f>
        <v/>
      </c>
      <c r="P92" s="31">
        <f>IFERROR($L92*$N92,"")</f>
        <v/>
      </c>
      <c r="Q92" s="31">
        <f>$M92*$N92</f>
        <v/>
      </c>
      <c r="R92" s="29" t="n"/>
      <c r="S92" s="39" t="n"/>
      <c r="T92" s="29" t="inlineStr">
        <is>
          <t>Sin recuento físico en el inventario de Avain</t>
        </is>
      </c>
      <c r="U92" s="40" t="inlineStr">
        <is>
          <t>Sin recuento físico</t>
        </is>
      </c>
      <c r="V92" s="29" t="n"/>
      <c r="W92" s="29" t="n"/>
      <c r="X92" s="29" t="n"/>
      <c r="Y92" s="29" t="n"/>
      <c r="Z92" s="29" t="n"/>
      <c r="AA92" s="29" t="n"/>
    </row>
    <row r="93">
      <c r="A93" s="29" t="inlineStr">
        <is>
          <t>San Juan</t>
        </is>
      </c>
      <c r="B93" s="29" t="inlineStr">
        <is>
          <t>1120</t>
        </is>
      </c>
      <c r="C93" s="29" t="inlineStr">
        <is>
          <t>Stock SAP</t>
        </is>
      </c>
      <c r="D93" s="29" t="inlineStr">
        <is>
          <t>Descartables</t>
        </is>
      </c>
      <c r="E93" s="29" t="inlineStr">
        <is>
          <t>ZDES</t>
        </is>
      </c>
      <c r="F93" s="29" t="inlineStr">
        <is>
          <t>Dentro del alcance</t>
        </is>
      </c>
      <c r="G93" s="29" t="inlineStr">
        <is>
          <t>2000185</t>
        </is>
      </c>
      <c r="H93" s="29" t="inlineStr">
        <is>
          <t>PROLONGADOR DE JERINGA BT 26 X 1.5 MTRS</t>
        </is>
      </c>
      <c r="I93" s="29" t="n"/>
      <c r="J93" s="29" t="n"/>
      <c r="K93" s="30">
        <f>SUMIF('1120 SJ'!$A$2:$A$679,$G93,'1120 SJ'!$I$2:$I$679)</f>
        <v/>
      </c>
      <c r="L93" s="30">
        <f>SUMIF('1120 SJ'!$A$2:$A$679,$G93,'1120 SJ'!$Q$2:$Q$679)</f>
        <v/>
      </c>
      <c r="M93" s="30">
        <f>$K93-$L93</f>
        <v/>
      </c>
      <c r="N93" s="31">
        <f>IFERROR(SUMIF('1120 SJ'!$A$2:$A$679,$G93,'1120 SJ'!$M$2:$M$679)/$K93,0)</f>
        <v/>
      </c>
      <c r="O93" s="31">
        <f>IFERROR($K93*$N93,"")</f>
        <v/>
      </c>
      <c r="P93" s="31">
        <f>IFERROR($L93*$N93,"")</f>
        <v/>
      </c>
      <c r="Q93" s="31">
        <f>$M93*$N93</f>
        <v/>
      </c>
      <c r="R93" s="29" t="n"/>
      <c r="S93" s="39" t="n"/>
      <c r="T93" s="29" t="inlineStr">
        <is>
          <t>Sin recuento físico en el inventario de Avain</t>
        </is>
      </c>
      <c r="U93" s="40" t="inlineStr">
        <is>
          <t>Sin recuento físico</t>
        </is>
      </c>
      <c r="V93" s="29" t="n"/>
      <c r="W93" s="29" t="n"/>
      <c r="X93" s="29" t="n"/>
      <c r="Y93" s="29" t="n"/>
      <c r="Z93" s="29" t="n"/>
      <c r="AA93" s="29" t="n"/>
    </row>
    <row r="94">
      <c r="A94" s="29" t="inlineStr">
        <is>
          <t>San Juan</t>
        </is>
      </c>
      <c r="B94" s="29" t="inlineStr">
        <is>
          <t>1120</t>
        </is>
      </c>
      <c r="C94" s="29" t="inlineStr">
        <is>
          <t>Stock SAP</t>
        </is>
      </c>
      <c r="D94" s="29" t="inlineStr">
        <is>
          <t>Medicamentos</t>
        </is>
      </c>
      <c r="E94" s="29" t="inlineStr">
        <is>
          <t>ZMED</t>
        </is>
      </c>
      <c r="F94" s="29" t="inlineStr">
        <is>
          <t>Dentro del alcance</t>
        </is>
      </c>
      <c r="G94" s="29" t="inlineStr">
        <is>
          <t>1000021</t>
        </is>
      </c>
      <c r="H94" s="29" t="inlineStr">
        <is>
          <t>DIAZEPAM 10MG AMPOLLA DE 2ML INYECTABLE</t>
        </is>
      </c>
      <c r="I94" s="29" t="inlineStr">
        <is>
          <t>MED60</t>
        </is>
      </c>
      <c r="J94" s="29" t="inlineStr">
        <is>
          <t>Diazepam 10 mg (Ps) Amp x 2 ml</t>
        </is>
      </c>
      <c r="K94" s="30">
        <f>SUMIF('1120 SJ'!$A$2:$A$679,$G94,'1120 SJ'!$I$2:$I$679)</f>
        <v/>
      </c>
      <c r="L94" s="30">
        <f>SUMIF('1120 SJ'!$A$2:$A$679,$G94,'1120 SJ'!$Q$2:$Q$679)</f>
        <v/>
      </c>
      <c r="M94" s="30">
        <f>$K94-$L94</f>
        <v/>
      </c>
      <c r="N94" s="31">
        <f>IFERROR(SUMIF('1120 SJ'!$A$2:$A$679,$G94,'1120 SJ'!$M$2:$M$679)/$K94,0)</f>
        <v/>
      </c>
      <c r="O94" s="31">
        <f>IFERROR($K94*$N94,"")</f>
        <v/>
      </c>
      <c r="P94" s="31">
        <f>IFERROR($L94*$N94,"")</f>
        <v/>
      </c>
      <c r="Q94" s="31">
        <f>$M94*$N94</f>
        <v/>
      </c>
      <c r="R94" s="29" t="n"/>
      <c r="S94" s="37" t="inlineStr">
        <is>
          <t>Alta</t>
        </is>
      </c>
      <c r="T94" s="29" t="inlineStr">
        <is>
          <t>Homologado – confianza Alta</t>
        </is>
      </c>
      <c r="U94" s="38" t="inlineStr">
        <is>
          <t>Dar de baja en SAP</t>
        </is>
      </c>
      <c r="V94" s="29" t="inlineStr">
        <is>
          <t>Homologación por código Avain (master M09-001)</t>
        </is>
      </c>
      <c r="W94" s="29" t="inlineStr">
        <is>
          <t>No</t>
        </is>
      </c>
      <c r="X94" s="29" t="n"/>
      <c r="Y94" s="29" t="inlineStr">
        <is>
          <t>Sí</t>
        </is>
      </c>
      <c r="Z94" s="29" t="inlineStr">
        <is>
          <t>M09-001</t>
        </is>
      </c>
      <c r="AA94" s="29" t="inlineStr">
        <is>
          <t>Homologación: confianza base Alta + confianza SAP Alta → Alta. El material ocupa 2 filas en la hoja 1120 SJ (lote/almacén). La cantidad SAP y la física de esta vista son el total del material.</t>
        </is>
      </c>
    </row>
    <row r="95">
      <c r="A95" s="29" t="inlineStr">
        <is>
          <t>San Juan</t>
        </is>
      </c>
      <c r="B95" s="29" t="inlineStr">
        <is>
          <t>1120</t>
        </is>
      </c>
      <c r="C95" s="29" t="inlineStr">
        <is>
          <t>Stock SAP</t>
        </is>
      </c>
      <c r="D95" s="29" t="inlineStr">
        <is>
          <t>Medicamentos</t>
        </is>
      </c>
      <c r="E95" s="29" t="inlineStr">
        <is>
          <t>ZMED</t>
        </is>
      </c>
      <c r="F95" s="29" t="inlineStr">
        <is>
          <t>Dentro del alcance</t>
        </is>
      </c>
      <c r="G95" s="29" t="inlineStr">
        <is>
          <t>1000290</t>
        </is>
      </c>
      <c r="H95" s="29" t="inlineStr">
        <is>
          <t>AGUA DESTILADA DE 10 ML</t>
        </is>
      </c>
      <c r="I95" s="29" t="n"/>
      <c r="J95" s="29" t="n"/>
      <c r="K95" s="30">
        <f>SUMIF('1120 SJ'!$A$2:$A$679,$G95,'1120 SJ'!$I$2:$I$679)</f>
        <v/>
      </c>
      <c r="L95" s="30">
        <f>SUMIF('1120 SJ'!$A$2:$A$679,$G95,'1120 SJ'!$Q$2:$Q$679)</f>
        <v/>
      </c>
      <c r="M95" s="30">
        <f>$K95-$L95</f>
        <v/>
      </c>
      <c r="N95" s="31">
        <f>IFERROR(SUMIF('1120 SJ'!$A$2:$A$679,$G95,'1120 SJ'!$M$2:$M$679)/$K95,0)</f>
        <v/>
      </c>
      <c r="O95" s="31">
        <f>IFERROR($K95*$N95,"")</f>
        <v/>
      </c>
      <c r="P95" s="31">
        <f>IFERROR($L95*$N95,"")</f>
        <v/>
      </c>
      <c r="Q95" s="31">
        <f>$M95*$N95</f>
        <v/>
      </c>
      <c r="R95" s="29" t="n"/>
      <c r="S95" s="39" t="n"/>
      <c r="T95" s="29" t="inlineStr">
        <is>
          <t>Sin recuento físico en el inventario de Avain</t>
        </is>
      </c>
      <c r="U95" s="40" t="inlineStr">
        <is>
          <t>Sin recuento físico</t>
        </is>
      </c>
      <c r="V95" s="29" t="n"/>
      <c r="W95" s="29" t="n"/>
      <c r="X95" s="29" t="n"/>
      <c r="Y95" s="29" t="n"/>
      <c r="Z95" s="29" t="n"/>
      <c r="AA95" s="29" t="inlineStr">
        <is>
          <t>El material ocupa 4 filas en la hoja 1120 SJ (lote/almacén). La cantidad SAP y la física de esta vista son el total del material.</t>
        </is>
      </c>
    </row>
    <row r="96">
      <c r="A96" s="29" t="inlineStr">
        <is>
          <t>San Juan</t>
        </is>
      </c>
      <c r="B96" s="29" t="inlineStr">
        <is>
          <t>1120</t>
        </is>
      </c>
      <c r="C96" s="29" t="inlineStr">
        <is>
          <t>Stock SAP</t>
        </is>
      </c>
      <c r="D96" s="29" t="inlineStr">
        <is>
          <t>Medicamentos</t>
        </is>
      </c>
      <c r="E96" s="29" t="inlineStr">
        <is>
          <t>ZMED</t>
        </is>
      </c>
      <c r="F96" s="29" t="inlineStr">
        <is>
          <t>Dentro del alcance</t>
        </is>
      </c>
      <c r="G96" s="29" t="inlineStr">
        <is>
          <t>1005140</t>
        </is>
      </c>
      <c r="H96" s="29" t="inlineStr">
        <is>
          <t>ENALAPRIL 10MG X 10COMP</t>
        </is>
      </c>
      <c r="I96" s="29" t="inlineStr">
        <is>
          <t>MED72</t>
        </is>
      </c>
      <c r="J96" s="29" t="inlineStr">
        <is>
          <t>Enalapril Comp x 10 mg</t>
        </is>
      </c>
      <c r="K96" s="30">
        <f>SUMIF('1120 SJ'!$A$2:$A$679,$G96,'1120 SJ'!$I$2:$I$679)</f>
        <v/>
      </c>
      <c r="L96" s="30">
        <f>SUMIF('1120 SJ'!$A$2:$A$679,$G96,'1120 SJ'!$Q$2:$Q$679)</f>
        <v/>
      </c>
      <c r="M96" s="30">
        <f>$K96-$L96</f>
        <v/>
      </c>
      <c r="N96" s="31">
        <f>IFERROR(SUMIF('1120 SJ'!$A$2:$A$679,$G96,'1120 SJ'!$M$2:$M$679)/$K96,0)</f>
        <v/>
      </c>
      <c r="O96" s="31">
        <f>IFERROR($K96*$N96,"")</f>
        <v/>
      </c>
      <c r="P96" s="31">
        <f>IFERROR($L96*$N96,"")</f>
        <v/>
      </c>
      <c r="Q96" s="31">
        <f>$M96*$N96</f>
        <v/>
      </c>
      <c r="R96" s="29" t="n"/>
      <c r="S96" s="37" t="inlineStr">
        <is>
          <t>Alta</t>
        </is>
      </c>
      <c r="T96" s="29" t="inlineStr">
        <is>
          <t>Homologado – confianza Alta</t>
        </is>
      </c>
      <c r="U96" s="38" t="inlineStr">
        <is>
          <t>Dar de baja en SAP</t>
        </is>
      </c>
      <c r="V96" s="29" t="inlineStr">
        <is>
          <t>Homologación por código Avain (master M04-003)</t>
        </is>
      </c>
      <c r="W96" s="29" t="inlineStr">
        <is>
          <t>No</t>
        </is>
      </c>
      <c r="X96" s="29" t="n"/>
      <c r="Y96" s="29" t="inlineStr">
        <is>
          <t>Sí</t>
        </is>
      </c>
      <c r="Z96" s="29" t="inlineStr">
        <is>
          <t>M04-003</t>
        </is>
      </c>
      <c r="AA96" s="29" t="inlineStr">
        <is>
          <t>Homologación: confianza base Alta + confianza SAP Alta → Alta. El material ocupa 2 filas en la hoja 1120 SJ (lote/almacén). La cantidad SAP y la física de esta vista son el total del material.</t>
        </is>
      </c>
    </row>
    <row r="97">
      <c r="A97" s="29" t="inlineStr">
        <is>
          <t>San Juan</t>
        </is>
      </c>
      <c r="B97" s="29" t="inlineStr">
        <is>
          <t>1120</t>
        </is>
      </c>
      <c r="C97" s="29" t="inlineStr">
        <is>
          <t>Stock SAP</t>
        </is>
      </c>
      <c r="D97" s="29" t="inlineStr">
        <is>
          <t>Uniformes</t>
        </is>
      </c>
      <c r="E97" s="29" t="inlineStr">
        <is>
          <t>ZUNI</t>
        </is>
      </c>
      <c r="F97" s="29" t="inlineStr">
        <is>
          <t>Fuera del alcance</t>
        </is>
      </c>
      <c r="G97" s="29" t="inlineStr">
        <is>
          <t>3000884</t>
        </is>
      </c>
      <c r="H97" s="29" t="inlineStr">
        <is>
          <t>PASA MONTAÑAS TERMICOS</t>
        </is>
      </c>
      <c r="I97" s="29" t="n"/>
      <c r="J97" s="29" t="n"/>
      <c r="K97" s="30">
        <f>SUMIF('1120 SJ'!$A$2:$A$679,$G97,'1120 SJ'!$I$2:$I$679)</f>
        <v/>
      </c>
      <c r="L97" s="30">
        <f>SUMIF('1120 SJ'!$A$2:$A$679,$G97,'1120 SJ'!$Q$2:$Q$679)</f>
        <v/>
      </c>
      <c r="M97" s="30">
        <f>$K97-$L97</f>
        <v/>
      </c>
      <c r="N97" s="31">
        <f>IFERROR(SUMIF('1120 SJ'!$A$2:$A$679,$G97,'1120 SJ'!$M$2:$M$679)/$K97,0)</f>
        <v/>
      </c>
      <c r="O97" s="31">
        <f>IFERROR($K97*$N97,"")</f>
        <v/>
      </c>
      <c r="P97" s="31">
        <f>IFERROR($L97*$N97,"")</f>
        <v/>
      </c>
      <c r="Q97" s="31">
        <f>$M97*$N97</f>
        <v/>
      </c>
      <c r="R97" s="29" t="n"/>
      <c r="S97" s="39" t="n"/>
      <c r="T97" s="29" t="inlineStr">
        <is>
          <t>No aplica: uniformes, clasificación que el inventario físico de Farmacia no releva</t>
        </is>
      </c>
      <c r="U97" s="40" t="inlineStr">
        <is>
          <t>Fuera del alcance del inventario físico</t>
        </is>
      </c>
      <c r="V97" s="29" t="n"/>
      <c r="W97" s="29" t="n"/>
      <c r="X97" s="29" t="n"/>
      <c r="Y97" s="29" t="n"/>
      <c r="Z97" s="29" t="n"/>
      <c r="AA97" s="29" t="n"/>
    </row>
    <row r="98">
      <c r="A98" s="29" t="inlineStr">
        <is>
          <t>San Juan</t>
        </is>
      </c>
      <c r="B98" s="29" t="inlineStr">
        <is>
          <t>1120</t>
        </is>
      </c>
      <c r="C98" s="29" t="inlineStr">
        <is>
          <t>Stock SAP</t>
        </is>
      </c>
      <c r="D98" s="29" t="inlineStr">
        <is>
          <t>Medicamentos</t>
        </is>
      </c>
      <c r="E98" s="29" t="inlineStr">
        <is>
          <t>ZMED</t>
        </is>
      </c>
      <c r="F98" s="29" t="inlineStr">
        <is>
          <t>Dentro del alcance</t>
        </is>
      </c>
      <c r="G98" s="29" t="inlineStr">
        <is>
          <t>1000100</t>
        </is>
      </c>
      <c r="H98" s="29" t="inlineStr">
        <is>
          <t>FUROSEMIDA AMPOLLA DE 20 MG/2ML</t>
        </is>
      </c>
      <c r="I98" s="29" t="n"/>
      <c r="J98" s="29" t="n"/>
      <c r="K98" s="30">
        <f>SUMIF('1120 SJ'!$A$2:$A$679,$G98,'1120 SJ'!$I$2:$I$679)</f>
        <v/>
      </c>
      <c r="L98" s="30">
        <f>SUMIF('1120 SJ'!$A$2:$A$679,$G98,'1120 SJ'!$Q$2:$Q$679)</f>
        <v/>
      </c>
      <c r="M98" s="30">
        <f>$K98-$L98</f>
        <v/>
      </c>
      <c r="N98" s="31">
        <f>IFERROR(SUMIF('1120 SJ'!$A$2:$A$679,$G98,'1120 SJ'!$M$2:$M$679)/$K98,0)</f>
        <v/>
      </c>
      <c r="O98" s="31">
        <f>IFERROR($K98*$N98,"")</f>
        <v/>
      </c>
      <c r="P98" s="31">
        <f>IFERROR($L98*$N98,"")</f>
        <v/>
      </c>
      <c r="Q98" s="31">
        <f>$M98*$N98</f>
        <v/>
      </c>
      <c r="R98" s="29" t="n"/>
      <c r="S98" s="39" t="n"/>
      <c r="T98" s="29" t="inlineStr">
        <is>
          <t>Sin recuento físico en el inventario de Avain</t>
        </is>
      </c>
      <c r="U98" s="40" t="inlineStr">
        <is>
          <t>Sin recuento físico</t>
        </is>
      </c>
      <c r="V98" s="29" t="n"/>
      <c r="W98" s="29" t="n"/>
      <c r="X98" s="29" t="n"/>
      <c r="Y98" s="29" t="n"/>
      <c r="Z98" s="29" t="n"/>
      <c r="AA98" s="29" t="inlineStr">
        <is>
          <t>El material ocupa 3 filas en la hoja 1120 SJ (lote/almacén). La cantidad SAP y la física de esta vista son el total del material.</t>
        </is>
      </c>
    </row>
    <row r="99">
      <c r="A99" s="29" t="inlineStr">
        <is>
          <t>San Juan</t>
        </is>
      </c>
      <c r="B99" s="29" t="inlineStr">
        <is>
          <t>1120</t>
        </is>
      </c>
      <c r="C99" s="29" t="inlineStr">
        <is>
          <t>Stock SAP</t>
        </is>
      </c>
      <c r="D99" s="29" t="inlineStr">
        <is>
          <t>Medicamentos</t>
        </is>
      </c>
      <c r="E99" s="29" t="inlineStr">
        <is>
          <t>ZMED</t>
        </is>
      </c>
      <c r="F99" s="29" t="inlineStr">
        <is>
          <t>Dentro del alcance</t>
        </is>
      </c>
      <c r="G99" s="29" t="inlineStr">
        <is>
          <t>1000901</t>
        </is>
      </c>
      <c r="H99" s="29" t="inlineStr">
        <is>
          <t>ESOMEPRAZOL 40MG 28U CAPSULAS</t>
        </is>
      </c>
      <c r="I99" s="29" t="n"/>
      <c r="J99" s="29" t="n"/>
      <c r="K99" s="30">
        <f>SUMIF('1120 SJ'!$A$2:$A$679,$G99,'1120 SJ'!$I$2:$I$679)</f>
        <v/>
      </c>
      <c r="L99" s="30">
        <f>SUMIF('1120 SJ'!$A$2:$A$679,$G99,'1120 SJ'!$Q$2:$Q$679)</f>
        <v/>
      </c>
      <c r="M99" s="30">
        <f>$K99-$L99</f>
        <v/>
      </c>
      <c r="N99" s="31">
        <f>IFERROR(SUMIF('1120 SJ'!$A$2:$A$679,$G99,'1120 SJ'!$M$2:$M$679)/$K99,0)</f>
        <v/>
      </c>
      <c r="O99" s="31">
        <f>IFERROR($K99*$N99,"")</f>
        <v/>
      </c>
      <c r="P99" s="31">
        <f>IFERROR($L99*$N99,"")</f>
        <v/>
      </c>
      <c r="Q99" s="31">
        <f>$M99*$N99</f>
        <v/>
      </c>
      <c r="R99" s="29" t="n"/>
      <c r="S99" s="39" t="n"/>
      <c r="T99" s="29" t="inlineStr">
        <is>
          <t>Sin recuento físico en el inventario de Avain</t>
        </is>
      </c>
      <c r="U99" s="40" t="inlineStr">
        <is>
          <t>Sin recuento físico</t>
        </is>
      </c>
      <c r="V99" s="29" t="n"/>
      <c r="W99" s="29" t="n"/>
      <c r="X99" s="29" t="n"/>
      <c r="Y99" s="29" t="n"/>
      <c r="Z99" s="29" t="n"/>
      <c r="AA99" s="29" t="n"/>
    </row>
    <row r="100">
      <c r="A100" s="29" t="inlineStr">
        <is>
          <t>San Juan</t>
        </is>
      </c>
      <c r="B100" s="29" t="inlineStr">
        <is>
          <t>1120</t>
        </is>
      </c>
      <c r="C100" s="29" t="inlineStr">
        <is>
          <t>Stock SAP</t>
        </is>
      </c>
      <c r="D100" s="29" t="inlineStr">
        <is>
          <t>Medicamentos</t>
        </is>
      </c>
      <c r="E100" s="29" t="inlineStr">
        <is>
          <t>ZMED</t>
        </is>
      </c>
      <c r="F100" s="29" t="inlineStr">
        <is>
          <t>Dentro del alcance</t>
        </is>
      </c>
      <c r="G100" s="29" t="inlineStr">
        <is>
          <t>1001106</t>
        </is>
      </c>
      <c r="H100" s="29" t="inlineStr">
        <is>
          <t>MEPREDNISONA 8MG COMP.</t>
        </is>
      </c>
      <c r="I100" s="29" t="n"/>
      <c r="J100" s="29" t="n"/>
      <c r="K100" s="30">
        <f>SUMIF('1120 SJ'!$A$2:$A$679,$G100,'1120 SJ'!$I$2:$I$679)</f>
        <v/>
      </c>
      <c r="L100" s="30">
        <f>SUMIF('1120 SJ'!$A$2:$A$679,$G100,'1120 SJ'!$Q$2:$Q$679)</f>
        <v/>
      </c>
      <c r="M100" s="30">
        <f>$K100-$L100</f>
        <v/>
      </c>
      <c r="N100" s="31">
        <f>IFERROR(SUMIF('1120 SJ'!$A$2:$A$679,$G100,'1120 SJ'!$M$2:$M$679)/$K100,0)</f>
        <v/>
      </c>
      <c r="O100" s="31">
        <f>IFERROR($K100*$N100,"")</f>
        <v/>
      </c>
      <c r="P100" s="31">
        <f>IFERROR($L100*$N100,"")</f>
        <v/>
      </c>
      <c r="Q100" s="31">
        <f>$M100*$N100</f>
        <v/>
      </c>
      <c r="R100" s="29" t="n"/>
      <c r="S100" s="39" t="n"/>
      <c r="T100" s="29" t="inlineStr">
        <is>
          <t>Sin recuento físico en el inventario de Avain</t>
        </is>
      </c>
      <c r="U100" s="40" t="inlineStr">
        <is>
          <t>Sin recuento físico</t>
        </is>
      </c>
      <c r="V100" s="29" t="n"/>
      <c r="W100" s="29" t="n"/>
      <c r="X100" s="29" t="n"/>
      <c r="Y100" s="29" t="n"/>
      <c r="Z100" s="29" t="n"/>
      <c r="AA100" s="29" t="n"/>
    </row>
    <row r="101">
      <c r="A101" s="29" t="inlineStr">
        <is>
          <t>San Juan</t>
        </is>
      </c>
      <c r="B101" s="29" t="inlineStr">
        <is>
          <t>1120</t>
        </is>
      </c>
      <c r="C101" s="29" t="inlineStr">
        <is>
          <t>Stock SAP</t>
        </is>
      </c>
      <c r="D101" s="29" t="inlineStr">
        <is>
          <t>Medicamentos</t>
        </is>
      </c>
      <c r="E101" s="29" t="inlineStr">
        <is>
          <t>ZMED</t>
        </is>
      </c>
      <c r="F101" s="29" t="inlineStr">
        <is>
          <t>Dentro del alcance</t>
        </is>
      </c>
      <c r="G101" s="29" t="inlineStr">
        <is>
          <t>1005284</t>
        </is>
      </c>
      <c r="H101" s="29" t="inlineStr">
        <is>
          <t>AMBROXOL + BUTEMAT JBE X 120Ml</t>
        </is>
      </c>
      <c r="I101" s="29" t="inlineStr">
        <is>
          <t>MED108</t>
        </is>
      </c>
      <c r="J101" s="29" t="inlineStr">
        <is>
          <t>Jarabe (Ambroxol - Clorhidrato) 120 ml</t>
        </is>
      </c>
      <c r="K101" s="30">
        <f>SUMIF('1120 SJ'!$A$2:$A$679,$G101,'1120 SJ'!$I$2:$I$679)</f>
        <v/>
      </c>
      <c r="L101" s="30">
        <f>SUMIF('1120 SJ'!$A$2:$A$679,$G101,'1120 SJ'!$Q$2:$Q$679)</f>
        <v/>
      </c>
      <c r="M101" s="30">
        <f>$K101-$L101</f>
        <v/>
      </c>
      <c r="N101" s="31">
        <f>IFERROR(SUMIF('1120 SJ'!$A$2:$A$679,$G101,'1120 SJ'!$M$2:$M$679)/$K101,0)</f>
        <v/>
      </c>
      <c r="O101" s="31">
        <f>IFERROR($K101*$N101,"")</f>
        <v/>
      </c>
      <c r="P101" s="31">
        <f>IFERROR($L101*$N101,"")</f>
        <v/>
      </c>
      <c r="Q101" s="31">
        <f>$M101*$N101</f>
        <v/>
      </c>
      <c r="R101" s="29" t="n"/>
      <c r="S101" s="38" t="inlineStr">
        <is>
          <t>Baja</t>
        </is>
      </c>
      <c r="T101" s="29" t="inlineStr">
        <is>
          <t>Homologado – confianza Baja – pendiente de validación</t>
        </is>
      </c>
      <c r="U101" s="38" t="inlineStr">
        <is>
          <t>Dar de baja en SAP</t>
        </is>
      </c>
      <c r="V101" s="29" t="inlineStr">
        <is>
          <t>Cruce por nomenclatura SAP</t>
        </is>
      </c>
      <c r="W101" s="29" t="inlineStr">
        <is>
          <t>Sí</t>
        </is>
      </c>
      <c r="X101" s="29" t="inlineStr">
        <is>
          <t>1005284, 1005285</t>
        </is>
      </c>
      <c r="Y101" s="29" t="inlineStr">
        <is>
          <t>No</t>
        </is>
      </c>
      <c r="Z101" s="29" t="n"/>
      <c r="AA101" s="29" t="inlineStr">
        <is>
          <t>Cruce por nomenclatura: dosis coincide; similitud 0.62. El cruce SAP–Avain identificó 2 códigos SAP como posibles equivalentes del mismo ítem de Avain (1005284, 1005285). Se imputó al primero (lógica BUSCARV); requiere validación posterior.</t>
        </is>
      </c>
    </row>
    <row r="102">
      <c r="A102" s="29" t="inlineStr">
        <is>
          <t>San Juan</t>
        </is>
      </c>
      <c r="B102" s="29" t="inlineStr">
        <is>
          <t>1120</t>
        </is>
      </c>
      <c r="C102" s="29" t="inlineStr">
        <is>
          <t>Stock SAP</t>
        </is>
      </c>
      <c r="D102" s="29" t="inlineStr">
        <is>
          <t>Uniformes</t>
        </is>
      </c>
      <c r="E102" s="29" t="inlineStr">
        <is>
          <t>ZUNI</t>
        </is>
      </c>
      <c r="F102" s="29" t="inlineStr">
        <is>
          <t>Fuera del alcance</t>
        </is>
      </c>
      <c r="G102" s="29" t="inlineStr">
        <is>
          <t>3002055</t>
        </is>
      </c>
      <c r="H102" s="29" t="inlineStr">
        <is>
          <t>MAMELUCO DESCARTABLE</t>
        </is>
      </c>
      <c r="I102" s="29" t="n"/>
      <c r="J102" s="29" t="n"/>
      <c r="K102" s="30">
        <f>SUMIF('1120 SJ'!$A$2:$A$679,$G102,'1120 SJ'!$I$2:$I$679)</f>
        <v/>
      </c>
      <c r="L102" s="30">
        <f>SUMIF('1120 SJ'!$A$2:$A$679,$G102,'1120 SJ'!$Q$2:$Q$679)</f>
        <v/>
      </c>
      <c r="M102" s="30">
        <f>$K102-$L102</f>
        <v/>
      </c>
      <c r="N102" s="31">
        <f>IFERROR(SUMIF('1120 SJ'!$A$2:$A$679,$G102,'1120 SJ'!$M$2:$M$679)/$K102,0)</f>
        <v/>
      </c>
      <c r="O102" s="31">
        <f>IFERROR($K102*$N102,"")</f>
        <v/>
      </c>
      <c r="P102" s="31">
        <f>IFERROR($L102*$N102,"")</f>
        <v/>
      </c>
      <c r="Q102" s="31">
        <f>$M102*$N102</f>
        <v/>
      </c>
      <c r="R102" s="29" t="n"/>
      <c r="S102" s="39" t="n"/>
      <c r="T102" s="29" t="inlineStr">
        <is>
          <t>No aplica: uniformes, clasificación que el inventario físico de Farmacia no releva</t>
        </is>
      </c>
      <c r="U102" s="40" t="inlineStr">
        <is>
          <t>Fuera del alcance del inventario físico</t>
        </is>
      </c>
      <c r="V102" s="29" t="n"/>
      <c r="W102" s="29" t="n"/>
      <c r="X102" s="29" t="n"/>
      <c r="Y102" s="29" t="n"/>
      <c r="Z102" s="29" t="n"/>
      <c r="AA102" s="29" t="n"/>
    </row>
    <row r="103">
      <c r="A103" s="29" t="inlineStr">
        <is>
          <t>San Juan</t>
        </is>
      </c>
      <c r="B103" s="29" t="inlineStr">
        <is>
          <t>1120</t>
        </is>
      </c>
      <c r="C103" s="29" t="inlineStr">
        <is>
          <t>Stock SAP</t>
        </is>
      </c>
      <c r="D103" s="29" t="inlineStr">
        <is>
          <t>Uniformes</t>
        </is>
      </c>
      <c r="E103" s="29" t="inlineStr">
        <is>
          <t>ZUNI</t>
        </is>
      </c>
      <c r="F103" s="29" t="inlineStr">
        <is>
          <t>Fuera del alcance</t>
        </is>
      </c>
      <c r="G103" s="29" t="inlineStr">
        <is>
          <t>3001446</t>
        </is>
      </c>
      <c r="H103" s="29" t="inlineStr">
        <is>
          <t>GUANTES TERMICOS IMPERMEABLES</t>
        </is>
      </c>
      <c r="I103" s="29" t="n"/>
      <c r="J103" s="29" t="n"/>
      <c r="K103" s="30">
        <f>SUMIF('1120 SJ'!$A$2:$A$679,$G103,'1120 SJ'!$I$2:$I$679)</f>
        <v/>
      </c>
      <c r="L103" s="30">
        <f>SUMIF('1120 SJ'!$A$2:$A$679,$G103,'1120 SJ'!$Q$2:$Q$679)</f>
        <v/>
      </c>
      <c r="M103" s="30">
        <f>$K103-$L103</f>
        <v/>
      </c>
      <c r="N103" s="31">
        <f>IFERROR(SUMIF('1120 SJ'!$A$2:$A$679,$G103,'1120 SJ'!$M$2:$M$679)/$K103,0)</f>
        <v/>
      </c>
      <c r="O103" s="31">
        <f>IFERROR($K103*$N103,"")</f>
        <v/>
      </c>
      <c r="P103" s="31">
        <f>IFERROR($L103*$N103,"")</f>
        <v/>
      </c>
      <c r="Q103" s="31">
        <f>$M103*$N103</f>
        <v/>
      </c>
      <c r="R103" s="29" t="n"/>
      <c r="S103" s="39" t="n"/>
      <c r="T103" s="29" t="inlineStr">
        <is>
          <t>No aplica: uniformes, clasificación que el inventario físico de Farmacia no releva</t>
        </is>
      </c>
      <c r="U103" s="40" t="inlineStr">
        <is>
          <t>Fuera del alcance del inventario físico</t>
        </is>
      </c>
      <c r="V103" s="29" t="n"/>
      <c r="W103" s="29" t="n"/>
      <c r="X103" s="29" t="n"/>
      <c r="Y103" s="29" t="n"/>
      <c r="Z103" s="29" t="n"/>
      <c r="AA103" s="29" t="n"/>
    </row>
    <row r="104">
      <c r="A104" s="29" t="inlineStr">
        <is>
          <t>San Juan</t>
        </is>
      </c>
      <c r="B104" s="29" t="inlineStr">
        <is>
          <t>1120</t>
        </is>
      </c>
      <c r="C104" s="29" t="inlineStr">
        <is>
          <t>Stock SAP</t>
        </is>
      </c>
      <c r="D104" s="29" t="inlineStr">
        <is>
          <t>Medicamentos</t>
        </is>
      </c>
      <c r="E104" s="29" t="inlineStr">
        <is>
          <t>ZMED</t>
        </is>
      </c>
      <c r="F104" s="29" t="inlineStr">
        <is>
          <t>Dentro del alcance</t>
        </is>
      </c>
      <c r="G104" s="29" t="inlineStr">
        <is>
          <t>1000595</t>
        </is>
      </c>
      <c r="H104" s="29" t="inlineStr">
        <is>
          <t>RANITIDINA 50MG AMP 5ML</t>
        </is>
      </c>
      <c r="I104" s="29" t="n"/>
      <c r="J104" s="29" t="n"/>
      <c r="K104" s="30">
        <f>SUMIF('1120 SJ'!$A$2:$A$679,$G104,'1120 SJ'!$I$2:$I$679)</f>
        <v/>
      </c>
      <c r="L104" s="30">
        <f>SUMIF('1120 SJ'!$A$2:$A$679,$G104,'1120 SJ'!$Q$2:$Q$679)</f>
        <v/>
      </c>
      <c r="M104" s="30">
        <f>$K104-$L104</f>
        <v/>
      </c>
      <c r="N104" s="31">
        <f>IFERROR(SUMIF('1120 SJ'!$A$2:$A$679,$G104,'1120 SJ'!$M$2:$M$679)/$K104,0)</f>
        <v/>
      </c>
      <c r="O104" s="31">
        <f>IFERROR($K104*$N104,"")</f>
        <v/>
      </c>
      <c r="P104" s="31">
        <f>IFERROR($L104*$N104,"")</f>
        <v/>
      </c>
      <c r="Q104" s="31">
        <f>$M104*$N104</f>
        <v/>
      </c>
      <c r="R104" s="29" t="n"/>
      <c r="S104" s="39" t="n"/>
      <c r="T104" s="29" t="inlineStr">
        <is>
          <t>Sin recuento físico en el inventario de Avain</t>
        </is>
      </c>
      <c r="U104" s="40" t="inlineStr">
        <is>
          <t>Sin recuento físico</t>
        </is>
      </c>
      <c r="V104" s="29" t="n"/>
      <c r="W104" s="29" t="n"/>
      <c r="X104" s="29" t="n"/>
      <c r="Y104" s="29" t="n"/>
      <c r="Z104" s="29" t="n"/>
      <c r="AA104" s="29" t="n"/>
    </row>
    <row r="105">
      <c r="A105" s="29" t="inlineStr">
        <is>
          <t>San Juan</t>
        </is>
      </c>
      <c r="B105" s="29" t="inlineStr">
        <is>
          <t>1120</t>
        </is>
      </c>
      <c r="C105" s="29" t="inlineStr">
        <is>
          <t>Stock SAP</t>
        </is>
      </c>
      <c r="D105" s="29" t="inlineStr">
        <is>
          <t>Medicamentos</t>
        </is>
      </c>
      <c r="E105" s="29" t="inlineStr">
        <is>
          <t>ZMED</t>
        </is>
      </c>
      <c r="F105" s="29" t="inlineStr">
        <is>
          <t>Dentro del alcance</t>
        </is>
      </c>
      <c r="G105" s="29" t="inlineStr">
        <is>
          <t>1000372</t>
        </is>
      </c>
      <c r="H105" s="29" t="inlineStr">
        <is>
          <t>BARRA LABIAL PROTECTORA</t>
        </is>
      </c>
      <c r="I105" s="29" t="n"/>
      <c r="J105" s="29" t="n"/>
      <c r="K105" s="30">
        <f>SUMIF('1120 SJ'!$A$2:$A$679,$G105,'1120 SJ'!$I$2:$I$679)</f>
        <v/>
      </c>
      <c r="L105" s="30">
        <f>SUMIF('1120 SJ'!$A$2:$A$679,$G105,'1120 SJ'!$Q$2:$Q$679)</f>
        <v/>
      </c>
      <c r="M105" s="30">
        <f>$K105-$L105</f>
        <v/>
      </c>
      <c r="N105" s="31">
        <f>IFERROR(SUMIF('1120 SJ'!$A$2:$A$679,$G105,'1120 SJ'!$M$2:$M$679)/$K105,0)</f>
        <v/>
      </c>
      <c r="O105" s="31">
        <f>IFERROR($K105*$N105,"")</f>
        <v/>
      </c>
      <c r="P105" s="31">
        <f>IFERROR($L105*$N105,"")</f>
        <v/>
      </c>
      <c r="Q105" s="31">
        <f>$M105*$N105</f>
        <v/>
      </c>
      <c r="R105" s="29" t="n"/>
      <c r="S105" s="39" t="n"/>
      <c r="T105" s="29" t="inlineStr">
        <is>
          <t>Sin recuento físico en el inventario de Avain</t>
        </is>
      </c>
      <c r="U105" s="40" t="inlineStr">
        <is>
          <t>Sin recuento físico</t>
        </is>
      </c>
      <c r="V105" s="29" t="n"/>
      <c r="W105" s="29" t="n"/>
      <c r="X105" s="29" t="n"/>
      <c r="Y105" s="29" t="n"/>
      <c r="Z105" s="29" t="n"/>
      <c r="AA105" s="29" t="inlineStr">
        <is>
          <t>El material ocupa 4 filas en la hoja 1120 SJ (lote/almacén). La cantidad SAP y la física de esta vista son el total del material.</t>
        </is>
      </c>
    </row>
    <row r="106">
      <c r="A106" s="29" t="inlineStr">
        <is>
          <t>San Juan</t>
        </is>
      </c>
      <c r="B106" s="29" t="inlineStr">
        <is>
          <t>1120</t>
        </is>
      </c>
      <c r="C106" s="29" t="inlineStr">
        <is>
          <t>Stock SAP</t>
        </is>
      </c>
      <c r="D106" s="29" t="inlineStr">
        <is>
          <t>Medicamentos</t>
        </is>
      </c>
      <c r="E106" s="29" t="inlineStr">
        <is>
          <t>ZMED</t>
        </is>
      </c>
      <c r="F106" s="29" t="inlineStr">
        <is>
          <t>Dentro del alcance</t>
        </is>
      </c>
      <c r="G106" s="29" t="inlineStr">
        <is>
          <t>1000033</t>
        </is>
      </c>
      <c r="H106" s="29" t="inlineStr">
        <is>
          <t>SOLUCIÓN DEXTROSA AL 5% DE 500 CC</t>
        </is>
      </c>
      <c r="I106" s="29" t="inlineStr">
        <is>
          <t>MED58</t>
        </is>
      </c>
      <c r="J106" s="29" t="inlineStr">
        <is>
          <t>Dextrosa al 5% x 500 ml sachet</t>
        </is>
      </c>
      <c r="K106" s="30">
        <f>SUMIF('1120 SJ'!$A$2:$A$679,$G106,'1120 SJ'!$I$2:$I$679)</f>
        <v/>
      </c>
      <c r="L106" s="30">
        <f>SUMIF('1120 SJ'!$A$2:$A$679,$G106,'1120 SJ'!$Q$2:$Q$679)</f>
        <v/>
      </c>
      <c r="M106" s="30">
        <f>$K106-$L106</f>
        <v/>
      </c>
      <c r="N106" s="31">
        <f>IFERROR(SUMIF('1120 SJ'!$A$2:$A$679,$G106,'1120 SJ'!$M$2:$M$679)/$K106,0)</f>
        <v/>
      </c>
      <c r="O106" s="31">
        <f>IFERROR($K106*$N106,"")</f>
        <v/>
      </c>
      <c r="P106" s="31">
        <f>IFERROR($L106*$N106,"")</f>
        <v/>
      </c>
      <c r="Q106" s="31">
        <f>$M106*$N106</f>
        <v/>
      </c>
      <c r="R106" s="29" t="n"/>
      <c r="S106" s="42" t="inlineStr">
        <is>
          <t>Media</t>
        </is>
      </c>
      <c r="T106" s="29" t="inlineStr">
        <is>
          <t>Homologado – confianza Media – pendiente de validación</t>
        </is>
      </c>
      <c r="U106" s="38" t="inlineStr">
        <is>
          <t>Dar de baja en SAP</t>
        </is>
      </c>
      <c r="V106" s="29" t="inlineStr">
        <is>
          <t>Homologación por código Avain (master M13-002)</t>
        </is>
      </c>
      <c r="W106" s="29" t="inlineStr">
        <is>
          <t>No</t>
        </is>
      </c>
      <c r="X106" s="29" t="n"/>
      <c r="Y106" s="29" t="inlineStr">
        <is>
          <t>Sí</t>
        </is>
      </c>
      <c r="Z106" s="29" t="inlineStr">
        <is>
          <t>M13-002</t>
        </is>
      </c>
      <c r="AA106" s="29" t="inlineStr">
        <is>
          <t>Homologación: confianza base Media + confianza SAP Alta → Media. El material ocupa 3 filas en la hoja 1120 SJ (lote/almacén). La cantidad SAP y la física de esta vista son el total del material.</t>
        </is>
      </c>
    </row>
    <row r="107">
      <c r="A107" s="29" t="inlineStr">
        <is>
          <t>San Juan</t>
        </is>
      </c>
      <c r="B107" s="29" t="inlineStr">
        <is>
          <t>1120</t>
        </is>
      </c>
      <c r="C107" s="29" t="inlineStr">
        <is>
          <t>Stock SAP</t>
        </is>
      </c>
      <c r="D107" s="29" t="inlineStr">
        <is>
          <t>Medicamentos</t>
        </is>
      </c>
      <c r="E107" s="29" t="inlineStr">
        <is>
          <t>ZMED</t>
        </is>
      </c>
      <c r="F107" s="29" t="inlineStr">
        <is>
          <t>Dentro del alcance</t>
        </is>
      </c>
      <c r="G107" s="29" t="inlineStr">
        <is>
          <t>1005158</t>
        </is>
      </c>
      <c r="H107" s="29" t="inlineStr">
        <is>
          <t>ACETILCISTEINA 600MG SOBRES X10UN</t>
        </is>
      </c>
      <c r="I107" s="29" t="n"/>
      <c r="J107" s="29" t="n"/>
      <c r="K107" s="30">
        <f>SUMIF('1120 SJ'!$A$2:$A$679,$G107,'1120 SJ'!$I$2:$I$679)</f>
        <v/>
      </c>
      <c r="L107" s="30">
        <f>SUMIF('1120 SJ'!$A$2:$A$679,$G107,'1120 SJ'!$Q$2:$Q$679)</f>
        <v/>
      </c>
      <c r="M107" s="30">
        <f>$K107-$L107</f>
        <v/>
      </c>
      <c r="N107" s="31">
        <f>IFERROR(SUMIF('1120 SJ'!$A$2:$A$679,$G107,'1120 SJ'!$M$2:$M$679)/$K107,0)</f>
        <v/>
      </c>
      <c r="O107" s="31">
        <f>IFERROR($K107*$N107,"")</f>
        <v/>
      </c>
      <c r="P107" s="31">
        <f>IFERROR($L107*$N107,"")</f>
        <v/>
      </c>
      <c r="Q107" s="31">
        <f>$M107*$N107</f>
        <v/>
      </c>
      <c r="R107" s="29" t="n"/>
      <c r="S107" s="39" t="n"/>
      <c r="T107" s="29" t="inlineStr">
        <is>
          <t>Sin recuento físico en el inventario de Avain</t>
        </is>
      </c>
      <c r="U107" s="40" t="inlineStr">
        <is>
          <t>Sin recuento físico</t>
        </is>
      </c>
      <c r="V107" s="29" t="n"/>
      <c r="W107" s="29" t="n"/>
      <c r="X107" s="29" t="n"/>
      <c r="Y107" s="29" t="n"/>
      <c r="Z107" s="29" t="n"/>
      <c r="AA107" s="29" t="inlineStr">
        <is>
          <t>El material ocupa 2 filas en la hoja 1120 SJ (lote/almacén). La cantidad SAP y la física de esta vista son el total del material.</t>
        </is>
      </c>
    </row>
    <row r="108">
      <c r="A108" s="29" t="inlineStr">
        <is>
          <t>San Juan</t>
        </is>
      </c>
      <c r="B108" s="29" t="inlineStr">
        <is>
          <t>1120</t>
        </is>
      </c>
      <c r="C108" s="29" t="inlineStr">
        <is>
          <t>Stock SAP</t>
        </is>
      </c>
      <c r="D108" s="29" t="inlineStr">
        <is>
          <t>Medicamentos</t>
        </is>
      </c>
      <c r="E108" s="29" t="inlineStr">
        <is>
          <t>ZMED</t>
        </is>
      </c>
      <c r="F108" s="29" t="inlineStr">
        <is>
          <t>Dentro del alcance</t>
        </is>
      </c>
      <c r="G108" s="29" t="inlineStr">
        <is>
          <t>1005243</t>
        </is>
      </c>
      <c r="H108" s="29" t="inlineStr">
        <is>
          <t>ATORVASTATINA 10MG COMP</t>
        </is>
      </c>
      <c r="I108" s="29" t="n"/>
      <c r="J108" s="29" t="n"/>
      <c r="K108" s="30">
        <f>SUMIF('1120 SJ'!$A$2:$A$679,$G108,'1120 SJ'!$I$2:$I$679)</f>
        <v/>
      </c>
      <c r="L108" s="30">
        <f>SUMIF('1120 SJ'!$A$2:$A$679,$G108,'1120 SJ'!$Q$2:$Q$679)</f>
        <v/>
      </c>
      <c r="M108" s="30">
        <f>$K108-$L108</f>
        <v/>
      </c>
      <c r="N108" s="31">
        <f>IFERROR(SUMIF('1120 SJ'!$A$2:$A$679,$G108,'1120 SJ'!$M$2:$M$679)/$K108,0)</f>
        <v/>
      </c>
      <c r="O108" s="31">
        <f>IFERROR($K108*$N108,"")</f>
        <v/>
      </c>
      <c r="P108" s="31">
        <f>IFERROR($L108*$N108,"")</f>
        <v/>
      </c>
      <c r="Q108" s="31">
        <f>$M108*$N108</f>
        <v/>
      </c>
      <c r="R108" s="29" t="n"/>
      <c r="S108" s="39" t="n"/>
      <c r="T108" s="29" t="inlineStr">
        <is>
          <t>Sin recuento físico en el inventario de Avain</t>
        </is>
      </c>
      <c r="U108" s="40" t="inlineStr">
        <is>
          <t>Sin recuento físico</t>
        </is>
      </c>
      <c r="V108" s="29" t="n"/>
      <c r="W108" s="29" t="n"/>
      <c r="X108" s="29" t="n"/>
      <c r="Y108" s="29" t="n"/>
      <c r="Z108" s="29" t="n"/>
      <c r="AA108" s="29" t="n"/>
    </row>
    <row r="109">
      <c r="A109" s="29" t="inlineStr">
        <is>
          <t>San Juan</t>
        </is>
      </c>
      <c r="B109" s="29" t="inlineStr">
        <is>
          <t>1120</t>
        </is>
      </c>
      <c r="C109" s="29" t="inlineStr">
        <is>
          <t>Stock SAP</t>
        </is>
      </c>
      <c r="D109" s="29" t="inlineStr">
        <is>
          <t>Medicamentos</t>
        </is>
      </c>
      <c r="E109" s="29" t="inlineStr">
        <is>
          <t>ZMED</t>
        </is>
      </c>
      <c r="F109" s="29" t="inlineStr">
        <is>
          <t>Dentro del alcance</t>
        </is>
      </c>
      <c r="G109" s="29" t="inlineStr">
        <is>
          <t>1000002</t>
        </is>
      </c>
      <c r="H109" s="29" t="inlineStr">
        <is>
          <t>ADRENALINA 1MG AMPOLLA DE 1 ML INYEC</t>
        </is>
      </c>
      <c r="I109" s="29" t="inlineStr">
        <is>
          <t>MED9</t>
        </is>
      </c>
      <c r="J109" s="29" t="inlineStr">
        <is>
          <t>Adrenalina amp 1 ml</t>
        </is>
      </c>
      <c r="K109" s="30">
        <f>SUMIF('1120 SJ'!$A$2:$A$679,$G109,'1120 SJ'!$I$2:$I$679)</f>
        <v/>
      </c>
      <c r="L109" s="30">
        <f>SUMIF('1120 SJ'!$A$2:$A$679,$G109,'1120 SJ'!$Q$2:$Q$679)</f>
        <v/>
      </c>
      <c r="M109" s="30">
        <f>$K109-$L109</f>
        <v/>
      </c>
      <c r="N109" s="31">
        <f>IFERROR(SUMIF('1120 SJ'!$A$2:$A$679,$G109,'1120 SJ'!$M$2:$M$679)/$K109,0)</f>
        <v/>
      </c>
      <c r="O109" s="31">
        <f>IFERROR($K109*$N109,"")</f>
        <v/>
      </c>
      <c r="P109" s="31">
        <f>IFERROR($L109*$N109,"")</f>
        <v/>
      </c>
      <c r="Q109" s="31">
        <f>$M109*$N109</f>
        <v/>
      </c>
      <c r="R109" s="29" t="n"/>
      <c r="S109" s="37" t="inlineStr">
        <is>
          <t>Alta</t>
        </is>
      </c>
      <c r="T109" s="29" t="inlineStr">
        <is>
          <t>Homologado – confianza Alta</t>
        </is>
      </c>
      <c r="U109" s="38" t="inlineStr">
        <is>
          <t>Dar de baja en SAP</t>
        </is>
      </c>
      <c r="V109" s="29" t="inlineStr">
        <is>
          <t>Homologación por código Avain (master M03-001)</t>
        </is>
      </c>
      <c r="W109" s="29" t="inlineStr">
        <is>
          <t>No</t>
        </is>
      </c>
      <c r="X109" s="29" t="n"/>
      <c r="Y109" s="29" t="inlineStr">
        <is>
          <t>Sí</t>
        </is>
      </c>
      <c r="Z109" s="29" t="inlineStr">
        <is>
          <t>M03-001</t>
        </is>
      </c>
      <c r="AA109" s="29" t="inlineStr">
        <is>
          <t>Homologación: confianza base Alta + confianza SAP Alta → Alta. El material ocupa 3 filas en la hoja 1120 SJ (lote/almacén). La cantidad SAP y la física de esta vista son el total del material.</t>
        </is>
      </c>
    </row>
    <row r="110">
      <c r="A110" s="29" t="inlineStr">
        <is>
          <t>San Juan</t>
        </is>
      </c>
      <c r="B110" s="29" t="inlineStr">
        <is>
          <t>1120</t>
        </is>
      </c>
      <c r="C110" s="29" t="inlineStr">
        <is>
          <t>Stock SAP</t>
        </is>
      </c>
      <c r="D110" s="29" t="inlineStr">
        <is>
          <t>Medicamentos</t>
        </is>
      </c>
      <c r="E110" s="29" t="inlineStr">
        <is>
          <t>ZMED</t>
        </is>
      </c>
      <c r="F110" s="29" t="inlineStr">
        <is>
          <t>Dentro del alcance</t>
        </is>
      </c>
      <c r="G110" s="29" t="inlineStr">
        <is>
          <t>1000098</t>
        </is>
      </c>
      <c r="H110" s="29" t="inlineStr">
        <is>
          <t>MIDAZOLAN 15MG/3ML AMPOLLA INYECTABLE</t>
        </is>
      </c>
      <c r="I110" s="29" t="inlineStr">
        <is>
          <t>MED134</t>
        </is>
      </c>
      <c r="J110" s="29" t="inlineStr">
        <is>
          <t>Midazolan 5mg/ml Amp x 3 ml</t>
        </is>
      </c>
      <c r="K110" s="30">
        <f>SUMIF('1120 SJ'!$A$2:$A$679,$G110,'1120 SJ'!$I$2:$I$679)</f>
        <v/>
      </c>
      <c r="L110" s="30">
        <f>SUMIF('1120 SJ'!$A$2:$A$679,$G110,'1120 SJ'!$Q$2:$Q$679)</f>
        <v/>
      </c>
      <c r="M110" s="30">
        <f>$K110-$L110</f>
        <v/>
      </c>
      <c r="N110" s="31">
        <f>IFERROR(SUMIF('1120 SJ'!$A$2:$A$679,$G110,'1120 SJ'!$M$2:$M$679)/$K110,0)</f>
        <v/>
      </c>
      <c r="O110" s="31">
        <f>IFERROR($K110*$N110,"")</f>
        <v/>
      </c>
      <c r="P110" s="31">
        <f>IFERROR($L110*$N110,"")</f>
        <v/>
      </c>
      <c r="Q110" s="31">
        <f>$M110*$N110</f>
        <v/>
      </c>
      <c r="R110" s="29" t="n"/>
      <c r="S110" s="38" t="inlineStr">
        <is>
          <t>Baja</t>
        </is>
      </c>
      <c r="T110" s="29" t="inlineStr">
        <is>
          <t>Homologado – confianza Baja – pendiente de validación</t>
        </is>
      </c>
      <c r="U110" s="43" t="inlineStr">
        <is>
          <t>Sin diferencia</t>
        </is>
      </c>
      <c r="V110" s="29" t="inlineStr">
        <is>
          <t>Homologación por código Avain (master M02-001)</t>
        </is>
      </c>
      <c r="W110" s="29" t="inlineStr">
        <is>
          <t>No</t>
        </is>
      </c>
      <c r="X110" s="29" t="n"/>
      <c r="Y110" s="29" t="inlineStr">
        <is>
          <t>Sí</t>
        </is>
      </c>
      <c r="Z110" s="29" t="inlineStr">
        <is>
          <t>M02-001</t>
        </is>
      </c>
      <c r="AA110" s="29" t="inlineStr">
        <is>
          <t>Homologación: confianza base Alta + confianza SAP Alta → Alta. Aunque la homologación vincula estos registros, la presentación no coincide con el material imputado (dosis/presentación distinta (3ML, 5MG vs 3ML, 15MG); similitud 0.69). Nivel degradado a Baja: verificar si corresponde otro código SAP.</t>
        </is>
      </c>
    </row>
    <row r="111">
      <c r="A111" s="29" t="inlineStr">
        <is>
          <t>San Juan</t>
        </is>
      </c>
      <c r="B111" s="29" t="inlineStr">
        <is>
          <t>1120</t>
        </is>
      </c>
      <c r="C111" s="29" t="inlineStr">
        <is>
          <t>Stock SAP</t>
        </is>
      </c>
      <c r="D111" s="29" t="inlineStr">
        <is>
          <t>Medicamentos</t>
        </is>
      </c>
      <c r="E111" s="29" t="inlineStr">
        <is>
          <t>ZMED</t>
        </is>
      </c>
      <c r="F111" s="29" t="inlineStr">
        <is>
          <t>Dentro del alcance</t>
        </is>
      </c>
      <c r="G111" s="29" t="inlineStr">
        <is>
          <t>1000422</t>
        </is>
      </c>
      <c r="H111" s="29" t="inlineStr">
        <is>
          <t>ATENOLOL 50 mg</t>
        </is>
      </c>
      <c r="I111" s="29" t="inlineStr">
        <is>
          <t>MED16</t>
        </is>
      </c>
      <c r="J111" s="29" t="inlineStr">
        <is>
          <t>Atenolol Comp x 50 mg</t>
        </is>
      </c>
      <c r="K111" s="30">
        <f>SUMIF('1120 SJ'!$A$2:$A$679,$G111,'1120 SJ'!$I$2:$I$679)</f>
        <v/>
      </c>
      <c r="L111" s="30">
        <f>SUMIF('1120 SJ'!$A$2:$A$679,$G111,'1120 SJ'!$Q$2:$Q$679)</f>
        <v/>
      </c>
      <c r="M111" s="30">
        <f>$K111-$L111</f>
        <v/>
      </c>
      <c r="N111" s="31">
        <f>IFERROR(SUMIF('1120 SJ'!$A$2:$A$679,$G111,'1120 SJ'!$M$2:$M$679)/$K111,0)</f>
        <v/>
      </c>
      <c r="O111" s="31">
        <f>IFERROR($K111*$N111,"")</f>
        <v/>
      </c>
      <c r="P111" s="31">
        <f>IFERROR($L111*$N111,"")</f>
        <v/>
      </c>
      <c r="Q111" s="31">
        <f>$M111*$N111</f>
        <v/>
      </c>
      <c r="R111" s="29" t="n"/>
      <c r="S111" s="37" t="inlineStr">
        <is>
          <t>Alta</t>
        </is>
      </c>
      <c r="T111" s="29" t="inlineStr">
        <is>
          <t>Homologado – confianza Alta</t>
        </is>
      </c>
      <c r="U111" s="38" t="inlineStr">
        <is>
          <t>Dar de baja en SAP</t>
        </is>
      </c>
      <c r="V111" s="29" t="inlineStr">
        <is>
          <t>Homologación por nombre Avain (master M04-002)</t>
        </is>
      </c>
      <c r="W111" s="29" t="inlineStr">
        <is>
          <t>Sí</t>
        </is>
      </c>
      <c r="X111" s="29" t="inlineStr">
        <is>
          <t>1000422, 1005233</t>
        </is>
      </c>
      <c r="Y111" s="29" t="inlineStr">
        <is>
          <t>Sí</t>
        </is>
      </c>
      <c r="Z111" s="29" t="inlineStr">
        <is>
          <t>M04-002</t>
        </is>
      </c>
      <c r="AA111" s="29" t="inlineStr">
        <is>
          <t>Homologación: confianza base Alta + confianza SAP Alta → Alta. El cruce SAP–Avain identificó 2 códigos SAP como posibles equivalentes del mismo ítem de Avain (1000422, 1005233). Se imputó al primero (lógica BUSCARV); requiere validación posterior. Otros códigos SAP del master no están en el stock de este centro: 5004158.</t>
        </is>
      </c>
    </row>
    <row r="112">
      <c r="A112" s="29" t="inlineStr">
        <is>
          <t>San Juan</t>
        </is>
      </c>
      <c r="B112" s="29" t="inlineStr">
        <is>
          <t>1120</t>
        </is>
      </c>
      <c r="C112" s="29" t="inlineStr">
        <is>
          <t>Stock SAP</t>
        </is>
      </c>
      <c r="D112" s="29" t="inlineStr">
        <is>
          <t>Medicamentos</t>
        </is>
      </c>
      <c r="E112" s="29" t="inlineStr">
        <is>
          <t>ZMED</t>
        </is>
      </c>
      <c r="F112" s="29" t="inlineStr">
        <is>
          <t>Dentro del alcance</t>
        </is>
      </c>
      <c r="G112" s="29" t="inlineStr">
        <is>
          <t>1001254</t>
        </is>
      </c>
      <c r="H112" s="29" t="inlineStr">
        <is>
          <t>DEXAMETASONA 8 MG COMP</t>
        </is>
      </c>
      <c r="I112" s="29" t="n"/>
      <c r="J112" s="29" t="n"/>
      <c r="K112" s="30">
        <f>SUMIF('1120 SJ'!$A$2:$A$679,$G112,'1120 SJ'!$I$2:$I$679)</f>
        <v/>
      </c>
      <c r="L112" s="30">
        <f>SUMIF('1120 SJ'!$A$2:$A$679,$G112,'1120 SJ'!$Q$2:$Q$679)</f>
        <v/>
      </c>
      <c r="M112" s="30">
        <f>$K112-$L112</f>
        <v/>
      </c>
      <c r="N112" s="31">
        <f>IFERROR(SUMIF('1120 SJ'!$A$2:$A$679,$G112,'1120 SJ'!$M$2:$M$679)/$K112,0)</f>
        <v/>
      </c>
      <c r="O112" s="31">
        <f>IFERROR($K112*$N112,"")</f>
        <v/>
      </c>
      <c r="P112" s="31">
        <f>IFERROR($L112*$N112,"")</f>
        <v/>
      </c>
      <c r="Q112" s="31">
        <f>$M112*$N112</f>
        <v/>
      </c>
      <c r="R112" s="29" t="n"/>
      <c r="S112" s="39" t="n"/>
      <c r="T112" s="29" t="inlineStr">
        <is>
          <t>Sin recuento físico en el inventario de Avain</t>
        </is>
      </c>
      <c r="U112" s="40" t="inlineStr">
        <is>
          <t>Sin recuento físico</t>
        </is>
      </c>
      <c r="V112" s="29" t="n"/>
      <c r="W112" s="29" t="n"/>
      <c r="X112" s="29" t="n"/>
      <c r="Y112" s="29" t="n"/>
      <c r="Z112" s="29" t="n"/>
      <c r="AA112" s="29" t="inlineStr">
        <is>
          <t>El material ocupa 2 filas en la hoja 1120 SJ (lote/almacén). La cantidad SAP y la física de esta vista son el total del material.</t>
        </is>
      </c>
    </row>
    <row r="113">
      <c r="A113" s="29" t="inlineStr">
        <is>
          <t>San Juan</t>
        </is>
      </c>
      <c r="B113" s="29" t="inlineStr">
        <is>
          <t>1120</t>
        </is>
      </c>
      <c r="C113" s="29" t="inlineStr">
        <is>
          <t>Stock SAP</t>
        </is>
      </c>
      <c r="D113" s="29" t="inlineStr">
        <is>
          <t>Medicamentos</t>
        </is>
      </c>
      <c r="E113" s="29" t="inlineStr">
        <is>
          <t>ZMED</t>
        </is>
      </c>
      <c r="F113" s="29" t="inlineStr">
        <is>
          <t>Dentro del alcance</t>
        </is>
      </c>
      <c r="G113" s="29" t="inlineStr">
        <is>
          <t>1005131</t>
        </is>
      </c>
      <c r="H113" s="29" t="inlineStr">
        <is>
          <t>DIFENHIDRAMINA 10 MG AMPOLLAS</t>
        </is>
      </c>
      <c r="I113" s="29" t="n"/>
      <c r="J113" s="29" t="n"/>
      <c r="K113" s="30">
        <f>SUMIF('1120 SJ'!$A$2:$A$679,$G113,'1120 SJ'!$I$2:$I$679)</f>
        <v/>
      </c>
      <c r="L113" s="30">
        <f>SUMIF('1120 SJ'!$A$2:$A$679,$G113,'1120 SJ'!$Q$2:$Q$679)</f>
        <v/>
      </c>
      <c r="M113" s="30">
        <f>$K113-$L113</f>
        <v/>
      </c>
      <c r="N113" s="31">
        <f>IFERROR(SUMIF('1120 SJ'!$A$2:$A$679,$G113,'1120 SJ'!$M$2:$M$679)/$K113,0)</f>
        <v/>
      </c>
      <c r="O113" s="31">
        <f>IFERROR($K113*$N113,"")</f>
        <v/>
      </c>
      <c r="P113" s="31">
        <f>IFERROR($L113*$N113,"")</f>
        <v/>
      </c>
      <c r="Q113" s="31">
        <f>$M113*$N113</f>
        <v/>
      </c>
      <c r="R113" s="29" t="n"/>
      <c r="S113" s="39" t="n"/>
      <c r="T113" s="29" t="inlineStr">
        <is>
          <t>Sin recuento físico en el inventario de Avain</t>
        </is>
      </c>
      <c r="U113" s="40" t="inlineStr">
        <is>
          <t>Sin recuento físico</t>
        </is>
      </c>
      <c r="V113" s="29" t="n"/>
      <c r="W113" s="29" t="n"/>
      <c r="X113" s="29" t="n"/>
      <c r="Y113" s="29" t="n"/>
      <c r="Z113" s="29" t="n"/>
      <c r="AA113" s="29" t="n"/>
    </row>
    <row r="114">
      <c r="A114" s="29" t="inlineStr">
        <is>
          <t>San Juan</t>
        </is>
      </c>
      <c r="B114" s="29" t="inlineStr">
        <is>
          <t>1120</t>
        </is>
      </c>
      <c r="C114" s="29" t="inlineStr">
        <is>
          <t>Stock SAP</t>
        </is>
      </c>
      <c r="D114" s="29" t="inlineStr">
        <is>
          <t>Medicamentos</t>
        </is>
      </c>
      <c r="E114" s="29" t="inlineStr">
        <is>
          <t>ZMED</t>
        </is>
      </c>
      <c r="F114" s="29" t="inlineStr">
        <is>
          <t>Dentro del alcance</t>
        </is>
      </c>
      <c r="G114" s="29" t="inlineStr">
        <is>
          <t>1005227</t>
        </is>
      </c>
      <c r="H114" s="29" t="inlineStr">
        <is>
          <t>SULFAMETOXAZOL + TRIMETOPRIMA 800 + 160M</t>
        </is>
      </c>
      <c r="I114" s="29" t="n"/>
      <c r="J114" s="29" t="n"/>
      <c r="K114" s="30">
        <f>SUMIF('1120 SJ'!$A$2:$A$679,$G114,'1120 SJ'!$I$2:$I$679)</f>
        <v/>
      </c>
      <c r="L114" s="30">
        <f>SUMIF('1120 SJ'!$A$2:$A$679,$G114,'1120 SJ'!$Q$2:$Q$679)</f>
        <v/>
      </c>
      <c r="M114" s="30">
        <f>$K114-$L114</f>
        <v/>
      </c>
      <c r="N114" s="31">
        <f>IFERROR(SUMIF('1120 SJ'!$A$2:$A$679,$G114,'1120 SJ'!$M$2:$M$679)/$K114,0)</f>
        <v/>
      </c>
      <c r="O114" s="31">
        <f>IFERROR($K114*$N114,"")</f>
        <v/>
      </c>
      <c r="P114" s="31">
        <f>IFERROR($L114*$N114,"")</f>
        <v/>
      </c>
      <c r="Q114" s="31">
        <f>$M114*$N114</f>
        <v/>
      </c>
      <c r="R114" s="29" t="n"/>
      <c r="S114" s="39" t="n"/>
      <c r="T114" s="29" t="inlineStr">
        <is>
          <t>Sin recuento físico en el inventario de Avain</t>
        </is>
      </c>
      <c r="U114" s="40" t="inlineStr">
        <is>
          <t>Sin recuento físico</t>
        </is>
      </c>
      <c r="V114" s="29" t="n"/>
      <c r="W114" s="29" t="n"/>
      <c r="X114" s="29" t="n"/>
      <c r="Y114" s="29" t="n"/>
      <c r="Z114" s="29" t="n"/>
      <c r="AA114" s="29" t="n"/>
    </row>
    <row r="115">
      <c r="A115" s="29" t="inlineStr">
        <is>
          <t>San Juan</t>
        </is>
      </c>
      <c r="B115" s="29" t="inlineStr">
        <is>
          <t>1120</t>
        </is>
      </c>
      <c r="C115" s="29" t="inlineStr">
        <is>
          <t>Stock SAP</t>
        </is>
      </c>
      <c r="D115" s="29" t="inlineStr">
        <is>
          <t>Descartables</t>
        </is>
      </c>
      <c r="E115" s="29" t="inlineStr">
        <is>
          <t>ZDES</t>
        </is>
      </c>
      <c r="F115" s="29" t="inlineStr">
        <is>
          <t>Dentro del alcance</t>
        </is>
      </c>
      <c r="G115" s="29" t="inlineStr">
        <is>
          <t>2000060</t>
        </is>
      </c>
      <c r="H115" s="29" t="inlineStr">
        <is>
          <t>LLAVE DE 3 VIAS</t>
        </is>
      </c>
      <c r="I115" s="29" t="inlineStr">
        <is>
          <t>DESC84</t>
        </is>
      </c>
      <c r="J115" s="29" t="inlineStr">
        <is>
          <t>Llave de 3 vías</t>
        </is>
      </c>
      <c r="K115" s="30">
        <f>SUMIF('1120 SJ'!$A$2:$A$679,$G115,'1120 SJ'!$I$2:$I$679)</f>
        <v/>
      </c>
      <c r="L115" s="30">
        <f>SUMIF('1120 SJ'!$A$2:$A$679,$G115,'1120 SJ'!$Q$2:$Q$679)</f>
        <v/>
      </c>
      <c r="M115" s="30">
        <f>$K115-$L115</f>
        <v/>
      </c>
      <c r="N115" s="31">
        <f>IFERROR(SUMIF('1120 SJ'!$A$2:$A$679,$G115,'1120 SJ'!$M$2:$M$679)/$K115,0)</f>
        <v/>
      </c>
      <c r="O115" s="31">
        <f>IFERROR($K115*$N115,"")</f>
        <v/>
      </c>
      <c r="P115" s="31">
        <f>IFERROR($L115*$N115,"")</f>
        <v/>
      </c>
      <c r="Q115" s="31">
        <f>$M115*$N115</f>
        <v/>
      </c>
      <c r="R115" s="29" t="n"/>
      <c r="S115" s="37" t="inlineStr">
        <is>
          <t>Alta</t>
        </is>
      </c>
      <c r="T115" s="29" t="inlineStr">
        <is>
          <t>Homologado – confianza Alta</t>
        </is>
      </c>
      <c r="U115" s="38" t="inlineStr">
        <is>
          <t>Dar de baja en SAP</t>
        </is>
      </c>
      <c r="V115" s="29" t="inlineStr">
        <is>
          <t>Homologación por código Avain (master D-130)</t>
        </is>
      </c>
      <c r="W115" s="29" t="inlineStr">
        <is>
          <t>No</t>
        </is>
      </c>
      <c r="X115" s="29" t="n"/>
      <c r="Y115" s="29" t="inlineStr">
        <is>
          <t>Sí</t>
        </is>
      </c>
      <c r="Z115" s="29" t="inlineStr">
        <is>
          <t>D-130</t>
        </is>
      </c>
      <c r="AA115" s="29" t="inlineStr">
        <is>
          <t>Homologación: confianza base Alta + confianza SAP Alta → Alta.</t>
        </is>
      </c>
    </row>
    <row r="116">
      <c r="A116" s="29" t="inlineStr">
        <is>
          <t>San Juan</t>
        </is>
      </c>
      <c r="B116" s="29" t="inlineStr">
        <is>
          <t>1120</t>
        </is>
      </c>
      <c r="C116" s="29" t="inlineStr">
        <is>
          <t>Stock SAP</t>
        </is>
      </c>
      <c r="D116" s="29" t="inlineStr">
        <is>
          <t>Descartables</t>
        </is>
      </c>
      <c r="E116" s="29" t="inlineStr">
        <is>
          <t>ZDES</t>
        </is>
      </c>
      <c r="F116" s="29" t="inlineStr">
        <is>
          <t>Dentro del alcance</t>
        </is>
      </c>
      <c r="G116" s="29" t="inlineStr">
        <is>
          <t>2000079</t>
        </is>
      </c>
      <c r="H116" s="29" t="inlineStr">
        <is>
          <t>VENDA TIPO CAMBRIC X 10 CM</t>
        </is>
      </c>
      <c r="I116" s="29" t="n"/>
      <c r="J116" s="29" t="n"/>
      <c r="K116" s="30">
        <f>SUMIF('1120 SJ'!$A$2:$A$679,$G116,'1120 SJ'!$I$2:$I$679)</f>
        <v/>
      </c>
      <c r="L116" s="30">
        <f>SUMIF('1120 SJ'!$A$2:$A$679,$G116,'1120 SJ'!$Q$2:$Q$679)</f>
        <v/>
      </c>
      <c r="M116" s="30">
        <f>$K116-$L116</f>
        <v/>
      </c>
      <c r="N116" s="31">
        <f>IFERROR(SUMIF('1120 SJ'!$A$2:$A$679,$G116,'1120 SJ'!$M$2:$M$679)/$K116,0)</f>
        <v/>
      </c>
      <c r="O116" s="31">
        <f>IFERROR($K116*$N116,"")</f>
        <v/>
      </c>
      <c r="P116" s="31">
        <f>IFERROR($L116*$N116,"")</f>
        <v/>
      </c>
      <c r="Q116" s="31">
        <f>$M116*$N116</f>
        <v/>
      </c>
      <c r="R116" s="29" t="n"/>
      <c r="S116" s="39" t="n"/>
      <c r="T116" s="29" t="inlineStr">
        <is>
          <t>Sin recuento físico en el inventario de Avain</t>
        </is>
      </c>
      <c r="U116" s="40" t="inlineStr">
        <is>
          <t>Sin recuento físico</t>
        </is>
      </c>
      <c r="V116" s="29" t="n"/>
      <c r="W116" s="29" t="n"/>
      <c r="X116" s="29" t="n"/>
      <c r="Y116" s="29" t="n"/>
      <c r="Z116" s="29" t="n"/>
      <c r="AA116" s="29" t="n"/>
    </row>
    <row r="117">
      <c r="A117" s="29" t="inlineStr">
        <is>
          <t>San Juan</t>
        </is>
      </c>
      <c r="B117" s="29" t="inlineStr">
        <is>
          <t>1120</t>
        </is>
      </c>
      <c r="C117" s="29" t="inlineStr">
        <is>
          <t>Stock SAP</t>
        </is>
      </c>
      <c r="D117" s="29" t="inlineStr">
        <is>
          <t>Descartables</t>
        </is>
      </c>
      <c r="E117" s="29" t="inlineStr">
        <is>
          <t>ZDES</t>
        </is>
      </c>
      <c r="F117" s="29" t="inlineStr">
        <is>
          <t>Dentro del alcance</t>
        </is>
      </c>
      <c r="G117" s="29" t="inlineStr">
        <is>
          <t>2000090</t>
        </is>
      </c>
      <c r="H117" s="29" t="inlineStr">
        <is>
          <t>MASCARA PARA NEBULIZAR ADULTO</t>
        </is>
      </c>
      <c r="I117" s="29" t="inlineStr">
        <is>
          <t>DESC92</t>
        </is>
      </c>
      <c r="J117" s="29" t="inlineStr">
        <is>
          <t>Mascaras para nebulizar</t>
        </is>
      </c>
      <c r="K117" s="30">
        <f>SUMIF('1120 SJ'!$A$2:$A$679,$G117,'1120 SJ'!$I$2:$I$679)</f>
        <v/>
      </c>
      <c r="L117" s="30">
        <f>SUMIF('1120 SJ'!$A$2:$A$679,$G117,'1120 SJ'!$Q$2:$Q$679)</f>
        <v/>
      </c>
      <c r="M117" s="30">
        <f>$K117-$L117</f>
        <v/>
      </c>
      <c r="N117" s="31">
        <f>IFERROR(SUMIF('1120 SJ'!$A$2:$A$679,$G117,'1120 SJ'!$M$2:$M$679)/$K117,0)</f>
        <v/>
      </c>
      <c r="O117" s="31">
        <f>IFERROR($K117*$N117,"")</f>
        <v/>
      </c>
      <c r="P117" s="31">
        <f>IFERROR($L117*$N117,"")</f>
        <v/>
      </c>
      <c r="Q117" s="31">
        <f>$M117*$N117</f>
        <v/>
      </c>
      <c r="R117" s="29" t="n"/>
      <c r="S117" s="42" t="inlineStr">
        <is>
          <t>Media</t>
        </is>
      </c>
      <c r="T117" s="29" t="inlineStr">
        <is>
          <t>Homologado – confianza Media – pendiente de validación</t>
        </is>
      </c>
      <c r="U117" s="38" t="inlineStr">
        <is>
          <t>Dar de baja en SAP</t>
        </is>
      </c>
      <c r="V117" s="29" t="inlineStr">
        <is>
          <t>Homologación por código Avain (master D-160)</t>
        </is>
      </c>
      <c r="W117" s="29" t="inlineStr">
        <is>
          <t>No</t>
        </is>
      </c>
      <c r="X117" s="29" t="n"/>
      <c r="Y117" s="29" t="inlineStr">
        <is>
          <t>Sí</t>
        </is>
      </c>
      <c r="Z117" s="29" t="inlineStr">
        <is>
          <t>D-160</t>
        </is>
      </c>
      <c r="AA117" s="29" t="inlineStr">
        <is>
          <t>Homologación: confianza base Media + confianza SAP Media → Media. Otros códigos SAP del master no están en el stock de este centro: 2000167.</t>
        </is>
      </c>
    </row>
    <row r="118">
      <c r="A118" s="29" t="inlineStr">
        <is>
          <t>San Juan</t>
        </is>
      </c>
      <c r="B118" s="29" t="inlineStr">
        <is>
          <t>1120</t>
        </is>
      </c>
      <c r="C118" s="29" t="inlineStr">
        <is>
          <t>Stock SAP</t>
        </is>
      </c>
      <c r="D118" s="29" t="inlineStr">
        <is>
          <t>Descartables</t>
        </is>
      </c>
      <c r="E118" s="29" t="inlineStr">
        <is>
          <t>ZDES</t>
        </is>
      </c>
      <c r="F118" s="29" t="inlineStr">
        <is>
          <t>Dentro del alcance</t>
        </is>
      </c>
      <c r="G118" s="29" t="inlineStr">
        <is>
          <t>2001133</t>
        </is>
      </c>
      <c r="H118" s="29" t="inlineStr">
        <is>
          <t>CUBRECAMILLA C/TIRAS 20G 0,90 X 2,00 MT</t>
        </is>
      </c>
      <c r="I118" s="29" t="n"/>
      <c r="J118" s="29" t="n"/>
      <c r="K118" s="30">
        <f>SUMIF('1120 SJ'!$A$2:$A$679,$G118,'1120 SJ'!$I$2:$I$679)</f>
        <v/>
      </c>
      <c r="L118" s="30">
        <f>SUMIF('1120 SJ'!$A$2:$A$679,$G118,'1120 SJ'!$Q$2:$Q$679)</f>
        <v/>
      </c>
      <c r="M118" s="30">
        <f>$K118-$L118</f>
        <v/>
      </c>
      <c r="N118" s="31">
        <f>IFERROR(SUMIF('1120 SJ'!$A$2:$A$679,$G118,'1120 SJ'!$M$2:$M$679)/$K118,0)</f>
        <v/>
      </c>
      <c r="O118" s="31">
        <f>IFERROR($K118*$N118,"")</f>
        <v/>
      </c>
      <c r="P118" s="31">
        <f>IFERROR($L118*$N118,"")</f>
        <v/>
      </c>
      <c r="Q118" s="31">
        <f>$M118*$N118</f>
        <v/>
      </c>
      <c r="R118" s="29" t="n"/>
      <c r="S118" s="39" t="n"/>
      <c r="T118" s="29" t="inlineStr">
        <is>
          <t>Sin recuento físico en el inventario de Avain</t>
        </is>
      </c>
      <c r="U118" s="40" t="inlineStr">
        <is>
          <t>Sin recuento físico</t>
        </is>
      </c>
      <c r="V118" s="29" t="n"/>
      <c r="W118" s="29" t="n"/>
      <c r="X118" s="29" t="n"/>
      <c r="Y118" s="29" t="n"/>
      <c r="Z118" s="29" t="n"/>
      <c r="AA118" s="29" t="n"/>
    </row>
    <row r="119">
      <c r="A119" s="29" t="inlineStr">
        <is>
          <t>San Juan</t>
        </is>
      </c>
      <c r="B119" s="29" t="inlineStr">
        <is>
          <t>1120</t>
        </is>
      </c>
      <c r="C119" s="29" t="inlineStr">
        <is>
          <t>Stock SAP</t>
        </is>
      </c>
      <c r="D119" s="29" t="inlineStr">
        <is>
          <t>Descartables</t>
        </is>
      </c>
      <c r="E119" s="29" t="inlineStr">
        <is>
          <t>ZDES</t>
        </is>
      </c>
      <c r="F119" s="29" t="inlineStr">
        <is>
          <t>Dentro del alcance</t>
        </is>
      </c>
      <c r="G119" s="29" t="inlineStr">
        <is>
          <t>2001464</t>
        </is>
      </c>
      <c r="H119" s="29" t="inlineStr">
        <is>
          <t>ELECTRODOS ECG</t>
        </is>
      </c>
      <c r="I119" s="29" t="inlineStr">
        <is>
          <t>DESC55</t>
        </is>
      </c>
      <c r="J119" s="29" t="inlineStr">
        <is>
          <t>Electrodos</t>
        </is>
      </c>
      <c r="K119" s="30">
        <f>SUMIF('1120 SJ'!$A$2:$A$679,$G119,'1120 SJ'!$I$2:$I$679)</f>
        <v/>
      </c>
      <c r="L119" s="30">
        <f>SUMIF('1120 SJ'!$A$2:$A$679,$G119,'1120 SJ'!$Q$2:$Q$679)</f>
        <v/>
      </c>
      <c r="M119" s="30">
        <f>$K119-$L119</f>
        <v/>
      </c>
      <c r="N119" s="31">
        <f>IFERROR(SUMIF('1120 SJ'!$A$2:$A$679,$G119,'1120 SJ'!$M$2:$M$679)/$K119,0)</f>
        <v/>
      </c>
      <c r="O119" s="31">
        <f>IFERROR($K119*$N119,"")</f>
        <v/>
      </c>
      <c r="P119" s="31">
        <f>IFERROR($L119*$N119,"")</f>
        <v/>
      </c>
      <c r="Q119" s="31">
        <f>$M119*$N119</f>
        <v/>
      </c>
      <c r="R119" s="29" t="n"/>
      <c r="S119" s="37" t="inlineStr">
        <is>
          <t>Alta</t>
        </is>
      </c>
      <c r="T119" s="29" t="inlineStr">
        <is>
          <t>Homologado – confianza Alta</t>
        </is>
      </c>
      <c r="U119" s="38" t="inlineStr">
        <is>
          <t>Dar de baja en SAP</t>
        </is>
      </c>
      <c r="V119" s="29" t="inlineStr">
        <is>
          <t>Homologación por código Avain (master D-169)</t>
        </is>
      </c>
      <c r="W119" s="29" t="inlineStr">
        <is>
          <t>No</t>
        </is>
      </c>
      <c r="X119" s="29" t="n"/>
      <c r="Y119" s="29" t="inlineStr">
        <is>
          <t>Sí</t>
        </is>
      </c>
      <c r="Z119" s="29" t="inlineStr">
        <is>
          <t>D-169</t>
        </is>
      </c>
      <c r="AA119" s="29" t="inlineStr">
        <is>
          <t>Homologación: confianza base Alta + confianza SAP Alta → Alta.</t>
        </is>
      </c>
    </row>
    <row r="120">
      <c r="A120" s="29" t="inlineStr">
        <is>
          <t>San Juan</t>
        </is>
      </c>
      <c r="B120" s="29" t="inlineStr">
        <is>
          <t>1120</t>
        </is>
      </c>
      <c r="C120" s="29" t="inlineStr">
        <is>
          <t>Stock SAP</t>
        </is>
      </c>
      <c r="D120" s="29" t="inlineStr">
        <is>
          <t>Descartables</t>
        </is>
      </c>
      <c r="E120" s="29" t="inlineStr">
        <is>
          <t>ZDES</t>
        </is>
      </c>
      <c r="F120" s="29" t="inlineStr">
        <is>
          <t>Dentro del alcance</t>
        </is>
      </c>
      <c r="G120" s="29" t="inlineStr">
        <is>
          <t>2001773</t>
        </is>
      </c>
      <c r="H120" s="29" t="inlineStr">
        <is>
          <t>INSYTE 16G 1.77</t>
        </is>
      </c>
      <c r="I120" s="29" t="n"/>
      <c r="J120" s="29" t="n"/>
      <c r="K120" s="30">
        <f>SUMIF('1120 SJ'!$A$2:$A$679,$G120,'1120 SJ'!$I$2:$I$679)</f>
        <v/>
      </c>
      <c r="L120" s="30">
        <f>SUMIF('1120 SJ'!$A$2:$A$679,$G120,'1120 SJ'!$Q$2:$Q$679)</f>
        <v/>
      </c>
      <c r="M120" s="30">
        <f>$K120-$L120</f>
        <v/>
      </c>
      <c r="N120" s="31">
        <f>IFERROR(SUMIF('1120 SJ'!$A$2:$A$679,$G120,'1120 SJ'!$M$2:$M$679)/$K120,0)</f>
        <v/>
      </c>
      <c r="O120" s="31">
        <f>IFERROR($K120*$N120,"")</f>
        <v/>
      </c>
      <c r="P120" s="31">
        <f>IFERROR($L120*$N120,"")</f>
        <v/>
      </c>
      <c r="Q120" s="31">
        <f>$M120*$N120</f>
        <v/>
      </c>
      <c r="R120" s="29" t="n"/>
      <c r="S120" s="39" t="n"/>
      <c r="T120" s="29" t="inlineStr">
        <is>
          <t>Sin recuento físico en el inventario de Avain</t>
        </is>
      </c>
      <c r="U120" s="40" t="inlineStr">
        <is>
          <t>Sin recuento físico</t>
        </is>
      </c>
      <c r="V120" s="29" t="n"/>
      <c r="W120" s="29" t="n"/>
      <c r="X120" s="29" t="n"/>
      <c r="Y120" s="29" t="n"/>
      <c r="Z120" s="29" t="n"/>
      <c r="AA120" s="29" t="n"/>
    </row>
    <row r="121">
      <c r="A121" s="29" t="inlineStr">
        <is>
          <t>San Juan</t>
        </is>
      </c>
      <c r="B121" s="29" t="inlineStr">
        <is>
          <t>1120</t>
        </is>
      </c>
      <c r="C121" s="29" t="inlineStr">
        <is>
          <t>Stock SAP</t>
        </is>
      </c>
      <c r="D121" s="29" t="inlineStr">
        <is>
          <t>Descartables</t>
        </is>
      </c>
      <c r="E121" s="29" t="inlineStr">
        <is>
          <t>ZDES</t>
        </is>
      </c>
      <c r="F121" s="29" t="inlineStr">
        <is>
          <t>Dentro del alcance</t>
        </is>
      </c>
      <c r="G121" s="29" t="inlineStr">
        <is>
          <t>2002292</t>
        </is>
      </c>
      <c r="H121" s="29" t="inlineStr">
        <is>
          <t>CUBRECAMILLA ELAST. 0.90X2,00MT AZUL MDC</t>
        </is>
      </c>
      <c r="I121" s="29" t="n"/>
      <c r="J121" s="29" t="n"/>
      <c r="K121" s="30">
        <f>SUMIF('1120 SJ'!$A$2:$A$679,$G121,'1120 SJ'!$I$2:$I$679)</f>
        <v/>
      </c>
      <c r="L121" s="30">
        <f>SUMIF('1120 SJ'!$A$2:$A$679,$G121,'1120 SJ'!$Q$2:$Q$679)</f>
        <v/>
      </c>
      <c r="M121" s="30">
        <f>$K121-$L121</f>
        <v/>
      </c>
      <c r="N121" s="31">
        <f>IFERROR(SUMIF('1120 SJ'!$A$2:$A$679,$G121,'1120 SJ'!$M$2:$M$679)/$K121,0)</f>
        <v/>
      </c>
      <c r="O121" s="31">
        <f>IFERROR($K121*$N121,"")</f>
        <v/>
      </c>
      <c r="P121" s="31">
        <f>IFERROR($L121*$N121,"")</f>
        <v/>
      </c>
      <c r="Q121" s="31">
        <f>$M121*$N121</f>
        <v/>
      </c>
      <c r="R121" s="29" t="n"/>
      <c r="S121" s="39" t="n"/>
      <c r="T121" s="29" t="inlineStr">
        <is>
          <t>Sin recuento físico en el inventario de Avain</t>
        </is>
      </c>
      <c r="U121" s="40" t="inlineStr">
        <is>
          <t>Sin recuento físico</t>
        </is>
      </c>
      <c r="V121" s="29" t="n"/>
      <c r="W121" s="29" t="n"/>
      <c r="X121" s="29" t="n"/>
      <c r="Y121" s="29" t="n"/>
      <c r="Z121" s="29" t="n"/>
      <c r="AA121" s="29" t="n"/>
    </row>
    <row r="122">
      <c r="A122" s="29" t="inlineStr">
        <is>
          <t>San Juan</t>
        </is>
      </c>
      <c r="B122" s="29" t="inlineStr">
        <is>
          <t>1120</t>
        </is>
      </c>
      <c r="C122" s="29" t="inlineStr">
        <is>
          <t>Stock SAP</t>
        </is>
      </c>
      <c r="D122" s="29" t="inlineStr">
        <is>
          <t>Equipos</t>
        </is>
      </c>
      <c r="E122" s="29" t="inlineStr">
        <is>
          <t>ZEQI</t>
        </is>
      </c>
      <c r="F122" s="29" t="inlineStr">
        <is>
          <t>Fuera del alcance</t>
        </is>
      </c>
      <c r="G122" s="29" t="inlineStr">
        <is>
          <t>CR-13A</t>
        </is>
      </c>
      <c r="H122" s="29" t="inlineStr">
        <is>
          <t>ELECTRODOS ADULTO</t>
        </is>
      </c>
      <c r="I122" s="29" t="n"/>
      <c r="J122" s="29" t="n"/>
      <c r="K122" s="30">
        <f>SUMIF('1120 SJ'!$A$2:$A$679,$G122,'1120 SJ'!$I$2:$I$679)</f>
        <v/>
      </c>
      <c r="L122" s="30">
        <f>SUMIF('1120 SJ'!$A$2:$A$679,$G122,'1120 SJ'!$Q$2:$Q$679)</f>
        <v/>
      </c>
      <c r="M122" s="30">
        <f>$K122-$L122</f>
        <v/>
      </c>
      <c r="N122" s="31">
        <f>IFERROR(SUMIF('1120 SJ'!$A$2:$A$679,$G122,'1120 SJ'!$M$2:$M$679)/$K122,0)</f>
        <v/>
      </c>
      <c r="O122" s="31">
        <f>IFERROR($K122*$N122,"")</f>
        <v/>
      </c>
      <c r="P122" s="31">
        <f>IFERROR($L122*$N122,"")</f>
        <v/>
      </c>
      <c r="Q122" s="31">
        <f>$M122*$N122</f>
        <v/>
      </c>
      <c r="R122" s="29" t="n"/>
      <c r="S122" s="39" t="n"/>
      <c r="T122" s="29" t="inlineStr">
        <is>
          <t>No aplica: equipos, clasificación que el inventario físico de Farmacia no releva</t>
        </is>
      </c>
      <c r="U122" s="40" t="inlineStr">
        <is>
          <t>Fuera del alcance del inventario físico</t>
        </is>
      </c>
      <c r="V122" s="29" t="n"/>
      <c r="W122" s="29" t="n"/>
      <c r="X122" s="29" t="n"/>
      <c r="Y122" s="29" t="n"/>
      <c r="Z122" s="29" t="n"/>
      <c r="AA122" s="29" t="n"/>
    </row>
    <row r="123">
      <c r="A123" s="29" t="inlineStr">
        <is>
          <t>San Juan</t>
        </is>
      </c>
      <c r="B123" s="29" t="inlineStr">
        <is>
          <t>1120</t>
        </is>
      </c>
      <c r="C123" s="29" t="inlineStr">
        <is>
          <t>Stock SAP</t>
        </is>
      </c>
      <c r="D123" s="29" t="inlineStr">
        <is>
          <t>Descartables</t>
        </is>
      </c>
      <c r="E123" s="29" t="inlineStr">
        <is>
          <t>ZDES</t>
        </is>
      </c>
      <c r="F123" s="29" t="inlineStr">
        <is>
          <t>Dentro del alcance</t>
        </is>
      </c>
      <c r="G123" s="29" t="inlineStr">
        <is>
          <t>2000900</t>
        </is>
      </c>
      <c r="H123" s="29" t="inlineStr">
        <is>
          <t>GASA ESTERIL 10X10CM</t>
        </is>
      </c>
      <c r="I123" s="29" t="inlineStr">
        <is>
          <t>DESC64</t>
        </is>
      </c>
      <c r="J123" s="29" t="inlineStr">
        <is>
          <t>Gasas 10 x 10 cm</t>
        </is>
      </c>
      <c r="K123" s="30">
        <f>SUMIF('1120 SJ'!$A$2:$A$679,$G123,'1120 SJ'!$I$2:$I$679)</f>
        <v/>
      </c>
      <c r="L123" s="30">
        <f>SUMIF('1120 SJ'!$A$2:$A$679,$G123,'1120 SJ'!$Q$2:$Q$679)</f>
        <v/>
      </c>
      <c r="M123" s="30">
        <f>$K123-$L123</f>
        <v/>
      </c>
      <c r="N123" s="31">
        <f>IFERROR(SUMIF('1120 SJ'!$A$2:$A$679,$G123,'1120 SJ'!$M$2:$M$679)/$K123,0)</f>
        <v/>
      </c>
      <c r="O123" s="31">
        <f>IFERROR($K123*$N123,"")</f>
        <v/>
      </c>
      <c r="P123" s="31">
        <f>IFERROR($L123*$N123,"")</f>
        <v/>
      </c>
      <c r="Q123" s="31">
        <f>$M123*$N123</f>
        <v/>
      </c>
      <c r="R123" s="29" t="n"/>
      <c r="S123" s="42" t="inlineStr">
        <is>
          <t>Media</t>
        </is>
      </c>
      <c r="T123" s="29" t="inlineStr">
        <is>
          <t>Homologado – confianza Media – pendiente de validación</t>
        </is>
      </c>
      <c r="U123" s="37" t="inlineStr">
        <is>
          <t>Dar de alta en SAP</t>
        </is>
      </c>
      <c r="V123" s="29" t="inlineStr">
        <is>
          <t>Homologación por código Avain (master D-141)</t>
        </is>
      </c>
      <c r="W123" s="29" t="inlineStr">
        <is>
          <t>No</t>
        </is>
      </c>
      <c r="X123" s="29" t="n"/>
      <c r="Y123" s="29" t="inlineStr">
        <is>
          <t>Sí</t>
        </is>
      </c>
      <c r="Z123" s="29" t="inlineStr">
        <is>
          <t>D-141</t>
        </is>
      </c>
      <c r="AA123" s="29" t="inlineStr">
        <is>
          <t>Homologación: confianza base Media + confianza SAP Alta → Media. Otros códigos SAP del master no están en el stock de este centro: 2000147, 2000281, 2000299.</t>
        </is>
      </c>
    </row>
    <row r="124">
      <c r="A124" s="29" t="inlineStr">
        <is>
          <t>San Juan</t>
        </is>
      </c>
      <c r="B124" s="29" t="inlineStr">
        <is>
          <t>1120</t>
        </is>
      </c>
      <c r="C124" s="29" t="inlineStr">
        <is>
          <t>Stock SAP</t>
        </is>
      </c>
      <c r="D124" s="29" t="inlineStr">
        <is>
          <t>Medicamentos</t>
        </is>
      </c>
      <c r="E124" s="29" t="inlineStr">
        <is>
          <t>ZMED</t>
        </is>
      </c>
      <c r="F124" s="29" t="inlineStr">
        <is>
          <t>Dentro del alcance</t>
        </is>
      </c>
      <c r="G124" s="29" t="inlineStr">
        <is>
          <t>1000250</t>
        </is>
      </c>
      <c r="H124" s="29" t="inlineStr">
        <is>
          <t>DICLOFENAC GEL</t>
        </is>
      </c>
      <c r="I124" s="29" t="n"/>
      <c r="J124" s="29" t="n"/>
      <c r="K124" s="30">
        <f>SUMIF('1120 SJ'!$A$2:$A$679,$G124,'1120 SJ'!$I$2:$I$679)</f>
        <v/>
      </c>
      <c r="L124" s="30">
        <f>SUMIF('1120 SJ'!$A$2:$A$679,$G124,'1120 SJ'!$Q$2:$Q$679)</f>
        <v/>
      </c>
      <c r="M124" s="30">
        <f>$K124-$L124</f>
        <v/>
      </c>
      <c r="N124" s="31">
        <f>IFERROR(SUMIF('1120 SJ'!$A$2:$A$679,$G124,'1120 SJ'!$M$2:$M$679)/$K124,0)</f>
        <v/>
      </c>
      <c r="O124" s="31">
        <f>IFERROR($K124*$N124,"")</f>
        <v/>
      </c>
      <c r="P124" s="31">
        <f>IFERROR($L124*$N124,"")</f>
        <v/>
      </c>
      <c r="Q124" s="31">
        <f>$M124*$N124</f>
        <v/>
      </c>
      <c r="R124" s="29" t="n"/>
      <c r="S124" s="39" t="n"/>
      <c r="T124" s="29" t="inlineStr">
        <is>
          <t>Sin recuento físico en el inventario de Avain</t>
        </is>
      </c>
      <c r="U124" s="40" t="inlineStr">
        <is>
          <t>Sin recuento físico</t>
        </is>
      </c>
      <c r="V124" s="29" t="n"/>
      <c r="W124" s="29" t="n"/>
      <c r="X124" s="29" t="n"/>
      <c r="Y124" s="29" t="n"/>
      <c r="Z124" s="29" t="n"/>
      <c r="AA124" s="29" t="inlineStr">
        <is>
          <t>El material ocupa 4 filas en la hoja 1120 SJ (lote/almacén). La cantidad SAP y la física de esta vista son el total del material.</t>
        </is>
      </c>
    </row>
    <row r="125">
      <c r="A125" s="29" t="inlineStr">
        <is>
          <t>San Juan</t>
        </is>
      </c>
      <c r="B125" s="29" t="inlineStr">
        <is>
          <t>1120</t>
        </is>
      </c>
      <c r="C125" s="29" t="inlineStr">
        <is>
          <t>Stock SAP</t>
        </is>
      </c>
      <c r="D125" s="29" t="inlineStr">
        <is>
          <t>Medicamentos</t>
        </is>
      </c>
      <c r="E125" s="29" t="inlineStr">
        <is>
          <t>ZMED</t>
        </is>
      </c>
      <c r="F125" s="29" t="inlineStr">
        <is>
          <t>Dentro del alcance</t>
        </is>
      </c>
      <c r="G125" s="29" t="inlineStr">
        <is>
          <t>1000772</t>
        </is>
      </c>
      <c r="H125" s="29" t="inlineStr">
        <is>
          <t>AGUJA 40/12</t>
        </is>
      </c>
      <c r="I125" s="29" t="inlineStr">
        <is>
          <t>DESC10</t>
        </is>
      </c>
      <c r="J125" s="29" t="inlineStr">
        <is>
          <t>Aguja 40/12</t>
        </is>
      </c>
      <c r="K125" s="30">
        <f>SUMIF('1120 SJ'!$A$2:$A$679,$G125,'1120 SJ'!$I$2:$I$679)</f>
        <v/>
      </c>
      <c r="L125" s="30">
        <f>SUMIF('1120 SJ'!$A$2:$A$679,$G125,'1120 SJ'!$Q$2:$Q$679)</f>
        <v/>
      </c>
      <c r="M125" s="30">
        <f>$K125-$L125</f>
        <v/>
      </c>
      <c r="N125" s="31">
        <f>IFERROR(SUMIF('1120 SJ'!$A$2:$A$679,$G125,'1120 SJ'!$M$2:$M$679)/$K125,0)</f>
        <v/>
      </c>
      <c r="O125" s="31">
        <f>IFERROR($K125*$N125,"")</f>
        <v/>
      </c>
      <c r="P125" s="31">
        <f>IFERROR($L125*$N125,"")</f>
        <v/>
      </c>
      <c r="Q125" s="31">
        <f>$M125*$N125</f>
        <v/>
      </c>
      <c r="R125" s="29" t="n"/>
      <c r="S125" s="37" t="inlineStr">
        <is>
          <t>Alta</t>
        </is>
      </c>
      <c r="T125" s="29" t="inlineStr">
        <is>
          <t>Homologado – confianza Alta</t>
        </is>
      </c>
      <c r="U125" s="38" t="inlineStr">
        <is>
          <t>Dar de baja en SAP</t>
        </is>
      </c>
      <c r="V125" s="29" t="inlineStr">
        <is>
          <t>Cruce por nomenclatura SAP</t>
        </is>
      </c>
      <c r="W125" s="29" t="inlineStr">
        <is>
          <t>No</t>
        </is>
      </c>
      <c r="X125" s="29" t="n"/>
      <c r="Y125" s="29" t="inlineStr">
        <is>
          <t>No</t>
        </is>
      </c>
      <c r="Z125" s="29" t="n"/>
      <c r="AA125" s="29" t="inlineStr">
        <is>
          <t>Cruce por nomenclatura: similitud 1.00.</t>
        </is>
      </c>
    </row>
    <row r="126">
      <c r="A126" s="29" t="inlineStr">
        <is>
          <t>San Juan</t>
        </is>
      </c>
      <c r="B126" s="29" t="inlineStr">
        <is>
          <t>1120</t>
        </is>
      </c>
      <c r="C126" s="29" t="inlineStr">
        <is>
          <t>Stock SAP</t>
        </is>
      </c>
      <c r="D126" s="29" t="inlineStr">
        <is>
          <t>Descartables</t>
        </is>
      </c>
      <c r="E126" s="29" t="inlineStr">
        <is>
          <t>ZDES</t>
        </is>
      </c>
      <c r="F126" s="29" t="inlineStr">
        <is>
          <t>Dentro del alcance</t>
        </is>
      </c>
      <c r="G126" s="29" t="inlineStr">
        <is>
          <t>2000412</t>
        </is>
      </c>
      <c r="H126" s="29" t="inlineStr">
        <is>
          <t>JERINGA INSULINA x 1cc</t>
        </is>
      </c>
      <c r="I126" s="29" t="n"/>
      <c r="J126" s="29" t="n"/>
      <c r="K126" s="30">
        <f>SUMIF('1120 SJ'!$A$2:$A$679,$G126,'1120 SJ'!$I$2:$I$679)</f>
        <v/>
      </c>
      <c r="L126" s="30">
        <f>SUMIF('1120 SJ'!$A$2:$A$679,$G126,'1120 SJ'!$Q$2:$Q$679)</f>
        <v/>
      </c>
      <c r="M126" s="30">
        <f>$K126-$L126</f>
        <v/>
      </c>
      <c r="N126" s="31">
        <f>IFERROR(SUMIF('1120 SJ'!$A$2:$A$679,$G126,'1120 SJ'!$M$2:$M$679)/$K126,0)</f>
        <v/>
      </c>
      <c r="O126" s="31">
        <f>IFERROR($K126*$N126,"")</f>
        <v/>
      </c>
      <c r="P126" s="31">
        <f>IFERROR($L126*$N126,"")</f>
        <v/>
      </c>
      <c r="Q126" s="31">
        <f>$M126*$N126</f>
        <v/>
      </c>
      <c r="R126" s="29" t="n"/>
      <c r="S126" s="39" t="n"/>
      <c r="T126" s="29" t="inlineStr">
        <is>
          <t>Sin recuento físico en el inventario de Avain</t>
        </is>
      </c>
      <c r="U126" s="40" t="inlineStr">
        <is>
          <t>Sin recuento físico</t>
        </is>
      </c>
      <c r="V126" s="29" t="n"/>
      <c r="W126" s="29" t="n"/>
      <c r="X126" s="29" t="n"/>
      <c r="Y126" s="29" t="n"/>
      <c r="Z126" s="29" t="n"/>
      <c r="AA126" s="29" t="n"/>
    </row>
    <row r="127">
      <c r="A127" s="29" t="inlineStr">
        <is>
          <t>San Juan</t>
        </is>
      </c>
      <c r="B127" s="29" t="inlineStr">
        <is>
          <t>1120</t>
        </is>
      </c>
      <c r="C127" s="29" t="inlineStr">
        <is>
          <t>Stock SAP</t>
        </is>
      </c>
      <c r="D127" s="29" t="inlineStr">
        <is>
          <t>Medicamentos</t>
        </is>
      </c>
      <c r="E127" s="29" t="inlineStr">
        <is>
          <t>ZMED</t>
        </is>
      </c>
      <c r="F127" s="29" t="inlineStr">
        <is>
          <t>Dentro del alcance</t>
        </is>
      </c>
      <c r="G127" s="29" t="inlineStr">
        <is>
          <t>1000017</t>
        </is>
      </c>
      <c r="H127" s="29" t="inlineStr">
        <is>
          <t>ALCOHOL AL 70% X 1000ML</t>
        </is>
      </c>
      <c r="I127" s="29" t="inlineStr">
        <is>
          <t>DESC14</t>
        </is>
      </c>
      <c r="J127" s="29" t="inlineStr">
        <is>
          <t>Alcohol 70% x 1000 ml</t>
        </is>
      </c>
      <c r="K127" s="30">
        <f>SUMIF('1120 SJ'!$A$2:$A$679,$G127,'1120 SJ'!$I$2:$I$679)</f>
        <v/>
      </c>
      <c r="L127" s="30">
        <f>SUMIF('1120 SJ'!$A$2:$A$679,$G127,'1120 SJ'!$Q$2:$Q$679)</f>
        <v/>
      </c>
      <c r="M127" s="30">
        <f>$K127-$L127</f>
        <v/>
      </c>
      <c r="N127" s="31">
        <f>IFERROR(SUMIF('1120 SJ'!$A$2:$A$679,$G127,'1120 SJ'!$M$2:$M$679)/$K127,0)</f>
        <v/>
      </c>
      <c r="O127" s="31">
        <f>IFERROR($K127*$N127,"")</f>
        <v/>
      </c>
      <c r="P127" s="31">
        <f>IFERROR($L127*$N127,"")</f>
        <v/>
      </c>
      <c r="Q127" s="31">
        <f>$M127*$N127</f>
        <v/>
      </c>
      <c r="R127" s="29" t="n"/>
      <c r="S127" s="37" t="inlineStr">
        <is>
          <t>Alta</t>
        </is>
      </c>
      <c r="T127" s="29" t="inlineStr">
        <is>
          <t>Homologado – confianza Alta</t>
        </is>
      </c>
      <c r="U127" s="38" t="inlineStr">
        <is>
          <t>Dar de baja en SAP</t>
        </is>
      </c>
      <c r="V127" s="29" t="inlineStr">
        <is>
          <t>Cruce por nomenclatura SAP</t>
        </is>
      </c>
      <c r="W127" s="29" t="inlineStr">
        <is>
          <t>No</t>
        </is>
      </c>
      <c r="X127" s="29" t="n"/>
      <c r="Y127" s="29" t="inlineStr">
        <is>
          <t>No</t>
        </is>
      </c>
      <c r="Z127" s="29" t="n"/>
      <c r="AA127" s="29" t="inlineStr">
        <is>
          <t>Cruce por nomenclatura: dosis coincide; similitud 1.00. El material ocupa 2 filas en la hoja 1120 SJ (lote/almacén). La cantidad SAP y la física de esta vista son el total del material.</t>
        </is>
      </c>
    </row>
    <row r="128">
      <c r="A128" s="29" t="inlineStr">
        <is>
          <t>San Juan</t>
        </is>
      </c>
      <c r="B128" s="29" t="inlineStr">
        <is>
          <t>1120</t>
        </is>
      </c>
      <c r="C128" s="29" t="inlineStr">
        <is>
          <t>Stock SAP</t>
        </is>
      </c>
      <c r="D128" s="29" t="inlineStr">
        <is>
          <t>Medicamentos</t>
        </is>
      </c>
      <c r="E128" s="29" t="inlineStr">
        <is>
          <t>ZMED</t>
        </is>
      </c>
      <c r="F128" s="29" t="inlineStr">
        <is>
          <t>Dentro del alcance</t>
        </is>
      </c>
      <c r="G128" s="29" t="inlineStr">
        <is>
          <t>1000495</t>
        </is>
      </c>
      <c r="H128" s="29" t="inlineStr">
        <is>
          <t>LIDOCAINA  AL 2% SIN EPINEFRINA 5 ML</t>
        </is>
      </c>
      <c r="I128" s="29" t="n"/>
      <c r="J128" s="29" t="n"/>
      <c r="K128" s="30">
        <f>SUMIF('1120 SJ'!$A$2:$A$679,$G128,'1120 SJ'!$I$2:$I$679)</f>
        <v/>
      </c>
      <c r="L128" s="30">
        <f>SUMIF('1120 SJ'!$A$2:$A$679,$G128,'1120 SJ'!$Q$2:$Q$679)</f>
        <v/>
      </c>
      <c r="M128" s="30">
        <f>$K128-$L128</f>
        <v/>
      </c>
      <c r="N128" s="31">
        <f>IFERROR(SUMIF('1120 SJ'!$A$2:$A$679,$G128,'1120 SJ'!$M$2:$M$679)/$K128,0)</f>
        <v/>
      </c>
      <c r="O128" s="31">
        <f>IFERROR($K128*$N128,"")</f>
        <v/>
      </c>
      <c r="P128" s="31">
        <f>IFERROR($L128*$N128,"")</f>
        <v/>
      </c>
      <c r="Q128" s="31">
        <f>$M128*$N128</f>
        <v/>
      </c>
      <c r="R128" s="29" t="n"/>
      <c r="S128" s="39" t="n"/>
      <c r="T128" s="29" t="inlineStr">
        <is>
          <t>Sin recuento físico en el inventario de Avain</t>
        </is>
      </c>
      <c r="U128" s="40" t="inlineStr">
        <is>
          <t>Sin recuento físico</t>
        </is>
      </c>
      <c r="V128" s="29" t="n"/>
      <c r="W128" s="29" t="n"/>
      <c r="X128" s="29" t="n"/>
      <c r="Y128" s="29" t="n"/>
      <c r="Z128" s="29" t="n"/>
      <c r="AA128" s="29" t="n"/>
    </row>
    <row r="129">
      <c r="A129" s="29" t="inlineStr">
        <is>
          <t>San Juan</t>
        </is>
      </c>
      <c r="B129" s="29" t="inlineStr">
        <is>
          <t>1120</t>
        </is>
      </c>
      <c r="C129" s="29" t="inlineStr">
        <is>
          <t>Stock SAP</t>
        </is>
      </c>
      <c r="D129" s="29" t="inlineStr">
        <is>
          <t>Medicamentos</t>
        </is>
      </c>
      <c r="E129" s="29" t="inlineStr">
        <is>
          <t>ZMED</t>
        </is>
      </c>
      <c r="F129" s="29" t="inlineStr">
        <is>
          <t>Dentro del alcance</t>
        </is>
      </c>
      <c r="G129" s="29" t="inlineStr">
        <is>
          <t>1005144</t>
        </is>
      </c>
      <c r="H129" s="29" t="inlineStr">
        <is>
          <t>VASELINA SOLIDA POR 50 GRS</t>
        </is>
      </c>
      <c r="I129" s="29" t="inlineStr">
        <is>
          <t>DESC165</t>
        </is>
      </c>
      <c r="J129" s="29" t="inlineStr">
        <is>
          <t>Vaselina Solida x 60gr</t>
        </is>
      </c>
      <c r="K129" s="30">
        <f>SUMIF('1120 SJ'!$A$2:$A$679,$G129,'1120 SJ'!$I$2:$I$679)</f>
        <v/>
      </c>
      <c r="L129" s="30">
        <f>SUMIF('1120 SJ'!$A$2:$A$679,$G129,'1120 SJ'!$Q$2:$Q$679)</f>
        <v/>
      </c>
      <c r="M129" s="30">
        <f>$K129-$L129</f>
        <v/>
      </c>
      <c r="N129" s="31">
        <f>IFERROR(SUMIF('1120 SJ'!$A$2:$A$679,$G129,'1120 SJ'!$M$2:$M$679)/$K129,0)</f>
        <v/>
      </c>
      <c r="O129" s="31">
        <f>IFERROR($K129*$N129,"")</f>
        <v/>
      </c>
      <c r="P129" s="31">
        <f>IFERROR($L129*$N129,"")</f>
        <v/>
      </c>
      <c r="Q129" s="31">
        <f>$M129*$N129</f>
        <v/>
      </c>
      <c r="R129" s="29" t="n"/>
      <c r="S129" s="38" t="inlineStr">
        <is>
          <t>Baja</t>
        </is>
      </c>
      <c r="T129" s="29" t="inlineStr">
        <is>
          <t>Homologado – confianza Baja – pendiente de validación</t>
        </is>
      </c>
      <c r="U129" s="38" t="inlineStr">
        <is>
          <t>Dar de baja en SAP</t>
        </is>
      </c>
      <c r="V129" s="29" t="inlineStr">
        <is>
          <t>Cruce por nomenclatura SAP</t>
        </is>
      </c>
      <c r="W129" s="29" t="inlineStr">
        <is>
          <t>No</t>
        </is>
      </c>
      <c r="X129" s="29" t="n"/>
      <c r="Y129" s="29" t="inlineStr">
        <is>
          <t>No</t>
        </is>
      </c>
      <c r="Z129" s="29" t="n"/>
      <c r="AA129" s="29" t="inlineStr">
        <is>
          <t>Cruce por nomenclatura: dosis/presentación distinta (60000MG vs 50000MG); similitud 0.74. El material ocupa 3 filas en la hoja 1120 SJ (lote/almacén). La cantidad SAP y la física de esta vista son el total del material.</t>
        </is>
      </c>
    </row>
    <row r="130">
      <c r="A130" s="29" t="inlineStr">
        <is>
          <t>San Juan</t>
        </is>
      </c>
      <c r="B130" s="29" t="inlineStr">
        <is>
          <t>1120</t>
        </is>
      </c>
      <c r="C130" s="29" t="inlineStr">
        <is>
          <t>Stock SAP</t>
        </is>
      </c>
      <c r="D130" s="29" t="inlineStr">
        <is>
          <t>Medicamentos</t>
        </is>
      </c>
      <c r="E130" s="29" t="inlineStr">
        <is>
          <t>ZMED</t>
        </is>
      </c>
      <c r="F130" s="29" t="inlineStr">
        <is>
          <t>Dentro del alcance</t>
        </is>
      </c>
      <c r="G130" s="29" t="inlineStr">
        <is>
          <t>1000133</t>
        </is>
      </c>
      <c r="H130" s="29" t="inlineStr">
        <is>
          <t>OMEPRAZOL DE 20MG COMPRIMIDOS</t>
        </is>
      </c>
      <c r="I130" s="29" t="inlineStr">
        <is>
          <t>MED148</t>
        </is>
      </c>
      <c r="J130" s="29" t="inlineStr">
        <is>
          <t>Omeprazol Comp x 20 mg</t>
        </is>
      </c>
      <c r="K130" s="30">
        <f>SUMIF('1120 SJ'!$A$2:$A$679,$G130,'1120 SJ'!$I$2:$I$679)</f>
        <v/>
      </c>
      <c r="L130" s="30">
        <f>SUMIF('1120 SJ'!$A$2:$A$679,$G130,'1120 SJ'!$Q$2:$Q$679)</f>
        <v/>
      </c>
      <c r="M130" s="30">
        <f>$K130-$L130</f>
        <v/>
      </c>
      <c r="N130" s="31">
        <f>IFERROR(SUMIF('1120 SJ'!$A$2:$A$679,$G130,'1120 SJ'!$M$2:$M$679)/$K130,0)</f>
        <v/>
      </c>
      <c r="O130" s="31">
        <f>IFERROR($K130*$N130,"")</f>
        <v/>
      </c>
      <c r="P130" s="31">
        <f>IFERROR($L130*$N130,"")</f>
        <v/>
      </c>
      <c r="Q130" s="31">
        <f>$M130*$N130</f>
        <v/>
      </c>
      <c r="R130" s="29" t="n"/>
      <c r="S130" s="37" t="inlineStr">
        <is>
          <t>Alta</t>
        </is>
      </c>
      <c r="T130" s="29" t="inlineStr">
        <is>
          <t>Homologado – confianza Alta</t>
        </is>
      </c>
      <c r="U130" s="38" t="inlineStr">
        <is>
          <t>Dar de baja en SAP</t>
        </is>
      </c>
      <c r="V130" s="29" t="inlineStr">
        <is>
          <t>Homologación por código Avain (master M08-007)</t>
        </is>
      </c>
      <c r="W130" s="29" t="inlineStr">
        <is>
          <t>No</t>
        </is>
      </c>
      <c r="X130" s="29" t="n"/>
      <c r="Y130" s="29" t="inlineStr">
        <is>
          <t>Sí</t>
        </is>
      </c>
      <c r="Z130" s="29" t="inlineStr">
        <is>
          <t>M08-007</t>
        </is>
      </c>
      <c r="AA130" s="29" t="inlineStr">
        <is>
          <t>Homologación: confianza base Alta + confianza SAP Alta → Alta.</t>
        </is>
      </c>
    </row>
    <row r="131">
      <c r="A131" s="29" t="inlineStr">
        <is>
          <t>San Juan</t>
        </is>
      </c>
      <c r="B131" s="29" t="inlineStr">
        <is>
          <t>1120</t>
        </is>
      </c>
      <c r="C131" s="29" t="inlineStr">
        <is>
          <t>Stock SAP</t>
        </is>
      </c>
      <c r="D131" s="29" t="inlineStr">
        <is>
          <t>Medicamentos</t>
        </is>
      </c>
      <c r="E131" s="29" t="inlineStr">
        <is>
          <t>ZMED</t>
        </is>
      </c>
      <c r="F131" s="29" t="inlineStr">
        <is>
          <t>Dentro del alcance</t>
        </is>
      </c>
      <c r="G131" s="29" t="inlineStr">
        <is>
          <t>1001249</t>
        </is>
      </c>
      <c r="H131" s="29" t="inlineStr">
        <is>
          <t>Clindamicina 300mgs caps</t>
        </is>
      </c>
      <c r="I131" s="29" t="inlineStr">
        <is>
          <t>MED40</t>
        </is>
      </c>
      <c r="J131" s="29" t="inlineStr">
        <is>
          <t>Clindamicina 300 mg (FM) comp</t>
        </is>
      </c>
      <c r="K131" s="30">
        <f>SUMIF('1120 SJ'!$A$2:$A$679,$G131,'1120 SJ'!$I$2:$I$679)</f>
        <v/>
      </c>
      <c r="L131" s="30">
        <f>SUMIF('1120 SJ'!$A$2:$A$679,$G131,'1120 SJ'!$Q$2:$Q$679)</f>
        <v/>
      </c>
      <c r="M131" s="30">
        <f>$K131-$L131</f>
        <v/>
      </c>
      <c r="N131" s="31">
        <f>IFERROR(SUMIF('1120 SJ'!$A$2:$A$679,$G131,'1120 SJ'!$M$2:$M$679)/$K131,0)</f>
        <v/>
      </c>
      <c r="O131" s="31">
        <f>IFERROR($K131*$N131,"")</f>
        <v/>
      </c>
      <c r="P131" s="31">
        <f>IFERROR($L131*$N131,"")</f>
        <v/>
      </c>
      <c r="Q131" s="31">
        <f>$M131*$N131</f>
        <v/>
      </c>
      <c r="R131" s="29" t="n"/>
      <c r="S131" s="37" t="inlineStr">
        <is>
          <t>Alta</t>
        </is>
      </c>
      <c r="T131" s="29" t="inlineStr">
        <is>
          <t>Homologado – confianza Alta</t>
        </is>
      </c>
      <c r="U131" s="38" t="inlineStr">
        <is>
          <t>Dar de baja en SAP</t>
        </is>
      </c>
      <c r="V131" s="29" t="inlineStr">
        <is>
          <t>Homologación por código Avain (master M11-007)</t>
        </is>
      </c>
      <c r="W131" s="29" t="inlineStr">
        <is>
          <t>No</t>
        </is>
      </c>
      <c r="X131" s="29" t="n"/>
      <c r="Y131" s="29" t="inlineStr">
        <is>
          <t>Sí</t>
        </is>
      </c>
      <c r="Z131" s="29" t="inlineStr">
        <is>
          <t>M11-007</t>
        </is>
      </c>
      <c r="AA131" s="29" t="inlineStr">
        <is>
          <t>Homologación: confianza base Alta + confianza SAP Alta → Alta. El material ocupa 2 filas en la hoja 1120 SJ (lote/almacén). La cantidad SAP y la física de esta vista son el total del material.</t>
        </is>
      </c>
    </row>
    <row r="132">
      <c r="A132" s="29" t="inlineStr">
        <is>
          <t>San Juan</t>
        </is>
      </c>
      <c r="B132" s="29" t="inlineStr">
        <is>
          <t>1120</t>
        </is>
      </c>
      <c r="C132" s="29" t="inlineStr">
        <is>
          <t>Stock SAP</t>
        </is>
      </c>
      <c r="D132" s="29" t="inlineStr">
        <is>
          <t>Medicamentos</t>
        </is>
      </c>
      <c r="E132" s="29" t="inlineStr">
        <is>
          <t>ZMED</t>
        </is>
      </c>
      <c r="F132" s="29" t="inlineStr">
        <is>
          <t>Dentro del alcance</t>
        </is>
      </c>
      <c r="G132" s="29" t="inlineStr">
        <is>
          <t>1000108</t>
        </is>
      </c>
      <c r="H132" s="29" t="inlineStr">
        <is>
          <t>HALOPERIDOL  5MG/1ML AMPOLLA</t>
        </is>
      </c>
      <c r="I132" s="29" t="n"/>
      <c r="J132" s="29" t="n"/>
      <c r="K132" s="30">
        <f>SUMIF('1120 SJ'!$A$2:$A$679,$G132,'1120 SJ'!$I$2:$I$679)</f>
        <v/>
      </c>
      <c r="L132" s="30">
        <f>SUMIF('1120 SJ'!$A$2:$A$679,$G132,'1120 SJ'!$Q$2:$Q$679)</f>
        <v/>
      </c>
      <c r="M132" s="30">
        <f>$K132-$L132</f>
        <v/>
      </c>
      <c r="N132" s="31">
        <f>IFERROR(SUMIF('1120 SJ'!$A$2:$A$679,$G132,'1120 SJ'!$M$2:$M$679)/$K132,0)</f>
        <v/>
      </c>
      <c r="O132" s="31">
        <f>IFERROR($K132*$N132,"")</f>
        <v/>
      </c>
      <c r="P132" s="31">
        <f>IFERROR($L132*$N132,"")</f>
        <v/>
      </c>
      <c r="Q132" s="31">
        <f>$M132*$N132</f>
        <v/>
      </c>
      <c r="R132" s="29" t="n"/>
      <c r="S132" s="39" t="n"/>
      <c r="T132" s="29" t="inlineStr">
        <is>
          <t>Sin recuento físico en el inventario de Avain</t>
        </is>
      </c>
      <c r="U132" s="40" t="inlineStr">
        <is>
          <t>Sin recuento físico</t>
        </is>
      </c>
      <c r="V132" s="29" t="n"/>
      <c r="W132" s="29" t="n"/>
      <c r="X132" s="29" t="n"/>
      <c r="Y132" s="29" t="n"/>
      <c r="Z132" s="29" t="n"/>
      <c r="AA132" s="29" t="n"/>
    </row>
    <row r="133">
      <c r="A133" s="29" t="inlineStr">
        <is>
          <t>San Juan</t>
        </is>
      </c>
      <c r="B133" s="29" t="inlineStr">
        <is>
          <t>1120</t>
        </is>
      </c>
      <c r="C133" s="29" t="inlineStr">
        <is>
          <t>Stock SAP</t>
        </is>
      </c>
      <c r="D133" s="29" t="inlineStr">
        <is>
          <t>Medicamentos</t>
        </is>
      </c>
      <c r="E133" s="29" t="inlineStr">
        <is>
          <t>ZMED</t>
        </is>
      </c>
      <c r="F133" s="29" t="inlineStr">
        <is>
          <t>Dentro del alcance</t>
        </is>
      </c>
      <c r="G133" s="29" t="inlineStr">
        <is>
          <t>1000526</t>
        </is>
      </c>
      <c r="H133" s="29" t="inlineStr">
        <is>
          <t>CLARITROMICINA 500 COMPRIMIDOS</t>
        </is>
      </c>
      <c r="I133" s="29" t="n"/>
      <c r="J133" s="29" t="n"/>
      <c r="K133" s="30">
        <f>SUMIF('1120 SJ'!$A$2:$A$679,$G133,'1120 SJ'!$I$2:$I$679)</f>
        <v/>
      </c>
      <c r="L133" s="30">
        <f>SUMIF('1120 SJ'!$A$2:$A$679,$G133,'1120 SJ'!$Q$2:$Q$679)</f>
        <v/>
      </c>
      <c r="M133" s="30">
        <f>$K133-$L133</f>
        <v/>
      </c>
      <c r="N133" s="31">
        <f>IFERROR(SUMIF('1120 SJ'!$A$2:$A$679,$G133,'1120 SJ'!$M$2:$M$679)/$K133,0)</f>
        <v/>
      </c>
      <c r="O133" s="31">
        <f>IFERROR($K133*$N133,"")</f>
        <v/>
      </c>
      <c r="P133" s="31">
        <f>IFERROR($L133*$N133,"")</f>
        <v/>
      </c>
      <c r="Q133" s="31">
        <f>$M133*$N133</f>
        <v/>
      </c>
      <c r="R133" s="29" t="n"/>
      <c r="S133" s="39" t="n"/>
      <c r="T133" s="29" t="inlineStr">
        <is>
          <t>Sin recuento físico en el inventario de Avain</t>
        </is>
      </c>
      <c r="U133" s="40" t="inlineStr">
        <is>
          <t>Sin recuento físico</t>
        </is>
      </c>
      <c r="V133" s="29" t="n"/>
      <c r="W133" s="29" t="n"/>
      <c r="X133" s="29" t="n"/>
      <c r="Y133" s="29" t="n"/>
      <c r="Z133" s="29" t="n"/>
      <c r="AA133" s="29" t="n"/>
    </row>
    <row r="134">
      <c r="A134" s="29" t="inlineStr">
        <is>
          <t>San Juan</t>
        </is>
      </c>
      <c r="B134" s="29" t="inlineStr">
        <is>
          <t>1120</t>
        </is>
      </c>
      <c r="C134" s="29" t="inlineStr">
        <is>
          <t>Stock SAP</t>
        </is>
      </c>
      <c r="D134" s="29" t="inlineStr">
        <is>
          <t>Medicamentos</t>
        </is>
      </c>
      <c r="E134" s="29" t="inlineStr">
        <is>
          <t>ZMED</t>
        </is>
      </c>
      <c r="F134" s="29" t="inlineStr">
        <is>
          <t>Dentro del alcance</t>
        </is>
      </c>
      <c r="G134" s="29" t="inlineStr">
        <is>
          <t>1001270</t>
        </is>
      </c>
      <c r="H134" s="29" t="inlineStr">
        <is>
          <t>FLUCONAZOL 150MG COMP</t>
        </is>
      </c>
      <c r="I134" s="29" t="inlineStr">
        <is>
          <t>MED81</t>
        </is>
      </c>
      <c r="J134" s="29" t="inlineStr">
        <is>
          <t>Fluconazol 150 mg(FM) comp</t>
        </is>
      </c>
      <c r="K134" s="30">
        <f>SUMIF('1120 SJ'!$A$2:$A$679,$G134,'1120 SJ'!$I$2:$I$679)</f>
        <v/>
      </c>
      <c r="L134" s="30">
        <f>SUMIF('1120 SJ'!$A$2:$A$679,$G134,'1120 SJ'!$Q$2:$Q$679)</f>
        <v/>
      </c>
      <c r="M134" s="30">
        <f>$K134-$L134</f>
        <v/>
      </c>
      <c r="N134" s="31">
        <f>IFERROR(SUMIF('1120 SJ'!$A$2:$A$679,$G134,'1120 SJ'!$M$2:$M$679)/$K134,0)</f>
        <v/>
      </c>
      <c r="O134" s="31">
        <f>IFERROR($K134*$N134,"")</f>
        <v/>
      </c>
      <c r="P134" s="31">
        <f>IFERROR($L134*$N134,"")</f>
        <v/>
      </c>
      <c r="Q134" s="31">
        <f>$M134*$N134</f>
        <v/>
      </c>
      <c r="R134" s="29" t="n"/>
      <c r="S134" s="37" t="inlineStr">
        <is>
          <t>Alta</t>
        </is>
      </c>
      <c r="T134" s="29" t="inlineStr">
        <is>
          <t>Homologado – confianza Alta</t>
        </is>
      </c>
      <c r="U134" s="38" t="inlineStr">
        <is>
          <t>Dar de baja en SAP</t>
        </is>
      </c>
      <c r="V134" s="29" t="inlineStr">
        <is>
          <t>Cruce por nomenclatura SAP</t>
        </is>
      </c>
      <c r="W134" s="29" t="inlineStr">
        <is>
          <t>No</t>
        </is>
      </c>
      <c r="X134" s="29" t="n"/>
      <c r="Y134" s="29" t="inlineStr">
        <is>
          <t>No</t>
        </is>
      </c>
      <c r="Z134" s="29" t="n"/>
      <c r="AA134" s="29" t="inlineStr">
        <is>
          <t>Cruce por nomenclatura: dosis coincide; similitud 0.88. El material ocupa 2 filas en la hoja 1120 SJ (lote/almacén). La cantidad SAP y la física de esta vista son el total del material.</t>
        </is>
      </c>
    </row>
    <row r="135">
      <c r="A135" s="29" t="inlineStr">
        <is>
          <t>San Juan</t>
        </is>
      </c>
      <c r="B135" s="29" t="inlineStr">
        <is>
          <t>1120</t>
        </is>
      </c>
      <c r="C135" s="29" t="inlineStr">
        <is>
          <t>Stock SAP</t>
        </is>
      </c>
      <c r="D135" s="29" t="inlineStr">
        <is>
          <t>Medicamentos</t>
        </is>
      </c>
      <c r="E135" s="29" t="inlineStr">
        <is>
          <t>ZMED</t>
        </is>
      </c>
      <c r="F135" s="29" t="inlineStr">
        <is>
          <t>Dentro del alcance</t>
        </is>
      </c>
      <c r="G135" s="29" t="inlineStr">
        <is>
          <t>1000476</t>
        </is>
      </c>
      <c r="H135" s="29" t="inlineStr">
        <is>
          <t>PARACETAMOL GRIP NF COMPRIMIDOS</t>
        </is>
      </c>
      <c r="I135" s="29" t="n"/>
      <c r="J135" s="29" t="n"/>
      <c r="K135" s="30">
        <f>SUMIF('1120 SJ'!$A$2:$A$679,$G135,'1120 SJ'!$I$2:$I$679)</f>
        <v/>
      </c>
      <c r="L135" s="30">
        <f>SUMIF('1120 SJ'!$A$2:$A$679,$G135,'1120 SJ'!$Q$2:$Q$679)</f>
        <v/>
      </c>
      <c r="M135" s="30">
        <f>$K135-$L135</f>
        <v/>
      </c>
      <c r="N135" s="31">
        <f>IFERROR(SUMIF('1120 SJ'!$A$2:$A$679,$G135,'1120 SJ'!$M$2:$M$679)/$K135,0)</f>
        <v/>
      </c>
      <c r="O135" s="31">
        <f>IFERROR($K135*$N135,"")</f>
        <v/>
      </c>
      <c r="P135" s="31">
        <f>IFERROR($L135*$N135,"")</f>
        <v/>
      </c>
      <c r="Q135" s="31">
        <f>$M135*$N135</f>
        <v/>
      </c>
      <c r="R135" s="29" t="n"/>
      <c r="S135" s="39" t="n"/>
      <c r="T135" s="29" t="inlineStr">
        <is>
          <t>Sin recuento físico en el inventario de Avain</t>
        </is>
      </c>
      <c r="U135" s="40" t="inlineStr">
        <is>
          <t>Sin recuento físico</t>
        </is>
      </c>
      <c r="V135" s="29" t="n"/>
      <c r="W135" s="29" t="n"/>
      <c r="X135" s="29" t="n"/>
      <c r="Y135" s="29" t="n"/>
      <c r="Z135" s="29" t="n"/>
      <c r="AA135" s="29" t="n"/>
    </row>
    <row r="136">
      <c r="A136" s="29" t="inlineStr">
        <is>
          <t>San Juan</t>
        </is>
      </c>
      <c r="B136" s="29" t="inlineStr">
        <is>
          <t>1120</t>
        </is>
      </c>
      <c r="C136" s="29" t="inlineStr">
        <is>
          <t>Stock SAP</t>
        </is>
      </c>
      <c r="D136" s="29" t="inlineStr">
        <is>
          <t>Medicamentos</t>
        </is>
      </c>
      <c r="E136" s="29" t="inlineStr">
        <is>
          <t>ZMED</t>
        </is>
      </c>
      <c r="F136" s="29" t="inlineStr">
        <is>
          <t>Dentro del alcance</t>
        </is>
      </c>
      <c r="G136" s="29" t="inlineStr">
        <is>
          <t>1000670</t>
        </is>
      </c>
      <c r="H136" s="29" t="inlineStr">
        <is>
          <t>PARACETAMOL + BROMEXINA COMP.</t>
        </is>
      </c>
      <c r="I136" s="29" t="n"/>
      <c r="J136" s="29" t="n"/>
      <c r="K136" s="30">
        <f>SUMIF('1120 SJ'!$A$2:$A$679,$G136,'1120 SJ'!$I$2:$I$679)</f>
        <v/>
      </c>
      <c r="L136" s="30">
        <f>SUMIF('1120 SJ'!$A$2:$A$679,$G136,'1120 SJ'!$Q$2:$Q$679)</f>
        <v/>
      </c>
      <c r="M136" s="30">
        <f>$K136-$L136</f>
        <v/>
      </c>
      <c r="N136" s="31">
        <f>IFERROR(SUMIF('1120 SJ'!$A$2:$A$679,$G136,'1120 SJ'!$M$2:$M$679)/$K136,0)</f>
        <v/>
      </c>
      <c r="O136" s="31">
        <f>IFERROR($K136*$N136,"")</f>
        <v/>
      </c>
      <c r="P136" s="31">
        <f>IFERROR($L136*$N136,"")</f>
        <v/>
      </c>
      <c r="Q136" s="31">
        <f>$M136*$N136</f>
        <v/>
      </c>
      <c r="R136" s="29" t="n"/>
      <c r="S136" s="39" t="n"/>
      <c r="T136" s="29" t="inlineStr">
        <is>
          <t>Sin recuento físico en el inventario de Avain</t>
        </is>
      </c>
      <c r="U136" s="40" t="inlineStr">
        <is>
          <t>Sin recuento físico</t>
        </is>
      </c>
      <c r="V136" s="29" t="n"/>
      <c r="W136" s="29" t="n"/>
      <c r="X136" s="29" t="n"/>
      <c r="Y136" s="29" t="n"/>
      <c r="Z136" s="29" t="n"/>
      <c r="AA136" s="29" t="n"/>
    </row>
    <row r="137">
      <c r="A137" s="29" t="inlineStr">
        <is>
          <t>San Juan</t>
        </is>
      </c>
      <c r="B137" s="29" t="inlineStr">
        <is>
          <t>1120</t>
        </is>
      </c>
      <c r="C137" s="29" t="inlineStr">
        <is>
          <t>Stock SAP</t>
        </is>
      </c>
      <c r="D137" s="29" t="inlineStr">
        <is>
          <t>Medicamentos</t>
        </is>
      </c>
      <c r="E137" s="29" t="inlineStr">
        <is>
          <t>ZMED</t>
        </is>
      </c>
      <c r="F137" s="29" t="inlineStr">
        <is>
          <t>Dentro del alcance</t>
        </is>
      </c>
      <c r="G137" s="29" t="inlineStr">
        <is>
          <t>1005230</t>
        </is>
      </c>
      <c r="H137" s="29" t="inlineStr">
        <is>
          <t>BETAMETASONA+LORATADINA X 20 COMP</t>
        </is>
      </c>
      <c r="I137" s="29" t="n"/>
      <c r="J137" s="29" t="n"/>
      <c r="K137" s="30">
        <f>SUMIF('1120 SJ'!$A$2:$A$679,$G137,'1120 SJ'!$I$2:$I$679)</f>
        <v/>
      </c>
      <c r="L137" s="30">
        <f>SUMIF('1120 SJ'!$A$2:$A$679,$G137,'1120 SJ'!$Q$2:$Q$679)</f>
        <v/>
      </c>
      <c r="M137" s="30">
        <f>$K137-$L137</f>
        <v/>
      </c>
      <c r="N137" s="31">
        <f>IFERROR(SUMIF('1120 SJ'!$A$2:$A$679,$G137,'1120 SJ'!$M$2:$M$679)/$K137,0)</f>
        <v/>
      </c>
      <c r="O137" s="31">
        <f>IFERROR($K137*$N137,"")</f>
        <v/>
      </c>
      <c r="P137" s="31">
        <f>IFERROR($L137*$N137,"")</f>
        <v/>
      </c>
      <c r="Q137" s="31">
        <f>$M137*$N137</f>
        <v/>
      </c>
      <c r="R137" s="29" t="n"/>
      <c r="S137" s="39" t="n"/>
      <c r="T137" s="29" t="inlineStr">
        <is>
          <t>Sin recuento físico en el inventario de Avain</t>
        </is>
      </c>
      <c r="U137" s="40" t="inlineStr">
        <is>
          <t>Sin recuento físico</t>
        </is>
      </c>
      <c r="V137" s="29" t="n"/>
      <c r="W137" s="29" t="n"/>
      <c r="X137" s="29" t="n"/>
      <c r="Y137" s="29" t="n"/>
      <c r="Z137" s="29" t="n"/>
      <c r="AA137" s="29" t="inlineStr">
        <is>
          <t>El material ocupa 4 filas en la hoja 1120 SJ (lote/almacén). La cantidad SAP y la física de esta vista son el total del material.</t>
        </is>
      </c>
    </row>
    <row r="138">
      <c r="A138" s="29" t="inlineStr">
        <is>
          <t>San Juan</t>
        </is>
      </c>
      <c r="B138" s="29" t="inlineStr">
        <is>
          <t>1120</t>
        </is>
      </c>
      <c r="C138" s="29" t="inlineStr">
        <is>
          <t>Stock SAP</t>
        </is>
      </c>
      <c r="D138" s="29" t="inlineStr">
        <is>
          <t>Medicamentos</t>
        </is>
      </c>
      <c r="E138" s="29" t="inlineStr">
        <is>
          <t>ZMED</t>
        </is>
      </c>
      <c r="F138" s="29" t="inlineStr">
        <is>
          <t>Dentro del alcance</t>
        </is>
      </c>
      <c r="G138" s="29" t="inlineStr">
        <is>
          <t>1000371</t>
        </is>
      </c>
      <c r="H138" s="29" t="inlineStr">
        <is>
          <t>PROTECTOR SOLAR</t>
        </is>
      </c>
      <c r="I138" s="29" t="inlineStr">
        <is>
          <t>DESC290</t>
        </is>
      </c>
      <c r="J138" s="29" t="inlineStr">
        <is>
          <t>Protector solar Labial</t>
        </is>
      </c>
      <c r="K138" s="30">
        <f>SUMIF('1120 SJ'!$A$2:$A$679,$G138,'1120 SJ'!$I$2:$I$679)</f>
        <v/>
      </c>
      <c r="L138" s="30">
        <f>SUMIF('1120 SJ'!$A$2:$A$679,$G138,'1120 SJ'!$Q$2:$Q$679)</f>
        <v/>
      </c>
      <c r="M138" s="30">
        <f>$K138-$L138</f>
        <v/>
      </c>
      <c r="N138" s="31">
        <f>IFERROR(SUMIF('1120 SJ'!$A$2:$A$679,$G138,'1120 SJ'!$M$2:$M$679)/$K138,0)</f>
        <v/>
      </c>
      <c r="O138" s="31">
        <f>IFERROR($K138*$N138,"")</f>
        <v/>
      </c>
      <c r="P138" s="31">
        <f>IFERROR($L138*$N138,"")</f>
        <v/>
      </c>
      <c r="Q138" s="31">
        <f>$M138*$N138</f>
        <v/>
      </c>
      <c r="R138" s="29" t="n"/>
      <c r="S138" s="37" t="inlineStr">
        <is>
          <t>Alta</t>
        </is>
      </c>
      <c r="T138" s="29" t="inlineStr">
        <is>
          <t>Homologado – confianza Alta</t>
        </is>
      </c>
      <c r="U138" s="38" t="inlineStr">
        <is>
          <t>Dar de baja en SAP</t>
        </is>
      </c>
      <c r="V138" s="29" t="inlineStr">
        <is>
          <t>Cruce por nomenclatura SAP</t>
        </is>
      </c>
      <c r="W138" s="29" t="inlineStr">
        <is>
          <t>No</t>
        </is>
      </c>
      <c r="X138" s="29" t="n"/>
      <c r="Y138" s="29" t="inlineStr">
        <is>
          <t>No</t>
        </is>
      </c>
      <c r="Z138" s="29" t="n"/>
      <c r="AA138" s="29" t="inlineStr">
        <is>
          <t>Cruce por nomenclatura: similitud 0.86. El material ocupa 3 filas en la hoja 1120 SJ (lote/almacén). La cantidad SAP y la física de esta vista son el total del material.</t>
        </is>
      </c>
    </row>
    <row r="139">
      <c r="A139" s="29" t="inlineStr">
        <is>
          <t>San Juan</t>
        </is>
      </c>
      <c r="B139" s="29" t="inlineStr">
        <is>
          <t>1120</t>
        </is>
      </c>
      <c r="C139" s="29" t="inlineStr">
        <is>
          <t>Stock SAP</t>
        </is>
      </c>
      <c r="D139" s="29" t="inlineStr">
        <is>
          <t>Medicamentos</t>
        </is>
      </c>
      <c r="E139" s="29" t="inlineStr">
        <is>
          <t>ZMED</t>
        </is>
      </c>
      <c r="F139" s="29" t="inlineStr">
        <is>
          <t>Dentro del alcance</t>
        </is>
      </c>
      <c r="G139" s="29" t="inlineStr">
        <is>
          <t>1000488</t>
        </is>
      </c>
      <c r="H139" s="29" t="inlineStr">
        <is>
          <t>CLOPIDOGREL 75MG COMP</t>
        </is>
      </c>
      <c r="I139" s="29" t="n"/>
      <c r="J139" s="29" t="n"/>
      <c r="K139" s="30">
        <f>SUMIF('1120 SJ'!$A$2:$A$679,$G139,'1120 SJ'!$I$2:$I$679)</f>
        <v/>
      </c>
      <c r="L139" s="30">
        <f>SUMIF('1120 SJ'!$A$2:$A$679,$G139,'1120 SJ'!$Q$2:$Q$679)</f>
        <v/>
      </c>
      <c r="M139" s="30">
        <f>$K139-$L139</f>
        <v/>
      </c>
      <c r="N139" s="31">
        <f>IFERROR(SUMIF('1120 SJ'!$A$2:$A$679,$G139,'1120 SJ'!$M$2:$M$679)/$K139,0)</f>
        <v/>
      </c>
      <c r="O139" s="31">
        <f>IFERROR($K139*$N139,"")</f>
        <v/>
      </c>
      <c r="P139" s="31">
        <f>IFERROR($L139*$N139,"")</f>
        <v/>
      </c>
      <c r="Q139" s="31">
        <f>$M139*$N139</f>
        <v/>
      </c>
      <c r="R139" s="29" t="n"/>
      <c r="S139" s="39" t="n"/>
      <c r="T139" s="29" t="inlineStr">
        <is>
          <t>Sin recuento físico en el inventario de Avain</t>
        </is>
      </c>
      <c r="U139" s="40" t="inlineStr">
        <is>
          <t>Sin recuento físico</t>
        </is>
      </c>
      <c r="V139" s="29" t="n"/>
      <c r="W139" s="29" t="n"/>
      <c r="X139" s="29" t="n"/>
      <c r="Y139" s="29" t="n"/>
      <c r="Z139" s="29" t="n"/>
      <c r="AA139" s="29" t="inlineStr">
        <is>
          <t>El material ocupa 3 filas en la hoja 1120 SJ (lote/almacén). La cantidad SAP y la física de esta vista son el total del material.</t>
        </is>
      </c>
    </row>
    <row r="140">
      <c r="A140" s="29" t="inlineStr">
        <is>
          <t>San Juan</t>
        </is>
      </c>
      <c r="B140" s="29" t="inlineStr">
        <is>
          <t>1120</t>
        </is>
      </c>
      <c r="C140" s="29" t="inlineStr">
        <is>
          <t>Stock SAP</t>
        </is>
      </c>
      <c r="D140" s="29" t="inlineStr">
        <is>
          <t>Medicamentos</t>
        </is>
      </c>
      <c r="E140" s="29" t="inlineStr">
        <is>
          <t>ZMED</t>
        </is>
      </c>
      <c r="F140" s="29" t="inlineStr">
        <is>
          <t>Dentro del alcance</t>
        </is>
      </c>
      <c r="G140" s="29" t="inlineStr">
        <is>
          <t>1000870</t>
        </is>
      </c>
      <c r="H140" s="29" t="inlineStr">
        <is>
          <t>CLOTRIMAZOL 1% 20 GR CREMA</t>
        </is>
      </c>
      <c r="I140" s="29" t="n"/>
      <c r="J140" s="29" t="n"/>
      <c r="K140" s="30">
        <f>SUMIF('1120 SJ'!$A$2:$A$679,$G140,'1120 SJ'!$I$2:$I$679)</f>
        <v/>
      </c>
      <c r="L140" s="30">
        <f>SUMIF('1120 SJ'!$A$2:$A$679,$G140,'1120 SJ'!$Q$2:$Q$679)</f>
        <v/>
      </c>
      <c r="M140" s="30">
        <f>$K140-$L140</f>
        <v/>
      </c>
      <c r="N140" s="31">
        <f>IFERROR(SUMIF('1120 SJ'!$A$2:$A$679,$G140,'1120 SJ'!$M$2:$M$679)/$K140,0)</f>
        <v/>
      </c>
      <c r="O140" s="31">
        <f>IFERROR($K140*$N140,"")</f>
        <v/>
      </c>
      <c r="P140" s="31">
        <f>IFERROR($L140*$N140,"")</f>
        <v/>
      </c>
      <c r="Q140" s="31">
        <f>$M140*$N140</f>
        <v/>
      </c>
      <c r="R140" s="29" t="n"/>
      <c r="S140" s="39" t="n"/>
      <c r="T140" s="29" t="inlineStr">
        <is>
          <t>Sin recuento físico en el inventario de Avain</t>
        </is>
      </c>
      <c r="U140" s="40" t="inlineStr">
        <is>
          <t>Sin recuento físico</t>
        </is>
      </c>
      <c r="V140" s="29" t="n"/>
      <c r="W140" s="29" t="n"/>
      <c r="X140" s="29" t="n"/>
      <c r="Y140" s="29" t="n"/>
      <c r="Z140" s="29" t="n"/>
      <c r="AA140" s="29" t="n"/>
    </row>
    <row r="141">
      <c r="A141" s="29" t="inlineStr">
        <is>
          <t>San Juan</t>
        </is>
      </c>
      <c r="B141" s="29" t="inlineStr">
        <is>
          <t>1120</t>
        </is>
      </c>
      <c r="C141" s="29" t="inlineStr">
        <is>
          <t>Stock SAP</t>
        </is>
      </c>
      <c r="D141" s="29" t="inlineStr">
        <is>
          <t>Medicamentos</t>
        </is>
      </c>
      <c r="E141" s="29" t="inlineStr">
        <is>
          <t>ZMED</t>
        </is>
      </c>
      <c r="F141" s="29" t="inlineStr">
        <is>
          <t>Dentro del alcance</t>
        </is>
      </c>
      <c r="G141" s="29" t="inlineStr">
        <is>
          <t>1001118</t>
        </is>
      </c>
      <c r="H141" s="29" t="inlineStr">
        <is>
          <t>SALES REHIDRATANTES SOBRE POLVO</t>
        </is>
      </c>
      <c r="I141" s="29" t="n"/>
      <c r="J141" s="29" t="n"/>
      <c r="K141" s="30">
        <f>SUMIF('1120 SJ'!$A$2:$A$679,$G141,'1120 SJ'!$I$2:$I$679)</f>
        <v/>
      </c>
      <c r="L141" s="30">
        <f>SUMIF('1120 SJ'!$A$2:$A$679,$G141,'1120 SJ'!$Q$2:$Q$679)</f>
        <v/>
      </c>
      <c r="M141" s="30">
        <f>$K141-$L141</f>
        <v/>
      </c>
      <c r="N141" s="31">
        <f>IFERROR(SUMIF('1120 SJ'!$A$2:$A$679,$G141,'1120 SJ'!$M$2:$M$679)/$K141,0)</f>
        <v/>
      </c>
      <c r="O141" s="31">
        <f>IFERROR($K141*$N141,"")</f>
        <v/>
      </c>
      <c r="P141" s="31">
        <f>IFERROR($L141*$N141,"")</f>
        <v/>
      </c>
      <c r="Q141" s="31">
        <f>$M141*$N141</f>
        <v/>
      </c>
      <c r="R141" s="29" t="n"/>
      <c r="S141" s="39" t="n"/>
      <c r="T141" s="29" t="inlineStr">
        <is>
          <t>Sin recuento físico en el inventario de Avain</t>
        </is>
      </c>
      <c r="U141" s="40" t="inlineStr">
        <is>
          <t>Sin recuento físico</t>
        </is>
      </c>
      <c r="V141" s="29" t="n"/>
      <c r="W141" s="29" t="n"/>
      <c r="X141" s="29" t="n"/>
      <c r="Y141" s="29" t="n"/>
      <c r="Z141" s="29" t="n"/>
      <c r="AA141" s="29" t="inlineStr">
        <is>
          <t>El material ocupa 2 filas en la hoja 1120 SJ (lote/almacén). La cantidad SAP y la física de esta vista son el total del material.</t>
        </is>
      </c>
    </row>
    <row r="142">
      <c r="A142" s="29" t="inlineStr">
        <is>
          <t>San Juan</t>
        </is>
      </c>
      <c r="B142" s="29" t="inlineStr">
        <is>
          <t>1120</t>
        </is>
      </c>
      <c r="C142" s="29" t="inlineStr">
        <is>
          <t>Stock SAP</t>
        </is>
      </c>
      <c r="D142" s="29" t="inlineStr">
        <is>
          <t>Descartables</t>
        </is>
      </c>
      <c r="E142" s="29" t="inlineStr">
        <is>
          <t>ZDES</t>
        </is>
      </c>
      <c r="F142" s="29" t="inlineStr">
        <is>
          <t>Dentro del alcance</t>
        </is>
      </c>
      <c r="G142" s="29" t="inlineStr">
        <is>
          <t>2000221</t>
        </is>
      </c>
      <c r="H142" s="29" t="inlineStr">
        <is>
          <t>APOSITO TRANSP HIPOALERGIC FILM DE 10CM</t>
        </is>
      </c>
      <c r="I142" s="29" t="n"/>
      <c r="J142" s="29" t="n"/>
      <c r="K142" s="30">
        <f>SUMIF('1120 SJ'!$A$2:$A$679,$G142,'1120 SJ'!$I$2:$I$679)</f>
        <v/>
      </c>
      <c r="L142" s="30">
        <f>SUMIF('1120 SJ'!$A$2:$A$679,$G142,'1120 SJ'!$Q$2:$Q$679)</f>
        <v/>
      </c>
      <c r="M142" s="30">
        <f>$K142-$L142</f>
        <v/>
      </c>
      <c r="N142" s="31">
        <f>IFERROR(SUMIF('1120 SJ'!$A$2:$A$679,$G142,'1120 SJ'!$M$2:$M$679)/$K142,0)</f>
        <v/>
      </c>
      <c r="O142" s="31">
        <f>IFERROR($K142*$N142,"")</f>
        <v/>
      </c>
      <c r="P142" s="31">
        <f>IFERROR($L142*$N142,"")</f>
        <v/>
      </c>
      <c r="Q142" s="31">
        <f>$M142*$N142</f>
        <v/>
      </c>
      <c r="R142" s="29" t="n"/>
      <c r="S142" s="39" t="n"/>
      <c r="T142" s="29" t="inlineStr">
        <is>
          <t>Sin recuento físico en el inventario de Avain</t>
        </is>
      </c>
      <c r="U142" s="40" t="inlineStr">
        <is>
          <t>Sin recuento físico</t>
        </is>
      </c>
      <c r="V142" s="29" t="n"/>
      <c r="W142" s="29" t="n"/>
      <c r="X142" s="29" t="n"/>
      <c r="Y142" s="29" t="n"/>
      <c r="Z142" s="29" t="n"/>
      <c r="AA142" s="29" t="n"/>
    </row>
    <row r="143">
      <c r="A143" s="29" t="inlineStr">
        <is>
          <t>San Juan</t>
        </is>
      </c>
      <c r="B143" s="29" t="inlineStr">
        <is>
          <t>1120</t>
        </is>
      </c>
      <c r="C143" s="29" t="inlineStr">
        <is>
          <t>Stock SAP</t>
        </is>
      </c>
      <c r="D143" s="29" t="inlineStr">
        <is>
          <t>Medicamentos</t>
        </is>
      </c>
      <c r="E143" s="29" t="inlineStr">
        <is>
          <t>ZMED</t>
        </is>
      </c>
      <c r="F143" s="29" t="inlineStr">
        <is>
          <t>Dentro del alcance</t>
        </is>
      </c>
      <c r="G143" s="29" t="inlineStr">
        <is>
          <t>1000078</t>
        </is>
      </c>
      <c r="H143" s="29" t="inlineStr">
        <is>
          <t>SOLUCION GLUCOSADA HIPERTONICA 25% AMP</t>
        </is>
      </c>
      <c r="I143" s="29" t="n"/>
      <c r="J143" s="29" t="n"/>
      <c r="K143" s="30">
        <f>SUMIF('1120 SJ'!$A$2:$A$679,$G143,'1120 SJ'!$I$2:$I$679)</f>
        <v/>
      </c>
      <c r="L143" s="30">
        <f>SUMIF('1120 SJ'!$A$2:$A$679,$G143,'1120 SJ'!$Q$2:$Q$679)</f>
        <v/>
      </c>
      <c r="M143" s="30">
        <f>$K143-$L143</f>
        <v/>
      </c>
      <c r="N143" s="31">
        <f>IFERROR(SUMIF('1120 SJ'!$A$2:$A$679,$G143,'1120 SJ'!$M$2:$M$679)/$K143,0)</f>
        <v/>
      </c>
      <c r="O143" s="31">
        <f>IFERROR($K143*$N143,"")</f>
        <v/>
      </c>
      <c r="P143" s="31">
        <f>IFERROR($L143*$N143,"")</f>
        <v/>
      </c>
      <c r="Q143" s="31">
        <f>$M143*$N143</f>
        <v/>
      </c>
      <c r="R143" s="29" t="n"/>
      <c r="S143" s="39" t="n"/>
      <c r="T143" s="29" t="inlineStr">
        <is>
          <t>Sin recuento físico en el inventario de Avain</t>
        </is>
      </c>
      <c r="U143" s="40" t="inlineStr">
        <is>
          <t>Sin recuento físico</t>
        </is>
      </c>
      <c r="V143" s="29" t="n"/>
      <c r="W143" s="29" t="n"/>
      <c r="X143" s="29" t="n"/>
      <c r="Y143" s="29" t="n"/>
      <c r="Z143" s="29" t="n"/>
      <c r="AA143" s="29" t="inlineStr">
        <is>
          <t>El material ocupa 2 filas en la hoja 1120 SJ (lote/almacén). La cantidad SAP y la física de esta vista son el total del material.</t>
        </is>
      </c>
    </row>
    <row r="144">
      <c r="A144" s="29" t="inlineStr">
        <is>
          <t>San Juan</t>
        </is>
      </c>
      <c r="B144" s="29" t="inlineStr">
        <is>
          <t>1120</t>
        </is>
      </c>
      <c r="C144" s="29" t="inlineStr">
        <is>
          <t>Stock SAP</t>
        </is>
      </c>
      <c r="D144" s="29" t="inlineStr">
        <is>
          <t>Medicamentos</t>
        </is>
      </c>
      <c r="E144" s="29" t="inlineStr">
        <is>
          <t>ZMED</t>
        </is>
      </c>
      <c r="F144" s="29" t="inlineStr">
        <is>
          <t>Dentro del alcance</t>
        </is>
      </c>
      <c r="G144" s="29" t="inlineStr">
        <is>
          <t>1000007</t>
        </is>
      </c>
      <c r="H144" s="29" t="inlineStr">
        <is>
          <t>ATROPINA 1MG AMPOLLA DE 1ML</t>
        </is>
      </c>
      <c r="I144" s="29" t="inlineStr">
        <is>
          <t>MED174</t>
        </is>
      </c>
      <c r="J144" s="29" t="inlineStr">
        <is>
          <t>Sulfato de Atropina 1mg Amp x 1 ml</t>
        </is>
      </c>
      <c r="K144" s="30">
        <f>SUMIF('1120 SJ'!$A$2:$A$679,$G144,'1120 SJ'!$I$2:$I$679)</f>
        <v/>
      </c>
      <c r="L144" s="30">
        <f>SUMIF('1120 SJ'!$A$2:$A$679,$G144,'1120 SJ'!$Q$2:$Q$679)</f>
        <v/>
      </c>
      <c r="M144" s="30">
        <f>$K144-$L144</f>
        <v/>
      </c>
      <c r="N144" s="31">
        <f>IFERROR(SUMIF('1120 SJ'!$A$2:$A$679,$G144,'1120 SJ'!$M$2:$M$679)/$K144,0)</f>
        <v/>
      </c>
      <c r="O144" s="31">
        <f>IFERROR($K144*$N144,"")</f>
        <v/>
      </c>
      <c r="P144" s="31">
        <f>IFERROR($L144*$N144,"")</f>
        <v/>
      </c>
      <c r="Q144" s="31">
        <f>$M144*$N144</f>
        <v/>
      </c>
      <c r="R144" s="29" t="n"/>
      <c r="S144" s="37" t="inlineStr">
        <is>
          <t>Alta</t>
        </is>
      </c>
      <c r="T144" s="29" t="inlineStr">
        <is>
          <t>Homologado – confianza Alta</t>
        </is>
      </c>
      <c r="U144" s="38" t="inlineStr">
        <is>
          <t>Dar de baja en SAP</t>
        </is>
      </c>
      <c r="V144" s="29" t="inlineStr">
        <is>
          <t>Homologación por código Avain (master M03-002)</t>
        </is>
      </c>
      <c r="W144" s="29" t="inlineStr">
        <is>
          <t>No</t>
        </is>
      </c>
      <c r="X144" s="29" t="n"/>
      <c r="Y144" s="29" t="inlineStr">
        <is>
          <t>Sí</t>
        </is>
      </c>
      <c r="Z144" s="29" t="inlineStr">
        <is>
          <t>M03-002</t>
        </is>
      </c>
      <c r="AA144" s="29" t="inlineStr">
        <is>
          <t>Homologación: confianza base Alta + confianza SAP Alta → Alta.</t>
        </is>
      </c>
    </row>
    <row r="145">
      <c r="A145" s="29" t="inlineStr">
        <is>
          <t>San Juan</t>
        </is>
      </c>
      <c r="B145" s="29" t="inlineStr">
        <is>
          <t>1120</t>
        </is>
      </c>
      <c r="C145" s="29" t="inlineStr">
        <is>
          <t>Stock SAP</t>
        </is>
      </c>
      <c r="D145" s="29" t="inlineStr">
        <is>
          <t>Medicamentos</t>
        </is>
      </c>
      <c r="E145" s="29" t="inlineStr">
        <is>
          <t>ZMED</t>
        </is>
      </c>
      <c r="F145" s="29" t="inlineStr">
        <is>
          <t>Dentro del alcance</t>
        </is>
      </c>
      <c r="G145" s="29" t="inlineStr">
        <is>
          <t>1000244</t>
        </is>
      </c>
      <c r="H145" s="29" t="inlineStr">
        <is>
          <t>Hioscina Butilbromuro 10 mg,Dipirona AMP</t>
        </is>
      </c>
      <c r="I145" s="29" t="n"/>
      <c r="J145" s="29" t="n"/>
      <c r="K145" s="30">
        <f>SUMIF('1120 SJ'!$A$2:$A$679,$G145,'1120 SJ'!$I$2:$I$679)</f>
        <v/>
      </c>
      <c r="L145" s="30">
        <f>SUMIF('1120 SJ'!$A$2:$A$679,$G145,'1120 SJ'!$Q$2:$Q$679)</f>
        <v/>
      </c>
      <c r="M145" s="30">
        <f>$K145-$L145</f>
        <v/>
      </c>
      <c r="N145" s="31">
        <f>IFERROR(SUMIF('1120 SJ'!$A$2:$A$679,$G145,'1120 SJ'!$M$2:$M$679)/$K145,0)</f>
        <v/>
      </c>
      <c r="O145" s="31">
        <f>IFERROR($K145*$N145,"")</f>
        <v/>
      </c>
      <c r="P145" s="31">
        <f>IFERROR($L145*$N145,"")</f>
        <v/>
      </c>
      <c r="Q145" s="31">
        <f>$M145*$N145</f>
        <v/>
      </c>
      <c r="R145" s="29" t="n"/>
      <c r="S145" s="39" t="n"/>
      <c r="T145" s="29" t="inlineStr">
        <is>
          <t>Sin recuento físico en el inventario de Avain</t>
        </is>
      </c>
      <c r="U145" s="40" t="inlineStr">
        <is>
          <t>Sin recuento físico</t>
        </is>
      </c>
      <c r="V145" s="29" t="n"/>
      <c r="W145" s="29" t="n"/>
      <c r="X145" s="29" t="n"/>
      <c r="Y145" s="29" t="n"/>
      <c r="Z145" s="29" t="n"/>
      <c r="AA145" s="29" t="n"/>
    </row>
    <row r="146">
      <c r="A146" s="29" t="inlineStr">
        <is>
          <t>San Juan</t>
        </is>
      </c>
      <c r="B146" s="29" t="inlineStr">
        <is>
          <t>1120</t>
        </is>
      </c>
      <c r="C146" s="29" t="inlineStr">
        <is>
          <t>Stock SAP</t>
        </is>
      </c>
      <c r="D146" s="29" t="inlineStr">
        <is>
          <t>Medicamentos</t>
        </is>
      </c>
      <c r="E146" s="29" t="inlineStr">
        <is>
          <t>ZMED</t>
        </is>
      </c>
      <c r="F146" s="29" t="inlineStr">
        <is>
          <t>Dentro del alcance</t>
        </is>
      </c>
      <c r="G146" s="29" t="inlineStr">
        <is>
          <t>1000672</t>
        </is>
      </c>
      <c r="H146" s="29" t="inlineStr">
        <is>
          <t>TOBRAMICINA + DEXAMETASONA</t>
        </is>
      </c>
      <c r="I146" s="29" t="n"/>
      <c r="J146" s="29" t="n"/>
      <c r="K146" s="30">
        <f>SUMIF('1120 SJ'!$A$2:$A$679,$G146,'1120 SJ'!$I$2:$I$679)</f>
        <v/>
      </c>
      <c r="L146" s="30">
        <f>SUMIF('1120 SJ'!$A$2:$A$679,$G146,'1120 SJ'!$Q$2:$Q$679)</f>
        <v/>
      </c>
      <c r="M146" s="30">
        <f>$K146-$L146</f>
        <v/>
      </c>
      <c r="N146" s="31">
        <f>IFERROR(SUMIF('1120 SJ'!$A$2:$A$679,$G146,'1120 SJ'!$M$2:$M$679)/$K146,0)</f>
        <v/>
      </c>
      <c r="O146" s="31">
        <f>IFERROR($K146*$N146,"")</f>
        <v/>
      </c>
      <c r="P146" s="31">
        <f>IFERROR($L146*$N146,"")</f>
        <v/>
      </c>
      <c r="Q146" s="31">
        <f>$M146*$N146</f>
        <v/>
      </c>
      <c r="R146" s="29" t="n"/>
      <c r="S146" s="39" t="n"/>
      <c r="T146" s="29" t="inlineStr">
        <is>
          <t>Sin recuento físico en el inventario de Avain</t>
        </is>
      </c>
      <c r="U146" s="40" t="inlineStr">
        <is>
          <t>Sin recuento físico</t>
        </is>
      </c>
      <c r="V146" s="29" t="n"/>
      <c r="W146" s="29" t="n"/>
      <c r="X146" s="29" t="n"/>
      <c r="Y146" s="29" t="n"/>
      <c r="Z146" s="29" t="n"/>
      <c r="AA146" s="29" t="inlineStr">
        <is>
          <t>El material ocupa 3 filas en la hoja 1120 SJ (lote/almacén). La cantidad SAP y la física de esta vista son el total del material.</t>
        </is>
      </c>
    </row>
    <row r="147">
      <c r="A147" s="29" t="inlineStr">
        <is>
          <t>San Juan</t>
        </is>
      </c>
      <c r="B147" s="29" t="inlineStr">
        <is>
          <t>1120</t>
        </is>
      </c>
      <c r="C147" s="29" t="inlineStr">
        <is>
          <t>Stock SAP</t>
        </is>
      </c>
      <c r="D147" s="29" t="inlineStr">
        <is>
          <t>Medicamentos</t>
        </is>
      </c>
      <c r="E147" s="29" t="inlineStr">
        <is>
          <t>ZMED</t>
        </is>
      </c>
      <c r="F147" s="29" t="inlineStr">
        <is>
          <t>Dentro del alcance</t>
        </is>
      </c>
      <c r="G147" s="29" t="inlineStr">
        <is>
          <t>1000725</t>
        </is>
      </c>
      <c r="H147" s="29" t="inlineStr">
        <is>
          <t>ATORVASTATINA 20MG</t>
        </is>
      </c>
      <c r="I147" s="29" t="n"/>
      <c r="J147" s="29" t="n"/>
      <c r="K147" s="30">
        <f>SUMIF('1120 SJ'!$A$2:$A$679,$G147,'1120 SJ'!$I$2:$I$679)</f>
        <v/>
      </c>
      <c r="L147" s="30">
        <f>SUMIF('1120 SJ'!$A$2:$A$679,$G147,'1120 SJ'!$Q$2:$Q$679)</f>
        <v/>
      </c>
      <c r="M147" s="30">
        <f>$K147-$L147</f>
        <v/>
      </c>
      <c r="N147" s="31">
        <f>IFERROR(SUMIF('1120 SJ'!$A$2:$A$679,$G147,'1120 SJ'!$M$2:$M$679)/$K147,0)</f>
        <v/>
      </c>
      <c r="O147" s="31">
        <f>IFERROR($K147*$N147,"")</f>
        <v/>
      </c>
      <c r="P147" s="31">
        <f>IFERROR($L147*$N147,"")</f>
        <v/>
      </c>
      <c r="Q147" s="31">
        <f>$M147*$N147</f>
        <v/>
      </c>
      <c r="R147" s="29" t="n"/>
      <c r="S147" s="39" t="n"/>
      <c r="T147" s="29" t="inlineStr">
        <is>
          <t>Sin recuento físico en el inventario de Avain</t>
        </is>
      </c>
      <c r="U147" s="40" t="inlineStr">
        <is>
          <t>Sin recuento físico</t>
        </is>
      </c>
      <c r="V147" s="29" t="n"/>
      <c r="W147" s="29" t="n"/>
      <c r="X147" s="29" t="n"/>
      <c r="Y147" s="29" t="n"/>
      <c r="Z147" s="29" t="n"/>
      <c r="AA147" s="29" t="inlineStr">
        <is>
          <t>El material ocupa 2 filas en la hoja 1120 SJ (lote/almacén). La cantidad SAP y la física de esta vista son el total del material.</t>
        </is>
      </c>
    </row>
    <row r="148">
      <c r="A148" s="29" t="inlineStr">
        <is>
          <t>San Juan</t>
        </is>
      </c>
      <c r="B148" s="29" t="inlineStr">
        <is>
          <t>1120</t>
        </is>
      </c>
      <c r="C148" s="29" t="inlineStr">
        <is>
          <t>Stock SAP</t>
        </is>
      </c>
      <c r="D148" s="29" t="inlineStr">
        <is>
          <t>Medicamentos</t>
        </is>
      </c>
      <c r="E148" s="29" t="inlineStr">
        <is>
          <t>ZMED</t>
        </is>
      </c>
      <c r="F148" s="29" t="inlineStr">
        <is>
          <t>Dentro del alcance</t>
        </is>
      </c>
      <c r="G148" s="29" t="inlineStr">
        <is>
          <t>1005103</t>
        </is>
      </c>
      <c r="H148" s="29" t="inlineStr">
        <is>
          <t>CLONAZEPAM 2MG COMPRIMIDO</t>
        </is>
      </c>
      <c r="I148" s="29" t="n"/>
      <c r="J148" s="29" t="n"/>
      <c r="K148" s="30">
        <f>SUMIF('1120 SJ'!$A$2:$A$679,$G148,'1120 SJ'!$I$2:$I$679)</f>
        <v/>
      </c>
      <c r="L148" s="30">
        <f>SUMIF('1120 SJ'!$A$2:$A$679,$G148,'1120 SJ'!$Q$2:$Q$679)</f>
        <v/>
      </c>
      <c r="M148" s="30">
        <f>$K148-$L148</f>
        <v/>
      </c>
      <c r="N148" s="31">
        <f>IFERROR(SUMIF('1120 SJ'!$A$2:$A$679,$G148,'1120 SJ'!$M$2:$M$679)/$K148,0)</f>
        <v/>
      </c>
      <c r="O148" s="31">
        <f>IFERROR($K148*$N148,"")</f>
        <v/>
      </c>
      <c r="P148" s="31">
        <f>IFERROR($L148*$N148,"")</f>
        <v/>
      </c>
      <c r="Q148" s="31">
        <f>$M148*$N148</f>
        <v/>
      </c>
      <c r="R148" s="29" t="n"/>
      <c r="S148" s="39" t="n"/>
      <c r="T148" s="29" t="inlineStr">
        <is>
          <t>Sin recuento físico en el inventario de Avain</t>
        </is>
      </c>
      <c r="U148" s="40" t="inlineStr">
        <is>
          <t>Sin recuento físico</t>
        </is>
      </c>
      <c r="V148" s="29" t="n"/>
      <c r="W148" s="29" t="n"/>
      <c r="X148" s="29" t="n"/>
      <c r="Y148" s="29" t="n"/>
      <c r="Z148" s="29" t="n"/>
      <c r="AA148" s="29" t="n"/>
    </row>
    <row r="149">
      <c r="A149" s="29" t="inlineStr">
        <is>
          <t>San Juan</t>
        </is>
      </c>
      <c r="B149" s="29" t="inlineStr">
        <is>
          <t>1120</t>
        </is>
      </c>
      <c r="C149" s="29" t="inlineStr">
        <is>
          <t>Stock SAP</t>
        </is>
      </c>
      <c r="D149" s="29" t="inlineStr">
        <is>
          <t>Medicamentos</t>
        </is>
      </c>
      <c r="E149" s="29" t="inlineStr">
        <is>
          <t>ZMED</t>
        </is>
      </c>
      <c r="F149" s="29" t="inlineStr">
        <is>
          <t>Dentro del alcance</t>
        </is>
      </c>
      <c r="G149" s="29" t="inlineStr">
        <is>
          <t>1005276</t>
        </is>
      </c>
      <c r="H149" s="29" t="inlineStr">
        <is>
          <t>LORAZEPAM 2.5MG COMP</t>
        </is>
      </c>
      <c r="I149" s="29" t="n"/>
      <c r="J149" s="29" t="n"/>
      <c r="K149" s="30">
        <f>SUMIF('1120 SJ'!$A$2:$A$679,$G149,'1120 SJ'!$I$2:$I$679)</f>
        <v/>
      </c>
      <c r="L149" s="30">
        <f>SUMIF('1120 SJ'!$A$2:$A$679,$G149,'1120 SJ'!$Q$2:$Q$679)</f>
        <v/>
      </c>
      <c r="M149" s="30">
        <f>$K149-$L149</f>
        <v/>
      </c>
      <c r="N149" s="31">
        <f>IFERROR(SUMIF('1120 SJ'!$A$2:$A$679,$G149,'1120 SJ'!$M$2:$M$679)/$K149,0)</f>
        <v/>
      </c>
      <c r="O149" s="31">
        <f>IFERROR($K149*$N149,"")</f>
        <v/>
      </c>
      <c r="P149" s="31">
        <f>IFERROR($L149*$N149,"")</f>
        <v/>
      </c>
      <c r="Q149" s="31">
        <f>$M149*$N149</f>
        <v/>
      </c>
      <c r="R149" s="29" t="n"/>
      <c r="S149" s="39" t="n"/>
      <c r="T149" s="29" t="inlineStr">
        <is>
          <t>Sin recuento físico en el inventario de Avain</t>
        </is>
      </c>
      <c r="U149" s="40" t="inlineStr">
        <is>
          <t>Sin recuento físico</t>
        </is>
      </c>
      <c r="V149" s="29" t="n"/>
      <c r="W149" s="29" t="n"/>
      <c r="X149" s="29" t="n"/>
      <c r="Y149" s="29" t="n"/>
      <c r="Z149" s="29" t="n"/>
      <c r="AA149" s="29" t="n"/>
    </row>
    <row r="150">
      <c r="A150" s="29" t="inlineStr">
        <is>
          <t>San Juan</t>
        </is>
      </c>
      <c r="B150" s="29" t="inlineStr">
        <is>
          <t>1120</t>
        </is>
      </c>
      <c r="C150" s="29" t="inlineStr">
        <is>
          <t>Stock SAP</t>
        </is>
      </c>
      <c r="D150" s="29" t="inlineStr">
        <is>
          <t>Descartables</t>
        </is>
      </c>
      <c r="E150" s="29" t="inlineStr">
        <is>
          <t>ZDES</t>
        </is>
      </c>
      <c r="F150" s="29" t="inlineStr">
        <is>
          <t>Dentro del alcance</t>
        </is>
      </c>
      <c r="G150" s="29" t="inlineStr">
        <is>
          <t>2000003</t>
        </is>
      </c>
      <c r="H150" s="29" t="inlineStr">
        <is>
          <t>CATETER INTRAVENOSO 16G T/ABBOCATH</t>
        </is>
      </c>
      <c r="I150" s="29" t="inlineStr">
        <is>
          <t>DESC2</t>
        </is>
      </c>
      <c r="J150" s="29" t="inlineStr">
        <is>
          <t>Abbocath Nº 16</t>
        </is>
      </c>
      <c r="K150" s="30">
        <f>SUMIF('1120 SJ'!$A$2:$A$679,$G150,'1120 SJ'!$I$2:$I$679)</f>
        <v/>
      </c>
      <c r="L150" s="30">
        <f>SUMIF('1120 SJ'!$A$2:$A$679,$G150,'1120 SJ'!$Q$2:$Q$679)</f>
        <v/>
      </c>
      <c r="M150" s="30">
        <f>$K150-$L150</f>
        <v/>
      </c>
      <c r="N150" s="31">
        <f>IFERROR(SUMIF('1120 SJ'!$A$2:$A$679,$G150,'1120 SJ'!$M$2:$M$679)/$K150,0)</f>
        <v/>
      </c>
      <c r="O150" s="31">
        <f>IFERROR($K150*$N150,"")</f>
        <v/>
      </c>
      <c r="P150" s="31">
        <f>IFERROR($L150*$N150,"")</f>
        <v/>
      </c>
      <c r="Q150" s="31">
        <f>$M150*$N150</f>
        <v/>
      </c>
      <c r="R150" s="29" t="n"/>
      <c r="S150" s="37" t="inlineStr">
        <is>
          <t>Alta</t>
        </is>
      </c>
      <c r="T150" s="29" t="inlineStr">
        <is>
          <t>Homologado – confianza Alta</t>
        </is>
      </c>
      <c r="U150" s="37" t="inlineStr">
        <is>
          <t>Dar de alta en SAP</t>
        </is>
      </c>
      <c r="V150" s="29" t="inlineStr">
        <is>
          <t>Homologación por código Avain (master D-126)</t>
        </is>
      </c>
      <c r="W150" s="29" t="inlineStr">
        <is>
          <t>Sí</t>
        </is>
      </c>
      <c r="X150" s="29" t="inlineStr">
        <is>
          <t>2000003, 2001218</t>
        </is>
      </c>
      <c r="Y150" s="29" t="inlineStr">
        <is>
          <t>Sí</t>
        </is>
      </c>
      <c r="Z150" s="29" t="inlineStr">
        <is>
          <t>D-126</t>
        </is>
      </c>
      <c r="AA150" s="29" t="inlineStr">
        <is>
          <t>Homologación: confianza base Alta + confianza SAP Alta → Alta. El cruce SAP–Avain identificó 2 códigos SAP como posibles equivalentes del mismo ítem de Avain (2000003, 2001218). Se imputó al primero (lógica BUSCARV); requiere validación posterior.</t>
        </is>
      </c>
    </row>
    <row r="151">
      <c r="A151" s="29" t="inlineStr">
        <is>
          <t>San Juan</t>
        </is>
      </c>
      <c r="B151" s="29" t="inlineStr">
        <is>
          <t>1120</t>
        </is>
      </c>
      <c r="C151" s="29" t="inlineStr">
        <is>
          <t>Stock SAP</t>
        </is>
      </c>
      <c r="D151" s="29" t="inlineStr">
        <is>
          <t>Uniformes</t>
        </is>
      </c>
      <c r="E151" s="29" t="inlineStr">
        <is>
          <t>ZUNI</t>
        </is>
      </c>
      <c r="F151" s="29" t="inlineStr">
        <is>
          <t>Fuera del alcance</t>
        </is>
      </c>
      <c r="G151" s="29" t="inlineStr">
        <is>
          <t>3001350</t>
        </is>
      </c>
      <c r="H151" s="29" t="inlineStr">
        <is>
          <t>GUANTE DE NITRILO TEJIDO</t>
        </is>
      </c>
      <c r="I151" s="29" t="n"/>
      <c r="J151" s="29" t="n"/>
      <c r="K151" s="30">
        <f>SUMIF('1120 SJ'!$A$2:$A$679,$G151,'1120 SJ'!$I$2:$I$679)</f>
        <v/>
      </c>
      <c r="L151" s="30">
        <f>SUMIF('1120 SJ'!$A$2:$A$679,$G151,'1120 SJ'!$Q$2:$Q$679)</f>
        <v/>
      </c>
      <c r="M151" s="30">
        <f>$K151-$L151</f>
        <v/>
      </c>
      <c r="N151" s="31">
        <f>IFERROR(SUMIF('1120 SJ'!$A$2:$A$679,$G151,'1120 SJ'!$M$2:$M$679)/$K151,0)</f>
        <v/>
      </c>
      <c r="O151" s="31">
        <f>IFERROR($K151*$N151,"")</f>
        <v/>
      </c>
      <c r="P151" s="31">
        <f>IFERROR($L151*$N151,"")</f>
        <v/>
      </c>
      <c r="Q151" s="31">
        <f>$M151*$N151</f>
        <v/>
      </c>
      <c r="R151" s="29" t="n"/>
      <c r="S151" s="39" t="n"/>
      <c r="T151" s="29" t="inlineStr">
        <is>
          <t>No aplica: uniformes, clasificación que el inventario físico de Farmacia no releva</t>
        </is>
      </c>
      <c r="U151" s="40" t="inlineStr">
        <is>
          <t>Fuera del alcance del inventario físico</t>
        </is>
      </c>
      <c r="V151" s="29" t="n"/>
      <c r="W151" s="29" t="n"/>
      <c r="X151" s="29" t="n"/>
      <c r="Y151" s="29" t="n"/>
      <c r="Z151" s="29" t="n"/>
      <c r="AA151" s="29" t="n"/>
    </row>
    <row r="152">
      <c r="A152" s="29" t="inlineStr">
        <is>
          <t>San Juan</t>
        </is>
      </c>
      <c r="B152" s="29" t="inlineStr">
        <is>
          <t>1120</t>
        </is>
      </c>
      <c r="C152" s="29" t="inlineStr">
        <is>
          <t>Stock SAP</t>
        </is>
      </c>
      <c r="D152" s="29" t="inlineStr">
        <is>
          <t>Uniformes</t>
        </is>
      </c>
      <c r="E152" s="29" t="inlineStr">
        <is>
          <t>ZUNI</t>
        </is>
      </c>
      <c r="F152" s="29" t="inlineStr">
        <is>
          <t>Fuera del alcance</t>
        </is>
      </c>
      <c r="G152" s="29" t="inlineStr">
        <is>
          <t>3002056</t>
        </is>
      </c>
      <c r="H152" s="29" t="inlineStr">
        <is>
          <t>GUANTES DE VAQUETA (PAR)</t>
        </is>
      </c>
      <c r="I152" s="29" t="n"/>
      <c r="J152" s="29" t="n"/>
      <c r="K152" s="30">
        <f>SUMIF('1120 SJ'!$A$2:$A$679,$G152,'1120 SJ'!$I$2:$I$679)</f>
        <v/>
      </c>
      <c r="L152" s="30">
        <f>SUMIF('1120 SJ'!$A$2:$A$679,$G152,'1120 SJ'!$Q$2:$Q$679)</f>
        <v/>
      </c>
      <c r="M152" s="30">
        <f>$K152-$L152</f>
        <v/>
      </c>
      <c r="N152" s="31">
        <f>IFERROR(SUMIF('1120 SJ'!$A$2:$A$679,$G152,'1120 SJ'!$M$2:$M$679)/$K152,0)</f>
        <v/>
      </c>
      <c r="O152" s="31">
        <f>IFERROR($K152*$N152,"")</f>
        <v/>
      </c>
      <c r="P152" s="31">
        <f>IFERROR($L152*$N152,"")</f>
        <v/>
      </c>
      <c r="Q152" s="31">
        <f>$M152*$N152</f>
        <v/>
      </c>
      <c r="R152" s="29" t="n"/>
      <c r="S152" s="39" t="n"/>
      <c r="T152" s="29" t="inlineStr">
        <is>
          <t>No aplica: uniformes, clasificación que el inventario físico de Farmacia no releva</t>
        </is>
      </c>
      <c r="U152" s="40" t="inlineStr">
        <is>
          <t>Fuera del alcance del inventario físico</t>
        </is>
      </c>
      <c r="V152" s="29" t="n"/>
      <c r="W152" s="29" t="n"/>
      <c r="X152" s="29" t="n"/>
      <c r="Y152" s="29" t="n"/>
      <c r="Z152" s="29" t="n"/>
      <c r="AA152" s="29" t="n"/>
    </row>
    <row r="153">
      <c r="A153" s="29" t="inlineStr">
        <is>
          <t>San Juan</t>
        </is>
      </c>
      <c r="B153" s="29" t="inlineStr">
        <is>
          <t>1120</t>
        </is>
      </c>
      <c r="C153" s="29" t="inlineStr">
        <is>
          <t>Stock SAP</t>
        </is>
      </c>
      <c r="D153" s="29" t="inlineStr">
        <is>
          <t>Medicamentos</t>
        </is>
      </c>
      <c r="E153" s="29" t="inlineStr">
        <is>
          <t>ZMED</t>
        </is>
      </c>
      <c r="F153" s="29" t="inlineStr">
        <is>
          <t>Dentro del alcance</t>
        </is>
      </c>
      <c r="G153" s="29" t="inlineStr">
        <is>
          <t>1000353</t>
        </is>
      </c>
      <c r="H153" s="29" t="inlineStr">
        <is>
          <t>LORATADINA+BETAMETASONA(HISTAMINOCORTERO</t>
        </is>
      </c>
      <c r="I153" s="29" t="n"/>
      <c r="J153" s="29" t="n"/>
      <c r="K153" s="30">
        <f>SUMIF('1120 SJ'!$A$2:$A$679,$G153,'1120 SJ'!$I$2:$I$679)</f>
        <v/>
      </c>
      <c r="L153" s="30">
        <f>SUMIF('1120 SJ'!$A$2:$A$679,$G153,'1120 SJ'!$Q$2:$Q$679)</f>
        <v/>
      </c>
      <c r="M153" s="30">
        <f>$K153-$L153</f>
        <v/>
      </c>
      <c r="N153" s="31">
        <f>IFERROR(SUMIF('1120 SJ'!$A$2:$A$679,$G153,'1120 SJ'!$M$2:$M$679)/$K153,0)</f>
        <v/>
      </c>
      <c r="O153" s="31">
        <f>IFERROR($K153*$N153,"")</f>
        <v/>
      </c>
      <c r="P153" s="31">
        <f>IFERROR($L153*$N153,"")</f>
        <v/>
      </c>
      <c r="Q153" s="31">
        <f>$M153*$N153</f>
        <v/>
      </c>
      <c r="R153" s="29" t="n"/>
      <c r="S153" s="39" t="n"/>
      <c r="T153" s="29" t="inlineStr">
        <is>
          <t>Sin recuento físico en el inventario de Avain</t>
        </is>
      </c>
      <c r="U153" s="40" t="inlineStr">
        <is>
          <t>Sin recuento físico</t>
        </is>
      </c>
      <c r="V153" s="29" t="n"/>
      <c r="W153" s="29" t="n"/>
      <c r="X153" s="29" t="n"/>
      <c r="Y153" s="29" t="n"/>
      <c r="Z153" s="29" t="n"/>
      <c r="AA153" s="29" t="inlineStr">
        <is>
          <t>El material ocupa 3 filas en la hoja 1120 SJ (lote/almacén). La cantidad SAP y la física de esta vista son el total del material.</t>
        </is>
      </c>
    </row>
    <row r="154">
      <c r="A154" s="29" t="inlineStr">
        <is>
          <t>San Juan</t>
        </is>
      </c>
      <c r="B154" s="29" t="inlineStr">
        <is>
          <t>1120</t>
        </is>
      </c>
      <c r="C154" s="29" t="inlineStr">
        <is>
          <t>Stock SAP</t>
        </is>
      </c>
      <c r="D154" s="29" t="inlineStr">
        <is>
          <t>Medicamentos</t>
        </is>
      </c>
      <c r="E154" s="29" t="inlineStr">
        <is>
          <t>ZMED</t>
        </is>
      </c>
      <c r="F154" s="29" t="inlineStr">
        <is>
          <t>Dentro del alcance</t>
        </is>
      </c>
      <c r="G154" s="29" t="inlineStr">
        <is>
          <t>1000005</t>
        </is>
      </c>
      <c r="H154" s="29" t="inlineStr">
        <is>
          <t>AMIODARONA 150MG AMPOLLA DE 3 ML INYEC</t>
        </is>
      </c>
      <c r="I154" s="29" t="inlineStr">
        <is>
          <t>MED11</t>
        </is>
      </c>
      <c r="J154" s="29" t="inlineStr">
        <is>
          <t>Amiodarona 150 mg Amp x 3 ml</t>
        </is>
      </c>
      <c r="K154" s="30">
        <f>SUMIF('1120 SJ'!$A$2:$A$679,$G154,'1120 SJ'!$I$2:$I$679)</f>
        <v/>
      </c>
      <c r="L154" s="30">
        <f>SUMIF('1120 SJ'!$A$2:$A$679,$G154,'1120 SJ'!$Q$2:$Q$679)</f>
        <v/>
      </c>
      <c r="M154" s="30">
        <f>$K154-$L154</f>
        <v/>
      </c>
      <c r="N154" s="31">
        <f>IFERROR(SUMIF('1120 SJ'!$A$2:$A$679,$G154,'1120 SJ'!$M$2:$M$679)/$K154,0)</f>
        <v/>
      </c>
      <c r="O154" s="31">
        <f>IFERROR($K154*$N154,"")</f>
        <v/>
      </c>
      <c r="P154" s="31">
        <f>IFERROR($L154*$N154,"")</f>
        <v/>
      </c>
      <c r="Q154" s="31">
        <f>$M154*$N154</f>
        <v/>
      </c>
      <c r="R154" s="29" t="n"/>
      <c r="S154" s="37" t="inlineStr">
        <is>
          <t>Alta</t>
        </is>
      </c>
      <c r="T154" s="29" t="inlineStr">
        <is>
          <t>Homologado – confianza Alta</t>
        </is>
      </c>
      <c r="U154" s="37" t="inlineStr">
        <is>
          <t>Dar de alta en SAP</t>
        </is>
      </c>
      <c r="V154" s="29" t="inlineStr">
        <is>
          <t>Homologación por código Avain (master M03-003)</t>
        </is>
      </c>
      <c r="W154" s="29" t="inlineStr">
        <is>
          <t>No</t>
        </is>
      </c>
      <c r="X154" s="29" t="n"/>
      <c r="Y154" s="29" t="inlineStr">
        <is>
          <t>Sí</t>
        </is>
      </c>
      <c r="Z154" s="29" t="inlineStr">
        <is>
          <t>M03-003</t>
        </is>
      </c>
      <c r="AA154" s="29" t="inlineStr">
        <is>
          <t>Homologación: confianza base Alta + confianza SAP Alta → Alta. El material ocupa 3 filas en la hoja 1120 SJ (lote/almacén). La cantidad SAP y la física de esta vista son el total del material.</t>
        </is>
      </c>
    </row>
    <row r="155">
      <c r="A155" s="29" t="inlineStr">
        <is>
          <t>San Juan</t>
        </is>
      </c>
      <c r="B155" s="29" t="inlineStr">
        <is>
          <t>1120</t>
        </is>
      </c>
      <c r="C155" s="29" t="inlineStr">
        <is>
          <t>Stock SAP</t>
        </is>
      </c>
      <c r="D155" s="29" t="inlineStr">
        <is>
          <t>Medicamentos</t>
        </is>
      </c>
      <c r="E155" s="29" t="inlineStr">
        <is>
          <t>ZMED</t>
        </is>
      </c>
      <c r="F155" s="29" t="inlineStr">
        <is>
          <t>Dentro del alcance</t>
        </is>
      </c>
      <c r="G155" s="29" t="inlineStr">
        <is>
          <t>1000053</t>
        </is>
      </c>
      <c r="H155" s="29" t="inlineStr">
        <is>
          <t>ALCOHOL AL 96% X 1000ML</t>
        </is>
      </c>
      <c r="I155" s="29" t="inlineStr">
        <is>
          <t>DESC15</t>
        </is>
      </c>
      <c r="J155" s="29" t="inlineStr">
        <is>
          <t>Alcohol 96% x 1000ml</t>
        </is>
      </c>
      <c r="K155" s="30">
        <f>SUMIF('1120 SJ'!$A$2:$A$679,$G155,'1120 SJ'!$I$2:$I$679)</f>
        <v/>
      </c>
      <c r="L155" s="30">
        <f>SUMIF('1120 SJ'!$A$2:$A$679,$G155,'1120 SJ'!$Q$2:$Q$679)</f>
        <v/>
      </c>
      <c r="M155" s="30">
        <f>$K155-$L155</f>
        <v/>
      </c>
      <c r="N155" s="31">
        <f>IFERROR(SUMIF('1120 SJ'!$A$2:$A$679,$G155,'1120 SJ'!$M$2:$M$679)/$K155,0)</f>
        <v/>
      </c>
      <c r="O155" s="31">
        <f>IFERROR($K155*$N155,"")</f>
        <v/>
      </c>
      <c r="P155" s="31">
        <f>IFERROR($L155*$N155,"")</f>
        <v/>
      </c>
      <c r="Q155" s="31">
        <f>$M155*$N155</f>
        <v/>
      </c>
      <c r="R155" s="29" t="n"/>
      <c r="S155" s="37" t="inlineStr">
        <is>
          <t>Alta</t>
        </is>
      </c>
      <c r="T155" s="29" t="inlineStr">
        <is>
          <t>Homologado – confianza Alta</t>
        </is>
      </c>
      <c r="U155" s="38" t="inlineStr">
        <is>
          <t>Dar de baja en SAP</t>
        </is>
      </c>
      <c r="V155" s="29" t="inlineStr">
        <is>
          <t>Homologación por código Avain (master D-174)</t>
        </is>
      </c>
      <c r="W155" s="29" t="inlineStr">
        <is>
          <t>No</t>
        </is>
      </c>
      <c r="X155" s="29" t="n"/>
      <c r="Y155" s="29" t="inlineStr">
        <is>
          <t>Sí</t>
        </is>
      </c>
      <c r="Z155" s="29" t="inlineStr">
        <is>
          <t>D-174</t>
        </is>
      </c>
      <c r="AA155" s="29" t="inlineStr">
        <is>
          <t>Homologación: confianza base Alta + confianza SAP Alta → Alta. El material ocupa 3 filas en la hoja 1120 SJ (lote/almacén). La cantidad SAP y la física de esta vista son el total del material.</t>
        </is>
      </c>
    </row>
    <row r="156">
      <c r="A156" s="29" t="inlineStr">
        <is>
          <t>San Juan</t>
        </is>
      </c>
      <c r="B156" s="29" t="inlineStr">
        <is>
          <t>1120</t>
        </is>
      </c>
      <c r="C156" s="29" t="inlineStr">
        <is>
          <t>Stock SAP</t>
        </is>
      </c>
      <c r="D156" s="29" t="inlineStr">
        <is>
          <t>Medicamentos</t>
        </is>
      </c>
      <c r="E156" s="29" t="inlineStr">
        <is>
          <t>ZMED</t>
        </is>
      </c>
      <c r="F156" s="29" t="inlineStr">
        <is>
          <t>Dentro del alcance</t>
        </is>
      </c>
      <c r="G156" s="29" t="inlineStr">
        <is>
          <t>1000016</t>
        </is>
      </c>
      <c r="H156" s="29" t="inlineStr">
        <is>
          <t>AGUA BIDESTILADA AMPOLLA POR 5ML</t>
        </is>
      </c>
      <c r="I156" s="29" t="n"/>
      <c r="J156" s="29" t="n"/>
      <c r="K156" s="30">
        <f>SUMIF('1120 SJ'!$A$2:$A$679,$G156,'1120 SJ'!$I$2:$I$679)</f>
        <v/>
      </c>
      <c r="L156" s="30">
        <f>SUMIF('1120 SJ'!$A$2:$A$679,$G156,'1120 SJ'!$Q$2:$Q$679)</f>
        <v/>
      </c>
      <c r="M156" s="30">
        <f>$K156-$L156</f>
        <v/>
      </c>
      <c r="N156" s="31">
        <f>IFERROR(SUMIF('1120 SJ'!$A$2:$A$679,$G156,'1120 SJ'!$M$2:$M$679)/$K156,0)</f>
        <v/>
      </c>
      <c r="O156" s="31">
        <f>IFERROR($K156*$N156,"")</f>
        <v/>
      </c>
      <c r="P156" s="31">
        <f>IFERROR($L156*$N156,"")</f>
        <v/>
      </c>
      <c r="Q156" s="31">
        <f>$M156*$N156</f>
        <v/>
      </c>
      <c r="R156" s="29" t="n"/>
      <c r="S156" s="39" t="n"/>
      <c r="T156" s="29" t="inlineStr">
        <is>
          <t>Sin recuento físico en el inventario de Avain</t>
        </is>
      </c>
      <c r="U156" s="40" t="inlineStr">
        <is>
          <t>Sin recuento físico</t>
        </is>
      </c>
      <c r="V156" s="29" t="n"/>
      <c r="W156" s="29" t="n"/>
      <c r="X156" s="29" t="n"/>
      <c r="Y156" s="29" t="n"/>
      <c r="Z156" s="29" t="n"/>
      <c r="AA156" s="29" t="n"/>
    </row>
    <row r="157">
      <c r="A157" s="29" t="inlineStr">
        <is>
          <t>San Juan</t>
        </is>
      </c>
      <c r="B157" s="29" t="inlineStr">
        <is>
          <t>1120</t>
        </is>
      </c>
      <c r="C157" s="29" t="inlineStr">
        <is>
          <t>Stock SAP</t>
        </is>
      </c>
      <c r="D157" s="29" t="inlineStr">
        <is>
          <t>Medicamentos</t>
        </is>
      </c>
      <c r="E157" s="29" t="inlineStr">
        <is>
          <t>ZMED</t>
        </is>
      </c>
      <c r="F157" s="29" t="inlineStr">
        <is>
          <t>Dentro del alcance</t>
        </is>
      </c>
      <c r="G157" s="29" t="inlineStr">
        <is>
          <t>1000497</t>
        </is>
      </c>
      <c r="H157" s="29" t="inlineStr">
        <is>
          <t>IODOPOVIDONA SOLUC 10% X 60 ML</t>
        </is>
      </c>
      <c r="I157" s="29" t="inlineStr">
        <is>
          <t>MED200</t>
        </is>
      </c>
      <c r="J157" s="29" t="inlineStr">
        <is>
          <t>iodopovidona 100 ml sol/topica</t>
        </is>
      </c>
      <c r="K157" s="30">
        <f>SUMIF('1120 SJ'!$A$2:$A$679,$G157,'1120 SJ'!$I$2:$I$679)</f>
        <v/>
      </c>
      <c r="L157" s="30">
        <f>SUMIF('1120 SJ'!$A$2:$A$679,$G157,'1120 SJ'!$Q$2:$Q$679)</f>
        <v/>
      </c>
      <c r="M157" s="30">
        <f>$K157-$L157</f>
        <v/>
      </c>
      <c r="N157" s="31">
        <f>IFERROR(SUMIF('1120 SJ'!$A$2:$A$679,$G157,'1120 SJ'!$M$2:$M$679)/$K157,0)</f>
        <v/>
      </c>
      <c r="O157" s="31">
        <f>IFERROR($K157*$N157,"")</f>
        <v/>
      </c>
      <c r="P157" s="31">
        <f>IFERROR($L157*$N157,"")</f>
        <v/>
      </c>
      <c r="Q157" s="31">
        <f>$M157*$N157</f>
        <v/>
      </c>
      <c r="R157" s="29" t="n"/>
      <c r="S157" s="38" t="inlineStr">
        <is>
          <t>Baja</t>
        </is>
      </c>
      <c r="T157" s="29" t="inlineStr">
        <is>
          <t>Homologado – confianza Baja – pendiente de validación</t>
        </is>
      </c>
      <c r="U157" s="38" t="inlineStr">
        <is>
          <t>Dar de baja en SAP</t>
        </is>
      </c>
      <c r="V157" s="29" t="inlineStr">
        <is>
          <t>Homologación por código Avain (master D-175)</t>
        </is>
      </c>
      <c r="W157" s="29" t="inlineStr">
        <is>
          <t>No</t>
        </is>
      </c>
      <c r="X157" s="29" t="n"/>
      <c r="Y157" s="29" t="inlineStr">
        <is>
          <t>Sí</t>
        </is>
      </c>
      <c r="Z157" s="29" t="inlineStr">
        <is>
          <t>D-175</t>
        </is>
      </c>
      <c r="AA157" s="29" t="inlineStr">
        <is>
          <t>Homologación: confianza base Baja + confianza SAP Media → Baja. Aunque la homologación vincula estos registros, la presentación no coincide con el material imputado (dosis/presentación distinta (100ML vs 10%, 60ML); similitud 0.49). Nivel degradado a Baja: verificar si corresponde otro código SAP. Otros códigos SAP del master no están en el stock de este centro: 1000590. El material ocupa 2 filas en la hoja 1120 SJ (lote/almacén). La cantidad SAP y la física de esta vista son el total del material.</t>
        </is>
      </c>
    </row>
    <row r="158">
      <c r="A158" s="29" t="inlineStr">
        <is>
          <t>San Juan</t>
        </is>
      </c>
      <c r="B158" s="29" t="inlineStr">
        <is>
          <t>1120</t>
        </is>
      </c>
      <c r="C158" s="29" t="inlineStr">
        <is>
          <t>Stock SAP</t>
        </is>
      </c>
      <c r="D158" s="29" t="inlineStr">
        <is>
          <t>Medicamentos</t>
        </is>
      </c>
      <c r="E158" s="29" t="inlineStr">
        <is>
          <t>ZMED</t>
        </is>
      </c>
      <c r="F158" s="29" t="inlineStr">
        <is>
          <t>Dentro del alcance</t>
        </is>
      </c>
      <c r="G158" s="29" t="inlineStr">
        <is>
          <t>1000511</t>
        </is>
      </c>
      <c r="H158" s="29" t="inlineStr">
        <is>
          <t>REFRIANEX COMPUESTO</t>
        </is>
      </c>
      <c r="I158" s="29" t="n"/>
      <c r="J158" s="29" t="n"/>
      <c r="K158" s="30">
        <f>SUMIF('1120 SJ'!$A$2:$A$679,$G158,'1120 SJ'!$I$2:$I$679)</f>
        <v/>
      </c>
      <c r="L158" s="30">
        <f>SUMIF('1120 SJ'!$A$2:$A$679,$G158,'1120 SJ'!$Q$2:$Q$679)</f>
        <v/>
      </c>
      <c r="M158" s="30">
        <f>$K158-$L158</f>
        <v/>
      </c>
      <c r="N158" s="31">
        <f>IFERROR(SUMIF('1120 SJ'!$A$2:$A$679,$G158,'1120 SJ'!$M$2:$M$679)/$K158,0)</f>
        <v/>
      </c>
      <c r="O158" s="31">
        <f>IFERROR($K158*$N158,"")</f>
        <v/>
      </c>
      <c r="P158" s="31">
        <f>IFERROR($L158*$N158,"")</f>
        <v/>
      </c>
      <c r="Q158" s="31">
        <f>$M158*$N158</f>
        <v/>
      </c>
      <c r="R158" s="29" t="n"/>
      <c r="S158" s="39" t="n"/>
      <c r="T158" s="29" t="inlineStr">
        <is>
          <t>Sin recuento físico en el inventario de Avain</t>
        </is>
      </c>
      <c r="U158" s="40" t="inlineStr">
        <is>
          <t>Sin recuento físico</t>
        </is>
      </c>
      <c r="V158" s="29" t="n"/>
      <c r="W158" s="29" t="n"/>
      <c r="X158" s="29" t="n"/>
      <c r="Y158" s="29" t="n"/>
      <c r="Z158" s="29" t="n"/>
      <c r="AA158" s="29" t="inlineStr">
        <is>
          <t>El material ocupa 2 filas en la hoja 1120 SJ (lote/almacén). La cantidad SAP y la física de esta vista son el total del material.</t>
        </is>
      </c>
    </row>
    <row r="159">
      <c r="A159" s="29" t="inlineStr">
        <is>
          <t>San Juan</t>
        </is>
      </c>
      <c r="B159" s="29" t="inlineStr">
        <is>
          <t>1120</t>
        </is>
      </c>
      <c r="C159" s="29" t="inlineStr">
        <is>
          <t>Stock SAP</t>
        </is>
      </c>
      <c r="D159" s="29" t="inlineStr">
        <is>
          <t>Medicamentos</t>
        </is>
      </c>
      <c r="E159" s="29" t="inlineStr">
        <is>
          <t>ZMED</t>
        </is>
      </c>
      <c r="F159" s="29" t="inlineStr">
        <is>
          <t>Dentro del alcance</t>
        </is>
      </c>
      <c r="G159" s="29" t="inlineStr">
        <is>
          <t>1000600</t>
        </is>
      </c>
      <c r="H159" s="29" t="inlineStr">
        <is>
          <t>TRAMADOL CLORHIDRATO 100MG AMP 2ML</t>
        </is>
      </c>
      <c r="I159" s="29" t="inlineStr">
        <is>
          <t>MED181</t>
        </is>
      </c>
      <c r="J159" s="29" t="inlineStr">
        <is>
          <t>Tramadol 50mg/2ml amp</t>
        </is>
      </c>
      <c r="K159" s="30">
        <f>SUMIF('1120 SJ'!$A$2:$A$679,$G159,'1120 SJ'!$I$2:$I$679)</f>
        <v/>
      </c>
      <c r="L159" s="30">
        <f>SUMIF('1120 SJ'!$A$2:$A$679,$G159,'1120 SJ'!$Q$2:$Q$679)</f>
        <v/>
      </c>
      <c r="M159" s="30">
        <f>$K159-$L159</f>
        <v/>
      </c>
      <c r="N159" s="31">
        <f>IFERROR(SUMIF('1120 SJ'!$A$2:$A$679,$G159,'1120 SJ'!$M$2:$M$679)/$K159,0)</f>
        <v/>
      </c>
      <c r="O159" s="31">
        <f>IFERROR($K159*$N159,"")</f>
        <v/>
      </c>
      <c r="P159" s="31">
        <f>IFERROR($L159*$N159,"")</f>
        <v/>
      </c>
      <c r="Q159" s="31">
        <f>$M159*$N159</f>
        <v/>
      </c>
      <c r="R159" s="29" t="n"/>
      <c r="S159" s="38" t="inlineStr">
        <is>
          <t>Baja</t>
        </is>
      </c>
      <c r="T159" s="29" t="inlineStr">
        <is>
          <t>Homologado – confianza Baja – pendiente de validación</t>
        </is>
      </c>
      <c r="U159" s="43" t="inlineStr">
        <is>
          <t>Sin diferencia</t>
        </is>
      </c>
      <c r="V159" s="29" t="inlineStr">
        <is>
          <t>Cruce por nomenclatura SAP</t>
        </is>
      </c>
      <c r="W159" s="29" t="inlineStr">
        <is>
          <t>Sí</t>
        </is>
      </c>
      <c r="X159" s="29" t="inlineStr">
        <is>
          <t>1000600, 1000683</t>
        </is>
      </c>
      <c r="Y159" s="29" t="inlineStr">
        <is>
          <t>Sí</t>
        </is>
      </c>
      <c r="Z159" s="29" t="inlineStr">
        <is>
          <t>M01-011</t>
        </is>
      </c>
      <c r="AA159" s="29" t="inlineStr">
        <is>
          <t>Homologado al master M01-011, pero sus códigos SAP (1000635) no figuran en el stock SAP de este centro. Cruce por nomenclatura: dosis/presentación distinta (2ML, 50MG vs 2ML, 100MG); similitud 0.66. El cruce SAP–Avain identificó 2 códigos SAP como posibles equivalentes del mismo ítem de Avain (1000600, 1000683). Se imputó al primero (lógica BUSCARV); requiere validación posterior.</t>
        </is>
      </c>
    </row>
    <row r="160">
      <c r="A160" s="29" t="inlineStr">
        <is>
          <t>San Juan</t>
        </is>
      </c>
      <c r="B160" s="29" t="inlineStr">
        <is>
          <t>1120</t>
        </is>
      </c>
      <c r="C160" s="29" t="inlineStr">
        <is>
          <t>Stock SAP</t>
        </is>
      </c>
      <c r="D160" s="29" t="inlineStr">
        <is>
          <t>Medicamentos</t>
        </is>
      </c>
      <c r="E160" s="29" t="inlineStr">
        <is>
          <t>ZMED</t>
        </is>
      </c>
      <c r="F160" s="29" t="inlineStr">
        <is>
          <t>Dentro del alcance</t>
        </is>
      </c>
      <c r="G160" s="29" t="inlineStr">
        <is>
          <t>1001169</t>
        </is>
      </c>
      <c r="H160" s="29" t="inlineStr">
        <is>
          <t>SILDENAFIL PREP MAGISTRAL</t>
        </is>
      </c>
      <c r="I160" s="29" t="n"/>
      <c r="J160" s="29" t="n"/>
      <c r="K160" s="30">
        <f>SUMIF('1120 SJ'!$A$2:$A$679,$G160,'1120 SJ'!$I$2:$I$679)</f>
        <v/>
      </c>
      <c r="L160" s="30">
        <f>SUMIF('1120 SJ'!$A$2:$A$679,$G160,'1120 SJ'!$Q$2:$Q$679)</f>
        <v/>
      </c>
      <c r="M160" s="30">
        <f>$K160-$L160</f>
        <v/>
      </c>
      <c r="N160" s="31">
        <f>IFERROR(SUMIF('1120 SJ'!$A$2:$A$679,$G160,'1120 SJ'!$M$2:$M$679)/$K160,0)</f>
        <v/>
      </c>
      <c r="O160" s="31">
        <f>IFERROR($K160*$N160,"")</f>
        <v/>
      </c>
      <c r="P160" s="31">
        <f>IFERROR($L160*$N160,"")</f>
        <v/>
      </c>
      <c r="Q160" s="31">
        <f>$M160*$N160</f>
        <v/>
      </c>
      <c r="R160" s="29" t="n"/>
      <c r="S160" s="39" t="n"/>
      <c r="T160" s="29" t="inlineStr">
        <is>
          <t>Sin recuento físico en el inventario de Avain</t>
        </is>
      </c>
      <c r="U160" s="40" t="inlineStr">
        <is>
          <t>Sin recuento físico</t>
        </is>
      </c>
      <c r="V160" s="29" t="n"/>
      <c r="W160" s="29" t="n"/>
      <c r="X160" s="29" t="n"/>
      <c r="Y160" s="29" t="n"/>
      <c r="Z160" s="29" t="n"/>
      <c r="AA160" s="29" t="n"/>
    </row>
    <row r="161">
      <c r="A161" s="29" t="inlineStr">
        <is>
          <t>San Juan</t>
        </is>
      </c>
      <c r="B161" s="29" t="inlineStr">
        <is>
          <t>1120</t>
        </is>
      </c>
      <c r="C161" s="29" t="inlineStr">
        <is>
          <t>Stock SAP</t>
        </is>
      </c>
      <c r="D161" s="29" t="inlineStr">
        <is>
          <t>Medicamentos</t>
        </is>
      </c>
      <c r="E161" s="29" t="inlineStr">
        <is>
          <t>ZMED</t>
        </is>
      </c>
      <c r="F161" s="29" t="inlineStr">
        <is>
          <t>Dentro del alcance</t>
        </is>
      </c>
      <c r="G161" s="29" t="inlineStr">
        <is>
          <t>1001289</t>
        </is>
      </c>
      <c r="H161" s="29" t="inlineStr">
        <is>
          <t>RELIVERAN comp Sub x10</t>
        </is>
      </c>
      <c r="I161" s="29" t="n"/>
      <c r="J161" s="29" t="n"/>
      <c r="K161" s="30">
        <f>SUMIF('1120 SJ'!$A$2:$A$679,$G161,'1120 SJ'!$I$2:$I$679)</f>
        <v/>
      </c>
      <c r="L161" s="30">
        <f>SUMIF('1120 SJ'!$A$2:$A$679,$G161,'1120 SJ'!$Q$2:$Q$679)</f>
        <v/>
      </c>
      <c r="M161" s="30">
        <f>$K161-$L161</f>
        <v/>
      </c>
      <c r="N161" s="31">
        <f>IFERROR(SUMIF('1120 SJ'!$A$2:$A$679,$G161,'1120 SJ'!$M$2:$M$679)/$K161,0)</f>
        <v/>
      </c>
      <c r="O161" s="31">
        <f>IFERROR($K161*$N161,"")</f>
        <v/>
      </c>
      <c r="P161" s="31">
        <f>IFERROR($L161*$N161,"")</f>
        <v/>
      </c>
      <c r="Q161" s="31">
        <f>$M161*$N161</f>
        <v/>
      </c>
      <c r="R161" s="29" t="n"/>
      <c r="S161" s="39" t="n"/>
      <c r="T161" s="29" t="inlineStr">
        <is>
          <t>Sin recuento físico en el inventario de Avain</t>
        </is>
      </c>
      <c r="U161" s="40" t="inlineStr">
        <is>
          <t>Sin recuento físico</t>
        </is>
      </c>
      <c r="V161" s="29" t="n"/>
      <c r="W161" s="29" t="n"/>
      <c r="X161" s="29" t="n"/>
      <c r="Y161" s="29" t="n"/>
      <c r="Z161" s="29" t="n"/>
      <c r="AA161" s="29" t="n"/>
    </row>
    <row r="162">
      <c r="A162" s="29" t="inlineStr">
        <is>
          <t>San Juan</t>
        </is>
      </c>
      <c r="B162" s="29" t="inlineStr">
        <is>
          <t>1120</t>
        </is>
      </c>
      <c r="C162" s="29" t="inlineStr">
        <is>
          <t>Stock SAP</t>
        </is>
      </c>
      <c r="D162" s="29" t="inlineStr">
        <is>
          <t>Medicamentos</t>
        </is>
      </c>
      <c r="E162" s="29" t="inlineStr">
        <is>
          <t>ZMED</t>
        </is>
      </c>
      <c r="F162" s="29" t="inlineStr">
        <is>
          <t>Dentro del alcance</t>
        </is>
      </c>
      <c r="G162" s="29" t="inlineStr">
        <is>
          <t>1005217</t>
        </is>
      </c>
      <c r="H162" s="29" t="inlineStr">
        <is>
          <t>NAFAZOLINA SOLUC X 20ML</t>
        </is>
      </c>
      <c r="I162" s="29" t="n"/>
      <c r="J162" s="29" t="n"/>
      <c r="K162" s="30">
        <f>SUMIF('1120 SJ'!$A$2:$A$679,$G162,'1120 SJ'!$I$2:$I$679)</f>
        <v/>
      </c>
      <c r="L162" s="30">
        <f>SUMIF('1120 SJ'!$A$2:$A$679,$G162,'1120 SJ'!$Q$2:$Q$679)</f>
        <v/>
      </c>
      <c r="M162" s="30">
        <f>$K162-$L162</f>
        <v/>
      </c>
      <c r="N162" s="31">
        <f>IFERROR(SUMIF('1120 SJ'!$A$2:$A$679,$G162,'1120 SJ'!$M$2:$M$679)/$K162,0)</f>
        <v/>
      </c>
      <c r="O162" s="31">
        <f>IFERROR($K162*$N162,"")</f>
        <v/>
      </c>
      <c r="P162" s="31">
        <f>IFERROR($L162*$N162,"")</f>
        <v/>
      </c>
      <c r="Q162" s="31">
        <f>$M162*$N162</f>
        <v/>
      </c>
      <c r="R162" s="29" t="n"/>
      <c r="S162" s="39" t="n"/>
      <c r="T162" s="29" t="inlineStr">
        <is>
          <t>Sin recuento físico en el inventario de Avain</t>
        </is>
      </c>
      <c r="U162" s="40" t="inlineStr">
        <is>
          <t>Sin recuento físico</t>
        </is>
      </c>
      <c r="V162" s="29" t="n"/>
      <c r="W162" s="29" t="n"/>
      <c r="X162" s="29" t="n"/>
      <c r="Y162" s="29" t="n"/>
      <c r="Z162" s="29" t="n"/>
      <c r="AA162" s="29" t="n"/>
    </row>
    <row r="163">
      <c r="A163" s="29" t="inlineStr">
        <is>
          <t>San Juan</t>
        </is>
      </c>
      <c r="B163" s="29" t="inlineStr">
        <is>
          <t>1120</t>
        </is>
      </c>
      <c r="C163" s="29" t="inlineStr">
        <is>
          <t>Stock SAP</t>
        </is>
      </c>
      <c r="D163" s="29" t="inlineStr">
        <is>
          <t>Medicamentos</t>
        </is>
      </c>
      <c r="E163" s="29" t="inlineStr">
        <is>
          <t>ZMED</t>
        </is>
      </c>
      <c r="F163" s="29" t="inlineStr">
        <is>
          <t>Dentro del alcance</t>
        </is>
      </c>
      <c r="G163" s="29" t="inlineStr">
        <is>
          <t>1005278</t>
        </is>
      </c>
      <c r="H163" s="29" t="inlineStr">
        <is>
          <t>PARAC+PSEUDO+BROMH GRIP COMP</t>
        </is>
      </c>
      <c r="I163" s="29" t="n"/>
      <c r="J163" s="29" t="n"/>
      <c r="K163" s="30">
        <f>SUMIF('1120 SJ'!$A$2:$A$679,$G163,'1120 SJ'!$I$2:$I$679)</f>
        <v/>
      </c>
      <c r="L163" s="30">
        <f>SUMIF('1120 SJ'!$A$2:$A$679,$G163,'1120 SJ'!$Q$2:$Q$679)</f>
        <v/>
      </c>
      <c r="M163" s="30">
        <f>$K163-$L163</f>
        <v/>
      </c>
      <c r="N163" s="31">
        <f>IFERROR(SUMIF('1120 SJ'!$A$2:$A$679,$G163,'1120 SJ'!$M$2:$M$679)/$K163,0)</f>
        <v/>
      </c>
      <c r="O163" s="31">
        <f>IFERROR($K163*$N163,"")</f>
        <v/>
      </c>
      <c r="P163" s="31">
        <f>IFERROR($L163*$N163,"")</f>
        <v/>
      </c>
      <c r="Q163" s="31">
        <f>$M163*$N163</f>
        <v/>
      </c>
      <c r="R163" s="29" t="n"/>
      <c r="S163" s="39" t="n"/>
      <c r="T163" s="29" t="inlineStr">
        <is>
          <t>Sin recuento físico en el inventario de Avain</t>
        </is>
      </c>
      <c r="U163" s="40" t="inlineStr">
        <is>
          <t>Sin recuento físico</t>
        </is>
      </c>
      <c r="V163" s="29" t="n"/>
      <c r="W163" s="29" t="n"/>
      <c r="X163" s="29" t="n"/>
      <c r="Y163" s="29" t="n"/>
      <c r="Z163" s="29" t="n"/>
      <c r="AA163" s="29" t="n"/>
    </row>
    <row r="164">
      <c r="A164" s="29" t="inlineStr">
        <is>
          <t>San Juan</t>
        </is>
      </c>
      <c r="B164" s="29" t="inlineStr">
        <is>
          <t>1120</t>
        </is>
      </c>
      <c r="C164" s="29" t="inlineStr">
        <is>
          <t>Stock SAP</t>
        </is>
      </c>
      <c r="D164" s="29" t="inlineStr">
        <is>
          <t>Descartables</t>
        </is>
      </c>
      <c r="E164" s="29" t="inlineStr">
        <is>
          <t>ZDES</t>
        </is>
      </c>
      <c r="F164" s="29" t="inlineStr">
        <is>
          <t>Dentro del alcance</t>
        </is>
      </c>
      <c r="G164" s="29" t="inlineStr">
        <is>
          <t>2000024</t>
        </is>
      </c>
      <c r="H164" s="29" t="inlineStr">
        <is>
          <t>GUIA MICROGOTERO Nº17</t>
        </is>
      </c>
      <c r="I164" s="29" t="n"/>
      <c r="J164" s="29" t="n"/>
      <c r="K164" s="30">
        <f>SUMIF('1120 SJ'!$A$2:$A$679,$G164,'1120 SJ'!$I$2:$I$679)</f>
        <v/>
      </c>
      <c r="L164" s="30">
        <f>SUMIF('1120 SJ'!$A$2:$A$679,$G164,'1120 SJ'!$Q$2:$Q$679)</f>
        <v/>
      </c>
      <c r="M164" s="30">
        <f>$K164-$L164</f>
        <v/>
      </c>
      <c r="N164" s="31">
        <f>IFERROR(SUMIF('1120 SJ'!$A$2:$A$679,$G164,'1120 SJ'!$M$2:$M$679)/$K164,0)</f>
        <v/>
      </c>
      <c r="O164" s="31">
        <f>IFERROR($K164*$N164,"")</f>
        <v/>
      </c>
      <c r="P164" s="31">
        <f>IFERROR($L164*$N164,"")</f>
        <v/>
      </c>
      <c r="Q164" s="31">
        <f>$M164*$N164</f>
        <v/>
      </c>
      <c r="R164" s="29" t="n"/>
      <c r="S164" s="39" t="n"/>
      <c r="T164" s="29" t="inlineStr">
        <is>
          <t>Sin recuento físico en el inventario de Avain</t>
        </is>
      </c>
      <c r="U164" s="40" t="inlineStr">
        <is>
          <t>Sin recuento físico</t>
        </is>
      </c>
      <c r="V164" s="29" t="n"/>
      <c r="W164" s="29" t="n"/>
      <c r="X164" s="29" t="n"/>
      <c r="Y164" s="29" t="n"/>
      <c r="Z164" s="29" t="n"/>
      <c r="AA164" s="29" t="n"/>
    </row>
    <row r="165">
      <c r="A165" s="29" t="inlineStr">
        <is>
          <t>San Juan</t>
        </is>
      </c>
      <c r="B165" s="29" t="inlineStr">
        <is>
          <t>1120</t>
        </is>
      </c>
      <c r="C165" s="29" t="inlineStr">
        <is>
          <t>Stock SAP</t>
        </is>
      </c>
      <c r="D165" s="29" t="inlineStr">
        <is>
          <t>Descartables</t>
        </is>
      </c>
      <c r="E165" s="29" t="inlineStr">
        <is>
          <t>ZDES</t>
        </is>
      </c>
      <c r="F165" s="29" t="inlineStr">
        <is>
          <t>Dentro del alcance</t>
        </is>
      </c>
      <c r="G165" s="29" t="inlineStr">
        <is>
          <t>2000026</t>
        </is>
      </c>
      <c r="H165" s="29" t="inlineStr">
        <is>
          <t>JERINGA TUBERCULINA X 1 CC</t>
        </is>
      </c>
      <c r="I165" s="29" t="inlineStr">
        <is>
          <t>DESC77</t>
        </is>
      </c>
      <c r="J165" s="29" t="inlineStr">
        <is>
          <t>Jeringas 1 cc</t>
        </is>
      </c>
      <c r="K165" s="30">
        <f>SUMIF('1120 SJ'!$A$2:$A$679,$G165,'1120 SJ'!$I$2:$I$679)</f>
        <v/>
      </c>
      <c r="L165" s="30">
        <f>SUMIF('1120 SJ'!$A$2:$A$679,$G165,'1120 SJ'!$Q$2:$Q$679)</f>
        <v/>
      </c>
      <c r="M165" s="30">
        <f>$K165-$L165</f>
        <v/>
      </c>
      <c r="N165" s="31">
        <f>IFERROR(SUMIF('1120 SJ'!$A$2:$A$679,$G165,'1120 SJ'!$M$2:$M$679)/$K165,0)</f>
        <v/>
      </c>
      <c r="O165" s="31">
        <f>IFERROR($K165*$N165,"")</f>
        <v/>
      </c>
      <c r="P165" s="31">
        <f>IFERROR($L165*$N165,"")</f>
        <v/>
      </c>
      <c r="Q165" s="31">
        <f>$M165*$N165</f>
        <v/>
      </c>
      <c r="R165" s="29" t="n"/>
      <c r="S165" s="42" t="inlineStr">
        <is>
          <t>Media</t>
        </is>
      </c>
      <c r="T165" s="29" t="inlineStr">
        <is>
          <t>Homologado – confianza Media – pendiente de validación</t>
        </is>
      </c>
      <c r="U165" s="38" t="inlineStr">
        <is>
          <t>Dar de baja en SAP</t>
        </is>
      </c>
      <c r="V165" s="29" t="inlineStr">
        <is>
          <t>Homologación por código Avain (master D-134)</t>
        </is>
      </c>
      <c r="W165" s="29" t="inlineStr">
        <is>
          <t>No</t>
        </is>
      </c>
      <c r="X165" s="29" t="n"/>
      <c r="Y165" s="29" t="inlineStr">
        <is>
          <t>Sí</t>
        </is>
      </c>
      <c r="Z165" s="29" t="inlineStr">
        <is>
          <t>D-134</t>
        </is>
      </c>
      <c r="AA165" s="29" t="inlineStr">
        <is>
          <t>Homologación: confianza base Alta + confianza SAP Media → Media. Otros códigos SAP del master no están en el stock de este centro: 2000451.</t>
        </is>
      </c>
    </row>
    <row r="166">
      <c r="A166" s="29" t="inlineStr">
        <is>
          <t>San Juan</t>
        </is>
      </c>
      <c r="B166" s="29" t="inlineStr">
        <is>
          <t>1120</t>
        </is>
      </c>
      <c r="C166" s="29" t="inlineStr">
        <is>
          <t>Stock SAP</t>
        </is>
      </c>
      <c r="D166" s="29" t="inlineStr">
        <is>
          <t>Descartables</t>
        </is>
      </c>
      <c r="E166" s="29" t="inlineStr">
        <is>
          <t>ZDES</t>
        </is>
      </c>
      <c r="F166" s="29" t="inlineStr">
        <is>
          <t>Dentro del alcance</t>
        </is>
      </c>
      <c r="G166" s="29" t="inlineStr">
        <is>
          <t>2000165</t>
        </is>
      </c>
      <c r="H166" s="29" t="inlineStr">
        <is>
          <t>JERINGA 50/60 ML DESC. ESTERIL</t>
        </is>
      </c>
      <c r="I166" s="29" t="n"/>
      <c r="J166" s="29" t="n"/>
      <c r="K166" s="30">
        <f>SUMIF('1120 SJ'!$A$2:$A$679,$G166,'1120 SJ'!$I$2:$I$679)</f>
        <v/>
      </c>
      <c r="L166" s="30">
        <f>SUMIF('1120 SJ'!$A$2:$A$679,$G166,'1120 SJ'!$Q$2:$Q$679)</f>
        <v/>
      </c>
      <c r="M166" s="30">
        <f>$K166-$L166</f>
        <v/>
      </c>
      <c r="N166" s="31">
        <f>IFERROR(SUMIF('1120 SJ'!$A$2:$A$679,$G166,'1120 SJ'!$M$2:$M$679)/$K166,0)</f>
        <v/>
      </c>
      <c r="O166" s="31">
        <f>IFERROR($K166*$N166,"")</f>
        <v/>
      </c>
      <c r="P166" s="31">
        <f>IFERROR($L166*$N166,"")</f>
        <v/>
      </c>
      <c r="Q166" s="31">
        <f>$M166*$N166</f>
        <v/>
      </c>
      <c r="R166" s="29" t="n"/>
      <c r="S166" s="39" t="n"/>
      <c r="T166" s="29" t="inlineStr">
        <is>
          <t>Sin recuento físico en el inventario de Avain</t>
        </is>
      </c>
      <c r="U166" s="40" t="inlineStr">
        <is>
          <t>Sin recuento físico</t>
        </is>
      </c>
      <c r="V166" s="29" t="n"/>
      <c r="W166" s="29" t="n"/>
      <c r="X166" s="29" t="n"/>
      <c r="Y166" s="29" t="n"/>
      <c r="Z166" s="29" t="n"/>
      <c r="AA166" s="29" t="n"/>
    </row>
    <row r="167">
      <c r="A167" s="29" t="inlineStr">
        <is>
          <t>San Juan</t>
        </is>
      </c>
      <c r="B167" s="29" t="inlineStr">
        <is>
          <t>1120</t>
        </is>
      </c>
      <c r="C167" s="29" t="inlineStr">
        <is>
          <t>Stock SAP</t>
        </is>
      </c>
      <c r="D167" s="29" t="inlineStr">
        <is>
          <t>Descartables</t>
        </is>
      </c>
      <c r="E167" s="29" t="inlineStr">
        <is>
          <t>ZDES</t>
        </is>
      </c>
      <c r="F167" s="29" t="inlineStr">
        <is>
          <t>Dentro del alcance</t>
        </is>
      </c>
      <c r="G167" s="29" t="inlineStr">
        <is>
          <t>2002459</t>
        </is>
      </c>
      <c r="H167" s="29" t="inlineStr">
        <is>
          <t>GUANTE ESTERIL Nº 7</t>
        </is>
      </c>
      <c r="I167" s="29" t="inlineStr">
        <is>
          <t>DESC69; DESC71; DESC72</t>
        </is>
      </c>
      <c r="J167" s="29" t="inlineStr">
        <is>
          <t>Guantes esteriles 6.5; Guantes Estériles 7.5; Guantes Estériles 8</t>
        </is>
      </c>
      <c r="K167" s="30">
        <f>SUMIF('1120 SJ'!$A$2:$A$679,$G167,'1120 SJ'!$I$2:$I$679)</f>
        <v/>
      </c>
      <c r="L167" s="30">
        <f>SUMIF('1120 SJ'!$A$2:$A$679,$G167,'1120 SJ'!$Q$2:$Q$679)</f>
        <v/>
      </c>
      <c r="M167" s="30">
        <f>$K167-$L167</f>
        <v/>
      </c>
      <c r="N167" s="31">
        <f>IFERROR(SUMIF('1120 SJ'!$A$2:$A$679,$G167,'1120 SJ'!$M$2:$M$679)/$K167,0)</f>
        <v/>
      </c>
      <c r="O167" s="31">
        <f>IFERROR($K167*$N167,"")</f>
        <v/>
      </c>
      <c r="P167" s="31">
        <f>IFERROR($L167*$N167,"")</f>
        <v/>
      </c>
      <c r="Q167" s="31">
        <f>$M167*$N167</f>
        <v/>
      </c>
      <c r="R167" s="29" t="n"/>
      <c r="S167" s="38" t="inlineStr">
        <is>
          <t>Baja</t>
        </is>
      </c>
      <c r="T167" s="29" t="inlineStr">
        <is>
          <t>Homologado – confianza Baja – pendiente de validación</t>
        </is>
      </c>
      <c r="U167" s="37" t="inlineStr">
        <is>
          <t>Dar de alta en SAP</t>
        </is>
      </c>
      <c r="V167" s="29" t="inlineStr">
        <is>
          <t>Cruce por nomenclatura SAP</t>
        </is>
      </c>
      <c r="W167" s="29" t="inlineStr">
        <is>
          <t>Sí</t>
        </is>
      </c>
      <c r="X167" s="29" t="inlineStr">
        <is>
          <t>2002459, 2000022</t>
        </is>
      </c>
      <c r="Y167" s="29" t="inlineStr">
        <is>
          <t>Sí</t>
        </is>
      </c>
      <c r="Z167" s="29" t="n"/>
      <c r="AA167" s="29" t="inlineStr">
        <is>
          <t>Varias denominaciones del inventario físico corresponden a este material SAP (DESC69 Guantes esteriles 6.5; DESC71 Guantes Estériles 7.5; DESC72 Guantes Estériles 8). Se sumaron las cantidades físicas. Cruce por nomenclatura: calibre/talle/medida distinta; similitud 0.58. El cruce SAP–Avain identificó 2 códigos SAP como posibles equivalentes del mismo ítem de Avain (2002459, 2001761). Se imputó al primero (lógica BUSCARV); requiere validación posterior. Cruce por nomenclatura: calibre/talle/medida distinta; similitud 0.60. El cruce SAP–Avain identificó 2 códigos SAP como posibles equivalentes del mismo ítem de Avain (2002459, 2000021). Se imputó al primero (lógica BUSCARV); requiere validación posterior. Cruce por nomenclatura: calibre/talle/medida distinta; similitud 0.67. El cruce SAP–Avain identificó 2 códigos SAP como posibles equivalentes del mismo ítem de Avain (2002459, 2000022). Se imputó al primero (lógica BUSCARV); requiere validación posterior.</t>
        </is>
      </c>
    </row>
    <row r="168">
      <c r="A168" s="29" t="inlineStr">
        <is>
          <t>San Juan</t>
        </is>
      </c>
      <c r="B168" s="29" t="inlineStr">
        <is>
          <t>1120</t>
        </is>
      </c>
      <c r="C168" s="29" t="inlineStr">
        <is>
          <t>Stock SAP</t>
        </is>
      </c>
      <c r="D168" s="29" t="inlineStr">
        <is>
          <t>Medicamentos</t>
        </is>
      </c>
      <c r="E168" s="29" t="inlineStr">
        <is>
          <t>ZMED</t>
        </is>
      </c>
      <c r="F168" s="29" t="inlineStr">
        <is>
          <t>Dentro del alcance</t>
        </is>
      </c>
      <c r="G168" s="29" t="inlineStr">
        <is>
          <t>1000058</t>
        </is>
      </c>
      <c r="H168" s="29" t="inlineStr">
        <is>
          <t>ALCOHOL EN GEL X 500ML</t>
        </is>
      </c>
      <c r="I168" s="29" t="inlineStr">
        <is>
          <t>DESC18</t>
        </is>
      </c>
      <c r="J168" s="29" t="inlineStr">
        <is>
          <t>Alcohol en gel x 500 ml</t>
        </is>
      </c>
      <c r="K168" s="30">
        <f>SUMIF('1120 SJ'!$A$2:$A$679,$G168,'1120 SJ'!$I$2:$I$679)</f>
        <v/>
      </c>
      <c r="L168" s="30">
        <f>SUMIF('1120 SJ'!$A$2:$A$679,$G168,'1120 SJ'!$Q$2:$Q$679)</f>
        <v/>
      </c>
      <c r="M168" s="30">
        <f>$K168-$L168</f>
        <v/>
      </c>
      <c r="N168" s="31">
        <f>IFERROR(SUMIF('1120 SJ'!$A$2:$A$679,$G168,'1120 SJ'!$M$2:$M$679)/$K168,0)</f>
        <v/>
      </c>
      <c r="O168" s="31">
        <f>IFERROR($K168*$N168,"")</f>
        <v/>
      </c>
      <c r="P168" s="31">
        <f>IFERROR($L168*$N168,"")</f>
        <v/>
      </c>
      <c r="Q168" s="31">
        <f>$M168*$N168</f>
        <v/>
      </c>
      <c r="R168" s="29" t="n"/>
      <c r="S168" s="37" t="inlineStr">
        <is>
          <t>Alta</t>
        </is>
      </c>
      <c r="T168" s="29" t="inlineStr">
        <is>
          <t>Homologado – confianza Alta</t>
        </is>
      </c>
      <c r="U168" s="38" t="inlineStr">
        <is>
          <t>Dar de baja en SAP</t>
        </is>
      </c>
      <c r="V168" s="29" t="inlineStr">
        <is>
          <t>Cruce por nomenclatura SAP</t>
        </is>
      </c>
      <c r="W168" s="29" t="inlineStr">
        <is>
          <t>No</t>
        </is>
      </c>
      <c r="X168" s="29" t="n"/>
      <c r="Y168" s="29" t="inlineStr">
        <is>
          <t>No</t>
        </is>
      </c>
      <c r="Z168" s="29" t="n"/>
      <c r="AA168" s="29" t="inlineStr">
        <is>
          <t>Cruce por nomenclatura: dosis coincide; similitud 1.00.</t>
        </is>
      </c>
    </row>
    <row r="169">
      <c r="A169" s="29" t="inlineStr">
        <is>
          <t>San Juan</t>
        </is>
      </c>
      <c r="B169" s="29" t="inlineStr">
        <is>
          <t>1120</t>
        </is>
      </c>
      <c r="C169" s="29" t="inlineStr">
        <is>
          <t>Stock SAP</t>
        </is>
      </c>
      <c r="D169" s="29" t="inlineStr">
        <is>
          <t>Medicamentos</t>
        </is>
      </c>
      <c r="E169" s="29" t="inlineStr">
        <is>
          <t>ZMED</t>
        </is>
      </c>
      <c r="F169" s="29" t="inlineStr">
        <is>
          <t>Dentro del alcance</t>
        </is>
      </c>
      <c r="G169" s="29" t="inlineStr">
        <is>
          <t>1005232</t>
        </is>
      </c>
      <c r="H169" s="29" t="inlineStr">
        <is>
          <t>CIPROFLOXACINA+DEXAMETASONA GTS OFT</t>
        </is>
      </c>
      <c r="I169" s="29" t="inlineStr">
        <is>
          <t>MED35</t>
        </is>
      </c>
      <c r="J169" s="29" t="inlineStr">
        <is>
          <t>Ciprofloxacina + Dexametasona 0,1% / 0,03 % Gotas oftal x 5ml</t>
        </is>
      </c>
      <c r="K169" s="30">
        <f>SUMIF('1120 SJ'!$A$2:$A$679,$G169,'1120 SJ'!$I$2:$I$679)</f>
        <v/>
      </c>
      <c r="L169" s="30">
        <f>SUMIF('1120 SJ'!$A$2:$A$679,$G169,'1120 SJ'!$Q$2:$Q$679)</f>
        <v/>
      </c>
      <c r="M169" s="30">
        <f>$K169-$L169</f>
        <v/>
      </c>
      <c r="N169" s="31">
        <f>IFERROR(SUMIF('1120 SJ'!$A$2:$A$679,$G169,'1120 SJ'!$M$2:$M$679)/$K169,0)</f>
        <v/>
      </c>
      <c r="O169" s="31">
        <f>IFERROR($K169*$N169,"")</f>
        <v/>
      </c>
      <c r="P169" s="31">
        <f>IFERROR($L169*$N169,"")</f>
        <v/>
      </c>
      <c r="Q169" s="31">
        <f>$M169*$N169</f>
        <v/>
      </c>
      <c r="R169" s="29" t="n"/>
      <c r="S169" s="42" t="inlineStr">
        <is>
          <t>Media</t>
        </is>
      </c>
      <c r="T169" s="29" t="inlineStr">
        <is>
          <t>Homologado – confianza Media – pendiente de validación</t>
        </is>
      </c>
      <c r="U169" s="38" t="inlineStr">
        <is>
          <t>Dar de baja en SAP</t>
        </is>
      </c>
      <c r="V169" s="29" t="inlineStr">
        <is>
          <t>Cruce por nomenclatura SAP</t>
        </is>
      </c>
      <c r="W169" s="29" t="inlineStr">
        <is>
          <t>No</t>
        </is>
      </c>
      <c r="X169" s="29" t="n"/>
      <c r="Y169" s="29" t="inlineStr">
        <is>
          <t>Sí</t>
        </is>
      </c>
      <c r="Z169" s="29" t="n"/>
      <c r="AA169" s="29" t="inlineStr">
        <is>
          <t>Cruce por nomenclatura: una nomenclatura no informa dosis; similitud 0.79.</t>
        </is>
      </c>
    </row>
    <row r="170">
      <c r="A170" s="29" t="inlineStr">
        <is>
          <t>San Juan</t>
        </is>
      </c>
      <c r="B170" s="29" t="inlineStr">
        <is>
          <t>1120</t>
        </is>
      </c>
      <c r="C170" s="29" t="inlineStr">
        <is>
          <t>Stock SAP</t>
        </is>
      </c>
      <c r="D170" s="29" t="inlineStr">
        <is>
          <t>Medicamentos</t>
        </is>
      </c>
      <c r="E170" s="29" t="inlineStr">
        <is>
          <t>ZMED</t>
        </is>
      </c>
      <c r="F170" s="29" t="inlineStr">
        <is>
          <t>Dentro del alcance</t>
        </is>
      </c>
      <c r="G170" s="29" t="inlineStr">
        <is>
          <t>1005242</t>
        </is>
      </c>
      <c r="H170" s="29" t="inlineStr">
        <is>
          <t>SULFADIZINA+VITAMINA A+LIDOCAINA 30mgr</t>
        </is>
      </c>
      <c r="I170" s="29" t="n"/>
      <c r="J170" s="29" t="n"/>
      <c r="K170" s="30">
        <f>SUMIF('1120 SJ'!$A$2:$A$679,$G170,'1120 SJ'!$I$2:$I$679)</f>
        <v/>
      </c>
      <c r="L170" s="30">
        <f>SUMIF('1120 SJ'!$A$2:$A$679,$G170,'1120 SJ'!$Q$2:$Q$679)</f>
        <v/>
      </c>
      <c r="M170" s="30">
        <f>$K170-$L170</f>
        <v/>
      </c>
      <c r="N170" s="31">
        <f>IFERROR(SUMIF('1120 SJ'!$A$2:$A$679,$G170,'1120 SJ'!$M$2:$M$679)/$K170,0)</f>
        <v/>
      </c>
      <c r="O170" s="31">
        <f>IFERROR($K170*$N170,"")</f>
        <v/>
      </c>
      <c r="P170" s="31">
        <f>IFERROR($L170*$N170,"")</f>
        <v/>
      </c>
      <c r="Q170" s="31">
        <f>$M170*$N170</f>
        <v/>
      </c>
      <c r="R170" s="29" t="n"/>
      <c r="S170" s="39" t="n"/>
      <c r="T170" s="29" t="inlineStr">
        <is>
          <t>Sin recuento físico en el inventario de Avain</t>
        </is>
      </c>
      <c r="U170" s="40" t="inlineStr">
        <is>
          <t>Sin recuento físico</t>
        </is>
      </c>
      <c r="V170" s="29" t="n"/>
      <c r="W170" s="29" t="n"/>
      <c r="X170" s="29" t="n"/>
      <c r="Y170" s="29" t="n"/>
      <c r="Z170" s="29" t="n"/>
      <c r="AA170" s="29" t="inlineStr">
        <is>
          <t>El material ocupa 2 filas en la hoja 1120 SJ (lote/almacén). La cantidad SAP y la física de esta vista son el total del material.</t>
        </is>
      </c>
    </row>
    <row r="171">
      <c r="A171" s="29" t="inlineStr">
        <is>
          <t>San Juan</t>
        </is>
      </c>
      <c r="B171" s="29" t="inlineStr">
        <is>
          <t>1120</t>
        </is>
      </c>
      <c r="C171" s="29" t="inlineStr">
        <is>
          <t>Stock SAP</t>
        </is>
      </c>
      <c r="D171" s="29" t="inlineStr">
        <is>
          <t>Medicamentos</t>
        </is>
      </c>
      <c r="E171" s="29" t="inlineStr">
        <is>
          <t>ZMED</t>
        </is>
      </c>
      <c r="F171" s="29" t="inlineStr">
        <is>
          <t>Dentro del alcance</t>
        </is>
      </c>
      <c r="G171" s="29" t="inlineStr">
        <is>
          <t>1000695</t>
        </is>
      </c>
      <c r="H171" s="29" t="inlineStr">
        <is>
          <t>ACICLOVIR 5% CREMA X 10GR</t>
        </is>
      </c>
      <c r="I171" s="29" t="n"/>
      <c r="J171" s="29" t="n"/>
      <c r="K171" s="30">
        <f>SUMIF('1120 SJ'!$A$2:$A$679,$G171,'1120 SJ'!$I$2:$I$679)</f>
        <v/>
      </c>
      <c r="L171" s="30">
        <f>SUMIF('1120 SJ'!$A$2:$A$679,$G171,'1120 SJ'!$Q$2:$Q$679)</f>
        <v/>
      </c>
      <c r="M171" s="30">
        <f>$K171-$L171</f>
        <v/>
      </c>
      <c r="N171" s="31">
        <f>IFERROR(SUMIF('1120 SJ'!$A$2:$A$679,$G171,'1120 SJ'!$M$2:$M$679)/$K171,0)</f>
        <v/>
      </c>
      <c r="O171" s="31">
        <f>IFERROR($K171*$N171,"")</f>
        <v/>
      </c>
      <c r="P171" s="31">
        <f>IFERROR($L171*$N171,"")</f>
        <v/>
      </c>
      <c r="Q171" s="31">
        <f>$M171*$N171</f>
        <v/>
      </c>
      <c r="R171" s="29" t="n"/>
      <c r="S171" s="39" t="n"/>
      <c r="T171" s="29" t="inlineStr">
        <is>
          <t>Sin recuento físico en el inventario de Avain</t>
        </is>
      </c>
      <c r="U171" s="40" t="inlineStr">
        <is>
          <t>Sin recuento físico</t>
        </is>
      </c>
      <c r="V171" s="29" t="n"/>
      <c r="W171" s="29" t="n"/>
      <c r="X171" s="29" t="n"/>
      <c r="Y171" s="29" t="n"/>
      <c r="Z171" s="29" t="n"/>
      <c r="AA171" s="29" t="inlineStr">
        <is>
          <t>El material ocupa 5 filas en la hoja 1120 SJ (lote/almacén). La cantidad SAP y la física de esta vista son el total del material.</t>
        </is>
      </c>
    </row>
    <row r="172">
      <c r="A172" s="29" t="inlineStr">
        <is>
          <t>San Juan</t>
        </is>
      </c>
      <c r="B172" s="29" t="inlineStr">
        <is>
          <t>1120</t>
        </is>
      </c>
      <c r="C172" s="29" t="inlineStr">
        <is>
          <t>Stock SAP</t>
        </is>
      </c>
      <c r="D172" s="29" t="inlineStr">
        <is>
          <t>Medicamentos</t>
        </is>
      </c>
      <c r="E172" s="29" t="inlineStr">
        <is>
          <t>ZMED</t>
        </is>
      </c>
      <c r="F172" s="29" t="inlineStr">
        <is>
          <t>Dentro del alcance</t>
        </is>
      </c>
      <c r="G172" s="29" t="inlineStr">
        <is>
          <t>1000683</t>
        </is>
      </c>
      <c r="H172" s="29" t="inlineStr">
        <is>
          <t>FENITOINA 50MG/2ML AMPOLLA</t>
        </is>
      </c>
      <c r="I172" s="29" t="n"/>
      <c r="J172" s="29" t="n"/>
      <c r="K172" s="30">
        <f>SUMIF('1120 SJ'!$A$2:$A$679,$G172,'1120 SJ'!$I$2:$I$679)</f>
        <v/>
      </c>
      <c r="L172" s="30">
        <f>SUMIF('1120 SJ'!$A$2:$A$679,$G172,'1120 SJ'!$Q$2:$Q$679)</f>
        <v/>
      </c>
      <c r="M172" s="30">
        <f>$K172-$L172</f>
        <v/>
      </c>
      <c r="N172" s="31">
        <f>IFERROR(SUMIF('1120 SJ'!$A$2:$A$679,$G172,'1120 SJ'!$M$2:$M$679)/$K172,0)</f>
        <v/>
      </c>
      <c r="O172" s="31">
        <f>IFERROR($K172*$N172,"")</f>
        <v/>
      </c>
      <c r="P172" s="31">
        <f>IFERROR($L172*$N172,"")</f>
        <v/>
      </c>
      <c r="Q172" s="31">
        <f>$M172*$N172</f>
        <v/>
      </c>
      <c r="R172" s="29" t="n"/>
      <c r="S172" s="39" t="n"/>
      <c r="T172" s="29" t="inlineStr">
        <is>
          <t>Sin recuento físico en el inventario de Avain</t>
        </is>
      </c>
      <c r="U172" s="40" t="inlineStr">
        <is>
          <t>Sin recuento físico</t>
        </is>
      </c>
      <c r="V172" s="29" t="n"/>
      <c r="W172" s="29" t="n"/>
      <c r="X172" s="29" t="n"/>
      <c r="Y172" s="29" t="n"/>
      <c r="Z172" s="29" t="n"/>
      <c r="AA172" s="29" t="n"/>
    </row>
    <row r="173">
      <c r="A173" s="29" t="inlineStr">
        <is>
          <t>San Juan</t>
        </is>
      </c>
      <c r="B173" s="29" t="inlineStr">
        <is>
          <t>1120</t>
        </is>
      </c>
      <c r="C173" s="29" t="inlineStr">
        <is>
          <t>Stock SAP</t>
        </is>
      </c>
      <c r="D173" s="29" t="inlineStr">
        <is>
          <t>Medicamentos</t>
        </is>
      </c>
      <c r="E173" s="29" t="inlineStr">
        <is>
          <t>ZMED</t>
        </is>
      </c>
      <c r="F173" s="29" t="inlineStr">
        <is>
          <t>Dentro del alcance</t>
        </is>
      </c>
      <c r="G173" s="29" t="inlineStr">
        <is>
          <t>1001104</t>
        </is>
      </c>
      <c r="H173" s="29" t="inlineStr">
        <is>
          <t>TOBRAMICINA 5ML OFT GTS</t>
        </is>
      </c>
      <c r="I173" s="29" t="inlineStr">
        <is>
          <t>MED179</t>
        </is>
      </c>
      <c r="J173" s="29" t="inlineStr">
        <is>
          <t>Tobramicina 0,3% gotas oftalmicas x5ml</t>
        </is>
      </c>
      <c r="K173" s="30">
        <f>SUMIF('1120 SJ'!$A$2:$A$679,$G173,'1120 SJ'!$I$2:$I$679)</f>
        <v/>
      </c>
      <c r="L173" s="30">
        <f>SUMIF('1120 SJ'!$A$2:$A$679,$G173,'1120 SJ'!$Q$2:$Q$679)</f>
        <v/>
      </c>
      <c r="M173" s="30">
        <f>$K173-$L173</f>
        <v/>
      </c>
      <c r="N173" s="31">
        <f>IFERROR(SUMIF('1120 SJ'!$A$2:$A$679,$G173,'1120 SJ'!$M$2:$M$679)/$K173,0)</f>
        <v/>
      </c>
      <c r="O173" s="31">
        <f>IFERROR($K173*$N173,"")</f>
        <v/>
      </c>
      <c r="P173" s="31">
        <f>IFERROR($L173*$N173,"")</f>
        <v/>
      </c>
      <c r="Q173" s="31">
        <f>$M173*$N173</f>
        <v/>
      </c>
      <c r="R173" s="29" t="n"/>
      <c r="S173" s="38" t="inlineStr">
        <is>
          <t>Baja</t>
        </is>
      </c>
      <c r="T173" s="29" t="inlineStr">
        <is>
          <t>Homologado – confianza Baja – pendiente de validación</t>
        </is>
      </c>
      <c r="U173" s="38" t="inlineStr">
        <is>
          <t>Dar de baja en SAP</t>
        </is>
      </c>
      <c r="V173" s="29" t="inlineStr">
        <is>
          <t>Cruce por nomenclatura SAP</t>
        </is>
      </c>
      <c r="W173" s="29" t="inlineStr">
        <is>
          <t>No</t>
        </is>
      </c>
      <c r="X173" s="29" t="n"/>
      <c r="Y173" s="29" t="inlineStr">
        <is>
          <t>No</t>
        </is>
      </c>
      <c r="Z173" s="29" t="n"/>
      <c r="AA173" s="29" t="inlineStr">
        <is>
          <t>Cruce por nomenclatura: dosis coincide; similitud 0.60.</t>
        </is>
      </c>
    </row>
    <row r="174">
      <c r="A174" s="29" t="inlineStr">
        <is>
          <t>San Juan</t>
        </is>
      </c>
      <c r="B174" s="29" t="inlineStr">
        <is>
          <t>1120</t>
        </is>
      </c>
      <c r="C174" s="29" t="inlineStr">
        <is>
          <t>Stock SAP</t>
        </is>
      </c>
      <c r="D174" s="29" t="inlineStr">
        <is>
          <t>Descartables</t>
        </is>
      </c>
      <c r="E174" s="29" t="inlineStr">
        <is>
          <t>ZDES</t>
        </is>
      </c>
      <c r="F174" s="29" t="inlineStr">
        <is>
          <t>Dentro del alcance</t>
        </is>
      </c>
      <c r="G174" s="29" t="inlineStr">
        <is>
          <t>2000020</t>
        </is>
      </c>
      <c r="H174" s="29" t="inlineStr">
        <is>
          <t>TUBO ENDOTRAQ N° 8.5 C/BALON</t>
        </is>
      </c>
      <c r="I174" s="29" t="n"/>
      <c r="J174" s="29" t="n"/>
      <c r="K174" s="30">
        <f>SUMIF('1120 SJ'!$A$2:$A$679,$G174,'1120 SJ'!$I$2:$I$679)</f>
        <v/>
      </c>
      <c r="L174" s="30">
        <f>SUMIF('1120 SJ'!$A$2:$A$679,$G174,'1120 SJ'!$Q$2:$Q$679)</f>
        <v/>
      </c>
      <c r="M174" s="30">
        <f>$K174-$L174</f>
        <v/>
      </c>
      <c r="N174" s="31">
        <f>IFERROR(SUMIF('1120 SJ'!$A$2:$A$679,$G174,'1120 SJ'!$M$2:$M$679)/$K174,0)</f>
        <v/>
      </c>
      <c r="O174" s="31">
        <f>IFERROR($K174*$N174,"")</f>
        <v/>
      </c>
      <c r="P174" s="31">
        <f>IFERROR($L174*$N174,"")</f>
        <v/>
      </c>
      <c r="Q174" s="31">
        <f>$M174*$N174</f>
        <v/>
      </c>
      <c r="R174" s="29" t="n"/>
      <c r="S174" s="39" t="n"/>
      <c r="T174" s="29" t="inlineStr">
        <is>
          <t>Sin recuento físico en el inventario de Avain</t>
        </is>
      </c>
      <c r="U174" s="40" t="inlineStr">
        <is>
          <t>Sin recuento físico</t>
        </is>
      </c>
      <c r="V174" s="29" t="n"/>
      <c r="W174" s="29" t="n"/>
      <c r="X174" s="29" t="n"/>
      <c r="Y174" s="29" t="n"/>
      <c r="Z174" s="29" t="n"/>
      <c r="AA174" s="29" t="n"/>
    </row>
    <row r="175">
      <c r="A175" s="29" t="inlineStr">
        <is>
          <t>San Juan</t>
        </is>
      </c>
      <c r="B175" s="29" t="inlineStr">
        <is>
          <t>1120</t>
        </is>
      </c>
      <c r="C175" s="29" t="inlineStr">
        <is>
          <t>Stock SAP</t>
        </is>
      </c>
      <c r="D175" s="29" t="inlineStr">
        <is>
          <t>Medicamentos</t>
        </is>
      </c>
      <c r="E175" s="29" t="inlineStr">
        <is>
          <t>ZMED</t>
        </is>
      </c>
      <c r="F175" s="29" t="inlineStr">
        <is>
          <t>Dentro del alcance</t>
        </is>
      </c>
      <c r="G175" s="29" t="inlineStr">
        <is>
          <t>1000043</t>
        </is>
      </c>
      <c r="H175" s="29" t="inlineStr">
        <is>
          <t>ALCOHOL EN GEL X 250ML</t>
        </is>
      </c>
      <c r="I175" s="29" t="n"/>
      <c r="J175" s="29" t="n"/>
      <c r="K175" s="30">
        <f>SUMIF('1120 SJ'!$A$2:$A$679,$G175,'1120 SJ'!$I$2:$I$679)</f>
        <v/>
      </c>
      <c r="L175" s="30">
        <f>SUMIF('1120 SJ'!$A$2:$A$679,$G175,'1120 SJ'!$Q$2:$Q$679)</f>
        <v/>
      </c>
      <c r="M175" s="30">
        <f>$K175-$L175</f>
        <v/>
      </c>
      <c r="N175" s="31">
        <f>IFERROR(SUMIF('1120 SJ'!$A$2:$A$679,$G175,'1120 SJ'!$M$2:$M$679)/$K175,0)</f>
        <v/>
      </c>
      <c r="O175" s="31">
        <f>IFERROR($K175*$N175,"")</f>
        <v/>
      </c>
      <c r="P175" s="31">
        <f>IFERROR($L175*$N175,"")</f>
        <v/>
      </c>
      <c r="Q175" s="31">
        <f>$M175*$N175</f>
        <v/>
      </c>
      <c r="R175" s="29" t="n"/>
      <c r="S175" s="39" t="n"/>
      <c r="T175" s="29" t="inlineStr">
        <is>
          <t>Sin recuento físico en el inventario de Avain</t>
        </is>
      </c>
      <c r="U175" s="40" t="inlineStr">
        <is>
          <t>Sin recuento físico</t>
        </is>
      </c>
      <c r="V175" s="29" t="n"/>
      <c r="W175" s="29" t="n"/>
      <c r="X175" s="29" t="n"/>
      <c r="Y175" s="29" t="n"/>
      <c r="Z175" s="29" t="n"/>
      <c r="AA175" s="29" t="inlineStr">
        <is>
          <t>El material ocupa 2 filas en la hoja 1120 SJ (lote/almacén). La cantidad SAP y la física de esta vista son el total del material.</t>
        </is>
      </c>
    </row>
    <row r="176">
      <c r="A176" s="29" t="inlineStr">
        <is>
          <t>San Juan</t>
        </is>
      </c>
      <c r="B176" s="29" t="inlineStr">
        <is>
          <t>1120</t>
        </is>
      </c>
      <c r="C176" s="29" t="inlineStr">
        <is>
          <t>Stock SAP</t>
        </is>
      </c>
      <c r="D176" s="29" t="inlineStr">
        <is>
          <t>Descartables</t>
        </is>
      </c>
      <c r="E176" s="29" t="inlineStr">
        <is>
          <t>ZDES</t>
        </is>
      </c>
      <c r="F176" s="29" t="inlineStr">
        <is>
          <t>Dentro del alcance</t>
        </is>
      </c>
      <c r="G176" s="29" t="inlineStr">
        <is>
          <t>2000143</t>
        </is>
      </c>
      <c r="H176" s="29" t="inlineStr">
        <is>
          <t>FRASCO DE ORINA ESTERIL</t>
        </is>
      </c>
      <c r="I176" s="29" t="n"/>
      <c r="J176" s="29" t="n"/>
      <c r="K176" s="30">
        <f>SUMIF('1120 SJ'!$A$2:$A$679,$G176,'1120 SJ'!$I$2:$I$679)</f>
        <v/>
      </c>
      <c r="L176" s="30">
        <f>SUMIF('1120 SJ'!$A$2:$A$679,$G176,'1120 SJ'!$Q$2:$Q$679)</f>
        <v/>
      </c>
      <c r="M176" s="30">
        <f>$K176-$L176</f>
        <v/>
      </c>
      <c r="N176" s="31">
        <f>IFERROR(SUMIF('1120 SJ'!$A$2:$A$679,$G176,'1120 SJ'!$M$2:$M$679)/$K176,0)</f>
        <v/>
      </c>
      <c r="O176" s="31">
        <f>IFERROR($K176*$N176,"")</f>
        <v/>
      </c>
      <c r="P176" s="31">
        <f>IFERROR($L176*$N176,"")</f>
        <v/>
      </c>
      <c r="Q176" s="31">
        <f>$M176*$N176</f>
        <v/>
      </c>
      <c r="R176" s="29" t="n"/>
      <c r="S176" s="39" t="n"/>
      <c r="T176" s="29" t="inlineStr">
        <is>
          <t>Sin recuento físico en el inventario de Avain</t>
        </is>
      </c>
      <c r="U176" s="40" t="inlineStr">
        <is>
          <t>Sin recuento físico</t>
        </is>
      </c>
      <c r="V176" s="29" t="n"/>
      <c r="W176" s="29" t="n"/>
      <c r="X176" s="29" t="n"/>
      <c r="Y176" s="29" t="n"/>
      <c r="Z176" s="29" t="n"/>
      <c r="AA176" s="29" t="n"/>
    </row>
    <row r="177">
      <c r="A177" s="29" t="inlineStr">
        <is>
          <t>San Juan</t>
        </is>
      </c>
      <c r="B177" s="29" t="inlineStr">
        <is>
          <t>1120</t>
        </is>
      </c>
      <c r="C177" s="29" t="inlineStr">
        <is>
          <t>Stock SAP</t>
        </is>
      </c>
      <c r="D177" s="29" t="inlineStr">
        <is>
          <t>Uniformes</t>
        </is>
      </c>
      <c r="E177" s="29" t="inlineStr">
        <is>
          <t>ZUNI</t>
        </is>
      </c>
      <c r="F177" s="29" t="inlineStr">
        <is>
          <t>Fuera del alcance</t>
        </is>
      </c>
      <c r="G177" s="29" t="inlineStr">
        <is>
          <t>3001547</t>
        </is>
      </c>
      <c r="H177" s="29" t="inlineStr">
        <is>
          <t>ANTIPARRA C/INSERTO CC BANDA/PATILLA CLA</t>
        </is>
      </c>
      <c r="I177" s="29" t="n"/>
      <c r="J177" s="29" t="n"/>
      <c r="K177" s="30">
        <f>SUMIF('1120 SJ'!$A$2:$A$679,$G177,'1120 SJ'!$I$2:$I$679)</f>
        <v/>
      </c>
      <c r="L177" s="30">
        <f>SUMIF('1120 SJ'!$A$2:$A$679,$G177,'1120 SJ'!$Q$2:$Q$679)</f>
        <v/>
      </c>
      <c r="M177" s="30">
        <f>$K177-$L177</f>
        <v/>
      </c>
      <c r="N177" s="31">
        <f>IFERROR(SUMIF('1120 SJ'!$A$2:$A$679,$G177,'1120 SJ'!$M$2:$M$679)/$K177,0)</f>
        <v/>
      </c>
      <c r="O177" s="31">
        <f>IFERROR($K177*$N177,"")</f>
        <v/>
      </c>
      <c r="P177" s="31">
        <f>IFERROR($L177*$N177,"")</f>
        <v/>
      </c>
      <c r="Q177" s="31">
        <f>$M177*$N177</f>
        <v/>
      </c>
      <c r="R177" s="29" t="n"/>
      <c r="S177" s="39" t="n"/>
      <c r="T177" s="29" t="inlineStr">
        <is>
          <t>No aplica: uniformes, clasificación que el inventario físico de Farmacia no releva</t>
        </is>
      </c>
      <c r="U177" s="40" t="inlineStr">
        <is>
          <t>Fuera del alcance del inventario físico</t>
        </is>
      </c>
      <c r="V177" s="29" t="n"/>
      <c r="W177" s="29" t="n"/>
      <c r="X177" s="29" t="n"/>
      <c r="Y177" s="29" t="n"/>
      <c r="Z177" s="29" t="n"/>
      <c r="AA177" s="29" t="n"/>
    </row>
    <row r="178">
      <c r="A178" s="29" t="inlineStr">
        <is>
          <t>San Juan</t>
        </is>
      </c>
      <c r="B178" s="29" t="inlineStr">
        <is>
          <t>1120</t>
        </is>
      </c>
      <c r="C178" s="29" t="inlineStr">
        <is>
          <t>Stock SAP</t>
        </is>
      </c>
      <c r="D178" s="29" t="inlineStr">
        <is>
          <t>Medicamentos</t>
        </is>
      </c>
      <c r="E178" s="29" t="inlineStr">
        <is>
          <t>ZMED</t>
        </is>
      </c>
      <c r="F178" s="29" t="inlineStr">
        <is>
          <t>Dentro del alcance</t>
        </is>
      </c>
      <c r="G178" s="29" t="inlineStr">
        <is>
          <t>1000063</t>
        </is>
      </c>
      <c r="H178" s="29" t="inlineStr">
        <is>
          <t>DIGOXINA 0,25 MG/ML AMPOLLA DE 1ML</t>
        </is>
      </c>
      <c r="I178" s="29" t="inlineStr">
        <is>
          <t>MED67</t>
        </is>
      </c>
      <c r="J178" s="29" t="inlineStr">
        <is>
          <t>Digoxina 0,25mg Amp x 1 ml</t>
        </is>
      </c>
      <c r="K178" s="30">
        <f>SUMIF('1120 SJ'!$A$2:$A$679,$G178,'1120 SJ'!$I$2:$I$679)</f>
        <v/>
      </c>
      <c r="L178" s="30">
        <f>SUMIF('1120 SJ'!$A$2:$A$679,$G178,'1120 SJ'!$Q$2:$Q$679)</f>
        <v/>
      </c>
      <c r="M178" s="30">
        <f>$K178-$L178</f>
        <v/>
      </c>
      <c r="N178" s="31">
        <f>IFERROR(SUMIF('1120 SJ'!$A$2:$A$679,$G178,'1120 SJ'!$M$2:$M$679)/$K178,0)</f>
        <v/>
      </c>
      <c r="O178" s="31">
        <f>IFERROR($K178*$N178,"")</f>
        <v/>
      </c>
      <c r="P178" s="31">
        <f>IFERROR($L178*$N178,"")</f>
        <v/>
      </c>
      <c r="Q178" s="31">
        <f>$M178*$N178</f>
        <v/>
      </c>
      <c r="R178" s="29" t="n"/>
      <c r="S178" s="37" t="inlineStr">
        <is>
          <t>Alta</t>
        </is>
      </c>
      <c r="T178" s="29" t="inlineStr">
        <is>
          <t>Homologado – confianza Alta</t>
        </is>
      </c>
      <c r="U178" s="38" t="inlineStr">
        <is>
          <t>Dar de baja en SAP</t>
        </is>
      </c>
      <c r="V178" s="29" t="inlineStr">
        <is>
          <t>Cruce por nomenclatura SAP</t>
        </is>
      </c>
      <c r="W178" s="29" t="inlineStr">
        <is>
          <t>No</t>
        </is>
      </c>
      <c r="X178" s="29" t="n"/>
      <c r="Y178" s="29" t="inlineStr">
        <is>
          <t>Sí</t>
        </is>
      </c>
      <c r="Z178" s="29" t="n"/>
      <c r="AA178" s="29" t="inlineStr">
        <is>
          <t>Cruce por nomenclatura: dosis coincide; similitud 0.97.</t>
        </is>
      </c>
    </row>
    <row r="179">
      <c r="A179" s="29" t="inlineStr">
        <is>
          <t>San Juan</t>
        </is>
      </c>
      <c r="B179" s="29" t="inlineStr">
        <is>
          <t>1120</t>
        </is>
      </c>
      <c r="C179" s="29" t="inlineStr">
        <is>
          <t>Stock SAP</t>
        </is>
      </c>
      <c r="D179" s="29" t="inlineStr">
        <is>
          <t>Descartables</t>
        </is>
      </c>
      <c r="E179" s="29" t="inlineStr">
        <is>
          <t>ZDES</t>
        </is>
      </c>
      <c r="F179" s="29" t="inlineStr">
        <is>
          <t>Dentro del alcance</t>
        </is>
      </c>
      <c r="G179" s="29" t="inlineStr">
        <is>
          <t>2000532</t>
        </is>
      </c>
      <c r="H179" s="29" t="inlineStr">
        <is>
          <t>CURITAS TELA ELASTICA</t>
        </is>
      </c>
      <c r="I179" s="29" t="inlineStr">
        <is>
          <t>DESC52</t>
        </is>
      </c>
      <c r="J179" s="29" t="inlineStr">
        <is>
          <t>Curitas x 1 ud</t>
        </is>
      </c>
      <c r="K179" s="30">
        <f>SUMIF('1120 SJ'!$A$2:$A$679,$G179,'1120 SJ'!$I$2:$I$679)</f>
        <v/>
      </c>
      <c r="L179" s="30">
        <f>SUMIF('1120 SJ'!$A$2:$A$679,$G179,'1120 SJ'!$Q$2:$Q$679)</f>
        <v/>
      </c>
      <c r="M179" s="30">
        <f>$K179-$L179</f>
        <v/>
      </c>
      <c r="N179" s="31">
        <f>IFERROR(SUMIF('1120 SJ'!$A$2:$A$679,$G179,'1120 SJ'!$M$2:$M$679)/$K179,0)</f>
        <v/>
      </c>
      <c r="O179" s="31">
        <f>IFERROR($K179*$N179,"")</f>
        <v/>
      </c>
      <c r="P179" s="31">
        <f>IFERROR($L179*$N179,"")</f>
        <v/>
      </c>
      <c r="Q179" s="31">
        <f>$M179*$N179</f>
        <v/>
      </c>
      <c r="R179" s="29" t="n"/>
      <c r="S179" s="37" t="inlineStr">
        <is>
          <t>Alta</t>
        </is>
      </c>
      <c r="T179" s="29" t="inlineStr">
        <is>
          <t>Homologado – confianza Alta</t>
        </is>
      </c>
      <c r="U179" s="37" t="inlineStr">
        <is>
          <t>Dar de alta en SAP</t>
        </is>
      </c>
      <c r="V179" s="29" t="inlineStr">
        <is>
          <t>Homologación por código Avain (master D-146)</t>
        </is>
      </c>
      <c r="W179" s="29" t="inlineStr">
        <is>
          <t>No</t>
        </is>
      </c>
      <c r="X179" s="29" t="n"/>
      <c r="Y179" s="29" t="inlineStr">
        <is>
          <t>Sí</t>
        </is>
      </c>
      <c r="Z179" s="29" t="inlineStr">
        <is>
          <t>D-146</t>
        </is>
      </c>
      <c r="AA179" s="29" t="inlineStr">
        <is>
          <t>Homologación: confianza base Alta + confianza SAP Alta → Alta. El material ocupa 2 filas en la hoja 1120 SJ (lote/almacén). La cantidad SAP y la física de esta vista son el total del material.</t>
        </is>
      </c>
    </row>
    <row r="180">
      <c r="A180" s="29" t="inlineStr">
        <is>
          <t>San Juan</t>
        </is>
      </c>
      <c r="B180" s="29" t="inlineStr">
        <is>
          <t>1120</t>
        </is>
      </c>
      <c r="C180" s="29" t="inlineStr">
        <is>
          <t>Stock SAP</t>
        </is>
      </c>
      <c r="D180" s="29" t="inlineStr">
        <is>
          <t>Descartables</t>
        </is>
      </c>
      <c r="E180" s="29" t="inlineStr">
        <is>
          <t>ZDES</t>
        </is>
      </c>
      <c r="F180" s="29" t="inlineStr">
        <is>
          <t>Dentro del alcance</t>
        </is>
      </c>
      <c r="G180" s="29" t="inlineStr">
        <is>
          <t>2000870</t>
        </is>
      </c>
      <c r="H180" s="29" t="inlineStr">
        <is>
          <t>DESCARTADOR C/TAPA GIRATORIA MOD E1 1.4L</t>
        </is>
      </c>
      <c r="I180" s="29" t="n"/>
      <c r="J180" s="29" t="n"/>
      <c r="K180" s="30">
        <f>SUMIF('1120 SJ'!$A$2:$A$679,$G180,'1120 SJ'!$I$2:$I$679)</f>
        <v/>
      </c>
      <c r="L180" s="30">
        <f>SUMIF('1120 SJ'!$A$2:$A$679,$G180,'1120 SJ'!$Q$2:$Q$679)</f>
        <v/>
      </c>
      <c r="M180" s="30">
        <f>$K180-$L180</f>
        <v/>
      </c>
      <c r="N180" s="31">
        <f>IFERROR(SUMIF('1120 SJ'!$A$2:$A$679,$G180,'1120 SJ'!$M$2:$M$679)/$K180,0)</f>
        <v/>
      </c>
      <c r="O180" s="31">
        <f>IFERROR($K180*$N180,"")</f>
        <v/>
      </c>
      <c r="P180" s="31">
        <f>IFERROR($L180*$N180,"")</f>
        <v/>
      </c>
      <c r="Q180" s="31">
        <f>$M180*$N180</f>
        <v/>
      </c>
      <c r="R180" s="29" t="n"/>
      <c r="S180" s="39" t="n"/>
      <c r="T180" s="29" t="inlineStr">
        <is>
          <t>Sin recuento físico en el inventario de Avain</t>
        </is>
      </c>
      <c r="U180" s="40" t="inlineStr">
        <is>
          <t>Sin recuento físico</t>
        </is>
      </c>
      <c r="V180" s="29" t="n"/>
      <c r="W180" s="29" t="n"/>
      <c r="X180" s="29" t="n"/>
      <c r="Y180" s="29" t="n"/>
      <c r="Z180" s="29" t="n"/>
      <c r="AA180" s="29" t="n"/>
    </row>
    <row r="181">
      <c r="A181" s="29" t="inlineStr">
        <is>
          <t>San Juan</t>
        </is>
      </c>
      <c r="B181" s="29" t="inlineStr">
        <is>
          <t>1120</t>
        </is>
      </c>
      <c r="C181" s="29" t="inlineStr">
        <is>
          <t>Stock SAP</t>
        </is>
      </c>
      <c r="D181" s="29" t="inlineStr">
        <is>
          <t>Medicamentos</t>
        </is>
      </c>
      <c r="E181" s="29" t="inlineStr">
        <is>
          <t>ZMED</t>
        </is>
      </c>
      <c r="F181" s="29" t="inlineStr">
        <is>
          <t>Dentro del alcance</t>
        </is>
      </c>
      <c r="G181" s="29" t="inlineStr">
        <is>
          <t>1000013</t>
        </is>
      </c>
      <c r="H181" s="29" t="inlineStr">
        <is>
          <t>NITROGLICERINA 25 MG AMPOLLA</t>
        </is>
      </c>
      <c r="I181" s="29" t="inlineStr">
        <is>
          <t>MED143</t>
        </is>
      </c>
      <c r="J181" s="29" t="inlineStr">
        <is>
          <t>Nitroglicerina 5mg/ml Amp x 5 ml</t>
        </is>
      </c>
      <c r="K181" s="30">
        <f>SUMIF('1120 SJ'!$A$2:$A$679,$G181,'1120 SJ'!$I$2:$I$679)</f>
        <v/>
      </c>
      <c r="L181" s="30">
        <f>SUMIF('1120 SJ'!$A$2:$A$679,$G181,'1120 SJ'!$Q$2:$Q$679)</f>
        <v/>
      </c>
      <c r="M181" s="30">
        <f>$K181-$L181</f>
        <v/>
      </c>
      <c r="N181" s="31">
        <f>IFERROR(SUMIF('1120 SJ'!$A$2:$A$679,$G181,'1120 SJ'!$M$2:$M$679)/$K181,0)</f>
        <v/>
      </c>
      <c r="O181" s="31">
        <f>IFERROR($K181*$N181,"")</f>
        <v/>
      </c>
      <c r="P181" s="31">
        <f>IFERROR($L181*$N181,"")</f>
        <v/>
      </c>
      <c r="Q181" s="31">
        <f>$M181*$N181</f>
        <v/>
      </c>
      <c r="R181" s="29" t="n"/>
      <c r="S181" s="38" t="inlineStr">
        <is>
          <t>Baja</t>
        </is>
      </c>
      <c r="T181" s="29" t="inlineStr">
        <is>
          <t>Homologado – confianza Baja – pendiente de validación</t>
        </is>
      </c>
      <c r="U181" s="38" t="inlineStr">
        <is>
          <t>Dar de baja en SAP</t>
        </is>
      </c>
      <c r="V181" s="29" t="inlineStr">
        <is>
          <t>Cruce por nomenclatura SAP</t>
        </is>
      </c>
      <c r="W181" s="29" t="inlineStr">
        <is>
          <t>No</t>
        </is>
      </c>
      <c r="X181" s="29" t="n"/>
      <c r="Y181" s="29" t="inlineStr">
        <is>
          <t>Sí</t>
        </is>
      </c>
      <c r="Z181" s="29" t="n"/>
      <c r="AA181" s="29" t="inlineStr">
        <is>
          <t>Cruce por nomenclatura: dosis/presentación distinta (5MG, 5ML vs 25MG); similitud 0.64. El material ocupa 3 filas en la hoja 1120 SJ (lote/almacén). La cantidad SAP y la física de esta vista son el total del material.</t>
        </is>
      </c>
    </row>
    <row r="182">
      <c r="A182" s="29" t="inlineStr">
        <is>
          <t>San Juan</t>
        </is>
      </c>
      <c r="B182" s="29" t="inlineStr">
        <is>
          <t>1120</t>
        </is>
      </c>
      <c r="C182" s="29" t="inlineStr">
        <is>
          <t>Stock SAP</t>
        </is>
      </c>
      <c r="D182" s="29" t="inlineStr">
        <is>
          <t>Descartables</t>
        </is>
      </c>
      <c r="E182" s="29" t="inlineStr">
        <is>
          <t>ZDES</t>
        </is>
      </c>
      <c r="F182" s="29" t="inlineStr">
        <is>
          <t>Dentro del alcance</t>
        </is>
      </c>
      <c r="G182" s="29" t="inlineStr">
        <is>
          <t>2000038</t>
        </is>
      </c>
      <c r="H182" s="29" t="inlineStr">
        <is>
          <t>ALGODON HIDROFILO X 500GR</t>
        </is>
      </c>
      <c r="I182" s="29" t="inlineStr">
        <is>
          <t>DESC19</t>
        </is>
      </c>
      <c r="J182" s="29" t="inlineStr">
        <is>
          <t>Algodón x 500 g</t>
        </is>
      </c>
      <c r="K182" s="30">
        <f>SUMIF('1120 SJ'!$A$2:$A$679,$G182,'1120 SJ'!$I$2:$I$679)</f>
        <v/>
      </c>
      <c r="L182" s="30">
        <f>SUMIF('1120 SJ'!$A$2:$A$679,$G182,'1120 SJ'!$Q$2:$Q$679)</f>
        <v/>
      </c>
      <c r="M182" s="30">
        <f>$K182-$L182</f>
        <v/>
      </c>
      <c r="N182" s="31">
        <f>IFERROR(SUMIF('1120 SJ'!$A$2:$A$679,$G182,'1120 SJ'!$M$2:$M$679)/$K182,0)</f>
        <v/>
      </c>
      <c r="O182" s="31">
        <f>IFERROR($K182*$N182,"")</f>
        <v/>
      </c>
      <c r="P182" s="31">
        <f>IFERROR($L182*$N182,"")</f>
        <v/>
      </c>
      <c r="Q182" s="31">
        <f>$M182*$N182</f>
        <v/>
      </c>
      <c r="R182" s="29" t="n"/>
      <c r="S182" s="38" t="inlineStr">
        <is>
          <t>Baja</t>
        </is>
      </c>
      <c r="T182" s="29" t="inlineStr">
        <is>
          <t>Homologado – confianza Baja – pendiente de validación</t>
        </is>
      </c>
      <c r="U182" s="38" t="inlineStr">
        <is>
          <t>Dar de baja en SAP</t>
        </is>
      </c>
      <c r="V182" s="29" t="inlineStr">
        <is>
          <t>Homologación por código Avain (master D-149)</t>
        </is>
      </c>
      <c r="W182" s="29" t="inlineStr">
        <is>
          <t>No</t>
        </is>
      </c>
      <c r="X182" s="29" t="n"/>
      <c r="Y182" s="29" t="inlineStr">
        <is>
          <t>Sí</t>
        </is>
      </c>
      <c r="Z182" s="29" t="inlineStr">
        <is>
          <t>D-149</t>
        </is>
      </c>
      <c r="AA182" s="29" t="inlineStr">
        <is>
          <t>La denominación del inventario («Algodón x 500 g») difiere de la que registra el master para ese código («Algodón (paquete)»). Nivel degradado a Baja hasta validar la equivalencia. Homologación: confianza base Alta + confianza SAP Media → Baja. Otros códigos SAP del master no están en el stock de este centro: 2000339, 2000459, 2001054, 2001699.</t>
        </is>
      </c>
    </row>
    <row r="183">
      <c r="A183" s="29" t="inlineStr">
        <is>
          <t>San Juan</t>
        </is>
      </c>
      <c r="B183" s="29" t="inlineStr">
        <is>
          <t>1120</t>
        </is>
      </c>
      <c r="C183" s="29" t="inlineStr">
        <is>
          <t>Stock SAP</t>
        </is>
      </c>
      <c r="D183" s="29" t="inlineStr">
        <is>
          <t>Medicamentos</t>
        </is>
      </c>
      <c r="E183" s="29" t="inlineStr">
        <is>
          <t>ZMED</t>
        </is>
      </c>
      <c r="F183" s="29" t="inlineStr">
        <is>
          <t>Dentro del alcance</t>
        </is>
      </c>
      <c r="G183" s="29" t="inlineStr">
        <is>
          <t>1005203</t>
        </is>
      </c>
      <c r="H183" s="29" t="inlineStr">
        <is>
          <t>BETAMETASONA+GENTA+CLOTRIMAZOL CREMA</t>
        </is>
      </c>
      <c r="I183" s="29" t="n"/>
      <c r="J183" s="29" t="n"/>
      <c r="K183" s="30">
        <f>SUMIF('1120 SJ'!$A$2:$A$679,$G183,'1120 SJ'!$I$2:$I$679)</f>
        <v/>
      </c>
      <c r="L183" s="30">
        <f>SUMIF('1120 SJ'!$A$2:$A$679,$G183,'1120 SJ'!$Q$2:$Q$679)</f>
        <v/>
      </c>
      <c r="M183" s="30">
        <f>$K183-$L183</f>
        <v/>
      </c>
      <c r="N183" s="31">
        <f>IFERROR(SUMIF('1120 SJ'!$A$2:$A$679,$G183,'1120 SJ'!$M$2:$M$679)/$K183,0)</f>
        <v/>
      </c>
      <c r="O183" s="31">
        <f>IFERROR($K183*$N183,"")</f>
        <v/>
      </c>
      <c r="P183" s="31">
        <f>IFERROR($L183*$N183,"")</f>
        <v/>
      </c>
      <c r="Q183" s="31">
        <f>$M183*$N183</f>
        <v/>
      </c>
      <c r="R183" s="29" t="n"/>
      <c r="S183" s="39" t="n"/>
      <c r="T183" s="29" t="inlineStr">
        <is>
          <t>Sin recuento físico en el inventario de Avain</t>
        </is>
      </c>
      <c r="U183" s="40" t="inlineStr">
        <is>
          <t>Sin recuento físico</t>
        </is>
      </c>
      <c r="V183" s="29" t="n"/>
      <c r="W183" s="29" t="n"/>
      <c r="X183" s="29" t="n"/>
      <c r="Y183" s="29" t="n"/>
      <c r="Z183" s="29" t="n"/>
      <c r="AA183" s="29" t="inlineStr">
        <is>
          <t>El material ocupa 2 filas en la hoja 1120 SJ (lote/almacén). La cantidad SAP y la física de esta vista son el total del material.</t>
        </is>
      </c>
    </row>
    <row r="184">
      <c r="A184" s="29" t="inlineStr">
        <is>
          <t>San Juan</t>
        </is>
      </c>
      <c r="B184" s="29" t="inlineStr">
        <is>
          <t>1120</t>
        </is>
      </c>
      <c r="C184" s="29" t="inlineStr">
        <is>
          <t>Stock SAP</t>
        </is>
      </c>
      <c r="D184" s="29" t="inlineStr">
        <is>
          <t>Descartables</t>
        </is>
      </c>
      <c r="E184" s="29" t="inlineStr">
        <is>
          <t>ZDES</t>
        </is>
      </c>
      <c r="F184" s="29" t="inlineStr">
        <is>
          <t>Dentro del alcance</t>
        </is>
      </c>
      <c r="G184" s="29" t="inlineStr">
        <is>
          <t>2000206</t>
        </is>
      </c>
      <c r="H184" s="29" t="inlineStr">
        <is>
          <t>TELA ADHESIVA 5CM HOSPITALARIA</t>
        </is>
      </c>
      <c r="I184" s="29" t="inlineStr">
        <is>
          <t>DESC132</t>
        </is>
      </c>
      <c r="J184" s="29" t="inlineStr">
        <is>
          <t>Tela Adhesiva Hospitalaria 2.5 cm</t>
        </is>
      </c>
      <c r="K184" s="30">
        <f>SUMIF('1120 SJ'!$A$2:$A$679,$G184,'1120 SJ'!$I$2:$I$679)</f>
        <v/>
      </c>
      <c r="L184" s="30">
        <f>SUMIF('1120 SJ'!$A$2:$A$679,$G184,'1120 SJ'!$Q$2:$Q$679)</f>
        <v/>
      </c>
      <c r="M184" s="30">
        <f>$K184-$L184</f>
        <v/>
      </c>
      <c r="N184" s="31">
        <f>IFERROR(SUMIF('1120 SJ'!$A$2:$A$679,$G184,'1120 SJ'!$M$2:$M$679)/$K184,0)</f>
        <v/>
      </c>
      <c r="O184" s="31">
        <f>IFERROR($K184*$N184,"")</f>
        <v/>
      </c>
      <c r="P184" s="31">
        <f>IFERROR($L184*$N184,"")</f>
        <v/>
      </c>
      <c r="Q184" s="31">
        <f>$M184*$N184</f>
        <v/>
      </c>
      <c r="R184" s="29" t="n"/>
      <c r="S184" s="38" t="inlineStr">
        <is>
          <t>Baja</t>
        </is>
      </c>
      <c r="T184" s="29" t="inlineStr">
        <is>
          <t>Homologado – confianza Baja – pendiente de validación</t>
        </is>
      </c>
      <c r="U184" s="38" t="inlineStr">
        <is>
          <t>Dar de baja en SAP</t>
        </is>
      </c>
      <c r="V184" s="29" t="inlineStr">
        <is>
          <t>Cruce por nomenclatura SAP</t>
        </is>
      </c>
      <c r="W184" s="29" t="inlineStr">
        <is>
          <t>No</t>
        </is>
      </c>
      <c r="X184" s="29" t="n"/>
      <c r="Y184" s="29" t="inlineStr">
        <is>
          <t>No</t>
        </is>
      </c>
      <c r="Z184" s="29" t="n"/>
      <c r="AA184" s="29" t="inlineStr">
        <is>
          <t>Cruce por nomenclatura: dosis/presentación distinta (2.5CM vs 5CM); similitud 0.82.</t>
        </is>
      </c>
    </row>
    <row r="185">
      <c r="A185" s="29" t="inlineStr">
        <is>
          <t>San Juan</t>
        </is>
      </c>
      <c r="B185" s="29" t="inlineStr">
        <is>
          <t>1120</t>
        </is>
      </c>
      <c r="C185" s="29" t="inlineStr">
        <is>
          <t>Stock SAP</t>
        </is>
      </c>
      <c r="D185" s="29" t="inlineStr">
        <is>
          <t>Medicamentos</t>
        </is>
      </c>
      <c r="E185" s="29" t="inlineStr">
        <is>
          <t>ZMED</t>
        </is>
      </c>
      <c r="F185" s="29" t="inlineStr">
        <is>
          <t>Dentro del alcance</t>
        </is>
      </c>
      <c r="G185" s="29" t="inlineStr">
        <is>
          <t>1000351</t>
        </is>
      </c>
      <c r="H185" s="29" t="inlineStr">
        <is>
          <t>DICLOFENACSODICO75mg+VITB 12+BETAMETASON</t>
        </is>
      </c>
      <c r="I185" s="29" t="n"/>
      <c r="J185" s="29" t="n"/>
      <c r="K185" s="30">
        <f>SUMIF('1120 SJ'!$A$2:$A$679,$G185,'1120 SJ'!$I$2:$I$679)</f>
        <v/>
      </c>
      <c r="L185" s="30">
        <f>SUMIF('1120 SJ'!$A$2:$A$679,$G185,'1120 SJ'!$Q$2:$Q$679)</f>
        <v/>
      </c>
      <c r="M185" s="30">
        <f>$K185-$L185</f>
        <v/>
      </c>
      <c r="N185" s="31">
        <f>IFERROR(SUMIF('1120 SJ'!$A$2:$A$679,$G185,'1120 SJ'!$M$2:$M$679)/$K185,0)</f>
        <v/>
      </c>
      <c r="O185" s="31">
        <f>IFERROR($K185*$N185,"")</f>
        <v/>
      </c>
      <c r="P185" s="31">
        <f>IFERROR($L185*$N185,"")</f>
        <v/>
      </c>
      <c r="Q185" s="31">
        <f>$M185*$N185</f>
        <v/>
      </c>
      <c r="R185" s="29" t="n"/>
      <c r="S185" s="39" t="n"/>
      <c r="T185" s="29" t="inlineStr">
        <is>
          <t>Sin recuento físico en el inventario de Avain</t>
        </is>
      </c>
      <c r="U185" s="40" t="inlineStr">
        <is>
          <t>Sin recuento físico</t>
        </is>
      </c>
      <c r="V185" s="29" t="n"/>
      <c r="W185" s="29" t="n"/>
      <c r="X185" s="29" t="n"/>
      <c r="Y185" s="29" t="n"/>
      <c r="Z185" s="29" t="n"/>
      <c r="AA185" s="29" t="inlineStr">
        <is>
          <t>El material ocupa 2 filas en la hoja 1120 SJ (lote/almacén). La cantidad SAP y la física de esta vista son el total del material.</t>
        </is>
      </c>
    </row>
    <row r="186">
      <c r="A186" s="29" t="inlineStr">
        <is>
          <t>San Juan</t>
        </is>
      </c>
      <c r="B186" s="29" t="inlineStr">
        <is>
          <t>1120</t>
        </is>
      </c>
      <c r="C186" s="29" t="inlineStr">
        <is>
          <t>Stock SAP</t>
        </is>
      </c>
      <c r="D186" s="29" t="inlineStr">
        <is>
          <t>Medicamentos</t>
        </is>
      </c>
      <c r="E186" s="29" t="inlineStr">
        <is>
          <t>ZMED</t>
        </is>
      </c>
      <c r="F186" s="29" t="inlineStr">
        <is>
          <t>Dentro del alcance</t>
        </is>
      </c>
      <c r="G186" s="29" t="inlineStr">
        <is>
          <t>1000010</t>
        </is>
      </c>
      <c r="H186" s="29" t="inlineStr">
        <is>
          <t>HIDROCORTISONA 500MG  AMPOLLA</t>
        </is>
      </c>
      <c r="I186" s="29" t="inlineStr">
        <is>
          <t>MED96</t>
        </is>
      </c>
      <c r="J186" s="29" t="inlineStr">
        <is>
          <t>Hidrocortisona Fco amp polvo p/rest 500 mg</t>
        </is>
      </c>
      <c r="K186" s="30">
        <f>SUMIF('1120 SJ'!$A$2:$A$679,$G186,'1120 SJ'!$I$2:$I$679)</f>
        <v/>
      </c>
      <c r="L186" s="30">
        <f>SUMIF('1120 SJ'!$A$2:$A$679,$G186,'1120 SJ'!$Q$2:$Q$679)</f>
        <v/>
      </c>
      <c r="M186" s="30">
        <f>$K186-$L186</f>
        <v/>
      </c>
      <c r="N186" s="31">
        <f>IFERROR(SUMIF('1120 SJ'!$A$2:$A$679,$G186,'1120 SJ'!$M$2:$M$679)/$K186,0)</f>
        <v/>
      </c>
      <c r="O186" s="31">
        <f>IFERROR($K186*$N186,"")</f>
        <v/>
      </c>
      <c r="P186" s="31">
        <f>IFERROR($L186*$N186,"")</f>
        <v/>
      </c>
      <c r="Q186" s="31">
        <f>$M186*$N186</f>
        <v/>
      </c>
      <c r="R186" s="29" t="n"/>
      <c r="S186" s="37" t="inlineStr">
        <is>
          <t>Alta</t>
        </is>
      </c>
      <c r="T186" s="29" t="inlineStr">
        <is>
          <t>Homologado – confianza Alta</t>
        </is>
      </c>
      <c r="U186" s="38" t="inlineStr">
        <is>
          <t>Dar de baja en SAP</t>
        </is>
      </c>
      <c r="V186" s="29" t="inlineStr">
        <is>
          <t>Homologación por código Avain (master M06-003)</t>
        </is>
      </c>
      <c r="W186" s="29" t="inlineStr">
        <is>
          <t>No</t>
        </is>
      </c>
      <c r="X186" s="29" t="n"/>
      <c r="Y186" s="29" t="inlineStr">
        <is>
          <t>Sí</t>
        </is>
      </c>
      <c r="Z186" s="29" t="inlineStr">
        <is>
          <t>M06-003</t>
        </is>
      </c>
      <c r="AA186" s="29" t="inlineStr">
        <is>
          <t>Homologación: confianza base Alta + confianza SAP Alta → Alta. El material ocupa 3 filas en la hoja 1120 SJ (lote/almacén). La cantidad SAP y la física de esta vista son el total del material.</t>
        </is>
      </c>
    </row>
    <row r="187">
      <c r="A187" s="29" t="inlineStr">
        <is>
          <t>San Juan</t>
        </is>
      </c>
      <c r="B187" s="29" t="inlineStr">
        <is>
          <t>1120</t>
        </is>
      </c>
      <c r="C187" s="29" t="inlineStr">
        <is>
          <t>Stock SAP</t>
        </is>
      </c>
      <c r="D187" s="29" t="inlineStr">
        <is>
          <t>Medicamentos</t>
        </is>
      </c>
      <c r="E187" s="29" t="inlineStr">
        <is>
          <t>ZMED</t>
        </is>
      </c>
      <c r="F187" s="29" t="inlineStr">
        <is>
          <t>Dentro del alcance</t>
        </is>
      </c>
      <c r="G187" s="29" t="inlineStr">
        <is>
          <t>1000093</t>
        </is>
      </c>
      <c r="H187" s="29" t="inlineStr">
        <is>
          <t>SALBUTAMOL 0,5% GOTAS FRASCO DE 20ML</t>
        </is>
      </c>
      <c r="I187" s="29" t="inlineStr">
        <is>
          <t>MED161</t>
        </is>
      </c>
      <c r="J187" s="29" t="inlineStr">
        <is>
          <t>Salbutamol solución x 5 mg/ml gtas p/nzb x 20ml</t>
        </is>
      </c>
      <c r="K187" s="30">
        <f>SUMIF('1120 SJ'!$A$2:$A$679,$G187,'1120 SJ'!$I$2:$I$679)</f>
        <v/>
      </c>
      <c r="L187" s="30">
        <f>SUMIF('1120 SJ'!$A$2:$A$679,$G187,'1120 SJ'!$Q$2:$Q$679)</f>
        <v/>
      </c>
      <c r="M187" s="30">
        <f>$K187-$L187</f>
        <v/>
      </c>
      <c r="N187" s="31">
        <f>IFERROR(SUMIF('1120 SJ'!$A$2:$A$679,$G187,'1120 SJ'!$M$2:$M$679)/$K187,0)</f>
        <v/>
      </c>
      <c r="O187" s="31">
        <f>IFERROR($K187*$N187,"")</f>
        <v/>
      </c>
      <c r="P187" s="31">
        <f>IFERROR($L187*$N187,"")</f>
        <v/>
      </c>
      <c r="Q187" s="31">
        <f>$M187*$N187</f>
        <v/>
      </c>
      <c r="R187" s="29" t="n"/>
      <c r="S187" s="38" t="inlineStr">
        <is>
          <t>Baja</t>
        </is>
      </c>
      <c r="T187" s="29" t="inlineStr">
        <is>
          <t>Homologado – confianza Baja – pendiente de validación</t>
        </is>
      </c>
      <c r="U187" s="38" t="inlineStr">
        <is>
          <t>Dar de baja en SAP</t>
        </is>
      </c>
      <c r="V187" s="29" t="inlineStr">
        <is>
          <t>Homologación por código Avain (master M05-002)</t>
        </is>
      </c>
      <c r="W187" s="29" t="inlineStr">
        <is>
          <t>No</t>
        </is>
      </c>
      <c r="X187" s="29" t="n"/>
      <c r="Y187" s="29" t="inlineStr">
        <is>
          <t>Sí</t>
        </is>
      </c>
      <c r="Z187" s="29" t="inlineStr">
        <is>
          <t>M05-002</t>
        </is>
      </c>
      <c r="AA187" s="29" t="inlineStr">
        <is>
          <t>Homologación: confianza base Alta + confianza SAP Media → Media. La nomenclatura del material imputado no respalda por sí sola la equivalencia (similitud 0.44); el vínculo proviene sólo de la homologación. Nivel degradado a Baja. El material ocupa 3 filas en la hoja 1120 SJ (lote/almacén). La cantidad SAP y la física de esta vista son el total del material.</t>
        </is>
      </c>
    </row>
    <row r="188">
      <c r="A188" s="29" t="inlineStr">
        <is>
          <t>San Juan</t>
        </is>
      </c>
      <c r="B188" s="29" t="inlineStr">
        <is>
          <t>1120</t>
        </is>
      </c>
      <c r="C188" s="29" t="inlineStr">
        <is>
          <t>Stock SAP</t>
        </is>
      </c>
      <c r="D188" s="29" t="inlineStr">
        <is>
          <t>Medicamentos</t>
        </is>
      </c>
      <c r="E188" s="29" t="inlineStr">
        <is>
          <t>ZMED</t>
        </is>
      </c>
      <c r="F188" s="29" t="inlineStr">
        <is>
          <t>Dentro del alcance</t>
        </is>
      </c>
      <c r="G188" s="29" t="inlineStr">
        <is>
          <t>1000443</t>
        </is>
      </c>
      <c r="H188" s="29" t="inlineStr">
        <is>
          <t>HIOSCINA BUTILBROMURO INYECTABLE</t>
        </is>
      </c>
      <c r="I188" s="29" t="n"/>
      <c r="J188" s="29" t="n"/>
      <c r="K188" s="30">
        <f>SUMIF('1120 SJ'!$A$2:$A$679,$G188,'1120 SJ'!$I$2:$I$679)</f>
        <v/>
      </c>
      <c r="L188" s="30">
        <f>SUMIF('1120 SJ'!$A$2:$A$679,$G188,'1120 SJ'!$Q$2:$Q$679)</f>
        <v/>
      </c>
      <c r="M188" s="30">
        <f>$K188-$L188</f>
        <v/>
      </c>
      <c r="N188" s="31">
        <f>IFERROR(SUMIF('1120 SJ'!$A$2:$A$679,$G188,'1120 SJ'!$M$2:$M$679)/$K188,0)</f>
        <v/>
      </c>
      <c r="O188" s="31">
        <f>IFERROR($K188*$N188,"")</f>
        <v/>
      </c>
      <c r="P188" s="31">
        <f>IFERROR($L188*$N188,"")</f>
        <v/>
      </c>
      <c r="Q188" s="31">
        <f>$M188*$N188</f>
        <v/>
      </c>
      <c r="R188" s="29" t="n"/>
      <c r="S188" s="39" t="n"/>
      <c r="T188" s="29" t="inlineStr">
        <is>
          <t>Sin recuento físico en el inventario de Avain</t>
        </is>
      </c>
      <c r="U188" s="40" t="inlineStr">
        <is>
          <t>Sin recuento físico</t>
        </is>
      </c>
      <c r="V188" s="29" t="n"/>
      <c r="W188" s="29" t="n"/>
      <c r="X188" s="29" t="n"/>
      <c r="Y188" s="29" t="n"/>
      <c r="Z188" s="29" t="n"/>
      <c r="AA188" s="29" t="n"/>
    </row>
    <row r="189">
      <c r="A189" s="29" t="inlineStr">
        <is>
          <t>San Juan</t>
        </is>
      </c>
      <c r="B189" s="29" t="inlineStr">
        <is>
          <t>1120</t>
        </is>
      </c>
      <c r="C189" s="29" t="inlineStr">
        <is>
          <t>Stock SAP</t>
        </is>
      </c>
      <c r="D189" s="29" t="inlineStr">
        <is>
          <t>Medicamentos</t>
        </is>
      </c>
      <c r="E189" s="29" t="inlineStr">
        <is>
          <t>ZMED</t>
        </is>
      </c>
      <c r="F189" s="29" t="inlineStr">
        <is>
          <t>Dentro del alcance</t>
        </is>
      </c>
      <c r="G189" s="29" t="inlineStr">
        <is>
          <t>1000684</t>
        </is>
      </c>
      <c r="H189" s="29" t="inlineStr">
        <is>
          <t>HIOSCINA+DIPIRONA AMP X 5 ML IV/IM</t>
        </is>
      </c>
      <c r="I189" s="29" t="n"/>
      <c r="J189" s="29" t="n"/>
      <c r="K189" s="30">
        <f>SUMIF('1120 SJ'!$A$2:$A$679,$G189,'1120 SJ'!$I$2:$I$679)</f>
        <v/>
      </c>
      <c r="L189" s="30">
        <f>SUMIF('1120 SJ'!$A$2:$A$679,$G189,'1120 SJ'!$Q$2:$Q$679)</f>
        <v/>
      </c>
      <c r="M189" s="30">
        <f>$K189-$L189</f>
        <v/>
      </c>
      <c r="N189" s="31">
        <f>IFERROR(SUMIF('1120 SJ'!$A$2:$A$679,$G189,'1120 SJ'!$M$2:$M$679)/$K189,0)</f>
        <v/>
      </c>
      <c r="O189" s="31">
        <f>IFERROR($K189*$N189,"")</f>
        <v/>
      </c>
      <c r="P189" s="31">
        <f>IFERROR($L189*$N189,"")</f>
        <v/>
      </c>
      <c r="Q189" s="31">
        <f>$M189*$N189</f>
        <v/>
      </c>
      <c r="R189" s="29" t="n"/>
      <c r="S189" s="39" t="n"/>
      <c r="T189" s="29" t="inlineStr">
        <is>
          <t>Sin recuento físico en el inventario de Avain</t>
        </is>
      </c>
      <c r="U189" s="40" t="inlineStr">
        <is>
          <t>Sin recuento físico</t>
        </is>
      </c>
      <c r="V189" s="29" t="n"/>
      <c r="W189" s="29" t="n"/>
      <c r="X189" s="29" t="n"/>
      <c r="Y189" s="29" t="n"/>
      <c r="Z189" s="29" t="n"/>
      <c r="AA189" s="29" t="n"/>
    </row>
    <row r="190">
      <c r="A190" s="29" t="inlineStr">
        <is>
          <t>San Juan</t>
        </is>
      </c>
      <c r="B190" s="29" t="inlineStr">
        <is>
          <t>1120</t>
        </is>
      </c>
      <c r="C190" s="29" t="inlineStr">
        <is>
          <t>Stock SAP</t>
        </is>
      </c>
      <c r="D190" s="29" t="inlineStr">
        <is>
          <t>Medicamentos</t>
        </is>
      </c>
      <c r="E190" s="29" t="inlineStr">
        <is>
          <t>ZMED</t>
        </is>
      </c>
      <c r="F190" s="29" t="inlineStr">
        <is>
          <t>Dentro del alcance</t>
        </is>
      </c>
      <c r="G190" s="29" t="inlineStr">
        <is>
          <t>1001268</t>
        </is>
      </c>
      <c r="H190" s="29" t="inlineStr">
        <is>
          <t>DEXTROSA 10% X 500ML</t>
        </is>
      </c>
      <c r="I190" s="29" t="n"/>
      <c r="J190" s="29" t="n"/>
      <c r="K190" s="30">
        <f>SUMIF('1120 SJ'!$A$2:$A$679,$G190,'1120 SJ'!$I$2:$I$679)</f>
        <v/>
      </c>
      <c r="L190" s="30">
        <f>SUMIF('1120 SJ'!$A$2:$A$679,$G190,'1120 SJ'!$Q$2:$Q$679)</f>
        <v/>
      </c>
      <c r="M190" s="30">
        <f>$K190-$L190</f>
        <v/>
      </c>
      <c r="N190" s="31">
        <f>IFERROR(SUMIF('1120 SJ'!$A$2:$A$679,$G190,'1120 SJ'!$M$2:$M$679)/$K190,0)</f>
        <v/>
      </c>
      <c r="O190" s="31">
        <f>IFERROR($K190*$N190,"")</f>
        <v/>
      </c>
      <c r="P190" s="31">
        <f>IFERROR($L190*$N190,"")</f>
        <v/>
      </c>
      <c r="Q190" s="31">
        <f>$M190*$N190</f>
        <v/>
      </c>
      <c r="R190" s="29" t="n"/>
      <c r="S190" s="39" t="n"/>
      <c r="T190" s="29" t="inlineStr">
        <is>
          <t>Sin recuento físico en el inventario de Avain</t>
        </is>
      </c>
      <c r="U190" s="40" t="inlineStr">
        <is>
          <t>Sin recuento físico</t>
        </is>
      </c>
      <c r="V190" s="29" t="n"/>
      <c r="W190" s="29" t="n"/>
      <c r="X190" s="29" t="n"/>
      <c r="Y190" s="29" t="n"/>
      <c r="Z190" s="29" t="n"/>
      <c r="AA190" s="29" t="inlineStr">
        <is>
          <t>El material ocupa 2 filas en la hoja 1120 SJ (lote/almacén). La cantidad SAP y la física de esta vista son el total del material.</t>
        </is>
      </c>
    </row>
    <row r="191">
      <c r="A191" s="29" t="inlineStr">
        <is>
          <t>San Juan</t>
        </is>
      </c>
      <c r="B191" s="29" t="inlineStr">
        <is>
          <t>1120</t>
        </is>
      </c>
      <c r="C191" s="29" t="inlineStr">
        <is>
          <t>Stock SAP</t>
        </is>
      </c>
      <c r="D191" s="29" t="inlineStr">
        <is>
          <t>Medicamentos</t>
        </is>
      </c>
      <c r="E191" s="29" t="inlineStr">
        <is>
          <t>ZMED</t>
        </is>
      </c>
      <c r="F191" s="29" t="inlineStr">
        <is>
          <t>Dentro del alcance</t>
        </is>
      </c>
      <c r="G191" s="29" t="inlineStr">
        <is>
          <t>1001315</t>
        </is>
      </c>
      <c r="H191" s="29" t="inlineStr">
        <is>
          <t>CLORURO DE POTASIO AMP X 5ML</t>
        </is>
      </c>
      <c r="I191" s="29" t="n"/>
      <c r="J191" s="29" t="n"/>
      <c r="K191" s="30">
        <f>SUMIF('1120 SJ'!$A$2:$A$679,$G191,'1120 SJ'!$I$2:$I$679)</f>
        <v/>
      </c>
      <c r="L191" s="30">
        <f>SUMIF('1120 SJ'!$A$2:$A$679,$G191,'1120 SJ'!$Q$2:$Q$679)</f>
        <v/>
      </c>
      <c r="M191" s="30">
        <f>$K191-$L191</f>
        <v/>
      </c>
      <c r="N191" s="31">
        <f>IFERROR(SUMIF('1120 SJ'!$A$2:$A$679,$G191,'1120 SJ'!$M$2:$M$679)/$K191,0)</f>
        <v/>
      </c>
      <c r="O191" s="31">
        <f>IFERROR($K191*$N191,"")</f>
        <v/>
      </c>
      <c r="P191" s="31">
        <f>IFERROR($L191*$N191,"")</f>
        <v/>
      </c>
      <c r="Q191" s="31">
        <f>$M191*$N191</f>
        <v/>
      </c>
      <c r="R191" s="29" t="n"/>
      <c r="S191" s="39" t="n"/>
      <c r="T191" s="29" t="inlineStr">
        <is>
          <t>Sin recuento físico en el inventario de Avain</t>
        </is>
      </c>
      <c r="U191" s="40" t="inlineStr">
        <is>
          <t>Sin recuento físico</t>
        </is>
      </c>
      <c r="V191" s="29" t="n"/>
      <c r="W191" s="29" t="n"/>
      <c r="X191" s="29" t="n"/>
      <c r="Y191" s="29" t="n"/>
      <c r="Z191" s="29" t="n"/>
      <c r="AA191" s="29" t="n"/>
    </row>
    <row r="192">
      <c r="A192" s="29" t="inlineStr">
        <is>
          <t>San Juan</t>
        </is>
      </c>
      <c r="B192" s="29" t="inlineStr">
        <is>
          <t>1120</t>
        </is>
      </c>
      <c r="C192" s="29" t="inlineStr">
        <is>
          <t>Stock SAP</t>
        </is>
      </c>
      <c r="D192" s="29" t="inlineStr">
        <is>
          <t>Medicamentos</t>
        </is>
      </c>
      <c r="E192" s="29" t="inlineStr">
        <is>
          <t>ZMED</t>
        </is>
      </c>
      <c r="F192" s="29" t="inlineStr">
        <is>
          <t>Dentro del alcance</t>
        </is>
      </c>
      <c r="G192" s="29" t="inlineStr">
        <is>
          <t>1005292</t>
        </is>
      </c>
      <c r="H192" s="29" t="inlineStr">
        <is>
          <t>BISOPROLOL 5MG X 10COMP</t>
        </is>
      </c>
      <c r="I192" s="29" t="n"/>
      <c r="J192" s="29" t="n"/>
      <c r="K192" s="30">
        <f>SUMIF('1120 SJ'!$A$2:$A$679,$G192,'1120 SJ'!$I$2:$I$679)</f>
        <v/>
      </c>
      <c r="L192" s="30">
        <f>SUMIF('1120 SJ'!$A$2:$A$679,$G192,'1120 SJ'!$Q$2:$Q$679)</f>
        <v/>
      </c>
      <c r="M192" s="30">
        <f>$K192-$L192</f>
        <v/>
      </c>
      <c r="N192" s="31">
        <f>IFERROR(SUMIF('1120 SJ'!$A$2:$A$679,$G192,'1120 SJ'!$M$2:$M$679)/$K192,0)</f>
        <v/>
      </c>
      <c r="O192" s="31">
        <f>IFERROR($K192*$N192,"")</f>
        <v/>
      </c>
      <c r="P192" s="31">
        <f>IFERROR($L192*$N192,"")</f>
        <v/>
      </c>
      <c r="Q192" s="31">
        <f>$M192*$N192</f>
        <v/>
      </c>
      <c r="R192" s="29" t="n"/>
      <c r="S192" s="39" t="n"/>
      <c r="T192" s="29" t="inlineStr">
        <is>
          <t>Sin recuento físico en el inventario de Avain</t>
        </is>
      </c>
      <c r="U192" s="40" t="inlineStr">
        <is>
          <t>Sin recuento físico</t>
        </is>
      </c>
      <c r="V192" s="29" t="n"/>
      <c r="W192" s="29" t="n"/>
      <c r="X192" s="29" t="n"/>
      <c r="Y192" s="29" t="n"/>
      <c r="Z192" s="29" t="n"/>
      <c r="AA192" s="29" t="n"/>
    </row>
    <row r="193">
      <c r="A193" s="29" t="inlineStr">
        <is>
          <t>San Juan</t>
        </is>
      </c>
      <c r="B193" s="29" t="inlineStr">
        <is>
          <t>1120</t>
        </is>
      </c>
      <c r="C193" s="29" t="inlineStr">
        <is>
          <t>Stock SAP</t>
        </is>
      </c>
      <c r="D193" s="29" t="inlineStr">
        <is>
          <t>Medicamentos</t>
        </is>
      </c>
      <c r="E193" s="29" t="inlineStr">
        <is>
          <t>ZMED</t>
        </is>
      </c>
      <c r="F193" s="29" t="inlineStr">
        <is>
          <t>Dentro del alcance</t>
        </is>
      </c>
      <c r="G193" s="29" t="inlineStr">
        <is>
          <t>1005301</t>
        </is>
      </c>
      <c r="H193" s="29" t="inlineStr">
        <is>
          <t>BICARBONATO DE SODIO 20GRS</t>
        </is>
      </c>
      <c r="I193" s="29" t="n"/>
      <c r="J193" s="29" t="n"/>
      <c r="K193" s="30">
        <f>SUMIF('1120 SJ'!$A$2:$A$679,$G193,'1120 SJ'!$I$2:$I$679)</f>
        <v/>
      </c>
      <c r="L193" s="30">
        <f>SUMIF('1120 SJ'!$A$2:$A$679,$G193,'1120 SJ'!$Q$2:$Q$679)</f>
        <v/>
      </c>
      <c r="M193" s="30">
        <f>$K193-$L193</f>
        <v/>
      </c>
      <c r="N193" s="31">
        <f>IFERROR(SUMIF('1120 SJ'!$A$2:$A$679,$G193,'1120 SJ'!$M$2:$M$679)/$K193,0)</f>
        <v/>
      </c>
      <c r="O193" s="31">
        <f>IFERROR($K193*$N193,"")</f>
        <v/>
      </c>
      <c r="P193" s="31">
        <f>IFERROR($L193*$N193,"")</f>
        <v/>
      </c>
      <c r="Q193" s="31">
        <f>$M193*$N193</f>
        <v/>
      </c>
      <c r="R193" s="29" t="n"/>
      <c r="S193" s="39" t="n"/>
      <c r="T193" s="29" t="inlineStr">
        <is>
          <t>Sin recuento físico en el inventario de Avain</t>
        </is>
      </c>
      <c r="U193" s="40" t="inlineStr">
        <is>
          <t>Sin recuento físico</t>
        </is>
      </c>
      <c r="V193" s="29" t="n"/>
      <c r="W193" s="29" t="n"/>
      <c r="X193" s="29" t="n"/>
      <c r="Y193" s="29" t="n"/>
      <c r="Z193" s="29" t="n"/>
      <c r="AA193" s="29" t="n"/>
    </row>
    <row r="194">
      <c r="A194" s="29" t="inlineStr">
        <is>
          <t>San Juan</t>
        </is>
      </c>
      <c r="B194" s="29" t="inlineStr">
        <is>
          <t>1120</t>
        </is>
      </c>
      <c r="C194" s="29" t="inlineStr">
        <is>
          <t>Stock SAP</t>
        </is>
      </c>
      <c r="D194" s="29" t="inlineStr">
        <is>
          <t>Descartables</t>
        </is>
      </c>
      <c r="E194" s="29" t="inlineStr">
        <is>
          <t>ZDES</t>
        </is>
      </c>
      <c r="F194" s="29" t="inlineStr">
        <is>
          <t>Dentro del alcance</t>
        </is>
      </c>
      <c r="G194" s="29" t="inlineStr">
        <is>
          <t>2000014</t>
        </is>
      </c>
      <c r="H194" s="29" t="inlineStr">
        <is>
          <t>DESCARTADOR DE PUNZANTES CHICO DE 1/2LT</t>
        </is>
      </c>
      <c r="I194" s="29" t="inlineStr">
        <is>
          <t>DESC54</t>
        </is>
      </c>
      <c r="J194" s="29" t="inlineStr">
        <is>
          <t>Descartador Grande</t>
        </is>
      </c>
      <c r="K194" s="30">
        <f>SUMIF('1120 SJ'!$A$2:$A$679,$G194,'1120 SJ'!$I$2:$I$679)</f>
        <v/>
      </c>
      <c r="L194" s="30">
        <f>SUMIF('1120 SJ'!$A$2:$A$679,$G194,'1120 SJ'!$Q$2:$Q$679)</f>
        <v/>
      </c>
      <c r="M194" s="30">
        <f>$K194-$L194</f>
        <v/>
      </c>
      <c r="N194" s="31">
        <f>IFERROR(SUMIF('1120 SJ'!$A$2:$A$679,$G194,'1120 SJ'!$M$2:$M$679)/$K194,0)</f>
        <v/>
      </c>
      <c r="O194" s="31">
        <f>IFERROR($K194*$N194,"")</f>
        <v/>
      </c>
      <c r="P194" s="31">
        <f>IFERROR($L194*$N194,"")</f>
        <v/>
      </c>
      <c r="Q194" s="31">
        <f>$M194*$N194</f>
        <v/>
      </c>
      <c r="R194" s="29" t="n"/>
      <c r="S194" s="38" t="inlineStr">
        <is>
          <t>Baja</t>
        </is>
      </c>
      <c r="T194" s="29" t="inlineStr">
        <is>
          <t>Homologado – confianza Baja – pendiente de validación</t>
        </is>
      </c>
      <c r="U194" s="38" t="inlineStr">
        <is>
          <t>Dar de baja en SAP</t>
        </is>
      </c>
      <c r="V194" s="29" t="inlineStr">
        <is>
          <t>Homologación por código Avain (master D-157)</t>
        </is>
      </c>
      <c r="W194" s="29" t="inlineStr">
        <is>
          <t>No</t>
        </is>
      </c>
      <c r="X194" s="29" t="n"/>
      <c r="Y194" s="29" t="inlineStr">
        <is>
          <t>Sí</t>
        </is>
      </c>
      <c r="Z194" s="29" t="inlineStr">
        <is>
          <t>D-157</t>
        </is>
      </c>
      <c r="AA194" s="29" t="inlineStr">
        <is>
          <t>Homologación: confianza base Alta + confianza SAP Media → Media. La nomenclatura del material imputado no respalda por sí sola la equivalencia (similitud 0.40); el vínculo proviene sólo de la homologación. Nivel degradado a Baja. Otros códigos SAP del master no están en el stock de este centro: 1005328.</t>
        </is>
      </c>
    </row>
    <row r="195">
      <c r="A195" s="29" t="inlineStr">
        <is>
          <t>San Juan</t>
        </is>
      </c>
      <c r="B195" s="29" t="inlineStr">
        <is>
          <t>1120</t>
        </is>
      </c>
      <c r="C195" s="29" t="inlineStr">
        <is>
          <t>Stock SAP</t>
        </is>
      </c>
      <c r="D195" s="29" t="inlineStr">
        <is>
          <t>Medicamentos</t>
        </is>
      </c>
      <c r="E195" s="29" t="inlineStr">
        <is>
          <t>ZMED</t>
        </is>
      </c>
      <c r="F195" s="29" t="inlineStr">
        <is>
          <t>Dentro del alcance</t>
        </is>
      </c>
      <c r="G195" s="29" t="inlineStr">
        <is>
          <t>1000665</t>
        </is>
      </c>
      <c r="H195" s="29" t="inlineStr">
        <is>
          <t>CLOTRIMAZOL CREMA</t>
        </is>
      </c>
      <c r="I195" s="29" t="n"/>
      <c r="J195" s="29" t="n"/>
      <c r="K195" s="30">
        <f>SUMIF('1120 SJ'!$A$2:$A$679,$G195,'1120 SJ'!$I$2:$I$679)</f>
        <v/>
      </c>
      <c r="L195" s="30">
        <f>SUMIF('1120 SJ'!$A$2:$A$679,$G195,'1120 SJ'!$Q$2:$Q$679)</f>
        <v/>
      </c>
      <c r="M195" s="30">
        <f>$K195-$L195</f>
        <v/>
      </c>
      <c r="N195" s="31">
        <f>IFERROR(SUMIF('1120 SJ'!$A$2:$A$679,$G195,'1120 SJ'!$M$2:$M$679)/$K195,0)</f>
        <v/>
      </c>
      <c r="O195" s="31">
        <f>IFERROR($K195*$N195,"")</f>
        <v/>
      </c>
      <c r="P195" s="31">
        <f>IFERROR($L195*$N195,"")</f>
        <v/>
      </c>
      <c r="Q195" s="31">
        <f>$M195*$N195</f>
        <v/>
      </c>
      <c r="R195" s="29" t="n"/>
      <c r="S195" s="39" t="n"/>
      <c r="T195" s="29" t="inlineStr">
        <is>
          <t>Sin recuento físico en el inventario de Avain</t>
        </is>
      </c>
      <c r="U195" s="40" t="inlineStr">
        <is>
          <t>Sin recuento físico</t>
        </is>
      </c>
      <c r="V195" s="29" t="n"/>
      <c r="W195" s="29" t="n"/>
      <c r="X195" s="29" t="n"/>
      <c r="Y195" s="29" t="n"/>
      <c r="Z195" s="29" t="n"/>
      <c r="AA195" s="29" t="inlineStr">
        <is>
          <t>El material ocupa 4 filas en la hoja 1120 SJ (lote/almacén). La cantidad SAP y la física de esta vista son el total del material.</t>
        </is>
      </c>
    </row>
    <row r="196">
      <c r="A196" s="29" t="inlineStr">
        <is>
          <t>San Juan</t>
        </is>
      </c>
      <c r="B196" s="29" t="inlineStr">
        <is>
          <t>1120</t>
        </is>
      </c>
      <c r="C196" s="29" t="inlineStr">
        <is>
          <t>Stock SAP</t>
        </is>
      </c>
      <c r="D196" s="29" t="inlineStr">
        <is>
          <t>Medicamentos</t>
        </is>
      </c>
      <c r="E196" s="29" t="inlineStr">
        <is>
          <t>ZMED</t>
        </is>
      </c>
      <c r="F196" s="29" t="inlineStr">
        <is>
          <t>Dentro del alcance</t>
        </is>
      </c>
      <c r="G196" s="29" t="inlineStr">
        <is>
          <t>1005233</t>
        </is>
      </c>
      <c r="H196" s="29" t="inlineStr">
        <is>
          <t>ATENOLOL 50MG X 10COMP</t>
        </is>
      </c>
      <c r="I196" s="29" t="n"/>
      <c r="J196" s="29" t="n"/>
      <c r="K196" s="30">
        <f>SUMIF('1120 SJ'!$A$2:$A$679,$G196,'1120 SJ'!$I$2:$I$679)</f>
        <v/>
      </c>
      <c r="L196" s="30">
        <f>SUMIF('1120 SJ'!$A$2:$A$679,$G196,'1120 SJ'!$Q$2:$Q$679)</f>
        <v/>
      </c>
      <c r="M196" s="30">
        <f>$K196-$L196</f>
        <v/>
      </c>
      <c r="N196" s="31">
        <f>IFERROR(SUMIF('1120 SJ'!$A$2:$A$679,$G196,'1120 SJ'!$M$2:$M$679)/$K196,0)</f>
        <v/>
      </c>
      <c r="O196" s="31">
        <f>IFERROR($K196*$N196,"")</f>
        <v/>
      </c>
      <c r="P196" s="31">
        <f>IFERROR($L196*$N196,"")</f>
        <v/>
      </c>
      <c r="Q196" s="31">
        <f>$M196*$N196</f>
        <v/>
      </c>
      <c r="R196" s="29" t="n"/>
      <c r="S196" s="39" t="n"/>
      <c r="T196" s="29" t="inlineStr">
        <is>
          <t>Sin recuento físico en el inventario de Avain</t>
        </is>
      </c>
      <c r="U196" s="40" t="inlineStr">
        <is>
          <t>Sin recuento físico</t>
        </is>
      </c>
      <c r="V196" s="29" t="n"/>
      <c r="W196" s="29" t="n"/>
      <c r="X196" s="29" t="n"/>
      <c r="Y196" s="29" t="n"/>
      <c r="Z196" s="29" t="n"/>
      <c r="AA196" s="29" t="n"/>
    </row>
    <row r="197">
      <c r="A197" s="29" t="inlineStr">
        <is>
          <t>San Juan</t>
        </is>
      </c>
      <c r="B197" s="29" t="inlineStr">
        <is>
          <t>1120</t>
        </is>
      </c>
      <c r="C197" s="29" t="inlineStr">
        <is>
          <t>Stock SAP</t>
        </is>
      </c>
      <c r="D197" s="29" t="inlineStr">
        <is>
          <t>Descartables</t>
        </is>
      </c>
      <c r="E197" s="29" t="inlineStr">
        <is>
          <t>ZDES</t>
        </is>
      </c>
      <c r="F197" s="29" t="inlineStr">
        <is>
          <t>Dentro del alcance</t>
        </is>
      </c>
      <c r="G197" s="29" t="inlineStr">
        <is>
          <t>2000484</t>
        </is>
      </c>
      <c r="H197" s="29" t="inlineStr">
        <is>
          <t>SUJETADOR C/VELCRO LARGO</t>
        </is>
      </c>
      <c r="I197" s="29" t="n"/>
      <c r="J197" s="29" t="n"/>
      <c r="K197" s="30">
        <f>SUMIF('1120 SJ'!$A$2:$A$679,$G197,'1120 SJ'!$I$2:$I$679)</f>
        <v/>
      </c>
      <c r="L197" s="30">
        <f>SUMIF('1120 SJ'!$A$2:$A$679,$G197,'1120 SJ'!$Q$2:$Q$679)</f>
        <v/>
      </c>
      <c r="M197" s="30">
        <f>$K197-$L197</f>
        <v/>
      </c>
      <c r="N197" s="31">
        <f>IFERROR(SUMIF('1120 SJ'!$A$2:$A$679,$G197,'1120 SJ'!$M$2:$M$679)/$K197,0)</f>
        <v/>
      </c>
      <c r="O197" s="31">
        <f>IFERROR($K197*$N197,"")</f>
        <v/>
      </c>
      <c r="P197" s="31">
        <f>IFERROR($L197*$N197,"")</f>
        <v/>
      </c>
      <c r="Q197" s="31">
        <f>$M197*$N197</f>
        <v/>
      </c>
      <c r="R197" s="29" t="n"/>
      <c r="S197" s="39" t="n"/>
      <c r="T197" s="29" t="inlineStr">
        <is>
          <t>Sin recuento físico en el inventario de Avain</t>
        </is>
      </c>
      <c r="U197" s="40" t="inlineStr">
        <is>
          <t>Sin recuento físico</t>
        </is>
      </c>
      <c r="V197" s="29" t="n"/>
      <c r="W197" s="29" t="n"/>
      <c r="X197" s="29" t="n"/>
      <c r="Y197" s="29" t="n"/>
      <c r="Z197" s="29" t="n"/>
      <c r="AA197" s="29" t="n"/>
    </row>
    <row r="198">
      <c r="A198" s="29" t="inlineStr">
        <is>
          <t>San Juan</t>
        </is>
      </c>
      <c r="B198" s="29" t="inlineStr">
        <is>
          <t>1120</t>
        </is>
      </c>
      <c r="C198" s="29" t="inlineStr">
        <is>
          <t>Stock SAP</t>
        </is>
      </c>
      <c r="D198" s="29" t="inlineStr">
        <is>
          <t>Medicamentos</t>
        </is>
      </c>
      <c r="E198" s="29" t="inlineStr">
        <is>
          <t>ZMED</t>
        </is>
      </c>
      <c r="F198" s="29" t="inlineStr">
        <is>
          <t>Dentro del alcance</t>
        </is>
      </c>
      <c r="G198" s="29" t="inlineStr">
        <is>
          <t>1000938</t>
        </is>
      </c>
      <c r="H198" s="29" t="inlineStr">
        <is>
          <t>LACTULOSA 65G 120ML JARABE</t>
        </is>
      </c>
      <c r="I198" s="29" t="n"/>
      <c r="J198" s="29" t="n"/>
      <c r="K198" s="30">
        <f>SUMIF('1120 SJ'!$A$2:$A$679,$G198,'1120 SJ'!$I$2:$I$679)</f>
        <v/>
      </c>
      <c r="L198" s="30">
        <f>SUMIF('1120 SJ'!$A$2:$A$679,$G198,'1120 SJ'!$Q$2:$Q$679)</f>
        <v/>
      </c>
      <c r="M198" s="30">
        <f>$K198-$L198</f>
        <v/>
      </c>
      <c r="N198" s="31">
        <f>IFERROR(SUMIF('1120 SJ'!$A$2:$A$679,$G198,'1120 SJ'!$M$2:$M$679)/$K198,0)</f>
        <v/>
      </c>
      <c r="O198" s="31">
        <f>IFERROR($K198*$N198,"")</f>
        <v/>
      </c>
      <c r="P198" s="31">
        <f>IFERROR($L198*$N198,"")</f>
        <v/>
      </c>
      <c r="Q198" s="31">
        <f>$M198*$N198</f>
        <v/>
      </c>
      <c r="R198" s="29" t="n"/>
      <c r="S198" s="39" t="n"/>
      <c r="T198" s="29" t="inlineStr">
        <is>
          <t>Sin recuento físico en el inventario de Avain</t>
        </is>
      </c>
      <c r="U198" s="40" t="inlineStr">
        <is>
          <t>Sin recuento físico</t>
        </is>
      </c>
      <c r="V198" s="29" t="n"/>
      <c r="W198" s="29" t="n"/>
      <c r="X198" s="29" t="n"/>
      <c r="Y198" s="29" t="n"/>
      <c r="Z198" s="29" t="n"/>
      <c r="AA198" s="29" t="inlineStr">
        <is>
          <t>El material ocupa 2 filas en la hoja 1120 SJ (lote/almacén). La cantidad SAP y la física de esta vista son el total del material.</t>
        </is>
      </c>
    </row>
    <row r="199">
      <c r="A199" s="29" t="inlineStr">
        <is>
          <t>San Juan</t>
        </is>
      </c>
      <c r="B199" s="29" t="inlineStr">
        <is>
          <t>1120</t>
        </is>
      </c>
      <c r="C199" s="29" t="inlineStr">
        <is>
          <t>Stock SAP</t>
        </is>
      </c>
      <c r="D199" s="29" t="inlineStr">
        <is>
          <t>Uniformes</t>
        </is>
      </c>
      <c r="E199" s="29" t="inlineStr">
        <is>
          <t>ZUNI</t>
        </is>
      </c>
      <c r="F199" s="29" t="inlineStr">
        <is>
          <t>Fuera del alcance</t>
        </is>
      </c>
      <c r="G199" s="29" t="inlineStr">
        <is>
          <t>3000714</t>
        </is>
      </c>
      <c r="H199" s="29" t="inlineStr">
        <is>
          <t>PANTALON CARGO ANTI DESGARRO T44</t>
        </is>
      </c>
      <c r="I199" s="29" t="n"/>
      <c r="J199" s="29" t="n"/>
      <c r="K199" s="30">
        <f>SUMIF('1120 SJ'!$A$2:$A$679,$G199,'1120 SJ'!$I$2:$I$679)</f>
        <v/>
      </c>
      <c r="L199" s="30">
        <f>SUMIF('1120 SJ'!$A$2:$A$679,$G199,'1120 SJ'!$Q$2:$Q$679)</f>
        <v/>
      </c>
      <c r="M199" s="30">
        <f>$K199-$L199</f>
        <v/>
      </c>
      <c r="N199" s="31">
        <f>IFERROR(SUMIF('1120 SJ'!$A$2:$A$679,$G199,'1120 SJ'!$M$2:$M$679)/$K199,0)</f>
        <v/>
      </c>
      <c r="O199" s="31">
        <f>IFERROR($K199*$N199,"")</f>
        <v/>
      </c>
      <c r="P199" s="31">
        <f>IFERROR($L199*$N199,"")</f>
        <v/>
      </c>
      <c r="Q199" s="31">
        <f>$M199*$N199</f>
        <v/>
      </c>
      <c r="R199" s="29" t="n"/>
      <c r="S199" s="39" t="n"/>
      <c r="T199" s="29" t="inlineStr">
        <is>
          <t>No aplica: uniformes, clasificación que el inventario físico de Farmacia no releva</t>
        </is>
      </c>
      <c r="U199" s="40" t="inlineStr">
        <is>
          <t>Fuera del alcance del inventario físico</t>
        </is>
      </c>
      <c r="V199" s="29" t="n"/>
      <c r="W199" s="29" t="n"/>
      <c r="X199" s="29" t="n"/>
      <c r="Y199" s="29" t="n"/>
      <c r="Z199" s="29" t="n"/>
      <c r="AA199" s="29" t="n"/>
    </row>
    <row r="200">
      <c r="A200" s="29" t="inlineStr">
        <is>
          <t>San Juan</t>
        </is>
      </c>
      <c r="B200" s="29" t="inlineStr">
        <is>
          <t>1120</t>
        </is>
      </c>
      <c r="C200" s="29" t="inlineStr">
        <is>
          <t>Stock SAP</t>
        </is>
      </c>
      <c r="D200" s="29" t="inlineStr">
        <is>
          <t>Medicamentos</t>
        </is>
      </c>
      <c r="E200" s="29" t="inlineStr">
        <is>
          <t>ZMED</t>
        </is>
      </c>
      <c r="F200" s="29" t="inlineStr">
        <is>
          <t>Dentro del alcance</t>
        </is>
      </c>
      <c r="G200" s="29" t="inlineStr">
        <is>
          <t>1000097</t>
        </is>
      </c>
      <c r="H200" s="29" t="inlineStr">
        <is>
          <t>ALCOHOL AL 96% X 250ML</t>
        </is>
      </c>
      <c r="I200" s="29" t="inlineStr">
        <is>
          <t>DESC16</t>
        </is>
      </c>
      <c r="J200" s="29" t="inlineStr">
        <is>
          <t>Alcohol 96% x 500ml</t>
        </is>
      </c>
      <c r="K200" s="30">
        <f>SUMIF('1120 SJ'!$A$2:$A$679,$G200,'1120 SJ'!$I$2:$I$679)</f>
        <v/>
      </c>
      <c r="L200" s="30">
        <f>SUMIF('1120 SJ'!$A$2:$A$679,$G200,'1120 SJ'!$Q$2:$Q$679)</f>
        <v/>
      </c>
      <c r="M200" s="30">
        <f>$K200-$L200</f>
        <v/>
      </c>
      <c r="N200" s="31">
        <f>IFERROR(SUMIF('1120 SJ'!$A$2:$A$679,$G200,'1120 SJ'!$M$2:$M$679)/$K200,0)</f>
        <v/>
      </c>
      <c r="O200" s="31">
        <f>IFERROR($K200*$N200,"")</f>
        <v/>
      </c>
      <c r="P200" s="31">
        <f>IFERROR($L200*$N200,"")</f>
        <v/>
      </c>
      <c r="Q200" s="31">
        <f>$M200*$N200</f>
        <v/>
      </c>
      <c r="R200" s="29" t="n"/>
      <c r="S200" s="38" t="inlineStr">
        <is>
          <t>Baja</t>
        </is>
      </c>
      <c r="T200" s="29" t="inlineStr">
        <is>
          <t>Homologado – confianza Baja – pendiente de validación</t>
        </is>
      </c>
      <c r="U200" s="38" t="inlineStr">
        <is>
          <t>Dar de baja en SAP</t>
        </is>
      </c>
      <c r="V200" s="29" t="inlineStr">
        <is>
          <t>Cruce por nomenclatura SAP</t>
        </is>
      </c>
      <c r="W200" s="29" t="inlineStr">
        <is>
          <t>Sí</t>
        </is>
      </c>
      <c r="X200" s="29" t="inlineStr">
        <is>
          <t>1000097, 1000053</t>
        </is>
      </c>
      <c r="Y200" s="29" t="inlineStr">
        <is>
          <t>No</t>
        </is>
      </c>
      <c r="Z200" s="29" t="n"/>
      <c r="AA200" s="29" t="inlineStr">
        <is>
          <t>Cruce por nomenclatura: dosis/presentación distinta (96%, 500ML vs 96%, 250ML); similitud 0.80. El cruce SAP–Avain identificó 2 códigos SAP como posibles equivalentes del mismo ítem de Avain (1000097, 1000053). Se imputó al primero (lógica BUSCARV); requiere validación posterior.</t>
        </is>
      </c>
    </row>
    <row r="201">
      <c r="A201" s="29" t="inlineStr">
        <is>
          <t>San Juan</t>
        </is>
      </c>
      <c r="B201" s="29" t="inlineStr">
        <is>
          <t>1120</t>
        </is>
      </c>
      <c r="C201" s="29" t="inlineStr">
        <is>
          <t>Stock SAP</t>
        </is>
      </c>
      <c r="D201" s="29" t="inlineStr">
        <is>
          <t>Medicamentos</t>
        </is>
      </c>
      <c r="E201" s="29" t="inlineStr">
        <is>
          <t>ZMED</t>
        </is>
      </c>
      <c r="F201" s="29" t="inlineStr">
        <is>
          <t>Dentro del alcance</t>
        </is>
      </c>
      <c r="G201" s="29" t="inlineStr">
        <is>
          <t>1000792</t>
        </is>
      </c>
      <c r="H201" s="29" t="inlineStr">
        <is>
          <t>ORALSONE MAX TOPIC</t>
        </is>
      </c>
      <c r="I201" s="29" t="n"/>
      <c r="J201" s="29" t="n"/>
      <c r="K201" s="30">
        <f>SUMIF('1120 SJ'!$A$2:$A$679,$G201,'1120 SJ'!$I$2:$I$679)</f>
        <v/>
      </c>
      <c r="L201" s="30">
        <f>SUMIF('1120 SJ'!$A$2:$A$679,$G201,'1120 SJ'!$Q$2:$Q$679)</f>
        <v/>
      </c>
      <c r="M201" s="30">
        <f>$K201-$L201</f>
        <v/>
      </c>
      <c r="N201" s="31">
        <f>IFERROR(SUMIF('1120 SJ'!$A$2:$A$679,$G201,'1120 SJ'!$M$2:$M$679)/$K201,0)</f>
        <v/>
      </c>
      <c r="O201" s="31">
        <f>IFERROR($K201*$N201,"")</f>
        <v/>
      </c>
      <c r="P201" s="31">
        <f>IFERROR($L201*$N201,"")</f>
        <v/>
      </c>
      <c r="Q201" s="31">
        <f>$M201*$N201</f>
        <v/>
      </c>
      <c r="R201" s="29" t="n"/>
      <c r="S201" s="39" t="n"/>
      <c r="T201" s="29" t="inlineStr">
        <is>
          <t>Sin recuento físico en el inventario de Avain</t>
        </is>
      </c>
      <c r="U201" s="40" t="inlineStr">
        <is>
          <t>Sin recuento físico</t>
        </is>
      </c>
      <c r="V201" s="29" t="n"/>
      <c r="W201" s="29" t="n"/>
      <c r="X201" s="29" t="n"/>
      <c r="Y201" s="29" t="n"/>
      <c r="Z201" s="29" t="n"/>
      <c r="AA201" s="29" t="inlineStr">
        <is>
          <t>El material ocupa 2 filas en la hoja 1120 SJ (lote/almacén). La cantidad SAP y la física de esta vista son el total del material.</t>
        </is>
      </c>
    </row>
    <row r="202">
      <c r="A202" s="29" t="inlineStr">
        <is>
          <t>San Juan</t>
        </is>
      </c>
      <c r="B202" s="29" t="inlineStr">
        <is>
          <t>1120</t>
        </is>
      </c>
      <c r="C202" s="29" t="inlineStr">
        <is>
          <t>Stock SAP</t>
        </is>
      </c>
      <c r="D202" s="29" t="inlineStr">
        <is>
          <t>Medicamentos</t>
        </is>
      </c>
      <c r="E202" s="29" t="inlineStr">
        <is>
          <t>ZMED</t>
        </is>
      </c>
      <c r="F202" s="29" t="inlineStr">
        <is>
          <t>Dentro del alcance</t>
        </is>
      </c>
      <c r="G202" s="29" t="inlineStr">
        <is>
          <t>1005261</t>
        </is>
      </c>
      <c r="H202" s="29" t="inlineStr">
        <is>
          <t>BETAMETASONA+LORATADINA X 10 COMP</t>
        </is>
      </c>
      <c r="I202" s="29" t="inlineStr">
        <is>
          <t>MED120</t>
        </is>
      </c>
      <c r="J202" s="29" t="inlineStr">
        <is>
          <t>Loratadina/betametasona 10mg/0,6 mgcomp (FM)</t>
        </is>
      </c>
      <c r="K202" s="30">
        <f>SUMIF('1120 SJ'!$A$2:$A$679,$G202,'1120 SJ'!$I$2:$I$679)</f>
        <v/>
      </c>
      <c r="L202" s="30">
        <f>SUMIF('1120 SJ'!$A$2:$A$679,$G202,'1120 SJ'!$Q$2:$Q$679)</f>
        <v/>
      </c>
      <c r="M202" s="30">
        <f>$K202-$L202</f>
        <v/>
      </c>
      <c r="N202" s="31">
        <f>IFERROR(SUMIF('1120 SJ'!$A$2:$A$679,$G202,'1120 SJ'!$M$2:$M$679)/$K202,0)</f>
        <v/>
      </c>
      <c r="O202" s="31">
        <f>IFERROR($K202*$N202,"")</f>
        <v/>
      </c>
      <c r="P202" s="31">
        <f>IFERROR($L202*$N202,"")</f>
        <v/>
      </c>
      <c r="Q202" s="31">
        <f>$M202*$N202</f>
        <v/>
      </c>
      <c r="R202" s="29" t="n"/>
      <c r="S202" s="42" t="inlineStr">
        <is>
          <t>Media</t>
        </is>
      </c>
      <c r="T202" s="29" t="inlineStr">
        <is>
          <t>Homologado – confianza Media – pendiente de validación</t>
        </is>
      </c>
      <c r="U202" s="38" t="inlineStr">
        <is>
          <t>Dar de baja en SAP</t>
        </is>
      </c>
      <c r="V202" s="29" t="inlineStr">
        <is>
          <t>Cruce por nomenclatura SAP</t>
        </is>
      </c>
      <c r="W202" s="29" t="inlineStr">
        <is>
          <t>Sí</t>
        </is>
      </c>
      <c r="X202" s="29" t="inlineStr">
        <is>
          <t>1005261, 1000144</t>
        </is>
      </c>
      <c r="Y202" s="29" t="inlineStr">
        <is>
          <t>No</t>
        </is>
      </c>
      <c r="Z202" s="29" t="n"/>
      <c r="AA202" s="29" t="inlineStr">
        <is>
          <t>Cruce por nomenclatura: una nomenclatura no informa dosis; similitud 0.73. El cruce SAP–Avain identificó 2 códigos SAP como posibles equivalentes del mismo ítem de Avain (1005261, 1000144). Se imputó al primero (lógica BUSCARV); requiere validación posterior.</t>
        </is>
      </c>
    </row>
    <row r="203">
      <c r="A203" s="29" t="inlineStr">
        <is>
          <t>San Juan</t>
        </is>
      </c>
      <c r="B203" s="29" t="inlineStr">
        <is>
          <t>1120</t>
        </is>
      </c>
      <c r="C203" s="29" t="inlineStr">
        <is>
          <t>Stock SAP</t>
        </is>
      </c>
      <c r="D203" s="29" t="inlineStr">
        <is>
          <t>Descartables</t>
        </is>
      </c>
      <c r="E203" s="29" t="inlineStr">
        <is>
          <t>ZDES</t>
        </is>
      </c>
      <c r="F203" s="29" t="inlineStr">
        <is>
          <t>Dentro del alcance</t>
        </is>
      </c>
      <c r="G203" s="29" t="inlineStr">
        <is>
          <t>2001391</t>
        </is>
      </c>
      <c r="H203" s="29" t="inlineStr">
        <is>
          <t>TELA ADHE MICROPORE 5CM - 3M 1530-2</t>
        </is>
      </c>
      <c r="I203" s="29" t="n"/>
      <c r="J203" s="29" t="n"/>
      <c r="K203" s="30">
        <f>SUMIF('1120 SJ'!$A$2:$A$679,$G203,'1120 SJ'!$I$2:$I$679)</f>
        <v/>
      </c>
      <c r="L203" s="30">
        <f>SUMIF('1120 SJ'!$A$2:$A$679,$G203,'1120 SJ'!$Q$2:$Q$679)</f>
        <v/>
      </c>
      <c r="M203" s="30">
        <f>$K203-$L203</f>
        <v/>
      </c>
      <c r="N203" s="31">
        <f>IFERROR(SUMIF('1120 SJ'!$A$2:$A$679,$G203,'1120 SJ'!$M$2:$M$679)/$K203,0)</f>
        <v/>
      </c>
      <c r="O203" s="31">
        <f>IFERROR($K203*$N203,"")</f>
        <v/>
      </c>
      <c r="P203" s="31">
        <f>IFERROR($L203*$N203,"")</f>
        <v/>
      </c>
      <c r="Q203" s="31">
        <f>$M203*$N203</f>
        <v/>
      </c>
      <c r="R203" s="29" t="n"/>
      <c r="S203" s="39" t="n"/>
      <c r="T203" s="29" t="inlineStr">
        <is>
          <t>Sin recuento físico en el inventario de Avain</t>
        </is>
      </c>
      <c r="U203" s="40" t="inlineStr">
        <is>
          <t>Sin recuento físico</t>
        </is>
      </c>
      <c r="V203" s="29" t="n"/>
      <c r="W203" s="29" t="n"/>
      <c r="X203" s="29" t="n"/>
      <c r="Y203" s="29" t="n"/>
      <c r="Z203" s="29" t="n"/>
      <c r="AA203" s="29" t="n"/>
    </row>
    <row r="204">
      <c r="A204" s="29" t="inlineStr">
        <is>
          <t>San Juan</t>
        </is>
      </c>
      <c r="B204" s="29" t="inlineStr">
        <is>
          <t>1120</t>
        </is>
      </c>
      <c r="C204" s="29" t="inlineStr">
        <is>
          <t>Stock SAP</t>
        </is>
      </c>
      <c r="D204" s="29" t="inlineStr">
        <is>
          <t>Descartables</t>
        </is>
      </c>
      <c r="E204" s="29" t="inlineStr">
        <is>
          <t>ZDES</t>
        </is>
      </c>
      <c r="F204" s="29" t="inlineStr">
        <is>
          <t>Dentro del alcance</t>
        </is>
      </c>
      <c r="G204" s="29" t="inlineStr">
        <is>
          <t>2001760</t>
        </is>
      </c>
      <c r="H204" s="29" t="inlineStr">
        <is>
          <t>BETASONE G RETARD AMP</t>
        </is>
      </c>
      <c r="I204" s="29" t="n"/>
      <c r="J204" s="29" t="n"/>
      <c r="K204" s="30">
        <f>SUMIF('1120 SJ'!$A$2:$A$679,$G204,'1120 SJ'!$I$2:$I$679)</f>
        <v/>
      </c>
      <c r="L204" s="30">
        <f>SUMIF('1120 SJ'!$A$2:$A$679,$G204,'1120 SJ'!$Q$2:$Q$679)</f>
        <v/>
      </c>
      <c r="M204" s="30">
        <f>$K204-$L204</f>
        <v/>
      </c>
      <c r="N204" s="31">
        <f>IFERROR(SUMIF('1120 SJ'!$A$2:$A$679,$G204,'1120 SJ'!$M$2:$M$679)/$K204,0)</f>
        <v/>
      </c>
      <c r="O204" s="31">
        <f>IFERROR($K204*$N204,"")</f>
        <v/>
      </c>
      <c r="P204" s="31">
        <f>IFERROR($L204*$N204,"")</f>
        <v/>
      </c>
      <c r="Q204" s="31">
        <f>$M204*$N204</f>
        <v/>
      </c>
      <c r="R204" s="29" t="n"/>
      <c r="S204" s="39" t="n"/>
      <c r="T204" s="29" t="inlineStr">
        <is>
          <t>Sin recuento físico en el inventario de Avain</t>
        </is>
      </c>
      <c r="U204" s="40" t="inlineStr">
        <is>
          <t>Sin recuento físico</t>
        </is>
      </c>
      <c r="V204" s="29" t="n"/>
      <c r="W204" s="29" t="n"/>
      <c r="X204" s="29" t="n"/>
      <c r="Y204" s="29" t="n"/>
      <c r="Z204" s="29" t="n"/>
      <c r="AA204" s="29" t="n"/>
    </row>
    <row r="205">
      <c r="A205" s="29" t="inlineStr">
        <is>
          <t>San Juan</t>
        </is>
      </c>
      <c r="B205" s="29" t="inlineStr">
        <is>
          <t>1120</t>
        </is>
      </c>
      <c r="C205" s="29" t="inlineStr">
        <is>
          <t>Stock SAP</t>
        </is>
      </c>
      <c r="D205" s="29" t="inlineStr">
        <is>
          <t>Uniformes</t>
        </is>
      </c>
      <c r="E205" s="29" t="inlineStr">
        <is>
          <t>ZUNI</t>
        </is>
      </c>
      <c r="F205" s="29" t="inlineStr">
        <is>
          <t>Fuera del alcance</t>
        </is>
      </c>
      <c r="G205" s="29" t="inlineStr">
        <is>
          <t>3001433</t>
        </is>
      </c>
      <c r="H205" s="29" t="inlineStr">
        <is>
          <t>CHOMBA NEGRA S</t>
        </is>
      </c>
      <c r="I205" s="29" t="n"/>
      <c r="J205" s="29" t="n"/>
      <c r="K205" s="30">
        <f>SUMIF('1120 SJ'!$A$2:$A$679,$G205,'1120 SJ'!$I$2:$I$679)</f>
        <v/>
      </c>
      <c r="L205" s="30">
        <f>SUMIF('1120 SJ'!$A$2:$A$679,$G205,'1120 SJ'!$Q$2:$Q$679)</f>
        <v/>
      </c>
      <c r="M205" s="30">
        <f>$K205-$L205</f>
        <v/>
      </c>
      <c r="N205" s="31">
        <f>IFERROR(SUMIF('1120 SJ'!$A$2:$A$679,$G205,'1120 SJ'!$M$2:$M$679)/$K205,0)</f>
        <v/>
      </c>
      <c r="O205" s="31">
        <f>IFERROR($K205*$N205,"")</f>
        <v/>
      </c>
      <c r="P205" s="31">
        <f>IFERROR($L205*$N205,"")</f>
        <v/>
      </c>
      <c r="Q205" s="31">
        <f>$M205*$N205</f>
        <v/>
      </c>
      <c r="R205" s="29" t="n"/>
      <c r="S205" s="39" t="n"/>
      <c r="T205" s="29" t="inlineStr">
        <is>
          <t>No aplica: uniformes, clasificación que el inventario físico de Farmacia no releva</t>
        </is>
      </c>
      <c r="U205" s="40" t="inlineStr">
        <is>
          <t>Fuera del alcance del inventario físico</t>
        </is>
      </c>
      <c r="V205" s="29" t="n"/>
      <c r="W205" s="29" t="n"/>
      <c r="X205" s="29" t="n"/>
      <c r="Y205" s="29" t="n"/>
      <c r="Z205" s="29" t="n"/>
      <c r="AA205" s="29" t="n"/>
    </row>
    <row r="206">
      <c r="A206" s="29" t="inlineStr">
        <is>
          <t>San Juan</t>
        </is>
      </c>
      <c r="B206" s="29" t="inlineStr">
        <is>
          <t>1120</t>
        </is>
      </c>
      <c r="C206" s="29" t="inlineStr">
        <is>
          <t>Stock SAP</t>
        </is>
      </c>
      <c r="D206" s="29" t="inlineStr">
        <is>
          <t>Descartables</t>
        </is>
      </c>
      <c r="E206" s="29" t="inlineStr">
        <is>
          <t>ZDES</t>
        </is>
      </c>
      <c r="F206" s="29" t="inlineStr">
        <is>
          <t>Dentro del alcance</t>
        </is>
      </c>
      <c r="G206" s="29" t="inlineStr">
        <is>
          <t>2000015</t>
        </is>
      </c>
      <c r="H206" s="29" t="inlineStr">
        <is>
          <t>MANDRIL P/LARINGO ADULTO ESTERIL</t>
        </is>
      </c>
      <c r="I206" s="29" t="n"/>
      <c r="J206" s="29" t="n"/>
      <c r="K206" s="30">
        <f>SUMIF('1120 SJ'!$A$2:$A$679,$G206,'1120 SJ'!$I$2:$I$679)</f>
        <v/>
      </c>
      <c r="L206" s="30">
        <f>SUMIF('1120 SJ'!$A$2:$A$679,$G206,'1120 SJ'!$Q$2:$Q$679)</f>
        <v/>
      </c>
      <c r="M206" s="30">
        <f>$K206-$L206</f>
        <v/>
      </c>
      <c r="N206" s="31">
        <f>IFERROR(SUMIF('1120 SJ'!$A$2:$A$679,$G206,'1120 SJ'!$M$2:$M$679)/$K206,0)</f>
        <v/>
      </c>
      <c r="O206" s="31">
        <f>IFERROR($K206*$N206,"")</f>
        <v/>
      </c>
      <c r="P206" s="31">
        <f>IFERROR($L206*$N206,"")</f>
        <v/>
      </c>
      <c r="Q206" s="31">
        <f>$M206*$N206</f>
        <v/>
      </c>
      <c r="R206" s="29" t="n"/>
      <c r="S206" s="39" t="n"/>
      <c r="T206" s="29" t="inlineStr">
        <is>
          <t>Sin recuento físico en el inventario de Avain</t>
        </is>
      </c>
      <c r="U206" s="40" t="inlineStr">
        <is>
          <t>Sin recuento físico</t>
        </is>
      </c>
      <c r="V206" s="29" t="n"/>
      <c r="W206" s="29" t="n"/>
      <c r="X206" s="29" t="n"/>
      <c r="Y206" s="29" t="n"/>
      <c r="Z206" s="29" t="n"/>
      <c r="AA206" s="29" t="inlineStr">
        <is>
          <t>El material ocupa 2 filas en la hoja 1120 SJ (lote/almacén). La cantidad SAP y la física de esta vista son el total del material.</t>
        </is>
      </c>
    </row>
    <row r="207">
      <c r="A207" s="29" t="inlineStr">
        <is>
          <t>San Juan</t>
        </is>
      </c>
      <c r="B207" s="29" t="inlineStr">
        <is>
          <t>1120</t>
        </is>
      </c>
      <c r="C207" s="29" t="inlineStr">
        <is>
          <t>Stock SAP</t>
        </is>
      </c>
      <c r="D207" s="29" t="inlineStr">
        <is>
          <t>Medicamentos</t>
        </is>
      </c>
      <c r="E207" s="29" t="inlineStr">
        <is>
          <t>ZMED</t>
        </is>
      </c>
      <c r="F207" s="29" t="inlineStr">
        <is>
          <t>Dentro del alcance</t>
        </is>
      </c>
      <c r="G207" s="29" t="inlineStr">
        <is>
          <t>1000087</t>
        </is>
      </c>
      <c r="H207" s="29" t="inlineStr">
        <is>
          <t>SALBUTAMOL PUFF ("AEROS" 250 DOSIS) 100M</t>
        </is>
      </c>
      <c r="I207" s="29" t="inlineStr">
        <is>
          <t>MED160</t>
        </is>
      </c>
      <c r="J207" s="29" t="inlineStr">
        <is>
          <t>Salbutamol 100 mcg inhal Aer x 200 dosis</t>
        </is>
      </c>
      <c r="K207" s="30">
        <f>SUMIF('1120 SJ'!$A$2:$A$679,$G207,'1120 SJ'!$I$2:$I$679)</f>
        <v/>
      </c>
      <c r="L207" s="30">
        <f>SUMIF('1120 SJ'!$A$2:$A$679,$G207,'1120 SJ'!$Q$2:$Q$679)</f>
        <v/>
      </c>
      <c r="M207" s="30">
        <f>$K207-$L207</f>
        <v/>
      </c>
      <c r="N207" s="31">
        <f>IFERROR(SUMIF('1120 SJ'!$A$2:$A$679,$G207,'1120 SJ'!$M$2:$M$679)/$K207,0)</f>
        <v/>
      </c>
      <c r="O207" s="31">
        <f>IFERROR($K207*$N207,"")</f>
        <v/>
      </c>
      <c r="P207" s="31">
        <f>IFERROR($L207*$N207,"")</f>
        <v/>
      </c>
      <c r="Q207" s="31">
        <f>$M207*$N207</f>
        <v/>
      </c>
      <c r="R207" s="29" t="n"/>
      <c r="S207" s="38" t="inlineStr">
        <is>
          <t>Baja</t>
        </is>
      </c>
      <c r="T207" s="29" t="inlineStr">
        <is>
          <t>Homologado – confianza Baja – pendiente de validación</t>
        </is>
      </c>
      <c r="U207" s="38" t="inlineStr">
        <is>
          <t>Dar de baja en SAP</t>
        </is>
      </c>
      <c r="V207" s="29" t="inlineStr">
        <is>
          <t>Homologación por código Avain (master M05-001)</t>
        </is>
      </c>
      <c r="W207" s="29" t="inlineStr">
        <is>
          <t>No</t>
        </is>
      </c>
      <c r="X207" s="29" t="n"/>
      <c r="Y207" s="29" t="inlineStr">
        <is>
          <t>Sí</t>
        </is>
      </c>
      <c r="Z207" s="29" t="inlineStr">
        <is>
          <t>M05-001</t>
        </is>
      </c>
      <c r="AA207" s="29" t="inlineStr">
        <is>
          <t>Homologación: confianza base Alta + confianza SAP Alta → Alta. Aunque la homologación vincula estos registros, la presentación no coincide con el material imputado (calibre/talle/medida distinta; una nomenclatura no informa dosis; similitud 0.37). Nivel degradado a Baja: verificar si corresponde otro código SAP. El material ocupa 2 filas en la hoja 1120 SJ (lote/almacén). La cantidad SAP y la física de esta vista son el total del material.</t>
        </is>
      </c>
    </row>
    <row r="208">
      <c r="A208" s="29" t="inlineStr">
        <is>
          <t>San Juan</t>
        </is>
      </c>
      <c r="B208" s="29" t="inlineStr">
        <is>
          <t>1120</t>
        </is>
      </c>
      <c r="C208" s="29" t="inlineStr">
        <is>
          <t>Stock SAP</t>
        </is>
      </c>
      <c r="D208" s="29" t="inlineStr">
        <is>
          <t>Descartables</t>
        </is>
      </c>
      <c r="E208" s="29" t="inlineStr">
        <is>
          <t>ZDES</t>
        </is>
      </c>
      <c r="F208" s="29" t="inlineStr">
        <is>
          <t>Dentro del alcance</t>
        </is>
      </c>
      <c r="G208" s="29" t="inlineStr">
        <is>
          <t>2000004</t>
        </is>
      </c>
      <c r="H208" s="29" t="inlineStr">
        <is>
          <t>CATETER INTRAVENOSO 18G T/ABBOCATH</t>
        </is>
      </c>
      <c r="I208" s="29" t="n"/>
      <c r="J208" s="29" t="n"/>
      <c r="K208" s="30">
        <f>SUMIF('1120 SJ'!$A$2:$A$679,$G208,'1120 SJ'!$I$2:$I$679)</f>
        <v/>
      </c>
      <c r="L208" s="30">
        <f>SUMIF('1120 SJ'!$A$2:$A$679,$G208,'1120 SJ'!$Q$2:$Q$679)</f>
        <v/>
      </c>
      <c r="M208" s="30">
        <f>$K208-$L208</f>
        <v/>
      </c>
      <c r="N208" s="31">
        <f>IFERROR(SUMIF('1120 SJ'!$A$2:$A$679,$G208,'1120 SJ'!$M$2:$M$679)/$K208,0)</f>
        <v/>
      </c>
      <c r="O208" s="31">
        <f>IFERROR($K208*$N208,"")</f>
        <v/>
      </c>
      <c r="P208" s="31">
        <f>IFERROR($L208*$N208,"")</f>
        <v/>
      </c>
      <c r="Q208" s="31">
        <f>$M208*$N208</f>
        <v/>
      </c>
      <c r="R208" s="29" t="n"/>
      <c r="S208" s="39" t="n"/>
      <c r="T208" s="29" t="inlineStr">
        <is>
          <t>Sin recuento físico en el inventario de Avain</t>
        </is>
      </c>
      <c r="U208" s="40" t="inlineStr">
        <is>
          <t>Sin recuento físico</t>
        </is>
      </c>
      <c r="V208" s="29" t="n"/>
      <c r="W208" s="29" t="n"/>
      <c r="X208" s="29" t="n"/>
      <c r="Y208" s="29" t="n"/>
      <c r="Z208" s="29" t="n"/>
      <c r="AA208" s="29" t="n"/>
    </row>
    <row r="209">
      <c r="A209" s="29" t="inlineStr">
        <is>
          <t>San Juan</t>
        </is>
      </c>
      <c r="B209" s="29" t="inlineStr">
        <is>
          <t>1120</t>
        </is>
      </c>
      <c r="C209" s="29" t="inlineStr">
        <is>
          <t>Stock SAP</t>
        </is>
      </c>
      <c r="D209" s="29" t="inlineStr">
        <is>
          <t>Medicamentos</t>
        </is>
      </c>
      <c r="E209" s="29" t="inlineStr">
        <is>
          <t>ZMED</t>
        </is>
      </c>
      <c r="F209" s="29" t="inlineStr">
        <is>
          <t>Dentro del alcance</t>
        </is>
      </c>
      <c r="G209" s="29" t="inlineStr">
        <is>
          <t>1000664</t>
        </is>
      </c>
      <c r="H209" s="29" t="inlineStr">
        <is>
          <t>CIPROFLOXACINA + DEXAMETASONA</t>
        </is>
      </c>
      <c r="I209" s="29" t="n"/>
      <c r="J209" s="29" t="n"/>
      <c r="K209" s="30">
        <f>SUMIF('1120 SJ'!$A$2:$A$679,$G209,'1120 SJ'!$I$2:$I$679)</f>
        <v/>
      </c>
      <c r="L209" s="30">
        <f>SUMIF('1120 SJ'!$A$2:$A$679,$G209,'1120 SJ'!$Q$2:$Q$679)</f>
        <v/>
      </c>
      <c r="M209" s="30">
        <f>$K209-$L209</f>
        <v/>
      </c>
      <c r="N209" s="31">
        <f>IFERROR(SUMIF('1120 SJ'!$A$2:$A$679,$G209,'1120 SJ'!$M$2:$M$679)/$K209,0)</f>
        <v/>
      </c>
      <c r="O209" s="31">
        <f>IFERROR($K209*$N209,"")</f>
        <v/>
      </c>
      <c r="P209" s="31">
        <f>IFERROR($L209*$N209,"")</f>
        <v/>
      </c>
      <c r="Q209" s="31">
        <f>$M209*$N209</f>
        <v/>
      </c>
      <c r="R209" s="29" t="n"/>
      <c r="S209" s="39" t="n"/>
      <c r="T209" s="29" t="inlineStr">
        <is>
          <t>Sin recuento físico en el inventario de Avain</t>
        </is>
      </c>
      <c r="U209" s="40" t="inlineStr">
        <is>
          <t>Sin recuento físico</t>
        </is>
      </c>
      <c r="V209" s="29" t="n"/>
      <c r="W209" s="29" t="n"/>
      <c r="X209" s="29" t="n"/>
      <c r="Y209" s="29" t="n"/>
      <c r="Z209" s="29" t="n"/>
      <c r="AA209" s="29" t="inlineStr">
        <is>
          <t>El material ocupa 2 filas en la hoja 1120 SJ (lote/almacén). La cantidad SAP y la física de esta vista son el total del material.</t>
        </is>
      </c>
    </row>
    <row r="210">
      <c r="A210" s="29" t="inlineStr">
        <is>
          <t>San Juan</t>
        </is>
      </c>
      <c r="B210" s="29" t="inlineStr">
        <is>
          <t>1120</t>
        </is>
      </c>
      <c r="C210" s="29" t="inlineStr">
        <is>
          <t>Stock SAP</t>
        </is>
      </c>
      <c r="D210" s="29" t="inlineStr">
        <is>
          <t>Medicamentos</t>
        </is>
      </c>
      <c r="E210" s="29" t="inlineStr">
        <is>
          <t>ZMED</t>
        </is>
      </c>
      <c r="F210" s="29" t="inlineStr">
        <is>
          <t>Dentro del alcance</t>
        </is>
      </c>
      <c r="G210" s="29" t="inlineStr">
        <is>
          <t>1000698</t>
        </is>
      </c>
      <c r="H210" s="29" t="inlineStr">
        <is>
          <t>ANTIHEMORROIDAL CREMA X 20GR</t>
        </is>
      </c>
      <c r="I210" s="29" t="n"/>
      <c r="J210" s="29" t="n"/>
      <c r="K210" s="30">
        <f>SUMIF('1120 SJ'!$A$2:$A$679,$G210,'1120 SJ'!$I$2:$I$679)</f>
        <v/>
      </c>
      <c r="L210" s="30">
        <f>SUMIF('1120 SJ'!$A$2:$A$679,$G210,'1120 SJ'!$Q$2:$Q$679)</f>
        <v/>
      </c>
      <c r="M210" s="30">
        <f>$K210-$L210</f>
        <v/>
      </c>
      <c r="N210" s="31">
        <f>IFERROR(SUMIF('1120 SJ'!$A$2:$A$679,$G210,'1120 SJ'!$M$2:$M$679)/$K210,0)</f>
        <v/>
      </c>
      <c r="O210" s="31">
        <f>IFERROR($K210*$N210,"")</f>
        <v/>
      </c>
      <c r="P210" s="31">
        <f>IFERROR($L210*$N210,"")</f>
        <v/>
      </c>
      <c r="Q210" s="31">
        <f>$M210*$N210</f>
        <v/>
      </c>
      <c r="R210" s="29" t="n"/>
      <c r="S210" s="39" t="n"/>
      <c r="T210" s="29" t="inlineStr">
        <is>
          <t>Sin recuento físico en el inventario de Avain</t>
        </is>
      </c>
      <c r="U210" s="40" t="inlineStr">
        <is>
          <t>Sin recuento físico</t>
        </is>
      </c>
      <c r="V210" s="29" t="n"/>
      <c r="W210" s="29" t="n"/>
      <c r="X210" s="29" t="n"/>
      <c r="Y210" s="29" t="n"/>
      <c r="Z210" s="29" t="n"/>
      <c r="AA210" s="29" t="n"/>
    </row>
    <row r="211">
      <c r="A211" s="29" t="inlineStr">
        <is>
          <t>San Juan</t>
        </is>
      </c>
      <c r="B211" s="29" t="inlineStr">
        <is>
          <t>1120</t>
        </is>
      </c>
      <c r="C211" s="29" t="inlineStr">
        <is>
          <t>Stock SAP</t>
        </is>
      </c>
      <c r="D211" s="29" t="inlineStr">
        <is>
          <t>Descartables</t>
        </is>
      </c>
      <c r="E211" s="29" t="inlineStr">
        <is>
          <t>ZDES</t>
        </is>
      </c>
      <c r="F211" s="29" t="inlineStr">
        <is>
          <t>Dentro del alcance</t>
        </is>
      </c>
      <c r="G211" s="29" t="inlineStr">
        <is>
          <t>2000392</t>
        </is>
      </c>
      <c r="H211" s="29" t="inlineStr">
        <is>
          <t>GUANTES DE EXAMINACION NITRILO TALLE M</t>
        </is>
      </c>
      <c r="I211" s="29" t="n"/>
      <c r="J211" s="29" t="n"/>
      <c r="K211" s="30">
        <f>SUMIF('1120 SJ'!$A$2:$A$679,$G211,'1120 SJ'!$I$2:$I$679)</f>
        <v/>
      </c>
      <c r="L211" s="30">
        <f>SUMIF('1120 SJ'!$A$2:$A$679,$G211,'1120 SJ'!$Q$2:$Q$679)</f>
        <v/>
      </c>
      <c r="M211" s="30">
        <f>$K211-$L211</f>
        <v/>
      </c>
      <c r="N211" s="31">
        <f>IFERROR(SUMIF('1120 SJ'!$A$2:$A$679,$G211,'1120 SJ'!$M$2:$M$679)/$K211,0)</f>
        <v/>
      </c>
      <c r="O211" s="31">
        <f>IFERROR($K211*$N211,"")</f>
        <v/>
      </c>
      <c r="P211" s="31">
        <f>IFERROR($L211*$N211,"")</f>
        <v/>
      </c>
      <c r="Q211" s="31">
        <f>$M211*$N211</f>
        <v/>
      </c>
      <c r="R211" s="29" t="n"/>
      <c r="S211" s="39" t="n"/>
      <c r="T211" s="29" t="inlineStr">
        <is>
          <t>Sin recuento físico en el inventario de Avain</t>
        </is>
      </c>
      <c r="U211" s="40" t="inlineStr">
        <is>
          <t>Sin recuento físico</t>
        </is>
      </c>
      <c r="V211" s="29" t="n"/>
      <c r="W211" s="29" t="n"/>
      <c r="X211" s="29" t="n"/>
      <c r="Y211" s="29" t="n"/>
      <c r="Z211" s="29" t="n"/>
      <c r="AA211" s="29" t="n"/>
    </row>
    <row r="212">
      <c r="A212" s="29" t="inlineStr">
        <is>
          <t>San Juan</t>
        </is>
      </c>
      <c r="B212" s="29" t="inlineStr">
        <is>
          <t>1120</t>
        </is>
      </c>
      <c r="C212" s="29" t="inlineStr">
        <is>
          <t>Stock SAP</t>
        </is>
      </c>
      <c r="D212" s="29" t="inlineStr">
        <is>
          <t>Medicamentos</t>
        </is>
      </c>
      <c r="E212" s="29" t="inlineStr">
        <is>
          <t>ZMED</t>
        </is>
      </c>
      <c r="F212" s="29" t="inlineStr">
        <is>
          <t>Dentro del alcance</t>
        </is>
      </c>
      <c r="G212" s="29" t="inlineStr">
        <is>
          <t>1000023</t>
        </is>
      </c>
      <c r="H212" s="29" t="inlineStr">
        <is>
          <t>DOPAMINA 200MG AMPOLLA I.V DE 5 ML</t>
        </is>
      </c>
      <c r="I212" s="29" t="n"/>
      <c r="J212" s="29" t="n"/>
      <c r="K212" s="30">
        <f>SUMIF('1120 SJ'!$A$2:$A$679,$G212,'1120 SJ'!$I$2:$I$679)</f>
        <v/>
      </c>
      <c r="L212" s="30">
        <f>SUMIF('1120 SJ'!$A$2:$A$679,$G212,'1120 SJ'!$Q$2:$Q$679)</f>
        <v/>
      </c>
      <c r="M212" s="30">
        <f>$K212-$L212</f>
        <v/>
      </c>
      <c r="N212" s="31">
        <f>IFERROR(SUMIF('1120 SJ'!$A$2:$A$679,$G212,'1120 SJ'!$M$2:$M$679)/$K212,0)</f>
        <v/>
      </c>
      <c r="O212" s="31">
        <f>IFERROR($K212*$N212,"")</f>
        <v/>
      </c>
      <c r="P212" s="31">
        <f>IFERROR($L212*$N212,"")</f>
        <v/>
      </c>
      <c r="Q212" s="31">
        <f>$M212*$N212</f>
        <v/>
      </c>
      <c r="R212" s="29" t="n"/>
      <c r="S212" s="39" t="n"/>
      <c r="T212" s="29" t="inlineStr">
        <is>
          <t>Sin recuento físico en el inventario de Avain</t>
        </is>
      </c>
      <c r="U212" s="40" t="inlineStr">
        <is>
          <t>Sin recuento físico</t>
        </is>
      </c>
      <c r="V212" s="29" t="n"/>
      <c r="W212" s="29" t="n"/>
      <c r="X212" s="29" t="n"/>
      <c r="Y212" s="29" t="n"/>
      <c r="Z212" s="29" t="n"/>
      <c r="AA212" s="29" t="n"/>
    </row>
    <row r="213">
      <c r="A213" s="29" t="inlineStr">
        <is>
          <t>San Juan</t>
        </is>
      </c>
      <c r="B213" s="29" t="inlineStr">
        <is>
          <t>1120</t>
        </is>
      </c>
      <c r="C213" s="29" t="inlineStr">
        <is>
          <t>Stock SAP</t>
        </is>
      </c>
      <c r="D213" s="29" t="inlineStr">
        <is>
          <t>Medicamentos</t>
        </is>
      </c>
      <c r="E213" s="29" t="inlineStr">
        <is>
          <t>ZMED</t>
        </is>
      </c>
      <c r="F213" s="29" t="inlineStr">
        <is>
          <t>Dentro del alcance</t>
        </is>
      </c>
      <c r="G213" s="29" t="inlineStr">
        <is>
          <t>1000121</t>
        </is>
      </c>
      <c r="H213" s="29" t="inlineStr">
        <is>
          <t>BETAMETASONA 0,5MG/ML DE 20 ML</t>
        </is>
      </c>
      <c r="I213" s="29" t="n"/>
      <c r="J213" s="29" t="n"/>
      <c r="K213" s="30">
        <f>SUMIF('1120 SJ'!$A$2:$A$679,$G213,'1120 SJ'!$I$2:$I$679)</f>
        <v/>
      </c>
      <c r="L213" s="30">
        <f>SUMIF('1120 SJ'!$A$2:$A$679,$G213,'1120 SJ'!$Q$2:$Q$679)</f>
        <v/>
      </c>
      <c r="M213" s="30">
        <f>$K213-$L213</f>
        <v/>
      </c>
      <c r="N213" s="31">
        <f>IFERROR(SUMIF('1120 SJ'!$A$2:$A$679,$G213,'1120 SJ'!$M$2:$M$679)/$K213,0)</f>
        <v/>
      </c>
      <c r="O213" s="31">
        <f>IFERROR($K213*$N213,"")</f>
        <v/>
      </c>
      <c r="P213" s="31">
        <f>IFERROR($L213*$N213,"")</f>
        <v/>
      </c>
      <c r="Q213" s="31">
        <f>$M213*$N213</f>
        <v/>
      </c>
      <c r="R213" s="29" t="n"/>
      <c r="S213" s="39" t="n"/>
      <c r="T213" s="29" t="inlineStr">
        <is>
          <t>Sin recuento físico en el inventario de Avain</t>
        </is>
      </c>
      <c r="U213" s="40" t="inlineStr">
        <is>
          <t>Sin recuento físico</t>
        </is>
      </c>
      <c r="V213" s="29" t="n"/>
      <c r="W213" s="29" t="n"/>
      <c r="X213" s="29" t="n"/>
      <c r="Y213" s="29" t="n"/>
      <c r="Z213" s="29" t="n"/>
      <c r="AA213" s="29" t="n"/>
    </row>
    <row r="214">
      <c r="A214" s="29" t="inlineStr">
        <is>
          <t>San Juan</t>
        </is>
      </c>
      <c r="B214" s="29" t="inlineStr">
        <is>
          <t>1120</t>
        </is>
      </c>
      <c r="C214" s="29" t="inlineStr">
        <is>
          <t>Stock SAP</t>
        </is>
      </c>
      <c r="D214" s="29" t="inlineStr">
        <is>
          <t>Medicamentos</t>
        </is>
      </c>
      <c r="E214" s="29" t="inlineStr">
        <is>
          <t>ZMED</t>
        </is>
      </c>
      <c r="F214" s="29" t="inlineStr">
        <is>
          <t>Dentro del alcance</t>
        </is>
      </c>
      <c r="G214" s="29" t="inlineStr">
        <is>
          <t>1000165</t>
        </is>
      </c>
      <c r="H214" s="29" t="inlineStr">
        <is>
          <t>ISOPROTERENOL 1MG AMP</t>
        </is>
      </c>
      <c r="I214" s="29" t="n"/>
      <c r="J214" s="29" t="n"/>
      <c r="K214" s="30">
        <f>SUMIF('1120 SJ'!$A$2:$A$679,$G214,'1120 SJ'!$I$2:$I$679)</f>
        <v/>
      </c>
      <c r="L214" s="30">
        <f>SUMIF('1120 SJ'!$A$2:$A$679,$G214,'1120 SJ'!$Q$2:$Q$679)</f>
        <v/>
      </c>
      <c r="M214" s="30">
        <f>$K214-$L214</f>
        <v/>
      </c>
      <c r="N214" s="31">
        <f>IFERROR(SUMIF('1120 SJ'!$A$2:$A$679,$G214,'1120 SJ'!$M$2:$M$679)/$K214,0)</f>
        <v/>
      </c>
      <c r="O214" s="31">
        <f>IFERROR($K214*$N214,"")</f>
        <v/>
      </c>
      <c r="P214" s="31">
        <f>IFERROR($L214*$N214,"")</f>
        <v/>
      </c>
      <c r="Q214" s="31">
        <f>$M214*$N214</f>
        <v/>
      </c>
      <c r="R214" s="29" t="n"/>
      <c r="S214" s="39" t="n"/>
      <c r="T214" s="29" t="inlineStr">
        <is>
          <t>Sin recuento físico en el inventario de Avain</t>
        </is>
      </c>
      <c r="U214" s="40" t="inlineStr">
        <is>
          <t>Sin recuento físico</t>
        </is>
      </c>
      <c r="V214" s="29" t="n"/>
      <c r="W214" s="29" t="n"/>
      <c r="X214" s="29" t="n"/>
      <c r="Y214" s="29" t="n"/>
      <c r="Z214" s="29" t="n"/>
      <c r="AA214" s="29" t="inlineStr">
        <is>
          <t>El material ocupa 2 filas en la hoja 1120 SJ (lote/almacén). La cantidad SAP y la física de esta vista son el total del material.</t>
        </is>
      </c>
    </row>
    <row r="215">
      <c r="A215" s="29" t="inlineStr">
        <is>
          <t>San Juan</t>
        </is>
      </c>
      <c r="B215" s="29" t="inlineStr">
        <is>
          <t>1120</t>
        </is>
      </c>
      <c r="C215" s="29" t="inlineStr">
        <is>
          <t>Stock SAP</t>
        </is>
      </c>
      <c r="D215" s="29" t="inlineStr">
        <is>
          <t>Medicamentos</t>
        </is>
      </c>
      <c r="E215" s="29" t="inlineStr">
        <is>
          <t>ZMED</t>
        </is>
      </c>
      <c r="F215" s="29" t="inlineStr">
        <is>
          <t>Dentro del alcance</t>
        </is>
      </c>
      <c r="G215" s="29" t="inlineStr">
        <is>
          <t>1000381</t>
        </is>
      </c>
      <c r="H215" s="29" t="inlineStr">
        <is>
          <t>BUDESONIDA DENVER SOL 20ML</t>
        </is>
      </c>
      <c r="I215" s="29" t="inlineStr">
        <is>
          <t>MED25</t>
        </is>
      </c>
      <c r="J215" s="29" t="inlineStr">
        <is>
          <t>Budesonide (gotas para NBZ) x 20ml</t>
        </is>
      </c>
      <c r="K215" s="30">
        <f>SUMIF('1120 SJ'!$A$2:$A$679,$G215,'1120 SJ'!$I$2:$I$679)</f>
        <v/>
      </c>
      <c r="L215" s="30">
        <f>SUMIF('1120 SJ'!$A$2:$A$679,$G215,'1120 SJ'!$Q$2:$Q$679)</f>
        <v/>
      </c>
      <c r="M215" s="30">
        <f>$K215-$L215</f>
        <v/>
      </c>
      <c r="N215" s="31">
        <f>IFERROR(SUMIF('1120 SJ'!$A$2:$A$679,$G215,'1120 SJ'!$M$2:$M$679)/$K215,0)</f>
        <v/>
      </c>
      <c r="O215" s="31">
        <f>IFERROR($K215*$N215,"")</f>
        <v/>
      </c>
      <c r="P215" s="31">
        <f>IFERROR($L215*$N215,"")</f>
        <v/>
      </c>
      <c r="Q215" s="31">
        <f>$M215*$N215</f>
        <v/>
      </c>
      <c r="R215" s="29" t="n"/>
      <c r="S215" s="38" t="inlineStr">
        <is>
          <t>Baja</t>
        </is>
      </c>
      <c r="T215" s="29" t="inlineStr">
        <is>
          <t>Homologado – confianza Baja – pendiente de validación</t>
        </is>
      </c>
      <c r="U215" s="38" t="inlineStr">
        <is>
          <t>Dar de baja en SAP</t>
        </is>
      </c>
      <c r="V215" s="29" t="inlineStr">
        <is>
          <t>Cruce por nomenclatura SAP</t>
        </is>
      </c>
      <c r="W215" s="29" t="inlineStr">
        <is>
          <t>No</t>
        </is>
      </c>
      <c r="X215" s="29" t="n"/>
      <c r="Y215" s="29" t="inlineStr">
        <is>
          <t>No</t>
        </is>
      </c>
      <c r="Z215" s="29" t="n"/>
      <c r="AA215" s="29" t="inlineStr">
        <is>
          <t>Cruce por nomenclatura: dosis coincide; similitud 0.47. El material ocupa 2 filas en la hoja 1120 SJ (lote/almacén). La cantidad SAP y la física de esta vista son el total del material.</t>
        </is>
      </c>
    </row>
    <row r="216">
      <c r="A216" s="29" t="inlineStr">
        <is>
          <t>San Juan</t>
        </is>
      </c>
      <c r="B216" s="29" t="inlineStr">
        <is>
          <t>1120</t>
        </is>
      </c>
      <c r="C216" s="29" t="inlineStr">
        <is>
          <t>Stock SAP</t>
        </is>
      </c>
      <c r="D216" s="29" t="inlineStr">
        <is>
          <t>Medicamentos</t>
        </is>
      </c>
      <c r="E216" s="29" t="inlineStr">
        <is>
          <t>ZMED</t>
        </is>
      </c>
      <c r="F216" s="29" t="inlineStr">
        <is>
          <t>Dentro del alcance</t>
        </is>
      </c>
      <c r="G216" s="29" t="inlineStr">
        <is>
          <t>1000634</t>
        </is>
      </c>
      <c r="H216" s="29" t="inlineStr">
        <is>
          <t>LABETALOL 20MG AMPOLLA</t>
        </is>
      </c>
      <c r="I216" s="29" t="inlineStr">
        <is>
          <t>MED112</t>
        </is>
      </c>
      <c r="J216" s="29" t="inlineStr">
        <is>
          <t>Labetalol 5mg/ml Amp x 4 ml</t>
        </is>
      </c>
      <c r="K216" s="30">
        <f>SUMIF('1120 SJ'!$A$2:$A$679,$G216,'1120 SJ'!$I$2:$I$679)</f>
        <v/>
      </c>
      <c r="L216" s="30">
        <f>SUMIF('1120 SJ'!$A$2:$A$679,$G216,'1120 SJ'!$Q$2:$Q$679)</f>
        <v/>
      </c>
      <c r="M216" s="30">
        <f>$K216-$L216</f>
        <v/>
      </c>
      <c r="N216" s="31">
        <f>IFERROR(SUMIF('1120 SJ'!$A$2:$A$679,$G216,'1120 SJ'!$M$2:$M$679)/$K216,0)</f>
        <v/>
      </c>
      <c r="O216" s="31">
        <f>IFERROR($K216*$N216,"")</f>
        <v/>
      </c>
      <c r="P216" s="31">
        <f>IFERROR($L216*$N216,"")</f>
        <v/>
      </c>
      <c r="Q216" s="31">
        <f>$M216*$N216</f>
        <v/>
      </c>
      <c r="R216" s="29" t="n"/>
      <c r="S216" s="38" t="inlineStr">
        <is>
          <t>Baja</t>
        </is>
      </c>
      <c r="T216" s="29" t="inlineStr">
        <is>
          <t>Homologado – confianza Baja – pendiente de validación</t>
        </is>
      </c>
      <c r="U216" s="38" t="inlineStr">
        <is>
          <t>Dar de baja en SAP</t>
        </is>
      </c>
      <c r="V216" s="29" t="inlineStr">
        <is>
          <t>Cruce por nomenclatura SAP</t>
        </is>
      </c>
      <c r="W216" s="29" t="inlineStr">
        <is>
          <t>No</t>
        </is>
      </c>
      <c r="X216" s="29" t="n"/>
      <c r="Y216" s="29" t="inlineStr">
        <is>
          <t>Sí</t>
        </is>
      </c>
      <c r="Z216" s="29" t="n"/>
      <c r="AA216" s="29" t="inlineStr">
        <is>
          <t>Cruce por nomenclatura: dosis/presentación distinta (4ML, 5MG vs 20MG); similitud 0.68.</t>
        </is>
      </c>
    </row>
    <row r="217">
      <c r="A217" s="29" t="inlineStr">
        <is>
          <t>San Juan</t>
        </is>
      </c>
      <c r="B217" s="29" t="inlineStr">
        <is>
          <t>1120</t>
        </is>
      </c>
      <c r="C217" s="29" t="inlineStr">
        <is>
          <t>Stock SAP</t>
        </is>
      </c>
      <c r="D217" s="29" t="inlineStr">
        <is>
          <t>Medicamentos</t>
        </is>
      </c>
      <c r="E217" s="29" t="inlineStr">
        <is>
          <t>ZMED</t>
        </is>
      </c>
      <c r="F217" s="29" t="inlineStr">
        <is>
          <t>Dentro del alcance</t>
        </is>
      </c>
      <c r="G217" s="29" t="inlineStr">
        <is>
          <t>1001237</t>
        </is>
      </c>
      <c r="H217" s="29" t="inlineStr">
        <is>
          <t>ACIDO ACETILSALICILICO 100MG</t>
        </is>
      </c>
      <c r="I217" s="29" t="inlineStr">
        <is>
          <t>MED4</t>
        </is>
      </c>
      <c r="J217" s="29" t="inlineStr">
        <is>
          <t>Acido Acetil Salicílico Comp x 100 mg</t>
        </is>
      </c>
      <c r="K217" s="30">
        <f>SUMIF('1120 SJ'!$A$2:$A$679,$G217,'1120 SJ'!$I$2:$I$679)</f>
        <v/>
      </c>
      <c r="L217" s="30">
        <f>SUMIF('1120 SJ'!$A$2:$A$679,$G217,'1120 SJ'!$Q$2:$Q$679)</f>
        <v/>
      </c>
      <c r="M217" s="30">
        <f>$K217-$L217</f>
        <v/>
      </c>
      <c r="N217" s="31">
        <f>IFERROR(SUMIF('1120 SJ'!$A$2:$A$679,$G217,'1120 SJ'!$M$2:$M$679)/$K217,0)</f>
        <v/>
      </c>
      <c r="O217" s="31">
        <f>IFERROR($K217*$N217,"")</f>
        <v/>
      </c>
      <c r="P217" s="31">
        <f>IFERROR($L217*$N217,"")</f>
        <v/>
      </c>
      <c r="Q217" s="31">
        <f>$M217*$N217</f>
        <v/>
      </c>
      <c r="R217" s="29" t="n"/>
      <c r="S217" s="37" t="inlineStr">
        <is>
          <t>Alta</t>
        </is>
      </c>
      <c r="T217" s="29" t="inlineStr">
        <is>
          <t>Homologado – confianza Alta</t>
        </is>
      </c>
      <c r="U217" s="37" t="inlineStr">
        <is>
          <t>Dar de alta en SAP</t>
        </is>
      </c>
      <c r="V217" s="29" t="inlineStr">
        <is>
          <t>Homologación por código Avain (master M01-001)</t>
        </is>
      </c>
      <c r="W217" s="29" t="inlineStr">
        <is>
          <t>Sí</t>
        </is>
      </c>
      <c r="X217" s="29" t="inlineStr">
        <is>
          <t>1001237, 1000136</t>
        </is>
      </c>
      <c r="Y217" s="29" t="inlineStr">
        <is>
          <t>Sí</t>
        </is>
      </c>
      <c r="Z217" s="29" t="inlineStr">
        <is>
          <t>M01-001</t>
        </is>
      </c>
      <c r="AA217" s="29" t="inlineStr">
        <is>
          <t>Homologación: confianza base Alta + confianza SAP Alta → Alta. El cruce SAP–Avain identificó 2 códigos SAP como posibles equivalentes del mismo ítem de Avain (1001237, 1000136). Se imputó al primero (lógica BUSCARV); requiere validación posterior. Otros códigos SAP del master no están en el stock de este centro: 1000802.</t>
        </is>
      </c>
    </row>
    <row r="218">
      <c r="A218" s="29" t="inlineStr">
        <is>
          <t>San Juan</t>
        </is>
      </c>
      <c r="B218" s="29" t="inlineStr">
        <is>
          <t>1120</t>
        </is>
      </c>
      <c r="C218" s="29" t="inlineStr">
        <is>
          <t>Stock SAP</t>
        </is>
      </c>
      <c r="D218" s="29" t="inlineStr">
        <is>
          <t>Medicamentos</t>
        </is>
      </c>
      <c r="E218" s="29" t="inlineStr">
        <is>
          <t>ZMED</t>
        </is>
      </c>
      <c r="F218" s="29" t="inlineStr">
        <is>
          <t>Dentro del alcance</t>
        </is>
      </c>
      <c r="G218" s="29" t="inlineStr">
        <is>
          <t>1005141</t>
        </is>
      </c>
      <c r="H218" s="29" t="inlineStr">
        <is>
          <t>ETOMIDATO 20MG AMP</t>
        </is>
      </c>
      <c r="I218" s="29" t="n"/>
      <c r="J218" s="29" t="n"/>
      <c r="K218" s="30">
        <f>SUMIF('1120 SJ'!$A$2:$A$679,$G218,'1120 SJ'!$I$2:$I$679)</f>
        <v/>
      </c>
      <c r="L218" s="30">
        <f>SUMIF('1120 SJ'!$A$2:$A$679,$G218,'1120 SJ'!$Q$2:$Q$679)</f>
        <v/>
      </c>
      <c r="M218" s="30">
        <f>$K218-$L218</f>
        <v/>
      </c>
      <c r="N218" s="31">
        <f>IFERROR(SUMIF('1120 SJ'!$A$2:$A$679,$G218,'1120 SJ'!$M$2:$M$679)/$K218,0)</f>
        <v/>
      </c>
      <c r="O218" s="31">
        <f>IFERROR($K218*$N218,"")</f>
        <v/>
      </c>
      <c r="P218" s="31">
        <f>IFERROR($L218*$N218,"")</f>
        <v/>
      </c>
      <c r="Q218" s="31">
        <f>$M218*$N218</f>
        <v/>
      </c>
      <c r="R218" s="29" t="n"/>
      <c r="S218" s="39" t="n"/>
      <c r="T218" s="29" t="inlineStr">
        <is>
          <t>Sin recuento físico en el inventario de Avain</t>
        </is>
      </c>
      <c r="U218" s="40" t="inlineStr">
        <is>
          <t>Sin recuento físico</t>
        </is>
      </c>
      <c r="V218" s="29" t="n"/>
      <c r="W218" s="29" t="n"/>
      <c r="X218" s="29" t="n"/>
      <c r="Y218" s="29" t="n"/>
      <c r="Z218" s="29" t="n"/>
      <c r="AA218" s="29" t="n"/>
    </row>
    <row r="219">
      <c r="A219" s="29" t="inlineStr">
        <is>
          <t>San Juan</t>
        </is>
      </c>
      <c r="B219" s="29" t="inlineStr">
        <is>
          <t>1120</t>
        </is>
      </c>
      <c r="C219" s="29" t="inlineStr">
        <is>
          <t>Stock SAP</t>
        </is>
      </c>
      <c r="D219" s="29" t="inlineStr">
        <is>
          <t>Medicamentos</t>
        </is>
      </c>
      <c r="E219" s="29" t="inlineStr">
        <is>
          <t>ZMED</t>
        </is>
      </c>
      <c r="F219" s="29" t="inlineStr">
        <is>
          <t>Dentro del alcance</t>
        </is>
      </c>
      <c r="G219" s="29" t="inlineStr">
        <is>
          <t>1005293</t>
        </is>
      </c>
      <c r="H219" s="29" t="inlineStr">
        <is>
          <t>DECIDEX X 10CAPS</t>
        </is>
      </c>
      <c r="I219" s="29" t="n"/>
      <c r="J219" s="29" t="n"/>
      <c r="K219" s="30">
        <f>SUMIF('1120 SJ'!$A$2:$A$679,$G219,'1120 SJ'!$I$2:$I$679)</f>
        <v/>
      </c>
      <c r="L219" s="30">
        <f>SUMIF('1120 SJ'!$A$2:$A$679,$G219,'1120 SJ'!$Q$2:$Q$679)</f>
        <v/>
      </c>
      <c r="M219" s="30">
        <f>$K219-$L219</f>
        <v/>
      </c>
      <c r="N219" s="31">
        <f>IFERROR(SUMIF('1120 SJ'!$A$2:$A$679,$G219,'1120 SJ'!$M$2:$M$679)/$K219,0)</f>
        <v/>
      </c>
      <c r="O219" s="31">
        <f>IFERROR($K219*$N219,"")</f>
        <v/>
      </c>
      <c r="P219" s="31">
        <f>IFERROR($L219*$N219,"")</f>
        <v/>
      </c>
      <c r="Q219" s="31">
        <f>$M219*$N219</f>
        <v/>
      </c>
      <c r="R219" s="29" t="n"/>
      <c r="S219" s="39" t="n"/>
      <c r="T219" s="29" t="inlineStr">
        <is>
          <t>Sin recuento físico en el inventario de Avain</t>
        </is>
      </c>
      <c r="U219" s="40" t="inlineStr">
        <is>
          <t>Sin recuento físico</t>
        </is>
      </c>
      <c r="V219" s="29" t="n"/>
      <c r="W219" s="29" t="n"/>
      <c r="X219" s="29" t="n"/>
      <c r="Y219" s="29" t="n"/>
      <c r="Z219" s="29" t="n"/>
      <c r="AA219" s="29" t="n"/>
    </row>
    <row r="220">
      <c r="A220" s="29" t="inlineStr">
        <is>
          <t>San Juan</t>
        </is>
      </c>
      <c r="B220" s="29" t="inlineStr">
        <is>
          <t>1120</t>
        </is>
      </c>
      <c r="C220" s="29" t="inlineStr">
        <is>
          <t>Stock SAP</t>
        </is>
      </c>
      <c r="D220" s="29" t="inlineStr">
        <is>
          <t>Medicamentos</t>
        </is>
      </c>
      <c r="E220" s="29" t="inlineStr">
        <is>
          <t>ZMED</t>
        </is>
      </c>
      <c r="F220" s="29" t="inlineStr">
        <is>
          <t>Dentro del alcance</t>
        </is>
      </c>
      <c r="G220" s="29" t="inlineStr">
        <is>
          <t>1005327</t>
        </is>
      </c>
      <c r="H220" s="29" t="inlineStr">
        <is>
          <t>CLOTRIMAZOL 100MG OVULO</t>
        </is>
      </c>
      <c r="I220" s="29" t="n"/>
      <c r="J220" s="29" t="n"/>
      <c r="K220" s="30">
        <f>SUMIF('1120 SJ'!$A$2:$A$679,$G220,'1120 SJ'!$I$2:$I$679)</f>
        <v/>
      </c>
      <c r="L220" s="30">
        <f>SUMIF('1120 SJ'!$A$2:$A$679,$G220,'1120 SJ'!$Q$2:$Q$679)</f>
        <v/>
      </c>
      <c r="M220" s="30">
        <f>$K220-$L220</f>
        <v/>
      </c>
      <c r="N220" s="31">
        <f>IFERROR(SUMIF('1120 SJ'!$A$2:$A$679,$G220,'1120 SJ'!$M$2:$M$679)/$K220,0)</f>
        <v/>
      </c>
      <c r="O220" s="31">
        <f>IFERROR($K220*$N220,"")</f>
        <v/>
      </c>
      <c r="P220" s="31">
        <f>IFERROR($L220*$N220,"")</f>
        <v/>
      </c>
      <c r="Q220" s="31">
        <f>$M220*$N220</f>
        <v/>
      </c>
      <c r="R220" s="29" t="n"/>
      <c r="S220" s="39" t="n"/>
      <c r="T220" s="29" t="inlineStr">
        <is>
          <t>Sin recuento físico en el inventario de Avain</t>
        </is>
      </c>
      <c r="U220" s="40" t="inlineStr">
        <is>
          <t>Sin recuento físico</t>
        </is>
      </c>
      <c r="V220" s="29" t="n"/>
      <c r="W220" s="29" t="n"/>
      <c r="X220" s="29" t="n"/>
      <c r="Y220" s="29" t="n"/>
      <c r="Z220" s="29" t="n"/>
      <c r="AA220" s="29" t="n"/>
    </row>
    <row r="221">
      <c r="A221" s="29" t="inlineStr">
        <is>
          <t>San Juan</t>
        </is>
      </c>
      <c r="B221" s="29" t="inlineStr">
        <is>
          <t>1120</t>
        </is>
      </c>
      <c r="C221" s="29" t="inlineStr">
        <is>
          <t>Stock SAP</t>
        </is>
      </c>
      <c r="D221" s="29" t="inlineStr">
        <is>
          <t>Descartables</t>
        </is>
      </c>
      <c r="E221" s="29" t="inlineStr">
        <is>
          <t>ZDES</t>
        </is>
      </c>
      <c r="F221" s="29" t="inlineStr">
        <is>
          <t>Dentro del alcance</t>
        </is>
      </c>
      <c r="G221" s="29" t="inlineStr">
        <is>
          <t>2000052</t>
        </is>
      </c>
      <c r="H221" s="29" t="inlineStr">
        <is>
          <t>DESCARTADOR GRANDE MODELO E4</t>
        </is>
      </c>
      <c r="I221" s="29" t="n"/>
      <c r="J221" s="29" t="n"/>
      <c r="K221" s="30">
        <f>SUMIF('1120 SJ'!$A$2:$A$679,$G221,'1120 SJ'!$I$2:$I$679)</f>
        <v/>
      </c>
      <c r="L221" s="30">
        <f>SUMIF('1120 SJ'!$A$2:$A$679,$G221,'1120 SJ'!$Q$2:$Q$679)</f>
        <v/>
      </c>
      <c r="M221" s="30">
        <f>$K221-$L221</f>
        <v/>
      </c>
      <c r="N221" s="31">
        <f>IFERROR(SUMIF('1120 SJ'!$A$2:$A$679,$G221,'1120 SJ'!$M$2:$M$679)/$K221,0)</f>
        <v/>
      </c>
      <c r="O221" s="31">
        <f>IFERROR($K221*$N221,"")</f>
        <v/>
      </c>
      <c r="P221" s="31">
        <f>IFERROR($L221*$N221,"")</f>
        <v/>
      </c>
      <c r="Q221" s="31">
        <f>$M221*$N221</f>
        <v/>
      </c>
      <c r="R221" s="29" t="n"/>
      <c r="S221" s="39" t="n"/>
      <c r="T221" s="29" t="inlineStr">
        <is>
          <t>Sin recuento físico en el inventario de Avain</t>
        </is>
      </c>
      <c r="U221" s="40" t="inlineStr">
        <is>
          <t>Sin recuento físico</t>
        </is>
      </c>
      <c r="V221" s="29" t="n"/>
      <c r="W221" s="29" t="n"/>
      <c r="X221" s="29" t="n"/>
      <c r="Y221" s="29" t="n"/>
      <c r="Z221" s="29" t="n"/>
      <c r="AA221" s="29" t="n"/>
    </row>
    <row r="222">
      <c r="A222" s="29" t="inlineStr">
        <is>
          <t>San Juan</t>
        </is>
      </c>
      <c r="B222" s="29" t="inlineStr">
        <is>
          <t>1120</t>
        </is>
      </c>
      <c r="C222" s="29" t="inlineStr">
        <is>
          <t>Stock SAP</t>
        </is>
      </c>
      <c r="D222" s="29" t="inlineStr">
        <is>
          <t>Descartables</t>
        </is>
      </c>
      <c r="E222" s="29" t="inlineStr">
        <is>
          <t>ZDES</t>
        </is>
      </c>
      <c r="F222" s="29" t="inlineStr">
        <is>
          <t>Dentro del alcance</t>
        </is>
      </c>
      <c r="G222" s="29" t="inlineStr">
        <is>
          <t>2000100</t>
        </is>
      </c>
      <c r="H222" s="29" t="inlineStr">
        <is>
          <t>BOLSA COLECTORA DE ORINA X 2000 ML</t>
        </is>
      </c>
      <c r="I222" s="29" t="inlineStr">
        <is>
          <t>DESC26</t>
        </is>
      </c>
      <c r="J222" s="29" t="inlineStr">
        <is>
          <t>Bolsa Colectora de orina T/K-207</t>
        </is>
      </c>
      <c r="K222" s="30">
        <f>SUMIF('1120 SJ'!$A$2:$A$679,$G222,'1120 SJ'!$I$2:$I$679)</f>
        <v/>
      </c>
      <c r="L222" s="30">
        <f>SUMIF('1120 SJ'!$A$2:$A$679,$G222,'1120 SJ'!$Q$2:$Q$679)</f>
        <v/>
      </c>
      <c r="M222" s="30">
        <f>$K222-$L222</f>
        <v/>
      </c>
      <c r="N222" s="31">
        <f>IFERROR(SUMIF('1120 SJ'!$A$2:$A$679,$G222,'1120 SJ'!$M$2:$M$679)/$K222,0)</f>
        <v/>
      </c>
      <c r="O222" s="31">
        <f>IFERROR($K222*$N222,"")</f>
        <v/>
      </c>
      <c r="P222" s="31">
        <f>IFERROR($L222*$N222,"")</f>
        <v/>
      </c>
      <c r="Q222" s="31">
        <f>$M222*$N222</f>
        <v/>
      </c>
      <c r="R222" s="29" t="n"/>
      <c r="S222" s="42" t="inlineStr">
        <is>
          <t>Media</t>
        </is>
      </c>
      <c r="T222" s="29" t="inlineStr">
        <is>
          <t>Homologado – confianza Media – pendiente de validación</t>
        </is>
      </c>
      <c r="U222" s="38" t="inlineStr">
        <is>
          <t>Dar de baja en SAP</t>
        </is>
      </c>
      <c r="V222" s="29" t="inlineStr">
        <is>
          <t>Cruce por nomenclatura SAP</t>
        </is>
      </c>
      <c r="W222" s="29" t="inlineStr">
        <is>
          <t>No</t>
        </is>
      </c>
      <c r="X222" s="29" t="n"/>
      <c r="Y222" s="29" t="inlineStr">
        <is>
          <t>Sí</t>
        </is>
      </c>
      <c r="Z222" s="29" t="n"/>
      <c r="AA222" s="29" t="inlineStr">
        <is>
          <t>Cruce por nomenclatura: una nomenclatura no informa dosis; similitud 0.65.</t>
        </is>
      </c>
    </row>
    <row r="223">
      <c r="A223" s="29" t="inlineStr">
        <is>
          <t>San Juan</t>
        </is>
      </c>
      <c r="B223" s="29" t="inlineStr">
        <is>
          <t>1120</t>
        </is>
      </c>
      <c r="C223" s="29" t="inlineStr">
        <is>
          <t>Stock SAP</t>
        </is>
      </c>
      <c r="D223" s="29" t="inlineStr">
        <is>
          <t>Descartables</t>
        </is>
      </c>
      <c r="E223" s="29" t="inlineStr">
        <is>
          <t>ZDES</t>
        </is>
      </c>
      <c r="F223" s="29" t="inlineStr">
        <is>
          <t>Dentro del alcance</t>
        </is>
      </c>
      <c r="G223" s="29" t="inlineStr">
        <is>
          <t>2001084</t>
        </is>
      </c>
      <c r="H223" s="29" t="inlineStr">
        <is>
          <t>APOSITO 10X10 SYRA</t>
        </is>
      </c>
      <c r="I223" s="29" t="n"/>
      <c r="J223" s="29" t="n"/>
      <c r="K223" s="30">
        <f>SUMIF('1120 SJ'!$A$2:$A$679,$G223,'1120 SJ'!$I$2:$I$679)</f>
        <v/>
      </c>
      <c r="L223" s="30">
        <f>SUMIF('1120 SJ'!$A$2:$A$679,$G223,'1120 SJ'!$Q$2:$Q$679)</f>
        <v/>
      </c>
      <c r="M223" s="30">
        <f>$K223-$L223</f>
        <v/>
      </c>
      <c r="N223" s="31">
        <f>IFERROR(SUMIF('1120 SJ'!$A$2:$A$679,$G223,'1120 SJ'!$M$2:$M$679)/$K223,0)</f>
        <v/>
      </c>
      <c r="O223" s="31">
        <f>IFERROR($K223*$N223,"")</f>
        <v/>
      </c>
      <c r="P223" s="31">
        <f>IFERROR($L223*$N223,"")</f>
        <v/>
      </c>
      <c r="Q223" s="31">
        <f>$M223*$N223</f>
        <v/>
      </c>
      <c r="R223" s="29" t="n"/>
      <c r="S223" s="39" t="n"/>
      <c r="T223" s="29" t="inlineStr">
        <is>
          <t>Sin recuento físico en el inventario de Avain</t>
        </is>
      </c>
      <c r="U223" s="40" t="inlineStr">
        <is>
          <t>Sin recuento físico</t>
        </is>
      </c>
      <c r="V223" s="29" t="n"/>
      <c r="W223" s="29" t="n"/>
      <c r="X223" s="29" t="n"/>
      <c r="Y223" s="29" t="n"/>
      <c r="Z223" s="29" t="n"/>
      <c r="AA223" s="29" t="n"/>
    </row>
    <row r="224">
      <c r="A224" s="29" t="inlineStr">
        <is>
          <t>San Juan</t>
        </is>
      </c>
      <c r="B224" s="29" t="inlineStr">
        <is>
          <t>1120</t>
        </is>
      </c>
      <c r="C224" s="29" t="inlineStr">
        <is>
          <t>Stock SAP</t>
        </is>
      </c>
      <c r="D224" s="29" t="inlineStr">
        <is>
          <t>Descartables</t>
        </is>
      </c>
      <c r="E224" s="29" t="inlineStr">
        <is>
          <t>ZDES</t>
        </is>
      </c>
      <c r="F224" s="29" t="inlineStr">
        <is>
          <t>Dentro del alcance</t>
        </is>
      </c>
      <c r="G224" s="29" t="inlineStr">
        <is>
          <t>2001530</t>
        </is>
      </c>
      <c r="H224" s="29" t="inlineStr">
        <is>
          <t>SONDA ASP CAMP QUIRUR T-K/67</t>
        </is>
      </c>
      <c r="I224" s="29" t="n"/>
      <c r="J224" s="29" t="n"/>
      <c r="K224" s="30">
        <f>SUMIF('1120 SJ'!$A$2:$A$679,$G224,'1120 SJ'!$I$2:$I$679)</f>
        <v/>
      </c>
      <c r="L224" s="30">
        <f>SUMIF('1120 SJ'!$A$2:$A$679,$G224,'1120 SJ'!$Q$2:$Q$679)</f>
        <v/>
      </c>
      <c r="M224" s="30">
        <f>$K224-$L224</f>
        <v/>
      </c>
      <c r="N224" s="31">
        <f>IFERROR(SUMIF('1120 SJ'!$A$2:$A$679,$G224,'1120 SJ'!$M$2:$M$679)/$K224,0)</f>
        <v/>
      </c>
      <c r="O224" s="31">
        <f>IFERROR($K224*$N224,"")</f>
        <v/>
      </c>
      <c r="P224" s="31">
        <f>IFERROR($L224*$N224,"")</f>
        <v/>
      </c>
      <c r="Q224" s="31">
        <f>$M224*$N224</f>
        <v/>
      </c>
      <c r="R224" s="29" t="n"/>
      <c r="S224" s="39" t="n"/>
      <c r="T224" s="29" t="inlineStr">
        <is>
          <t>Sin recuento físico en el inventario de Avain</t>
        </is>
      </c>
      <c r="U224" s="40" t="inlineStr">
        <is>
          <t>Sin recuento físico</t>
        </is>
      </c>
      <c r="V224" s="29" t="n"/>
      <c r="W224" s="29" t="n"/>
      <c r="X224" s="29" t="n"/>
      <c r="Y224" s="29" t="n"/>
      <c r="Z224" s="29" t="n"/>
      <c r="AA224" s="29" t="n"/>
    </row>
    <row r="225">
      <c r="A225" s="29" t="inlineStr">
        <is>
          <t>San Juan</t>
        </is>
      </c>
      <c r="B225" s="29" t="inlineStr">
        <is>
          <t>1120</t>
        </is>
      </c>
      <c r="C225" s="29" t="inlineStr">
        <is>
          <t>Stock SAP</t>
        </is>
      </c>
      <c r="D225" s="29" t="inlineStr">
        <is>
          <t>Descartables</t>
        </is>
      </c>
      <c r="E225" s="29" t="inlineStr">
        <is>
          <t>ZDES</t>
        </is>
      </c>
      <c r="F225" s="29" t="inlineStr">
        <is>
          <t>Dentro del alcance</t>
        </is>
      </c>
      <c r="G225" s="29" t="inlineStr">
        <is>
          <t>2002587</t>
        </is>
      </c>
      <c r="H225" s="29" t="inlineStr">
        <is>
          <t>VENDA OVATA 15CM</t>
        </is>
      </c>
      <c r="I225" s="29" t="inlineStr">
        <is>
          <t>DESC171</t>
        </is>
      </c>
      <c r="J225" s="29" t="inlineStr">
        <is>
          <t>Vendas de 7 cm.</t>
        </is>
      </c>
      <c r="K225" s="30">
        <f>SUMIF('1120 SJ'!$A$2:$A$679,$G225,'1120 SJ'!$I$2:$I$679)</f>
        <v/>
      </c>
      <c r="L225" s="30">
        <f>SUMIF('1120 SJ'!$A$2:$A$679,$G225,'1120 SJ'!$Q$2:$Q$679)</f>
        <v/>
      </c>
      <c r="M225" s="30">
        <f>$K225-$L225</f>
        <v/>
      </c>
      <c r="N225" s="31">
        <f>IFERROR(SUMIF('1120 SJ'!$A$2:$A$679,$G225,'1120 SJ'!$M$2:$M$679)/$K225,0)</f>
        <v/>
      </c>
      <c r="O225" s="31">
        <f>IFERROR($K225*$N225,"")</f>
        <v/>
      </c>
      <c r="P225" s="31">
        <f>IFERROR($L225*$N225,"")</f>
        <v/>
      </c>
      <c r="Q225" s="31">
        <f>$M225*$N225</f>
        <v/>
      </c>
      <c r="R225" s="29" t="n"/>
      <c r="S225" s="38" t="inlineStr">
        <is>
          <t>Baja</t>
        </is>
      </c>
      <c r="T225" s="29" t="inlineStr">
        <is>
          <t>Homologado – confianza Baja – pendiente de validación</t>
        </is>
      </c>
      <c r="U225" s="38" t="inlineStr">
        <is>
          <t>Dar de baja en SAP</t>
        </is>
      </c>
      <c r="V225" s="29" t="inlineStr">
        <is>
          <t>Cruce por nomenclatura SAP</t>
        </is>
      </c>
      <c r="W225" s="29" t="inlineStr">
        <is>
          <t>No</t>
        </is>
      </c>
      <c r="X225" s="29" t="n"/>
      <c r="Y225" s="29" t="inlineStr">
        <is>
          <t>Sí</t>
        </is>
      </c>
      <c r="Z225" s="29" t="inlineStr">
        <is>
          <t>D-143</t>
        </is>
      </c>
      <c r="AA225" s="29" t="inlineStr">
        <is>
          <t>Homologado al master D-143, pero sus códigos SAP (2000080, 2000314) no figuran en el stock SAP de este centro. Cruce por nomenclatura: dosis/presentación distinta (7CM vs 15CM); similitud 0.52.</t>
        </is>
      </c>
    </row>
    <row r="226">
      <c r="A226" s="29" t="inlineStr">
        <is>
          <t>San Juan</t>
        </is>
      </c>
      <c r="B226" s="29" t="inlineStr">
        <is>
          <t>1120</t>
        </is>
      </c>
      <c r="C226" s="29" t="inlineStr">
        <is>
          <t>Stock SAP</t>
        </is>
      </c>
      <c r="D226" s="29" t="inlineStr">
        <is>
          <t>Uniformes</t>
        </is>
      </c>
      <c r="E226" s="29" t="inlineStr">
        <is>
          <t>ZUNI</t>
        </is>
      </c>
      <c r="F226" s="29" t="inlineStr">
        <is>
          <t>Fuera del alcance</t>
        </is>
      </c>
      <c r="G226" s="29" t="inlineStr">
        <is>
          <t>3000712</t>
        </is>
      </c>
      <c r="H226" s="29" t="inlineStr">
        <is>
          <t>PANTALON CARGO ANTI DESGARRO T42</t>
        </is>
      </c>
      <c r="I226" s="29" t="n"/>
      <c r="J226" s="29" t="n"/>
      <c r="K226" s="30">
        <f>SUMIF('1120 SJ'!$A$2:$A$679,$G226,'1120 SJ'!$I$2:$I$679)</f>
        <v/>
      </c>
      <c r="L226" s="30">
        <f>SUMIF('1120 SJ'!$A$2:$A$679,$G226,'1120 SJ'!$Q$2:$Q$679)</f>
        <v/>
      </c>
      <c r="M226" s="30">
        <f>$K226-$L226</f>
        <v/>
      </c>
      <c r="N226" s="31">
        <f>IFERROR(SUMIF('1120 SJ'!$A$2:$A$679,$G226,'1120 SJ'!$M$2:$M$679)/$K226,0)</f>
        <v/>
      </c>
      <c r="O226" s="31">
        <f>IFERROR($K226*$N226,"")</f>
        <v/>
      </c>
      <c r="P226" s="31">
        <f>IFERROR($L226*$N226,"")</f>
        <v/>
      </c>
      <c r="Q226" s="31">
        <f>$M226*$N226</f>
        <v/>
      </c>
      <c r="R226" s="29" t="n"/>
      <c r="S226" s="39" t="n"/>
      <c r="T226" s="29" t="inlineStr">
        <is>
          <t>No aplica: uniformes, clasificación que el inventario físico de Farmacia no releva</t>
        </is>
      </c>
      <c r="U226" s="40" t="inlineStr">
        <is>
          <t>Fuera del alcance del inventario físico</t>
        </is>
      </c>
      <c r="V226" s="29" t="n"/>
      <c r="W226" s="29" t="n"/>
      <c r="X226" s="29" t="n"/>
      <c r="Y226" s="29" t="n"/>
      <c r="Z226" s="29" t="n"/>
      <c r="AA226" s="29" t="n"/>
    </row>
    <row r="227">
      <c r="A227" s="29" t="inlineStr">
        <is>
          <t>San Juan</t>
        </is>
      </c>
      <c r="B227" s="29" t="inlineStr">
        <is>
          <t>1120</t>
        </is>
      </c>
      <c r="C227" s="29" t="inlineStr">
        <is>
          <t>Stock SAP</t>
        </is>
      </c>
      <c r="D227" s="29" t="inlineStr">
        <is>
          <t>Uniformes</t>
        </is>
      </c>
      <c r="E227" s="29" t="inlineStr">
        <is>
          <t>ZUNI</t>
        </is>
      </c>
      <c r="F227" s="29" t="inlineStr">
        <is>
          <t>Fuera del alcance</t>
        </is>
      </c>
      <c r="G227" s="29" t="inlineStr">
        <is>
          <t>3001548</t>
        </is>
      </c>
      <c r="H227" s="29" t="inlineStr">
        <is>
          <t>ANTIPARRA C/INSERTO CC BANDA/PATILLA OSC</t>
        </is>
      </c>
      <c r="I227" s="29" t="n"/>
      <c r="J227" s="29" t="n"/>
      <c r="K227" s="30">
        <f>SUMIF('1120 SJ'!$A$2:$A$679,$G227,'1120 SJ'!$I$2:$I$679)</f>
        <v/>
      </c>
      <c r="L227" s="30">
        <f>SUMIF('1120 SJ'!$A$2:$A$679,$G227,'1120 SJ'!$Q$2:$Q$679)</f>
        <v/>
      </c>
      <c r="M227" s="30">
        <f>$K227-$L227</f>
        <v/>
      </c>
      <c r="N227" s="31">
        <f>IFERROR(SUMIF('1120 SJ'!$A$2:$A$679,$G227,'1120 SJ'!$M$2:$M$679)/$K227,0)</f>
        <v/>
      </c>
      <c r="O227" s="31">
        <f>IFERROR($K227*$N227,"")</f>
        <v/>
      </c>
      <c r="P227" s="31">
        <f>IFERROR($L227*$N227,"")</f>
        <v/>
      </c>
      <c r="Q227" s="31">
        <f>$M227*$N227</f>
        <v/>
      </c>
      <c r="R227" s="29" t="n"/>
      <c r="S227" s="39" t="n"/>
      <c r="T227" s="29" t="inlineStr">
        <is>
          <t>No aplica: uniformes, clasificación que el inventario físico de Farmacia no releva</t>
        </is>
      </c>
      <c r="U227" s="40" t="inlineStr">
        <is>
          <t>Fuera del alcance del inventario físico</t>
        </is>
      </c>
      <c r="V227" s="29" t="n"/>
      <c r="W227" s="29" t="n"/>
      <c r="X227" s="29" t="n"/>
      <c r="Y227" s="29" t="n"/>
      <c r="Z227" s="29" t="n"/>
      <c r="AA227" s="29" t="n"/>
    </row>
    <row r="228">
      <c r="A228" s="29" t="inlineStr">
        <is>
          <t>San Juan</t>
        </is>
      </c>
      <c r="B228" s="29" t="inlineStr">
        <is>
          <t>1120</t>
        </is>
      </c>
      <c r="C228" s="29" t="inlineStr">
        <is>
          <t>Stock SAP</t>
        </is>
      </c>
      <c r="D228" s="29" t="inlineStr">
        <is>
          <t>Medicamentos</t>
        </is>
      </c>
      <c r="E228" s="29" t="inlineStr">
        <is>
          <t>ZMED</t>
        </is>
      </c>
      <c r="F228" s="29" t="inlineStr">
        <is>
          <t>Dentro del alcance</t>
        </is>
      </c>
      <c r="G228" s="29" t="inlineStr">
        <is>
          <t>1005111</t>
        </is>
      </c>
      <c r="H228" s="29" t="inlineStr">
        <is>
          <t>AMBROXOL HCL 20mg/5ml JARABE</t>
        </is>
      </c>
      <c r="I228" s="29" t="n"/>
      <c r="J228" s="29" t="n"/>
      <c r="K228" s="30">
        <f>SUMIF('1120 SJ'!$A$2:$A$679,$G228,'1120 SJ'!$I$2:$I$679)</f>
        <v/>
      </c>
      <c r="L228" s="30">
        <f>SUMIF('1120 SJ'!$A$2:$A$679,$G228,'1120 SJ'!$Q$2:$Q$679)</f>
        <v/>
      </c>
      <c r="M228" s="30">
        <f>$K228-$L228</f>
        <v/>
      </c>
      <c r="N228" s="31">
        <f>IFERROR(SUMIF('1120 SJ'!$A$2:$A$679,$G228,'1120 SJ'!$M$2:$M$679)/$K228,0)</f>
        <v/>
      </c>
      <c r="O228" s="31">
        <f>IFERROR($K228*$N228,"")</f>
        <v/>
      </c>
      <c r="P228" s="31">
        <f>IFERROR($L228*$N228,"")</f>
        <v/>
      </c>
      <c r="Q228" s="31">
        <f>$M228*$N228</f>
        <v/>
      </c>
      <c r="R228" s="29" t="n"/>
      <c r="S228" s="39" t="n"/>
      <c r="T228" s="29" t="inlineStr">
        <is>
          <t>Sin recuento físico en el inventario de Avain</t>
        </is>
      </c>
      <c r="U228" s="40" t="inlineStr">
        <is>
          <t>Sin recuento físico</t>
        </is>
      </c>
      <c r="V228" s="29" t="n"/>
      <c r="W228" s="29" t="n"/>
      <c r="X228" s="29" t="n"/>
      <c r="Y228" s="29" t="n"/>
      <c r="Z228" s="29" t="n"/>
      <c r="AA228" s="29" t="n"/>
    </row>
    <row r="229">
      <c r="A229" s="29" t="inlineStr">
        <is>
          <t>San Juan</t>
        </is>
      </c>
      <c r="B229" s="29" t="inlineStr">
        <is>
          <t>1120</t>
        </is>
      </c>
      <c r="C229" s="29" t="inlineStr">
        <is>
          <t>Stock SAP</t>
        </is>
      </c>
      <c r="D229" s="29" t="inlineStr">
        <is>
          <t>Medicamentos</t>
        </is>
      </c>
      <c r="E229" s="29" t="inlineStr">
        <is>
          <t>ZMED</t>
        </is>
      </c>
      <c r="F229" s="29" t="inlineStr">
        <is>
          <t>Dentro del alcance</t>
        </is>
      </c>
      <c r="G229" s="29" t="inlineStr">
        <is>
          <t>1005277</t>
        </is>
      </c>
      <c r="H229" s="29" t="inlineStr">
        <is>
          <t>LACRIGESTINA LAGRIMAS SOL. OFTALMOLOG</t>
        </is>
      </c>
      <c r="I229" s="29" t="n"/>
      <c r="J229" s="29" t="n"/>
      <c r="K229" s="30">
        <f>SUMIF('1120 SJ'!$A$2:$A$679,$G229,'1120 SJ'!$I$2:$I$679)</f>
        <v/>
      </c>
      <c r="L229" s="30">
        <f>SUMIF('1120 SJ'!$A$2:$A$679,$G229,'1120 SJ'!$Q$2:$Q$679)</f>
        <v/>
      </c>
      <c r="M229" s="30">
        <f>$K229-$L229</f>
        <v/>
      </c>
      <c r="N229" s="31">
        <f>IFERROR(SUMIF('1120 SJ'!$A$2:$A$679,$G229,'1120 SJ'!$M$2:$M$679)/$K229,0)</f>
        <v/>
      </c>
      <c r="O229" s="31">
        <f>IFERROR($K229*$N229,"")</f>
        <v/>
      </c>
      <c r="P229" s="31">
        <f>IFERROR($L229*$N229,"")</f>
        <v/>
      </c>
      <c r="Q229" s="31">
        <f>$M229*$N229</f>
        <v/>
      </c>
      <c r="R229" s="29" t="n"/>
      <c r="S229" s="39" t="n"/>
      <c r="T229" s="29" t="inlineStr">
        <is>
          <t>Sin recuento físico en el inventario de Avain</t>
        </is>
      </c>
      <c r="U229" s="40" t="inlineStr">
        <is>
          <t>Sin recuento físico</t>
        </is>
      </c>
      <c r="V229" s="29" t="n"/>
      <c r="W229" s="29" t="n"/>
      <c r="X229" s="29" t="n"/>
      <c r="Y229" s="29" t="n"/>
      <c r="Z229" s="29" t="n"/>
      <c r="AA229" s="29" t="n"/>
    </row>
    <row r="230">
      <c r="A230" s="29" t="inlineStr">
        <is>
          <t>San Juan</t>
        </is>
      </c>
      <c r="B230" s="29" t="inlineStr">
        <is>
          <t>1120</t>
        </is>
      </c>
      <c r="C230" s="29" t="inlineStr">
        <is>
          <t>Stock SAP</t>
        </is>
      </c>
      <c r="D230" s="29" t="inlineStr">
        <is>
          <t>Descartables</t>
        </is>
      </c>
      <c r="E230" s="29" t="inlineStr">
        <is>
          <t>ZDES</t>
        </is>
      </c>
      <c r="F230" s="29" t="inlineStr">
        <is>
          <t>Dentro del alcance</t>
        </is>
      </c>
      <c r="G230" s="29" t="inlineStr">
        <is>
          <t>2000033</t>
        </is>
      </c>
      <c r="H230" s="29" t="inlineStr">
        <is>
          <t>STERI STRIP 3M REF 1547</t>
        </is>
      </c>
      <c r="I230" s="29" t="n"/>
      <c r="J230" s="29" t="n"/>
      <c r="K230" s="30">
        <f>SUMIF('1120 SJ'!$A$2:$A$679,$G230,'1120 SJ'!$I$2:$I$679)</f>
        <v/>
      </c>
      <c r="L230" s="30">
        <f>SUMIF('1120 SJ'!$A$2:$A$679,$G230,'1120 SJ'!$Q$2:$Q$679)</f>
        <v/>
      </c>
      <c r="M230" s="30">
        <f>$K230-$L230</f>
        <v/>
      </c>
      <c r="N230" s="31">
        <f>IFERROR(SUMIF('1120 SJ'!$A$2:$A$679,$G230,'1120 SJ'!$M$2:$M$679)/$K230,0)</f>
        <v/>
      </c>
      <c r="O230" s="31">
        <f>IFERROR($K230*$N230,"")</f>
        <v/>
      </c>
      <c r="P230" s="31">
        <f>IFERROR($L230*$N230,"")</f>
        <v/>
      </c>
      <c r="Q230" s="31">
        <f>$M230*$N230</f>
        <v/>
      </c>
      <c r="R230" s="29" t="n"/>
      <c r="S230" s="39" t="n"/>
      <c r="T230" s="29" t="inlineStr">
        <is>
          <t>Sin recuento físico en el inventario de Avain</t>
        </is>
      </c>
      <c r="U230" s="40" t="inlineStr">
        <is>
          <t>Sin recuento físico</t>
        </is>
      </c>
      <c r="V230" s="29" t="n"/>
      <c r="W230" s="29" t="n"/>
      <c r="X230" s="29" t="n"/>
      <c r="Y230" s="29" t="n"/>
      <c r="Z230" s="29" t="n"/>
      <c r="AA230" s="29" t="n"/>
    </row>
    <row r="231">
      <c r="A231" s="29" t="inlineStr">
        <is>
          <t>San Juan</t>
        </is>
      </c>
      <c r="B231" s="29" t="inlineStr">
        <is>
          <t>1120</t>
        </is>
      </c>
      <c r="C231" s="29" t="inlineStr">
        <is>
          <t>Stock SAP</t>
        </is>
      </c>
      <c r="D231" s="29" t="inlineStr">
        <is>
          <t>Descartables</t>
        </is>
      </c>
      <c r="E231" s="29" t="inlineStr">
        <is>
          <t>ZDES</t>
        </is>
      </c>
      <c r="F231" s="29" t="inlineStr">
        <is>
          <t>Dentro del alcance</t>
        </is>
      </c>
      <c r="G231" s="29" t="inlineStr">
        <is>
          <t>2001912</t>
        </is>
      </c>
      <c r="H231" s="29" t="inlineStr">
        <is>
          <t>TWIST SCREEN SALIVA</t>
        </is>
      </c>
      <c r="I231" s="29" t="n"/>
      <c r="J231" s="29" t="n"/>
      <c r="K231" s="30">
        <f>SUMIF('1120 SJ'!$A$2:$A$679,$G231,'1120 SJ'!$I$2:$I$679)</f>
        <v/>
      </c>
      <c r="L231" s="30">
        <f>SUMIF('1120 SJ'!$A$2:$A$679,$G231,'1120 SJ'!$Q$2:$Q$679)</f>
        <v/>
      </c>
      <c r="M231" s="30">
        <f>$K231-$L231</f>
        <v/>
      </c>
      <c r="N231" s="31">
        <f>IFERROR(SUMIF('1120 SJ'!$A$2:$A$679,$G231,'1120 SJ'!$M$2:$M$679)/$K231,0)</f>
        <v/>
      </c>
      <c r="O231" s="31">
        <f>IFERROR($K231*$N231,"")</f>
        <v/>
      </c>
      <c r="P231" s="31">
        <f>IFERROR($L231*$N231,"")</f>
        <v/>
      </c>
      <c r="Q231" s="31">
        <f>$M231*$N231</f>
        <v/>
      </c>
      <c r="R231" s="29" t="n"/>
      <c r="S231" s="39" t="n"/>
      <c r="T231" s="29" t="inlineStr">
        <is>
          <t>Sin recuento físico en el inventario de Avain</t>
        </is>
      </c>
      <c r="U231" s="40" t="inlineStr">
        <is>
          <t>Sin recuento físico</t>
        </is>
      </c>
      <c r="V231" s="29" t="n"/>
      <c r="W231" s="29" t="n"/>
      <c r="X231" s="29" t="n"/>
      <c r="Y231" s="29" t="n"/>
      <c r="Z231" s="29" t="n"/>
      <c r="AA231" s="29" t="n"/>
    </row>
    <row r="232">
      <c r="A232" s="29" t="inlineStr">
        <is>
          <t>San Juan</t>
        </is>
      </c>
      <c r="B232" s="29" t="inlineStr">
        <is>
          <t>1120</t>
        </is>
      </c>
      <c r="C232" s="29" t="inlineStr">
        <is>
          <t>Stock SAP</t>
        </is>
      </c>
      <c r="D232" s="29" t="inlineStr">
        <is>
          <t>Uniformes</t>
        </is>
      </c>
      <c r="E232" s="29" t="inlineStr">
        <is>
          <t>ZUNI</t>
        </is>
      </c>
      <c r="F232" s="29" t="inlineStr">
        <is>
          <t>Fuera del alcance</t>
        </is>
      </c>
      <c r="G232" s="29" t="inlineStr">
        <is>
          <t>3000709</t>
        </is>
      </c>
      <c r="H232" s="29" t="inlineStr">
        <is>
          <t>PANTALON CARGO ANTI DESGARRO T40</t>
        </is>
      </c>
      <c r="I232" s="29" t="n"/>
      <c r="J232" s="29" t="n"/>
      <c r="K232" s="30">
        <f>SUMIF('1120 SJ'!$A$2:$A$679,$G232,'1120 SJ'!$I$2:$I$679)</f>
        <v/>
      </c>
      <c r="L232" s="30">
        <f>SUMIF('1120 SJ'!$A$2:$A$679,$G232,'1120 SJ'!$Q$2:$Q$679)</f>
        <v/>
      </c>
      <c r="M232" s="30">
        <f>$K232-$L232</f>
        <v/>
      </c>
      <c r="N232" s="31">
        <f>IFERROR(SUMIF('1120 SJ'!$A$2:$A$679,$G232,'1120 SJ'!$M$2:$M$679)/$K232,0)</f>
        <v/>
      </c>
      <c r="O232" s="31">
        <f>IFERROR($K232*$N232,"")</f>
        <v/>
      </c>
      <c r="P232" s="31">
        <f>IFERROR($L232*$N232,"")</f>
        <v/>
      </c>
      <c r="Q232" s="31">
        <f>$M232*$N232</f>
        <v/>
      </c>
      <c r="R232" s="29" t="n"/>
      <c r="S232" s="39" t="n"/>
      <c r="T232" s="29" t="inlineStr">
        <is>
          <t>No aplica: uniformes, clasificación que el inventario físico de Farmacia no releva</t>
        </is>
      </c>
      <c r="U232" s="40" t="inlineStr">
        <is>
          <t>Fuera del alcance del inventario físico</t>
        </is>
      </c>
      <c r="V232" s="29" t="n"/>
      <c r="W232" s="29" t="n"/>
      <c r="X232" s="29" t="n"/>
      <c r="Y232" s="29" t="n"/>
      <c r="Z232" s="29" t="n"/>
      <c r="AA232" s="29" t="n"/>
    </row>
    <row r="233">
      <c r="A233" s="29" t="inlineStr">
        <is>
          <t>San Juan</t>
        </is>
      </c>
      <c r="B233" s="29" t="inlineStr">
        <is>
          <t>1120</t>
        </is>
      </c>
      <c r="C233" s="29" t="inlineStr">
        <is>
          <t>Stock SAP</t>
        </is>
      </c>
      <c r="D233" s="29" t="inlineStr">
        <is>
          <t>Medicamentos</t>
        </is>
      </c>
      <c r="E233" s="29" t="inlineStr">
        <is>
          <t>ZMED</t>
        </is>
      </c>
      <c r="F233" s="29" t="inlineStr">
        <is>
          <t>Dentro del alcance</t>
        </is>
      </c>
      <c r="G233" s="29" t="inlineStr">
        <is>
          <t>1000614</t>
        </is>
      </c>
      <c r="H233" s="29" t="inlineStr">
        <is>
          <t>BUSCAPINA PERLAS</t>
        </is>
      </c>
      <c r="I233" s="29" t="n"/>
      <c r="J233" s="29" t="n"/>
      <c r="K233" s="30">
        <f>SUMIF('1120 SJ'!$A$2:$A$679,$G233,'1120 SJ'!$I$2:$I$679)</f>
        <v/>
      </c>
      <c r="L233" s="30">
        <f>SUMIF('1120 SJ'!$A$2:$A$679,$G233,'1120 SJ'!$Q$2:$Q$679)</f>
        <v/>
      </c>
      <c r="M233" s="30">
        <f>$K233-$L233</f>
        <v/>
      </c>
      <c r="N233" s="31">
        <f>IFERROR(SUMIF('1120 SJ'!$A$2:$A$679,$G233,'1120 SJ'!$M$2:$M$679)/$K233,0)</f>
        <v/>
      </c>
      <c r="O233" s="31">
        <f>IFERROR($K233*$N233,"")</f>
        <v/>
      </c>
      <c r="P233" s="31">
        <f>IFERROR($L233*$N233,"")</f>
        <v/>
      </c>
      <c r="Q233" s="31">
        <f>$M233*$N233</f>
        <v/>
      </c>
      <c r="R233" s="29" t="n"/>
      <c r="S233" s="39" t="n"/>
      <c r="T233" s="29" t="inlineStr">
        <is>
          <t>Sin recuento físico en el inventario de Avain</t>
        </is>
      </c>
      <c r="U233" s="40" t="inlineStr">
        <is>
          <t>Sin recuento físico</t>
        </is>
      </c>
      <c r="V233" s="29" t="n"/>
      <c r="W233" s="29" t="n"/>
      <c r="X233" s="29" t="n"/>
      <c r="Y233" s="29" t="n"/>
      <c r="Z233" s="29" t="n"/>
      <c r="AA233" s="29" t="inlineStr">
        <is>
          <t>El material ocupa 2 filas en la hoja 1120 SJ (lote/almacén). La cantidad SAP y la física de esta vista son el total del material.</t>
        </is>
      </c>
    </row>
    <row r="234">
      <c r="A234" s="29" t="inlineStr">
        <is>
          <t>San Juan</t>
        </is>
      </c>
      <c r="B234" s="29" t="inlineStr">
        <is>
          <t>1120</t>
        </is>
      </c>
      <c r="C234" s="29" t="inlineStr">
        <is>
          <t>Stock SAP</t>
        </is>
      </c>
      <c r="D234" s="29" t="inlineStr">
        <is>
          <t>Uniformes</t>
        </is>
      </c>
      <c r="E234" s="29" t="inlineStr">
        <is>
          <t>ZUNI</t>
        </is>
      </c>
      <c r="F234" s="29" t="inlineStr">
        <is>
          <t>Fuera del alcance</t>
        </is>
      </c>
      <c r="G234" s="29" t="inlineStr">
        <is>
          <t>3001434</t>
        </is>
      </c>
      <c r="H234" s="29" t="inlineStr">
        <is>
          <t>CHOMBA NEGRA M</t>
        </is>
      </c>
      <c r="I234" s="29" t="n"/>
      <c r="J234" s="29" t="n"/>
      <c r="K234" s="30">
        <f>SUMIF('1120 SJ'!$A$2:$A$679,$G234,'1120 SJ'!$I$2:$I$679)</f>
        <v/>
      </c>
      <c r="L234" s="30">
        <f>SUMIF('1120 SJ'!$A$2:$A$679,$G234,'1120 SJ'!$Q$2:$Q$679)</f>
        <v/>
      </c>
      <c r="M234" s="30">
        <f>$K234-$L234</f>
        <v/>
      </c>
      <c r="N234" s="31">
        <f>IFERROR(SUMIF('1120 SJ'!$A$2:$A$679,$G234,'1120 SJ'!$M$2:$M$679)/$K234,0)</f>
        <v/>
      </c>
      <c r="O234" s="31">
        <f>IFERROR($K234*$N234,"")</f>
        <v/>
      </c>
      <c r="P234" s="31">
        <f>IFERROR($L234*$N234,"")</f>
        <v/>
      </c>
      <c r="Q234" s="31">
        <f>$M234*$N234</f>
        <v/>
      </c>
      <c r="R234" s="29" t="n"/>
      <c r="S234" s="39" t="n"/>
      <c r="T234" s="29" t="inlineStr">
        <is>
          <t>No aplica: uniformes, clasificación que el inventario físico de Farmacia no releva</t>
        </is>
      </c>
      <c r="U234" s="40" t="inlineStr">
        <is>
          <t>Fuera del alcance del inventario físico</t>
        </is>
      </c>
      <c r="V234" s="29" t="n"/>
      <c r="W234" s="29" t="n"/>
      <c r="X234" s="29" t="n"/>
      <c r="Y234" s="29" t="n"/>
      <c r="Z234" s="29" t="n"/>
      <c r="AA234" s="29" t="n"/>
    </row>
    <row r="235">
      <c r="A235" s="29" t="inlineStr">
        <is>
          <t>San Juan</t>
        </is>
      </c>
      <c r="B235" s="29" t="inlineStr">
        <is>
          <t>1120</t>
        </is>
      </c>
      <c r="C235" s="29" t="inlineStr">
        <is>
          <t>Stock SAP</t>
        </is>
      </c>
      <c r="D235" s="29" t="inlineStr">
        <is>
          <t>Medicamentos</t>
        </is>
      </c>
      <c r="E235" s="29" t="inlineStr">
        <is>
          <t>ZMED</t>
        </is>
      </c>
      <c r="F235" s="29" t="inlineStr">
        <is>
          <t>Dentro del alcance</t>
        </is>
      </c>
      <c r="G235" s="29" t="inlineStr">
        <is>
          <t>1000004</t>
        </is>
      </c>
      <c r="H235" s="29" t="inlineStr">
        <is>
          <t>AGUA OXIGENADA 10 VOL. X 100ML</t>
        </is>
      </c>
      <c r="I235" s="29" t="inlineStr">
        <is>
          <t>DESC291; DESC9</t>
        </is>
      </c>
      <c r="J235" s="29" t="inlineStr">
        <is>
          <t>Agua Oxigenada 10 Vol x 500 ml; Agua oxigenada x 100ml</t>
        </is>
      </c>
      <c r="K235" s="30">
        <f>SUMIF('1120 SJ'!$A$2:$A$679,$G235,'1120 SJ'!$I$2:$I$679)</f>
        <v/>
      </c>
      <c r="L235" s="30">
        <f>SUMIF('1120 SJ'!$A$2:$A$679,$G235,'1120 SJ'!$Q$2:$Q$679)</f>
        <v/>
      </c>
      <c r="M235" s="30">
        <f>$K235-$L235</f>
        <v/>
      </c>
      <c r="N235" s="31">
        <f>IFERROR(SUMIF('1120 SJ'!$A$2:$A$679,$G235,'1120 SJ'!$M$2:$M$679)/$K235,0)</f>
        <v/>
      </c>
      <c r="O235" s="31">
        <f>IFERROR($K235*$N235,"")</f>
        <v/>
      </c>
      <c r="P235" s="31">
        <f>IFERROR($L235*$N235,"")</f>
        <v/>
      </c>
      <c r="Q235" s="31">
        <f>$M235*$N235</f>
        <v/>
      </c>
      <c r="R235" s="29" t="n"/>
      <c r="S235" s="38" t="inlineStr">
        <is>
          <t>Baja</t>
        </is>
      </c>
      <c r="T235" s="29" t="inlineStr">
        <is>
          <t>Homologado – confianza Baja – pendiente de validación</t>
        </is>
      </c>
      <c r="U235" s="38" t="inlineStr">
        <is>
          <t>Dar de baja en SAP</t>
        </is>
      </c>
      <c r="V235" s="29" t="inlineStr">
        <is>
          <t>Cruce por nomenclatura SAP</t>
        </is>
      </c>
      <c r="W235" s="29" t="inlineStr">
        <is>
          <t>No</t>
        </is>
      </c>
      <c r="X235" s="29" t="n"/>
      <c r="Y235" s="29" t="inlineStr">
        <is>
          <t>Sí</t>
        </is>
      </c>
      <c r="Z235" s="29" t="inlineStr">
        <is>
          <t>D-176</t>
        </is>
      </c>
      <c r="AA235" s="29" t="inlineStr">
        <is>
          <t>Varias denominaciones del inventario físico corresponden a este material SAP (DESC291 Agua Oxigenada 10 Vol x 500 ml; DESC9 Agua oxigenada x 100ml). Se sumaron las cantidades físicas. Cruce por nomenclatura: dosis/presentación distinta (10VOL, 500ML vs 10VOL, 100ML); similitud 0.85. Homologado al master D-176, pero sus códigos SAP (1000001) no figuran en el stock SAP de este centro. Cruce por nomenclatura: dosis coincide; similitud 0.87.</t>
        </is>
      </c>
    </row>
    <row r="236">
      <c r="A236" s="29" t="inlineStr">
        <is>
          <t>San Juan</t>
        </is>
      </c>
      <c r="B236" s="29" t="inlineStr">
        <is>
          <t>1120</t>
        </is>
      </c>
      <c r="C236" s="29" t="inlineStr">
        <is>
          <t>Stock SAP</t>
        </is>
      </c>
      <c r="D236" s="29" t="inlineStr">
        <is>
          <t>Medicamentos</t>
        </is>
      </c>
      <c r="E236" s="29" t="inlineStr">
        <is>
          <t>ZMED</t>
        </is>
      </c>
      <c r="F236" s="29" t="inlineStr">
        <is>
          <t>Dentro del alcance</t>
        </is>
      </c>
      <c r="G236" s="29" t="inlineStr">
        <is>
          <t>1000167</t>
        </is>
      </c>
      <c r="H236" s="29" t="inlineStr">
        <is>
          <t>HALOPIDOL 5 MG AMP</t>
        </is>
      </c>
      <c r="I236" s="29" t="n"/>
      <c r="J236" s="29" t="n"/>
      <c r="K236" s="30">
        <f>SUMIF('1120 SJ'!$A$2:$A$679,$G236,'1120 SJ'!$I$2:$I$679)</f>
        <v/>
      </c>
      <c r="L236" s="30">
        <f>SUMIF('1120 SJ'!$A$2:$A$679,$G236,'1120 SJ'!$Q$2:$Q$679)</f>
        <v/>
      </c>
      <c r="M236" s="30">
        <f>$K236-$L236</f>
        <v/>
      </c>
      <c r="N236" s="31">
        <f>IFERROR(SUMIF('1120 SJ'!$A$2:$A$679,$G236,'1120 SJ'!$M$2:$M$679)/$K236,0)</f>
        <v/>
      </c>
      <c r="O236" s="31">
        <f>IFERROR($K236*$N236,"")</f>
        <v/>
      </c>
      <c r="P236" s="31">
        <f>IFERROR($L236*$N236,"")</f>
        <v/>
      </c>
      <c r="Q236" s="31">
        <f>$M236*$N236</f>
        <v/>
      </c>
      <c r="R236" s="29" t="n"/>
      <c r="S236" s="39" t="n"/>
      <c r="T236" s="29" t="inlineStr">
        <is>
          <t>Sin recuento físico en el inventario de Avain</t>
        </is>
      </c>
      <c r="U236" s="40" t="inlineStr">
        <is>
          <t>Sin recuento físico</t>
        </is>
      </c>
      <c r="V236" s="29" t="n"/>
      <c r="W236" s="29" t="n"/>
      <c r="X236" s="29" t="n"/>
      <c r="Y236" s="29" t="n"/>
      <c r="Z236" s="29" t="n"/>
      <c r="AA236" s="29" t="n"/>
    </row>
    <row r="237">
      <c r="A237" s="29" t="inlineStr">
        <is>
          <t>San Juan</t>
        </is>
      </c>
      <c r="B237" s="29" t="inlineStr">
        <is>
          <t>1120</t>
        </is>
      </c>
      <c r="C237" s="29" t="inlineStr">
        <is>
          <t>Stock SAP</t>
        </is>
      </c>
      <c r="D237" s="29" t="inlineStr">
        <is>
          <t>Medicamentos</t>
        </is>
      </c>
      <c r="E237" s="29" t="inlineStr">
        <is>
          <t>ZMED</t>
        </is>
      </c>
      <c r="F237" s="29" t="inlineStr">
        <is>
          <t>Dentro del alcance</t>
        </is>
      </c>
      <c r="G237" s="29" t="inlineStr">
        <is>
          <t>1000611</t>
        </is>
      </c>
      <c r="H237" s="29" t="inlineStr">
        <is>
          <t>CIPROFLOXACINO 200MG SACHET x 100ML</t>
        </is>
      </c>
      <c r="I237" s="29" t="n"/>
      <c r="J237" s="29" t="n"/>
      <c r="K237" s="30">
        <f>SUMIF('1120 SJ'!$A$2:$A$679,$G237,'1120 SJ'!$I$2:$I$679)</f>
        <v/>
      </c>
      <c r="L237" s="30">
        <f>SUMIF('1120 SJ'!$A$2:$A$679,$G237,'1120 SJ'!$Q$2:$Q$679)</f>
        <v/>
      </c>
      <c r="M237" s="30">
        <f>$K237-$L237</f>
        <v/>
      </c>
      <c r="N237" s="31">
        <f>IFERROR(SUMIF('1120 SJ'!$A$2:$A$679,$G237,'1120 SJ'!$M$2:$M$679)/$K237,0)</f>
        <v/>
      </c>
      <c r="O237" s="31">
        <f>IFERROR($K237*$N237,"")</f>
        <v/>
      </c>
      <c r="P237" s="31">
        <f>IFERROR($L237*$N237,"")</f>
        <v/>
      </c>
      <c r="Q237" s="31">
        <f>$M237*$N237</f>
        <v/>
      </c>
      <c r="R237" s="29" t="n"/>
      <c r="S237" s="39" t="n"/>
      <c r="T237" s="29" t="inlineStr">
        <is>
          <t>Sin recuento físico en el inventario de Avain</t>
        </is>
      </c>
      <c r="U237" s="40" t="inlineStr">
        <is>
          <t>Sin recuento físico</t>
        </is>
      </c>
      <c r="V237" s="29" t="n"/>
      <c r="W237" s="29" t="n"/>
      <c r="X237" s="29" t="n"/>
      <c r="Y237" s="29" t="n"/>
      <c r="Z237" s="29" t="n"/>
      <c r="AA237" s="29" t="inlineStr">
        <is>
          <t>El material ocupa 3 filas en la hoja 1120 SJ (lote/almacén). La cantidad SAP y la física de esta vista son el total del material.</t>
        </is>
      </c>
    </row>
    <row r="238">
      <c r="A238" s="29" t="inlineStr">
        <is>
          <t>San Juan</t>
        </is>
      </c>
      <c r="B238" s="29" t="inlineStr">
        <is>
          <t>1120</t>
        </is>
      </c>
      <c r="C238" s="29" t="inlineStr">
        <is>
          <t>Stock SAP</t>
        </is>
      </c>
      <c r="D238" s="29" t="inlineStr">
        <is>
          <t>Medicamentos</t>
        </is>
      </c>
      <c r="E238" s="29" t="inlineStr">
        <is>
          <t>ZMED</t>
        </is>
      </c>
      <c r="F238" s="29" t="inlineStr">
        <is>
          <t>Dentro del alcance</t>
        </is>
      </c>
      <c r="G238" s="29" t="inlineStr">
        <is>
          <t>1000723</t>
        </is>
      </c>
      <c r="H238" s="29" t="inlineStr">
        <is>
          <t>SINCERUM GOTAS</t>
        </is>
      </c>
      <c r="I238" s="29" t="inlineStr">
        <is>
          <t>MED166</t>
        </is>
      </c>
      <c r="J238" s="29" t="inlineStr">
        <is>
          <t>Sincerum Gotas oticas x 5 ml</t>
        </is>
      </c>
      <c r="K238" s="30">
        <f>SUMIF('1120 SJ'!$A$2:$A$679,$G238,'1120 SJ'!$I$2:$I$679)</f>
        <v/>
      </c>
      <c r="L238" s="30">
        <f>SUMIF('1120 SJ'!$A$2:$A$679,$G238,'1120 SJ'!$Q$2:$Q$679)</f>
        <v/>
      </c>
      <c r="M238" s="30">
        <f>$K238-$L238</f>
        <v/>
      </c>
      <c r="N238" s="31">
        <f>IFERROR(SUMIF('1120 SJ'!$A$2:$A$679,$G238,'1120 SJ'!$M$2:$M$679)/$K238,0)</f>
        <v/>
      </c>
      <c r="O238" s="31">
        <f>IFERROR($K238*$N238,"")</f>
        <v/>
      </c>
      <c r="P238" s="31">
        <f>IFERROR($L238*$N238,"")</f>
        <v/>
      </c>
      <c r="Q238" s="31">
        <f>$M238*$N238</f>
        <v/>
      </c>
      <c r="R238" s="29" t="n"/>
      <c r="S238" s="42" t="inlineStr">
        <is>
          <t>Media</t>
        </is>
      </c>
      <c r="T238" s="29" t="inlineStr">
        <is>
          <t>Homologado – confianza Media – pendiente de validación</t>
        </is>
      </c>
      <c r="U238" s="38" t="inlineStr">
        <is>
          <t>Dar de baja en SAP</t>
        </is>
      </c>
      <c r="V238" s="29" t="inlineStr">
        <is>
          <t>Cruce por nomenclatura SAP</t>
        </is>
      </c>
      <c r="W238" s="29" t="inlineStr">
        <is>
          <t>No</t>
        </is>
      </c>
      <c r="X238" s="29" t="n"/>
      <c r="Y238" s="29" t="inlineStr">
        <is>
          <t>No</t>
        </is>
      </c>
      <c r="Z238" s="29" t="n"/>
      <c r="AA238" s="29" t="inlineStr">
        <is>
          <t>Cruce por nomenclatura: una nomenclatura no informa dosis; similitud 0.78.</t>
        </is>
      </c>
    </row>
    <row r="239">
      <c r="A239" s="29" t="inlineStr">
        <is>
          <t>San Juan</t>
        </is>
      </c>
      <c r="B239" s="29" t="inlineStr">
        <is>
          <t>1120</t>
        </is>
      </c>
      <c r="C239" s="29" t="inlineStr">
        <is>
          <t>Stock SAP</t>
        </is>
      </c>
      <c r="D239" s="29" t="inlineStr">
        <is>
          <t>Medicamentos</t>
        </is>
      </c>
      <c r="E239" s="29" t="inlineStr">
        <is>
          <t>ZMED</t>
        </is>
      </c>
      <c r="F239" s="29" t="inlineStr">
        <is>
          <t>Dentro del alcance</t>
        </is>
      </c>
      <c r="G239" s="29" t="inlineStr">
        <is>
          <t>1000731</t>
        </is>
      </c>
      <c r="H239" s="29" t="inlineStr">
        <is>
          <t>FUSIMED B EMULSION</t>
        </is>
      </c>
      <c r="I239" s="29" t="inlineStr">
        <is>
          <t>MED89</t>
        </is>
      </c>
      <c r="J239" s="29" t="inlineStr">
        <is>
          <t>Fusimed B 2% x 50gr Emulsion</t>
        </is>
      </c>
      <c r="K239" s="30">
        <f>SUMIF('1120 SJ'!$A$2:$A$679,$G239,'1120 SJ'!$I$2:$I$679)</f>
        <v/>
      </c>
      <c r="L239" s="30">
        <f>SUMIF('1120 SJ'!$A$2:$A$679,$G239,'1120 SJ'!$Q$2:$Q$679)</f>
        <v/>
      </c>
      <c r="M239" s="30">
        <f>$K239-$L239</f>
        <v/>
      </c>
      <c r="N239" s="31">
        <f>IFERROR(SUMIF('1120 SJ'!$A$2:$A$679,$G239,'1120 SJ'!$M$2:$M$679)/$K239,0)</f>
        <v/>
      </c>
      <c r="O239" s="31">
        <f>IFERROR($K239*$N239,"")</f>
        <v/>
      </c>
      <c r="P239" s="31">
        <f>IFERROR($L239*$N239,"")</f>
        <v/>
      </c>
      <c r="Q239" s="31">
        <f>$M239*$N239</f>
        <v/>
      </c>
      <c r="R239" s="29" t="n"/>
      <c r="S239" s="42" t="inlineStr">
        <is>
          <t>Media</t>
        </is>
      </c>
      <c r="T239" s="29" t="inlineStr">
        <is>
          <t>Homologado – confianza Media – pendiente de validación</t>
        </is>
      </c>
      <c r="U239" s="38" t="inlineStr">
        <is>
          <t>Dar de baja en SAP</t>
        </is>
      </c>
      <c r="V239" s="29" t="inlineStr">
        <is>
          <t>Cruce por nomenclatura SAP</t>
        </is>
      </c>
      <c r="W239" s="29" t="inlineStr">
        <is>
          <t>No</t>
        </is>
      </c>
      <c r="X239" s="29" t="n"/>
      <c r="Y239" s="29" t="inlineStr">
        <is>
          <t>No</t>
        </is>
      </c>
      <c r="Z239" s="29" t="n"/>
      <c r="AA239" s="29" t="inlineStr">
        <is>
          <t>Cruce por nomenclatura: una nomenclatura no informa dosis; similitud 0.81. El material ocupa 2 filas en la hoja 1120 SJ (lote/almacén). La cantidad SAP y la física de esta vista son el total del material.</t>
        </is>
      </c>
    </row>
    <row r="240">
      <c r="A240" s="29" t="inlineStr">
        <is>
          <t>San Juan</t>
        </is>
      </c>
      <c r="B240" s="29" t="inlineStr">
        <is>
          <t>1120</t>
        </is>
      </c>
      <c r="C240" s="29" t="inlineStr">
        <is>
          <t>Stock SAP</t>
        </is>
      </c>
      <c r="D240" s="29" t="inlineStr">
        <is>
          <t>Medicamentos</t>
        </is>
      </c>
      <c r="E240" s="29" t="inlineStr">
        <is>
          <t>ZMED</t>
        </is>
      </c>
      <c r="F240" s="29" t="inlineStr">
        <is>
          <t>Dentro del alcance</t>
        </is>
      </c>
      <c r="G240" s="29" t="inlineStr">
        <is>
          <t>1000919</t>
        </is>
      </c>
      <c r="H240" s="29" t="inlineStr">
        <is>
          <t>ACIDO FUSIDICO 15G CREMA</t>
        </is>
      </c>
      <c r="I240" s="29" t="n"/>
      <c r="J240" s="29" t="n"/>
      <c r="K240" s="30">
        <f>SUMIF('1120 SJ'!$A$2:$A$679,$G240,'1120 SJ'!$I$2:$I$679)</f>
        <v/>
      </c>
      <c r="L240" s="30">
        <f>SUMIF('1120 SJ'!$A$2:$A$679,$G240,'1120 SJ'!$Q$2:$Q$679)</f>
        <v/>
      </c>
      <c r="M240" s="30">
        <f>$K240-$L240</f>
        <v/>
      </c>
      <c r="N240" s="31">
        <f>IFERROR(SUMIF('1120 SJ'!$A$2:$A$679,$G240,'1120 SJ'!$M$2:$M$679)/$K240,0)</f>
        <v/>
      </c>
      <c r="O240" s="31">
        <f>IFERROR($K240*$N240,"")</f>
        <v/>
      </c>
      <c r="P240" s="31">
        <f>IFERROR($L240*$N240,"")</f>
        <v/>
      </c>
      <c r="Q240" s="31">
        <f>$M240*$N240</f>
        <v/>
      </c>
      <c r="R240" s="29" t="n"/>
      <c r="S240" s="39" t="n"/>
      <c r="T240" s="29" t="inlineStr">
        <is>
          <t>Sin recuento físico en el inventario de Avain</t>
        </is>
      </c>
      <c r="U240" s="40" t="inlineStr">
        <is>
          <t>Sin recuento físico</t>
        </is>
      </c>
      <c r="V240" s="29" t="n"/>
      <c r="W240" s="29" t="n"/>
      <c r="X240" s="29" t="n"/>
      <c r="Y240" s="29" t="n"/>
      <c r="Z240" s="29" t="n"/>
      <c r="AA240" s="29" t="n"/>
    </row>
    <row r="241">
      <c r="A241" s="29" t="inlineStr">
        <is>
          <t>San Juan</t>
        </is>
      </c>
      <c r="B241" s="29" t="inlineStr">
        <is>
          <t>1120</t>
        </is>
      </c>
      <c r="C241" s="29" t="inlineStr">
        <is>
          <t>Stock SAP</t>
        </is>
      </c>
      <c r="D241" s="29" t="inlineStr">
        <is>
          <t>Medicamentos</t>
        </is>
      </c>
      <c r="E241" s="29" t="inlineStr">
        <is>
          <t>ZMED</t>
        </is>
      </c>
      <c r="F241" s="29" t="inlineStr">
        <is>
          <t>Dentro del alcance</t>
        </is>
      </c>
      <c r="G241" s="29" t="inlineStr">
        <is>
          <t>1001001</t>
        </is>
      </c>
      <c r="H241" s="29" t="inlineStr">
        <is>
          <t>FUSIMED B OTONASAL 15grs</t>
        </is>
      </c>
      <c r="I241" s="29" t="inlineStr">
        <is>
          <t>MED90</t>
        </is>
      </c>
      <c r="J241" s="29" t="inlineStr">
        <is>
          <t>Fusimed B Otonasal x 15 gr</t>
        </is>
      </c>
      <c r="K241" s="30">
        <f>SUMIF('1120 SJ'!$A$2:$A$679,$G241,'1120 SJ'!$I$2:$I$679)</f>
        <v/>
      </c>
      <c r="L241" s="30">
        <f>SUMIF('1120 SJ'!$A$2:$A$679,$G241,'1120 SJ'!$Q$2:$Q$679)</f>
        <v/>
      </c>
      <c r="M241" s="30">
        <f>$K241-$L241</f>
        <v/>
      </c>
      <c r="N241" s="31">
        <f>IFERROR(SUMIF('1120 SJ'!$A$2:$A$679,$G241,'1120 SJ'!$M$2:$M$679)/$K241,0)</f>
        <v/>
      </c>
      <c r="O241" s="31">
        <f>IFERROR($K241*$N241,"")</f>
        <v/>
      </c>
      <c r="P241" s="31">
        <f>IFERROR($L241*$N241,"")</f>
        <v/>
      </c>
      <c r="Q241" s="31">
        <f>$M241*$N241</f>
        <v/>
      </c>
      <c r="R241" s="29" t="n"/>
      <c r="S241" s="37" t="inlineStr">
        <is>
          <t>Alta</t>
        </is>
      </c>
      <c r="T241" s="29" t="inlineStr">
        <is>
          <t>Homologado – confianza Alta</t>
        </is>
      </c>
      <c r="U241" s="38" t="inlineStr">
        <is>
          <t>Dar de baja en SAP</t>
        </is>
      </c>
      <c r="V241" s="29" t="inlineStr">
        <is>
          <t>Cruce por nomenclatura SAP</t>
        </is>
      </c>
      <c r="W241" s="29" t="inlineStr">
        <is>
          <t>No</t>
        </is>
      </c>
      <c r="X241" s="29" t="n"/>
      <c r="Y241" s="29" t="inlineStr">
        <is>
          <t>No</t>
        </is>
      </c>
      <c r="Z241" s="29" t="n"/>
      <c r="AA241" s="29" t="inlineStr">
        <is>
          <t>Cruce por nomenclatura: dosis coincide; similitud 0.94.</t>
        </is>
      </c>
    </row>
    <row r="242">
      <c r="A242" s="29" t="inlineStr">
        <is>
          <t>San Juan</t>
        </is>
      </c>
      <c r="B242" s="29" t="inlineStr">
        <is>
          <t>1120</t>
        </is>
      </c>
      <c r="C242" s="29" t="inlineStr">
        <is>
          <t>Stock SAP</t>
        </is>
      </c>
      <c r="D242" s="29" t="inlineStr">
        <is>
          <t>Descartables</t>
        </is>
      </c>
      <c r="E242" s="29" t="inlineStr">
        <is>
          <t>ZDES</t>
        </is>
      </c>
      <c r="F242" s="29" t="inlineStr">
        <is>
          <t>Dentro del alcance</t>
        </is>
      </c>
      <c r="G242" s="29" t="inlineStr">
        <is>
          <t>2000422</t>
        </is>
      </c>
      <c r="H242" s="29" t="inlineStr">
        <is>
          <t>DESCARTADOR EXCELENT E-1 X 1 LTR</t>
        </is>
      </c>
      <c r="I242" s="29" t="n"/>
      <c r="J242" s="29" t="n"/>
      <c r="K242" s="30">
        <f>SUMIF('1120 SJ'!$A$2:$A$679,$G242,'1120 SJ'!$I$2:$I$679)</f>
        <v/>
      </c>
      <c r="L242" s="30">
        <f>SUMIF('1120 SJ'!$A$2:$A$679,$G242,'1120 SJ'!$Q$2:$Q$679)</f>
        <v/>
      </c>
      <c r="M242" s="30">
        <f>$K242-$L242</f>
        <v/>
      </c>
      <c r="N242" s="31">
        <f>IFERROR(SUMIF('1120 SJ'!$A$2:$A$679,$G242,'1120 SJ'!$M$2:$M$679)/$K242,0)</f>
        <v/>
      </c>
      <c r="O242" s="31">
        <f>IFERROR($K242*$N242,"")</f>
        <v/>
      </c>
      <c r="P242" s="31">
        <f>IFERROR($L242*$N242,"")</f>
        <v/>
      </c>
      <c r="Q242" s="31">
        <f>$M242*$N242</f>
        <v/>
      </c>
      <c r="R242" s="29" t="n"/>
      <c r="S242" s="39" t="n"/>
      <c r="T242" s="29" t="inlineStr">
        <is>
          <t>Sin recuento físico en el inventario de Avain</t>
        </is>
      </c>
      <c r="U242" s="40" t="inlineStr">
        <is>
          <t>Sin recuento físico</t>
        </is>
      </c>
      <c r="V242" s="29" t="n"/>
      <c r="W242" s="29" t="n"/>
      <c r="X242" s="29" t="n"/>
      <c r="Y242" s="29" t="n"/>
      <c r="Z242" s="29" t="n"/>
      <c r="AA242" s="29" t="n"/>
    </row>
    <row r="243">
      <c r="A243" s="29" t="inlineStr">
        <is>
          <t>San Juan</t>
        </is>
      </c>
      <c r="B243" s="29" t="inlineStr">
        <is>
          <t>1120</t>
        </is>
      </c>
      <c r="C243" s="29" t="inlineStr">
        <is>
          <t>Stock SAP</t>
        </is>
      </c>
      <c r="D243" s="29" t="inlineStr">
        <is>
          <t>Descartables</t>
        </is>
      </c>
      <c r="E243" s="29" t="inlineStr">
        <is>
          <t>ZDES</t>
        </is>
      </c>
      <c r="F243" s="29" t="inlineStr">
        <is>
          <t>Dentro del alcance</t>
        </is>
      </c>
      <c r="G243" s="29" t="inlineStr">
        <is>
          <t>2000936</t>
        </is>
      </c>
      <c r="H243" s="29" t="inlineStr">
        <is>
          <t>SONDA T/K-29 SHINOBI</t>
        </is>
      </c>
      <c r="I243" s="29" t="n"/>
      <c r="J243" s="29" t="n"/>
      <c r="K243" s="30">
        <f>SUMIF('1120 SJ'!$A$2:$A$679,$G243,'1120 SJ'!$I$2:$I$679)</f>
        <v/>
      </c>
      <c r="L243" s="30">
        <f>SUMIF('1120 SJ'!$A$2:$A$679,$G243,'1120 SJ'!$Q$2:$Q$679)</f>
        <v/>
      </c>
      <c r="M243" s="30">
        <f>$K243-$L243</f>
        <v/>
      </c>
      <c r="N243" s="31">
        <f>IFERROR(SUMIF('1120 SJ'!$A$2:$A$679,$G243,'1120 SJ'!$M$2:$M$679)/$K243,0)</f>
        <v/>
      </c>
      <c r="O243" s="31">
        <f>IFERROR($K243*$N243,"")</f>
        <v/>
      </c>
      <c r="P243" s="31">
        <f>IFERROR($L243*$N243,"")</f>
        <v/>
      </c>
      <c r="Q243" s="31">
        <f>$M243*$N243</f>
        <v/>
      </c>
      <c r="R243" s="29" t="n"/>
      <c r="S243" s="39" t="n"/>
      <c r="T243" s="29" t="inlineStr">
        <is>
          <t>Sin recuento físico en el inventario de Avain</t>
        </is>
      </c>
      <c r="U243" s="40" t="inlineStr">
        <is>
          <t>Sin recuento físico</t>
        </is>
      </c>
      <c r="V243" s="29" t="n"/>
      <c r="W243" s="29" t="n"/>
      <c r="X243" s="29" t="n"/>
      <c r="Y243" s="29" t="n"/>
      <c r="Z243" s="29" t="n"/>
      <c r="AA243" s="29" t="n"/>
    </row>
    <row r="244">
      <c r="A244" s="29" t="inlineStr">
        <is>
          <t>San Juan</t>
        </is>
      </c>
      <c r="B244" s="29" t="inlineStr">
        <is>
          <t>1120</t>
        </is>
      </c>
      <c r="C244" s="29" t="inlineStr">
        <is>
          <t>Stock SAP</t>
        </is>
      </c>
      <c r="D244" s="29" t="inlineStr">
        <is>
          <t>Descartables</t>
        </is>
      </c>
      <c r="E244" s="29" t="inlineStr">
        <is>
          <t>ZDES</t>
        </is>
      </c>
      <c r="F244" s="29" t="inlineStr">
        <is>
          <t>Dentro del alcance</t>
        </is>
      </c>
      <c r="G244" s="29" t="inlineStr">
        <is>
          <t>2002612</t>
        </is>
      </c>
      <c r="H244" s="29" t="inlineStr">
        <is>
          <t>STERI STRIP 3M SUTURA 5T SOB. 3X7,5MM</t>
        </is>
      </c>
      <c r="I244" s="29" t="n"/>
      <c r="J244" s="29" t="n"/>
      <c r="K244" s="30">
        <f>SUMIF('1120 SJ'!$A$2:$A$679,$G244,'1120 SJ'!$I$2:$I$679)</f>
        <v/>
      </c>
      <c r="L244" s="30">
        <f>SUMIF('1120 SJ'!$A$2:$A$679,$G244,'1120 SJ'!$Q$2:$Q$679)</f>
        <v/>
      </c>
      <c r="M244" s="30">
        <f>$K244-$L244</f>
        <v/>
      </c>
      <c r="N244" s="31">
        <f>IFERROR(SUMIF('1120 SJ'!$A$2:$A$679,$G244,'1120 SJ'!$M$2:$M$679)/$K244,0)</f>
        <v/>
      </c>
      <c r="O244" s="31">
        <f>IFERROR($K244*$N244,"")</f>
        <v/>
      </c>
      <c r="P244" s="31">
        <f>IFERROR($L244*$N244,"")</f>
        <v/>
      </c>
      <c r="Q244" s="31">
        <f>$M244*$N244</f>
        <v/>
      </c>
      <c r="R244" s="29" t="n"/>
      <c r="S244" s="39" t="n"/>
      <c r="T244" s="29" t="inlineStr">
        <is>
          <t>Sin recuento físico en el inventario de Avain</t>
        </is>
      </c>
      <c r="U244" s="40" t="inlineStr">
        <is>
          <t>Sin recuento físico</t>
        </is>
      </c>
      <c r="V244" s="29" t="n"/>
      <c r="W244" s="29" t="n"/>
      <c r="X244" s="29" t="n"/>
      <c r="Y244" s="29" t="n"/>
      <c r="Z244" s="29" t="n"/>
      <c r="AA244" s="29" t="n"/>
    </row>
    <row r="245">
      <c r="A245" s="29" t="inlineStr">
        <is>
          <t>San Juan</t>
        </is>
      </c>
      <c r="B245" s="29" t="inlineStr">
        <is>
          <t>1120</t>
        </is>
      </c>
      <c r="C245" s="29" t="inlineStr">
        <is>
          <t>Stock SAP</t>
        </is>
      </c>
      <c r="D245" s="29" t="inlineStr">
        <is>
          <t>Descartables</t>
        </is>
      </c>
      <c r="E245" s="29" t="inlineStr">
        <is>
          <t>ZDES</t>
        </is>
      </c>
      <c r="F245" s="29" t="inlineStr">
        <is>
          <t>Dentro del alcance</t>
        </is>
      </c>
      <c r="G245" s="29" t="inlineStr">
        <is>
          <t>2002613</t>
        </is>
      </c>
      <c r="H245" s="29" t="inlineStr">
        <is>
          <t>STERI STRIP 3M SUTURA 5T SOB. 6.3X7,6MM</t>
        </is>
      </c>
      <c r="I245" s="29" t="n"/>
      <c r="J245" s="29" t="n"/>
      <c r="K245" s="30">
        <f>SUMIF('1120 SJ'!$A$2:$A$679,$G245,'1120 SJ'!$I$2:$I$679)</f>
        <v/>
      </c>
      <c r="L245" s="30">
        <f>SUMIF('1120 SJ'!$A$2:$A$679,$G245,'1120 SJ'!$Q$2:$Q$679)</f>
        <v/>
      </c>
      <c r="M245" s="30">
        <f>$K245-$L245</f>
        <v/>
      </c>
      <c r="N245" s="31">
        <f>IFERROR(SUMIF('1120 SJ'!$A$2:$A$679,$G245,'1120 SJ'!$M$2:$M$679)/$K245,0)</f>
        <v/>
      </c>
      <c r="O245" s="31">
        <f>IFERROR($K245*$N245,"")</f>
        <v/>
      </c>
      <c r="P245" s="31">
        <f>IFERROR($L245*$N245,"")</f>
        <v/>
      </c>
      <c r="Q245" s="31">
        <f>$M245*$N245</f>
        <v/>
      </c>
      <c r="R245" s="29" t="n"/>
      <c r="S245" s="39" t="n"/>
      <c r="T245" s="29" t="inlineStr">
        <is>
          <t>Sin recuento físico en el inventario de Avain</t>
        </is>
      </c>
      <c r="U245" s="40" t="inlineStr">
        <is>
          <t>Sin recuento físico</t>
        </is>
      </c>
      <c r="V245" s="29" t="n"/>
      <c r="W245" s="29" t="n"/>
      <c r="X245" s="29" t="n"/>
      <c r="Y245" s="29" t="n"/>
      <c r="Z245" s="29" t="n"/>
      <c r="AA245" s="29" t="n"/>
    </row>
    <row r="246">
      <c r="A246" s="29" t="inlineStr">
        <is>
          <t>San Juan</t>
        </is>
      </c>
      <c r="B246" s="29" t="inlineStr">
        <is>
          <t>1120</t>
        </is>
      </c>
      <c r="C246" s="29" t="inlineStr">
        <is>
          <t>Stock SAP</t>
        </is>
      </c>
      <c r="D246" s="29" t="inlineStr">
        <is>
          <t>Descartables</t>
        </is>
      </c>
      <c r="E246" s="29" t="inlineStr">
        <is>
          <t>ZDES</t>
        </is>
      </c>
      <c r="F246" s="29" t="inlineStr">
        <is>
          <t>Dentro del alcance</t>
        </is>
      </c>
      <c r="G246" s="29" t="inlineStr">
        <is>
          <t>2002614</t>
        </is>
      </c>
      <c r="H246" s="29" t="inlineStr">
        <is>
          <t>STERI STRIP 3M SUTURA 5T SOB. 60.3X102MM</t>
        </is>
      </c>
      <c r="I246" s="29" t="n"/>
      <c r="J246" s="29" t="n"/>
      <c r="K246" s="30">
        <f>SUMIF('1120 SJ'!$A$2:$A$679,$G246,'1120 SJ'!$I$2:$I$679)</f>
        <v/>
      </c>
      <c r="L246" s="30">
        <f>SUMIF('1120 SJ'!$A$2:$A$679,$G246,'1120 SJ'!$Q$2:$Q$679)</f>
        <v/>
      </c>
      <c r="M246" s="30">
        <f>$K246-$L246</f>
        <v/>
      </c>
      <c r="N246" s="31">
        <f>IFERROR(SUMIF('1120 SJ'!$A$2:$A$679,$G246,'1120 SJ'!$M$2:$M$679)/$K246,0)</f>
        <v/>
      </c>
      <c r="O246" s="31">
        <f>IFERROR($K246*$N246,"")</f>
        <v/>
      </c>
      <c r="P246" s="31">
        <f>IFERROR($L246*$N246,"")</f>
        <v/>
      </c>
      <c r="Q246" s="31">
        <f>$M246*$N246</f>
        <v/>
      </c>
      <c r="R246" s="29" t="n"/>
      <c r="S246" s="39" t="n"/>
      <c r="T246" s="29" t="inlineStr">
        <is>
          <t>Sin recuento físico en el inventario de Avain</t>
        </is>
      </c>
      <c r="U246" s="40" t="inlineStr">
        <is>
          <t>Sin recuento físico</t>
        </is>
      </c>
      <c r="V246" s="29" t="n"/>
      <c r="W246" s="29" t="n"/>
      <c r="X246" s="29" t="n"/>
      <c r="Y246" s="29" t="n"/>
      <c r="Z246" s="29" t="n"/>
      <c r="AA246" s="29" t="n"/>
    </row>
    <row r="247">
      <c r="A247" s="29" t="inlineStr">
        <is>
          <t>San Juan</t>
        </is>
      </c>
      <c r="B247" s="29" t="inlineStr">
        <is>
          <t>1120</t>
        </is>
      </c>
      <c r="C247" s="29" t="inlineStr">
        <is>
          <t>Stock SAP</t>
        </is>
      </c>
      <c r="D247" s="29" t="inlineStr">
        <is>
          <t>Uniformes</t>
        </is>
      </c>
      <c r="E247" s="29" t="inlineStr">
        <is>
          <t>ZUNI</t>
        </is>
      </c>
      <c r="F247" s="29" t="inlineStr">
        <is>
          <t>Fuera del alcance</t>
        </is>
      </c>
      <c r="G247" s="29" t="inlineStr">
        <is>
          <t>3001438</t>
        </is>
      </c>
      <c r="H247" s="29" t="inlineStr">
        <is>
          <t>CHOMBA NEGRA XXL</t>
        </is>
      </c>
      <c r="I247" s="29" t="n"/>
      <c r="J247" s="29" t="n"/>
      <c r="K247" s="30">
        <f>SUMIF('1120 SJ'!$A$2:$A$679,$G247,'1120 SJ'!$I$2:$I$679)</f>
        <v/>
      </c>
      <c r="L247" s="30">
        <f>SUMIF('1120 SJ'!$A$2:$A$679,$G247,'1120 SJ'!$Q$2:$Q$679)</f>
        <v/>
      </c>
      <c r="M247" s="30">
        <f>$K247-$L247</f>
        <v/>
      </c>
      <c r="N247" s="31">
        <f>IFERROR(SUMIF('1120 SJ'!$A$2:$A$679,$G247,'1120 SJ'!$M$2:$M$679)/$K247,0)</f>
        <v/>
      </c>
      <c r="O247" s="31">
        <f>IFERROR($K247*$N247,"")</f>
        <v/>
      </c>
      <c r="P247" s="31">
        <f>IFERROR($L247*$N247,"")</f>
        <v/>
      </c>
      <c r="Q247" s="31">
        <f>$M247*$N247</f>
        <v/>
      </c>
      <c r="R247" s="29" t="n"/>
      <c r="S247" s="39" t="n"/>
      <c r="T247" s="29" t="inlineStr">
        <is>
          <t>No aplica: uniformes, clasificación que el inventario físico de Farmacia no releva</t>
        </is>
      </c>
      <c r="U247" s="40" t="inlineStr">
        <is>
          <t>Fuera del alcance del inventario físico</t>
        </is>
      </c>
      <c r="V247" s="29" t="n"/>
      <c r="W247" s="29" t="n"/>
      <c r="X247" s="29" t="n"/>
      <c r="Y247" s="29" t="n"/>
      <c r="Z247" s="29" t="n"/>
      <c r="AA247" s="29" t="n"/>
    </row>
    <row r="248">
      <c r="A248" s="29" t="inlineStr">
        <is>
          <t>San Juan</t>
        </is>
      </c>
      <c r="B248" s="29" t="inlineStr">
        <is>
          <t>1120</t>
        </is>
      </c>
      <c r="C248" s="29" t="inlineStr">
        <is>
          <t>Stock SAP</t>
        </is>
      </c>
      <c r="D248" s="29" t="inlineStr">
        <is>
          <t>Descartables</t>
        </is>
      </c>
      <c r="E248" s="29" t="inlineStr">
        <is>
          <t>ZDES</t>
        </is>
      </c>
      <c r="F248" s="29" t="inlineStr">
        <is>
          <t>Dentro del alcance</t>
        </is>
      </c>
      <c r="G248" s="29" t="inlineStr">
        <is>
          <t>2000396</t>
        </is>
      </c>
      <c r="H248" s="29" t="inlineStr">
        <is>
          <t>MASCARA LARINGEA Nº 3</t>
        </is>
      </c>
      <c r="I248" s="29" t="n"/>
      <c r="J248" s="29" t="n"/>
      <c r="K248" s="30">
        <f>SUMIF('1120 SJ'!$A$2:$A$679,$G248,'1120 SJ'!$I$2:$I$679)</f>
        <v/>
      </c>
      <c r="L248" s="30">
        <f>SUMIF('1120 SJ'!$A$2:$A$679,$G248,'1120 SJ'!$Q$2:$Q$679)</f>
        <v/>
      </c>
      <c r="M248" s="30">
        <f>$K248-$L248</f>
        <v/>
      </c>
      <c r="N248" s="31">
        <f>IFERROR(SUMIF('1120 SJ'!$A$2:$A$679,$G248,'1120 SJ'!$M$2:$M$679)/$K248,0)</f>
        <v/>
      </c>
      <c r="O248" s="31">
        <f>IFERROR($K248*$N248,"")</f>
        <v/>
      </c>
      <c r="P248" s="31">
        <f>IFERROR($L248*$N248,"")</f>
        <v/>
      </c>
      <c r="Q248" s="31">
        <f>$M248*$N248</f>
        <v/>
      </c>
      <c r="R248" s="29" t="n"/>
      <c r="S248" s="39" t="n"/>
      <c r="T248" s="29" t="inlineStr">
        <is>
          <t>Sin recuento físico en el inventario de Avain</t>
        </is>
      </c>
      <c r="U248" s="40" t="inlineStr">
        <is>
          <t>Sin recuento físico</t>
        </is>
      </c>
      <c r="V248" s="29" t="n"/>
      <c r="W248" s="29" t="n"/>
      <c r="X248" s="29" t="n"/>
      <c r="Y248" s="29" t="n"/>
      <c r="Z248" s="29" t="n"/>
      <c r="AA248" s="29" t="n"/>
    </row>
    <row r="249">
      <c r="A249" s="29" t="inlineStr">
        <is>
          <t>San Juan</t>
        </is>
      </c>
      <c r="B249" s="29" t="inlineStr">
        <is>
          <t>1120</t>
        </is>
      </c>
      <c r="C249" s="29" t="inlineStr">
        <is>
          <t>Stock SAP</t>
        </is>
      </c>
      <c r="D249" s="29" t="inlineStr">
        <is>
          <t>Uniformes</t>
        </is>
      </c>
      <c r="E249" s="29" t="inlineStr">
        <is>
          <t>ZUNI</t>
        </is>
      </c>
      <c r="F249" s="29" t="inlineStr">
        <is>
          <t>Fuera del alcance</t>
        </is>
      </c>
      <c r="G249" s="29" t="inlineStr">
        <is>
          <t>3001340</t>
        </is>
      </c>
      <c r="H249" s="29" t="inlineStr">
        <is>
          <t>PANTALON IMPERMEABLE S</t>
        </is>
      </c>
      <c r="I249" s="29" t="n"/>
      <c r="J249" s="29" t="n"/>
      <c r="K249" s="30">
        <f>SUMIF('1120 SJ'!$A$2:$A$679,$G249,'1120 SJ'!$I$2:$I$679)</f>
        <v/>
      </c>
      <c r="L249" s="30">
        <f>SUMIF('1120 SJ'!$A$2:$A$679,$G249,'1120 SJ'!$Q$2:$Q$679)</f>
        <v/>
      </c>
      <c r="M249" s="30">
        <f>$K249-$L249</f>
        <v/>
      </c>
      <c r="N249" s="31">
        <f>IFERROR(SUMIF('1120 SJ'!$A$2:$A$679,$G249,'1120 SJ'!$M$2:$M$679)/$K249,0)</f>
        <v/>
      </c>
      <c r="O249" s="31">
        <f>IFERROR($K249*$N249,"")</f>
        <v/>
      </c>
      <c r="P249" s="31">
        <f>IFERROR($L249*$N249,"")</f>
        <v/>
      </c>
      <c r="Q249" s="31">
        <f>$M249*$N249</f>
        <v/>
      </c>
      <c r="R249" s="29" t="n"/>
      <c r="S249" s="39" t="n"/>
      <c r="T249" s="29" t="inlineStr">
        <is>
          <t>No aplica: uniformes, clasificación que el inventario físico de Farmacia no releva</t>
        </is>
      </c>
      <c r="U249" s="40" t="inlineStr">
        <is>
          <t>Fuera del alcance del inventario físico</t>
        </is>
      </c>
      <c r="V249" s="29" t="n"/>
      <c r="W249" s="29" t="n"/>
      <c r="X249" s="29" t="n"/>
      <c r="Y249" s="29" t="n"/>
      <c r="Z249" s="29" t="n"/>
      <c r="AA249" s="29" t="n"/>
    </row>
    <row r="250">
      <c r="A250" s="29" t="inlineStr">
        <is>
          <t>San Juan</t>
        </is>
      </c>
      <c r="B250" s="29" t="inlineStr">
        <is>
          <t>1120</t>
        </is>
      </c>
      <c r="C250" s="29" t="inlineStr">
        <is>
          <t>Stock SAP</t>
        </is>
      </c>
      <c r="D250" s="29" t="inlineStr">
        <is>
          <t>Medicamentos</t>
        </is>
      </c>
      <c r="E250" s="29" t="inlineStr">
        <is>
          <t>ZMED</t>
        </is>
      </c>
      <c r="F250" s="29" t="inlineStr">
        <is>
          <t>Dentro del alcance</t>
        </is>
      </c>
      <c r="G250" s="29" t="inlineStr">
        <is>
          <t>1000496</t>
        </is>
      </c>
      <c r="H250" s="29" t="inlineStr">
        <is>
          <t>NITROFURAZONA APÓS X 2O</t>
        </is>
      </c>
      <c r="I250" s="29" t="n"/>
      <c r="J250" s="29" t="n"/>
      <c r="K250" s="30">
        <f>SUMIF('1120 SJ'!$A$2:$A$679,$G250,'1120 SJ'!$I$2:$I$679)</f>
        <v/>
      </c>
      <c r="L250" s="30">
        <f>SUMIF('1120 SJ'!$A$2:$A$679,$G250,'1120 SJ'!$Q$2:$Q$679)</f>
        <v/>
      </c>
      <c r="M250" s="30">
        <f>$K250-$L250</f>
        <v/>
      </c>
      <c r="N250" s="31">
        <f>IFERROR(SUMIF('1120 SJ'!$A$2:$A$679,$G250,'1120 SJ'!$M$2:$M$679)/$K250,0)</f>
        <v/>
      </c>
      <c r="O250" s="31">
        <f>IFERROR($K250*$N250,"")</f>
        <v/>
      </c>
      <c r="P250" s="31">
        <f>IFERROR($L250*$N250,"")</f>
        <v/>
      </c>
      <c r="Q250" s="31">
        <f>$M250*$N250</f>
        <v/>
      </c>
      <c r="R250" s="29" t="n"/>
      <c r="S250" s="39" t="n"/>
      <c r="T250" s="29" t="inlineStr">
        <is>
          <t>Sin recuento físico en el inventario de Avain</t>
        </is>
      </c>
      <c r="U250" s="40" t="inlineStr">
        <is>
          <t>Sin recuento físico</t>
        </is>
      </c>
      <c r="V250" s="29" t="n"/>
      <c r="W250" s="29" t="n"/>
      <c r="X250" s="29" t="n"/>
      <c r="Y250" s="29" t="n"/>
      <c r="Z250" s="29" t="n"/>
      <c r="AA250" s="29" t="n"/>
    </row>
    <row r="251">
      <c r="A251" s="29" t="inlineStr">
        <is>
          <t>San Juan</t>
        </is>
      </c>
      <c r="B251" s="29" t="inlineStr">
        <is>
          <t>1120</t>
        </is>
      </c>
      <c r="C251" s="29" t="inlineStr">
        <is>
          <t>Stock SAP</t>
        </is>
      </c>
      <c r="D251" s="29" t="inlineStr">
        <is>
          <t>Medicamentos</t>
        </is>
      </c>
      <c r="E251" s="29" t="inlineStr">
        <is>
          <t>ZMED</t>
        </is>
      </c>
      <c r="F251" s="29" t="inlineStr">
        <is>
          <t>Dentro del alcance</t>
        </is>
      </c>
      <c r="G251" s="29" t="inlineStr">
        <is>
          <t>1000830</t>
        </is>
      </c>
      <c r="H251" s="29" t="inlineStr">
        <is>
          <t>BETAMETASONA+GENTA+MICON 20G CREMA</t>
        </is>
      </c>
      <c r="I251" s="29" t="n"/>
      <c r="J251" s="29" t="n"/>
      <c r="K251" s="30">
        <f>SUMIF('1120 SJ'!$A$2:$A$679,$G251,'1120 SJ'!$I$2:$I$679)</f>
        <v/>
      </c>
      <c r="L251" s="30">
        <f>SUMIF('1120 SJ'!$A$2:$A$679,$G251,'1120 SJ'!$Q$2:$Q$679)</f>
        <v/>
      </c>
      <c r="M251" s="30">
        <f>$K251-$L251</f>
        <v/>
      </c>
      <c r="N251" s="31">
        <f>IFERROR(SUMIF('1120 SJ'!$A$2:$A$679,$G251,'1120 SJ'!$M$2:$M$679)/$K251,0)</f>
        <v/>
      </c>
      <c r="O251" s="31">
        <f>IFERROR($K251*$N251,"")</f>
        <v/>
      </c>
      <c r="P251" s="31">
        <f>IFERROR($L251*$N251,"")</f>
        <v/>
      </c>
      <c r="Q251" s="31">
        <f>$M251*$N251</f>
        <v/>
      </c>
      <c r="R251" s="29" t="n"/>
      <c r="S251" s="39" t="n"/>
      <c r="T251" s="29" t="inlineStr">
        <is>
          <t>Sin recuento físico en el inventario de Avain</t>
        </is>
      </c>
      <c r="U251" s="40" t="inlineStr">
        <is>
          <t>Sin recuento físico</t>
        </is>
      </c>
      <c r="V251" s="29" t="n"/>
      <c r="W251" s="29" t="n"/>
      <c r="X251" s="29" t="n"/>
      <c r="Y251" s="29" t="n"/>
      <c r="Z251" s="29" t="n"/>
      <c r="AA251" s="29" t="n"/>
    </row>
    <row r="252">
      <c r="A252" s="29" t="inlineStr">
        <is>
          <t>San Juan</t>
        </is>
      </c>
      <c r="B252" s="29" t="inlineStr">
        <is>
          <t>1120</t>
        </is>
      </c>
      <c r="C252" s="29" t="inlineStr">
        <is>
          <t>Stock SAP</t>
        </is>
      </c>
      <c r="D252" s="29" t="inlineStr">
        <is>
          <t>Descartables</t>
        </is>
      </c>
      <c r="E252" s="29" t="inlineStr">
        <is>
          <t>ZDES</t>
        </is>
      </c>
      <c r="F252" s="29" t="inlineStr">
        <is>
          <t>Dentro del alcance</t>
        </is>
      </c>
      <c r="G252" s="29" t="inlineStr">
        <is>
          <t>2001013</t>
        </is>
      </c>
      <c r="H252" s="29" t="inlineStr">
        <is>
          <t>TELA ADHE 3M MICROPORE 1530-1 2.5CM</t>
        </is>
      </c>
      <c r="I252" s="29" t="n"/>
      <c r="J252" s="29" t="n"/>
      <c r="K252" s="30">
        <f>SUMIF('1120 SJ'!$A$2:$A$679,$G252,'1120 SJ'!$I$2:$I$679)</f>
        <v/>
      </c>
      <c r="L252" s="30">
        <f>SUMIF('1120 SJ'!$A$2:$A$679,$G252,'1120 SJ'!$Q$2:$Q$679)</f>
        <v/>
      </c>
      <c r="M252" s="30">
        <f>$K252-$L252</f>
        <v/>
      </c>
      <c r="N252" s="31">
        <f>IFERROR(SUMIF('1120 SJ'!$A$2:$A$679,$G252,'1120 SJ'!$M$2:$M$679)/$K252,0)</f>
        <v/>
      </c>
      <c r="O252" s="31">
        <f>IFERROR($K252*$N252,"")</f>
        <v/>
      </c>
      <c r="P252" s="31">
        <f>IFERROR($L252*$N252,"")</f>
        <v/>
      </c>
      <c r="Q252" s="31">
        <f>$M252*$N252</f>
        <v/>
      </c>
      <c r="R252" s="29" t="n"/>
      <c r="S252" s="39" t="n"/>
      <c r="T252" s="29" t="inlineStr">
        <is>
          <t>Sin recuento físico en el inventario de Avain</t>
        </is>
      </c>
      <c r="U252" s="40" t="inlineStr">
        <is>
          <t>Sin recuento físico</t>
        </is>
      </c>
      <c r="V252" s="29" t="n"/>
      <c r="W252" s="29" t="n"/>
      <c r="X252" s="29" t="n"/>
      <c r="Y252" s="29" t="n"/>
      <c r="Z252" s="29" t="n"/>
      <c r="AA252" s="29" t="n"/>
    </row>
    <row r="253">
      <c r="A253" s="29" t="inlineStr">
        <is>
          <t>San Juan</t>
        </is>
      </c>
      <c r="B253" s="29" t="inlineStr">
        <is>
          <t>1120</t>
        </is>
      </c>
      <c r="C253" s="29" t="inlineStr">
        <is>
          <t>Stock SAP</t>
        </is>
      </c>
      <c r="D253" s="29" t="inlineStr">
        <is>
          <t>Descartables</t>
        </is>
      </c>
      <c r="E253" s="29" t="inlineStr">
        <is>
          <t>ZDES</t>
        </is>
      </c>
      <c r="F253" s="29" t="inlineStr">
        <is>
          <t>Dentro del alcance</t>
        </is>
      </c>
      <c r="G253" s="29" t="inlineStr">
        <is>
          <t>2001551</t>
        </is>
      </c>
      <c r="H253" s="29" t="inlineStr">
        <is>
          <t>PROLONGADOR PT35 150CM</t>
        </is>
      </c>
      <c r="I253" s="29" t="n"/>
      <c r="J253" s="29" t="n"/>
      <c r="K253" s="30">
        <f>SUMIF('1120 SJ'!$A$2:$A$679,$G253,'1120 SJ'!$I$2:$I$679)</f>
        <v/>
      </c>
      <c r="L253" s="30">
        <f>SUMIF('1120 SJ'!$A$2:$A$679,$G253,'1120 SJ'!$Q$2:$Q$679)</f>
        <v/>
      </c>
      <c r="M253" s="30">
        <f>$K253-$L253</f>
        <v/>
      </c>
      <c r="N253" s="31">
        <f>IFERROR(SUMIF('1120 SJ'!$A$2:$A$679,$G253,'1120 SJ'!$M$2:$M$679)/$K253,0)</f>
        <v/>
      </c>
      <c r="O253" s="31">
        <f>IFERROR($K253*$N253,"")</f>
        <v/>
      </c>
      <c r="P253" s="31">
        <f>IFERROR($L253*$N253,"")</f>
        <v/>
      </c>
      <c r="Q253" s="31">
        <f>$M253*$N253</f>
        <v/>
      </c>
      <c r="R253" s="29" t="n"/>
      <c r="S253" s="39" t="n"/>
      <c r="T253" s="29" t="inlineStr">
        <is>
          <t>Sin recuento físico en el inventario de Avain</t>
        </is>
      </c>
      <c r="U253" s="40" t="inlineStr">
        <is>
          <t>Sin recuento físico</t>
        </is>
      </c>
      <c r="V253" s="29" t="n"/>
      <c r="W253" s="29" t="n"/>
      <c r="X253" s="29" t="n"/>
      <c r="Y253" s="29" t="n"/>
      <c r="Z253" s="29" t="n"/>
      <c r="AA253" s="29" t="n"/>
    </row>
    <row r="254">
      <c r="A254" s="29" t="inlineStr">
        <is>
          <t>San Juan</t>
        </is>
      </c>
      <c r="B254" s="29" t="inlineStr">
        <is>
          <t>1120</t>
        </is>
      </c>
      <c r="C254" s="29" t="inlineStr">
        <is>
          <t>Stock SAP</t>
        </is>
      </c>
      <c r="D254" s="29" t="inlineStr">
        <is>
          <t>Uniformes</t>
        </is>
      </c>
      <c r="E254" s="29" t="inlineStr">
        <is>
          <t>ZUNI</t>
        </is>
      </c>
      <c r="F254" s="29" t="inlineStr">
        <is>
          <t>Fuera del alcance</t>
        </is>
      </c>
      <c r="G254" s="29" t="inlineStr">
        <is>
          <t>3001463</t>
        </is>
      </c>
      <c r="H254" s="29" t="inlineStr">
        <is>
          <t>CONJUNTO PRIMERA PIEL XL</t>
        </is>
      </c>
      <c r="I254" s="29" t="n"/>
      <c r="J254" s="29" t="n"/>
      <c r="K254" s="30">
        <f>SUMIF('1120 SJ'!$A$2:$A$679,$G254,'1120 SJ'!$I$2:$I$679)</f>
        <v/>
      </c>
      <c r="L254" s="30">
        <f>SUMIF('1120 SJ'!$A$2:$A$679,$G254,'1120 SJ'!$Q$2:$Q$679)</f>
        <v/>
      </c>
      <c r="M254" s="30">
        <f>$K254-$L254</f>
        <v/>
      </c>
      <c r="N254" s="31">
        <f>IFERROR(SUMIF('1120 SJ'!$A$2:$A$679,$G254,'1120 SJ'!$M$2:$M$679)/$K254,0)</f>
        <v/>
      </c>
      <c r="O254" s="31">
        <f>IFERROR($K254*$N254,"")</f>
        <v/>
      </c>
      <c r="P254" s="31">
        <f>IFERROR($L254*$N254,"")</f>
        <v/>
      </c>
      <c r="Q254" s="31">
        <f>$M254*$N254</f>
        <v/>
      </c>
      <c r="R254" s="29" t="n"/>
      <c r="S254" s="39" t="n"/>
      <c r="T254" s="29" t="inlineStr">
        <is>
          <t>No aplica: uniformes, clasificación que el inventario físico de Farmacia no releva</t>
        </is>
      </c>
      <c r="U254" s="40" t="inlineStr">
        <is>
          <t>Fuera del alcance del inventario físico</t>
        </is>
      </c>
      <c r="V254" s="29" t="n"/>
      <c r="W254" s="29" t="n"/>
      <c r="X254" s="29" t="n"/>
      <c r="Y254" s="29" t="n"/>
      <c r="Z254" s="29" t="n"/>
      <c r="AA254" s="29" t="n"/>
    </row>
    <row r="255">
      <c r="A255" s="29" t="inlineStr">
        <is>
          <t>San Juan</t>
        </is>
      </c>
      <c r="B255" s="29" t="inlineStr">
        <is>
          <t>1120</t>
        </is>
      </c>
      <c r="C255" s="29" t="inlineStr">
        <is>
          <t>Stock SAP</t>
        </is>
      </c>
      <c r="D255" s="29" t="inlineStr">
        <is>
          <t>Uniformes</t>
        </is>
      </c>
      <c r="E255" s="29" t="inlineStr">
        <is>
          <t>ZUNI</t>
        </is>
      </c>
      <c r="F255" s="29" t="inlineStr">
        <is>
          <t>Fuera del alcance</t>
        </is>
      </c>
      <c r="G255" s="29" t="inlineStr">
        <is>
          <t>3001543</t>
        </is>
      </c>
      <c r="H255" s="29" t="inlineStr">
        <is>
          <t>CAMPERA DE POLAR C/LOGO + REFLEC XXL</t>
        </is>
      </c>
      <c r="I255" s="29" t="n"/>
      <c r="J255" s="29" t="n"/>
      <c r="K255" s="30">
        <f>SUMIF('1120 SJ'!$A$2:$A$679,$G255,'1120 SJ'!$I$2:$I$679)</f>
        <v/>
      </c>
      <c r="L255" s="30">
        <f>SUMIF('1120 SJ'!$A$2:$A$679,$G255,'1120 SJ'!$Q$2:$Q$679)</f>
        <v/>
      </c>
      <c r="M255" s="30">
        <f>$K255-$L255</f>
        <v/>
      </c>
      <c r="N255" s="31">
        <f>IFERROR(SUMIF('1120 SJ'!$A$2:$A$679,$G255,'1120 SJ'!$M$2:$M$679)/$K255,0)</f>
        <v/>
      </c>
      <c r="O255" s="31">
        <f>IFERROR($K255*$N255,"")</f>
        <v/>
      </c>
      <c r="P255" s="31">
        <f>IFERROR($L255*$N255,"")</f>
        <v/>
      </c>
      <c r="Q255" s="31">
        <f>$M255*$N255</f>
        <v/>
      </c>
      <c r="R255" s="29" t="n"/>
      <c r="S255" s="39" t="n"/>
      <c r="T255" s="29" t="inlineStr">
        <is>
          <t>No aplica: uniformes, clasificación que el inventario físico de Farmacia no releva</t>
        </is>
      </c>
      <c r="U255" s="40" t="inlineStr">
        <is>
          <t>Fuera del alcance del inventario físico</t>
        </is>
      </c>
      <c r="V255" s="29" t="n"/>
      <c r="W255" s="29" t="n"/>
      <c r="X255" s="29" t="n"/>
      <c r="Y255" s="29" t="n"/>
      <c r="Z255" s="29" t="n"/>
      <c r="AA255" s="29" t="n"/>
    </row>
    <row r="256">
      <c r="A256" s="29" t="inlineStr">
        <is>
          <t>San Juan</t>
        </is>
      </c>
      <c r="B256" s="29" t="inlineStr">
        <is>
          <t>1120</t>
        </is>
      </c>
      <c r="C256" s="29" t="inlineStr">
        <is>
          <t>Stock SAP</t>
        </is>
      </c>
      <c r="D256" s="29" t="inlineStr">
        <is>
          <t>Uniformes</t>
        </is>
      </c>
      <c r="E256" s="29" t="inlineStr">
        <is>
          <t>ZUNI</t>
        </is>
      </c>
      <c r="F256" s="29" t="inlineStr">
        <is>
          <t>Fuera del alcance</t>
        </is>
      </c>
      <c r="G256" s="29" t="inlineStr">
        <is>
          <t>3000914</t>
        </is>
      </c>
      <c r="H256" s="29" t="inlineStr">
        <is>
          <t>BOTIN DE SEGURIDAD T42</t>
        </is>
      </c>
      <c r="I256" s="29" t="n"/>
      <c r="J256" s="29" t="n"/>
      <c r="K256" s="30">
        <f>SUMIF('1120 SJ'!$A$2:$A$679,$G256,'1120 SJ'!$I$2:$I$679)</f>
        <v/>
      </c>
      <c r="L256" s="30">
        <f>SUMIF('1120 SJ'!$A$2:$A$679,$G256,'1120 SJ'!$Q$2:$Q$679)</f>
        <v/>
      </c>
      <c r="M256" s="30">
        <f>$K256-$L256</f>
        <v/>
      </c>
      <c r="N256" s="31">
        <f>IFERROR(SUMIF('1120 SJ'!$A$2:$A$679,$G256,'1120 SJ'!$M$2:$M$679)/$K256,0)</f>
        <v/>
      </c>
      <c r="O256" s="31">
        <f>IFERROR($K256*$N256,"")</f>
        <v/>
      </c>
      <c r="P256" s="31">
        <f>IFERROR($L256*$N256,"")</f>
        <v/>
      </c>
      <c r="Q256" s="31">
        <f>$M256*$N256</f>
        <v/>
      </c>
      <c r="R256" s="29" t="n"/>
      <c r="S256" s="39" t="n"/>
      <c r="T256" s="29" t="inlineStr">
        <is>
          <t>No aplica: uniformes, clasificación que el inventario físico de Farmacia no releva</t>
        </is>
      </c>
      <c r="U256" s="40" t="inlineStr">
        <is>
          <t>Fuera del alcance del inventario físico</t>
        </is>
      </c>
      <c r="V256" s="29" t="n"/>
      <c r="W256" s="29" t="n"/>
      <c r="X256" s="29" t="n"/>
      <c r="Y256" s="29" t="n"/>
      <c r="Z256" s="29" t="n"/>
      <c r="AA256" s="29" t="n"/>
    </row>
    <row r="257">
      <c r="A257" s="29" t="inlineStr">
        <is>
          <t>San Juan</t>
        </is>
      </c>
      <c r="B257" s="29" t="inlineStr">
        <is>
          <t>1120</t>
        </is>
      </c>
      <c r="C257" s="29" t="inlineStr">
        <is>
          <t>Stock SAP</t>
        </is>
      </c>
      <c r="D257" s="29" t="inlineStr">
        <is>
          <t>Medicamentos</t>
        </is>
      </c>
      <c r="E257" s="29" t="inlineStr">
        <is>
          <t>ZMED</t>
        </is>
      </c>
      <c r="F257" s="29" t="inlineStr">
        <is>
          <t>Dentro del alcance</t>
        </is>
      </c>
      <c r="G257" s="29" t="inlineStr">
        <is>
          <t>1000162</t>
        </is>
      </c>
      <c r="H257" s="29" t="inlineStr">
        <is>
          <t>GEL CONDUCTOR KINESIO</t>
        </is>
      </c>
      <c r="I257" s="29" t="n"/>
      <c r="J257" s="29" t="n"/>
      <c r="K257" s="30">
        <f>SUMIF('1120 SJ'!$A$2:$A$679,$G257,'1120 SJ'!$I$2:$I$679)</f>
        <v/>
      </c>
      <c r="L257" s="30">
        <f>SUMIF('1120 SJ'!$A$2:$A$679,$G257,'1120 SJ'!$Q$2:$Q$679)</f>
        <v/>
      </c>
      <c r="M257" s="30">
        <f>$K257-$L257</f>
        <v/>
      </c>
      <c r="N257" s="31">
        <f>IFERROR(SUMIF('1120 SJ'!$A$2:$A$679,$G257,'1120 SJ'!$M$2:$M$679)/$K257,0)</f>
        <v/>
      </c>
      <c r="O257" s="31">
        <f>IFERROR($K257*$N257,"")</f>
        <v/>
      </c>
      <c r="P257" s="31">
        <f>IFERROR($L257*$N257,"")</f>
        <v/>
      </c>
      <c r="Q257" s="31">
        <f>$M257*$N257</f>
        <v/>
      </c>
      <c r="R257" s="29" t="n"/>
      <c r="S257" s="39" t="n"/>
      <c r="T257" s="29" t="inlineStr">
        <is>
          <t>Sin recuento físico en el inventario de Avain</t>
        </is>
      </c>
      <c r="U257" s="40" t="inlineStr">
        <is>
          <t>Sin recuento físico</t>
        </is>
      </c>
      <c r="V257" s="29" t="n"/>
      <c r="W257" s="29" t="n"/>
      <c r="X257" s="29" t="n"/>
      <c r="Y257" s="29" t="n"/>
      <c r="Z257" s="29" t="n"/>
      <c r="AA257" s="29" t="n"/>
    </row>
    <row r="258">
      <c r="A258" s="29" t="inlineStr">
        <is>
          <t>San Juan</t>
        </is>
      </c>
      <c r="B258" s="29" t="inlineStr">
        <is>
          <t>1120</t>
        </is>
      </c>
      <c r="C258" s="29" t="inlineStr">
        <is>
          <t>Stock SAP</t>
        </is>
      </c>
      <c r="D258" s="29" t="inlineStr">
        <is>
          <t>Medicamentos</t>
        </is>
      </c>
      <c r="E258" s="29" t="inlineStr">
        <is>
          <t>ZMED</t>
        </is>
      </c>
      <c r="F258" s="29" t="inlineStr">
        <is>
          <t>Dentro del alcance</t>
        </is>
      </c>
      <c r="G258" s="29" t="inlineStr">
        <is>
          <t>1000288</t>
        </is>
      </c>
      <c r="H258" s="29" t="inlineStr">
        <is>
          <t>SOLUCIÓN DEXTROSA AL 25% 500 CC</t>
        </is>
      </c>
      <c r="I258" s="29" t="n"/>
      <c r="J258" s="29" t="n"/>
      <c r="K258" s="30">
        <f>SUMIF('1120 SJ'!$A$2:$A$679,$G258,'1120 SJ'!$I$2:$I$679)</f>
        <v/>
      </c>
      <c r="L258" s="30">
        <f>SUMIF('1120 SJ'!$A$2:$A$679,$G258,'1120 SJ'!$Q$2:$Q$679)</f>
        <v/>
      </c>
      <c r="M258" s="30">
        <f>$K258-$L258</f>
        <v/>
      </c>
      <c r="N258" s="31">
        <f>IFERROR(SUMIF('1120 SJ'!$A$2:$A$679,$G258,'1120 SJ'!$M$2:$M$679)/$K258,0)</f>
        <v/>
      </c>
      <c r="O258" s="31">
        <f>IFERROR($K258*$N258,"")</f>
        <v/>
      </c>
      <c r="P258" s="31">
        <f>IFERROR($L258*$N258,"")</f>
        <v/>
      </c>
      <c r="Q258" s="31">
        <f>$M258*$N258</f>
        <v/>
      </c>
      <c r="R258" s="29" t="n"/>
      <c r="S258" s="39" t="n"/>
      <c r="T258" s="29" t="inlineStr">
        <is>
          <t>Sin recuento físico en el inventario de Avain</t>
        </is>
      </c>
      <c r="U258" s="40" t="inlineStr">
        <is>
          <t>Sin recuento físico</t>
        </is>
      </c>
      <c r="V258" s="29" t="n"/>
      <c r="W258" s="29" t="n"/>
      <c r="X258" s="29" t="n"/>
      <c r="Y258" s="29" t="n"/>
      <c r="Z258" s="29" t="n"/>
      <c r="AA258" s="29" t="n"/>
    </row>
    <row r="259">
      <c r="A259" s="29" t="inlineStr">
        <is>
          <t>San Juan</t>
        </is>
      </c>
      <c r="B259" s="29" t="inlineStr">
        <is>
          <t>1120</t>
        </is>
      </c>
      <c r="C259" s="29" t="inlineStr">
        <is>
          <t>Stock SAP</t>
        </is>
      </c>
      <c r="D259" s="29" t="inlineStr">
        <is>
          <t>Medicamentos</t>
        </is>
      </c>
      <c r="E259" s="29" t="inlineStr">
        <is>
          <t>ZMED</t>
        </is>
      </c>
      <c r="F259" s="29" t="inlineStr">
        <is>
          <t>Dentro del alcance</t>
        </is>
      </c>
      <c r="G259" s="29" t="inlineStr">
        <is>
          <t>1000309</t>
        </is>
      </c>
      <c r="H259" s="29" t="inlineStr">
        <is>
          <t>LORAZEPAM AMP 4mg/1ml</t>
        </is>
      </c>
      <c r="I259" s="29" t="n"/>
      <c r="J259" s="29" t="n"/>
      <c r="K259" s="30">
        <f>SUMIF('1120 SJ'!$A$2:$A$679,$G259,'1120 SJ'!$I$2:$I$679)</f>
        <v/>
      </c>
      <c r="L259" s="30">
        <f>SUMIF('1120 SJ'!$A$2:$A$679,$G259,'1120 SJ'!$Q$2:$Q$679)</f>
        <v/>
      </c>
      <c r="M259" s="30">
        <f>$K259-$L259</f>
        <v/>
      </c>
      <c r="N259" s="31">
        <f>IFERROR(SUMIF('1120 SJ'!$A$2:$A$679,$G259,'1120 SJ'!$M$2:$M$679)/$K259,0)</f>
        <v/>
      </c>
      <c r="O259" s="31">
        <f>IFERROR($K259*$N259,"")</f>
        <v/>
      </c>
      <c r="P259" s="31">
        <f>IFERROR($L259*$N259,"")</f>
        <v/>
      </c>
      <c r="Q259" s="31">
        <f>$M259*$N259</f>
        <v/>
      </c>
      <c r="R259" s="29" t="n"/>
      <c r="S259" s="39" t="n"/>
      <c r="T259" s="29" t="inlineStr">
        <is>
          <t>Sin recuento físico en el inventario de Avain</t>
        </is>
      </c>
      <c r="U259" s="40" t="inlineStr">
        <is>
          <t>Sin recuento físico</t>
        </is>
      </c>
      <c r="V259" s="29" t="n"/>
      <c r="W259" s="29" t="n"/>
      <c r="X259" s="29" t="n"/>
      <c r="Y259" s="29" t="n"/>
      <c r="Z259" s="29" t="n"/>
      <c r="AA259" s="29" t="n"/>
    </row>
    <row r="260">
      <c r="A260" s="29" t="inlineStr">
        <is>
          <t>San Juan</t>
        </is>
      </c>
      <c r="B260" s="29" t="inlineStr">
        <is>
          <t>1120</t>
        </is>
      </c>
      <c r="C260" s="29" t="inlineStr">
        <is>
          <t>Stock SAP</t>
        </is>
      </c>
      <c r="D260" s="29" t="inlineStr">
        <is>
          <t>Medicamentos</t>
        </is>
      </c>
      <c r="E260" s="29" t="inlineStr">
        <is>
          <t>ZMED</t>
        </is>
      </c>
      <c r="F260" s="29" t="inlineStr">
        <is>
          <t>Dentro del alcance</t>
        </is>
      </c>
      <c r="G260" s="29" t="inlineStr">
        <is>
          <t>1000391</t>
        </is>
      </c>
      <c r="H260" s="29" t="inlineStr">
        <is>
          <t>DIMENHIDRINATO LAFEDAR COMP</t>
        </is>
      </c>
      <c r="I260" s="29" t="n"/>
      <c r="J260" s="29" t="n"/>
      <c r="K260" s="30">
        <f>SUMIF('1120 SJ'!$A$2:$A$679,$G260,'1120 SJ'!$I$2:$I$679)</f>
        <v/>
      </c>
      <c r="L260" s="30">
        <f>SUMIF('1120 SJ'!$A$2:$A$679,$G260,'1120 SJ'!$Q$2:$Q$679)</f>
        <v/>
      </c>
      <c r="M260" s="30">
        <f>$K260-$L260</f>
        <v/>
      </c>
      <c r="N260" s="31">
        <f>IFERROR(SUMIF('1120 SJ'!$A$2:$A$679,$G260,'1120 SJ'!$M$2:$M$679)/$K260,0)</f>
        <v/>
      </c>
      <c r="O260" s="31">
        <f>IFERROR($K260*$N260,"")</f>
        <v/>
      </c>
      <c r="P260" s="31">
        <f>IFERROR($L260*$N260,"")</f>
        <v/>
      </c>
      <c r="Q260" s="31">
        <f>$M260*$N260</f>
        <v/>
      </c>
      <c r="R260" s="29" t="n"/>
      <c r="S260" s="39" t="n"/>
      <c r="T260" s="29" t="inlineStr">
        <is>
          <t>Sin recuento físico en el inventario de Avain</t>
        </is>
      </c>
      <c r="U260" s="40" t="inlineStr">
        <is>
          <t>Sin recuento físico</t>
        </is>
      </c>
      <c r="V260" s="29" t="n"/>
      <c r="W260" s="29" t="n"/>
      <c r="X260" s="29" t="n"/>
      <c r="Y260" s="29" t="n"/>
      <c r="Z260" s="29" t="n"/>
      <c r="AA260" s="29" t="n"/>
    </row>
    <row r="261">
      <c r="A261" s="29" t="inlineStr">
        <is>
          <t>San Juan</t>
        </is>
      </c>
      <c r="B261" s="29" t="inlineStr">
        <is>
          <t>1120</t>
        </is>
      </c>
      <c r="C261" s="29" t="inlineStr">
        <is>
          <t>Stock SAP</t>
        </is>
      </c>
      <c r="D261" s="29" t="inlineStr">
        <is>
          <t>Medicamentos</t>
        </is>
      </c>
      <c r="E261" s="29" t="inlineStr">
        <is>
          <t>ZMED</t>
        </is>
      </c>
      <c r="F261" s="29" t="inlineStr">
        <is>
          <t>Dentro del alcance</t>
        </is>
      </c>
      <c r="G261" s="29" t="inlineStr">
        <is>
          <t>1000424</t>
        </is>
      </c>
      <c r="H261" s="29" t="inlineStr">
        <is>
          <t>QURA PLUS</t>
        </is>
      </c>
      <c r="I261" s="29" t="n"/>
      <c r="J261" s="29" t="n"/>
      <c r="K261" s="30">
        <f>SUMIF('1120 SJ'!$A$2:$A$679,$G261,'1120 SJ'!$I$2:$I$679)</f>
        <v/>
      </c>
      <c r="L261" s="30">
        <f>SUMIF('1120 SJ'!$A$2:$A$679,$G261,'1120 SJ'!$Q$2:$Q$679)</f>
        <v/>
      </c>
      <c r="M261" s="30">
        <f>$K261-$L261</f>
        <v/>
      </c>
      <c r="N261" s="31">
        <f>IFERROR(SUMIF('1120 SJ'!$A$2:$A$679,$G261,'1120 SJ'!$M$2:$M$679)/$K261,0)</f>
        <v/>
      </c>
      <c r="O261" s="31">
        <f>IFERROR($K261*$N261,"")</f>
        <v/>
      </c>
      <c r="P261" s="31">
        <f>IFERROR($L261*$N261,"")</f>
        <v/>
      </c>
      <c r="Q261" s="31">
        <f>$M261*$N261</f>
        <v/>
      </c>
      <c r="R261" s="29" t="n"/>
      <c r="S261" s="39" t="n"/>
      <c r="T261" s="29" t="inlineStr">
        <is>
          <t>Sin recuento físico en el inventario de Avain</t>
        </is>
      </c>
      <c r="U261" s="40" t="inlineStr">
        <is>
          <t>Sin recuento físico</t>
        </is>
      </c>
      <c r="V261" s="29" t="n"/>
      <c r="W261" s="29" t="n"/>
      <c r="X261" s="29" t="n"/>
      <c r="Y261" s="29" t="n"/>
      <c r="Z261" s="29" t="n"/>
      <c r="AA261" s="29" t="inlineStr">
        <is>
          <t>El material ocupa 2 filas en la hoja 1120 SJ (lote/almacén). La cantidad SAP y la física de esta vista son el total del material.</t>
        </is>
      </c>
    </row>
    <row r="262">
      <c r="A262" s="29" t="inlineStr">
        <is>
          <t>San Juan</t>
        </is>
      </c>
      <c r="B262" s="29" t="inlineStr">
        <is>
          <t>1120</t>
        </is>
      </c>
      <c r="C262" s="29" t="inlineStr">
        <is>
          <t>Stock SAP</t>
        </is>
      </c>
      <c r="D262" s="29" t="inlineStr">
        <is>
          <t>Medicamentos</t>
        </is>
      </c>
      <c r="E262" s="29" t="inlineStr">
        <is>
          <t>ZMED</t>
        </is>
      </c>
      <c r="F262" s="29" t="inlineStr">
        <is>
          <t>Dentro del alcance</t>
        </is>
      </c>
      <c r="G262" s="29" t="inlineStr">
        <is>
          <t>1000581</t>
        </is>
      </c>
      <c r="H262" s="29" t="inlineStr">
        <is>
          <t>DECIDEX COMPUESTO</t>
        </is>
      </c>
      <c r="I262" s="29" t="n"/>
      <c r="J262" s="29" t="n"/>
      <c r="K262" s="30">
        <f>SUMIF('1120 SJ'!$A$2:$A$679,$G262,'1120 SJ'!$I$2:$I$679)</f>
        <v/>
      </c>
      <c r="L262" s="30">
        <f>SUMIF('1120 SJ'!$A$2:$A$679,$G262,'1120 SJ'!$Q$2:$Q$679)</f>
        <v/>
      </c>
      <c r="M262" s="30">
        <f>$K262-$L262</f>
        <v/>
      </c>
      <c r="N262" s="31">
        <f>IFERROR(SUMIF('1120 SJ'!$A$2:$A$679,$G262,'1120 SJ'!$M$2:$M$679)/$K262,0)</f>
        <v/>
      </c>
      <c r="O262" s="31">
        <f>IFERROR($K262*$N262,"")</f>
        <v/>
      </c>
      <c r="P262" s="31">
        <f>IFERROR($L262*$N262,"")</f>
        <v/>
      </c>
      <c r="Q262" s="31">
        <f>$M262*$N262</f>
        <v/>
      </c>
      <c r="R262" s="29" t="n"/>
      <c r="S262" s="39" t="n"/>
      <c r="T262" s="29" t="inlineStr">
        <is>
          <t>Sin recuento físico en el inventario de Avain</t>
        </is>
      </c>
      <c r="U262" s="40" t="inlineStr">
        <is>
          <t>Sin recuento físico</t>
        </is>
      </c>
      <c r="V262" s="29" t="n"/>
      <c r="W262" s="29" t="n"/>
      <c r="X262" s="29" t="n"/>
      <c r="Y262" s="29" t="n"/>
      <c r="Z262" s="29" t="n"/>
      <c r="AA262" s="29" t="n"/>
    </row>
    <row r="263">
      <c r="A263" s="29" t="inlineStr">
        <is>
          <t>San Juan</t>
        </is>
      </c>
      <c r="B263" s="29" t="inlineStr">
        <is>
          <t>1120</t>
        </is>
      </c>
      <c r="C263" s="29" t="inlineStr">
        <is>
          <t>Stock SAP</t>
        </is>
      </c>
      <c r="D263" s="29" t="inlineStr">
        <is>
          <t>Medicamentos</t>
        </is>
      </c>
      <c r="E263" s="29" t="inlineStr">
        <is>
          <t>ZMED</t>
        </is>
      </c>
      <c r="F263" s="29" t="inlineStr">
        <is>
          <t>Dentro del alcance</t>
        </is>
      </c>
      <c r="G263" s="29" t="inlineStr">
        <is>
          <t>1000624</t>
        </is>
      </c>
      <c r="H263" s="29" t="inlineStr">
        <is>
          <t>LACTULON JARABE</t>
        </is>
      </c>
      <c r="I263" s="29" t="n"/>
      <c r="J263" s="29" t="n"/>
      <c r="K263" s="30">
        <f>SUMIF('1120 SJ'!$A$2:$A$679,$G263,'1120 SJ'!$I$2:$I$679)</f>
        <v/>
      </c>
      <c r="L263" s="30">
        <f>SUMIF('1120 SJ'!$A$2:$A$679,$G263,'1120 SJ'!$Q$2:$Q$679)</f>
        <v/>
      </c>
      <c r="M263" s="30">
        <f>$K263-$L263</f>
        <v/>
      </c>
      <c r="N263" s="31">
        <f>IFERROR(SUMIF('1120 SJ'!$A$2:$A$679,$G263,'1120 SJ'!$M$2:$M$679)/$K263,0)</f>
        <v/>
      </c>
      <c r="O263" s="31">
        <f>IFERROR($K263*$N263,"")</f>
        <v/>
      </c>
      <c r="P263" s="31">
        <f>IFERROR($L263*$N263,"")</f>
        <v/>
      </c>
      <c r="Q263" s="31">
        <f>$M263*$N263</f>
        <v/>
      </c>
      <c r="R263" s="29" t="n"/>
      <c r="S263" s="39" t="n"/>
      <c r="T263" s="29" t="inlineStr">
        <is>
          <t>Sin recuento físico en el inventario de Avain</t>
        </is>
      </c>
      <c r="U263" s="40" t="inlineStr">
        <is>
          <t>Sin recuento físico</t>
        </is>
      </c>
      <c r="V263" s="29" t="n"/>
      <c r="W263" s="29" t="n"/>
      <c r="X263" s="29" t="n"/>
      <c r="Y263" s="29" t="n"/>
      <c r="Z263" s="29" t="n"/>
      <c r="AA263" s="29" t="n"/>
    </row>
    <row r="264">
      <c r="A264" s="29" t="inlineStr">
        <is>
          <t>San Juan</t>
        </is>
      </c>
      <c r="B264" s="29" t="inlineStr">
        <is>
          <t>1120</t>
        </is>
      </c>
      <c r="C264" s="29" t="inlineStr">
        <is>
          <t>Stock SAP</t>
        </is>
      </c>
      <c r="D264" s="29" t="inlineStr">
        <is>
          <t>Medicamentos</t>
        </is>
      </c>
      <c r="E264" s="29" t="inlineStr">
        <is>
          <t>ZMED</t>
        </is>
      </c>
      <c r="F264" s="29" t="inlineStr">
        <is>
          <t>Dentro del alcance</t>
        </is>
      </c>
      <c r="G264" s="29" t="inlineStr">
        <is>
          <t>1000671</t>
        </is>
      </c>
      <c r="H264" s="29" t="inlineStr">
        <is>
          <t>SULFATO DE MAGNESIO AL 25% AMP</t>
        </is>
      </c>
      <c r="I264" s="29" t="n"/>
      <c r="J264" s="29" t="n"/>
      <c r="K264" s="30">
        <f>SUMIF('1120 SJ'!$A$2:$A$679,$G264,'1120 SJ'!$I$2:$I$679)</f>
        <v/>
      </c>
      <c r="L264" s="30">
        <f>SUMIF('1120 SJ'!$A$2:$A$679,$G264,'1120 SJ'!$Q$2:$Q$679)</f>
        <v/>
      </c>
      <c r="M264" s="30">
        <f>$K264-$L264</f>
        <v/>
      </c>
      <c r="N264" s="31">
        <f>IFERROR(SUMIF('1120 SJ'!$A$2:$A$679,$G264,'1120 SJ'!$M$2:$M$679)/$K264,0)</f>
        <v/>
      </c>
      <c r="O264" s="31">
        <f>IFERROR($K264*$N264,"")</f>
        <v/>
      </c>
      <c r="P264" s="31">
        <f>IFERROR($L264*$N264,"")</f>
        <v/>
      </c>
      <c r="Q264" s="31">
        <f>$M264*$N264</f>
        <v/>
      </c>
      <c r="R264" s="29" t="n"/>
      <c r="S264" s="39" t="n"/>
      <c r="T264" s="29" t="inlineStr">
        <is>
          <t>Sin recuento físico en el inventario de Avain</t>
        </is>
      </c>
      <c r="U264" s="40" t="inlineStr">
        <is>
          <t>Sin recuento físico</t>
        </is>
      </c>
      <c r="V264" s="29" t="n"/>
      <c r="W264" s="29" t="n"/>
      <c r="X264" s="29" t="n"/>
      <c r="Y264" s="29" t="n"/>
      <c r="Z264" s="29" t="n"/>
      <c r="AA264" s="29" t="n"/>
    </row>
    <row r="265">
      <c r="A265" s="29" t="inlineStr">
        <is>
          <t>San Juan</t>
        </is>
      </c>
      <c r="B265" s="29" t="inlineStr">
        <is>
          <t>1120</t>
        </is>
      </c>
      <c r="C265" s="29" t="inlineStr">
        <is>
          <t>Stock SAP</t>
        </is>
      </c>
      <c r="D265" s="29" t="inlineStr">
        <is>
          <t>Medicamentos</t>
        </is>
      </c>
      <c r="E265" s="29" t="inlineStr">
        <is>
          <t>ZMED</t>
        </is>
      </c>
      <c r="F265" s="29" t="inlineStr">
        <is>
          <t>Dentro del alcance</t>
        </is>
      </c>
      <c r="G265" s="29" t="inlineStr">
        <is>
          <t>1000757</t>
        </is>
      </c>
      <c r="H265" s="29" t="inlineStr">
        <is>
          <t>ENTEROGERMINA</t>
        </is>
      </c>
      <c r="I265" s="29" t="n"/>
      <c r="J265" s="29" t="n"/>
      <c r="K265" s="30">
        <f>SUMIF('1120 SJ'!$A$2:$A$679,$G265,'1120 SJ'!$I$2:$I$679)</f>
        <v/>
      </c>
      <c r="L265" s="30">
        <f>SUMIF('1120 SJ'!$A$2:$A$679,$G265,'1120 SJ'!$Q$2:$Q$679)</f>
        <v/>
      </c>
      <c r="M265" s="30">
        <f>$K265-$L265</f>
        <v/>
      </c>
      <c r="N265" s="31">
        <f>IFERROR(SUMIF('1120 SJ'!$A$2:$A$679,$G265,'1120 SJ'!$M$2:$M$679)/$K265,0)</f>
        <v/>
      </c>
      <c r="O265" s="31">
        <f>IFERROR($K265*$N265,"")</f>
        <v/>
      </c>
      <c r="P265" s="31">
        <f>IFERROR($L265*$N265,"")</f>
        <v/>
      </c>
      <c r="Q265" s="31">
        <f>$M265*$N265</f>
        <v/>
      </c>
      <c r="R265" s="29" t="n"/>
      <c r="S265" s="39" t="n"/>
      <c r="T265" s="29" t="inlineStr">
        <is>
          <t>Sin recuento físico en el inventario de Avain</t>
        </is>
      </c>
      <c r="U265" s="40" t="inlineStr">
        <is>
          <t>Sin recuento físico</t>
        </is>
      </c>
      <c r="V265" s="29" t="n"/>
      <c r="W265" s="29" t="n"/>
      <c r="X265" s="29" t="n"/>
      <c r="Y265" s="29" t="n"/>
      <c r="Z265" s="29" t="n"/>
      <c r="AA265" s="29" t="inlineStr">
        <is>
          <t>El material ocupa 2 filas en la hoja 1120 SJ (lote/almacén). La cantidad SAP y la física de esta vista son el total del material.</t>
        </is>
      </c>
    </row>
    <row r="266">
      <c r="A266" s="29" t="inlineStr">
        <is>
          <t>San Juan</t>
        </is>
      </c>
      <c r="B266" s="29" t="inlineStr">
        <is>
          <t>1120</t>
        </is>
      </c>
      <c r="C266" s="29" t="inlineStr">
        <is>
          <t>Stock SAP</t>
        </is>
      </c>
      <c r="D266" s="29" t="inlineStr">
        <is>
          <t>Medicamentos</t>
        </is>
      </c>
      <c r="E266" s="29" t="inlineStr">
        <is>
          <t>ZMED</t>
        </is>
      </c>
      <c r="F266" s="29" t="inlineStr">
        <is>
          <t>Dentro del alcance</t>
        </is>
      </c>
      <c r="G266" s="29" t="inlineStr">
        <is>
          <t>1001217</t>
        </is>
      </c>
      <c r="H266" s="29" t="inlineStr">
        <is>
          <t>AC. POLIACRILICO  10GR GEL</t>
        </is>
      </c>
      <c r="I266" s="29" t="n"/>
      <c r="J266" s="29" t="n"/>
      <c r="K266" s="30">
        <f>SUMIF('1120 SJ'!$A$2:$A$679,$G266,'1120 SJ'!$I$2:$I$679)</f>
        <v/>
      </c>
      <c r="L266" s="30">
        <f>SUMIF('1120 SJ'!$A$2:$A$679,$G266,'1120 SJ'!$Q$2:$Q$679)</f>
        <v/>
      </c>
      <c r="M266" s="30">
        <f>$K266-$L266</f>
        <v/>
      </c>
      <c r="N266" s="31">
        <f>IFERROR(SUMIF('1120 SJ'!$A$2:$A$679,$G266,'1120 SJ'!$M$2:$M$679)/$K266,0)</f>
        <v/>
      </c>
      <c r="O266" s="31">
        <f>IFERROR($K266*$N266,"")</f>
        <v/>
      </c>
      <c r="P266" s="31">
        <f>IFERROR($L266*$N266,"")</f>
        <v/>
      </c>
      <c r="Q266" s="31">
        <f>$M266*$N266</f>
        <v/>
      </c>
      <c r="R266" s="29" t="n"/>
      <c r="S266" s="39" t="n"/>
      <c r="T266" s="29" t="inlineStr">
        <is>
          <t>Sin recuento físico en el inventario de Avain</t>
        </is>
      </c>
      <c r="U266" s="40" t="inlineStr">
        <is>
          <t>Sin recuento físico</t>
        </is>
      </c>
      <c r="V266" s="29" t="n"/>
      <c r="W266" s="29" t="n"/>
      <c r="X266" s="29" t="n"/>
      <c r="Y266" s="29" t="n"/>
      <c r="Z266" s="29" t="n"/>
      <c r="AA266" s="29" t="n"/>
    </row>
    <row r="267">
      <c r="A267" s="29" t="inlineStr">
        <is>
          <t>San Juan</t>
        </is>
      </c>
      <c r="B267" s="29" t="inlineStr">
        <is>
          <t>1120</t>
        </is>
      </c>
      <c r="C267" s="29" t="inlineStr">
        <is>
          <t>Stock SAP</t>
        </is>
      </c>
      <c r="D267" s="29" t="inlineStr">
        <is>
          <t>Medicamentos</t>
        </is>
      </c>
      <c r="E267" s="29" t="inlineStr">
        <is>
          <t>ZMED</t>
        </is>
      </c>
      <c r="F267" s="29" t="inlineStr">
        <is>
          <t>Dentro del alcance</t>
        </is>
      </c>
      <c r="G267" s="29" t="inlineStr">
        <is>
          <t>1005160</t>
        </is>
      </c>
      <c r="H267" s="29" t="inlineStr">
        <is>
          <t>SINAMIDA CREMA X 15GRS</t>
        </is>
      </c>
      <c r="I267" s="29" t="n"/>
      <c r="J267" s="29" t="n"/>
      <c r="K267" s="30">
        <f>SUMIF('1120 SJ'!$A$2:$A$679,$G267,'1120 SJ'!$I$2:$I$679)</f>
        <v/>
      </c>
      <c r="L267" s="30">
        <f>SUMIF('1120 SJ'!$A$2:$A$679,$G267,'1120 SJ'!$Q$2:$Q$679)</f>
        <v/>
      </c>
      <c r="M267" s="30">
        <f>$K267-$L267</f>
        <v/>
      </c>
      <c r="N267" s="31">
        <f>IFERROR(SUMIF('1120 SJ'!$A$2:$A$679,$G267,'1120 SJ'!$M$2:$M$679)/$K267,0)</f>
        <v/>
      </c>
      <c r="O267" s="31">
        <f>IFERROR($K267*$N267,"")</f>
        <v/>
      </c>
      <c r="P267" s="31">
        <f>IFERROR($L267*$N267,"")</f>
        <v/>
      </c>
      <c r="Q267" s="31">
        <f>$M267*$N267</f>
        <v/>
      </c>
      <c r="R267" s="29" t="n"/>
      <c r="S267" s="39" t="n"/>
      <c r="T267" s="29" t="inlineStr">
        <is>
          <t>Sin recuento físico en el inventario de Avain</t>
        </is>
      </c>
      <c r="U267" s="40" t="inlineStr">
        <is>
          <t>Sin recuento físico</t>
        </is>
      </c>
      <c r="V267" s="29" t="n"/>
      <c r="W267" s="29" t="n"/>
      <c r="X267" s="29" t="n"/>
      <c r="Y267" s="29" t="n"/>
      <c r="Z267" s="29" t="n"/>
      <c r="AA267" s="29" t="n"/>
    </row>
    <row r="268">
      <c r="A268" s="29" t="inlineStr">
        <is>
          <t>San Juan</t>
        </is>
      </c>
      <c r="B268" s="29" t="inlineStr">
        <is>
          <t>1120</t>
        </is>
      </c>
      <c r="C268" s="29" t="inlineStr">
        <is>
          <t>Stock SAP</t>
        </is>
      </c>
      <c r="D268" s="29" t="inlineStr">
        <is>
          <t>Medicamentos</t>
        </is>
      </c>
      <c r="E268" s="29" t="inlineStr">
        <is>
          <t>ZMED</t>
        </is>
      </c>
      <c r="F268" s="29" t="inlineStr">
        <is>
          <t>Dentro del alcance</t>
        </is>
      </c>
      <c r="G268" s="29" t="inlineStr">
        <is>
          <t>1005248</t>
        </is>
      </c>
      <c r="H268" s="29" t="inlineStr">
        <is>
          <t>GLUCONATO DE CALCIO 10% X 10ML AMPOLLA</t>
        </is>
      </c>
      <c r="I268" s="29" t="n"/>
      <c r="J268" s="29" t="n"/>
      <c r="K268" s="30">
        <f>SUMIF('1120 SJ'!$A$2:$A$679,$G268,'1120 SJ'!$I$2:$I$679)</f>
        <v/>
      </c>
      <c r="L268" s="30">
        <f>SUMIF('1120 SJ'!$A$2:$A$679,$G268,'1120 SJ'!$Q$2:$Q$679)</f>
        <v/>
      </c>
      <c r="M268" s="30">
        <f>$K268-$L268</f>
        <v/>
      </c>
      <c r="N268" s="31">
        <f>IFERROR(SUMIF('1120 SJ'!$A$2:$A$679,$G268,'1120 SJ'!$M$2:$M$679)/$K268,0)</f>
        <v/>
      </c>
      <c r="O268" s="31">
        <f>IFERROR($K268*$N268,"")</f>
        <v/>
      </c>
      <c r="P268" s="31">
        <f>IFERROR($L268*$N268,"")</f>
        <v/>
      </c>
      <c r="Q268" s="31">
        <f>$M268*$N268</f>
        <v/>
      </c>
      <c r="R268" s="29" t="n"/>
      <c r="S268" s="39" t="n"/>
      <c r="T268" s="29" t="inlineStr">
        <is>
          <t>Sin recuento físico en el inventario de Avain</t>
        </is>
      </c>
      <c r="U268" s="40" t="inlineStr">
        <is>
          <t>Sin recuento físico</t>
        </is>
      </c>
      <c r="V268" s="29" t="n"/>
      <c r="W268" s="29" t="n"/>
      <c r="X268" s="29" t="n"/>
      <c r="Y268" s="29" t="n"/>
      <c r="Z268" s="29" t="n"/>
      <c r="AA268" s="29" t="n"/>
    </row>
    <row r="269">
      <c r="A269" s="29" t="inlineStr">
        <is>
          <t>San Juan</t>
        </is>
      </c>
      <c r="B269" s="29" t="inlineStr">
        <is>
          <t>1120</t>
        </is>
      </c>
      <c r="C269" s="29" t="inlineStr">
        <is>
          <t>Stock SAP</t>
        </is>
      </c>
      <c r="D269" s="29" t="inlineStr">
        <is>
          <t>Descartables</t>
        </is>
      </c>
      <c r="E269" s="29" t="inlineStr">
        <is>
          <t>ZDES</t>
        </is>
      </c>
      <c r="F269" s="29" t="inlineStr">
        <is>
          <t>Dentro del alcance</t>
        </is>
      </c>
      <c r="G269" s="29" t="inlineStr">
        <is>
          <t>2000018</t>
        </is>
      </c>
      <c r="H269" s="29" t="inlineStr">
        <is>
          <t>TUBO ENDOTRAQ N° 6.5 C/BALON</t>
        </is>
      </c>
      <c r="I269" s="29" t="n"/>
      <c r="J269" s="29" t="n"/>
      <c r="K269" s="30">
        <f>SUMIF('1120 SJ'!$A$2:$A$679,$G269,'1120 SJ'!$I$2:$I$679)</f>
        <v/>
      </c>
      <c r="L269" s="30">
        <f>SUMIF('1120 SJ'!$A$2:$A$679,$G269,'1120 SJ'!$Q$2:$Q$679)</f>
        <v/>
      </c>
      <c r="M269" s="30">
        <f>$K269-$L269</f>
        <v/>
      </c>
      <c r="N269" s="31">
        <f>IFERROR(SUMIF('1120 SJ'!$A$2:$A$679,$G269,'1120 SJ'!$M$2:$M$679)/$K269,0)</f>
        <v/>
      </c>
      <c r="O269" s="31">
        <f>IFERROR($K269*$N269,"")</f>
        <v/>
      </c>
      <c r="P269" s="31">
        <f>IFERROR($L269*$N269,"")</f>
        <v/>
      </c>
      <c r="Q269" s="31">
        <f>$M269*$N269</f>
        <v/>
      </c>
      <c r="R269" s="29" t="n"/>
      <c r="S269" s="39" t="n"/>
      <c r="T269" s="29" t="inlineStr">
        <is>
          <t>Sin recuento físico en el inventario de Avain</t>
        </is>
      </c>
      <c r="U269" s="40" t="inlineStr">
        <is>
          <t>Sin recuento físico</t>
        </is>
      </c>
      <c r="V269" s="29" t="n"/>
      <c r="W269" s="29" t="n"/>
      <c r="X269" s="29" t="n"/>
      <c r="Y269" s="29" t="n"/>
      <c r="Z269" s="29" t="n"/>
      <c r="AA269" s="29" t="n"/>
    </row>
    <row r="270">
      <c r="A270" s="29" t="inlineStr">
        <is>
          <t>San Juan</t>
        </is>
      </c>
      <c r="B270" s="29" t="inlineStr">
        <is>
          <t>1120</t>
        </is>
      </c>
      <c r="C270" s="29" t="inlineStr">
        <is>
          <t>Stock SAP</t>
        </is>
      </c>
      <c r="D270" s="29" t="inlineStr">
        <is>
          <t>Descartables</t>
        </is>
      </c>
      <c r="E270" s="29" t="inlineStr">
        <is>
          <t>ZDES</t>
        </is>
      </c>
      <c r="F270" s="29" t="inlineStr">
        <is>
          <t>Dentro del alcance</t>
        </is>
      </c>
      <c r="G270" s="29" t="inlineStr">
        <is>
          <t>2000078</t>
        </is>
      </c>
      <c r="H270" s="29" t="inlineStr">
        <is>
          <t>TUBO ENDOTRAQ N° 8 C/BALON</t>
        </is>
      </c>
      <c r="I270" s="29" t="n"/>
      <c r="J270" s="29" t="n"/>
      <c r="K270" s="30">
        <f>SUMIF('1120 SJ'!$A$2:$A$679,$G270,'1120 SJ'!$I$2:$I$679)</f>
        <v/>
      </c>
      <c r="L270" s="30">
        <f>SUMIF('1120 SJ'!$A$2:$A$679,$G270,'1120 SJ'!$Q$2:$Q$679)</f>
        <v/>
      </c>
      <c r="M270" s="30">
        <f>$K270-$L270</f>
        <v/>
      </c>
      <c r="N270" s="31">
        <f>IFERROR(SUMIF('1120 SJ'!$A$2:$A$679,$G270,'1120 SJ'!$M$2:$M$679)/$K270,0)</f>
        <v/>
      </c>
      <c r="O270" s="31">
        <f>IFERROR($K270*$N270,"")</f>
        <v/>
      </c>
      <c r="P270" s="31">
        <f>IFERROR($L270*$N270,"")</f>
        <v/>
      </c>
      <c r="Q270" s="31">
        <f>$M270*$N270</f>
        <v/>
      </c>
      <c r="R270" s="29" t="n"/>
      <c r="S270" s="39" t="n"/>
      <c r="T270" s="29" t="inlineStr">
        <is>
          <t>Sin recuento físico en el inventario de Avain</t>
        </is>
      </c>
      <c r="U270" s="40" t="inlineStr">
        <is>
          <t>Sin recuento físico</t>
        </is>
      </c>
      <c r="V270" s="29" t="n"/>
      <c r="W270" s="29" t="n"/>
      <c r="X270" s="29" t="n"/>
      <c r="Y270" s="29" t="n"/>
      <c r="Z270" s="29" t="n"/>
      <c r="AA270" s="29" t="n"/>
    </row>
    <row r="271">
      <c r="A271" s="29" t="inlineStr">
        <is>
          <t>San Juan</t>
        </is>
      </c>
      <c r="B271" s="29" t="inlineStr">
        <is>
          <t>1120</t>
        </is>
      </c>
      <c r="C271" s="29" t="inlineStr">
        <is>
          <t>Stock SAP</t>
        </is>
      </c>
      <c r="D271" s="29" t="inlineStr">
        <is>
          <t>Descartables</t>
        </is>
      </c>
      <c r="E271" s="29" t="inlineStr">
        <is>
          <t>ZDES</t>
        </is>
      </c>
      <c r="F271" s="29" t="inlineStr">
        <is>
          <t>Dentro del alcance</t>
        </is>
      </c>
      <c r="G271" s="29" t="inlineStr">
        <is>
          <t>2000205</t>
        </is>
      </c>
      <c r="H271" s="29" t="inlineStr">
        <is>
          <t>TELA ADHE HIPOALERGENICA DE SEDA 5CM</t>
        </is>
      </c>
      <c r="I271" s="29" t="inlineStr">
        <is>
          <t>DESC134; DESC135</t>
        </is>
      </c>
      <c r="J271" s="29" t="inlineStr">
        <is>
          <t>Tela Hipoalergénica 2.5 cm; Tela Hipoalergénica 5cm</t>
        </is>
      </c>
      <c r="K271" s="30">
        <f>SUMIF('1120 SJ'!$A$2:$A$679,$G271,'1120 SJ'!$I$2:$I$679)</f>
        <v/>
      </c>
      <c r="L271" s="30">
        <f>SUMIF('1120 SJ'!$A$2:$A$679,$G271,'1120 SJ'!$Q$2:$Q$679)</f>
        <v/>
      </c>
      <c r="M271" s="30">
        <f>$K271-$L271</f>
        <v/>
      </c>
      <c r="N271" s="31">
        <f>IFERROR(SUMIF('1120 SJ'!$A$2:$A$679,$G271,'1120 SJ'!$M$2:$M$679)/$K271,0)</f>
        <v/>
      </c>
      <c r="O271" s="31">
        <f>IFERROR($K271*$N271,"")</f>
        <v/>
      </c>
      <c r="P271" s="31">
        <f>IFERROR($L271*$N271,"")</f>
        <v/>
      </c>
      <c r="Q271" s="31">
        <f>$M271*$N271</f>
        <v/>
      </c>
      <c r="R271" s="29" t="n"/>
      <c r="S271" s="38" t="inlineStr">
        <is>
          <t>Baja</t>
        </is>
      </c>
      <c r="T271" s="29" t="inlineStr">
        <is>
          <t>Homologado – confianza Baja – pendiente de validación</t>
        </is>
      </c>
      <c r="U271" s="37" t="inlineStr">
        <is>
          <t>Dar de alta en SAP</t>
        </is>
      </c>
      <c r="V271" s="29" t="inlineStr">
        <is>
          <t>Cruce por nomenclatura SAP; Homologación por código Avain (master D-145)</t>
        </is>
      </c>
      <c r="W271" s="29" t="inlineStr">
        <is>
          <t>No</t>
        </is>
      </c>
      <c r="X271" s="29" t="n"/>
      <c r="Y271" s="29" t="inlineStr">
        <is>
          <t>Sí</t>
        </is>
      </c>
      <c r="Z271" s="29" t="inlineStr">
        <is>
          <t>D-145</t>
        </is>
      </c>
      <c r="AA271" s="29" t="inlineStr">
        <is>
          <t>Varias denominaciones del inventario físico corresponden a este material SAP (DESC134 Tela Hipoalergénica 2.5 cm; DESC135 Tela Hipoalergénica 5cm). Se sumaron las cantidades físicas. Cruce por nomenclatura: dosis/presentación distinta (2.5CM vs 5CM); similitud 0.66. Homologación: confianza base Alta + confianza SAP Alta → Alta. Otros códigos SAP del master no están en el stock de este centro: 2000289, 2001334.</t>
        </is>
      </c>
    </row>
    <row r="272">
      <c r="A272" s="29" t="inlineStr">
        <is>
          <t>San Juan</t>
        </is>
      </c>
      <c r="B272" s="29" t="inlineStr">
        <is>
          <t>1120</t>
        </is>
      </c>
      <c r="C272" s="29" t="inlineStr">
        <is>
          <t>Stock SAP</t>
        </is>
      </c>
      <c r="D272" s="29" t="inlineStr">
        <is>
          <t>Descartables</t>
        </is>
      </c>
      <c r="E272" s="29" t="inlineStr">
        <is>
          <t>ZDES</t>
        </is>
      </c>
      <c r="F272" s="29" t="inlineStr">
        <is>
          <t>Dentro del alcance</t>
        </is>
      </c>
      <c r="G272" s="29" t="inlineStr">
        <is>
          <t>2000220</t>
        </is>
      </c>
      <c r="H272" s="29" t="inlineStr">
        <is>
          <t>JERINGA DE 60CC CON PICO THOMEY</t>
        </is>
      </c>
      <c r="I272" s="29" t="n"/>
      <c r="J272" s="29" t="n"/>
      <c r="K272" s="30">
        <f>SUMIF('1120 SJ'!$A$2:$A$679,$G272,'1120 SJ'!$I$2:$I$679)</f>
        <v/>
      </c>
      <c r="L272" s="30">
        <f>SUMIF('1120 SJ'!$A$2:$A$679,$G272,'1120 SJ'!$Q$2:$Q$679)</f>
        <v/>
      </c>
      <c r="M272" s="30">
        <f>$K272-$L272</f>
        <v/>
      </c>
      <c r="N272" s="31">
        <f>IFERROR(SUMIF('1120 SJ'!$A$2:$A$679,$G272,'1120 SJ'!$M$2:$M$679)/$K272,0)</f>
        <v/>
      </c>
      <c r="O272" s="31">
        <f>IFERROR($K272*$N272,"")</f>
        <v/>
      </c>
      <c r="P272" s="31">
        <f>IFERROR($L272*$N272,"")</f>
        <v/>
      </c>
      <c r="Q272" s="31">
        <f>$M272*$N272</f>
        <v/>
      </c>
      <c r="R272" s="29" t="n"/>
      <c r="S272" s="39" t="n"/>
      <c r="T272" s="29" t="inlineStr">
        <is>
          <t>Sin recuento físico en el inventario de Avain</t>
        </is>
      </c>
      <c r="U272" s="40" t="inlineStr">
        <is>
          <t>Sin recuento físico</t>
        </is>
      </c>
      <c r="V272" s="29" t="n"/>
      <c r="W272" s="29" t="n"/>
      <c r="X272" s="29" t="n"/>
      <c r="Y272" s="29" t="n"/>
      <c r="Z272" s="29" t="n"/>
      <c r="AA272" s="29" t="n"/>
    </row>
    <row r="273">
      <c r="A273" s="29" t="inlineStr">
        <is>
          <t>San Juan</t>
        </is>
      </c>
      <c r="B273" s="29" t="inlineStr">
        <is>
          <t>1120</t>
        </is>
      </c>
      <c r="C273" s="29" t="inlineStr">
        <is>
          <t>Stock SAP</t>
        </is>
      </c>
      <c r="D273" s="29" t="inlineStr">
        <is>
          <t>Descartables</t>
        </is>
      </c>
      <c r="E273" s="29" t="inlineStr">
        <is>
          <t>ZDES</t>
        </is>
      </c>
      <c r="F273" s="29" t="inlineStr">
        <is>
          <t>Dentro del alcance</t>
        </is>
      </c>
      <c r="G273" s="29" t="inlineStr">
        <is>
          <t>2000330</t>
        </is>
      </c>
      <c r="H273" s="29" t="inlineStr">
        <is>
          <t>SONDA FOLEY 2 VIAS Nº 18 100% SILICONA</t>
        </is>
      </c>
      <c r="I273" s="29" t="n"/>
      <c r="J273" s="29" t="n"/>
      <c r="K273" s="30">
        <f>SUMIF('1120 SJ'!$A$2:$A$679,$G273,'1120 SJ'!$I$2:$I$679)</f>
        <v/>
      </c>
      <c r="L273" s="30">
        <f>SUMIF('1120 SJ'!$A$2:$A$679,$G273,'1120 SJ'!$Q$2:$Q$679)</f>
        <v/>
      </c>
      <c r="M273" s="30">
        <f>$K273-$L273</f>
        <v/>
      </c>
      <c r="N273" s="31">
        <f>IFERROR(SUMIF('1120 SJ'!$A$2:$A$679,$G273,'1120 SJ'!$M$2:$M$679)/$K273,0)</f>
        <v/>
      </c>
      <c r="O273" s="31">
        <f>IFERROR($K273*$N273,"")</f>
        <v/>
      </c>
      <c r="P273" s="31">
        <f>IFERROR($L273*$N273,"")</f>
        <v/>
      </c>
      <c r="Q273" s="31">
        <f>$M273*$N273</f>
        <v/>
      </c>
      <c r="R273" s="29" t="n"/>
      <c r="S273" s="39" t="n"/>
      <c r="T273" s="29" t="inlineStr">
        <is>
          <t>Sin recuento físico en el inventario de Avain</t>
        </is>
      </c>
      <c r="U273" s="40" t="inlineStr">
        <is>
          <t>Sin recuento físico</t>
        </is>
      </c>
      <c r="V273" s="29" t="n"/>
      <c r="W273" s="29" t="n"/>
      <c r="X273" s="29" t="n"/>
      <c r="Y273" s="29" t="n"/>
      <c r="Z273" s="29" t="n"/>
      <c r="AA273" s="29" t="n"/>
    </row>
    <row r="274">
      <c r="A274" s="29" t="inlineStr">
        <is>
          <t>San Juan</t>
        </is>
      </c>
      <c r="B274" s="29" t="inlineStr">
        <is>
          <t>1120</t>
        </is>
      </c>
      <c r="C274" s="29" t="inlineStr">
        <is>
          <t>Stock SAP</t>
        </is>
      </c>
      <c r="D274" s="29" t="inlineStr">
        <is>
          <t>Descartables</t>
        </is>
      </c>
      <c r="E274" s="29" t="inlineStr">
        <is>
          <t>ZDES</t>
        </is>
      </c>
      <c r="F274" s="29" t="inlineStr">
        <is>
          <t>Dentro del alcance</t>
        </is>
      </c>
      <c r="G274" s="29" t="inlineStr">
        <is>
          <t>2000938</t>
        </is>
      </c>
      <c r="H274" s="29" t="inlineStr">
        <is>
          <t>SONDA T/K-10 SHINOBI</t>
        </is>
      </c>
      <c r="I274" s="29" t="n"/>
      <c r="J274" s="29" t="n"/>
      <c r="K274" s="30">
        <f>SUMIF('1120 SJ'!$A$2:$A$679,$G274,'1120 SJ'!$I$2:$I$679)</f>
        <v/>
      </c>
      <c r="L274" s="30">
        <f>SUMIF('1120 SJ'!$A$2:$A$679,$G274,'1120 SJ'!$Q$2:$Q$679)</f>
        <v/>
      </c>
      <c r="M274" s="30">
        <f>$K274-$L274</f>
        <v/>
      </c>
      <c r="N274" s="31">
        <f>IFERROR(SUMIF('1120 SJ'!$A$2:$A$679,$G274,'1120 SJ'!$M$2:$M$679)/$K274,0)</f>
        <v/>
      </c>
      <c r="O274" s="31">
        <f>IFERROR($K274*$N274,"")</f>
        <v/>
      </c>
      <c r="P274" s="31">
        <f>IFERROR($L274*$N274,"")</f>
        <v/>
      </c>
      <c r="Q274" s="31">
        <f>$M274*$N274</f>
        <v/>
      </c>
      <c r="R274" s="29" t="n"/>
      <c r="S274" s="39" t="n"/>
      <c r="T274" s="29" t="inlineStr">
        <is>
          <t>Sin recuento físico en el inventario de Avain</t>
        </is>
      </c>
      <c r="U274" s="40" t="inlineStr">
        <is>
          <t>Sin recuento físico</t>
        </is>
      </c>
      <c r="V274" s="29" t="n"/>
      <c r="W274" s="29" t="n"/>
      <c r="X274" s="29" t="n"/>
      <c r="Y274" s="29" t="n"/>
      <c r="Z274" s="29" t="n"/>
      <c r="AA274" s="29" t="n"/>
    </row>
    <row r="275">
      <c r="A275" s="29" t="inlineStr">
        <is>
          <t>San Juan</t>
        </is>
      </c>
      <c r="B275" s="29" t="inlineStr">
        <is>
          <t>1120</t>
        </is>
      </c>
      <c r="C275" s="29" t="inlineStr">
        <is>
          <t>Stock SAP</t>
        </is>
      </c>
      <c r="D275" s="29" t="inlineStr">
        <is>
          <t>Descartables</t>
        </is>
      </c>
      <c r="E275" s="29" t="inlineStr">
        <is>
          <t>ZDES</t>
        </is>
      </c>
      <c r="F275" s="29" t="inlineStr">
        <is>
          <t>Dentro del alcance</t>
        </is>
      </c>
      <c r="G275" s="29" t="inlineStr">
        <is>
          <t>2002477</t>
        </is>
      </c>
      <c r="H275" s="29" t="inlineStr">
        <is>
          <t>CANULA DE GUEDEL 60MM NEGRO</t>
        </is>
      </c>
      <c r="I275" s="29" t="n"/>
      <c r="J275" s="29" t="n"/>
      <c r="K275" s="30">
        <f>SUMIF('1120 SJ'!$A$2:$A$679,$G275,'1120 SJ'!$I$2:$I$679)</f>
        <v/>
      </c>
      <c r="L275" s="30">
        <f>SUMIF('1120 SJ'!$A$2:$A$679,$G275,'1120 SJ'!$Q$2:$Q$679)</f>
        <v/>
      </c>
      <c r="M275" s="30">
        <f>$K275-$L275</f>
        <v/>
      </c>
      <c r="N275" s="31">
        <f>IFERROR(SUMIF('1120 SJ'!$A$2:$A$679,$G275,'1120 SJ'!$M$2:$M$679)/$K275,0)</f>
        <v/>
      </c>
      <c r="O275" s="31">
        <f>IFERROR($K275*$N275,"")</f>
        <v/>
      </c>
      <c r="P275" s="31">
        <f>IFERROR($L275*$N275,"")</f>
        <v/>
      </c>
      <c r="Q275" s="31">
        <f>$M275*$N275</f>
        <v/>
      </c>
      <c r="R275" s="29" t="n"/>
      <c r="S275" s="39" t="n"/>
      <c r="T275" s="29" t="inlineStr">
        <is>
          <t>Sin recuento físico en el inventario de Avain</t>
        </is>
      </c>
      <c r="U275" s="40" t="inlineStr">
        <is>
          <t>Sin recuento físico</t>
        </is>
      </c>
      <c r="V275" s="29" t="n"/>
      <c r="W275" s="29" t="n"/>
      <c r="X275" s="29" t="n"/>
      <c r="Y275" s="29" t="n"/>
      <c r="Z275" s="29" t="n"/>
      <c r="AA275" s="29" t="n"/>
    </row>
    <row r="276">
      <c r="A276" s="29" t="inlineStr">
        <is>
          <t>San Juan</t>
        </is>
      </c>
      <c r="B276" s="29" t="inlineStr">
        <is>
          <t>1120</t>
        </is>
      </c>
      <c r="C276" s="29" t="inlineStr">
        <is>
          <t>Stock SAP</t>
        </is>
      </c>
      <c r="D276" s="29" t="inlineStr">
        <is>
          <t>Uniformes</t>
        </is>
      </c>
      <c r="E276" s="29" t="inlineStr">
        <is>
          <t>ZUNI</t>
        </is>
      </c>
      <c r="F276" s="29" t="inlineStr">
        <is>
          <t>Fuera del alcance</t>
        </is>
      </c>
      <c r="G276" s="29" t="inlineStr">
        <is>
          <t>3001332</t>
        </is>
      </c>
      <c r="H276" s="29" t="inlineStr">
        <is>
          <t>CAMPERA ALTA MONTAÑA S</t>
        </is>
      </c>
      <c r="I276" s="29" t="n"/>
      <c r="J276" s="29" t="n"/>
      <c r="K276" s="30">
        <f>SUMIF('1120 SJ'!$A$2:$A$679,$G276,'1120 SJ'!$I$2:$I$679)</f>
        <v/>
      </c>
      <c r="L276" s="30">
        <f>SUMIF('1120 SJ'!$A$2:$A$679,$G276,'1120 SJ'!$Q$2:$Q$679)</f>
        <v/>
      </c>
      <c r="M276" s="30">
        <f>$K276-$L276</f>
        <v/>
      </c>
      <c r="N276" s="31">
        <f>IFERROR(SUMIF('1120 SJ'!$A$2:$A$679,$G276,'1120 SJ'!$M$2:$M$679)/$K276,0)</f>
        <v/>
      </c>
      <c r="O276" s="31">
        <f>IFERROR($K276*$N276,"")</f>
        <v/>
      </c>
      <c r="P276" s="31">
        <f>IFERROR($L276*$N276,"")</f>
        <v/>
      </c>
      <c r="Q276" s="31">
        <f>$M276*$N276</f>
        <v/>
      </c>
      <c r="R276" s="29" t="n"/>
      <c r="S276" s="39" t="n"/>
      <c r="T276" s="29" t="inlineStr">
        <is>
          <t>No aplica: uniformes, clasificación que el inventario físico de Farmacia no releva</t>
        </is>
      </c>
      <c r="U276" s="40" t="inlineStr">
        <is>
          <t>Fuera del alcance del inventario físico</t>
        </is>
      </c>
      <c r="V276" s="29" t="n"/>
      <c r="W276" s="29" t="n"/>
      <c r="X276" s="29" t="n"/>
      <c r="Y276" s="29" t="n"/>
      <c r="Z276" s="29" t="n"/>
      <c r="AA276" s="29" t="n"/>
    </row>
    <row r="277">
      <c r="A277" s="29" t="inlineStr">
        <is>
          <t>San Juan</t>
        </is>
      </c>
      <c r="B277" s="29" t="inlineStr">
        <is>
          <t>1120</t>
        </is>
      </c>
      <c r="C277" s="29" t="inlineStr">
        <is>
          <t>Stock SAP</t>
        </is>
      </c>
      <c r="D277" s="29" t="inlineStr">
        <is>
          <t>Uniformes</t>
        </is>
      </c>
      <c r="E277" s="29" t="inlineStr">
        <is>
          <t>ZUNI</t>
        </is>
      </c>
      <c r="F277" s="29" t="inlineStr">
        <is>
          <t>Fuera del alcance</t>
        </is>
      </c>
      <c r="G277" s="29" t="inlineStr">
        <is>
          <t>3001549</t>
        </is>
      </c>
      <c r="H277" s="29" t="inlineStr">
        <is>
          <t>CRAMPONES PARA NIEVE</t>
        </is>
      </c>
      <c r="I277" s="29" t="n"/>
      <c r="J277" s="29" t="n"/>
      <c r="K277" s="30">
        <f>SUMIF('1120 SJ'!$A$2:$A$679,$G277,'1120 SJ'!$I$2:$I$679)</f>
        <v/>
      </c>
      <c r="L277" s="30">
        <f>SUMIF('1120 SJ'!$A$2:$A$679,$G277,'1120 SJ'!$Q$2:$Q$679)</f>
        <v/>
      </c>
      <c r="M277" s="30">
        <f>$K277-$L277</f>
        <v/>
      </c>
      <c r="N277" s="31">
        <f>IFERROR(SUMIF('1120 SJ'!$A$2:$A$679,$G277,'1120 SJ'!$M$2:$M$679)/$K277,0)</f>
        <v/>
      </c>
      <c r="O277" s="31">
        <f>IFERROR($K277*$N277,"")</f>
        <v/>
      </c>
      <c r="P277" s="31">
        <f>IFERROR($L277*$N277,"")</f>
        <v/>
      </c>
      <c r="Q277" s="31">
        <f>$M277*$N277</f>
        <v/>
      </c>
      <c r="R277" s="29" t="n"/>
      <c r="S277" s="39" t="n"/>
      <c r="T277" s="29" t="inlineStr">
        <is>
          <t>No aplica: uniformes, clasificación que el inventario físico de Farmacia no releva</t>
        </is>
      </c>
      <c r="U277" s="40" t="inlineStr">
        <is>
          <t>Fuera del alcance del inventario físico</t>
        </is>
      </c>
      <c r="V277" s="29" t="n"/>
      <c r="W277" s="29" t="n"/>
      <c r="X277" s="29" t="n"/>
      <c r="Y277" s="29" t="n"/>
      <c r="Z277" s="29" t="n"/>
      <c r="AA277" s="29" t="n"/>
    </row>
    <row r="278">
      <c r="A278" s="29" t="inlineStr">
        <is>
          <t>San Juan</t>
        </is>
      </c>
      <c r="B278" s="29" t="inlineStr">
        <is>
          <t>1120</t>
        </is>
      </c>
      <c r="C278" s="29" t="inlineStr">
        <is>
          <t>Stock SAP</t>
        </is>
      </c>
      <c r="D278" s="29" t="inlineStr">
        <is>
          <t>Descartables</t>
        </is>
      </c>
      <c r="E278" s="29" t="inlineStr">
        <is>
          <t>ZDES</t>
        </is>
      </c>
      <c r="F278" s="29" t="inlineStr">
        <is>
          <t>Dentro del alcance</t>
        </is>
      </c>
      <c r="G278" s="29" t="inlineStr">
        <is>
          <t>2000398</t>
        </is>
      </c>
      <c r="H278" s="29" t="inlineStr">
        <is>
          <t>MASCARA LARINGEA Nº 5</t>
        </is>
      </c>
      <c r="I278" s="29" t="n"/>
      <c r="J278" s="29" t="n"/>
      <c r="K278" s="30">
        <f>SUMIF('1120 SJ'!$A$2:$A$679,$G278,'1120 SJ'!$I$2:$I$679)</f>
        <v/>
      </c>
      <c r="L278" s="30">
        <f>SUMIF('1120 SJ'!$A$2:$A$679,$G278,'1120 SJ'!$Q$2:$Q$679)</f>
        <v/>
      </c>
      <c r="M278" s="30">
        <f>$K278-$L278</f>
        <v/>
      </c>
      <c r="N278" s="31">
        <f>IFERROR(SUMIF('1120 SJ'!$A$2:$A$679,$G278,'1120 SJ'!$M$2:$M$679)/$K278,0)</f>
        <v/>
      </c>
      <c r="O278" s="31">
        <f>IFERROR($K278*$N278,"")</f>
        <v/>
      </c>
      <c r="P278" s="31">
        <f>IFERROR($L278*$N278,"")</f>
        <v/>
      </c>
      <c r="Q278" s="31">
        <f>$M278*$N278</f>
        <v/>
      </c>
      <c r="R278" s="29" t="n"/>
      <c r="S278" s="39" t="n"/>
      <c r="T278" s="29" t="inlineStr">
        <is>
          <t>Sin recuento físico en el inventario de Avain</t>
        </is>
      </c>
      <c r="U278" s="40" t="inlineStr">
        <is>
          <t>Sin recuento físico</t>
        </is>
      </c>
      <c r="V278" s="29" t="n"/>
      <c r="W278" s="29" t="n"/>
      <c r="X278" s="29" t="n"/>
      <c r="Y278" s="29" t="n"/>
      <c r="Z278" s="29" t="n"/>
      <c r="AA278" s="29" t="n"/>
    </row>
    <row r="279">
      <c r="A279" s="29" t="inlineStr">
        <is>
          <t>San Juan</t>
        </is>
      </c>
      <c r="B279" s="29" t="inlineStr">
        <is>
          <t>1120</t>
        </is>
      </c>
      <c r="C279" s="29" t="inlineStr">
        <is>
          <t>Stock SAP</t>
        </is>
      </c>
      <c r="D279" s="29" t="inlineStr">
        <is>
          <t>Descartables</t>
        </is>
      </c>
      <c r="E279" s="29" t="inlineStr">
        <is>
          <t>ZDES</t>
        </is>
      </c>
      <c r="F279" s="29" t="inlineStr">
        <is>
          <t>Dentro del alcance</t>
        </is>
      </c>
      <c r="G279" s="29" t="inlineStr">
        <is>
          <t>2001219</t>
        </is>
      </c>
      <c r="H279" s="29" t="inlineStr">
        <is>
          <t>OXIMETRO DE PULSO</t>
        </is>
      </c>
      <c r="I279" s="29" t="inlineStr">
        <is>
          <t>DESC113</t>
        </is>
      </c>
      <c r="J279" s="29" t="inlineStr">
        <is>
          <t>Saturómetro</t>
        </is>
      </c>
      <c r="K279" s="30">
        <f>SUMIF('1120 SJ'!$A$2:$A$679,$G279,'1120 SJ'!$I$2:$I$679)</f>
        <v/>
      </c>
      <c r="L279" s="30">
        <f>SUMIF('1120 SJ'!$A$2:$A$679,$G279,'1120 SJ'!$Q$2:$Q$679)</f>
        <v/>
      </c>
      <c r="M279" s="30">
        <f>$K279-$L279</f>
        <v/>
      </c>
      <c r="N279" s="31">
        <f>IFERROR(SUMIF('1120 SJ'!$A$2:$A$679,$G279,'1120 SJ'!$M$2:$M$679)/$K279,0)</f>
        <v/>
      </c>
      <c r="O279" s="31">
        <f>IFERROR($K279*$N279,"")</f>
        <v/>
      </c>
      <c r="P279" s="31">
        <f>IFERROR($L279*$N279,"")</f>
        <v/>
      </c>
      <c r="Q279" s="31">
        <f>$M279*$N279</f>
        <v/>
      </c>
      <c r="R279" s="29" t="n"/>
      <c r="S279" s="42" t="inlineStr">
        <is>
          <t>Media</t>
        </is>
      </c>
      <c r="T279" s="29" t="inlineStr">
        <is>
          <t>Homologado – confianza Media – pendiente de validación</t>
        </is>
      </c>
      <c r="U279" s="38" t="inlineStr">
        <is>
          <t>Dar de baja en SAP</t>
        </is>
      </c>
      <c r="V279" s="29" t="inlineStr">
        <is>
          <t>Homologación por código Avain (master E-183)</t>
        </is>
      </c>
      <c r="W279" s="29" t="inlineStr">
        <is>
          <t>No</t>
        </is>
      </c>
      <c r="X279" s="29" t="n"/>
      <c r="Y279" s="29" t="inlineStr">
        <is>
          <t>Sí</t>
        </is>
      </c>
      <c r="Z279" s="29" t="inlineStr">
        <is>
          <t>E-183</t>
        </is>
      </c>
      <c r="AA279" s="29" t="inlineStr">
        <is>
          <t>Homologación: confianza base Media + confianza SAP Alta → Media. Otros códigos SAP del master no están en el stock de este centro: 5000971, 5004072, 2001510.</t>
        </is>
      </c>
    </row>
    <row r="280">
      <c r="A280" s="29" t="inlineStr">
        <is>
          <t>San Juan</t>
        </is>
      </c>
      <c r="B280" s="29" t="inlineStr">
        <is>
          <t>1120</t>
        </is>
      </c>
      <c r="C280" s="29" t="inlineStr">
        <is>
          <t>Stock SAP</t>
        </is>
      </c>
      <c r="D280" s="29" t="inlineStr">
        <is>
          <t>Medicamentos</t>
        </is>
      </c>
      <c r="E280" s="29" t="inlineStr">
        <is>
          <t>ZMED</t>
        </is>
      </c>
      <c r="F280" s="29" t="inlineStr">
        <is>
          <t>Dentro del alcance</t>
        </is>
      </c>
      <c r="G280" s="29" t="inlineStr">
        <is>
          <t>1000748</t>
        </is>
      </c>
      <c r="H280" s="29" t="inlineStr">
        <is>
          <t>BENCIDAMINA COMP</t>
        </is>
      </c>
      <c r="I280" s="29" t="n"/>
      <c r="J280" s="29" t="n"/>
      <c r="K280" s="30">
        <f>SUMIF('1120 SJ'!$A$2:$A$679,$G280,'1120 SJ'!$I$2:$I$679)</f>
        <v/>
      </c>
      <c r="L280" s="30">
        <f>SUMIF('1120 SJ'!$A$2:$A$679,$G280,'1120 SJ'!$Q$2:$Q$679)</f>
        <v/>
      </c>
      <c r="M280" s="30">
        <f>$K280-$L280</f>
        <v/>
      </c>
      <c r="N280" s="31">
        <f>IFERROR(SUMIF('1120 SJ'!$A$2:$A$679,$G280,'1120 SJ'!$M$2:$M$679)/$K280,0)</f>
        <v/>
      </c>
      <c r="O280" s="31">
        <f>IFERROR($K280*$N280,"")</f>
        <v/>
      </c>
      <c r="P280" s="31">
        <f>IFERROR($L280*$N280,"")</f>
        <v/>
      </c>
      <c r="Q280" s="31">
        <f>$M280*$N280</f>
        <v/>
      </c>
      <c r="R280" s="29" t="n"/>
      <c r="S280" s="39" t="n"/>
      <c r="T280" s="29" t="inlineStr">
        <is>
          <t>Sin recuento físico en el inventario de Avain</t>
        </is>
      </c>
      <c r="U280" s="40" t="inlineStr">
        <is>
          <t>Sin recuento físico</t>
        </is>
      </c>
      <c r="V280" s="29" t="n"/>
      <c r="W280" s="29" t="n"/>
      <c r="X280" s="29" t="n"/>
      <c r="Y280" s="29" t="n"/>
      <c r="Z280" s="29" t="n"/>
      <c r="AA280" s="29" t="n"/>
    </row>
    <row r="281">
      <c r="A281" s="29" t="inlineStr">
        <is>
          <t>San Juan</t>
        </is>
      </c>
      <c r="B281" s="29" t="inlineStr">
        <is>
          <t>1120</t>
        </is>
      </c>
      <c r="C281" s="29" t="inlineStr">
        <is>
          <t>Stock SAP</t>
        </is>
      </c>
      <c r="D281" s="29" t="inlineStr">
        <is>
          <t>Uniformes</t>
        </is>
      </c>
      <c r="E281" s="29" t="inlineStr">
        <is>
          <t>ZUNI</t>
        </is>
      </c>
      <c r="F281" s="29" t="inlineStr">
        <is>
          <t>Fuera del alcance</t>
        </is>
      </c>
      <c r="G281" s="29" t="inlineStr">
        <is>
          <t>3001347</t>
        </is>
      </c>
      <c r="H281" s="29" t="inlineStr">
        <is>
          <t>CHALECO REFLECTIVO S</t>
        </is>
      </c>
      <c r="I281" s="29" t="n"/>
      <c r="J281" s="29" t="n"/>
      <c r="K281" s="30">
        <f>SUMIF('1120 SJ'!$A$2:$A$679,$G281,'1120 SJ'!$I$2:$I$679)</f>
        <v/>
      </c>
      <c r="L281" s="30">
        <f>SUMIF('1120 SJ'!$A$2:$A$679,$G281,'1120 SJ'!$Q$2:$Q$679)</f>
        <v/>
      </c>
      <c r="M281" s="30">
        <f>$K281-$L281</f>
        <v/>
      </c>
      <c r="N281" s="31">
        <f>IFERROR(SUMIF('1120 SJ'!$A$2:$A$679,$G281,'1120 SJ'!$M$2:$M$679)/$K281,0)</f>
        <v/>
      </c>
      <c r="O281" s="31">
        <f>IFERROR($K281*$N281,"")</f>
        <v/>
      </c>
      <c r="P281" s="31">
        <f>IFERROR($L281*$N281,"")</f>
        <v/>
      </c>
      <c r="Q281" s="31">
        <f>$M281*$N281</f>
        <v/>
      </c>
      <c r="R281" s="29" t="n"/>
      <c r="S281" s="39" t="n"/>
      <c r="T281" s="29" t="inlineStr">
        <is>
          <t>No aplica: uniformes, clasificación que el inventario físico de Farmacia no releva</t>
        </is>
      </c>
      <c r="U281" s="40" t="inlineStr">
        <is>
          <t>Fuera del alcance del inventario físico</t>
        </is>
      </c>
      <c r="V281" s="29" t="n"/>
      <c r="W281" s="29" t="n"/>
      <c r="X281" s="29" t="n"/>
      <c r="Y281" s="29" t="n"/>
      <c r="Z281" s="29" t="n"/>
      <c r="AA281" s="29" t="n"/>
    </row>
    <row r="282">
      <c r="A282" s="29" t="inlineStr">
        <is>
          <t>San Juan</t>
        </is>
      </c>
      <c r="B282" s="29" t="inlineStr">
        <is>
          <t>1120</t>
        </is>
      </c>
      <c r="C282" s="29" t="inlineStr">
        <is>
          <t>Stock SAP</t>
        </is>
      </c>
      <c r="D282" s="29" t="inlineStr">
        <is>
          <t>Uniformes</t>
        </is>
      </c>
      <c r="E282" s="29" t="inlineStr">
        <is>
          <t>ZUNI</t>
        </is>
      </c>
      <c r="F282" s="29" t="inlineStr">
        <is>
          <t>Fuera del alcance</t>
        </is>
      </c>
      <c r="G282" s="29" t="inlineStr">
        <is>
          <t>3001439</t>
        </is>
      </c>
      <c r="H282" s="29" t="inlineStr">
        <is>
          <t>CHOMBA NEGRA XXXL</t>
        </is>
      </c>
      <c r="I282" s="29" t="n"/>
      <c r="J282" s="29" t="n"/>
      <c r="K282" s="30">
        <f>SUMIF('1120 SJ'!$A$2:$A$679,$G282,'1120 SJ'!$I$2:$I$679)</f>
        <v/>
      </c>
      <c r="L282" s="30">
        <f>SUMIF('1120 SJ'!$A$2:$A$679,$G282,'1120 SJ'!$Q$2:$Q$679)</f>
        <v/>
      </c>
      <c r="M282" s="30">
        <f>$K282-$L282</f>
        <v/>
      </c>
      <c r="N282" s="31">
        <f>IFERROR(SUMIF('1120 SJ'!$A$2:$A$679,$G282,'1120 SJ'!$M$2:$M$679)/$K282,0)</f>
        <v/>
      </c>
      <c r="O282" s="31">
        <f>IFERROR($K282*$N282,"")</f>
        <v/>
      </c>
      <c r="P282" s="31">
        <f>IFERROR($L282*$N282,"")</f>
        <v/>
      </c>
      <c r="Q282" s="31">
        <f>$M282*$N282</f>
        <v/>
      </c>
      <c r="R282" s="29" t="n"/>
      <c r="S282" s="39" t="n"/>
      <c r="T282" s="29" t="inlineStr">
        <is>
          <t>No aplica: uniformes, clasificación que el inventario físico de Farmacia no releva</t>
        </is>
      </c>
      <c r="U282" s="40" t="inlineStr">
        <is>
          <t>Fuera del alcance del inventario físico</t>
        </is>
      </c>
      <c r="V282" s="29" t="n"/>
      <c r="W282" s="29" t="n"/>
      <c r="X282" s="29" t="n"/>
      <c r="Y282" s="29" t="n"/>
      <c r="Z282" s="29" t="n"/>
      <c r="AA282" s="29" t="n"/>
    </row>
    <row r="283">
      <c r="A283" s="29" t="inlineStr">
        <is>
          <t>San Juan</t>
        </is>
      </c>
      <c r="B283" s="29" t="inlineStr">
        <is>
          <t>1120</t>
        </is>
      </c>
      <c r="C283" s="29" t="inlineStr">
        <is>
          <t>Stock SAP</t>
        </is>
      </c>
      <c r="D283" s="29" t="inlineStr">
        <is>
          <t>Uniformes</t>
        </is>
      </c>
      <c r="E283" s="29" t="inlineStr">
        <is>
          <t>ZUNI</t>
        </is>
      </c>
      <c r="F283" s="29" t="inlineStr">
        <is>
          <t>Fuera del alcance</t>
        </is>
      </c>
      <c r="G283" s="29" t="inlineStr">
        <is>
          <t>3001469</t>
        </is>
      </c>
      <c r="H283" s="29" t="inlineStr">
        <is>
          <t>CHALECO REFLECTIVO XXL</t>
        </is>
      </c>
      <c r="I283" s="29" t="n"/>
      <c r="J283" s="29" t="n"/>
      <c r="K283" s="30">
        <f>SUMIF('1120 SJ'!$A$2:$A$679,$G283,'1120 SJ'!$I$2:$I$679)</f>
        <v/>
      </c>
      <c r="L283" s="30">
        <f>SUMIF('1120 SJ'!$A$2:$A$679,$G283,'1120 SJ'!$Q$2:$Q$679)</f>
        <v/>
      </c>
      <c r="M283" s="30">
        <f>$K283-$L283</f>
        <v/>
      </c>
      <c r="N283" s="31">
        <f>IFERROR(SUMIF('1120 SJ'!$A$2:$A$679,$G283,'1120 SJ'!$M$2:$M$679)/$K283,0)</f>
        <v/>
      </c>
      <c r="O283" s="31">
        <f>IFERROR($K283*$N283,"")</f>
        <v/>
      </c>
      <c r="P283" s="31">
        <f>IFERROR($L283*$N283,"")</f>
        <v/>
      </c>
      <c r="Q283" s="31">
        <f>$M283*$N283</f>
        <v/>
      </c>
      <c r="R283" s="29" t="n"/>
      <c r="S283" s="39" t="n"/>
      <c r="T283" s="29" t="inlineStr">
        <is>
          <t>No aplica: uniformes, clasificación que el inventario físico de Farmacia no releva</t>
        </is>
      </c>
      <c r="U283" s="40" t="inlineStr">
        <is>
          <t>Fuera del alcance del inventario físico</t>
        </is>
      </c>
      <c r="V283" s="29" t="n"/>
      <c r="W283" s="29" t="n"/>
      <c r="X283" s="29" t="n"/>
      <c r="Y283" s="29" t="n"/>
      <c r="Z283" s="29" t="n"/>
      <c r="AA283" s="29" t="n"/>
    </row>
    <row r="284">
      <c r="A284" s="29" t="inlineStr">
        <is>
          <t>San Juan</t>
        </is>
      </c>
      <c r="B284" s="29" t="inlineStr">
        <is>
          <t>1120</t>
        </is>
      </c>
      <c r="C284" s="29" t="inlineStr">
        <is>
          <t>Stock SAP</t>
        </is>
      </c>
      <c r="D284" s="29" t="inlineStr">
        <is>
          <t>Medicamentos</t>
        </is>
      </c>
      <c r="E284" s="29" t="inlineStr">
        <is>
          <t>ZMED</t>
        </is>
      </c>
      <c r="F284" s="29" t="inlineStr">
        <is>
          <t>Dentro del alcance</t>
        </is>
      </c>
      <c r="G284" s="29" t="inlineStr">
        <is>
          <t>1000304</t>
        </is>
      </c>
      <c r="H284" s="29" t="inlineStr">
        <is>
          <t>ADENOSINA 2 ML AMP 3 MG/1 ML</t>
        </is>
      </c>
      <c r="I284" s="29" t="inlineStr">
        <is>
          <t>MED8</t>
        </is>
      </c>
      <c r="J284" s="29" t="inlineStr">
        <is>
          <t>Adenosina Amp x 2 ml</t>
        </is>
      </c>
      <c r="K284" s="30">
        <f>SUMIF('1120 SJ'!$A$2:$A$679,$G284,'1120 SJ'!$I$2:$I$679)</f>
        <v/>
      </c>
      <c r="L284" s="30">
        <f>SUMIF('1120 SJ'!$A$2:$A$679,$G284,'1120 SJ'!$Q$2:$Q$679)</f>
        <v/>
      </c>
      <c r="M284" s="30">
        <f>$K284-$L284</f>
        <v/>
      </c>
      <c r="N284" s="31">
        <f>IFERROR(SUMIF('1120 SJ'!$A$2:$A$679,$G284,'1120 SJ'!$M$2:$M$679)/$K284,0)</f>
        <v/>
      </c>
      <c r="O284" s="31">
        <f>IFERROR($K284*$N284,"")</f>
        <v/>
      </c>
      <c r="P284" s="31">
        <f>IFERROR($L284*$N284,"")</f>
        <v/>
      </c>
      <c r="Q284" s="31">
        <f>$M284*$N284</f>
        <v/>
      </c>
      <c r="R284" s="29" t="n"/>
      <c r="S284" s="37" t="inlineStr">
        <is>
          <t>Alta</t>
        </is>
      </c>
      <c r="T284" s="29" t="inlineStr">
        <is>
          <t>Homologado – confianza Alta</t>
        </is>
      </c>
      <c r="U284" s="38" t="inlineStr">
        <is>
          <t>Dar de baja en SAP</t>
        </is>
      </c>
      <c r="V284" s="29" t="inlineStr">
        <is>
          <t>Homologación por código Avain (master M03-004)</t>
        </is>
      </c>
      <c r="W284" s="29" t="inlineStr">
        <is>
          <t>No</t>
        </is>
      </c>
      <c r="X284" s="29" t="n"/>
      <c r="Y284" s="29" t="inlineStr">
        <is>
          <t>Sí</t>
        </is>
      </c>
      <c r="Z284" s="29" t="inlineStr">
        <is>
          <t>M03-004</t>
        </is>
      </c>
      <c r="AA284" s="29" t="inlineStr">
        <is>
          <t>Homologación: confianza base Alta + confianza SAP Alta → Alta.</t>
        </is>
      </c>
    </row>
    <row r="285">
      <c r="A285" s="29" t="inlineStr">
        <is>
          <t>San Juan</t>
        </is>
      </c>
      <c r="B285" s="29" t="inlineStr">
        <is>
          <t>1120</t>
        </is>
      </c>
      <c r="C285" s="29" t="inlineStr">
        <is>
          <t>Stock SAP</t>
        </is>
      </c>
      <c r="D285" s="29" t="inlineStr">
        <is>
          <t>Medicamentos</t>
        </is>
      </c>
      <c r="E285" s="29" t="inlineStr">
        <is>
          <t>ZMED</t>
        </is>
      </c>
      <c r="F285" s="29" t="inlineStr">
        <is>
          <t>Dentro del alcance</t>
        </is>
      </c>
      <c r="G285" s="29" t="inlineStr">
        <is>
          <t>1005279</t>
        </is>
      </c>
      <c r="H285" s="29" t="inlineStr">
        <is>
          <t>AGUA OXIGENADA 10VOL X 500CC</t>
        </is>
      </c>
      <c r="I285" s="29" t="n"/>
      <c r="J285" s="29" t="n"/>
      <c r="K285" s="30">
        <f>SUMIF('1120 SJ'!$A$2:$A$679,$G285,'1120 SJ'!$I$2:$I$679)</f>
        <v/>
      </c>
      <c r="L285" s="30">
        <f>SUMIF('1120 SJ'!$A$2:$A$679,$G285,'1120 SJ'!$Q$2:$Q$679)</f>
        <v/>
      </c>
      <c r="M285" s="30">
        <f>$K285-$L285</f>
        <v/>
      </c>
      <c r="N285" s="31">
        <f>IFERROR(SUMIF('1120 SJ'!$A$2:$A$679,$G285,'1120 SJ'!$M$2:$M$679)/$K285,0)</f>
        <v/>
      </c>
      <c r="O285" s="31">
        <f>IFERROR($K285*$N285,"")</f>
        <v/>
      </c>
      <c r="P285" s="31">
        <f>IFERROR($L285*$N285,"")</f>
        <v/>
      </c>
      <c r="Q285" s="31">
        <f>$M285*$N285</f>
        <v/>
      </c>
      <c r="R285" s="29" t="n"/>
      <c r="S285" s="39" t="n"/>
      <c r="T285" s="29" t="inlineStr">
        <is>
          <t>Sin recuento físico en el inventario de Avain</t>
        </is>
      </c>
      <c r="U285" s="40" t="inlineStr">
        <is>
          <t>Sin recuento físico</t>
        </is>
      </c>
      <c r="V285" s="29" t="n"/>
      <c r="W285" s="29" t="n"/>
      <c r="X285" s="29" t="n"/>
      <c r="Y285" s="29" t="n"/>
      <c r="Z285" s="29" t="n"/>
      <c r="AA285" s="29" t="n"/>
    </row>
    <row r="286">
      <c r="A286" s="29" t="inlineStr">
        <is>
          <t>San Juan</t>
        </is>
      </c>
      <c r="B286" s="29" t="inlineStr">
        <is>
          <t>1120</t>
        </is>
      </c>
      <c r="C286" s="29" t="inlineStr">
        <is>
          <t>Stock SAP</t>
        </is>
      </c>
      <c r="D286" s="29" t="inlineStr">
        <is>
          <t>Descartables</t>
        </is>
      </c>
      <c r="E286" s="29" t="inlineStr">
        <is>
          <t>ZDES</t>
        </is>
      </c>
      <c r="F286" s="29" t="inlineStr">
        <is>
          <t>Dentro del alcance</t>
        </is>
      </c>
      <c r="G286" s="29" t="inlineStr">
        <is>
          <t>2001232</t>
        </is>
      </c>
      <c r="H286" s="29" t="inlineStr">
        <is>
          <t>HILO DE SUTURA SUPRALON 4</t>
        </is>
      </c>
      <c r="I286" s="29" t="n"/>
      <c r="J286" s="29" t="n"/>
      <c r="K286" s="30">
        <f>SUMIF('1120 SJ'!$A$2:$A$679,$G286,'1120 SJ'!$I$2:$I$679)</f>
        <v/>
      </c>
      <c r="L286" s="30">
        <f>SUMIF('1120 SJ'!$A$2:$A$679,$G286,'1120 SJ'!$Q$2:$Q$679)</f>
        <v/>
      </c>
      <c r="M286" s="30">
        <f>$K286-$L286</f>
        <v/>
      </c>
      <c r="N286" s="31">
        <f>IFERROR(SUMIF('1120 SJ'!$A$2:$A$679,$G286,'1120 SJ'!$M$2:$M$679)/$K286,0)</f>
        <v/>
      </c>
      <c r="O286" s="31">
        <f>IFERROR($K286*$N286,"")</f>
        <v/>
      </c>
      <c r="P286" s="31">
        <f>IFERROR($L286*$N286,"")</f>
        <v/>
      </c>
      <c r="Q286" s="31">
        <f>$M286*$N286</f>
        <v/>
      </c>
      <c r="R286" s="29" t="n"/>
      <c r="S286" s="39" t="n"/>
      <c r="T286" s="29" t="inlineStr">
        <is>
          <t>Sin recuento físico en el inventario de Avain</t>
        </is>
      </c>
      <c r="U286" s="40" t="inlineStr">
        <is>
          <t>Sin recuento físico</t>
        </is>
      </c>
      <c r="V286" s="29" t="n"/>
      <c r="W286" s="29" t="n"/>
      <c r="X286" s="29" t="n"/>
      <c r="Y286" s="29" t="n"/>
      <c r="Z286" s="29" t="n"/>
      <c r="AA286" s="29" t="n"/>
    </row>
    <row r="287">
      <c r="A287" s="29" t="inlineStr">
        <is>
          <t>San Juan</t>
        </is>
      </c>
      <c r="B287" s="29" t="inlineStr">
        <is>
          <t>1120</t>
        </is>
      </c>
      <c r="C287" s="29" t="inlineStr">
        <is>
          <t>Stock SAP</t>
        </is>
      </c>
      <c r="D287" s="29" t="inlineStr">
        <is>
          <t>Descartables</t>
        </is>
      </c>
      <c r="E287" s="29" t="inlineStr">
        <is>
          <t>ZDES</t>
        </is>
      </c>
      <c r="F287" s="29" t="inlineStr">
        <is>
          <t>Dentro del alcance</t>
        </is>
      </c>
      <c r="G287" s="29" t="inlineStr">
        <is>
          <t>2002615</t>
        </is>
      </c>
      <c r="H287" s="29" t="inlineStr">
        <is>
          <t>VARA/INTROD. ESCHMANN ADULT 70</t>
        </is>
      </c>
      <c r="I287" s="29" t="n"/>
      <c r="J287" s="29" t="n"/>
      <c r="K287" s="30">
        <f>SUMIF('1120 SJ'!$A$2:$A$679,$G287,'1120 SJ'!$I$2:$I$679)</f>
        <v/>
      </c>
      <c r="L287" s="30">
        <f>SUMIF('1120 SJ'!$A$2:$A$679,$G287,'1120 SJ'!$Q$2:$Q$679)</f>
        <v/>
      </c>
      <c r="M287" s="30">
        <f>$K287-$L287</f>
        <v/>
      </c>
      <c r="N287" s="31">
        <f>IFERROR(SUMIF('1120 SJ'!$A$2:$A$679,$G287,'1120 SJ'!$M$2:$M$679)/$K287,0)</f>
        <v/>
      </c>
      <c r="O287" s="31">
        <f>IFERROR($K287*$N287,"")</f>
        <v/>
      </c>
      <c r="P287" s="31">
        <f>IFERROR($L287*$N287,"")</f>
        <v/>
      </c>
      <c r="Q287" s="31">
        <f>$M287*$N287</f>
        <v/>
      </c>
      <c r="R287" s="29" t="n"/>
      <c r="S287" s="39" t="n"/>
      <c r="T287" s="29" t="inlineStr">
        <is>
          <t>Sin recuento físico en el inventario de Avain</t>
        </is>
      </c>
      <c r="U287" s="40" t="inlineStr">
        <is>
          <t>Sin recuento físico</t>
        </is>
      </c>
      <c r="V287" s="29" t="n"/>
      <c r="W287" s="29" t="n"/>
      <c r="X287" s="29" t="n"/>
      <c r="Y287" s="29" t="n"/>
      <c r="Z287" s="29" t="n"/>
      <c r="AA287" s="29" t="n"/>
    </row>
    <row r="288">
      <c r="A288" s="29" t="inlineStr">
        <is>
          <t>San Juan</t>
        </is>
      </c>
      <c r="B288" s="29" t="inlineStr">
        <is>
          <t>1120</t>
        </is>
      </c>
      <c r="C288" s="29" t="inlineStr">
        <is>
          <t>Stock SAP</t>
        </is>
      </c>
      <c r="D288" s="29" t="inlineStr">
        <is>
          <t>Uniformes</t>
        </is>
      </c>
      <c r="E288" s="29" t="inlineStr">
        <is>
          <t>ZUNI</t>
        </is>
      </c>
      <c r="F288" s="29" t="inlineStr">
        <is>
          <t>Fuera del alcance</t>
        </is>
      </c>
      <c r="G288" s="29" t="inlineStr">
        <is>
          <t>3001334</t>
        </is>
      </c>
      <c r="H288" s="29" t="inlineStr">
        <is>
          <t>CAMPERA ALTA MONTAÑA M</t>
        </is>
      </c>
      <c r="I288" s="29" t="n"/>
      <c r="J288" s="29" t="n"/>
      <c r="K288" s="30">
        <f>SUMIF('1120 SJ'!$A$2:$A$679,$G288,'1120 SJ'!$I$2:$I$679)</f>
        <v/>
      </c>
      <c r="L288" s="30">
        <f>SUMIF('1120 SJ'!$A$2:$A$679,$G288,'1120 SJ'!$Q$2:$Q$679)</f>
        <v/>
      </c>
      <c r="M288" s="30">
        <f>$K288-$L288</f>
        <v/>
      </c>
      <c r="N288" s="31">
        <f>IFERROR(SUMIF('1120 SJ'!$A$2:$A$679,$G288,'1120 SJ'!$M$2:$M$679)/$K288,0)</f>
        <v/>
      </c>
      <c r="O288" s="31">
        <f>IFERROR($K288*$N288,"")</f>
        <v/>
      </c>
      <c r="P288" s="31">
        <f>IFERROR($L288*$N288,"")</f>
        <v/>
      </c>
      <c r="Q288" s="31">
        <f>$M288*$N288</f>
        <v/>
      </c>
      <c r="R288" s="29" t="n"/>
      <c r="S288" s="39" t="n"/>
      <c r="T288" s="29" t="inlineStr">
        <is>
          <t>No aplica: uniformes, clasificación que el inventario físico de Farmacia no releva</t>
        </is>
      </c>
      <c r="U288" s="40" t="inlineStr">
        <is>
          <t>Fuera del alcance del inventario físico</t>
        </is>
      </c>
      <c r="V288" s="29" t="n"/>
      <c r="W288" s="29" t="n"/>
      <c r="X288" s="29" t="n"/>
      <c r="Y288" s="29" t="n"/>
      <c r="Z288" s="29" t="n"/>
      <c r="AA288" s="29" t="n"/>
    </row>
    <row r="289">
      <c r="A289" s="29" t="inlineStr">
        <is>
          <t>San Juan</t>
        </is>
      </c>
      <c r="B289" s="29" t="inlineStr">
        <is>
          <t>1120</t>
        </is>
      </c>
      <c r="C289" s="29" t="inlineStr">
        <is>
          <t>Stock SAP</t>
        </is>
      </c>
      <c r="D289" s="29" t="inlineStr">
        <is>
          <t>Uniformes</t>
        </is>
      </c>
      <c r="E289" s="29" t="inlineStr">
        <is>
          <t>ZUNI</t>
        </is>
      </c>
      <c r="F289" s="29" t="inlineStr">
        <is>
          <t>Fuera del alcance</t>
        </is>
      </c>
      <c r="G289" s="29" t="inlineStr">
        <is>
          <t>3001544</t>
        </is>
      </c>
      <c r="H289" s="29" t="inlineStr">
        <is>
          <t>CAMPERA DE POLAR C/LOGO + REFLEC XXXL</t>
        </is>
      </c>
      <c r="I289" s="29" t="n"/>
      <c r="J289" s="29" t="n"/>
      <c r="K289" s="30">
        <f>SUMIF('1120 SJ'!$A$2:$A$679,$G289,'1120 SJ'!$I$2:$I$679)</f>
        <v/>
      </c>
      <c r="L289" s="30">
        <f>SUMIF('1120 SJ'!$A$2:$A$679,$G289,'1120 SJ'!$Q$2:$Q$679)</f>
        <v/>
      </c>
      <c r="M289" s="30">
        <f>$K289-$L289</f>
        <v/>
      </c>
      <c r="N289" s="31">
        <f>IFERROR(SUMIF('1120 SJ'!$A$2:$A$679,$G289,'1120 SJ'!$M$2:$M$679)/$K289,0)</f>
        <v/>
      </c>
      <c r="O289" s="31">
        <f>IFERROR($K289*$N289,"")</f>
        <v/>
      </c>
      <c r="P289" s="31">
        <f>IFERROR($L289*$N289,"")</f>
        <v/>
      </c>
      <c r="Q289" s="31">
        <f>$M289*$N289</f>
        <v/>
      </c>
      <c r="R289" s="29" t="n"/>
      <c r="S289" s="39" t="n"/>
      <c r="T289" s="29" t="inlineStr">
        <is>
          <t>No aplica: uniformes, clasificación que el inventario físico de Farmacia no releva</t>
        </is>
      </c>
      <c r="U289" s="40" t="inlineStr">
        <is>
          <t>Fuera del alcance del inventario físico</t>
        </is>
      </c>
      <c r="V289" s="29" t="n"/>
      <c r="W289" s="29" t="n"/>
      <c r="X289" s="29" t="n"/>
      <c r="Y289" s="29" t="n"/>
      <c r="Z289" s="29" t="n"/>
      <c r="AA289" s="29" t="n"/>
    </row>
    <row r="290">
      <c r="A290" s="29" t="inlineStr">
        <is>
          <t>San Juan</t>
        </is>
      </c>
      <c r="B290" s="29" t="inlineStr">
        <is>
          <t>1120</t>
        </is>
      </c>
      <c r="C290" s="29" t="inlineStr">
        <is>
          <t>Stock SAP</t>
        </is>
      </c>
      <c r="D290" s="29" t="inlineStr">
        <is>
          <t>Medicamentos</t>
        </is>
      </c>
      <c r="E290" s="29" t="inlineStr">
        <is>
          <t>ZMED</t>
        </is>
      </c>
      <c r="F290" s="29" t="inlineStr">
        <is>
          <t>Dentro del alcance</t>
        </is>
      </c>
      <c r="G290" s="29" t="inlineStr">
        <is>
          <t>1000885</t>
        </is>
      </c>
      <c r="H290" s="29" t="inlineStr">
        <is>
          <t>DICLOFENAC 75MG 30 COMPRIMIDOS</t>
        </is>
      </c>
      <c r="I290" s="29" t="n"/>
      <c r="J290" s="29" t="n"/>
      <c r="K290" s="30">
        <f>SUMIF('1120 SJ'!$A$2:$A$679,$G290,'1120 SJ'!$I$2:$I$679)</f>
        <v/>
      </c>
      <c r="L290" s="30">
        <f>SUMIF('1120 SJ'!$A$2:$A$679,$G290,'1120 SJ'!$Q$2:$Q$679)</f>
        <v/>
      </c>
      <c r="M290" s="30">
        <f>$K290-$L290</f>
        <v/>
      </c>
      <c r="N290" s="31">
        <f>IFERROR(SUMIF('1120 SJ'!$A$2:$A$679,$G290,'1120 SJ'!$M$2:$M$679)/$K290,0)</f>
        <v/>
      </c>
      <c r="O290" s="31">
        <f>IFERROR($K290*$N290,"")</f>
        <v/>
      </c>
      <c r="P290" s="31">
        <f>IFERROR($L290*$N290,"")</f>
        <v/>
      </c>
      <c r="Q290" s="31">
        <f>$M290*$N290</f>
        <v/>
      </c>
      <c r="R290" s="29" t="n"/>
      <c r="S290" s="39" t="n"/>
      <c r="T290" s="29" t="inlineStr">
        <is>
          <t>Sin recuento físico en el inventario de Avain</t>
        </is>
      </c>
      <c r="U290" s="40" t="inlineStr">
        <is>
          <t>Sin recuento físico</t>
        </is>
      </c>
      <c r="V290" s="29" t="n"/>
      <c r="W290" s="29" t="n"/>
      <c r="X290" s="29" t="n"/>
      <c r="Y290" s="29" t="n"/>
      <c r="Z290" s="29" t="n"/>
      <c r="AA290" s="29" t="n"/>
    </row>
    <row r="291">
      <c r="A291" s="29" t="inlineStr">
        <is>
          <t>San Juan</t>
        </is>
      </c>
      <c r="B291" s="29" t="inlineStr">
        <is>
          <t>1120</t>
        </is>
      </c>
      <c r="C291" s="29" t="inlineStr">
        <is>
          <t>Stock SAP</t>
        </is>
      </c>
      <c r="D291" s="29" t="inlineStr">
        <is>
          <t>Medicamentos</t>
        </is>
      </c>
      <c r="E291" s="29" t="inlineStr">
        <is>
          <t>ZMED</t>
        </is>
      </c>
      <c r="F291" s="29" t="inlineStr">
        <is>
          <t>Dentro del alcance</t>
        </is>
      </c>
      <c r="G291" s="29" t="inlineStr">
        <is>
          <t>1001300</t>
        </is>
      </c>
      <c r="H291" s="29" t="inlineStr">
        <is>
          <t>PANCLO B12 COMP REC X20</t>
        </is>
      </c>
      <c r="I291" s="29" t="n"/>
      <c r="J291" s="29" t="n"/>
      <c r="K291" s="30">
        <f>SUMIF('1120 SJ'!$A$2:$A$679,$G291,'1120 SJ'!$I$2:$I$679)</f>
        <v/>
      </c>
      <c r="L291" s="30">
        <f>SUMIF('1120 SJ'!$A$2:$A$679,$G291,'1120 SJ'!$Q$2:$Q$679)</f>
        <v/>
      </c>
      <c r="M291" s="30">
        <f>$K291-$L291</f>
        <v/>
      </c>
      <c r="N291" s="31">
        <f>IFERROR(SUMIF('1120 SJ'!$A$2:$A$679,$G291,'1120 SJ'!$M$2:$M$679)/$K291,0)</f>
        <v/>
      </c>
      <c r="O291" s="31">
        <f>IFERROR($K291*$N291,"")</f>
        <v/>
      </c>
      <c r="P291" s="31">
        <f>IFERROR($L291*$N291,"")</f>
        <v/>
      </c>
      <c r="Q291" s="31">
        <f>$M291*$N291</f>
        <v/>
      </c>
      <c r="R291" s="29" t="n"/>
      <c r="S291" s="39" t="n"/>
      <c r="T291" s="29" t="inlineStr">
        <is>
          <t>Sin recuento físico en el inventario de Avain</t>
        </is>
      </c>
      <c r="U291" s="40" t="inlineStr">
        <is>
          <t>Sin recuento físico</t>
        </is>
      </c>
      <c r="V291" s="29" t="n"/>
      <c r="W291" s="29" t="n"/>
      <c r="X291" s="29" t="n"/>
      <c r="Y291" s="29" t="n"/>
      <c r="Z291" s="29" t="n"/>
      <c r="AA291" s="29" t="inlineStr">
        <is>
          <t>El material ocupa 2 filas en la hoja 1120 SJ (lote/almacén). La cantidad SAP y la física de esta vista son el total del material.</t>
        </is>
      </c>
    </row>
    <row r="292">
      <c r="A292" s="29" t="inlineStr">
        <is>
          <t>San Juan</t>
        </is>
      </c>
      <c r="B292" s="29" t="inlineStr">
        <is>
          <t>1120</t>
        </is>
      </c>
      <c r="C292" s="29" t="inlineStr">
        <is>
          <t>Stock SAP</t>
        </is>
      </c>
      <c r="D292" s="29" t="inlineStr">
        <is>
          <t>Descartables</t>
        </is>
      </c>
      <c r="E292" s="29" t="inlineStr">
        <is>
          <t>ZDES</t>
        </is>
      </c>
      <c r="F292" s="29" t="inlineStr">
        <is>
          <t>Dentro del alcance</t>
        </is>
      </c>
      <c r="G292" s="29" t="inlineStr">
        <is>
          <t>2000553</t>
        </is>
      </c>
      <c r="H292" s="29" t="inlineStr">
        <is>
          <t>TORNIQUETE TACTICO</t>
        </is>
      </c>
      <c r="I292" s="29" t="n"/>
      <c r="J292" s="29" t="n"/>
      <c r="K292" s="30">
        <f>SUMIF('1120 SJ'!$A$2:$A$679,$G292,'1120 SJ'!$I$2:$I$679)</f>
        <v/>
      </c>
      <c r="L292" s="30">
        <f>SUMIF('1120 SJ'!$A$2:$A$679,$G292,'1120 SJ'!$Q$2:$Q$679)</f>
        <v/>
      </c>
      <c r="M292" s="30">
        <f>$K292-$L292</f>
        <v/>
      </c>
      <c r="N292" s="31">
        <f>IFERROR(SUMIF('1120 SJ'!$A$2:$A$679,$G292,'1120 SJ'!$M$2:$M$679)/$K292,0)</f>
        <v/>
      </c>
      <c r="O292" s="31">
        <f>IFERROR($K292*$N292,"")</f>
        <v/>
      </c>
      <c r="P292" s="31">
        <f>IFERROR($L292*$N292,"")</f>
        <v/>
      </c>
      <c r="Q292" s="31">
        <f>$M292*$N292</f>
        <v/>
      </c>
      <c r="R292" s="29" t="n"/>
      <c r="S292" s="39" t="n"/>
      <c r="T292" s="29" t="inlineStr">
        <is>
          <t>Sin recuento físico en el inventario de Avain</t>
        </is>
      </c>
      <c r="U292" s="40" t="inlineStr">
        <is>
          <t>Sin recuento físico</t>
        </is>
      </c>
      <c r="V292" s="29" t="n"/>
      <c r="W292" s="29" t="n"/>
      <c r="X292" s="29" t="n"/>
      <c r="Y292" s="29" t="n"/>
      <c r="Z292" s="29" t="n"/>
      <c r="AA292" s="29" t="n"/>
    </row>
    <row r="293">
      <c r="A293" s="29" t="inlineStr">
        <is>
          <t>San Juan</t>
        </is>
      </c>
      <c r="B293" s="29" t="inlineStr">
        <is>
          <t>1120</t>
        </is>
      </c>
      <c r="C293" s="29" t="inlineStr">
        <is>
          <t>Stock SAP</t>
        </is>
      </c>
      <c r="D293" s="29" t="inlineStr">
        <is>
          <t>Descartables</t>
        </is>
      </c>
      <c r="E293" s="29" t="inlineStr">
        <is>
          <t>ZDES</t>
        </is>
      </c>
      <c r="F293" s="29" t="inlineStr">
        <is>
          <t>Dentro del alcance</t>
        </is>
      </c>
      <c r="G293" s="29" t="inlineStr">
        <is>
          <t>2001794</t>
        </is>
      </c>
      <c r="H293" s="29" t="inlineStr">
        <is>
          <t>GUANTE EXAMINACION NITRILO CHICO</t>
        </is>
      </c>
      <c r="I293" s="29" t="n"/>
      <c r="J293" s="29" t="n"/>
      <c r="K293" s="30">
        <f>SUMIF('1120 SJ'!$A$2:$A$679,$G293,'1120 SJ'!$I$2:$I$679)</f>
        <v/>
      </c>
      <c r="L293" s="30">
        <f>SUMIF('1120 SJ'!$A$2:$A$679,$G293,'1120 SJ'!$Q$2:$Q$679)</f>
        <v/>
      </c>
      <c r="M293" s="30">
        <f>$K293-$L293</f>
        <v/>
      </c>
      <c r="N293" s="31">
        <f>IFERROR(SUMIF('1120 SJ'!$A$2:$A$679,$G293,'1120 SJ'!$M$2:$M$679)/$K293,0)</f>
        <v/>
      </c>
      <c r="O293" s="31">
        <f>IFERROR($K293*$N293,"")</f>
        <v/>
      </c>
      <c r="P293" s="31">
        <f>IFERROR($L293*$N293,"")</f>
        <v/>
      </c>
      <c r="Q293" s="31">
        <f>$M293*$N293</f>
        <v/>
      </c>
      <c r="R293" s="29" t="n"/>
      <c r="S293" s="39" t="n"/>
      <c r="T293" s="29" t="inlineStr">
        <is>
          <t>Sin recuento físico en el inventario de Avain</t>
        </is>
      </c>
      <c r="U293" s="40" t="inlineStr">
        <is>
          <t>Sin recuento físico</t>
        </is>
      </c>
      <c r="V293" s="29" t="n"/>
      <c r="W293" s="29" t="n"/>
      <c r="X293" s="29" t="n"/>
      <c r="Y293" s="29" t="n"/>
      <c r="Z293" s="29" t="n"/>
      <c r="AA293" s="29" t="inlineStr">
        <is>
          <t>El material ocupa 2 filas en la hoja 1120 SJ (lote/almacén). La cantidad SAP y la física de esta vista son el total del material.</t>
        </is>
      </c>
    </row>
    <row r="294">
      <c r="A294" s="29" t="inlineStr">
        <is>
          <t>San Juan</t>
        </is>
      </c>
      <c r="B294" s="29" t="inlineStr">
        <is>
          <t>1120</t>
        </is>
      </c>
      <c r="C294" s="29" t="inlineStr">
        <is>
          <t>Stock SAP</t>
        </is>
      </c>
      <c r="D294" s="29" t="inlineStr">
        <is>
          <t>Descartables</t>
        </is>
      </c>
      <c r="E294" s="29" t="inlineStr">
        <is>
          <t>ZDES</t>
        </is>
      </c>
      <c r="F294" s="29" t="inlineStr">
        <is>
          <t>Dentro del alcance</t>
        </is>
      </c>
      <c r="G294" s="29" t="inlineStr">
        <is>
          <t>2002511</t>
        </is>
      </c>
      <c r="H294" s="29" t="inlineStr">
        <is>
          <t>VALVAS LARINGOSCOPIO McGRATH COVIDEN</t>
        </is>
      </c>
      <c r="I294" s="29" t="n"/>
      <c r="J294" s="29" t="n"/>
      <c r="K294" s="30">
        <f>SUMIF('1120 SJ'!$A$2:$A$679,$G294,'1120 SJ'!$I$2:$I$679)</f>
        <v/>
      </c>
      <c r="L294" s="30">
        <f>SUMIF('1120 SJ'!$A$2:$A$679,$G294,'1120 SJ'!$Q$2:$Q$679)</f>
        <v/>
      </c>
      <c r="M294" s="30">
        <f>$K294-$L294</f>
        <v/>
      </c>
      <c r="N294" s="31">
        <f>IFERROR(SUMIF('1120 SJ'!$A$2:$A$679,$G294,'1120 SJ'!$M$2:$M$679)/$K294,0)</f>
        <v/>
      </c>
      <c r="O294" s="31">
        <f>IFERROR($K294*$N294,"")</f>
        <v/>
      </c>
      <c r="P294" s="31">
        <f>IFERROR($L294*$N294,"")</f>
        <v/>
      </c>
      <c r="Q294" s="31">
        <f>$M294*$N294</f>
        <v/>
      </c>
      <c r="R294" s="29" t="n"/>
      <c r="S294" s="39" t="n"/>
      <c r="T294" s="29" t="inlineStr">
        <is>
          <t>Sin recuento físico en el inventario de Avain</t>
        </is>
      </c>
      <c r="U294" s="40" t="inlineStr">
        <is>
          <t>Sin recuento físico</t>
        </is>
      </c>
      <c r="V294" s="29" t="n"/>
      <c r="W294" s="29" t="n"/>
      <c r="X294" s="29" t="n"/>
      <c r="Y294" s="29" t="n"/>
      <c r="Z294" s="29" t="n"/>
      <c r="AA294" s="29" t="n"/>
    </row>
    <row r="295">
      <c r="A295" s="29" t="inlineStr">
        <is>
          <t>San Juan</t>
        </is>
      </c>
      <c r="B295" s="29" t="inlineStr">
        <is>
          <t>1120</t>
        </is>
      </c>
      <c r="C295" s="29" t="inlineStr">
        <is>
          <t>Stock SAP</t>
        </is>
      </c>
      <c r="D295" s="29" t="inlineStr">
        <is>
          <t>Uniformes</t>
        </is>
      </c>
      <c r="E295" s="29" t="inlineStr">
        <is>
          <t>ZUNI</t>
        </is>
      </c>
      <c r="F295" s="29" t="inlineStr">
        <is>
          <t>Fuera del alcance</t>
        </is>
      </c>
      <c r="G295" s="29" t="inlineStr">
        <is>
          <t>3001215</t>
        </is>
      </c>
      <c r="H295" s="29" t="inlineStr">
        <is>
          <t>BOTAS CAÑA ALTA IMPERMEABLE TERM. T36</t>
        </is>
      </c>
      <c r="I295" s="29" t="n"/>
      <c r="J295" s="29" t="n"/>
      <c r="K295" s="30">
        <f>SUMIF('1120 SJ'!$A$2:$A$679,$G295,'1120 SJ'!$I$2:$I$679)</f>
        <v/>
      </c>
      <c r="L295" s="30">
        <f>SUMIF('1120 SJ'!$A$2:$A$679,$G295,'1120 SJ'!$Q$2:$Q$679)</f>
        <v/>
      </c>
      <c r="M295" s="30">
        <f>$K295-$L295</f>
        <v/>
      </c>
      <c r="N295" s="31">
        <f>IFERROR(SUMIF('1120 SJ'!$A$2:$A$679,$G295,'1120 SJ'!$M$2:$M$679)/$K295,0)</f>
        <v/>
      </c>
      <c r="O295" s="31">
        <f>IFERROR($K295*$N295,"")</f>
        <v/>
      </c>
      <c r="P295" s="31">
        <f>IFERROR($L295*$N295,"")</f>
        <v/>
      </c>
      <c r="Q295" s="31">
        <f>$M295*$N295</f>
        <v/>
      </c>
      <c r="R295" s="29" t="n"/>
      <c r="S295" s="39" t="n"/>
      <c r="T295" s="29" t="inlineStr">
        <is>
          <t>No aplica: uniformes, clasificación que el inventario físico de Farmacia no releva</t>
        </is>
      </c>
      <c r="U295" s="40" t="inlineStr">
        <is>
          <t>Fuera del alcance del inventario físico</t>
        </is>
      </c>
      <c r="V295" s="29" t="n"/>
      <c r="W295" s="29" t="n"/>
      <c r="X295" s="29" t="n"/>
      <c r="Y295" s="29" t="n"/>
      <c r="Z295" s="29" t="n"/>
      <c r="AA295" s="29" t="n"/>
    </row>
    <row r="296">
      <c r="A296" s="29" t="inlineStr">
        <is>
          <t>San Juan</t>
        </is>
      </c>
      <c r="B296" s="29" t="inlineStr">
        <is>
          <t>1120</t>
        </is>
      </c>
      <c r="C296" s="29" t="inlineStr">
        <is>
          <t>Stock SAP</t>
        </is>
      </c>
      <c r="D296" s="29" t="inlineStr">
        <is>
          <t>Uniformes</t>
        </is>
      </c>
      <c r="E296" s="29" t="inlineStr">
        <is>
          <t>ZUNI</t>
        </is>
      </c>
      <c r="F296" s="29" t="inlineStr">
        <is>
          <t>Fuera del alcance</t>
        </is>
      </c>
      <c r="G296" s="29" t="inlineStr">
        <is>
          <t>3001221</t>
        </is>
      </c>
      <c r="H296" s="29" t="inlineStr">
        <is>
          <t>BOTAS CAÑA ALTA IMPERMEABLE TERM. T42</t>
        </is>
      </c>
      <c r="I296" s="29" t="n"/>
      <c r="J296" s="29" t="n"/>
      <c r="K296" s="30">
        <f>SUMIF('1120 SJ'!$A$2:$A$679,$G296,'1120 SJ'!$I$2:$I$679)</f>
        <v/>
      </c>
      <c r="L296" s="30">
        <f>SUMIF('1120 SJ'!$A$2:$A$679,$G296,'1120 SJ'!$Q$2:$Q$679)</f>
        <v/>
      </c>
      <c r="M296" s="30">
        <f>$K296-$L296</f>
        <v/>
      </c>
      <c r="N296" s="31">
        <f>IFERROR(SUMIF('1120 SJ'!$A$2:$A$679,$G296,'1120 SJ'!$M$2:$M$679)/$K296,0)</f>
        <v/>
      </c>
      <c r="O296" s="31">
        <f>IFERROR($K296*$N296,"")</f>
        <v/>
      </c>
      <c r="P296" s="31">
        <f>IFERROR($L296*$N296,"")</f>
        <v/>
      </c>
      <c r="Q296" s="31">
        <f>$M296*$N296</f>
        <v/>
      </c>
      <c r="R296" s="29" t="n"/>
      <c r="S296" s="39" t="n"/>
      <c r="T296" s="29" t="inlineStr">
        <is>
          <t>No aplica: uniformes, clasificación que el inventario físico de Farmacia no releva</t>
        </is>
      </c>
      <c r="U296" s="40" t="inlineStr">
        <is>
          <t>Fuera del alcance del inventario físico</t>
        </is>
      </c>
      <c r="V296" s="29" t="n"/>
      <c r="W296" s="29" t="n"/>
      <c r="X296" s="29" t="n"/>
      <c r="Y296" s="29" t="n"/>
      <c r="Z296" s="29" t="n"/>
      <c r="AA296" s="29" t="n"/>
    </row>
    <row r="297">
      <c r="A297" s="29" t="inlineStr">
        <is>
          <t>San Juan</t>
        </is>
      </c>
      <c r="B297" s="29" t="inlineStr">
        <is>
          <t>1120</t>
        </is>
      </c>
      <c r="C297" s="29" t="inlineStr">
        <is>
          <t>Stock SAP</t>
        </is>
      </c>
      <c r="D297" s="29" t="inlineStr">
        <is>
          <t>Uniformes</t>
        </is>
      </c>
      <c r="E297" s="29" t="inlineStr">
        <is>
          <t>ZUNI</t>
        </is>
      </c>
      <c r="F297" s="29" t="inlineStr">
        <is>
          <t>Fuera del alcance</t>
        </is>
      </c>
      <c r="G297" s="29" t="inlineStr">
        <is>
          <t>3001298</t>
        </is>
      </c>
      <c r="H297" s="29" t="inlineStr">
        <is>
          <t>MENTONERA CASCO SEGURIDAD</t>
        </is>
      </c>
      <c r="I297" s="29" t="n"/>
      <c r="J297" s="29" t="n"/>
      <c r="K297" s="30">
        <f>SUMIF('1120 SJ'!$A$2:$A$679,$G297,'1120 SJ'!$I$2:$I$679)</f>
        <v/>
      </c>
      <c r="L297" s="30">
        <f>SUMIF('1120 SJ'!$A$2:$A$679,$G297,'1120 SJ'!$Q$2:$Q$679)</f>
        <v/>
      </c>
      <c r="M297" s="30">
        <f>$K297-$L297</f>
        <v/>
      </c>
      <c r="N297" s="31">
        <f>IFERROR(SUMIF('1120 SJ'!$A$2:$A$679,$G297,'1120 SJ'!$M$2:$M$679)/$K297,0)</f>
        <v/>
      </c>
      <c r="O297" s="31">
        <f>IFERROR($K297*$N297,"")</f>
        <v/>
      </c>
      <c r="P297" s="31">
        <f>IFERROR($L297*$N297,"")</f>
        <v/>
      </c>
      <c r="Q297" s="31">
        <f>$M297*$N297</f>
        <v/>
      </c>
      <c r="R297" s="29" t="n"/>
      <c r="S297" s="39" t="n"/>
      <c r="T297" s="29" t="inlineStr">
        <is>
          <t>No aplica: uniformes, clasificación que el inventario físico de Farmacia no releva</t>
        </is>
      </c>
      <c r="U297" s="40" t="inlineStr">
        <is>
          <t>Fuera del alcance del inventario físico</t>
        </is>
      </c>
      <c r="V297" s="29" t="n"/>
      <c r="W297" s="29" t="n"/>
      <c r="X297" s="29" t="n"/>
      <c r="Y297" s="29" t="n"/>
      <c r="Z297" s="29" t="n"/>
      <c r="AA297" s="29" t="inlineStr">
        <is>
          <t>El material ocupa 2 filas en la hoja 1120 SJ (lote/almacén). La cantidad SAP y la física de esta vista son el total del material.</t>
        </is>
      </c>
    </row>
    <row r="298">
      <c r="A298" s="29" t="inlineStr">
        <is>
          <t>San Juan</t>
        </is>
      </c>
      <c r="B298" s="29" t="inlineStr">
        <is>
          <t>1120</t>
        </is>
      </c>
      <c r="C298" s="29" t="inlineStr">
        <is>
          <t>Stock SAP</t>
        </is>
      </c>
      <c r="D298" s="29" t="inlineStr">
        <is>
          <t>Uniformes</t>
        </is>
      </c>
      <c r="E298" s="29" t="inlineStr">
        <is>
          <t>ZUNI</t>
        </is>
      </c>
      <c r="F298" s="29" t="inlineStr">
        <is>
          <t>Fuera del alcance</t>
        </is>
      </c>
      <c r="G298" s="29" t="inlineStr">
        <is>
          <t>3001341</t>
        </is>
      </c>
      <c r="H298" s="29" t="inlineStr">
        <is>
          <t>PANTALON IMPERMEABLE M</t>
        </is>
      </c>
      <c r="I298" s="29" t="n"/>
      <c r="J298" s="29" t="n"/>
      <c r="K298" s="30">
        <f>SUMIF('1120 SJ'!$A$2:$A$679,$G298,'1120 SJ'!$I$2:$I$679)</f>
        <v/>
      </c>
      <c r="L298" s="30">
        <f>SUMIF('1120 SJ'!$A$2:$A$679,$G298,'1120 SJ'!$Q$2:$Q$679)</f>
        <v/>
      </c>
      <c r="M298" s="30">
        <f>$K298-$L298</f>
        <v/>
      </c>
      <c r="N298" s="31">
        <f>IFERROR(SUMIF('1120 SJ'!$A$2:$A$679,$G298,'1120 SJ'!$M$2:$M$679)/$K298,0)</f>
        <v/>
      </c>
      <c r="O298" s="31">
        <f>IFERROR($K298*$N298,"")</f>
        <v/>
      </c>
      <c r="P298" s="31">
        <f>IFERROR($L298*$N298,"")</f>
        <v/>
      </c>
      <c r="Q298" s="31">
        <f>$M298*$N298</f>
        <v/>
      </c>
      <c r="R298" s="29" t="n"/>
      <c r="S298" s="39" t="n"/>
      <c r="T298" s="29" t="inlineStr">
        <is>
          <t>No aplica: uniformes, clasificación que el inventario físico de Farmacia no releva</t>
        </is>
      </c>
      <c r="U298" s="40" t="inlineStr">
        <is>
          <t>Fuera del alcance del inventario físico</t>
        </is>
      </c>
      <c r="V298" s="29" t="n"/>
      <c r="W298" s="29" t="n"/>
      <c r="X298" s="29" t="n"/>
      <c r="Y298" s="29" t="n"/>
      <c r="Z298" s="29" t="n"/>
      <c r="AA298" s="29" t="n"/>
    </row>
    <row r="299">
      <c r="A299" s="29" t="inlineStr">
        <is>
          <t>San Juan</t>
        </is>
      </c>
      <c r="B299" s="29" t="inlineStr">
        <is>
          <t>1120</t>
        </is>
      </c>
      <c r="C299" s="29" t="inlineStr">
        <is>
          <t>Stock SAP</t>
        </is>
      </c>
      <c r="D299" s="29" t="inlineStr">
        <is>
          <t>Uniformes</t>
        </is>
      </c>
      <c r="E299" s="29" t="inlineStr">
        <is>
          <t>ZUNI</t>
        </is>
      </c>
      <c r="F299" s="29" t="inlineStr">
        <is>
          <t>Fuera del alcance</t>
        </is>
      </c>
      <c r="G299" s="29" t="inlineStr">
        <is>
          <t>3001413</t>
        </is>
      </c>
      <c r="H299" s="29" t="inlineStr">
        <is>
          <t>CAMPERA DE POLAR C/LOGO + REFLEC  XL</t>
        </is>
      </c>
      <c r="I299" s="29" t="n"/>
      <c r="J299" s="29" t="n"/>
      <c r="K299" s="30">
        <f>SUMIF('1120 SJ'!$A$2:$A$679,$G299,'1120 SJ'!$I$2:$I$679)</f>
        <v/>
      </c>
      <c r="L299" s="30">
        <f>SUMIF('1120 SJ'!$A$2:$A$679,$G299,'1120 SJ'!$Q$2:$Q$679)</f>
        <v/>
      </c>
      <c r="M299" s="30">
        <f>$K299-$L299</f>
        <v/>
      </c>
      <c r="N299" s="31">
        <f>IFERROR(SUMIF('1120 SJ'!$A$2:$A$679,$G299,'1120 SJ'!$M$2:$M$679)/$K299,0)</f>
        <v/>
      </c>
      <c r="O299" s="31">
        <f>IFERROR($K299*$N299,"")</f>
        <v/>
      </c>
      <c r="P299" s="31">
        <f>IFERROR($L299*$N299,"")</f>
        <v/>
      </c>
      <c r="Q299" s="31">
        <f>$M299*$N299</f>
        <v/>
      </c>
      <c r="R299" s="29" t="n"/>
      <c r="S299" s="39" t="n"/>
      <c r="T299" s="29" t="inlineStr">
        <is>
          <t>No aplica: uniformes, clasificación que el inventario físico de Farmacia no releva</t>
        </is>
      </c>
      <c r="U299" s="40" t="inlineStr">
        <is>
          <t>Fuera del alcance del inventario físico</t>
        </is>
      </c>
      <c r="V299" s="29" t="n"/>
      <c r="W299" s="29" t="n"/>
      <c r="X299" s="29" t="n"/>
      <c r="Y299" s="29" t="n"/>
      <c r="Z299" s="29" t="n"/>
      <c r="AA299" s="29" t="n"/>
    </row>
    <row r="300">
      <c r="A300" s="29" t="inlineStr">
        <is>
          <t>San Juan</t>
        </is>
      </c>
      <c r="B300" s="29" t="inlineStr">
        <is>
          <t>1120</t>
        </is>
      </c>
      <c r="C300" s="29" t="inlineStr">
        <is>
          <t>Stock SAP</t>
        </is>
      </c>
      <c r="D300" s="29" t="inlineStr">
        <is>
          <t>Uniformes</t>
        </is>
      </c>
      <c r="E300" s="29" t="inlineStr">
        <is>
          <t>ZUNI</t>
        </is>
      </c>
      <c r="F300" s="29" t="inlineStr">
        <is>
          <t>Fuera del alcance</t>
        </is>
      </c>
      <c r="G300" s="29" t="inlineStr">
        <is>
          <t>3001437</t>
        </is>
      </c>
      <c r="H300" s="29" t="inlineStr">
        <is>
          <t>CHOMBA NEGRA XL</t>
        </is>
      </c>
      <c r="I300" s="29" t="n"/>
      <c r="J300" s="29" t="n"/>
      <c r="K300" s="30">
        <f>SUMIF('1120 SJ'!$A$2:$A$679,$G300,'1120 SJ'!$I$2:$I$679)</f>
        <v/>
      </c>
      <c r="L300" s="30">
        <f>SUMIF('1120 SJ'!$A$2:$A$679,$G300,'1120 SJ'!$Q$2:$Q$679)</f>
        <v/>
      </c>
      <c r="M300" s="30">
        <f>$K300-$L300</f>
        <v/>
      </c>
      <c r="N300" s="31">
        <f>IFERROR(SUMIF('1120 SJ'!$A$2:$A$679,$G300,'1120 SJ'!$M$2:$M$679)/$K300,0)</f>
        <v/>
      </c>
      <c r="O300" s="31">
        <f>IFERROR($K300*$N300,"")</f>
        <v/>
      </c>
      <c r="P300" s="31">
        <f>IFERROR($L300*$N300,"")</f>
        <v/>
      </c>
      <c r="Q300" s="31">
        <f>$M300*$N300</f>
        <v/>
      </c>
      <c r="R300" s="29" t="n"/>
      <c r="S300" s="39" t="n"/>
      <c r="T300" s="29" t="inlineStr">
        <is>
          <t>No aplica: uniformes, clasificación que el inventario físico de Farmacia no releva</t>
        </is>
      </c>
      <c r="U300" s="40" t="inlineStr">
        <is>
          <t>Fuera del alcance del inventario físico</t>
        </is>
      </c>
      <c r="V300" s="29" t="n"/>
      <c r="W300" s="29" t="n"/>
      <c r="X300" s="29" t="n"/>
      <c r="Y300" s="29" t="n"/>
      <c r="Z300" s="29" t="n"/>
      <c r="AA300" s="29" t="n"/>
    </row>
    <row r="301">
      <c r="A301" s="29" t="inlineStr">
        <is>
          <t>San Juan</t>
        </is>
      </c>
      <c r="B301" s="29" t="inlineStr">
        <is>
          <t>1120</t>
        </is>
      </c>
      <c r="C301" s="29" t="inlineStr">
        <is>
          <t>Stock SAP</t>
        </is>
      </c>
      <c r="D301" s="29" t="inlineStr">
        <is>
          <t>Uniformes</t>
        </is>
      </c>
      <c r="E301" s="29" t="inlineStr">
        <is>
          <t>ZUNI</t>
        </is>
      </c>
      <c r="F301" s="29" t="inlineStr">
        <is>
          <t>Fuera del alcance</t>
        </is>
      </c>
      <c r="G301" s="29" t="inlineStr">
        <is>
          <t>3002062</t>
        </is>
      </c>
      <c r="H301" s="29" t="inlineStr">
        <is>
          <t>CAMPERA ALTA MONTAÑA M GEO GORETEX</t>
        </is>
      </c>
      <c r="I301" s="29" t="n"/>
      <c r="J301" s="29" t="n"/>
      <c r="K301" s="30">
        <f>SUMIF('1120 SJ'!$A$2:$A$679,$G301,'1120 SJ'!$I$2:$I$679)</f>
        <v/>
      </c>
      <c r="L301" s="30">
        <f>SUMIF('1120 SJ'!$A$2:$A$679,$G301,'1120 SJ'!$Q$2:$Q$679)</f>
        <v/>
      </c>
      <c r="M301" s="30">
        <f>$K301-$L301</f>
        <v/>
      </c>
      <c r="N301" s="31">
        <f>IFERROR(SUMIF('1120 SJ'!$A$2:$A$679,$G301,'1120 SJ'!$M$2:$M$679)/$K301,0)</f>
        <v/>
      </c>
      <c r="O301" s="31">
        <f>IFERROR($K301*$N301,"")</f>
        <v/>
      </c>
      <c r="P301" s="31">
        <f>IFERROR($L301*$N301,"")</f>
        <v/>
      </c>
      <c r="Q301" s="31">
        <f>$M301*$N301</f>
        <v/>
      </c>
      <c r="R301" s="29" t="n"/>
      <c r="S301" s="39" t="n"/>
      <c r="T301" s="29" t="inlineStr">
        <is>
          <t>No aplica: uniformes, clasificación que el inventario físico de Farmacia no releva</t>
        </is>
      </c>
      <c r="U301" s="40" t="inlineStr">
        <is>
          <t>Fuera del alcance del inventario físico</t>
        </is>
      </c>
      <c r="V301" s="29" t="n"/>
      <c r="W301" s="29" t="n"/>
      <c r="X301" s="29" t="n"/>
      <c r="Y301" s="29" t="n"/>
      <c r="Z301" s="29" t="n"/>
      <c r="AA301" s="29" t="n"/>
    </row>
    <row r="302">
      <c r="A302" s="29" t="inlineStr">
        <is>
          <t>San Juan</t>
        </is>
      </c>
      <c r="B302" s="29" t="inlineStr">
        <is>
          <t>1120</t>
        </is>
      </c>
      <c r="C302" s="29" t="inlineStr">
        <is>
          <t>Stock SAP</t>
        </is>
      </c>
      <c r="D302" s="29" t="inlineStr">
        <is>
          <t>Uniformes</t>
        </is>
      </c>
      <c r="E302" s="29" t="inlineStr">
        <is>
          <t>ZUNI</t>
        </is>
      </c>
      <c r="F302" s="29" t="inlineStr">
        <is>
          <t>Fuera del alcance</t>
        </is>
      </c>
      <c r="G302" s="29" t="inlineStr">
        <is>
          <t>3002063</t>
        </is>
      </c>
      <c r="H302" s="29" t="inlineStr">
        <is>
          <t>CAMPERA ALTA MONTAÑA S GEO GORETEX</t>
        </is>
      </c>
      <c r="I302" s="29" t="n"/>
      <c r="J302" s="29" t="n"/>
      <c r="K302" s="30">
        <f>SUMIF('1120 SJ'!$A$2:$A$679,$G302,'1120 SJ'!$I$2:$I$679)</f>
        <v/>
      </c>
      <c r="L302" s="30">
        <f>SUMIF('1120 SJ'!$A$2:$A$679,$G302,'1120 SJ'!$Q$2:$Q$679)</f>
        <v/>
      </c>
      <c r="M302" s="30">
        <f>$K302-$L302</f>
        <v/>
      </c>
      <c r="N302" s="31">
        <f>IFERROR(SUMIF('1120 SJ'!$A$2:$A$679,$G302,'1120 SJ'!$M$2:$M$679)/$K302,0)</f>
        <v/>
      </c>
      <c r="O302" s="31">
        <f>IFERROR($K302*$N302,"")</f>
        <v/>
      </c>
      <c r="P302" s="31">
        <f>IFERROR($L302*$N302,"")</f>
        <v/>
      </c>
      <c r="Q302" s="31">
        <f>$M302*$N302</f>
        <v/>
      </c>
      <c r="R302" s="29" t="n"/>
      <c r="S302" s="39" t="n"/>
      <c r="T302" s="29" t="inlineStr">
        <is>
          <t>No aplica: uniformes, clasificación que el inventario físico de Farmacia no releva</t>
        </is>
      </c>
      <c r="U302" s="40" t="inlineStr">
        <is>
          <t>Fuera del alcance del inventario físico</t>
        </is>
      </c>
      <c r="V302" s="29" t="n"/>
      <c r="W302" s="29" t="n"/>
      <c r="X302" s="29" t="n"/>
      <c r="Y302" s="29" t="n"/>
      <c r="Z302" s="29" t="n"/>
      <c r="AA302" s="29" t="n"/>
    </row>
    <row r="303">
      <c r="A303" s="29" t="inlineStr">
        <is>
          <t>San Juan</t>
        </is>
      </c>
      <c r="B303" s="29" t="inlineStr">
        <is>
          <t>1120</t>
        </is>
      </c>
      <c r="C303" s="29" t="inlineStr">
        <is>
          <t>Stock SAP</t>
        </is>
      </c>
      <c r="D303" s="29" t="inlineStr">
        <is>
          <t>Uniformes</t>
        </is>
      </c>
      <c r="E303" s="29" t="inlineStr">
        <is>
          <t>ZUNI</t>
        </is>
      </c>
      <c r="F303" s="29" t="inlineStr">
        <is>
          <t>Fuera del alcance</t>
        </is>
      </c>
      <c r="G303" s="29" t="inlineStr">
        <is>
          <t>3002068</t>
        </is>
      </c>
      <c r="H303" s="29" t="inlineStr">
        <is>
          <t>JARDINERO S GEO GORETEX</t>
        </is>
      </c>
      <c r="I303" s="29" t="n"/>
      <c r="J303" s="29" t="n"/>
      <c r="K303" s="30">
        <f>SUMIF('1120 SJ'!$A$2:$A$679,$G303,'1120 SJ'!$I$2:$I$679)</f>
        <v/>
      </c>
      <c r="L303" s="30">
        <f>SUMIF('1120 SJ'!$A$2:$A$679,$G303,'1120 SJ'!$Q$2:$Q$679)</f>
        <v/>
      </c>
      <c r="M303" s="30">
        <f>$K303-$L303</f>
        <v/>
      </c>
      <c r="N303" s="31">
        <f>IFERROR(SUMIF('1120 SJ'!$A$2:$A$679,$G303,'1120 SJ'!$M$2:$M$679)/$K303,0)</f>
        <v/>
      </c>
      <c r="O303" s="31">
        <f>IFERROR($K303*$N303,"")</f>
        <v/>
      </c>
      <c r="P303" s="31">
        <f>IFERROR($L303*$N303,"")</f>
        <v/>
      </c>
      <c r="Q303" s="31">
        <f>$M303*$N303</f>
        <v/>
      </c>
      <c r="R303" s="29" t="n"/>
      <c r="S303" s="39" t="n"/>
      <c r="T303" s="29" t="inlineStr">
        <is>
          <t>No aplica: uniformes, clasificación que el inventario físico de Farmacia no releva</t>
        </is>
      </c>
      <c r="U303" s="40" t="inlineStr">
        <is>
          <t>Fuera del alcance del inventario físico</t>
        </is>
      </c>
      <c r="V303" s="29" t="n"/>
      <c r="W303" s="29" t="n"/>
      <c r="X303" s="29" t="n"/>
      <c r="Y303" s="29" t="n"/>
      <c r="Z303" s="29" t="n"/>
      <c r="AA303" s="29" t="n"/>
    </row>
    <row r="304">
      <c r="A304" s="29" t="inlineStr">
        <is>
          <t>San Juan</t>
        </is>
      </c>
      <c r="B304" s="29" t="inlineStr">
        <is>
          <t>1120</t>
        </is>
      </c>
      <c r="C304" s="29" t="inlineStr">
        <is>
          <t>Stock SAP</t>
        </is>
      </c>
      <c r="D304" s="29" t="inlineStr">
        <is>
          <t>Uniformes</t>
        </is>
      </c>
      <c r="E304" s="29" t="inlineStr">
        <is>
          <t>ZUNI</t>
        </is>
      </c>
      <c r="F304" s="29" t="inlineStr">
        <is>
          <t>Fuera del alcance</t>
        </is>
      </c>
      <c r="G304" s="29" t="inlineStr">
        <is>
          <t>3002069</t>
        </is>
      </c>
      <c r="H304" s="29" t="inlineStr">
        <is>
          <t>JARDINERO M GEO GORETEX</t>
        </is>
      </c>
      <c r="I304" s="29" t="n"/>
      <c r="J304" s="29" t="n"/>
      <c r="K304" s="30">
        <f>SUMIF('1120 SJ'!$A$2:$A$679,$G304,'1120 SJ'!$I$2:$I$679)</f>
        <v/>
      </c>
      <c r="L304" s="30">
        <f>SUMIF('1120 SJ'!$A$2:$A$679,$G304,'1120 SJ'!$Q$2:$Q$679)</f>
        <v/>
      </c>
      <c r="M304" s="30">
        <f>$K304-$L304</f>
        <v/>
      </c>
      <c r="N304" s="31">
        <f>IFERROR(SUMIF('1120 SJ'!$A$2:$A$679,$G304,'1120 SJ'!$M$2:$M$679)/$K304,0)</f>
        <v/>
      </c>
      <c r="O304" s="31">
        <f>IFERROR($K304*$N304,"")</f>
        <v/>
      </c>
      <c r="P304" s="31">
        <f>IFERROR($L304*$N304,"")</f>
        <v/>
      </c>
      <c r="Q304" s="31">
        <f>$M304*$N304</f>
        <v/>
      </c>
      <c r="R304" s="29" t="n"/>
      <c r="S304" s="39" t="n"/>
      <c r="T304" s="29" t="inlineStr">
        <is>
          <t>No aplica: uniformes, clasificación que el inventario físico de Farmacia no releva</t>
        </is>
      </c>
      <c r="U304" s="40" t="inlineStr">
        <is>
          <t>Fuera del alcance del inventario físico</t>
        </is>
      </c>
      <c r="V304" s="29" t="n"/>
      <c r="W304" s="29" t="n"/>
      <c r="X304" s="29" t="n"/>
      <c r="Y304" s="29" t="n"/>
      <c r="Z304" s="29" t="n"/>
      <c r="AA304" s="29" t="n"/>
    </row>
    <row r="305">
      <c r="A305" s="29" t="inlineStr">
        <is>
          <t>San Juan</t>
        </is>
      </c>
      <c r="B305" s="29" t="inlineStr">
        <is>
          <t>1120</t>
        </is>
      </c>
      <c r="C305" s="29" t="inlineStr">
        <is>
          <t>Stock SAP</t>
        </is>
      </c>
      <c r="D305" s="29" t="inlineStr">
        <is>
          <t>Uniformes</t>
        </is>
      </c>
      <c r="E305" s="29" t="inlineStr">
        <is>
          <t>ZUNI</t>
        </is>
      </c>
      <c r="F305" s="29" t="inlineStr">
        <is>
          <t>Fuera del alcance</t>
        </is>
      </c>
      <c r="G305" s="29" t="inlineStr">
        <is>
          <t>3002074</t>
        </is>
      </c>
      <c r="H305" s="29" t="inlineStr">
        <is>
          <t>CAMPERA POLARTEC QUEHUAR 8 PRO TS</t>
        </is>
      </c>
      <c r="I305" s="29" t="n"/>
      <c r="J305" s="29" t="n"/>
      <c r="K305" s="30">
        <f>SUMIF('1120 SJ'!$A$2:$A$679,$G305,'1120 SJ'!$I$2:$I$679)</f>
        <v/>
      </c>
      <c r="L305" s="30">
        <f>SUMIF('1120 SJ'!$A$2:$A$679,$G305,'1120 SJ'!$Q$2:$Q$679)</f>
        <v/>
      </c>
      <c r="M305" s="30">
        <f>$K305-$L305</f>
        <v/>
      </c>
      <c r="N305" s="31">
        <f>IFERROR(SUMIF('1120 SJ'!$A$2:$A$679,$G305,'1120 SJ'!$M$2:$M$679)/$K305,0)</f>
        <v/>
      </c>
      <c r="O305" s="31">
        <f>IFERROR($K305*$N305,"")</f>
        <v/>
      </c>
      <c r="P305" s="31">
        <f>IFERROR($L305*$N305,"")</f>
        <v/>
      </c>
      <c r="Q305" s="31">
        <f>$M305*$N305</f>
        <v/>
      </c>
      <c r="R305" s="29" t="n"/>
      <c r="S305" s="39" t="n"/>
      <c r="T305" s="29" t="inlineStr">
        <is>
          <t>No aplica: uniformes, clasificación que el inventario físico de Farmacia no releva</t>
        </is>
      </c>
      <c r="U305" s="40" t="inlineStr">
        <is>
          <t>Fuera del alcance del inventario físico</t>
        </is>
      </c>
      <c r="V305" s="29" t="n"/>
      <c r="W305" s="29" t="n"/>
      <c r="X305" s="29" t="n"/>
      <c r="Y305" s="29" t="n"/>
      <c r="Z305" s="29" t="n"/>
      <c r="AA305" s="29" t="n"/>
    </row>
    <row r="306">
      <c r="A306" s="29" t="inlineStr">
        <is>
          <t>San Juan</t>
        </is>
      </c>
      <c r="B306" s="29" t="inlineStr">
        <is>
          <t>1120</t>
        </is>
      </c>
      <c r="C306" s="29" t="inlineStr">
        <is>
          <t>Stock SAP</t>
        </is>
      </c>
      <c r="D306" s="29" t="inlineStr">
        <is>
          <t>Uniformes</t>
        </is>
      </c>
      <c r="E306" s="29" t="inlineStr">
        <is>
          <t>ZUNI</t>
        </is>
      </c>
      <c r="F306" s="29" t="inlineStr">
        <is>
          <t>Fuera del alcance</t>
        </is>
      </c>
      <c r="G306" s="29" t="inlineStr">
        <is>
          <t>3002075</t>
        </is>
      </c>
      <c r="H306" s="29" t="inlineStr">
        <is>
          <t>CAMPERA POLARTEC QUEHUAR 8 PRO TM</t>
        </is>
      </c>
      <c r="I306" s="29" t="n"/>
      <c r="J306" s="29" t="n"/>
      <c r="K306" s="30">
        <f>SUMIF('1120 SJ'!$A$2:$A$679,$G306,'1120 SJ'!$I$2:$I$679)</f>
        <v/>
      </c>
      <c r="L306" s="30">
        <f>SUMIF('1120 SJ'!$A$2:$A$679,$G306,'1120 SJ'!$Q$2:$Q$679)</f>
        <v/>
      </c>
      <c r="M306" s="30">
        <f>$K306-$L306</f>
        <v/>
      </c>
      <c r="N306" s="31">
        <f>IFERROR(SUMIF('1120 SJ'!$A$2:$A$679,$G306,'1120 SJ'!$M$2:$M$679)/$K306,0)</f>
        <v/>
      </c>
      <c r="O306" s="31">
        <f>IFERROR($K306*$N306,"")</f>
        <v/>
      </c>
      <c r="P306" s="31">
        <f>IFERROR($L306*$N306,"")</f>
        <v/>
      </c>
      <c r="Q306" s="31">
        <f>$M306*$N306</f>
        <v/>
      </c>
      <c r="R306" s="29" t="n"/>
      <c r="S306" s="39" t="n"/>
      <c r="T306" s="29" t="inlineStr">
        <is>
          <t>No aplica: uniformes, clasificación que el inventario físico de Farmacia no releva</t>
        </is>
      </c>
      <c r="U306" s="40" t="inlineStr">
        <is>
          <t>Fuera del alcance del inventario físico</t>
        </is>
      </c>
      <c r="V306" s="29" t="n"/>
      <c r="W306" s="29" t="n"/>
      <c r="X306" s="29" t="n"/>
      <c r="Y306" s="29" t="n"/>
      <c r="Z306" s="29" t="n"/>
      <c r="AA306" s="29" t="n"/>
    </row>
    <row r="307">
      <c r="A307" s="29" t="inlineStr">
        <is>
          <t>San Juan</t>
        </is>
      </c>
      <c r="B307" s="29" t="inlineStr">
        <is>
          <t>1120</t>
        </is>
      </c>
      <c r="C307" s="29" t="inlineStr">
        <is>
          <t>Stock SAP</t>
        </is>
      </c>
      <c r="D307" s="29" t="inlineStr">
        <is>
          <t>Medicamentos</t>
        </is>
      </c>
      <c r="E307" s="29" t="inlineStr">
        <is>
          <t>ZMED</t>
        </is>
      </c>
      <c r="F307" s="29" t="inlineStr">
        <is>
          <t>Dentro del alcance</t>
        </is>
      </c>
      <c r="G307" s="29" t="inlineStr">
        <is>
          <t>1000062</t>
        </is>
      </c>
      <c r="H307" s="29" t="inlineStr">
        <is>
          <t>CLORHEXIDINA AL 4% X 500ML JABONOSA</t>
        </is>
      </c>
      <c r="I307" s="29" t="n"/>
      <c r="J307" s="29" t="n"/>
      <c r="K307" s="30">
        <f>SUMIF('1120 SJ'!$A$2:$A$679,$G307,'1120 SJ'!$I$2:$I$679)</f>
        <v/>
      </c>
      <c r="L307" s="30">
        <f>SUMIF('1120 SJ'!$A$2:$A$679,$G307,'1120 SJ'!$Q$2:$Q$679)</f>
        <v/>
      </c>
      <c r="M307" s="30">
        <f>$K307-$L307</f>
        <v/>
      </c>
      <c r="N307" s="31">
        <f>IFERROR(SUMIF('1120 SJ'!$A$2:$A$679,$G307,'1120 SJ'!$M$2:$M$679)/$K307,0)</f>
        <v/>
      </c>
      <c r="O307" s="31">
        <f>IFERROR($K307*$N307,"")</f>
        <v/>
      </c>
      <c r="P307" s="31">
        <f>IFERROR($L307*$N307,"")</f>
        <v/>
      </c>
      <c r="Q307" s="31">
        <f>$M307*$N307</f>
        <v/>
      </c>
      <c r="R307" s="29" t="n"/>
      <c r="S307" s="39" t="n"/>
      <c r="T307" s="29" t="inlineStr">
        <is>
          <t>Sin recuento físico en el inventario de Avain</t>
        </is>
      </c>
      <c r="U307" s="40" t="inlineStr">
        <is>
          <t>Sin recuento físico</t>
        </is>
      </c>
      <c r="V307" s="29" t="n"/>
      <c r="W307" s="29" t="n"/>
      <c r="X307" s="29" t="n"/>
      <c r="Y307" s="29" t="n"/>
      <c r="Z307" s="29" t="n"/>
      <c r="AA307" s="29" t="n"/>
    </row>
    <row r="308">
      <c r="A308" s="29" t="inlineStr">
        <is>
          <t>San Juan</t>
        </is>
      </c>
      <c r="B308" s="29" t="inlineStr">
        <is>
          <t>1120</t>
        </is>
      </c>
      <c r="C308" s="29" t="inlineStr">
        <is>
          <t>Stock SAP</t>
        </is>
      </c>
      <c r="D308" s="29" t="inlineStr">
        <is>
          <t>Medicamentos</t>
        </is>
      </c>
      <c r="E308" s="29" t="inlineStr">
        <is>
          <t>ZMED</t>
        </is>
      </c>
      <c r="F308" s="29" t="inlineStr">
        <is>
          <t>Dentro del alcance</t>
        </is>
      </c>
      <c r="G308" s="29" t="inlineStr">
        <is>
          <t>1000118</t>
        </is>
      </c>
      <c r="H308" s="29" t="inlineStr">
        <is>
          <t>HEPARINA SODICA 5000UN/ML 5ML FAMP</t>
        </is>
      </c>
      <c r="I308" s="29" t="n"/>
      <c r="J308" s="29" t="n"/>
      <c r="K308" s="30">
        <f>SUMIF('1120 SJ'!$A$2:$A$679,$G308,'1120 SJ'!$I$2:$I$679)</f>
        <v/>
      </c>
      <c r="L308" s="30">
        <f>SUMIF('1120 SJ'!$A$2:$A$679,$G308,'1120 SJ'!$Q$2:$Q$679)</f>
        <v/>
      </c>
      <c r="M308" s="30">
        <f>$K308-$L308</f>
        <v/>
      </c>
      <c r="N308" s="31">
        <f>IFERROR(SUMIF('1120 SJ'!$A$2:$A$679,$G308,'1120 SJ'!$M$2:$M$679)/$K308,0)</f>
        <v/>
      </c>
      <c r="O308" s="31">
        <f>IFERROR($K308*$N308,"")</f>
        <v/>
      </c>
      <c r="P308" s="31">
        <f>IFERROR($L308*$N308,"")</f>
        <v/>
      </c>
      <c r="Q308" s="31">
        <f>$M308*$N308</f>
        <v/>
      </c>
      <c r="R308" s="29" t="n"/>
      <c r="S308" s="39" t="n"/>
      <c r="T308" s="29" t="inlineStr">
        <is>
          <t>Sin recuento físico en el inventario de Avain</t>
        </is>
      </c>
      <c r="U308" s="40" t="inlineStr">
        <is>
          <t>Sin recuento físico</t>
        </is>
      </c>
      <c r="V308" s="29" t="n"/>
      <c r="W308" s="29" t="n"/>
      <c r="X308" s="29" t="n"/>
      <c r="Y308" s="29" t="n"/>
      <c r="Z308" s="29" t="n"/>
      <c r="AA308" s="29" t="inlineStr">
        <is>
          <t>El material ocupa 3 filas en la hoja 1120 SJ (lote/almacén). La cantidad SAP y la física de esta vista son el total del material.</t>
        </is>
      </c>
    </row>
    <row r="309">
      <c r="A309" s="29" t="inlineStr">
        <is>
          <t>San Juan</t>
        </is>
      </c>
      <c r="B309" s="29" t="inlineStr">
        <is>
          <t>1120</t>
        </is>
      </c>
      <c r="C309" s="29" t="inlineStr">
        <is>
          <t>Stock SAP</t>
        </is>
      </c>
      <c r="D309" s="29" t="inlineStr">
        <is>
          <t>Medicamentos</t>
        </is>
      </c>
      <c r="E309" s="29" t="inlineStr">
        <is>
          <t>ZMED</t>
        </is>
      </c>
      <c r="F309" s="29" t="inlineStr">
        <is>
          <t>Dentro del alcance</t>
        </is>
      </c>
      <c r="G309" s="29" t="inlineStr">
        <is>
          <t>1000135</t>
        </is>
      </c>
      <c r="H309" s="29" t="inlineStr">
        <is>
          <t>VASELINA LIQUIDA DE 250 ML</t>
        </is>
      </c>
      <c r="I309" s="29" t="n"/>
      <c r="J309" s="29" t="n"/>
      <c r="K309" s="30">
        <f>SUMIF('1120 SJ'!$A$2:$A$679,$G309,'1120 SJ'!$I$2:$I$679)</f>
        <v/>
      </c>
      <c r="L309" s="30">
        <f>SUMIF('1120 SJ'!$A$2:$A$679,$G309,'1120 SJ'!$Q$2:$Q$679)</f>
        <v/>
      </c>
      <c r="M309" s="30">
        <f>$K309-$L309</f>
        <v/>
      </c>
      <c r="N309" s="31">
        <f>IFERROR(SUMIF('1120 SJ'!$A$2:$A$679,$G309,'1120 SJ'!$M$2:$M$679)/$K309,0)</f>
        <v/>
      </c>
      <c r="O309" s="31">
        <f>IFERROR($K309*$N309,"")</f>
        <v/>
      </c>
      <c r="P309" s="31">
        <f>IFERROR($L309*$N309,"")</f>
        <v/>
      </c>
      <c r="Q309" s="31">
        <f>$M309*$N309</f>
        <v/>
      </c>
      <c r="R309" s="29" t="n"/>
      <c r="S309" s="39" t="n"/>
      <c r="T309" s="29" t="inlineStr">
        <is>
          <t>Sin recuento físico en el inventario de Avain</t>
        </is>
      </c>
      <c r="U309" s="40" t="inlineStr">
        <is>
          <t>Sin recuento físico</t>
        </is>
      </c>
      <c r="V309" s="29" t="n"/>
      <c r="W309" s="29" t="n"/>
      <c r="X309" s="29" t="n"/>
      <c r="Y309" s="29" t="n"/>
      <c r="Z309" s="29" t="n"/>
      <c r="AA309" s="29" t="n"/>
    </row>
    <row r="310">
      <c r="A310" s="29" t="inlineStr">
        <is>
          <t>San Juan</t>
        </is>
      </c>
      <c r="B310" s="29" t="inlineStr">
        <is>
          <t>1120</t>
        </is>
      </c>
      <c r="C310" s="29" t="inlineStr">
        <is>
          <t>Stock SAP</t>
        </is>
      </c>
      <c r="D310" s="29" t="inlineStr">
        <is>
          <t>Medicamentos</t>
        </is>
      </c>
      <c r="E310" s="29" t="inlineStr">
        <is>
          <t>ZMED</t>
        </is>
      </c>
      <c r="F310" s="29" t="inlineStr">
        <is>
          <t>Dentro del alcance</t>
        </is>
      </c>
      <c r="G310" s="29" t="inlineStr">
        <is>
          <t>1000174</t>
        </is>
      </c>
      <c r="H310" s="29" t="inlineStr">
        <is>
          <t>SUERO ANTIOFIDICO AMP</t>
        </is>
      </c>
      <c r="I310" s="29" t="n"/>
      <c r="J310" s="29" t="n"/>
      <c r="K310" s="30">
        <f>SUMIF('1120 SJ'!$A$2:$A$679,$G310,'1120 SJ'!$I$2:$I$679)</f>
        <v/>
      </c>
      <c r="L310" s="30">
        <f>SUMIF('1120 SJ'!$A$2:$A$679,$G310,'1120 SJ'!$Q$2:$Q$679)</f>
        <v/>
      </c>
      <c r="M310" s="30">
        <f>$K310-$L310</f>
        <v/>
      </c>
      <c r="N310" s="31">
        <f>IFERROR(SUMIF('1120 SJ'!$A$2:$A$679,$G310,'1120 SJ'!$M$2:$M$679)/$K310,0)</f>
        <v/>
      </c>
      <c r="O310" s="31">
        <f>IFERROR($K310*$N310,"")</f>
        <v/>
      </c>
      <c r="P310" s="31">
        <f>IFERROR($L310*$N310,"")</f>
        <v/>
      </c>
      <c r="Q310" s="31">
        <f>$M310*$N310</f>
        <v/>
      </c>
      <c r="R310" s="29" t="n"/>
      <c r="S310" s="39" t="n"/>
      <c r="T310" s="29" t="inlineStr">
        <is>
          <t>Sin recuento físico en el inventario de Avain</t>
        </is>
      </c>
      <c r="U310" s="40" t="inlineStr">
        <is>
          <t>Sin recuento físico</t>
        </is>
      </c>
      <c r="V310" s="29" t="n"/>
      <c r="W310" s="29" t="n"/>
      <c r="X310" s="29" t="n"/>
      <c r="Y310" s="29" t="n"/>
      <c r="Z310" s="29" t="n"/>
      <c r="AA310" s="29" t="n"/>
    </row>
    <row r="311">
      <c r="A311" s="29" t="inlineStr">
        <is>
          <t>San Juan</t>
        </is>
      </c>
      <c r="B311" s="29" t="inlineStr">
        <is>
          <t>1120</t>
        </is>
      </c>
      <c r="C311" s="29" t="inlineStr">
        <is>
          <t>Stock SAP</t>
        </is>
      </c>
      <c r="D311" s="29" t="inlineStr">
        <is>
          <t>Medicamentos</t>
        </is>
      </c>
      <c r="E311" s="29" t="inlineStr">
        <is>
          <t>ZMED</t>
        </is>
      </c>
      <c r="F311" s="29" t="inlineStr">
        <is>
          <t>Dentro del alcance</t>
        </is>
      </c>
      <c r="G311" s="29" t="inlineStr">
        <is>
          <t>1000178</t>
        </is>
      </c>
      <c r="H311" s="29" t="inlineStr">
        <is>
          <t>DRAMAMINE COMPRIMIDO</t>
        </is>
      </c>
      <c r="I311" s="29" t="n"/>
      <c r="J311" s="29" t="n"/>
      <c r="K311" s="30">
        <f>SUMIF('1120 SJ'!$A$2:$A$679,$G311,'1120 SJ'!$I$2:$I$679)</f>
        <v/>
      </c>
      <c r="L311" s="30">
        <f>SUMIF('1120 SJ'!$A$2:$A$679,$G311,'1120 SJ'!$Q$2:$Q$679)</f>
        <v/>
      </c>
      <c r="M311" s="30">
        <f>$K311-$L311</f>
        <v/>
      </c>
      <c r="N311" s="31">
        <f>IFERROR(SUMIF('1120 SJ'!$A$2:$A$679,$G311,'1120 SJ'!$M$2:$M$679)/$K311,0)</f>
        <v/>
      </c>
      <c r="O311" s="31">
        <f>IFERROR($K311*$N311,"")</f>
        <v/>
      </c>
      <c r="P311" s="31">
        <f>IFERROR($L311*$N311,"")</f>
        <v/>
      </c>
      <c r="Q311" s="31">
        <f>$M311*$N311</f>
        <v/>
      </c>
      <c r="R311" s="29" t="n"/>
      <c r="S311" s="39" t="n"/>
      <c r="T311" s="29" t="inlineStr">
        <is>
          <t>Sin recuento físico en el inventario de Avain</t>
        </is>
      </c>
      <c r="U311" s="40" t="inlineStr">
        <is>
          <t>Sin recuento físico</t>
        </is>
      </c>
      <c r="V311" s="29" t="n"/>
      <c r="W311" s="29" t="n"/>
      <c r="X311" s="29" t="n"/>
      <c r="Y311" s="29" t="n"/>
      <c r="Z311" s="29" t="n"/>
      <c r="AA311" s="29" t="inlineStr">
        <is>
          <t>El material ocupa 3 filas en la hoja 1120 SJ (lote/almacén). La cantidad SAP y la física de esta vista son el total del material.</t>
        </is>
      </c>
    </row>
    <row r="312">
      <c r="A312" s="29" t="inlineStr">
        <is>
          <t>San Juan</t>
        </is>
      </c>
      <c r="B312" s="29" t="inlineStr">
        <is>
          <t>1120</t>
        </is>
      </c>
      <c r="C312" s="29" t="inlineStr">
        <is>
          <t>Stock SAP</t>
        </is>
      </c>
      <c r="D312" s="29" t="inlineStr">
        <is>
          <t>Medicamentos</t>
        </is>
      </c>
      <c r="E312" s="29" t="inlineStr">
        <is>
          <t>ZMED</t>
        </is>
      </c>
      <c r="F312" s="29" t="inlineStr">
        <is>
          <t>Dentro del alcance</t>
        </is>
      </c>
      <c r="G312" s="29" t="inlineStr">
        <is>
          <t>1000565</t>
        </is>
      </c>
      <c r="H312" s="29" t="inlineStr">
        <is>
          <t>LEVOFLOXACINA 500MG</t>
        </is>
      </c>
      <c r="I312" s="29" t="inlineStr">
        <is>
          <t>MED115</t>
        </is>
      </c>
      <c r="J312" s="29" t="inlineStr">
        <is>
          <t>Levofloxacina Comp x 500 mg</t>
        </is>
      </c>
      <c r="K312" s="30">
        <f>SUMIF('1120 SJ'!$A$2:$A$679,$G312,'1120 SJ'!$I$2:$I$679)</f>
        <v/>
      </c>
      <c r="L312" s="30">
        <f>SUMIF('1120 SJ'!$A$2:$A$679,$G312,'1120 SJ'!$Q$2:$Q$679)</f>
        <v/>
      </c>
      <c r="M312" s="30">
        <f>$K312-$L312</f>
        <v/>
      </c>
      <c r="N312" s="31">
        <f>IFERROR(SUMIF('1120 SJ'!$A$2:$A$679,$G312,'1120 SJ'!$M$2:$M$679)/$K312,0)</f>
        <v/>
      </c>
      <c r="O312" s="31">
        <f>IFERROR($K312*$N312,"")</f>
        <v/>
      </c>
      <c r="P312" s="31">
        <f>IFERROR($L312*$N312,"")</f>
        <v/>
      </c>
      <c r="Q312" s="31">
        <f>$M312*$N312</f>
        <v/>
      </c>
      <c r="R312" s="29" t="n"/>
      <c r="S312" s="37" t="inlineStr">
        <is>
          <t>Alta</t>
        </is>
      </c>
      <c r="T312" s="29" t="inlineStr">
        <is>
          <t>Homologado – confianza Alta</t>
        </is>
      </c>
      <c r="U312" s="37" t="inlineStr">
        <is>
          <t>Dar de alta en SAP</t>
        </is>
      </c>
      <c r="V312" s="29" t="inlineStr">
        <is>
          <t>Homologación por código Avain (master M11-005)</t>
        </is>
      </c>
      <c r="W312" s="29" t="inlineStr">
        <is>
          <t>No</t>
        </is>
      </c>
      <c r="X312" s="29" t="n"/>
      <c r="Y312" s="29" t="inlineStr">
        <is>
          <t>Sí</t>
        </is>
      </c>
      <c r="Z312" s="29" t="inlineStr">
        <is>
          <t>M11-005</t>
        </is>
      </c>
      <c r="AA312" s="29" t="inlineStr">
        <is>
          <t>Homologación: confianza base Alta + confianza SAP Alta → Alta. El material ocupa 2 filas en la hoja 1120 SJ (lote/almacén). La cantidad SAP y la física de esta vista son el total del material.</t>
        </is>
      </c>
    </row>
    <row r="313">
      <c r="A313" s="29" t="inlineStr">
        <is>
          <t>San Juan</t>
        </is>
      </c>
      <c r="B313" s="29" t="inlineStr">
        <is>
          <t>1120</t>
        </is>
      </c>
      <c r="C313" s="29" t="inlineStr">
        <is>
          <t>Stock SAP</t>
        </is>
      </c>
      <c r="D313" s="29" t="inlineStr">
        <is>
          <t>Medicamentos</t>
        </is>
      </c>
      <c r="E313" s="29" t="inlineStr">
        <is>
          <t>ZMED</t>
        </is>
      </c>
      <c r="F313" s="29" t="inlineStr">
        <is>
          <t>Dentro del alcance</t>
        </is>
      </c>
      <c r="G313" s="29" t="inlineStr">
        <is>
          <t>1000886</t>
        </is>
      </c>
      <c r="H313" s="29" t="inlineStr">
        <is>
          <t>DICLOFENAC DIETILAMINA 50MG GEL</t>
        </is>
      </c>
      <c r="I313" s="29" t="n"/>
      <c r="J313" s="29" t="n"/>
      <c r="K313" s="30">
        <f>SUMIF('1120 SJ'!$A$2:$A$679,$G313,'1120 SJ'!$I$2:$I$679)</f>
        <v/>
      </c>
      <c r="L313" s="30">
        <f>SUMIF('1120 SJ'!$A$2:$A$679,$G313,'1120 SJ'!$Q$2:$Q$679)</f>
        <v/>
      </c>
      <c r="M313" s="30">
        <f>$K313-$L313</f>
        <v/>
      </c>
      <c r="N313" s="31">
        <f>IFERROR(SUMIF('1120 SJ'!$A$2:$A$679,$G313,'1120 SJ'!$M$2:$M$679)/$K313,0)</f>
        <v/>
      </c>
      <c r="O313" s="31">
        <f>IFERROR($K313*$N313,"")</f>
        <v/>
      </c>
      <c r="P313" s="31">
        <f>IFERROR($L313*$N313,"")</f>
        <v/>
      </c>
      <c r="Q313" s="31">
        <f>$M313*$N313</f>
        <v/>
      </c>
      <c r="R313" s="29" t="n"/>
      <c r="S313" s="39" t="n"/>
      <c r="T313" s="29" t="inlineStr">
        <is>
          <t>Sin recuento físico en el inventario de Avain</t>
        </is>
      </c>
      <c r="U313" s="40" t="inlineStr">
        <is>
          <t>Sin recuento físico</t>
        </is>
      </c>
      <c r="V313" s="29" t="n"/>
      <c r="W313" s="29" t="n"/>
      <c r="X313" s="29" t="n"/>
      <c r="Y313" s="29" t="n"/>
      <c r="Z313" s="29" t="n"/>
      <c r="AA313" s="29" t="n"/>
    </row>
    <row r="314">
      <c r="A314" s="29" t="inlineStr">
        <is>
          <t>San Juan</t>
        </is>
      </c>
      <c r="B314" s="29" t="inlineStr">
        <is>
          <t>1120</t>
        </is>
      </c>
      <c r="C314" s="29" t="inlineStr">
        <is>
          <t>Stock SAP</t>
        </is>
      </c>
      <c r="D314" s="29" t="inlineStr">
        <is>
          <t>Medicamentos</t>
        </is>
      </c>
      <c r="E314" s="29" t="inlineStr">
        <is>
          <t>ZMED</t>
        </is>
      </c>
      <c r="F314" s="29" t="inlineStr">
        <is>
          <t>Dentro del alcance</t>
        </is>
      </c>
      <c r="G314" s="29" t="inlineStr">
        <is>
          <t>1001267</t>
        </is>
      </c>
      <c r="H314" s="29" t="inlineStr">
        <is>
          <t>AMYLANTA COMP MAST FRUTI X24</t>
        </is>
      </c>
      <c r="I314" s="29" t="n"/>
      <c r="J314" s="29" t="n"/>
      <c r="K314" s="30">
        <f>SUMIF('1120 SJ'!$A$2:$A$679,$G314,'1120 SJ'!$I$2:$I$679)</f>
        <v/>
      </c>
      <c r="L314" s="30">
        <f>SUMIF('1120 SJ'!$A$2:$A$679,$G314,'1120 SJ'!$Q$2:$Q$679)</f>
        <v/>
      </c>
      <c r="M314" s="30">
        <f>$K314-$L314</f>
        <v/>
      </c>
      <c r="N314" s="31">
        <f>IFERROR(SUMIF('1120 SJ'!$A$2:$A$679,$G314,'1120 SJ'!$M$2:$M$679)/$K314,0)</f>
        <v/>
      </c>
      <c r="O314" s="31">
        <f>IFERROR($K314*$N314,"")</f>
        <v/>
      </c>
      <c r="P314" s="31">
        <f>IFERROR($L314*$N314,"")</f>
        <v/>
      </c>
      <c r="Q314" s="31">
        <f>$M314*$N314</f>
        <v/>
      </c>
      <c r="R314" s="29" t="n"/>
      <c r="S314" s="39" t="n"/>
      <c r="T314" s="29" t="inlineStr">
        <is>
          <t>Sin recuento físico en el inventario de Avain</t>
        </is>
      </c>
      <c r="U314" s="40" t="inlineStr">
        <is>
          <t>Sin recuento físico</t>
        </is>
      </c>
      <c r="V314" s="29" t="n"/>
      <c r="W314" s="29" t="n"/>
      <c r="X314" s="29" t="n"/>
      <c r="Y314" s="29" t="n"/>
      <c r="Z314" s="29" t="n"/>
      <c r="AA314" s="29" t="inlineStr">
        <is>
          <t>El material ocupa 4 filas en la hoja 1120 SJ (lote/almacén). La cantidad SAP y la física de esta vista son el total del material.</t>
        </is>
      </c>
    </row>
    <row r="315">
      <c r="A315" s="29" t="inlineStr">
        <is>
          <t>San Juan</t>
        </is>
      </c>
      <c r="B315" s="29" t="inlineStr">
        <is>
          <t>1120</t>
        </is>
      </c>
      <c r="C315" s="29" t="inlineStr">
        <is>
          <t>Stock SAP</t>
        </is>
      </c>
      <c r="D315" s="29" t="inlineStr">
        <is>
          <t>Medicamentos</t>
        </is>
      </c>
      <c r="E315" s="29" t="inlineStr">
        <is>
          <t>ZMED</t>
        </is>
      </c>
      <c r="F315" s="29" t="inlineStr">
        <is>
          <t>Dentro del alcance</t>
        </is>
      </c>
      <c r="G315" s="29" t="inlineStr">
        <is>
          <t>1001271</t>
        </is>
      </c>
      <c r="H315" s="29" t="inlineStr">
        <is>
          <t>SULFADIZINA DE PLATA X 30GRS</t>
        </is>
      </c>
      <c r="I315" s="29" t="n"/>
      <c r="J315" s="29" t="n"/>
      <c r="K315" s="30">
        <f>SUMIF('1120 SJ'!$A$2:$A$679,$G315,'1120 SJ'!$I$2:$I$679)</f>
        <v/>
      </c>
      <c r="L315" s="30">
        <f>SUMIF('1120 SJ'!$A$2:$A$679,$G315,'1120 SJ'!$Q$2:$Q$679)</f>
        <v/>
      </c>
      <c r="M315" s="30">
        <f>$K315-$L315</f>
        <v/>
      </c>
      <c r="N315" s="31">
        <f>IFERROR(SUMIF('1120 SJ'!$A$2:$A$679,$G315,'1120 SJ'!$M$2:$M$679)/$K315,0)</f>
        <v/>
      </c>
      <c r="O315" s="31">
        <f>IFERROR($K315*$N315,"")</f>
        <v/>
      </c>
      <c r="P315" s="31">
        <f>IFERROR($L315*$N315,"")</f>
        <v/>
      </c>
      <c r="Q315" s="31">
        <f>$M315*$N315</f>
        <v/>
      </c>
      <c r="R315" s="29" t="n"/>
      <c r="S315" s="39" t="n"/>
      <c r="T315" s="29" t="inlineStr">
        <is>
          <t>Sin recuento físico en el inventario de Avain</t>
        </is>
      </c>
      <c r="U315" s="40" t="inlineStr">
        <is>
          <t>Sin recuento físico</t>
        </is>
      </c>
      <c r="V315" s="29" t="n"/>
      <c r="W315" s="29" t="n"/>
      <c r="X315" s="29" t="n"/>
      <c r="Y315" s="29" t="n"/>
      <c r="Z315" s="29" t="n"/>
      <c r="AA315" s="29" t="n"/>
    </row>
    <row r="316">
      <c r="A316" s="29" t="inlineStr">
        <is>
          <t>San Juan</t>
        </is>
      </c>
      <c r="B316" s="29" t="inlineStr">
        <is>
          <t>1120</t>
        </is>
      </c>
      <c r="C316" s="29" t="inlineStr">
        <is>
          <t>Stock SAP</t>
        </is>
      </c>
      <c r="D316" s="29" t="inlineStr">
        <is>
          <t>Medicamentos</t>
        </is>
      </c>
      <c r="E316" s="29" t="inlineStr">
        <is>
          <t>ZMED</t>
        </is>
      </c>
      <c r="F316" s="29" t="inlineStr">
        <is>
          <t>Dentro del alcance</t>
        </is>
      </c>
      <c r="G316" s="29" t="inlineStr">
        <is>
          <t>1005150</t>
        </is>
      </c>
      <c r="H316" s="29" t="inlineStr">
        <is>
          <t>FOSF.MONO+F.SODIO ENEMA X135ML</t>
        </is>
      </c>
      <c r="I316" s="29" t="n"/>
      <c r="J316" s="29" t="n"/>
      <c r="K316" s="30">
        <f>SUMIF('1120 SJ'!$A$2:$A$679,$G316,'1120 SJ'!$I$2:$I$679)</f>
        <v/>
      </c>
      <c r="L316" s="30">
        <f>SUMIF('1120 SJ'!$A$2:$A$679,$G316,'1120 SJ'!$Q$2:$Q$679)</f>
        <v/>
      </c>
      <c r="M316" s="30">
        <f>$K316-$L316</f>
        <v/>
      </c>
      <c r="N316" s="31">
        <f>IFERROR(SUMIF('1120 SJ'!$A$2:$A$679,$G316,'1120 SJ'!$M$2:$M$679)/$K316,0)</f>
        <v/>
      </c>
      <c r="O316" s="31">
        <f>IFERROR($K316*$N316,"")</f>
        <v/>
      </c>
      <c r="P316" s="31">
        <f>IFERROR($L316*$N316,"")</f>
        <v/>
      </c>
      <c r="Q316" s="31">
        <f>$M316*$N316</f>
        <v/>
      </c>
      <c r="R316" s="29" t="n"/>
      <c r="S316" s="39" t="n"/>
      <c r="T316" s="29" t="inlineStr">
        <is>
          <t>Sin recuento físico en el inventario de Avain</t>
        </is>
      </c>
      <c r="U316" s="40" t="inlineStr">
        <is>
          <t>Sin recuento físico</t>
        </is>
      </c>
      <c r="V316" s="29" t="n"/>
      <c r="W316" s="29" t="n"/>
      <c r="X316" s="29" t="n"/>
      <c r="Y316" s="29" t="n"/>
      <c r="Z316" s="29" t="n"/>
      <c r="AA316" s="29" t="n"/>
    </row>
    <row r="317">
      <c r="A317" s="29" t="inlineStr">
        <is>
          <t>San Juan</t>
        </is>
      </c>
      <c r="B317" s="29" t="inlineStr">
        <is>
          <t>1120</t>
        </is>
      </c>
      <c r="C317" s="29" t="inlineStr">
        <is>
          <t>Stock SAP</t>
        </is>
      </c>
      <c r="D317" s="29" t="inlineStr">
        <is>
          <t>Medicamentos</t>
        </is>
      </c>
      <c r="E317" s="29" t="inlineStr">
        <is>
          <t>ZMED</t>
        </is>
      </c>
      <c r="F317" s="29" t="inlineStr">
        <is>
          <t>Dentro del alcance</t>
        </is>
      </c>
      <c r="G317" s="29" t="inlineStr">
        <is>
          <t>1005226</t>
        </is>
      </c>
      <c r="H317" s="29" t="inlineStr">
        <is>
          <t>FILTRO P/ANEST HME</t>
        </is>
      </c>
      <c r="I317" s="29" t="n"/>
      <c r="J317" s="29" t="n"/>
      <c r="K317" s="30">
        <f>SUMIF('1120 SJ'!$A$2:$A$679,$G317,'1120 SJ'!$I$2:$I$679)</f>
        <v/>
      </c>
      <c r="L317" s="30">
        <f>SUMIF('1120 SJ'!$A$2:$A$679,$G317,'1120 SJ'!$Q$2:$Q$679)</f>
        <v/>
      </c>
      <c r="M317" s="30">
        <f>$K317-$L317</f>
        <v/>
      </c>
      <c r="N317" s="31">
        <f>IFERROR(SUMIF('1120 SJ'!$A$2:$A$679,$G317,'1120 SJ'!$M$2:$M$679)/$K317,0)</f>
        <v/>
      </c>
      <c r="O317" s="31">
        <f>IFERROR($K317*$N317,"")</f>
        <v/>
      </c>
      <c r="P317" s="31">
        <f>IFERROR($L317*$N317,"")</f>
        <v/>
      </c>
      <c r="Q317" s="31">
        <f>$M317*$N317</f>
        <v/>
      </c>
      <c r="R317" s="29" t="n"/>
      <c r="S317" s="39" t="n"/>
      <c r="T317" s="29" t="inlineStr">
        <is>
          <t>Sin recuento físico en el inventario de Avain</t>
        </is>
      </c>
      <c r="U317" s="40" t="inlineStr">
        <is>
          <t>Sin recuento físico</t>
        </is>
      </c>
      <c r="V317" s="29" t="n"/>
      <c r="W317" s="29" t="n"/>
      <c r="X317" s="29" t="n"/>
      <c r="Y317" s="29" t="n"/>
      <c r="Z317" s="29" t="n"/>
      <c r="AA317" s="29" t="n"/>
    </row>
    <row r="318">
      <c r="A318" s="29" t="inlineStr">
        <is>
          <t>San Juan</t>
        </is>
      </c>
      <c r="B318" s="29" t="inlineStr">
        <is>
          <t>1120</t>
        </is>
      </c>
      <c r="C318" s="29" t="inlineStr">
        <is>
          <t>Stock SAP</t>
        </is>
      </c>
      <c r="D318" s="29" t="inlineStr">
        <is>
          <t>Medicamentos</t>
        </is>
      </c>
      <c r="E318" s="29" t="inlineStr">
        <is>
          <t>ZMED</t>
        </is>
      </c>
      <c r="F318" s="29" t="inlineStr">
        <is>
          <t>Dentro del alcance</t>
        </is>
      </c>
      <c r="G318" s="29" t="inlineStr">
        <is>
          <t>1005235</t>
        </is>
      </c>
      <c r="H318" s="29" t="inlineStr">
        <is>
          <t>MEPREDNISONA 8MG X 20COMP</t>
        </is>
      </c>
      <c r="I318" s="29" t="n"/>
      <c r="J318" s="29" t="n"/>
      <c r="K318" s="30">
        <f>SUMIF('1120 SJ'!$A$2:$A$679,$G318,'1120 SJ'!$I$2:$I$679)</f>
        <v/>
      </c>
      <c r="L318" s="30">
        <f>SUMIF('1120 SJ'!$A$2:$A$679,$G318,'1120 SJ'!$Q$2:$Q$679)</f>
        <v/>
      </c>
      <c r="M318" s="30">
        <f>$K318-$L318</f>
        <v/>
      </c>
      <c r="N318" s="31">
        <f>IFERROR(SUMIF('1120 SJ'!$A$2:$A$679,$G318,'1120 SJ'!$M$2:$M$679)/$K318,0)</f>
        <v/>
      </c>
      <c r="O318" s="31">
        <f>IFERROR($K318*$N318,"")</f>
        <v/>
      </c>
      <c r="P318" s="31">
        <f>IFERROR($L318*$N318,"")</f>
        <v/>
      </c>
      <c r="Q318" s="31">
        <f>$M318*$N318</f>
        <v/>
      </c>
      <c r="R318" s="29" t="n"/>
      <c r="S318" s="39" t="n"/>
      <c r="T318" s="29" t="inlineStr">
        <is>
          <t>Sin recuento físico en el inventario de Avain</t>
        </is>
      </c>
      <c r="U318" s="40" t="inlineStr">
        <is>
          <t>Sin recuento físico</t>
        </is>
      </c>
      <c r="V318" s="29" t="n"/>
      <c r="W318" s="29" t="n"/>
      <c r="X318" s="29" t="n"/>
      <c r="Y318" s="29" t="n"/>
      <c r="Z318" s="29" t="n"/>
      <c r="AA318" s="29" t="inlineStr">
        <is>
          <t>El material ocupa 2 filas en la hoja 1120 SJ (lote/almacén). La cantidad SAP y la física de esta vista son el total del material.</t>
        </is>
      </c>
    </row>
    <row r="319">
      <c r="A319" s="29" t="inlineStr">
        <is>
          <t>San Juan</t>
        </is>
      </c>
      <c r="B319" s="29" t="inlineStr">
        <is>
          <t>1120</t>
        </is>
      </c>
      <c r="C319" s="29" t="inlineStr">
        <is>
          <t>Stock SAP</t>
        </is>
      </c>
      <c r="D319" s="29" t="inlineStr">
        <is>
          <t>Descartables</t>
        </is>
      </c>
      <c r="E319" s="29" t="inlineStr">
        <is>
          <t>ZDES</t>
        </is>
      </c>
      <c r="F319" s="29" t="inlineStr">
        <is>
          <t>Dentro del alcance</t>
        </is>
      </c>
      <c r="G319" s="29" t="inlineStr">
        <is>
          <t>2000016</t>
        </is>
      </c>
      <c r="H319" s="29" t="inlineStr">
        <is>
          <t>ESTETOSCOPIO ADULTO</t>
        </is>
      </c>
      <c r="I319" s="29" t="inlineStr">
        <is>
          <t>DESC175; DESC136</t>
        </is>
      </c>
      <c r="J319" s="29" t="inlineStr">
        <is>
          <t>Estetoscopio; Tensiómetro c/estetoscopio Adulto</t>
        </is>
      </c>
      <c r="K319" s="30">
        <f>SUMIF('1120 SJ'!$A$2:$A$679,$G319,'1120 SJ'!$I$2:$I$679)</f>
        <v/>
      </c>
      <c r="L319" s="30">
        <f>SUMIF('1120 SJ'!$A$2:$A$679,$G319,'1120 SJ'!$Q$2:$Q$679)</f>
        <v/>
      </c>
      <c r="M319" s="30">
        <f>$K319-$L319</f>
        <v/>
      </c>
      <c r="N319" s="31">
        <f>IFERROR(SUMIF('1120 SJ'!$A$2:$A$679,$G319,'1120 SJ'!$M$2:$M$679)/$K319,0)</f>
        <v/>
      </c>
      <c r="O319" s="31">
        <f>IFERROR($K319*$N319,"")</f>
        <v/>
      </c>
      <c r="P319" s="31">
        <f>IFERROR($L319*$N319,"")</f>
        <v/>
      </c>
      <c r="Q319" s="31">
        <f>$M319*$N319</f>
        <v/>
      </c>
      <c r="R319" s="29" t="n"/>
      <c r="S319" s="38" t="inlineStr">
        <is>
          <t>Baja</t>
        </is>
      </c>
      <c r="T319" s="29" t="inlineStr">
        <is>
          <t>Homologado – confianza Baja – pendiente de validación</t>
        </is>
      </c>
      <c r="U319" s="38" t="inlineStr">
        <is>
          <t>Dar de baja en SAP</t>
        </is>
      </c>
      <c r="V319" s="29" t="inlineStr">
        <is>
          <t>Cruce por nomenclatura SAP; Homologación por código Avain (master E-207)</t>
        </is>
      </c>
      <c r="W319" s="29" t="inlineStr">
        <is>
          <t>Sí</t>
        </is>
      </c>
      <c r="X319" s="29" t="inlineStr">
        <is>
          <t>2000016, 2000035</t>
        </is>
      </c>
      <c r="Y319" s="29" t="inlineStr">
        <is>
          <t>Sí</t>
        </is>
      </c>
      <c r="Z319" s="29" t="inlineStr">
        <is>
          <t>E-207</t>
        </is>
      </c>
      <c r="AA319" s="29" t="inlineStr">
        <is>
          <t>Varias denominaciones del inventario físico corresponden a este material SAP (DESC175 Estetoscopio; DESC136 Tensiómetro c/estetoscopio Adulto). Se sumaron las cantidades físicas. Homologación: confianza base Media + confianza SAP Alta → Media. Cruce por nomenclatura: similitud 0.83. El cruce SAP–Avain identificó 2 códigos SAP como posibles equivalentes del mismo ítem de Avain (2000016, 2000035). Se imputó al primero (lógica BUSCARV); requiere validación posterior.</t>
        </is>
      </c>
    </row>
    <row r="320">
      <c r="A320" s="29" t="inlineStr">
        <is>
          <t>San Juan</t>
        </is>
      </c>
      <c r="B320" s="29" t="inlineStr">
        <is>
          <t>1120</t>
        </is>
      </c>
      <c r="C320" s="29" t="inlineStr">
        <is>
          <t>Stock SAP</t>
        </is>
      </c>
      <c r="D320" s="29" t="inlineStr">
        <is>
          <t>Descartables</t>
        </is>
      </c>
      <c r="E320" s="29" t="inlineStr">
        <is>
          <t>ZDES</t>
        </is>
      </c>
      <c r="F320" s="29" t="inlineStr">
        <is>
          <t>Dentro del alcance</t>
        </is>
      </c>
      <c r="G320" s="29" t="inlineStr">
        <is>
          <t>2000039</t>
        </is>
      </c>
      <c r="H320" s="29" t="inlineStr">
        <is>
          <t>BOLSA DE RESUCITACION MANUAL (TIPO AMBU)</t>
        </is>
      </c>
      <c r="I320" s="29" t="inlineStr">
        <is>
          <t>DESC27</t>
        </is>
      </c>
      <c r="J320" s="29" t="inlineStr">
        <is>
          <t>Bolsa de Resucitación manual (tipo Ambú) con reservorio adulto</t>
        </is>
      </c>
      <c r="K320" s="30">
        <f>SUMIF('1120 SJ'!$A$2:$A$679,$G320,'1120 SJ'!$I$2:$I$679)</f>
        <v/>
      </c>
      <c r="L320" s="30">
        <f>SUMIF('1120 SJ'!$A$2:$A$679,$G320,'1120 SJ'!$Q$2:$Q$679)</f>
        <v/>
      </c>
      <c r="M320" s="30">
        <f>$K320-$L320</f>
        <v/>
      </c>
      <c r="N320" s="31">
        <f>IFERROR(SUMIF('1120 SJ'!$A$2:$A$679,$G320,'1120 SJ'!$M$2:$M$679)/$K320,0)</f>
        <v/>
      </c>
      <c r="O320" s="31">
        <f>IFERROR($K320*$N320,"")</f>
        <v/>
      </c>
      <c r="P320" s="31">
        <f>IFERROR($L320*$N320,"")</f>
        <v/>
      </c>
      <c r="Q320" s="31">
        <f>$M320*$N320</f>
        <v/>
      </c>
      <c r="R320" s="29" t="n"/>
      <c r="S320" s="37" t="inlineStr">
        <is>
          <t>Alta</t>
        </is>
      </c>
      <c r="T320" s="29" t="inlineStr">
        <is>
          <t>Homologado – confianza Alta</t>
        </is>
      </c>
      <c r="U320" s="37" t="inlineStr">
        <is>
          <t>Dar de alta en SAP</t>
        </is>
      </c>
      <c r="V320" s="29" t="inlineStr">
        <is>
          <t>Cruce por nomenclatura SAP</t>
        </is>
      </c>
      <c r="W320" s="29" t="inlineStr">
        <is>
          <t>No</t>
        </is>
      </c>
      <c r="X320" s="29" t="n"/>
      <c r="Y320" s="29" t="inlineStr">
        <is>
          <t>Sí</t>
        </is>
      </c>
      <c r="Z320" s="29" t="n"/>
      <c r="AA320" s="29" t="inlineStr">
        <is>
          <t>Cruce por nomenclatura: similitud 0.87.</t>
        </is>
      </c>
    </row>
    <row r="321">
      <c r="A321" s="29" t="inlineStr">
        <is>
          <t>San Juan</t>
        </is>
      </c>
      <c r="B321" s="29" t="inlineStr">
        <is>
          <t>1120</t>
        </is>
      </c>
      <c r="C321" s="29" t="inlineStr">
        <is>
          <t>Stock SAP</t>
        </is>
      </c>
      <c r="D321" s="29" t="inlineStr">
        <is>
          <t>Descartables</t>
        </is>
      </c>
      <c r="E321" s="29" t="inlineStr">
        <is>
          <t>ZDES</t>
        </is>
      </c>
      <c r="F321" s="29" t="inlineStr">
        <is>
          <t>Dentro del alcance</t>
        </is>
      </c>
      <c r="G321" s="29" t="inlineStr">
        <is>
          <t>2001910</t>
        </is>
      </c>
      <c r="H321" s="29" t="inlineStr">
        <is>
          <t>MATETIN PLASTICO 6BJAS C/APERTURA SUP</t>
        </is>
      </c>
      <c r="I321" s="29" t="n"/>
      <c r="J321" s="29" t="n"/>
      <c r="K321" s="30">
        <f>SUMIF('1120 SJ'!$A$2:$A$679,$G321,'1120 SJ'!$I$2:$I$679)</f>
        <v/>
      </c>
      <c r="L321" s="30">
        <f>SUMIF('1120 SJ'!$A$2:$A$679,$G321,'1120 SJ'!$Q$2:$Q$679)</f>
        <v/>
      </c>
      <c r="M321" s="30">
        <f>$K321-$L321</f>
        <v/>
      </c>
      <c r="N321" s="31">
        <f>IFERROR(SUMIF('1120 SJ'!$A$2:$A$679,$G321,'1120 SJ'!$M$2:$M$679)/$K321,0)</f>
        <v/>
      </c>
      <c r="O321" s="31">
        <f>IFERROR($K321*$N321,"")</f>
        <v/>
      </c>
      <c r="P321" s="31">
        <f>IFERROR($L321*$N321,"")</f>
        <v/>
      </c>
      <c r="Q321" s="31">
        <f>$M321*$N321</f>
        <v/>
      </c>
      <c r="R321" s="29" t="n"/>
      <c r="S321" s="39" t="n"/>
      <c r="T321" s="29" t="inlineStr">
        <is>
          <t>Sin recuento físico en el inventario de Avain</t>
        </is>
      </c>
      <c r="U321" s="40" t="inlineStr">
        <is>
          <t>Sin recuento físico</t>
        </is>
      </c>
      <c r="V321" s="29" t="n"/>
      <c r="W321" s="29" t="n"/>
      <c r="X321" s="29" t="n"/>
      <c r="Y321" s="29" t="n"/>
      <c r="Z321" s="29" t="n"/>
      <c r="AA321" s="29" t="n"/>
    </row>
    <row r="322">
      <c r="A322" s="29" t="inlineStr">
        <is>
          <t>San Juan</t>
        </is>
      </c>
      <c r="B322" s="29" t="inlineStr">
        <is>
          <t>1120</t>
        </is>
      </c>
      <c r="C322" s="29" t="inlineStr">
        <is>
          <t>Stock SAP</t>
        </is>
      </c>
      <c r="D322" s="29" t="inlineStr">
        <is>
          <t>Uniformes</t>
        </is>
      </c>
      <c r="E322" s="29" t="inlineStr">
        <is>
          <t>ZUNI</t>
        </is>
      </c>
      <c r="F322" s="29" t="inlineStr">
        <is>
          <t>Fuera del alcance</t>
        </is>
      </c>
      <c r="G322" s="29" t="inlineStr">
        <is>
          <t>3000217</t>
        </is>
      </c>
      <c r="H322" s="29" t="inlineStr">
        <is>
          <t>BOTIN DE SEGURIDAD T38</t>
        </is>
      </c>
      <c r="I322" s="29" t="n"/>
      <c r="J322" s="29" t="n"/>
      <c r="K322" s="30">
        <f>SUMIF('1120 SJ'!$A$2:$A$679,$G322,'1120 SJ'!$I$2:$I$679)</f>
        <v/>
      </c>
      <c r="L322" s="30">
        <f>SUMIF('1120 SJ'!$A$2:$A$679,$G322,'1120 SJ'!$Q$2:$Q$679)</f>
        <v/>
      </c>
      <c r="M322" s="30">
        <f>$K322-$L322</f>
        <v/>
      </c>
      <c r="N322" s="31">
        <f>IFERROR(SUMIF('1120 SJ'!$A$2:$A$679,$G322,'1120 SJ'!$M$2:$M$679)/$K322,0)</f>
        <v/>
      </c>
      <c r="O322" s="31">
        <f>IFERROR($K322*$N322,"")</f>
        <v/>
      </c>
      <c r="P322" s="31">
        <f>IFERROR($L322*$N322,"")</f>
        <v/>
      </c>
      <c r="Q322" s="31">
        <f>$M322*$N322</f>
        <v/>
      </c>
      <c r="R322" s="29" t="n"/>
      <c r="S322" s="39" t="n"/>
      <c r="T322" s="29" t="inlineStr">
        <is>
          <t>No aplica: uniformes, clasificación que el inventario físico de Farmacia no releva</t>
        </is>
      </c>
      <c r="U322" s="40" t="inlineStr">
        <is>
          <t>Fuera del alcance del inventario físico</t>
        </is>
      </c>
      <c r="V322" s="29" t="n"/>
      <c r="W322" s="29" t="n"/>
      <c r="X322" s="29" t="n"/>
      <c r="Y322" s="29" t="n"/>
      <c r="Z322" s="29" t="n"/>
      <c r="AA322" s="29" t="n"/>
    </row>
    <row r="323">
      <c r="A323" s="29" t="inlineStr">
        <is>
          <t>San Juan</t>
        </is>
      </c>
      <c r="B323" s="29" t="inlineStr">
        <is>
          <t>1120</t>
        </is>
      </c>
      <c r="C323" s="29" t="inlineStr">
        <is>
          <t>Stock SAP</t>
        </is>
      </c>
      <c r="D323" s="29" t="inlineStr">
        <is>
          <t>Uniformes</t>
        </is>
      </c>
      <c r="E323" s="29" t="inlineStr">
        <is>
          <t>ZUNI</t>
        </is>
      </c>
      <c r="F323" s="29" t="inlineStr">
        <is>
          <t>Fuera del alcance</t>
        </is>
      </c>
      <c r="G323" s="29" t="inlineStr">
        <is>
          <t>3000219</t>
        </is>
      </c>
      <c r="H323" s="29" t="inlineStr">
        <is>
          <t>BOTIN DE SEGURIDAD T41</t>
        </is>
      </c>
      <c r="I323" s="29" t="n"/>
      <c r="J323" s="29" t="n"/>
      <c r="K323" s="30">
        <f>SUMIF('1120 SJ'!$A$2:$A$679,$G323,'1120 SJ'!$I$2:$I$679)</f>
        <v/>
      </c>
      <c r="L323" s="30">
        <f>SUMIF('1120 SJ'!$A$2:$A$679,$G323,'1120 SJ'!$Q$2:$Q$679)</f>
        <v/>
      </c>
      <c r="M323" s="30">
        <f>$K323-$L323</f>
        <v/>
      </c>
      <c r="N323" s="31">
        <f>IFERROR(SUMIF('1120 SJ'!$A$2:$A$679,$G323,'1120 SJ'!$M$2:$M$679)/$K323,0)</f>
        <v/>
      </c>
      <c r="O323" s="31">
        <f>IFERROR($K323*$N323,"")</f>
        <v/>
      </c>
      <c r="P323" s="31">
        <f>IFERROR($L323*$N323,"")</f>
        <v/>
      </c>
      <c r="Q323" s="31">
        <f>$M323*$N323</f>
        <v/>
      </c>
      <c r="R323" s="29" t="n"/>
      <c r="S323" s="39" t="n"/>
      <c r="T323" s="29" t="inlineStr">
        <is>
          <t>No aplica: uniformes, clasificación que el inventario físico de Farmacia no releva</t>
        </is>
      </c>
      <c r="U323" s="40" t="inlineStr">
        <is>
          <t>Fuera del alcance del inventario físico</t>
        </is>
      </c>
      <c r="V323" s="29" t="n"/>
      <c r="W323" s="29" t="n"/>
      <c r="X323" s="29" t="n"/>
      <c r="Y323" s="29" t="n"/>
      <c r="Z323" s="29" t="n"/>
      <c r="AA323" s="29" t="n"/>
    </row>
    <row r="324">
      <c r="A324" s="29" t="inlineStr">
        <is>
          <t>San Juan</t>
        </is>
      </c>
      <c r="B324" s="29" t="inlineStr">
        <is>
          <t>1120</t>
        </is>
      </c>
      <c r="C324" s="29" t="inlineStr">
        <is>
          <t>Stock SAP</t>
        </is>
      </c>
      <c r="D324" s="29" t="inlineStr">
        <is>
          <t>Uniformes</t>
        </is>
      </c>
      <c r="E324" s="29" t="inlineStr">
        <is>
          <t>ZUNI</t>
        </is>
      </c>
      <c r="F324" s="29" t="inlineStr">
        <is>
          <t>Fuera del alcance</t>
        </is>
      </c>
      <c r="G324" s="29" t="inlineStr">
        <is>
          <t>3000252</t>
        </is>
      </c>
      <c r="H324" s="29" t="inlineStr">
        <is>
          <t>BOTIN DE SEGURIDAD T40</t>
        </is>
      </c>
      <c r="I324" s="29" t="n"/>
      <c r="J324" s="29" t="n"/>
      <c r="K324" s="30">
        <f>SUMIF('1120 SJ'!$A$2:$A$679,$G324,'1120 SJ'!$I$2:$I$679)</f>
        <v/>
      </c>
      <c r="L324" s="30">
        <f>SUMIF('1120 SJ'!$A$2:$A$679,$G324,'1120 SJ'!$Q$2:$Q$679)</f>
        <v/>
      </c>
      <c r="M324" s="30">
        <f>$K324-$L324</f>
        <v/>
      </c>
      <c r="N324" s="31">
        <f>IFERROR(SUMIF('1120 SJ'!$A$2:$A$679,$G324,'1120 SJ'!$M$2:$M$679)/$K324,0)</f>
        <v/>
      </c>
      <c r="O324" s="31">
        <f>IFERROR($K324*$N324,"")</f>
        <v/>
      </c>
      <c r="P324" s="31">
        <f>IFERROR($L324*$N324,"")</f>
        <v/>
      </c>
      <c r="Q324" s="31">
        <f>$M324*$N324</f>
        <v/>
      </c>
      <c r="R324" s="29" t="n"/>
      <c r="S324" s="39" t="n"/>
      <c r="T324" s="29" t="inlineStr">
        <is>
          <t>No aplica: uniformes, clasificación que el inventario físico de Farmacia no releva</t>
        </is>
      </c>
      <c r="U324" s="40" t="inlineStr">
        <is>
          <t>Fuera del alcance del inventario físico</t>
        </is>
      </c>
      <c r="V324" s="29" t="n"/>
      <c r="W324" s="29" t="n"/>
      <c r="X324" s="29" t="n"/>
      <c r="Y324" s="29" t="n"/>
      <c r="Z324" s="29" t="n"/>
      <c r="AA324" s="29" t="n"/>
    </row>
    <row r="325">
      <c r="A325" s="29" t="inlineStr">
        <is>
          <t>San Juan</t>
        </is>
      </c>
      <c r="B325" s="29" t="inlineStr">
        <is>
          <t>1120</t>
        </is>
      </c>
      <c r="C325" s="29" t="inlineStr">
        <is>
          <t>Stock SAP</t>
        </is>
      </c>
      <c r="D325" s="29" t="inlineStr">
        <is>
          <t>Uniformes</t>
        </is>
      </c>
      <c r="E325" s="29" t="inlineStr">
        <is>
          <t>ZUNI</t>
        </is>
      </c>
      <c r="F325" s="29" t="inlineStr">
        <is>
          <t>Fuera del alcance</t>
        </is>
      </c>
      <c r="G325" s="29" t="inlineStr">
        <is>
          <t>3000526</t>
        </is>
      </c>
      <c r="H325" s="29" t="inlineStr">
        <is>
          <t>PROTECTOR AUDITIVO P/CASCO SORDINA</t>
        </is>
      </c>
      <c r="I325" s="29" t="n"/>
      <c r="J325" s="29" t="n"/>
      <c r="K325" s="30">
        <f>SUMIF('1120 SJ'!$A$2:$A$679,$G325,'1120 SJ'!$I$2:$I$679)</f>
        <v/>
      </c>
      <c r="L325" s="30">
        <f>SUMIF('1120 SJ'!$A$2:$A$679,$G325,'1120 SJ'!$Q$2:$Q$679)</f>
        <v/>
      </c>
      <c r="M325" s="30">
        <f>$K325-$L325</f>
        <v/>
      </c>
      <c r="N325" s="31">
        <f>IFERROR(SUMIF('1120 SJ'!$A$2:$A$679,$G325,'1120 SJ'!$M$2:$M$679)/$K325,0)</f>
        <v/>
      </c>
      <c r="O325" s="31">
        <f>IFERROR($K325*$N325,"")</f>
        <v/>
      </c>
      <c r="P325" s="31">
        <f>IFERROR($L325*$N325,"")</f>
        <v/>
      </c>
      <c r="Q325" s="31">
        <f>$M325*$N325</f>
        <v/>
      </c>
      <c r="R325" s="29" t="n"/>
      <c r="S325" s="39" t="n"/>
      <c r="T325" s="29" t="inlineStr">
        <is>
          <t>No aplica: uniformes, clasificación que el inventario físico de Farmacia no releva</t>
        </is>
      </c>
      <c r="U325" s="40" t="inlineStr">
        <is>
          <t>Fuera del alcance del inventario físico</t>
        </is>
      </c>
      <c r="V325" s="29" t="n"/>
      <c r="W325" s="29" t="n"/>
      <c r="X325" s="29" t="n"/>
      <c r="Y325" s="29" t="n"/>
      <c r="Z325" s="29" t="n"/>
      <c r="AA325" s="29" t="n"/>
    </row>
    <row r="326">
      <c r="A326" s="29" t="inlineStr">
        <is>
          <t>San Juan</t>
        </is>
      </c>
      <c r="B326" s="29" t="inlineStr">
        <is>
          <t>1120</t>
        </is>
      </c>
      <c r="C326" s="29" t="inlineStr">
        <is>
          <t>Stock SAP</t>
        </is>
      </c>
      <c r="D326" s="29" t="inlineStr">
        <is>
          <t>Uniformes</t>
        </is>
      </c>
      <c r="E326" s="29" t="inlineStr">
        <is>
          <t>ZUNI</t>
        </is>
      </c>
      <c r="F326" s="29" t="inlineStr">
        <is>
          <t>Fuera del alcance</t>
        </is>
      </c>
      <c r="G326" s="29" t="inlineStr">
        <is>
          <t>3001218</t>
        </is>
      </c>
      <c r="H326" s="29" t="inlineStr">
        <is>
          <t>BOTAS CAÑA ALTA IMPERMEABLE TERM. T39</t>
        </is>
      </c>
      <c r="I326" s="29" t="n"/>
      <c r="J326" s="29" t="n"/>
      <c r="K326" s="30">
        <f>SUMIF('1120 SJ'!$A$2:$A$679,$G326,'1120 SJ'!$I$2:$I$679)</f>
        <v/>
      </c>
      <c r="L326" s="30">
        <f>SUMIF('1120 SJ'!$A$2:$A$679,$G326,'1120 SJ'!$Q$2:$Q$679)</f>
        <v/>
      </c>
      <c r="M326" s="30">
        <f>$K326-$L326</f>
        <v/>
      </c>
      <c r="N326" s="31">
        <f>IFERROR(SUMIF('1120 SJ'!$A$2:$A$679,$G326,'1120 SJ'!$M$2:$M$679)/$K326,0)</f>
        <v/>
      </c>
      <c r="O326" s="31">
        <f>IFERROR($K326*$N326,"")</f>
        <v/>
      </c>
      <c r="P326" s="31">
        <f>IFERROR($L326*$N326,"")</f>
        <v/>
      </c>
      <c r="Q326" s="31">
        <f>$M326*$N326</f>
        <v/>
      </c>
      <c r="R326" s="29" t="n"/>
      <c r="S326" s="39" t="n"/>
      <c r="T326" s="29" t="inlineStr">
        <is>
          <t>No aplica: uniformes, clasificación que el inventario físico de Farmacia no releva</t>
        </is>
      </c>
      <c r="U326" s="40" t="inlineStr">
        <is>
          <t>Fuera del alcance del inventario físico</t>
        </is>
      </c>
      <c r="V326" s="29" t="n"/>
      <c r="W326" s="29" t="n"/>
      <c r="X326" s="29" t="n"/>
      <c r="Y326" s="29" t="n"/>
      <c r="Z326" s="29" t="n"/>
      <c r="AA326" s="29" t="n"/>
    </row>
    <row r="327">
      <c r="A327" s="29" t="inlineStr">
        <is>
          <t>San Juan</t>
        </is>
      </c>
      <c r="B327" s="29" t="inlineStr">
        <is>
          <t>1120</t>
        </is>
      </c>
      <c r="C327" s="29" t="inlineStr">
        <is>
          <t>Stock SAP</t>
        </is>
      </c>
      <c r="D327" s="29" t="inlineStr">
        <is>
          <t>Uniformes</t>
        </is>
      </c>
      <c r="E327" s="29" t="inlineStr">
        <is>
          <t>ZUNI</t>
        </is>
      </c>
      <c r="F327" s="29" t="inlineStr">
        <is>
          <t>Fuera del alcance</t>
        </is>
      </c>
      <c r="G327" s="29" t="inlineStr">
        <is>
          <t>3001222</t>
        </is>
      </c>
      <c r="H327" s="29" t="inlineStr">
        <is>
          <t>BOTAS CAÑA ALTA IMPERMEABLE TERM. T43</t>
        </is>
      </c>
      <c r="I327" s="29" t="n"/>
      <c r="J327" s="29" t="n"/>
      <c r="K327" s="30">
        <f>SUMIF('1120 SJ'!$A$2:$A$679,$G327,'1120 SJ'!$I$2:$I$679)</f>
        <v/>
      </c>
      <c r="L327" s="30">
        <f>SUMIF('1120 SJ'!$A$2:$A$679,$G327,'1120 SJ'!$Q$2:$Q$679)</f>
        <v/>
      </c>
      <c r="M327" s="30">
        <f>$K327-$L327</f>
        <v/>
      </c>
      <c r="N327" s="31">
        <f>IFERROR(SUMIF('1120 SJ'!$A$2:$A$679,$G327,'1120 SJ'!$M$2:$M$679)/$K327,0)</f>
        <v/>
      </c>
      <c r="O327" s="31">
        <f>IFERROR($K327*$N327,"")</f>
        <v/>
      </c>
      <c r="P327" s="31">
        <f>IFERROR($L327*$N327,"")</f>
        <v/>
      </c>
      <c r="Q327" s="31">
        <f>$M327*$N327</f>
        <v/>
      </c>
      <c r="R327" s="29" t="n"/>
      <c r="S327" s="39" t="n"/>
      <c r="T327" s="29" t="inlineStr">
        <is>
          <t>No aplica: uniformes, clasificación que el inventario físico de Farmacia no releva</t>
        </is>
      </c>
      <c r="U327" s="40" t="inlineStr">
        <is>
          <t>Fuera del alcance del inventario físico</t>
        </is>
      </c>
      <c r="V327" s="29" t="n"/>
      <c r="W327" s="29" t="n"/>
      <c r="X327" s="29" t="n"/>
      <c r="Y327" s="29" t="n"/>
      <c r="Z327" s="29" t="n"/>
      <c r="AA327" s="29" t="n"/>
    </row>
    <row r="328">
      <c r="A328" s="29" t="inlineStr">
        <is>
          <t>San Juan</t>
        </is>
      </c>
      <c r="B328" s="29" t="inlineStr">
        <is>
          <t>1120</t>
        </is>
      </c>
      <c r="C328" s="29" t="inlineStr">
        <is>
          <t>Stock SAP</t>
        </is>
      </c>
      <c r="D328" s="29" t="inlineStr">
        <is>
          <t>Uniformes</t>
        </is>
      </c>
      <c r="E328" s="29" t="inlineStr">
        <is>
          <t>ZUNI</t>
        </is>
      </c>
      <c r="F328" s="29" t="inlineStr">
        <is>
          <t>Fuera del alcance</t>
        </is>
      </c>
      <c r="G328" s="29" t="inlineStr">
        <is>
          <t>3001436</t>
        </is>
      </c>
      <c r="H328" s="29" t="inlineStr">
        <is>
          <t>CHOMBA NEGRA L</t>
        </is>
      </c>
      <c r="I328" s="29" t="n"/>
      <c r="J328" s="29" t="n"/>
      <c r="K328" s="30">
        <f>SUMIF('1120 SJ'!$A$2:$A$679,$G328,'1120 SJ'!$I$2:$I$679)</f>
        <v/>
      </c>
      <c r="L328" s="30">
        <f>SUMIF('1120 SJ'!$A$2:$A$679,$G328,'1120 SJ'!$Q$2:$Q$679)</f>
        <v/>
      </c>
      <c r="M328" s="30">
        <f>$K328-$L328</f>
        <v/>
      </c>
      <c r="N328" s="31">
        <f>IFERROR(SUMIF('1120 SJ'!$A$2:$A$679,$G328,'1120 SJ'!$M$2:$M$679)/$K328,0)</f>
        <v/>
      </c>
      <c r="O328" s="31">
        <f>IFERROR($K328*$N328,"")</f>
        <v/>
      </c>
      <c r="P328" s="31">
        <f>IFERROR($L328*$N328,"")</f>
        <v/>
      </c>
      <c r="Q328" s="31">
        <f>$M328*$N328</f>
        <v/>
      </c>
      <c r="R328" s="29" t="n"/>
      <c r="S328" s="39" t="n"/>
      <c r="T328" s="29" t="inlineStr">
        <is>
          <t>No aplica: uniformes, clasificación que el inventario físico de Farmacia no releva</t>
        </is>
      </c>
      <c r="U328" s="40" t="inlineStr">
        <is>
          <t>Fuera del alcance del inventario físico</t>
        </is>
      </c>
      <c r="V328" s="29" t="n"/>
      <c r="W328" s="29" t="n"/>
      <c r="X328" s="29" t="n"/>
      <c r="Y328" s="29" t="n"/>
      <c r="Z328" s="29" t="n"/>
      <c r="AA328" s="29" t="n"/>
    </row>
    <row r="329">
      <c r="A329" s="29" t="inlineStr">
        <is>
          <t>San Juan</t>
        </is>
      </c>
      <c r="B329" s="29" t="inlineStr">
        <is>
          <t>1120</t>
        </is>
      </c>
      <c r="C329" s="29" t="inlineStr">
        <is>
          <t>Stock SAP</t>
        </is>
      </c>
      <c r="D329" s="29" t="inlineStr">
        <is>
          <t>Uniformes</t>
        </is>
      </c>
      <c r="E329" s="29" t="inlineStr">
        <is>
          <t>ZUNI</t>
        </is>
      </c>
      <c r="F329" s="29" t="inlineStr">
        <is>
          <t>Fuera del alcance</t>
        </is>
      </c>
      <c r="G329" s="29" t="inlineStr">
        <is>
          <t>3001460</t>
        </is>
      </c>
      <c r="H329" s="29" t="inlineStr">
        <is>
          <t>CONJUNTO PRIMERA PIEL S</t>
        </is>
      </c>
      <c r="I329" s="29" t="n"/>
      <c r="J329" s="29" t="n"/>
      <c r="K329" s="30">
        <f>SUMIF('1120 SJ'!$A$2:$A$679,$G329,'1120 SJ'!$I$2:$I$679)</f>
        <v/>
      </c>
      <c r="L329" s="30">
        <f>SUMIF('1120 SJ'!$A$2:$A$679,$G329,'1120 SJ'!$Q$2:$Q$679)</f>
        <v/>
      </c>
      <c r="M329" s="30">
        <f>$K329-$L329</f>
        <v/>
      </c>
      <c r="N329" s="31">
        <f>IFERROR(SUMIF('1120 SJ'!$A$2:$A$679,$G329,'1120 SJ'!$M$2:$M$679)/$K329,0)</f>
        <v/>
      </c>
      <c r="O329" s="31">
        <f>IFERROR($K329*$N329,"")</f>
        <v/>
      </c>
      <c r="P329" s="31">
        <f>IFERROR($L329*$N329,"")</f>
        <v/>
      </c>
      <c r="Q329" s="31">
        <f>$M329*$N329</f>
        <v/>
      </c>
      <c r="R329" s="29" t="n"/>
      <c r="S329" s="39" t="n"/>
      <c r="T329" s="29" t="inlineStr">
        <is>
          <t>No aplica: uniformes, clasificación que el inventario físico de Farmacia no releva</t>
        </is>
      </c>
      <c r="U329" s="40" t="inlineStr">
        <is>
          <t>Fuera del alcance del inventario físico</t>
        </is>
      </c>
      <c r="V329" s="29" t="n"/>
      <c r="W329" s="29" t="n"/>
      <c r="X329" s="29" t="n"/>
      <c r="Y329" s="29" t="n"/>
      <c r="Z329" s="29" t="n"/>
      <c r="AA329" s="29" t="n"/>
    </row>
    <row r="330">
      <c r="A330" s="29" t="inlineStr">
        <is>
          <t>San Juan</t>
        </is>
      </c>
      <c r="B330" s="29" t="inlineStr">
        <is>
          <t>1120</t>
        </is>
      </c>
      <c r="C330" s="29" t="inlineStr">
        <is>
          <t>Stock SAP</t>
        </is>
      </c>
      <c r="D330" s="29" t="inlineStr">
        <is>
          <t>Uniformes</t>
        </is>
      </c>
      <c r="E330" s="29" t="inlineStr">
        <is>
          <t>ZUNI</t>
        </is>
      </c>
      <c r="F330" s="29" t="inlineStr">
        <is>
          <t>Fuera del alcance</t>
        </is>
      </c>
      <c r="G330" s="29" t="inlineStr">
        <is>
          <t>3001461</t>
        </is>
      </c>
      <c r="H330" s="29" t="inlineStr">
        <is>
          <t>CONJUNTO PRIMERA PIEL M</t>
        </is>
      </c>
      <c r="I330" s="29" t="n"/>
      <c r="J330" s="29" t="n"/>
      <c r="K330" s="30">
        <f>SUMIF('1120 SJ'!$A$2:$A$679,$G330,'1120 SJ'!$I$2:$I$679)</f>
        <v/>
      </c>
      <c r="L330" s="30">
        <f>SUMIF('1120 SJ'!$A$2:$A$679,$G330,'1120 SJ'!$Q$2:$Q$679)</f>
        <v/>
      </c>
      <c r="M330" s="30">
        <f>$K330-$L330</f>
        <v/>
      </c>
      <c r="N330" s="31">
        <f>IFERROR(SUMIF('1120 SJ'!$A$2:$A$679,$G330,'1120 SJ'!$M$2:$M$679)/$K330,0)</f>
        <v/>
      </c>
      <c r="O330" s="31">
        <f>IFERROR($K330*$N330,"")</f>
        <v/>
      </c>
      <c r="P330" s="31">
        <f>IFERROR($L330*$N330,"")</f>
        <v/>
      </c>
      <c r="Q330" s="31">
        <f>$M330*$N330</f>
        <v/>
      </c>
      <c r="R330" s="29" t="n"/>
      <c r="S330" s="39" t="n"/>
      <c r="T330" s="29" t="inlineStr">
        <is>
          <t>No aplica: uniformes, clasificación que el inventario físico de Farmacia no releva</t>
        </is>
      </c>
      <c r="U330" s="40" t="inlineStr">
        <is>
          <t>Fuera del alcance del inventario físico</t>
        </is>
      </c>
      <c r="V330" s="29" t="n"/>
      <c r="W330" s="29" t="n"/>
      <c r="X330" s="29" t="n"/>
      <c r="Y330" s="29" t="n"/>
      <c r="Z330" s="29" t="n"/>
      <c r="AA330" s="29" t="n"/>
    </row>
    <row r="331">
      <c r="A331" s="29" t="inlineStr">
        <is>
          <t>San Juan</t>
        </is>
      </c>
      <c r="B331" s="29" t="inlineStr">
        <is>
          <t>1120</t>
        </is>
      </c>
      <c r="C331" s="29" t="inlineStr">
        <is>
          <t>Stock SAP</t>
        </is>
      </c>
      <c r="D331" s="29" t="inlineStr">
        <is>
          <t>Medicamentos</t>
        </is>
      </c>
      <c r="E331" s="29" t="inlineStr">
        <is>
          <t>ZMED</t>
        </is>
      </c>
      <c r="F331" s="29" t="inlineStr">
        <is>
          <t>Dentro del alcance</t>
        </is>
      </c>
      <c r="G331" s="29" t="inlineStr">
        <is>
          <t>1000112</t>
        </is>
      </c>
      <c r="H331" s="29" t="inlineStr">
        <is>
          <t>SOLUCION FISIOLOGICA X 100ML</t>
        </is>
      </c>
      <c r="I331" s="29" t="inlineStr">
        <is>
          <t>MED167</t>
        </is>
      </c>
      <c r="J331" s="29" t="inlineStr">
        <is>
          <t>Solucion Fisiologica 100ml Gotero</t>
        </is>
      </c>
      <c r="K331" s="30">
        <f>SUMIF('1120 SJ'!$A$2:$A$679,$G331,'1120 SJ'!$I$2:$I$679)</f>
        <v/>
      </c>
      <c r="L331" s="30">
        <f>SUMIF('1120 SJ'!$A$2:$A$679,$G331,'1120 SJ'!$Q$2:$Q$679)</f>
        <v/>
      </c>
      <c r="M331" s="30">
        <f>$K331-$L331</f>
        <v/>
      </c>
      <c r="N331" s="31">
        <f>IFERROR(SUMIF('1120 SJ'!$A$2:$A$679,$G331,'1120 SJ'!$M$2:$M$679)/$K331,0)</f>
        <v/>
      </c>
      <c r="O331" s="31">
        <f>IFERROR($K331*$N331,"")</f>
        <v/>
      </c>
      <c r="P331" s="31">
        <f>IFERROR($L331*$N331,"")</f>
        <v/>
      </c>
      <c r="Q331" s="31">
        <f>$M331*$N331</f>
        <v/>
      </c>
      <c r="R331" s="29" t="n"/>
      <c r="S331" s="38" t="inlineStr">
        <is>
          <t>Baja</t>
        </is>
      </c>
      <c r="T331" s="29" t="inlineStr">
        <is>
          <t>Homologado – confianza Baja – pendiente de validación</t>
        </is>
      </c>
      <c r="U331" s="43" t="inlineStr">
        <is>
          <t>Sin diferencia</t>
        </is>
      </c>
      <c r="V331" s="29" t="inlineStr">
        <is>
          <t>Cruce por nomenclatura SAP</t>
        </is>
      </c>
      <c r="W331" s="29" t="inlineStr">
        <is>
          <t>No</t>
        </is>
      </c>
      <c r="X331" s="29" t="n"/>
      <c r="Y331" s="29" t="inlineStr">
        <is>
          <t>No</t>
        </is>
      </c>
      <c r="Z331" s="29" t="n"/>
      <c r="AA331" s="29" t="inlineStr">
        <is>
          <t>Cruce por nomenclatura: dosis coincide; similitud 0.86.</t>
        </is>
      </c>
    </row>
    <row r="332">
      <c r="A332" s="29" t="inlineStr">
        <is>
          <t>San Juan</t>
        </is>
      </c>
      <c r="B332" s="29" t="inlineStr">
        <is>
          <t>1120</t>
        </is>
      </c>
      <c r="C332" s="29" t="inlineStr">
        <is>
          <t>Stock SAP</t>
        </is>
      </c>
      <c r="D332" s="29" t="inlineStr">
        <is>
          <t>Medicamentos</t>
        </is>
      </c>
      <c r="E332" s="29" t="inlineStr">
        <is>
          <t>ZMED</t>
        </is>
      </c>
      <c r="F332" s="29" t="inlineStr">
        <is>
          <t>Dentro del alcance</t>
        </is>
      </c>
      <c r="G332" s="29" t="inlineStr">
        <is>
          <t>1000567</t>
        </is>
      </c>
      <c r="H332" s="29" t="inlineStr">
        <is>
          <t>CLINDAMICINA 100MG</t>
        </is>
      </c>
      <c r="I332" s="29" t="n"/>
      <c r="J332" s="29" t="n"/>
      <c r="K332" s="30">
        <f>SUMIF('1120 SJ'!$A$2:$A$679,$G332,'1120 SJ'!$I$2:$I$679)</f>
        <v/>
      </c>
      <c r="L332" s="30">
        <f>SUMIF('1120 SJ'!$A$2:$A$679,$G332,'1120 SJ'!$Q$2:$Q$679)</f>
        <v/>
      </c>
      <c r="M332" s="30">
        <f>$K332-$L332</f>
        <v/>
      </c>
      <c r="N332" s="31">
        <f>IFERROR(SUMIF('1120 SJ'!$A$2:$A$679,$G332,'1120 SJ'!$M$2:$M$679)/$K332,0)</f>
        <v/>
      </c>
      <c r="O332" s="31">
        <f>IFERROR($K332*$N332,"")</f>
        <v/>
      </c>
      <c r="P332" s="31">
        <f>IFERROR($L332*$N332,"")</f>
        <v/>
      </c>
      <c r="Q332" s="31">
        <f>$M332*$N332</f>
        <v/>
      </c>
      <c r="R332" s="29" t="n"/>
      <c r="S332" s="39" t="n"/>
      <c r="T332" s="29" t="inlineStr">
        <is>
          <t>Sin recuento físico en el inventario de Avain</t>
        </is>
      </c>
      <c r="U332" s="40" t="inlineStr">
        <is>
          <t>Sin recuento físico</t>
        </is>
      </c>
      <c r="V332" s="29" t="n"/>
      <c r="W332" s="29" t="n"/>
      <c r="X332" s="29" t="n"/>
      <c r="Y332" s="29" t="n"/>
      <c r="Z332" s="29" t="n"/>
      <c r="AA332" s="29" t="n"/>
    </row>
    <row r="333">
      <c r="A333" s="29" t="inlineStr">
        <is>
          <t>San Juan</t>
        </is>
      </c>
      <c r="B333" s="29" t="inlineStr">
        <is>
          <t>1120</t>
        </is>
      </c>
      <c r="C333" s="29" t="inlineStr">
        <is>
          <t>Stock SAP</t>
        </is>
      </c>
      <c r="D333" s="29" t="inlineStr">
        <is>
          <t>Medicamentos</t>
        </is>
      </c>
      <c r="E333" s="29" t="inlineStr">
        <is>
          <t>ZMED</t>
        </is>
      </c>
      <c r="F333" s="29" t="inlineStr">
        <is>
          <t>Dentro del alcance</t>
        </is>
      </c>
      <c r="G333" s="29" t="inlineStr">
        <is>
          <t>1000625</t>
        </is>
      </c>
      <c r="H333" s="29" t="inlineStr">
        <is>
          <t>DAFLON 500MG COMP</t>
        </is>
      </c>
      <c r="I333" s="29" t="n"/>
      <c r="J333" s="29" t="n"/>
      <c r="K333" s="30">
        <f>SUMIF('1120 SJ'!$A$2:$A$679,$G333,'1120 SJ'!$I$2:$I$679)</f>
        <v/>
      </c>
      <c r="L333" s="30">
        <f>SUMIF('1120 SJ'!$A$2:$A$679,$G333,'1120 SJ'!$Q$2:$Q$679)</f>
        <v/>
      </c>
      <c r="M333" s="30">
        <f>$K333-$L333</f>
        <v/>
      </c>
      <c r="N333" s="31">
        <f>IFERROR(SUMIF('1120 SJ'!$A$2:$A$679,$G333,'1120 SJ'!$M$2:$M$679)/$K333,0)</f>
        <v/>
      </c>
      <c r="O333" s="31">
        <f>IFERROR($K333*$N333,"")</f>
        <v/>
      </c>
      <c r="P333" s="31">
        <f>IFERROR($L333*$N333,"")</f>
        <v/>
      </c>
      <c r="Q333" s="31">
        <f>$M333*$N333</f>
        <v/>
      </c>
      <c r="R333" s="29" t="n"/>
      <c r="S333" s="39" t="n"/>
      <c r="T333" s="29" t="inlineStr">
        <is>
          <t>Sin recuento físico en el inventario de Avain</t>
        </is>
      </c>
      <c r="U333" s="40" t="inlineStr">
        <is>
          <t>Sin recuento físico</t>
        </is>
      </c>
      <c r="V333" s="29" t="n"/>
      <c r="W333" s="29" t="n"/>
      <c r="X333" s="29" t="n"/>
      <c r="Y333" s="29" t="n"/>
      <c r="Z333" s="29" t="n"/>
      <c r="AA333" s="29" t="inlineStr">
        <is>
          <t>El material ocupa 4 filas en la hoja 1120 SJ (lote/almacén). La cantidad SAP y la física de esta vista son el total del material.</t>
        </is>
      </c>
    </row>
    <row r="334">
      <c r="A334" s="29" t="inlineStr">
        <is>
          <t>San Juan</t>
        </is>
      </c>
      <c r="B334" s="29" t="inlineStr">
        <is>
          <t>1120</t>
        </is>
      </c>
      <c r="C334" s="29" t="inlineStr">
        <is>
          <t>Stock SAP</t>
        </is>
      </c>
      <c r="D334" s="29" t="inlineStr">
        <is>
          <t>Medicamentos</t>
        </is>
      </c>
      <c r="E334" s="29" t="inlineStr">
        <is>
          <t>ZMED</t>
        </is>
      </c>
      <c r="F334" s="29" t="inlineStr">
        <is>
          <t>Dentro del alcance</t>
        </is>
      </c>
      <c r="G334" s="29" t="inlineStr">
        <is>
          <t>1002229</t>
        </is>
      </c>
      <c r="H334" s="29" t="inlineStr">
        <is>
          <t>DIABO 250mg x 50comp</t>
        </is>
      </c>
      <c r="I334" s="29" t="n"/>
      <c r="J334" s="29" t="n"/>
      <c r="K334" s="30">
        <f>SUMIF('1120 SJ'!$A$2:$A$679,$G334,'1120 SJ'!$I$2:$I$679)</f>
        <v/>
      </c>
      <c r="L334" s="30">
        <f>SUMIF('1120 SJ'!$A$2:$A$679,$G334,'1120 SJ'!$Q$2:$Q$679)</f>
        <v/>
      </c>
      <c r="M334" s="30">
        <f>$K334-$L334</f>
        <v/>
      </c>
      <c r="N334" s="31">
        <f>IFERROR(SUMIF('1120 SJ'!$A$2:$A$679,$G334,'1120 SJ'!$M$2:$M$679)/$K334,0)</f>
        <v/>
      </c>
      <c r="O334" s="31">
        <f>IFERROR($K334*$N334,"")</f>
        <v/>
      </c>
      <c r="P334" s="31">
        <f>IFERROR($L334*$N334,"")</f>
        <v/>
      </c>
      <c r="Q334" s="31">
        <f>$M334*$N334</f>
        <v/>
      </c>
      <c r="R334" s="29" t="n"/>
      <c r="S334" s="39" t="n"/>
      <c r="T334" s="29" t="inlineStr">
        <is>
          <t>Sin recuento físico en el inventario de Avain</t>
        </is>
      </c>
      <c r="U334" s="40" t="inlineStr">
        <is>
          <t>Sin recuento físico</t>
        </is>
      </c>
      <c r="V334" s="29" t="n"/>
      <c r="W334" s="29" t="n"/>
      <c r="X334" s="29" t="n"/>
      <c r="Y334" s="29" t="n"/>
      <c r="Z334" s="29" t="n"/>
      <c r="AA334" s="29" t="inlineStr">
        <is>
          <t>El material ocupa 2 filas en la hoja 1120 SJ (lote/almacén). La cantidad SAP y la física de esta vista son el total del material.</t>
        </is>
      </c>
    </row>
    <row r="335">
      <c r="A335" s="29" t="inlineStr">
        <is>
          <t>San Juan</t>
        </is>
      </c>
      <c r="B335" s="29" t="inlineStr">
        <is>
          <t>1120</t>
        </is>
      </c>
      <c r="C335" s="29" t="inlineStr">
        <is>
          <t>Stock SAP</t>
        </is>
      </c>
      <c r="D335" s="29" t="inlineStr">
        <is>
          <t>Medicamentos</t>
        </is>
      </c>
      <c r="E335" s="29" t="inlineStr">
        <is>
          <t>ZMED</t>
        </is>
      </c>
      <c r="F335" s="29" t="inlineStr">
        <is>
          <t>Dentro del alcance</t>
        </is>
      </c>
      <c r="G335" s="29" t="inlineStr">
        <is>
          <t>1005135</t>
        </is>
      </c>
      <c r="H335" s="29" t="inlineStr">
        <is>
          <t>factorex x 60comp</t>
        </is>
      </c>
      <c r="I335" s="29" t="n"/>
      <c r="J335" s="29" t="n"/>
      <c r="K335" s="30">
        <f>SUMIF('1120 SJ'!$A$2:$A$679,$G335,'1120 SJ'!$I$2:$I$679)</f>
        <v/>
      </c>
      <c r="L335" s="30">
        <f>SUMIF('1120 SJ'!$A$2:$A$679,$G335,'1120 SJ'!$Q$2:$Q$679)</f>
        <v/>
      </c>
      <c r="M335" s="30">
        <f>$K335-$L335</f>
        <v/>
      </c>
      <c r="N335" s="31">
        <f>IFERROR(SUMIF('1120 SJ'!$A$2:$A$679,$G335,'1120 SJ'!$M$2:$M$679)/$K335,0)</f>
        <v/>
      </c>
      <c r="O335" s="31">
        <f>IFERROR($K335*$N335,"")</f>
        <v/>
      </c>
      <c r="P335" s="31">
        <f>IFERROR($L335*$N335,"")</f>
        <v/>
      </c>
      <c r="Q335" s="31">
        <f>$M335*$N335</f>
        <v/>
      </c>
      <c r="R335" s="29" t="n"/>
      <c r="S335" s="39" t="n"/>
      <c r="T335" s="29" t="inlineStr">
        <is>
          <t>Sin recuento físico en el inventario de Avain</t>
        </is>
      </c>
      <c r="U335" s="40" t="inlineStr">
        <is>
          <t>Sin recuento físico</t>
        </is>
      </c>
      <c r="V335" s="29" t="n"/>
      <c r="W335" s="29" t="n"/>
      <c r="X335" s="29" t="n"/>
      <c r="Y335" s="29" t="n"/>
      <c r="Z335" s="29" t="n"/>
      <c r="AA335" s="29" t="inlineStr">
        <is>
          <t>El material ocupa 2 filas en la hoja 1120 SJ (lote/almacén). La cantidad SAP y la física de esta vista son el total del material.</t>
        </is>
      </c>
    </row>
    <row r="336">
      <c r="A336" s="29" t="inlineStr">
        <is>
          <t>San Juan</t>
        </is>
      </c>
      <c r="B336" s="29" t="inlineStr">
        <is>
          <t>1120</t>
        </is>
      </c>
      <c r="C336" s="29" t="inlineStr">
        <is>
          <t>Stock SAP</t>
        </is>
      </c>
      <c r="D336" s="29" t="inlineStr">
        <is>
          <t>Descartables</t>
        </is>
      </c>
      <c r="E336" s="29" t="inlineStr">
        <is>
          <t>ZDES</t>
        </is>
      </c>
      <c r="F336" s="29" t="inlineStr">
        <is>
          <t>Dentro del alcance</t>
        </is>
      </c>
      <c r="G336" s="29" t="inlineStr">
        <is>
          <t>2000029</t>
        </is>
      </c>
      <c r="H336" s="29" t="inlineStr">
        <is>
          <t>JERINGA 20 ML</t>
        </is>
      </c>
      <c r="I336" s="29" t="inlineStr">
        <is>
          <t>DESC79</t>
        </is>
      </c>
      <c r="J336" s="29" t="inlineStr">
        <is>
          <t>Jeringas 20 cc</t>
        </is>
      </c>
      <c r="K336" s="30">
        <f>SUMIF('1120 SJ'!$A$2:$A$679,$G336,'1120 SJ'!$I$2:$I$679)</f>
        <v/>
      </c>
      <c r="L336" s="30">
        <f>SUMIF('1120 SJ'!$A$2:$A$679,$G336,'1120 SJ'!$Q$2:$Q$679)</f>
        <v/>
      </c>
      <c r="M336" s="30">
        <f>$K336-$L336</f>
        <v/>
      </c>
      <c r="N336" s="31">
        <f>IFERROR(SUMIF('1120 SJ'!$A$2:$A$679,$G336,'1120 SJ'!$M$2:$M$679)/$K336,0)</f>
        <v/>
      </c>
      <c r="O336" s="31">
        <f>IFERROR($K336*$N336,"")</f>
        <v/>
      </c>
      <c r="P336" s="31">
        <f>IFERROR($L336*$N336,"")</f>
        <v/>
      </c>
      <c r="Q336" s="31">
        <f>$M336*$N336</f>
        <v/>
      </c>
      <c r="R336" s="29" t="n"/>
      <c r="S336" s="37" t="inlineStr">
        <is>
          <t>Alta</t>
        </is>
      </c>
      <c r="T336" s="29" t="inlineStr">
        <is>
          <t>Homologado – confianza Alta</t>
        </is>
      </c>
      <c r="U336" s="37" t="inlineStr">
        <is>
          <t>Dar de alta en SAP</t>
        </is>
      </c>
      <c r="V336" s="29" t="inlineStr">
        <is>
          <t>Homologación por código Avain (master D-137)</t>
        </is>
      </c>
      <c r="W336" s="29" t="inlineStr">
        <is>
          <t>No</t>
        </is>
      </c>
      <c r="X336" s="29" t="n"/>
      <c r="Y336" s="29" t="inlineStr">
        <is>
          <t>Sí</t>
        </is>
      </c>
      <c r="Z336" s="29" t="inlineStr">
        <is>
          <t>D-137</t>
        </is>
      </c>
      <c r="AA336" s="29" t="inlineStr">
        <is>
          <t>Homologación: confianza base Alta + confianza SAP Alta → Alta. Otros códigos SAP del master no están en el stock de este centro: 2002429, 2002430.</t>
        </is>
      </c>
    </row>
    <row r="337">
      <c r="A337" s="29" t="inlineStr">
        <is>
          <t>San Juan</t>
        </is>
      </c>
      <c r="B337" s="29" t="inlineStr">
        <is>
          <t>1120</t>
        </is>
      </c>
      <c r="C337" s="29" t="inlineStr">
        <is>
          <t>Stock SAP</t>
        </is>
      </c>
      <c r="D337" s="29" t="inlineStr">
        <is>
          <t>Descartables</t>
        </is>
      </c>
      <c r="E337" s="29" t="inlineStr">
        <is>
          <t>ZDES</t>
        </is>
      </c>
      <c r="F337" s="29" t="inlineStr">
        <is>
          <t>Dentro del alcance</t>
        </is>
      </c>
      <c r="G337" s="29" t="inlineStr">
        <is>
          <t>2000076</t>
        </is>
      </c>
      <c r="H337" s="29" t="inlineStr">
        <is>
          <t>TUBO ENDOTRAQ N° 6 C/BALON</t>
        </is>
      </c>
      <c r="I337" s="29" t="n"/>
      <c r="J337" s="29" t="n"/>
      <c r="K337" s="30">
        <f>SUMIF('1120 SJ'!$A$2:$A$679,$G337,'1120 SJ'!$I$2:$I$679)</f>
        <v/>
      </c>
      <c r="L337" s="30">
        <f>SUMIF('1120 SJ'!$A$2:$A$679,$G337,'1120 SJ'!$Q$2:$Q$679)</f>
        <v/>
      </c>
      <c r="M337" s="30">
        <f>$K337-$L337</f>
        <v/>
      </c>
      <c r="N337" s="31">
        <f>IFERROR(SUMIF('1120 SJ'!$A$2:$A$679,$G337,'1120 SJ'!$M$2:$M$679)/$K337,0)</f>
        <v/>
      </c>
      <c r="O337" s="31">
        <f>IFERROR($K337*$N337,"")</f>
        <v/>
      </c>
      <c r="P337" s="31">
        <f>IFERROR($L337*$N337,"")</f>
        <v/>
      </c>
      <c r="Q337" s="31">
        <f>$M337*$N337</f>
        <v/>
      </c>
      <c r="R337" s="29" t="n"/>
      <c r="S337" s="39" t="n"/>
      <c r="T337" s="29" t="inlineStr">
        <is>
          <t>Sin recuento físico en el inventario de Avain</t>
        </is>
      </c>
      <c r="U337" s="40" t="inlineStr">
        <is>
          <t>Sin recuento físico</t>
        </is>
      </c>
      <c r="V337" s="29" t="n"/>
      <c r="W337" s="29" t="n"/>
      <c r="X337" s="29" t="n"/>
      <c r="Y337" s="29" t="n"/>
      <c r="Z337" s="29" t="n"/>
      <c r="AA337" s="29" t="n"/>
    </row>
    <row r="338">
      <c r="A338" s="29" t="inlineStr">
        <is>
          <t>San Juan</t>
        </is>
      </c>
      <c r="B338" s="29" t="inlineStr">
        <is>
          <t>1120</t>
        </is>
      </c>
      <c r="C338" s="29" t="inlineStr">
        <is>
          <t>Stock SAP</t>
        </is>
      </c>
      <c r="D338" s="29" t="inlineStr">
        <is>
          <t>Descartables</t>
        </is>
      </c>
      <c r="E338" s="29" t="inlineStr">
        <is>
          <t>ZDES</t>
        </is>
      </c>
      <c r="F338" s="29" t="inlineStr">
        <is>
          <t>Dentro del alcance</t>
        </is>
      </c>
      <c r="G338" s="29" t="inlineStr">
        <is>
          <t>2000077</t>
        </is>
      </c>
      <c r="H338" s="29" t="inlineStr">
        <is>
          <t>TUBO ENDOTRAQ Nº 7 C/BALON</t>
        </is>
      </c>
      <c r="I338" s="29" t="inlineStr">
        <is>
          <t>DESC156</t>
        </is>
      </c>
      <c r="J338" s="29" t="inlineStr">
        <is>
          <t>Tubo endotraqueal N7.5</t>
        </is>
      </c>
      <c r="K338" s="30">
        <f>SUMIF('1120 SJ'!$A$2:$A$679,$G338,'1120 SJ'!$I$2:$I$679)</f>
        <v/>
      </c>
      <c r="L338" s="30">
        <f>SUMIF('1120 SJ'!$A$2:$A$679,$G338,'1120 SJ'!$Q$2:$Q$679)</f>
        <v/>
      </c>
      <c r="M338" s="30">
        <f>$K338-$L338</f>
        <v/>
      </c>
      <c r="N338" s="31">
        <f>IFERROR(SUMIF('1120 SJ'!$A$2:$A$679,$G338,'1120 SJ'!$M$2:$M$679)/$K338,0)</f>
        <v/>
      </c>
      <c r="O338" s="31">
        <f>IFERROR($K338*$N338,"")</f>
        <v/>
      </c>
      <c r="P338" s="31">
        <f>IFERROR($L338*$N338,"")</f>
        <v/>
      </c>
      <c r="Q338" s="31">
        <f>$M338*$N338</f>
        <v/>
      </c>
      <c r="R338" s="29" t="n"/>
      <c r="S338" s="38" t="inlineStr">
        <is>
          <t>Baja</t>
        </is>
      </c>
      <c r="T338" s="29" t="inlineStr">
        <is>
          <t>Homologado – confianza Baja – pendiente de validación</t>
        </is>
      </c>
      <c r="U338" s="38" t="inlineStr">
        <is>
          <t>Dar de baja en SAP</t>
        </is>
      </c>
      <c r="V338" s="29" t="inlineStr">
        <is>
          <t>Homologación por código Avain (master D-166)</t>
        </is>
      </c>
      <c r="W338" s="29" t="inlineStr">
        <is>
          <t>Sí</t>
        </is>
      </c>
      <c r="X338" s="29" t="inlineStr">
        <is>
          <t>2000077, 2000078</t>
        </is>
      </c>
      <c r="Y338" s="29" t="inlineStr">
        <is>
          <t>Sí</t>
        </is>
      </c>
      <c r="Z338" s="29" t="inlineStr">
        <is>
          <t>D-166</t>
        </is>
      </c>
      <c r="AA338" s="29" t="inlineStr">
        <is>
          <t>Homologación: confianza base Media + confianza SAP Media → Media. La nomenclatura del material imputado no respalda por sí sola la equivalencia (similitud 0.34); el vínculo proviene sólo de la homologación. Nivel degradado a Baja. El cruce SAP–Avain identificó 2 códigos SAP como posibles equivalentes del mismo ítem de Avain (2000077, 2000078). Se imputó al primero (lógica BUSCARV); requiere validación posterior. Otros códigos SAP del master no están en el stock de este centro: 2000019, 2000442, 2001365.</t>
        </is>
      </c>
    </row>
    <row r="339">
      <c r="A339" s="29" t="inlineStr">
        <is>
          <t>San Juan</t>
        </is>
      </c>
      <c r="B339" s="29" t="inlineStr">
        <is>
          <t>1120</t>
        </is>
      </c>
      <c r="C339" s="29" t="inlineStr">
        <is>
          <t>Stock SAP</t>
        </is>
      </c>
      <c r="D339" s="29" t="inlineStr">
        <is>
          <t>Descartables</t>
        </is>
      </c>
      <c r="E339" s="29" t="inlineStr">
        <is>
          <t>ZDES</t>
        </is>
      </c>
      <c r="F339" s="29" t="inlineStr">
        <is>
          <t>Dentro del alcance</t>
        </is>
      </c>
      <c r="G339" s="29" t="inlineStr">
        <is>
          <t>2000403</t>
        </is>
      </c>
      <c r="H339" s="29" t="inlineStr">
        <is>
          <t>CANULA DE GUEDEL 90CM N2 AMARILLO</t>
        </is>
      </c>
      <c r="I339" s="29" t="n"/>
      <c r="J339" s="29" t="n"/>
      <c r="K339" s="30">
        <f>SUMIF('1120 SJ'!$A$2:$A$679,$G339,'1120 SJ'!$I$2:$I$679)</f>
        <v/>
      </c>
      <c r="L339" s="30">
        <f>SUMIF('1120 SJ'!$A$2:$A$679,$G339,'1120 SJ'!$Q$2:$Q$679)</f>
        <v/>
      </c>
      <c r="M339" s="30">
        <f>$K339-$L339</f>
        <v/>
      </c>
      <c r="N339" s="31">
        <f>IFERROR(SUMIF('1120 SJ'!$A$2:$A$679,$G339,'1120 SJ'!$M$2:$M$679)/$K339,0)</f>
        <v/>
      </c>
      <c r="O339" s="31">
        <f>IFERROR($K339*$N339,"")</f>
        <v/>
      </c>
      <c r="P339" s="31">
        <f>IFERROR($L339*$N339,"")</f>
        <v/>
      </c>
      <c r="Q339" s="31">
        <f>$M339*$N339</f>
        <v/>
      </c>
      <c r="R339" s="29" t="n"/>
      <c r="S339" s="39" t="n"/>
      <c r="T339" s="29" t="inlineStr">
        <is>
          <t>Sin recuento físico en el inventario de Avain</t>
        </is>
      </c>
      <c r="U339" s="40" t="inlineStr">
        <is>
          <t>Sin recuento físico</t>
        </is>
      </c>
      <c r="V339" s="29" t="n"/>
      <c r="W339" s="29" t="n"/>
      <c r="X339" s="29" t="n"/>
      <c r="Y339" s="29" t="n"/>
      <c r="Z339" s="29" t="n"/>
      <c r="AA339" s="29" t="n"/>
    </row>
    <row r="340">
      <c r="A340" s="29" t="inlineStr">
        <is>
          <t>San Juan</t>
        </is>
      </c>
      <c r="B340" s="29" t="inlineStr">
        <is>
          <t>1120</t>
        </is>
      </c>
      <c r="C340" s="29" t="inlineStr">
        <is>
          <t>Stock SAP</t>
        </is>
      </c>
      <c r="D340" s="29" t="inlineStr">
        <is>
          <t>Uniformes</t>
        </is>
      </c>
      <c r="E340" s="29" t="inlineStr">
        <is>
          <t>ZUNI</t>
        </is>
      </c>
      <c r="F340" s="29" t="inlineStr">
        <is>
          <t>Fuera del alcance</t>
        </is>
      </c>
      <c r="G340" s="29" t="inlineStr">
        <is>
          <t>3000216</t>
        </is>
      </c>
      <c r="H340" s="29" t="inlineStr">
        <is>
          <t>BOTIN DE SEGURIDAD T37</t>
        </is>
      </c>
      <c r="I340" s="29" t="n"/>
      <c r="J340" s="29" t="n"/>
      <c r="K340" s="30">
        <f>SUMIF('1120 SJ'!$A$2:$A$679,$G340,'1120 SJ'!$I$2:$I$679)</f>
        <v/>
      </c>
      <c r="L340" s="30">
        <f>SUMIF('1120 SJ'!$A$2:$A$679,$G340,'1120 SJ'!$Q$2:$Q$679)</f>
        <v/>
      </c>
      <c r="M340" s="30">
        <f>$K340-$L340</f>
        <v/>
      </c>
      <c r="N340" s="31">
        <f>IFERROR(SUMIF('1120 SJ'!$A$2:$A$679,$G340,'1120 SJ'!$M$2:$M$679)/$K340,0)</f>
        <v/>
      </c>
      <c r="O340" s="31">
        <f>IFERROR($K340*$N340,"")</f>
        <v/>
      </c>
      <c r="P340" s="31">
        <f>IFERROR($L340*$N340,"")</f>
        <v/>
      </c>
      <c r="Q340" s="31">
        <f>$M340*$N340</f>
        <v/>
      </c>
      <c r="R340" s="29" t="n"/>
      <c r="S340" s="39" t="n"/>
      <c r="T340" s="29" t="inlineStr">
        <is>
          <t>No aplica: uniformes, clasificación que el inventario físico de Farmacia no releva</t>
        </is>
      </c>
      <c r="U340" s="40" t="inlineStr">
        <is>
          <t>Fuera del alcance del inventario físico</t>
        </is>
      </c>
      <c r="V340" s="29" t="n"/>
      <c r="W340" s="29" t="n"/>
      <c r="X340" s="29" t="n"/>
      <c r="Y340" s="29" t="n"/>
      <c r="Z340" s="29" t="n"/>
      <c r="AA340" s="29" t="n"/>
    </row>
    <row r="341">
      <c r="A341" s="29" t="inlineStr">
        <is>
          <t>San Juan</t>
        </is>
      </c>
      <c r="B341" s="29" t="inlineStr">
        <is>
          <t>1120</t>
        </is>
      </c>
      <c r="C341" s="29" t="inlineStr">
        <is>
          <t>Stock SAP</t>
        </is>
      </c>
      <c r="D341" s="29" t="inlineStr">
        <is>
          <t>Uniformes</t>
        </is>
      </c>
      <c r="E341" s="29" t="inlineStr">
        <is>
          <t>ZUNI</t>
        </is>
      </c>
      <c r="F341" s="29" t="inlineStr">
        <is>
          <t>Fuera del alcance</t>
        </is>
      </c>
      <c r="G341" s="29" t="inlineStr">
        <is>
          <t>3000915</t>
        </is>
      </c>
      <c r="H341" s="29" t="inlineStr">
        <is>
          <t>BOTIN DE SEGURIDAD T43</t>
        </is>
      </c>
      <c r="I341" s="29" t="n"/>
      <c r="J341" s="29" t="n"/>
      <c r="K341" s="30">
        <f>SUMIF('1120 SJ'!$A$2:$A$679,$G341,'1120 SJ'!$I$2:$I$679)</f>
        <v/>
      </c>
      <c r="L341" s="30">
        <f>SUMIF('1120 SJ'!$A$2:$A$679,$G341,'1120 SJ'!$Q$2:$Q$679)</f>
        <v/>
      </c>
      <c r="M341" s="30">
        <f>$K341-$L341</f>
        <v/>
      </c>
      <c r="N341" s="31">
        <f>IFERROR(SUMIF('1120 SJ'!$A$2:$A$679,$G341,'1120 SJ'!$M$2:$M$679)/$K341,0)</f>
        <v/>
      </c>
      <c r="O341" s="31">
        <f>IFERROR($K341*$N341,"")</f>
        <v/>
      </c>
      <c r="P341" s="31">
        <f>IFERROR($L341*$N341,"")</f>
        <v/>
      </c>
      <c r="Q341" s="31">
        <f>$M341*$N341</f>
        <v/>
      </c>
      <c r="R341" s="29" t="n"/>
      <c r="S341" s="39" t="n"/>
      <c r="T341" s="29" t="inlineStr">
        <is>
          <t>No aplica: uniformes, clasificación que el inventario físico de Farmacia no releva</t>
        </is>
      </c>
      <c r="U341" s="40" t="inlineStr">
        <is>
          <t>Fuera del alcance del inventario físico</t>
        </is>
      </c>
      <c r="V341" s="29" t="n"/>
      <c r="W341" s="29" t="n"/>
      <c r="X341" s="29" t="n"/>
      <c r="Y341" s="29" t="n"/>
      <c r="Z341" s="29" t="n"/>
      <c r="AA341" s="29" t="n"/>
    </row>
    <row r="342">
      <c r="A342" s="29" t="inlineStr">
        <is>
          <t>San Juan</t>
        </is>
      </c>
      <c r="B342" s="29" t="inlineStr">
        <is>
          <t>1120</t>
        </is>
      </c>
      <c r="C342" s="29" t="inlineStr">
        <is>
          <t>Stock SAP</t>
        </is>
      </c>
      <c r="D342" s="29" t="inlineStr">
        <is>
          <t>Uniformes</t>
        </is>
      </c>
      <c r="E342" s="29" t="inlineStr">
        <is>
          <t>ZUNI</t>
        </is>
      </c>
      <c r="F342" s="29" t="inlineStr">
        <is>
          <t>Fuera del alcance</t>
        </is>
      </c>
      <c r="G342" s="29" t="inlineStr">
        <is>
          <t>3001337</t>
        </is>
      </c>
      <c r="H342" s="29" t="inlineStr">
        <is>
          <t>CAMPERA ALTA MONTAÑA XXL</t>
        </is>
      </c>
      <c r="I342" s="29" t="n"/>
      <c r="J342" s="29" t="n"/>
      <c r="K342" s="30">
        <f>SUMIF('1120 SJ'!$A$2:$A$679,$G342,'1120 SJ'!$I$2:$I$679)</f>
        <v/>
      </c>
      <c r="L342" s="30">
        <f>SUMIF('1120 SJ'!$A$2:$A$679,$G342,'1120 SJ'!$Q$2:$Q$679)</f>
        <v/>
      </c>
      <c r="M342" s="30">
        <f>$K342-$L342</f>
        <v/>
      </c>
      <c r="N342" s="31">
        <f>IFERROR(SUMIF('1120 SJ'!$A$2:$A$679,$G342,'1120 SJ'!$M$2:$M$679)/$K342,0)</f>
        <v/>
      </c>
      <c r="O342" s="31">
        <f>IFERROR($K342*$N342,"")</f>
        <v/>
      </c>
      <c r="P342" s="31">
        <f>IFERROR($L342*$N342,"")</f>
        <v/>
      </c>
      <c r="Q342" s="31">
        <f>$M342*$N342</f>
        <v/>
      </c>
      <c r="R342" s="29" t="n"/>
      <c r="S342" s="39" t="n"/>
      <c r="T342" s="29" t="inlineStr">
        <is>
          <t>No aplica: uniformes, clasificación que el inventario físico de Farmacia no releva</t>
        </is>
      </c>
      <c r="U342" s="40" t="inlineStr">
        <is>
          <t>Fuera del alcance del inventario físico</t>
        </is>
      </c>
      <c r="V342" s="29" t="n"/>
      <c r="W342" s="29" t="n"/>
      <c r="X342" s="29" t="n"/>
      <c r="Y342" s="29" t="n"/>
      <c r="Z342" s="29" t="n"/>
      <c r="AA342" s="29" t="n"/>
    </row>
    <row r="343">
      <c r="A343" s="29" t="inlineStr">
        <is>
          <t>San Juan</t>
        </is>
      </c>
      <c r="B343" s="29" t="inlineStr">
        <is>
          <t>1120</t>
        </is>
      </c>
      <c r="C343" s="29" t="inlineStr">
        <is>
          <t>Stock SAP</t>
        </is>
      </c>
      <c r="D343" s="29" t="inlineStr">
        <is>
          <t>Uniformes</t>
        </is>
      </c>
      <c r="E343" s="29" t="inlineStr">
        <is>
          <t>ZUNI</t>
        </is>
      </c>
      <c r="F343" s="29" t="inlineStr">
        <is>
          <t>Fuera del alcance</t>
        </is>
      </c>
      <c r="G343" s="29" t="inlineStr">
        <is>
          <t>3001345</t>
        </is>
      </c>
      <c r="H343" s="29" t="inlineStr">
        <is>
          <t>PANTALON IMPERMEABLE XXXL</t>
        </is>
      </c>
      <c r="I343" s="29" t="n"/>
      <c r="J343" s="29" t="n"/>
      <c r="K343" s="30">
        <f>SUMIF('1120 SJ'!$A$2:$A$679,$G343,'1120 SJ'!$I$2:$I$679)</f>
        <v/>
      </c>
      <c r="L343" s="30">
        <f>SUMIF('1120 SJ'!$A$2:$A$679,$G343,'1120 SJ'!$Q$2:$Q$679)</f>
        <v/>
      </c>
      <c r="M343" s="30">
        <f>$K343-$L343</f>
        <v/>
      </c>
      <c r="N343" s="31">
        <f>IFERROR(SUMIF('1120 SJ'!$A$2:$A$679,$G343,'1120 SJ'!$M$2:$M$679)/$K343,0)</f>
        <v/>
      </c>
      <c r="O343" s="31">
        <f>IFERROR($K343*$N343,"")</f>
        <v/>
      </c>
      <c r="P343" s="31">
        <f>IFERROR($L343*$N343,"")</f>
        <v/>
      </c>
      <c r="Q343" s="31">
        <f>$M343*$N343</f>
        <v/>
      </c>
      <c r="R343" s="29" t="n"/>
      <c r="S343" s="39" t="n"/>
      <c r="T343" s="29" t="inlineStr">
        <is>
          <t>No aplica: uniformes, clasificación que el inventario físico de Farmacia no releva</t>
        </is>
      </c>
      <c r="U343" s="40" t="inlineStr">
        <is>
          <t>Fuera del alcance del inventario físico</t>
        </is>
      </c>
      <c r="V343" s="29" t="n"/>
      <c r="W343" s="29" t="n"/>
      <c r="X343" s="29" t="n"/>
      <c r="Y343" s="29" t="n"/>
      <c r="Z343" s="29" t="n"/>
      <c r="AA343" s="29" t="n"/>
    </row>
    <row r="344">
      <c r="A344" s="29" t="inlineStr">
        <is>
          <t>San Juan</t>
        </is>
      </c>
      <c r="B344" s="29" t="inlineStr">
        <is>
          <t>1120</t>
        </is>
      </c>
      <c r="C344" s="29" t="inlineStr">
        <is>
          <t>Stock SAP</t>
        </is>
      </c>
      <c r="D344" s="29" t="inlineStr">
        <is>
          <t>Uniformes</t>
        </is>
      </c>
      <c r="E344" s="29" t="inlineStr">
        <is>
          <t>ZUNI</t>
        </is>
      </c>
      <c r="F344" s="29" t="inlineStr">
        <is>
          <t>Fuera del alcance</t>
        </is>
      </c>
      <c r="G344" s="29" t="inlineStr">
        <is>
          <t>3001465</t>
        </is>
      </c>
      <c r="H344" s="29" t="inlineStr">
        <is>
          <t>CONJUNTO PRIMERA PIEL XXXL</t>
        </is>
      </c>
      <c r="I344" s="29" t="n"/>
      <c r="J344" s="29" t="n"/>
      <c r="K344" s="30">
        <f>SUMIF('1120 SJ'!$A$2:$A$679,$G344,'1120 SJ'!$I$2:$I$679)</f>
        <v/>
      </c>
      <c r="L344" s="30">
        <f>SUMIF('1120 SJ'!$A$2:$A$679,$G344,'1120 SJ'!$Q$2:$Q$679)</f>
        <v/>
      </c>
      <c r="M344" s="30">
        <f>$K344-$L344</f>
        <v/>
      </c>
      <c r="N344" s="31">
        <f>IFERROR(SUMIF('1120 SJ'!$A$2:$A$679,$G344,'1120 SJ'!$M$2:$M$679)/$K344,0)</f>
        <v/>
      </c>
      <c r="O344" s="31">
        <f>IFERROR($K344*$N344,"")</f>
        <v/>
      </c>
      <c r="P344" s="31">
        <f>IFERROR($L344*$N344,"")</f>
        <v/>
      </c>
      <c r="Q344" s="31">
        <f>$M344*$N344</f>
        <v/>
      </c>
      <c r="R344" s="29" t="n"/>
      <c r="S344" s="39" t="n"/>
      <c r="T344" s="29" t="inlineStr">
        <is>
          <t>No aplica: uniformes, clasificación que el inventario físico de Farmacia no releva</t>
        </is>
      </c>
      <c r="U344" s="40" t="inlineStr">
        <is>
          <t>Fuera del alcance del inventario físico</t>
        </is>
      </c>
      <c r="V344" s="29" t="n"/>
      <c r="W344" s="29" t="n"/>
      <c r="X344" s="29" t="n"/>
      <c r="Y344" s="29" t="n"/>
      <c r="Z344" s="29" t="n"/>
      <c r="AA344" s="29" t="n"/>
    </row>
    <row r="345">
      <c r="A345" s="29" t="inlineStr">
        <is>
          <t>San Juan</t>
        </is>
      </c>
      <c r="B345" s="29" t="inlineStr">
        <is>
          <t>1120</t>
        </is>
      </c>
      <c r="C345" s="29" t="inlineStr">
        <is>
          <t>Stock SAP</t>
        </is>
      </c>
      <c r="D345" s="29" t="inlineStr">
        <is>
          <t>Uniformes</t>
        </is>
      </c>
      <c r="E345" s="29" t="inlineStr">
        <is>
          <t>ZUNI</t>
        </is>
      </c>
      <c r="F345" s="29" t="inlineStr">
        <is>
          <t>Fuera del alcance</t>
        </is>
      </c>
      <c r="G345" s="29" t="inlineStr">
        <is>
          <t>3001466</t>
        </is>
      </c>
      <c r="H345" s="29" t="inlineStr">
        <is>
          <t>CHALECO REFLECTIVO M</t>
        </is>
      </c>
      <c r="I345" s="29" t="n"/>
      <c r="J345" s="29" t="n"/>
      <c r="K345" s="30">
        <f>SUMIF('1120 SJ'!$A$2:$A$679,$G345,'1120 SJ'!$I$2:$I$679)</f>
        <v/>
      </c>
      <c r="L345" s="30">
        <f>SUMIF('1120 SJ'!$A$2:$A$679,$G345,'1120 SJ'!$Q$2:$Q$679)</f>
        <v/>
      </c>
      <c r="M345" s="30">
        <f>$K345-$L345</f>
        <v/>
      </c>
      <c r="N345" s="31">
        <f>IFERROR(SUMIF('1120 SJ'!$A$2:$A$679,$G345,'1120 SJ'!$M$2:$M$679)/$K345,0)</f>
        <v/>
      </c>
      <c r="O345" s="31">
        <f>IFERROR($K345*$N345,"")</f>
        <v/>
      </c>
      <c r="P345" s="31">
        <f>IFERROR($L345*$N345,"")</f>
        <v/>
      </c>
      <c r="Q345" s="31">
        <f>$M345*$N345</f>
        <v/>
      </c>
      <c r="R345" s="29" t="n"/>
      <c r="S345" s="39" t="n"/>
      <c r="T345" s="29" t="inlineStr">
        <is>
          <t>No aplica: uniformes, clasificación que el inventario físico de Farmacia no releva</t>
        </is>
      </c>
      <c r="U345" s="40" t="inlineStr">
        <is>
          <t>Fuera del alcance del inventario físico</t>
        </is>
      </c>
      <c r="V345" s="29" t="n"/>
      <c r="W345" s="29" t="n"/>
      <c r="X345" s="29" t="n"/>
      <c r="Y345" s="29" t="n"/>
      <c r="Z345" s="29" t="n"/>
      <c r="AA345" s="29" t="n"/>
    </row>
    <row r="346">
      <c r="A346" s="29" t="inlineStr">
        <is>
          <t>San Juan</t>
        </is>
      </c>
      <c r="B346" s="29" t="inlineStr">
        <is>
          <t>1120</t>
        </is>
      </c>
      <c r="C346" s="29" t="inlineStr">
        <is>
          <t>Stock SAP</t>
        </is>
      </c>
      <c r="D346" s="29" t="inlineStr">
        <is>
          <t>Uniformes</t>
        </is>
      </c>
      <c r="E346" s="29" t="inlineStr">
        <is>
          <t>ZUNI</t>
        </is>
      </c>
      <c r="F346" s="29" t="inlineStr">
        <is>
          <t>Fuera del alcance</t>
        </is>
      </c>
      <c r="G346" s="29" t="inlineStr">
        <is>
          <t>3001470</t>
        </is>
      </c>
      <c r="H346" s="29" t="inlineStr">
        <is>
          <t>CHALECO REFLECTIVO XXXL</t>
        </is>
      </c>
      <c r="I346" s="29" t="n"/>
      <c r="J346" s="29" t="n"/>
      <c r="K346" s="30">
        <f>SUMIF('1120 SJ'!$A$2:$A$679,$G346,'1120 SJ'!$I$2:$I$679)</f>
        <v/>
      </c>
      <c r="L346" s="30">
        <f>SUMIF('1120 SJ'!$A$2:$A$679,$G346,'1120 SJ'!$Q$2:$Q$679)</f>
        <v/>
      </c>
      <c r="M346" s="30">
        <f>$K346-$L346</f>
        <v/>
      </c>
      <c r="N346" s="31">
        <f>IFERROR(SUMIF('1120 SJ'!$A$2:$A$679,$G346,'1120 SJ'!$M$2:$M$679)/$K346,0)</f>
        <v/>
      </c>
      <c r="O346" s="31">
        <f>IFERROR($K346*$N346,"")</f>
        <v/>
      </c>
      <c r="P346" s="31">
        <f>IFERROR($L346*$N346,"")</f>
        <v/>
      </c>
      <c r="Q346" s="31">
        <f>$M346*$N346</f>
        <v/>
      </c>
      <c r="R346" s="29" t="n"/>
      <c r="S346" s="39" t="n"/>
      <c r="T346" s="29" t="inlineStr">
        <is>
          <t>No aplica: uniformes, clasificación que el inventario físico de Farmacia no releva</t>
        </is>
      </c>
      <c r="U346" s="40" t="inlineStr">
        <is>
          <t>Fuera del alcance del inventario físico</t>
        </is>
      </c>
      <c r="V346" s="29" t="n"/>
      <c r="W346" s="29" t="n"/>
      <c r="X346" s="29" t="n"/>
      <c r="Y346" s="29" t="n"/>
      <c r="Z346" s="29" t="n"/>
      <c r="AA346" s="29" t="n"/>
    </row>
    <row r="347">
      <c r="A347" s="29" t="inlineStr">
        <is>
          <t>San Juan</t>
        </is>
      </c>
      <c r="B347" s="29" t="inlineStr">
        <is>
          <t>1120</t>
        </is>
      </c>
      <c r="C347" s="29" t="inlineStr">
        <is>
          <t>Stock SAP</t>
        </is>
      </c>
      <c r="D347" s="29" t="inlineStr">
        <is>
          <t>Uniformes</t>
        </is>
      </c>
      <c r="E347" s="29" t="inlineStr">
        <is>
          <t>ZUNI</t>
        </is>
      </c>
      <c r="F347" s="29" t="inlineStr">
        <is>
          <t>Fuera del alcance</t>
        </is>
      </c>
      <c r="G347" s="29" t="inlineStr">
        <is>
          <t>3002060</t>
        </is>
      </c>
      <c r="H347" s="29" t="inlineStr">
        <is>
          <t>CAMPERA ALTA MONTAÑA XL GEO GORETEX</t>
        </is>
      </c>
      <c r="I347" s="29" t="n"/>
      <c r="J347" s="29" t="n"/>
      <c r="K347" s="30">
        <f>SUMIF('1120 SJ'!$A$2:$A$679,$G347,'1120 SJ'!$I$2:$I$679)</f>
        <v/>
      </c>
      <c r="L347" s="30">
        <f>SUMIF('1120 SJ'!$A$2:$A$679,$G347,'1120 SJ'!$Q$2:$Q$679)</f>
        <v/>
      </c>
      <c r="M347" s="30">
        <f>$K347-$L347</f>
        <v/>
      </c>
      <c r="N347" s="31">
        <f>IFERROR(SUMIF('1120 SJ'!$A$2:$A$679,$G347,'1120 SJ'!$M$2:$M$679)/$K347,0)</f>
        <v/>
      </c>
      <c r="O347" s="31">
        <f>IFERROR($K347*$N347,"")</f>
        <v/>
      </c>
      <c r="P347" s="31">
        <f>IFERROR($L347*$N347,"")</f>
        <v/>
      </c>
      <c r="Q347" s="31">
        <f>$M347*$N347</f>
        <v/>
      </c>
      <c r="R347" s="29" t="n"/>
      <c r="S347" s="39" t="n"/>
      <c r="T347" s="29" t="inlineStr">
        <is>
          <t>No aplica: uniformes, clasificación que el inventario físico de Farmacia no releva</t>
        </is>
      </c>
      <c r="U347" s="40" t="inlineStr">
        <is>
          <t>Fuera del alcance del inventario físico</t>
        </is>
      </c>
      <c r="V347" s="29" t="n"/>
      <c r="W347" s="29" t="n"/>
      <c r="X347" s="29" t="n"/>
      <c r="Y347" s="29" t="n"/>
      <c r="Z347" s="29" t="n"/>
      <c r="AA347" s="29" t="n"/>
    </row>
    <row r="348">
      <c r="A348" s="29" t="inlineStr">
        <is>
          <t>San Juan</t>
        </is>
      </c>
      <c r="B348" s="29" t="inlineStr">
        <is>
          <t>1120</t>
        </is>
      </c>
      <c r="C348" s="29" t="inlineStr">
        <is>
          <t>Stock SAP</t>
        </is>
      </c>
      <c r="D348" s="29" t="inlineStr">
        <is>
          <t>Uniformes</t>
        </is>
      </c>
      <c r="E348" s="29" t="inlineStr">
        <is>
          <t>ZUNI</t>
        </is>
      </c>
      <c r="F348" s="29" t="inlineStr">
        <is>
          <t>Fuera del alcance</t>
        </is>
      </c>
      <c r="G348" s="29" t="inlineStr">
        <is>
          <t>3002061</t>
        </is>
      </c>
      <c r="H348" s="29" t="inlineStr">
        <is>
          <t>CAMPERA ALTA MONTAÑA L GEO GORETEX</t>
        </is>
      </c>
      <c r="I348" s="29" t="n"/>
      <c r="J348" s="29" t="n"/>
      <c r="K348" s="30">
        <f>SUMIF('1120 SJ'!$A$2:$A$679,$G348,'1120 SJ'!$I$2:$I$679)</f>
        <v/>
      </c>
      <c r="L348" s="30">
        <f>SUMIF('1120 SJ'!$A$2:$A$679,$G348,'1120 SJ'!$Q$2:$Q$679)</f>
        <v/>
      </c>
      <c r="M348" s="30">
        <f>$K348-$L348</f>
        <v/>
      </c>
      <c r="N348" s="31">
        <f>IFERROR(SUMIF('1120 SJ'!$A$2:$A$679,$G348,'1120 SJ'!$M$2:$M$679)/$K348,0)</f>
        <v/>
      </c>
      <c r="O348" s="31">
        <f>IFERROR($K348*$N348,"")</f>
        <v/>
      </c>
      <c r="P348" s="31">
        <f>IFERROR($L348*$N348,"")</f>
        <v/>
      </c>
      <c r="Q348" s="31">
        <f>$M348*$N348</f>
        <v/>
      </c>
      <c r="R348" s="29" t="n"/>
      <c r="S348" s="39" t="n"/>
      <c r="T348" s="29" t="inlineStr">
        <is>
          <t>No aplica: uniformes, clasificación que el inventario físico de Farmacia no releva</t>
        </is>
      </c>
      <c r="U348" s="40" t="inlineStr">
        <is>
          <t>Fuera del alcance del inventario físico</t>
        </is>
      </c>
      <c r="V348" s="29" t="n"/>
      <c r="W348" s="29" t="n"/>
      <c r="X348" s="29" t="n"/>
      <c r="Y348" s="29" t="n"/>
      <c r="Z348" s="29" t="n"/>
      <c r="AA348" s="29" t="n"/>
    </row>
    <row r="349">
      <c r="A349" s="29" t="inlineStr">
        <is>
          <t>San Juan</t>
        </is>
      </c>
      <c r="B349" s="29" t="inlineStr">
        <is>
          <t>1120</t>
        </is>
      </c>
      <c r="C349" s="29" t="inlineStr">
        <is>
          <t>Stock SAP</t>
        </is>
      </c>
      <c r="D349" s="29" t="inlineStr">
        <is>
          <t>Uniformes</t>
        </is>
      </c>
      <c r="E349" s="29" t="inlineStr">
        <is>
          <t>ZUNI</t>
        </is>
      </c>
      <c r="F349" s="29" t="inlineStr">
        <is>
          <t>Fuera del alcance</t>
        </is>
      </c>
      <c r="G349" s="29" t="inlineStr">
        <is>
          <t>3002070</t>
        </is>
      </c>
      <c r="H349" s="29" t="inlineStr">
        <is>
          <t>JARDINERO L GEO GORETEX</t>
        </is>
      </c>
      <c r="I349" s="29" t="n"/>
      <c r="J349" s="29" t="n"/>
      <c r="K349" s="30">
        <f>SUMIF('1120 SJ'!$A$2:$A$679,$G349,'1120 SJ'!$I$2:$I$679)</f>
        <v/>
      </c>
      <c r="L349" s="30">
        <f>SUMIF('1120 SJ'!$A$2:$A$679,$G349,'1120 SJ'!$Q$2:$Q$679)</f>
        <v/>
      </c>
      <c r="M349" s="30">
        <f>$K349-$L349</f>
        <v/>
      </c>
      <c r="N349" s="31">
        <f>IFERROR(SUMIF('1120 SJ'!$A$2:$A$679,$G349,'1120 SJ'!$M$2:$M$679)/$K349,0)</f>
        <v/>
      </c>
      <c r="O349" s="31">
        <f>IFERROR($K349*$N349,"")</f>
        <v/>
      </c>
      <c r="P349" s="31">
        <f>IFERROR($L349*$N349,"")</f>
        <v/>
      </c>
      <c r="Q349" s="31">
        <f>$M349*$N349</f>
        <v/>
      </c>
      <c r="R349" s="29" t="n"/>
      <c r="S349" s="39" t="n"/>
      <c r="T349" s="29" t="inlineStr">
        <is>
          <t>No aplica: uniformes, clasificación que el inventario físico de Farmacia no releva</t>
        </is>
      </c>
      <c r="U349" s="40" t="inlineStr">
        <is>
          <t>Fuera del alcance del inventario físico</t>
        </is>
      </c>
      <c r="V349" s="29" t="n"/>
      <c r="W349" s="29" t="n"/>
      <c r="X349" s="29" t="n"/>
      <c r="Y349" s="29" t="n"/>
      <c r="Z349" s="29" t="n"/>
      <c r="AA349" s="29" t="n"/>
    </row>
    <row r="350">
      <c r="A350" s="29" t="inlineStr">
        <is>
          <t>San Juan</t>
        </is>
      </c>
      <c r="B350" s="29" t="inlineStr">
        <is>
          <t>1120</t>
        </is>
      </c>
      <c r="C350" s="29" t="inlineStr">
        <is>
          <t>Stock SAP</t>
        </is>
      </c>
      <c r="D350" s="29" t="inlineStr">
        <is>
          <t>Uniformes</t>
        </is>
      </c>
      <c r="E350" s="29" t="inlineStr">
        <is>
          <t>ZUNI</t>
        </is>
      </c>
      <c r="F350" s="29" t="inlineStr">
        <is>
          <t>Fuera del alcance</t>
        </is>
      </c>
      <c r="G350" s="29" t="inlineStr">
        <is>
          <t>3002071</t>
        </is>
      </c>
      <c r="H350" s="29" t="inlineStr">
        <is>
          <t>JARDINERO XL GEO GORETEX</t>
        </is>
      </c>
      <c r="I350" s="29" t="n"/>
      <c r="J350" s="29" t="n"/>
      <c r="K350" s="30">
        <f>SUMIF('1120 SJ'!$A$2:$A$679,$G350,'1120 SJ'!$I$2:$I$679)</f>
        <v/>
      </c>
      <c r="L350" s="30">
        <f>SUMIF('1120 SJ'!$A$2:$A$679,$G350,'1120 SJ'!$Q$2:$Q$679)</f>
        <v/>
      </c>
      <c r="M350" s="30">
        <f>$K350-$L350</f>
        <v/>
      </c>
      <c r="N350" s="31">
        <f>IFERROR(SUMIF('1120 SJ'!$A$2:$A$679,$G350,'1120 SJ'!$M$2:$M$679)/$K350,0)</f>
        <v/>
      </c>
      <c r="O350" s="31">
        <f>IFERROR($K350*$N350,"")</f>
        <v/>
      </c>
      <c r="P350" s="31">
        <f>IFERROR($L350*$N350,"")</f>
        <v/>
      </c>
      <c r="Q350" s="31">
        <f>$M350*$N350</f>
        <v/>
      </c>
      <c r="R350" s="29" t="n"/>
      <c r="S350" s="39" t="n"/>
      <c r="T350" s="29" t="inlineStr">
        <is>
          <t>No aplica: uniformes, clasificación que el inventario físico de Farmacia no releva</t>
        </is>
      </c>
      <c r="U350" s="40" t="inlineStr">
        <is>
          <t>Fuera del alcance del inventario físico</t>
        </is>
      </c>
      <c r="V350" s="29" t="n"/>
      <c r="W350" s="29" t="n"/>
      <c r="X350" s="29" t="n"/>
      <c r="Y350" s="29" t="n"/>
      <c r="Z350" s="29" t="n"/>
      <c r="AA350" s="29" t="n"/>
    </row>
    <row r="351">
      <c r="A351" s="29" t="inlineStr">
        <is>
          <t>San Juan</t>
        </is>
      </c>
      <c r="B351" s="29" t="inlineStr">
        <is>
          <t>1120</t>
        </is>
      </c>
      <c r="C351" s="29" t="inlineStr">
        <is>
          <t>Stock SAP</t>
        </is>
      </c>
      <c r="D351" s="29" t="inlineStr">
        <is>
          <t>Uniformes</t>
        </is>
      </c>
      <c r="E351" s="29" t="inlineStr">
        <is>
          <t>ZUNI</t>
        </is>
      </c>
      <c r="F351" s="29" t="inlineStr">
        <is>
          <t>Fuera del alcance</t>
        </is>
      </c>
      <c r="G351" s="29" t="inlineStr">
        <is>
          <t>3002076</t>
        </is>
      </c>
      <c r="H351" s="29" t="inlineStr">
        <is>
          <t>CAMPERA POLARTEC QUEHUAR 8 PRO TL</t>
        </is>
      </c>
      <c r="I351" s="29" t="n"/>
      <c r="J351" s="29" t="n"/>
      <c r="K351" s="30">
        <f>SUMIF('1120 SJ'!$A$2:$A$679,$G351,'1120 SJ'!$I$2:$I$679)</f>
        <v/>
      </c>
      <c r="L351" s="30">
        <f>SUMIF('1120 SJ'!$A$2:$A$679,$G351,'1120 SJ'!$Q$2:$Q$679)</f>
        <v/>
      </c>
      <c r="M351" s="30">
        <f>$K351-$L351</f>
        <v/>
      </c>
      <c r="N351" s="31">
        <f>IFERROR(SUMIF('1120 SJ'!$A$2:$A$679,$G351,'1120 SJ'!$M$2:$M$679)/$K351,0)</f>
        <v/>
      </c>
      <c r="O351" s="31">
        <f>IFERROR($K351*$N351,"")</f>
        <v/>
      </c>
      <c r="P351" s="31">
        <f>IFERROR($L351*$N351,"")</f>
        <v/>
      </c>
      <c r="Q351" s="31">
        <f>$M351*$N351</f>
        <v/>
      </c>
      <c r="R351" s="29" t="n"/>
      <c r="S351" s="39" t="n"/>
      <c r="T351" s="29" t="inlineStr">
        <is>
          <t>No aplica: uniformes, clasificación que el inventario físico de Farmacia no releva</t>
        </is>
      </c>
      <c r="U351" s="40" t="inlineStr">
        <is>
          <t>Fuera del alcance del inventario físico</t>
        </is>
      </c>
      <c r="V351" s="29" t="n"/>
      <c r="W351" s="29" t="n"/>
      <c r="X351" s="29" t="n"/>
      <c r="Y351" s="29" t="n"/>
      <c r="Z351" s="29" t="n"/>
      <c r="AA351" s="29" t="n"/>
    </row>
    <row r="352">
      <c r="A352" s="29" t="inlineStr">
        <is>
          <t>San Juan</t>
        </is>
      </c>
      <c r="B352" s="29" t="inlineStr">
        <is>
          <t>1120</t>
        </is>
      </c>
      <c r="C352" s="29" t="inlineStr">
        <is>
          <t>Stock SAP</t>
        </is>
      </c>
      <c r="D352" s="29" t="inlineStr">
        <is>
          <t>Uniformes</t>
        </is>
      </c>
      <c r="E352" s="29" t="inlineStr">
        <is>
          <t>ZUNI</t>
        </is>
      </c>
      <c r="F352" s="29" t="inlineStr">
        <is>
          <t>Fuera del alcance</t>
        </is>
      </c>
      <c r="G352" s="29" t="inlineStr">
        <is>
          <t>3002077</t>
        </is>
      </c>
      <c r="H352" s="29" t="inlineStr">
        <is>
          <t>CAMPERA POLARTEC QUEHUAR 8 PRO TXL</t>
        </is>
      </c>
      <c r="I352" s="29" t="n"/>
      <c r="J352" s="29" t="n"/>
      <c r="K352" s="30">
        <f>SUMIF('1120 SJ'!$A$2:$A$679,$G352,'1120 SJ'!$I$2:$I$679)</f>
        <v/>
      </c>
      <c r="L352" s="30">
        <f>SUMIF('1120 SJ'!$A$2:$A$679,$G352,'1120 SJ'!$Q$2:$Q$679)</f>
        <v/>
      </c>
      <c r="M352" s="30">
        <f>$K352-$L352</f>
        <v/>
      </c>
      <c r="N352" s="31">
        <f>IFERROR(SUMIF('1120 SJ'!$A$2:$A$679,$G352,'1120 SJ'!$M$2:$M$679)/$K352,0)</f>
        <v/>
      </c>
      <c r="O352" s="31">
        <f>IFERROR($K352*$N352,"")</f>
        <v/>
      </c>
      <c r="P352" s="31">
        <f>IFERROR($L352*$N352,"")</f>
        <v/>
      </c>
      <c r="Q352" s="31">
        <f>$M352*$N352</f>
        <v/>
      </c>
      <c r="R352" s="29" t="n"/>
      <c r="S352" s="39" t="n"/>
      <c r="T352" s="29" t="inlineStr">
        <is>
          <t>No aplica: uniformes, clasificación que el inventario físico de Farmacia no releva</t>
        </is>
      </c>
      <c r="U352" s="40" t="inlineStr">
        <is>
          <t>Fuera del alcance del inventario físico</t>
        </is>
      </c>
      <c r="V352" s="29" t="n"/>
      <c r="W352" s="29" t="n"/>
      <c r="X352" s="29" t="n"/>
      <c r="Y352" s="29" t="n"/>
      <c r="Z352" s="29" t="n"/>
      <c r="AA352" s="29" t="n"/>
    </row>
    <row r="353">
      <c r="A353" s="29" t="inlineStr">
        <is>
          <t>San Juan</t>
        </is>
      </c>
      <c r="B353" s="29" t="inlineStr">
        <is>
          <t>1120</t>
        </is>
      </c>
      <c r="C353" s="29" t="inlineStr">
        <is>
          <t>Stock SAP</t>
        </is>
      </c>
      <c r="D353" s="29" t="inlineStr">
        <is>
          <t>Medicamentos</t>
        </is>
      </c>
      <c r="E353" s="29" t="inlineStr">
        <is>
          <t>ZMED</t>
        </is>
      </c>
      <c r="F353" s="29" t="inlineStr">
        <is>
          <t>Dentro del alcance</t>
        </is>
      </c>
      <c r="G353" s="29" t="inlineStr">
        <is>
          <t>1000027</t>
        </is>
      </c>
      <c r="H353" s="29" t="inlineStr">
        <is>
          <t>LARINGOSCOPIO ADULTO DE TRES RAMAS</t>
        </is>
      </c>
      <c r="I353" s="29" t="n"/>
      <c r="J353" s="29" t="n"/>
      <c r="K353" s="30">
        <f>SUMIF('1120 SJ'!$A$2:$A$679,$G353,'1120 SJ'!$I$2:$I$679)</f>
        <v/>
      </c>
      <c r="L353" s="30">
        <f>SUMIF('1120 SJ'!$A$2:$A$679,$G353,'1120 SJ'!$Q$2:$Q$679)</f>
        <v/>
      </c>
      <c r="M353" s="30">
        <f>$K353-$L353</f>
        <v/>
      </c>
      <c r="N353" s="31">
        <f>IFERROR(SUMIF('1120 SJ'!$A$2:$A$679,$G353,'1120 SJ'!$M$2:$M$679)/$K353,0)</f>
        <v/>
      </c>
      <c r="O353" s="31">
        <f>IFERROR($K353*$N353,"")</f>
        <v/>
      </c>
      <c r="P353" s="31">
        <f>IFERROR($L353*$N353,"")</f>
        <v/>
      </c>
      <c r="Q353" s="31">
        <f>$M353*$N353</f>
        <v/>
      </c>
      <c r="R353" s="29" t="n"/>
      <c r="S353" s="39" t="n"/>
      <c r="T353" s="29" t="inlineStr">
        <is>
          <t>Sin recuento físico en el inventario de Avain</t>
        </is>
      </c>
      <c r="U353" s="40" t="inlineStr">
        <is>
          <t>Sin recuento físico</t>
        </is>
      </c>
      <c r="V353" s="29" t="n"/>
      <c r="W353" s="29" t="n"/>
      <c r="X353" s="29" t="n"/>
      <c r="Y353" s="29" t="n"/>
      <c r="Z353" s="29" t="n"/>
      <c r="AA353" s="29" t="n"/>
    </row>
    <row r="354">
      <c r="A354" s="29" t="inlineStr">
        <is>
          <t>San Juan</t>
        </is>
      </c>
      <c r="B354" s="29" t="inlineStr">
        <is>
          <t>1120</t>
        </is>
      </c>
      <c r="C354" s="29" t="inlineStr">
        <is>
          <t>Stock SAP</t>
        </is>
      </c>
      <c r="D354" s="29" t="inlineStr">
        <is>
          <t>Medicamentos</t>
        </is>
      </c>
      <c r="E354" s="29" t="inlineStr">
        <is>
          <t>ZMED</t>
        </is>
      </c>
      <c r="F354" s="29" t="inlineStr">
        <is>
          <t>Dentro del alcance</t>
        </is>
      </c>
      <c r="G354" s="29" t="inlineStr">
        <is>
          <t>1000158</t>
        </is>
      </c>
      <c r="H354" s="29" t="inlineStr">
        <is>
          <t>FLUORESCEINA SODICA 0.25 %</t>
        </is>
      </c>
      <c r="I354" s="29" t="n"/>
      <c r="J354" s="29" t="n"/>
      <c r="K354" s="30">
        <f>SUMIF('1120 SJ'!$A$2:$A$679,$G354,'1120 SJ'!$I$2:$I$679)</f>
        <v/>
      </c>
      <c r="L354" s="30">
        <f>SUMIF('1120 SJ'!$A$2:$A$679,$G354,'1120 SJ'!$Q$2:$Q$679)</f>
        <v/>
      </c>
      <c r="M354" s="30">
        <f>$K354-$L354</f>
        <v/>
      </c>
      <c r="N354" s="31">
        <f>IFERROR(SUMIF('1120 SJ'!$A$2:$A$679,$G354,'1120 SJ'!$M$2:$M$679)/$K354,0)</f>
        <v/>
      </c>
      <c r="O354" s="31">
        <f>IFERROR($K354*$N354,"")</f>
        <v/>
      </c>
      <c r="P354" s="31">
        <f>IFERROR($L354*$N354,"")</f>
        <v/>
      </c>
      <c r="Q354" s="31">
        <f>$M354*$N354</f>
        <v/>
      </c>
      <c r="R354" s="29" t="n"/>
      <c r="S354" s="39" t="n"/>
      <c r="T354" s="29" t="inlineStr">
        <is>
          <t>Sin recuento físico en el inventario de Avain</t>
        </is>
      </c>
      <c r="U354" s="40" t="inlineStr">
        <is>
          <t>Sin recuento físico</t>
        </is>
      </c>
      <c r="V354" s="29" t="n"/>
      <c r="W354" s="29" t="n"/>
      <c r="X354" s="29" t="n"/>
      <c r="Y354" s="29" t="n"/>
      <c r="Z354" s="29" t="n"/>
      <c r="AA354" s="29" t="n"/>
    </row>
    <row r="355">
      <c r="A355" s="29" t="inlineStr">
        <is>
          <t>San Juan</t>
        </is>
      </c>
      <c r="B355" s="29" t="inlineStr">
        <is>
          <t>1120</t>
        </is>
      </c>
      <c r="C355" s="29" t="inlineStr">
        <is>
          <t>Stock SAP</t>
        </is>
      </c>
      <c r="D355" s="29" t="inlineStr">
        <is>
          <t>Medicamentos</t>
        </is>
      </c>
      <c r="E355" s="29" t="inlineStr">
        <is>
          <t>ZMED</t>
        </is>
      </c>
      <c r="F355" s="29" t="inlineStr">
        <is>
          <t>Dentro del alcance</t>
        </is>
      </c>
      <c r="G355" s="29" t="inlineStr">
        <is>
          <t>1000183</t>
        </is>
      </c>
      <c r="H355" s="29" t="inlineStr">
        <is>
          <t>MYLANTA TABLETAS COMPRIMIDOS</t>
        </is>
      </c>
      <c r="I355" s="29" t="n"/>
      <c r="J355" s="29" t="n"/>
      <c r="K355" s="30">
        <f>SUMIF('1120 SJ'!$A$2:$A$679,$G355,'1120 SJ'!$I$2:$I$679)</f>
        <v/>
      </c>
      <c r="L355" s="30">
        <f>SUMIF('1120 SJ'!$A$2:$A$679,$G355,'1120 SJ'!$Q$2:$Q$679)</f>
        <v/>
      </c>
      <c r="M355" s="30">
        <f>$K355-$L355</f>
        <v/>
      </c>
      <c r="N355" s="31">
        <f>IFERROR(SUMIF('1120 SJ'!$A$2:$A$679,$G355,'1120 SJ'!$M$2:$M$679)/$K355,0)</f>
        <v/>
      </c>
      <c r="O355" s="31">
        <f>IFERROR($K355*$N355,"")</f>
        <v/>
      </c>
      <c r="P355" s="31">
        <f>IFERROR($L355*$N355,"")</f>
        <v/>
      </c>
      <c r="Q355" s="31">
        <f>$M355*$N355</f>
        <v/>
      </c>
      <c r="R355" s="29" t="n"/>
      <c r="S355" s="39" t="n"/>
      <c r="T355" s="29" t="inlineStr">
        <is>
          <t>Sin recuento físico en el inventario de Avain</t>
        </is>
      </c>
      <c r="U355" s="40" t="inlineStr">
        <is>
          <t>Sin recuento físico</t>
        </is>
      </c>
      <c r="V355" s="29" t="n"/>
      <c r="W355" s="29" t="n"/>
      <c r="X355" s="29" t="n"/>
      <c r="Y355" s="29" t="n"/>
      <c r="Z355" s="29" t="n"/>
      <c r="AA355" s="29" t="n"/>
    </row>
    <row r="356">
      <c r="A356" s="29" t="inlineStr">
        <is>
          <t>San Juan</t>
        </is>
      </c>
      <c r="B356" s="29" t="inlineStr">
        <is>
          <t>1120</t>
        </is>
      </c>
      <c r="C356" s="29" t="inlineStr">
        <is>
          <t>Stock SAP</t>
        </is>
      </c>
      <c r="D356" s="29" t="inlineStr">
        <is>
          <t>Medicamentos</t>
        </is>
      </c>
      <c r="E356" s="29" t="inlineStr">
        <is>
          <t>ZMED</t>
        </is>
      </c>
      <c r="F356" s="29" t="inlineStr">
        <is>
          <t>Dentro del alcance</t>
        </is>
      </c>
      <c r="G356" s="29" t="inlineStr">
        <is>
          <t>1000572</t>
        </is>
      </c>
      <c r="H356" s="29" t="inlineStr">
        <is>
          <t>ENEMOL 135ML</t>
        </is>
      </c>
      <c r="I356" s="29" t="n"/>
      <c r="J356" s="29" t="n"/>
      <c r="K356" s="30">
        <f>SUMIF('1120 SJ'!$A$2:$A$679,$G356,'1120 SJ'!$I$2:$I$679)</f>
        <v/>
      </c>
      <c r="L356" s="30">
        <f>SUMIF('1120 SJ'!$A$2:$A$679,$G356,'1120 SJ'!$Q$2:$Q$679)</f>
        <v/>
      </c>
      <c r="M356" s="30">
        <f>$K356-$L356</f>
        <v/>
      </c>
      <c r="N356" s="31">
        <f>IFERROR(SUMIF('1120 SJ'!$A$2:$A$679,$G356,'1120 SJ'!$M$2:$M$679)/$K356,0)</f>
        <v/>
      </c>
      <c r="O356" s="31">
        <f>IFERROR($K356*$N356,"")</f>
        <v/>
      </c>
      <c r="P356" s="31">
        <f>IFERROR($L356*$N356,"")</f>
        <v/>
      </c>
      <c r="Q356" s="31">
        <f>$M356*$N356</f>
        <v/>
      </c>
      <c r="R356" s="29" t="n"/>
      <c r="S356" s="39" t="n"/>
      <c r="T356" s="29" t="inlineStr">
        <is>
          <t>Sin recuento físico en el inventario de Avain</t>
        </is>
      </c>
      <c r="U356" s="40" t="inlineStr">
        <is>
          <t>Sin recuento físico</t>
        </is>
      </c>
      <c r="V356" s="29" t="n"/>
      <c r="W356" s="29" t="n"/>
      <c r="X356" s="29" t="n"/>
      <c r="Y356" s="29" t="n"/>
      <c r="Z356" s="29" t="n"/>
      <c r="AA356" s="29" t="inlineStr">
        <is>
          <t>El material ocupa 2 filas en la hoja 1120 SJ (lote/almacén). La cantidad SAP y la física de esta vista son el total del material.</t>
        </is>
      </c>
    </row>
    <row r="357">
      <c r="A357" s="29" t="inlineStr">
        <is>
          <t>San Juan</t>
        </is>
      </c>
      <c r="B357" s="29" t="inlineStr">
        <is>
          <t>1120</t>
        </is>
      </c>
      <c r="C357" s="29" t="inlineStr">
        <is>
          <t>Stock SAP</t>
        </is>
      </c>
      <c r="D357" s="29" t="inlineStr">
        <is>
          <t>Medicamentos</t>
        </is>
      </c>
      <c r="E357" s="29" t="inlineStr">
        <is>
          <t>ZMED</t>
        </is>
      </c>
      <c r="F357" s="29" t="inlineStr">
        <is>
          <t>Dentro del alcance</t>
        </is>
      </c>
      <c r="G357" s="29" t="inlineStr">
        <is>
          <t>1000890</t>
        </is>
      </c>
      <c r="H357" s="29" t="inlineStr">
        <is>
          <t>CALADRYL 70CR 70G CREMA</t>
        </is>
      </c>
      <c r="I357" s="29" t="n"/>
      <c r="J357" s="29" t="n"/>
      <c r="K357" s="30">
        <f>SUMIF('1120 SJ'!$A$2:$A$679,$G357,'1120 SJ'!$I$2:$I$679)</f>
        <v/>
      </c>
      <c r="L357" s="30">
        <f>SUMIF('1120 SJ'!$A$2:$A$679,$G357,'1120 SJ'!$Q$2:$Q$679)</f>
        <v/>
      </c>
      <c r="M357" s="30">
        <f>$K357-$L357</f>
        <v/>
      </c>
      <c r="N357" s="31">
        <f>IFERROR(SUMIF('1120 SJ'!$A$2:$A$679,$G357,'1120 SJ'!$M$2:$M$679)/$K357,0)</f>
        <v/>
      </c>
      <c r="O357" s="31">
        <f>IFERROR($K357*$N357,"")</f>
        <v/>
      </c>
      <c r="P357" s="31">
        <f>IFERROR($L357*$N357,"")</f>
        <v/>
      </c>
      <c r="Q357" s="31">
        <f>$M357*$N357</f>
        <v/>
      </c>
      <c r="R357" s="29" t="n"/>
      <c r="S357" s="39" t="n"/>
      <c r="T357" s="29" t="inlineStr">
        <is>
          <t>Sin recuento físico en el inventario de Avain</t>
        </is>
      </c>
      <c r="U357" s="40" t="inlineStr">
        <is>
          <t>Sin recuento físico</t>
        </is>
      </c>
      <c r="V357" s="29" t="n"/>
      <c r="W357" s="29" t="n"/>
      <c r="X357" s="29" t="n"/>
      <c r="Y357" s="29" t="n"/>
      <c r="Z357" s="29" t="n"/>
      <c r="AA357" s="29" t="n"/>
    </row>
    <row r="358">
      <c r="A358" s="29" t="inlineStr">
        <is>
          <t>San Juan</t>
        </is>
      </c>
      <c r="B358" s="29" t="inlineStr">
        <is>
          <t>1120</t>
        </is>
      </c>
      <c r="C358" s="29" t="inlineStr">
        <is>
          <t>Stock SAP</t>
        </is>
      </c>
      <c r="D358" s="29" t="inlineStr">
        <is>
          <t>Medicamentos</t>
        </is>
      </c>
      <c r="E358" s="29" t="inlineStr">
        <is>
          <t>ZMED</t>
        </is>
      </c>
      <c r="F358" s="29" t="inlineStr">
        <is>
          <t>Dentro del alcance</t>
        </is>
      </c>
      <c r="G358" s="29" t="inlineStr">
        <is>
          <t>1001128</t>
        </is>
      </c>
      <c r="H358" s="29" t="inlineStr">
        <is>
          <t>IPRATROPIO SOL. X 20ML</t>
        </is>
      </c>
      <c r="I358" s="29" t="n"/>
      <c r="J358" s="29" t="n"/>
      <c r="K358" s="30">
        <f>SUMIF('1120 SJ'!$A$2:$A$679,$G358,'1120 SJ'!$I$2:$I$679)</f>
        <v/>
      </c>
      <c r="L358" s="30">
        <f>SUMIF('1120 SJ'!$A$2:$A$679,$G358,'1120 SJ'!$Q$2:$Q$679)</f>
        <v/>
      </c>
      <c r="M358" s="30">
        <f>$K358-$L358</f>
        <v/>
      </c>
      <c r="N358" s="31">
        <f>IFERROR(SUMIF('1120 SJ'!$A$2:$A$679,$G358,'1120 SJ'!$M$2:$M$679)/$K358,0)</f>
        <v/>
      </c>
      <c r="O358" s="31">
        <f>IFERROR($K358*$N358,"")</f>
        <v/>
      </c>
      <c r="P358" s="31">
        <f>IFERROR($L358*$N358,"")</f>
        <v/>
      </c>
      <c r="Q358" s="31">
        <f>$M358*$N358</f>
        <v/>
      </c>
      <c r="R358" s="29" t="n"/>
      <c r="S358" s="39" t="n"/>
      <c r="T358" s="29" t="inlineStr">
        <is>
          <t>Sin recuento físico en el inventario de Avain</t>
        </is>
      </c>
      <c r="U358" s="40" t="inlineStr">
        <is>
          <t>Sin recuento físico</t>
        </is>
      </c>
      <c r="V358" s="29" t="n"/>
      <c r="W358" s="29" t="n"/>
      <c r="X358" s="29" t="n"/>
      <c r="Y358" s="29" t="n"/>
      <c r="Z358" s="29" t="n"/>
      <c r="AA358" s="29" t="n"/>
    </row>
    <row r="359">
      <c r="A359" s="29" t="inlineStr">
        <is>
          <t>San Juan</t>
        </is>
      </c>
      <c r="B359" s="29" t="inlineStr">
        <is>
          <t>1120</t>
        </is>
      </c>
      <c r="C359" s="29" t="inlineStr">
        <is>
          <t>Stock SAP</t>
        </is>
      </c>
      <c r="D359" s="29" t="inlineStr">
        <is>
          <t>Medicamentos</t>
        </is>
      </c>
      <c r="E359" s="29" t="inlineStr">
        <is>
          <t>ZMED</t>
        </is>
      </c>
      <c r="F359" s="29" t="inlineStr">
        <is>
          <t>Dentro del alcance</t>
        </is>
      </c>
      <c r="G359" s="29" t="inlineStr">
        <is>
          <t>1001250</t>
        </is>
      </c>
      <c r="H359" s="29" t="inlineStr">
        <is>
          <t>Aciclovir 400mg comp</t>
        </is>
      </c>
      <c r="I359" s="29" t="n"/>
      <c r="J359" s="29" t="n"/>
      <c r="K359" s="30">
        <f>SUMIF('1120 SJ'!$A$2:$A$679,$G359,'1120 SJ'!$I$2:$I$679)</f>
        <v/>
      </c>
      <c r="L359" s="30">
        <f>SUMIF('1120 SJ'!$A$2:$A$679,$G359,'1120 SJ'!$Q$2:$Q$679)</f>
        <v/>
      </c>
      <c r="M359" s="30">
        <f>$K359-$L359</f>
        <v/>
      </c>
      <c r="N359" s="31">
        <f>IFERROR(SUMIF('1120 SJ'!$A$2:$A$679,$G359,'1120 SJ'!$M$2:$M$679)/$K359,0)</f>
        <v/>
      </c>
      <c r="O359" s="31">
        <f>IFERROR($K359*$N359,"")</f>
        <v/>
      </c>
      <c r="P359" s="31">
        <f>IFERROR($L359*$N359,"")</f>
        <v/>
      </c>
      <c r="Q359" s="31">
        <f>$M359*$N359</f>
        <v/>
      </c>
      <c r="R359" s="29" t="n"/>
      <c r="S359" s="39" t="n"/>
      <c r="T359" s="29" t="inlineStr">
        <is>
          <t>Sin recuento físico en el inventario de Avain</t>
        </is>
      </c>
      <c r="U359" s="40" t="inlineStr">
        <is>
          <t>Sin recuento físico</t>
        </is>
      </c>
      <c r="V359" s="29" t="n"/>
      <c r="W359" s="29" t="n"/>
      <c r="X359" s="29" t="n"/>
      <c r="Y359" s="29" t="n"/>
      <c r="Z359" s="29" t="n"/>
      <c r="AA359" s="29" t="n"/>
    </row>
    <row r="360">
      <c r="A360" s="29" t="inlineStr">
        <is>
          <t>San Juan</t>
        </is>
      </c>
      <c r="B360" s="29" t="inlineStr">
        <is>
          <t>1120</t>
        </is>
      </c>
      <c r="C360" s="29" t="inlineStr">
        <is>
          <t>Stock SAP</t>
        </is>
      </c>
      <c r="D360" s="29" t="inlineStr">
        <is>
          <t>Medicamentos</t>
        </is>
      </c>
      <c r="E360" s="29" t="inlineStr">
        <is>
          <t>ZMED</t>
        </is>
      </c>
      <c r="F360" s="29" t="inlineStr">
        <is>
          <t>Dentro del alcance</t>
        </is>
      </c>
      <c r="G360" s="29" t="inlineStr">
        <is>
          <t>1001262</t>
        </is>
      </c>
      <c r="H360" s="29" t="inlineStr">
        <is>
          <t>CATETER IV N14</t>
        </is>
      </c>
      <c r="I360" s="29" t="inlineStr">
        <is>
          <t>DESC1</t>
        </is>
      </c>
      <c r="J360" s="29" t="inlineStr">
        <is>
          <t>Abbocath Nº 14</t>
        </is>
      </c>
      <c r="K360" s="30">
        <f>SUMIF('1120 SJ'!$A$2:$A$679,$G360,'1120 SJ'!$I$2:$I$679)</f>
        <v/>
      </c>
      <c r="L360" s="30">
        <f>SUMIF('1120 SJ'!$A$2:$A$679,$G360,'1120 SJ'!$Q$2:$Q$679)</f>
        <v/>
      </c>
      <c r="M360" s="30">
        <f>$K360-$L360</f>
        <v/>
      </c>
      <c r="N360" s="31">
        <f>IFERROR(SUMIF('1120 SJ'!$A$2:$A$679,$G360,'1120 SJ'!$M$2:$M$679)/$K360,0)</f>
        <v/>
      </c>
      <c r="O360" s="31">
        <f>IFERROR($K360*$N360,"")</f>
        <v/>
      </c>
      <c r="P360" s="31">
        <f>IFERROR($L360*$N360,"")</f>
        <v/>
      </c>
      <c r="Q360" s="31">
        <f>$M360*$N360</f>
        <v/>
      </c>
      <c r="R360" s="29" t="n"/>
      <c r="S360" s="38" t="inlineStr">
        <is>
          <t>Baja</t>
        </is>
      </c>
      <c r="T360" s="29" t="inlineStr">
        <is>
          <t>Homologado – confianza Baja – pendiente de validación</t>
        </is>
      </c>
      <c r="U360" s="37" t="inlineStr">
        <is>
          <t>Dar de alta en SAP</t>
        </is>
      </c>
      <c r="V360" s="29" t="inlineStr">
        <is>
          <t>Homologación por código Avain (master D-125)</t>
        </is>
      </c>
      <c r="W360" s="29" t="inlineStr">
        <is>
          <t>No</t>
        </is>
      </c>
      <c r="X360" s="29" t="n"/>
      <c r="Y360" s="29" t="inlineStr">
        <is>
          <t>Sí</t>
        </is>
      </c>
      <c r="Z360" s="29" t="inlineStr">
        <is>
          <t>D-125</t>
        </is>
      </c>
      <c r="AA360" s="29" t="inlineStr">
        <is>
          <t>Homologación: confianza base Alta + confianza SAP Alta → Alta. La nomenclatura del material imputado no respalda por sí sola la equivalencia (similitud 0.10); el vínculo proviene sólo de la homologación. Nivel degradado a Baja. Otros códigos SAP del master no están en el stock de este centro: 2000002.</t>
        </is>
      </c>
    </row>
    <row r="361">
      <c r="A361" s="29" t="inlineStr">
        <is>
          <t>San Juan</t>
        </is>
      </c>
      <c r="B361" s="29" t="inlineStr">
        <is>
          <t>1120</t>
        </is>
      </c>
      <c r="C361" s="29" t="inlineStr">
        <is>
          <t>Stock SAP</t>
        </is>
      </c>
      <c r="D361" s="29" t="inlineStr">
        <is>
          <t>Medicamentos</t>
        </is>
      </c>
      <c r="E361" s="29" t="inlineStr">
        <is>
          <t>ZMED</t>
        </is>
      </c>
      <c r="F361" s="29" t="inlineStr">
        <is>
          <t>Dentro del alcance</t>
        </is>
      </c>
      <c r="G361" s="29" t="inlineStr">
        <is>
          <t>1005121</t>
        </is>
      </c>
      <c r="H361" s="29" t="inlineStr">
        <is>
          <t>BUENAS NOCHES X 30 COMP</t>
        </is>
      </c>
      <c r="I361" s="29" t="n"/>
      <c r="J361" s="29" t="n"/>
      <c r="K361" s="30">
        <f>SUMIF('1120 SJ'!$A$2:$A$679,$G361,'1120 SJ'!$I$2:$I$679)</f>
        <v/>
      </c>
      <c r="L361" s="30">
        <f>SUMIF('1120 SJ'!$A$2:$A$679,$G361,'1120 SJ'!$Q$2:$Q$679)</f>
        <v/>
      </c>
      <c r="M361" s="30">
        <f>$K361-$L361</f>
        <v/>
      </c>
      <c r="N361" s="31">
        <f>IFERROR(SUMIF('1120 SJ'!$A$2:$A$679,$G361,'1120 SJ'!$M$2:$M$679)/$K361,0)</f>
        <v/>
      </c>
      <c r="O361" s="31">
        <f>IFERROR($K361*$N361,"")</f>
        <v/>
      </c>
      <c r="P361" s="31">
        <f>IFERROR($L361*$N361,"")</f>
        <v/>
      </c>
      <c r="Q361" s="31">
        <f>$M361*$N361</f>
        <v/>
      </c>
      <c r="R361" s="29" t="n"/>
      <c r="S361" s="39" t="n"/>
      <c r="T361" s="29" t="inlineStr">
        <is>
          <t>Sin recuento físico en el inventario de Avain</t>
        </is>
      </c>
      <c r="U361" s="40" t="inlineStr">
        <is>
          <t>Sin recuento físico</t>
        </is>
      </c>
      <c r="V361" s="29" t="n"/>
      <c r="W361" s="29" t="n"/>
      <c r="X361" s="29" t="n"/>
      <c r="Y361" s="29" t="n"/>
      <c r="Z361" s="29" t="n"/>
      <c r="AA361" s="29" t="inlineStr">
        <is>
          <t>El material ocupa 2 filas en la hoja 1120 SJ (lote/almacén). La cantidad SAP y la física de esta vista son el total del material.</t>
        </is>
      </c>
    </row>
    <row r="362">
      <c r="A362" s="29" t="inlineStr">
        <is>
          <t>San Juan</t>
        </is>
      </c>
      <c r="B362" s="29" t="inlineStr">
        <is>
          <t>1120</t>
        </is>
      </c>
      <c r="C362" s="29" t="inlineStr">
        <is>
          <t>Stock SAP</t>
        </is>
      </c>
      <c r="D362" s="29" t="inlineStr">
        <is>
          <t>Descartables</t>
        </is>
      </c>
      <c r="E362" s="29" t="inlineStr">
        <is>
          <t>ZDES</t>
        </is>
      </c>
      <c r="F362" s="29" t="inlineStr">
        <is>
          <t>Dentro del alcance</t>
        </is>
      </c>
      <c r="G362" s="29" t="inlineStr">
        <is>
          <t>2000035</t>
        </is>
      </c>
      <c r="H362" s="29" t="inlineStr">
        <is>
          <t>TENSIOMETRO ADULTO</t>
        </is>
      </c>
      <c r="I362" s="29" t="n"/>
      <c r="J362" s="29" t="n"/>
      <c r="K362" s="30">
        <f>SUMIF('1120 SJ'!$A$2:$A$679,$G362,'1120 SJ'!$I$2:$I$679)</f>
        <v/>
      </c>
      <c r="L362" s="30">
        <f>SUMIF('1120 SJ'!$A$2:$A$679,$G362,'1120 SJ'!$Q$2:$Q$679)</f>
        <v/>
      </c>
      <c r="M362" s="30">
        <f>$K362-$L362</f>
        <v/>
      </c>
      <c r="N362" s="31">
        <f>IFERROR(SUMIF('1120 SJ'!$A$2:$A$679,$G362,'1120 SJ'!$M$2:$M$679)/$K362,0)</f>
        <v/>
      </c>
      <c r="O362" s="31">
        <f>IFERROR($K362*$N362,"")</f>
        <v/>
      </c>
      <c r="P362" s="31">
        <f>IFERROR($L362*$N362,"")</f>
        <v/>
      </c>
      <c r="Q362" s="31">
        <f>$M362*$N362</f>
        <v/>
      </c>
      <c r="R362" s="29" t="n"/>
      <c r="S362" s="39" t="n"/>
      <c r="T362" s="29" t="inlineStr">
        <is>
          <t>Sin recuento físico en el inventario de Avain</t>
        </is>
      </c>
      <c r="U362" s="40" t="inlineStr">
        <is>
          <t>Sin recuento físico</t>
        </is>
      </c>
      <c r="V362" s="29" t="n"/>
      <c r="W362" s="29" t="n"/>
      <c r="X362" s="29" t="n"/>
      <c r="Y362" s="29" t="n"/>
      <c r="Z362" s="29" t="n"/>
      <c r="AA362" s="29" t="n"/>
    </row>
    <row r="363">
      <c r="A363" s="29" t="inlineStr">
        <is>
          <t>San Juan</t>
        </is>
      </c>
      <c r="B363" s="29" t="inlineStr">
        <is>
          <t>1120</t>
        </is>
      </c>
      <c r="C363" s="29" t="inlineStr">
        <is>
          <t>Stock SAP</t>
        </is>
      </c>
      <c r="D363" s="29" t="inlineStr">
        <is>
          <t>Descartables</t>
        </is>
      </c>
      <c r="E363" s="29" t="inlineStr">
        <is>
          <t>ZDES</t>
        </is>
      </c>
      <c r="F363" s="29" t="inlineStr">
        <is>
          <t>Dentro del alcance</t>
        </is>
      </c>
      <c r="G363" s="29" t="inlineStr">
        <is>
          <t>2000397</t>
        </is>
      </c>
      <c r="H363" s="29" t="inlineStr">
        <is>
          <t>MASCARA LARINGEA Nº 4</t>
        </is>
      </c>
      <c r="I363" s="29" t="n"/>
      <c r="J363" s="29" t="n"/>
      <c r="K363" s="30">
        <f>SUMIF('1120 SJ'!$A$2:$A$679,$G363,'1120 SJ'!$I$2:$I$679)</f>
        <v/>
      </c>
      <c r="L363" s="30">
        <f>SUMIF('1120 SJ'!$A$2:$A$679,$G363,'1120 SJ'!$Q$2:$Q$679)</f>
        <v/>
      </c>
      <c r="M363" s="30">
        <f>$K363-$L363</f>
        <v/>
      </c>
      <c r="N363" s="31">
        <f>IFERROR(SUMIF('1120 SJ'!$A$2:$A$679,$G363,'1120 SJ'!$M$2:$M$679)/$K363,0)</f>
        <v/>
      </c>
      <c r="O363" s="31">
        <f>IFERROR($K363*$N363,"")</f>
        <v/>
      </c>
      <c r="P363" s="31">
        <f>IFERROR($L363*$N363,"")</f>
        <v/>
      </c>
      <c r="Q363" s="31">
        <f>$M363*$N363</f>
        <v/>
      </c>
      <c r="R363" s="29" t="n"/>
      <c r="S363" s="39" t="n"/>
      <c r="T363" s="29" t="inlineStr">
        <is>
          <t>Sin recuento físico en el inventario de Avain</t>
        </is>
      </c>
      <c r="U363" s="40" t="inlineStr">
        <is>
          <t>Sin recuento físico</t>
        </is>
      </c>
      <c r="V363" s="29" t="n"/>
      <c r="W363" s="29" t="n"/>
      <c r="X363" s="29" t="n"/>
      <c r="Y363" s="29" t="n"/>
      <c r="Z363" s="29" t="n"/>
      <c r="AA363" s="29" t="n"/>
    </row>
    <row r="364">
      <c r="A364" s="29" t="inlineStr">
        <is>
          <t>San Juan</t>
        </is>
      </c>
      <c r="B364" s="29" t="inlineStr">
        <is>
          <t>1120</t>
        </is>
      </c>
      <c r="C364" s="29" t="inlineStr">
        <is>
          <t>Stock SAP</t>
        </is>
      </c>
      <c r="D364" s="29" t="inlineStr">
        <is>
          <t>Descartables</t>
        </is>
      </c>
      <c r="E364" s="29" t="inlineStr">
        <is>
          <t>ZDES</t>
        </is>
      </c>
      <c r="F364" s="29" t="inlineStr">
        <is>
          <t>Dentro del alcance</t>
        </is>
      </c>
      <c r="G364" s="29" t="inlineStr">
        <is>
          <t>2000942</t>
        </is>
      </c>
      <c r="H364" s="29" t="inlineStr">
        <is>
          <t>AGUJA HIPODERMICA 21G x 2 - 50/8</t>
        </is>
      </c>
      <c r="I364" s="29" t="n"/>
      <c r="J364" s="29" t="n"/>
      <c r="K364" s="30">
        <f>SUMIF('1120 SJ'!$A$2:$A$679,$G364,'1120 SJ'!$I$2:$I$679)</f>
        <v/>
      </c>
      <c r="L364" s="30">
        <f>SUMIF('1120 SJ'!$A$2:$A$679,$G364,'1120 SJ'!$Q$2:$Q$679)</f>
        <v/>
      </c>
      <c r="M364" s="30">
        <f>$K364-$L364</f>
        <v/>
      </c>
      <c r="N364" s="31">
        <f>IFERROR(SUMIF('1120 SJ'!$A$2:$A$679,$G364,'1120 SJ'!$M$2:$M$679)/$K364,0)</f>
        <v/>
      </c>
      <c r="O364" s="31">
        <f>IFERROR($K364*$N364,"")</f>
        <v/>
      </c>
      <c r="P364" s="31">
        <f>IFERROR($L364*$N364,"")</f>
        <v/>
      </c>
      <c r="Q364" s="31">
        <f>$M364*$N364</f>
        <v/>
      </c>
      <c r="R364" s="29" t="n"/>
      <c r="S364" s="39" t="n"/>
      <c r="T364" s="29" t="inlineStr">
        <is>
          <t>Sin recuento físico en el inventario de Avain</t>
        </is>
      </c>
      <c r="U364" s="40" t="inlineStr">
        <is>
          <t>Sin recuento físico</t>
        </is>
      </c>
      <c r="V364" s="29" t="n"/>
      <c r="W364" s="29" t="n"/>
      <c r="X364" s="29" t="n"/>
      <c r="Y364" s="29" t="n"/>
      <c r="Z364" s="29" t="n"/>
      <c r="AA364" s="29" t="n"/>
    </row>
    <row r="365">
      <c r="A365" s="29" t="inlineStr">
        <is>
          <t>San Juan</t>
        </is>
      </c>
      <c r="B365" s="29" t="inlineStr">
        <is>
          <t>1120</t>
        </is>
      </c>
      <c r="C365" s="29" t="inlineStr">
        <is>
          <t>Stock SAP</t>
        </is>
      </c>
      <c r="D365" s="29" t="inlineStr">
        <is>
          <t>Descartables</t>
        </is>
      </c>
      <c r="E365" s="29" t="inlineStr">
        <is>
          <t>ZDES</t>
        </is>
      </c>
      <c r="F365" s="29" t="inlineStr">
        <is>
          <t>Dentro del alcance</t>
        </is>
      </c>
      <c r="G365" s="29" t="inlineStr">
        <is>
          <t>2001523</t>
        </is>
      </c>
      <c r="H365" s="29" t="inlineStr">
        <is>
          <t>CARTUCHO TROPONINA</t>
        </is>
      </c>
      <c r="I365" s="29" t="n"/>
      <c r="J365" s="29" t="n"/>
      <c r="K365" s="30">
        <f>SUMIF('1120 SJ'!$A$2:$A$679,$G365,'1120 SJ'!$I$2:$I$679)</f>
        <v/>
      </c>
      <c r="L365" s="30">
        <f>SUMIF('1120 SJ'!$A$2:$A$679,$G365,'1120 SJ'!$Q$2:$Q$679)</f>
        <v/>
      </c>
      <c r="M365" s="30">
        <f>$K365-$L365</f>
        <v/>
      </c>
      <c r="N365" s="31">
        <f>IFERROR(SUMIF('1120 SJ'!$A$2:$A$679,$G365,'1120 SJ'!$M$2:$M$679)/$K365,0)</f>
        <v/>
      </c>
      <c r="O365" s="31">
        <f>IFERROR($K365*$N365,"")</f>
        <v/>
      </c>
      <c r="P365" s="31">
        <f>IFERROR($L365*$N365,"")</f>
        <v/>
      </c>
      <c r="Q365" s="31">
        <f>$M365*$N365</f>
        <v/>
      </c>
      <c r="R365" s="29" t="n"/>
      <c r="S365" s="39" t="n"/>
      <c r="T365" s="29" t="inlineStr">
        <is>
          <t>Sin recuento físico en el inventario de Avain</t>
        </is>
      </c>
      <c r="U365" s="40" t="inlineStr">
        <is>
          <t>Sin recuento físico</t>
        </is>
      </c>
      <c r="V365" s="29" t="n"/>
      <c r="W365" s="29" t="n"/>
      <c r="X365" s="29" t="n"/>
      <c r="Y365" s="29" t="n"/>
      <c r="Z365" s="29" t="n"/>
      <c r="AA365" s="29" t="n"/>
    </row>
    <row r="366">
      <c r="A366" s="29" t="inlineStr">
        <is>
          <t>San Juan</t>
        </is>
      </c>
      <c r="B366" s="29" t="inlineStr">
        <is>
          <t>1120</t>
        </is>
      </c>
      <c r="C366" s="29" t="inlineStr">
        <is>
          <t>Stock SAP</t>
        </is>
      </c>
      <c r="D366" s="29" t="inlineStr">
        <is>
          <t>Medicamentos</t>
        </is>
      </c>
      <c r="E366" s="29" t="inlineStr">
        <is>
          <t>ZMED</t>
        </is>
      </c>
      <c r="F366" s="29" t="inlineStr">
        <is>
          <t>Dentro del alcance</t>
        </is>
      </c>
      <c r="G366" s="29" t="inlineStr">
        <is>
          <t>2001538</t>
        </is>
      </c>
      <c r="H366" s="29" t="inlineStr">
        <is>
          <t>GASA FURACINADA AL 0,2% x 20U</t>
        </is>
      </c>
      <c r="I366" s="29" t="n"/>
      <c r="J366" s="29" t="n"/>
      <c r="K366" s="30">
        <f>SUMIF('1120 SJ'!$A$2:$A$679,$G366,'1120 SJ'!$I$2:$I$679)</f>
        <v/>
      </c>
      <c r="L366" s="30">
        <f>SUMIF('1120 SJ'!$A$2:$A$679,$G366,'1120 SJ'!$Q$2:$Q$679)</f>
        <v/>
      </c>
      <c r="M366" s="30">
        <f>$K366-$L366</f>
        <v/>
      </c>
      <c r="N366" s="31">
        <f>IFERROR(SUMIF('1120 SJ'!$A$2:$A$679,$G366,'1120 SJ'!$M$2:$M$679)/$K366,0)</f>
        <v/>
      </c>
      <c r="O366" s="31">
        <f>IFERROR($K366*$N366,"")</f>
        <v/>
      </c>
      <c r="P366" s="31">
        <f>IFERROR($L366*$N366,"")</f>
        <v/>
      </c>
      <c r="Q366" s="31">
        <f>$M366*$N366</f>
        <v/>
      </c>
      <c r="R366" s="29" t="n"/>
      <c r="S366" s="39" t="n"/>
      <c r="T366" s="29" t="inlineStr">
        <is>
          <t>Sin recuento físico en el inventario de Avain</t>
        </is>
      </c>
      <c r="U366" s="40" t="inlineStr">
        <is>
          <t>Sin recuento físico</t>
        </is>
      </c>
      <c r="V366" s="29" t="n"/>
      <c r="W366" s="29" t="n"/>
      <c r="X366" s="29" t="n"/>
      <c r="Y366" s="29" t="n"/>
      <c r="Z366" s="29" t="n"/>
      <c r="AA366" s="29" t="n"/>
    </row>
    <row r="367">
      <c r="A367" s="29" t="inlineStr">
        <is>
          <t>San Juan</t>
        </is>
      </c>
      <c r="B367" s="29" t="inlineStr">
        <is>
          <t>1120</t>
        </is>
      </c>
      <c r="C367" s="29" t="inlineStr">
        <is>
          <t>Stock SAP</t>
        </is>
      </c>
      <c r="D367" s="29" t="inlineStr">
        <is>
          <t>Descartables</t>
        </is>
      </c>
      <c r="E367" s="29" t="inlineStr">
        <is>
          <t>ZDES</t>
        </is>
      </c>
      <c r="F367" s="29" t="inlineStr">
        <is>
          <t>Dentro del alcance</t>
        </is>
      </c>
      <c r="G367" s="29" t="inlineStr">
        <is>
          <t>2002392</t>
        </is>
      </c>
      <c r="H367" s="29" t="inlineStr">
        <is>
          <t>NOVADERM MICROPOROUS TAPE 2.5CMX9M X12U</t>
        </is>
      </c>
      <c r="I367" s="29" t="n"/>
      <c r="J367" s="29" t="n"/>
      <c r="K367" s="30">
        <f>SUMIF('1120 SJ'!$A$2:$A$679,$G367,'1120 SJ'!$I$2:$I$679)</f>
        <v/>
      </c>
      <c r="L367" s="30">
        <f>SUMIF('1120 SJ'!$A$2:$A$679,$G367,'1120 SJ'!$Q$2:$Q$679)</f>
        <v/>
      </c>
      <c r="M367" s="30">
        <f>$K367-$L367</f>
        <v/>
      </c>
      <c r="N367" s="31">
        <f>IFERROR(SUMIF('1120 SJ'!$A$2:$A$679,$G367,'1120 SJ'!$M$2:$M$679)/$K367,0)</f>
        <v/>
      </c>
      <c r="O367" s="31">
        <f>IFERROR($K367*$N367,"")</f>
        <v/>
      </c>
      <c r="P367" s="31">
        <f>IFERROR($L367*$N367,"")</f>
        <v/>
      </c>
      <c r="Q367" s="31">
        <f>$M367*$N367</f>
        <v/>
      </c>
      <c r="R367" s="29" t="n"/>
      <c r="S367" s="39" t="n"/>
      <c r="T367" s="29" t="inlineStr">
        <is>
          <t>Sin recuento físico en el inventario de Avain</t>
        </is>
      </c>
      <c r="U367" s="40" t="inlineStr">
        <is>
          <t>Sin recuento físico</t>
        </is>
      </c>
      <c r="V367" s="29" t="n"/>
      <c r="W367" s="29" t="n"/>
      <c r="X367" s="29" t="n"/>
      <c r="Y367" s="29" t="n"/>
      <c r="Z367" s="29" t="n"/>
      <c r="AA367" s="29" t="n"/>
    </row>
    <row r="368">
      <c r="A368" s="29" t="inlineStr">
        <is>
          <t>San Juan</t>
        </is>
      </c>
      <c r="B368" s="29" t="inlineStr">
        <is>
          <t>1120</t>
        </is>
      </c>
      <c r="C368" s="29" t="inlineStr">
        <is>
          <t>Stock SAP</t>
        </is>
      </c>
      <c r="D368" s="29" t="inlineStr">
        <is>
          <t>Uniformes</t>
        </is>
      </c>
      <c r="E368" s="29" t="inlineStr">
        <is>
          <t>ZUNI</t>
        </is>
      </c>
      <c r="F368" s="29" t="inlineStr">
        <is>
          <t>Fuera del alcance</t>
        </is>
      </c>
      <c r="G368" s="29" t="inlineStr">
        <is>
          <t>3000215</t>
        </is>
      </c>
      <c r="H368" s="29" t="inlineStr">
        <is>
          <t>BOTIN DE SEGURIDAD T36</t>
        </is>
      </c>
      <c r="I368" s="29" t="n"/>
      <c r="J368" s="29" t="n"/>
      <c r="K368" s="30">
        <f>SUMIF('1120 SJ'!$A$2:$A$679,$G368,'1120 SJ'!$I$2:$I$679)</f>
        <v/>
      </c>
      <c r="L368" s="30">
        <f>SUMIF('1120 SJ'!$A$2:$A$679,$G368,'1120 SJ'!$Q$2:$Q$679)</f>
        <v/>
      </c>
      <c r="M368" s="30">
        <f>$K368-$L368</f>
        <v/>
      </c>
      <c r="N368" s="31">
        <f>IFERROR(SUMIF('1120 SJ'!$A$2:$A$679,$G368,'1120 SJ'!$M$2:$M$679)/$K368,0)</f>
        <v/>
      </c>
      <c r="O368" s="31">
        <f>IFERROR($K368*$N368,"")</f>
        <v/>
      </c>
      <c r="P368" s="31">
        <f>IFERROR($L368*$N368,"")</f>
        <v/>
      </c>
      <c r="Q368" s="31">
        <f>$M368*$N368</f>
        <v/>
      </c>
      <c r="R368" s="29" t="n"/>
      <c r="S368" s="39" t="n"/>
      <c r="T368" s="29" t="inlineStr">
        <is>
          <t>No aplica: uniformes, clasificación que el inventario físico de Farmacia no releva</t>
        </is>
      </c>
      <c r="U368" s="40" t="inlineStr">
        <is>
          <t>Fuera del alcance del inventario físico</t>
        </is>
      </c>
      <c r="V368" s="29" t="n"/>
      <c r="W368" s="29" t="n"/>
      <c r="X368" s="29" t="n"/>
      <c r="Y368" s="29" t="n"/>
      <c r="Z368" s="29" t="n"/>
      <c r="AA368" s="29" t="n"/>
    </row>
    <row r="369">
      <c r="A369" s="29" t="inlineStr">
        <is>
          <t>San Juan</t>
        </is>
      </c>
      <c r="B369" s="29" t="inlineStr">
        <is>
          <t>1120</t>
        </is>
      </c>
      <c r="C369" s="29" t="inlineStr">
        <is>
          <t>Stock SAP</t>
        </is>
      </c>
      <c r="D369" s="29" t="inlineStr">
        <is>
          <t>Uniformes</t>
        </is>
      </c>
      <c r="E369" s="29" t="inlineStr">
        <is>
          <t>ZUNI</t>
        </is>
      </c>
      <c r="F369" s="29" t="inlineStr">
        <is>
          <t>Fuera del alcance</t>
        </is>
      </c>
      <c r="G369" s="29" t="inlineStr">
        <is>
          <t>3000218</t>
        </is>
      </c>
      <c r="H369" s="29" t="inlineStr">
        <is>
          <t>BOTIN DE SEGURIDAD T39</t>
        </is>
      </c>
      <c r="I369" s="29" t="n"/>
      <c r="J369" s="29" t="n"/>
      <c r="K369" s="30">
        <f>SUMIF('1120 SJ'!$A$2:$A$679,$G369,'1120 SJ'!$I$2:$I$679)</f>
        <v/>
      </c>
      <c r="L369" s="30">
        <f>SUMIF('1120 SJ'!$A$2:$A$679,$G369,'1120 SJ'!$Q$2:$Q$679)</f>
        <v/>
      </c>
      <c r="M369" s="30">
        <f>$K369-$L369</f>
        <v/>
      </c>
      <c r="N369" s="31">
        <f>IFERROR(SUMIF('1120 SJ'!$A$2:$A$679,$G369,'1120 SJ'!$M$2:$M$679)/$K369,0)</f>
        <v/>
      </c>
      <c r="O369" s="31">
        <f>IFERROR($K369*$N369,"")</f>
        <v/>
      </c>
      <c r="P369" s="31">
        <f>IFERROR($L369*$N369,"")</f>
        <v/>
      </c>
      <c r="Q369" s="31">
        <f>$M369*$N369</f>
        <v/>
      </c>
      <c r="R369" s="29" t="n"/>
      <c r="S369" s="39" t="n"/>
      <c r="T369" s="29" t="inlineStr">
        <is>
          <t>No aplica: uniformes, clasificación que el inventario físico de Farmacia no releva</t>
        </is>
      </c>
      <c r="U369" s="40" t="inlineStr">
        <is>
          <t>Fuera del alcance del inventario físico</t>
        </is>
      </c>
      <c r="V369" s="29" t="n"/>
      <c r="W369" s="29" t="n"/>
      <c r="X369" s="29" t="n"/>
      <c r="Y369" s="29" t="n"/>
      <c r="Z369" s="29" t="n"/>
      <c r="AA369" s="29" t="n"/>
    </row>
    <row r="370">
      <c r="A370" s="29" t="inlineStr">
        <is>
          <t>San Juan</t>
        </is>
      </c>
      <c r="B370" s="29" t="inlineStr">
        <is>
          <t>1120</t>
        </is>
      </c>
      <c r="C370" s="29" t="inlineStr">
        <is>
          <t>Stock SAP</t>
        </is>
      </c>
      <c r="D370" s="29" t="inlineStr">
        <is>
          <t>Uniformes</t>
        </is>
      </c>
      <c r="E370" s="29" t="inlineStr">
        <is>
          <t>ZUNI</t>
        </is>
      </c>
      <c r="F370" s="29" t="inlineStr">
        <is>
          <t>Fuera del alcance</t>
        </is>
      </c>
      <c r="G370" s="29" t="inlineStr">
        <is>
          <t>3001217</t>
        </is>
      </c>
      <c r="H370" s="29" t="inlineStr">
        <is>
          <t>BOTAS CAÑA ALTA IMPERMEABLE TERM. T38</t>
        </is>
      </c>
      <c r="I370" s="29" t="n"/>
      <c r="J370" s="29" t="n"/>
      <c r="K370" s="30">
        <f>SUMIF('1120 SJ'!$A$2:$A$679,$G370,'1120 SJ'!$I$2:$I$679)</f>
        <v/>
      </c>
      <c r="L370" s="30">
        <f>SUMIF('1120 SJ'!$A$2:$A$679,$G370,'1120 SJ'!$Q$2:$Q$679)</f>
        <v/>
      </c>
      <c r="M370" s="30">
        <f>$K370-$L370</f>
        <v/>
      </c>
      <c r="N370" s="31">
        <f>IFERROR(SUMIF('1120 SJ'!$A$2:$A$679,$G370,'1120 SJ'!$M$2:$M$679)/$K370,0)</f>
        <v/>
      </c>
      <c r="O370" s="31">
        <f>IFERROR($K370*$N370,"")</f>
        <v/>
      </c>
      <c r="P370" s="31">
        <f>IFERROR($L370*$N370,"")</f>
        <v/>
      </c>
      <c r="Q370" s="31">
        <f>$M370*$N370</f>
        <v/>
      </c>
      <c r="R370" s="29" t="n"/>
      <c r="S370" s="39" t="n"/>
      <c r="T370" s="29" t="inlineStr">
        <is>
          <t>No aplica: uniformes, clasificación que el inventario físico de Farmacia no releva</t>
        </is>
      </c>
      <c r="U370" s="40" t="inlineStr">
        <is>
          <t>Fuera del alcance del inventario físico</t>
        </is>
      </c>
      <c r="V370" s="29" t="n"/>
      <c r="W370" s="29" t="n"/>
      <c r="X370" s="29" t="n"/>
      <c r="Y370" s="29" t="n"/>
      <c r="Z370" s="29" t="n"/>
      <c r="AA370" s="29" t="n"/>
    </row>
    <row r="371">
      <c r="A371" s="29" t="inlineStr">
        <is>
          <t>San Juan</t>
        </is>
      </c>
      <c r="B371" s="29" t="inlineStr">
        <is>
          <t>1120</t>
        </is>
      </c>
      <c r="C371" s="29" t="inlineStr">
        <is>
          <t>Stock SAP</t>
        </is>
      </c>
      <c r="D371" s="29" t="inlineStr">
        <is>
          <t>Uniformes</t>
        </is>
      </c>
      <c r="E371" s="29" t="inlineStr">
        <is>
          <t>ZUNI</t>
        </is>
      </c>
      <c r="F371" s="29" t="inlineStr">
        <is>
          <t>Fuera del alcance</t>
        </is>
      </c>
      <c r="G371" s="29" t="inlineStr">
        <is>
          <t>3001219</t>
        </is>
      </c>
      <c r="H371" s="29" t="inlineStr">
        <is>
          <t>BOTAS CAÑA ALTA IMPERMEABLE TERM. T40</t>
        </is>
      </c>
      <c r="I371" s="29" t="n"/>
      <c r="J371" s="29" t="n"/>
      <c r="K371" s="30">
        <f>SUMIF('1120 SJ'!$A$2:$A$679,$G371,'1120 SJ'!$I$2:$I$679)</f>
        <v/>
      </c>
      <c r="L371" s="30">
        <f>SUMIF('1120 SJ'!$A$2:$A$679,$G371,'1120 SJ'!$Q$2:$Q$679)</f>
        <v/>
      </c>
      <c r="M371" s="30">
        <f>$K371-$L371</f>
        <v/>
      </c>
      <c r="N371" s="31">
        <f>IFERROR(SUMIF('1120 SJ'!$A$2:$A$679,$G371,'1120 SJ'!$M$2:$M$679)/$K371,0)</f>
        <v/>
      </c>
      <c r="O371" s="31">
        <f>IFERROR($K371*$N371,"")</f>
        <v/>
      </c>
      <c r="P371" s="31">
        <f>IFERROR($L371*$N371,"")</f>
        <v/>
      </c>
      <c r="Q371" s="31">
        <f>$M371*$N371</f>
        <v/>
      </c>
      <c r="R371" s="29" t="n"/>
      <c r="S371" s="39" t="n"/>
      <c r="T371" s="29" t="inlineStr">
        <is>
          <t>No aplica: uniformes, clasificación que el inventario físico de Farmacia no releva</t>
        </is>
      </c>
      <c r="U371" s="40" t="inlineStr">
        <is>
          <t>Fuera del alcance del inventario físico</t>
        </is>
      </c>
      <c r="V371" s="29" t="n"/>
      <c r="W371" s="29" t="n"/>
      <c r="X371" s="29" t="n"/>
      <c r="Y371" s="29" t="n"/>
      <c r="Z371" s="29" t="n"/>
      <c r="AA371" s="29" t="n"/>
    </row>
    <row r="372">
      <c r="A372" s="29" t="inlineStr">
        <is>
          <t>San Juan</t>
        </is>
      </c>
      <c r="B372" s="29" t="inlineStr">
        <is>
          <t>1120</t>
        </is>
      </c>
      <c r="C372" s="29" t="inlineStr">
        <is>
          <t>Stock SAP</t>
        </is>
      </c>
      <c r="D372" s="29" t="inlineStr">
        <is>
          <t>Uniformes</t>
        </is>
      </c>
      <c r="E372" s="29" t="inlineStr">
        <is>
          <t>ZUNI</t>
        </is>
      </c>
      <c r="F372" s="29" t="inlineStr">
        <is>
          <t>Fuera del alcance</t>
        </is>
      </c>
      <c r="G372" s="29" t="inlineStr">
        <is>
          <t>3001223</t>
        </is>
      </c>
      <c r="H372" s="29" t="inlineStr">
        <is>
          <t>BOTAS CAÑA ALTA IMPERMEABLE TERM. T44</t>
        </is>
      </c>
      <c r="I372" s="29" t="n"/>
      <c r="J372" s="29" t="n"/>
      <c r="K372" s="30">
        <f>SUMIF('1120 SJ'!$A$2:$A$679,$G372,'1120 SJ'!$I$2:$I$679)</f>
        <v/>
      </c>
      <c r="L372" s="30">
        <f>SUMIF('1120 SJ'!$A$2:$A$679,$G372,'1120 SJ'!$Q$2:$Q$679)</f>
        <v/>
      </c>
      <c r="M372" s="30">
        <f>$K372-$L372</f>
        <v/>
      </c>
      <c r="N372" s="31">
        <f>IFERROR(SUMIF('1120 SJ'!$A$2:$A$679,$G372,'1120 SJ'!$M$2:$M$679)/$K372,0)</f>
        <v/>
      </c>
      <c r="O372" s="31">
        <f>IFERROR($K372*$N372,"")</f>
        <v/>
      </c>
      <c r="P372" s="31">
        <f>IFERROR($L372*$N372,"")</f>
        <v/>
      </c>
      <c r="Q372" s="31">
        <f>$M372*$N372</f>
        <v/>
      </c>
      <c r="R372" s="29" t="n"/>
      <c r="S372" s="39" t="n"/>
      <c r="T372" s="29" t="inlineStr">
        <is>
          <t>No aplica: uniformes, clasificación que el inventario físico de Farmacia no releva</t>
        </is>
      </c>
      <c r="U372" s="40" t="inlineStr">
        <is>
          <t>Fuera del alcance del inventario físico</t>
        </is>
      </c>
      <c r="V372" s="29" t="n"/>
      <c r="W372" s="29" t="n"/>
      <c r="X372" s="29" t="n"/>
      <c r="Y372" s="29" t="n"/>
      <c r="Z372" s="29" t="n"/>
      <c r="AA372" s="29" t="n"/>
    </row>
    <row r="373">
      <c r="A373" s="29" t="inlineStr">
        <is>
          <t>San Juan</t>
        </is>
      </c>
      <c r="B373" s="29" t="inlineStr">
        <is>
          <t>1120</t>
        </is>
      </c>
      <c r="C373" s="29" t="inlineStr">
        <is>
          <t>Stock SAP</t>
        </is>
      </c>
      <c r="D373" s="29" t="inlineStr">
        <is>
          <t>Uniformes</t>
        </is>
      </c>
      <c r="E373" s="29" t="inlineStr">
        <is>
          <t>ZUNI</t>
        </is>
      </c>
      <c r="F373" s="29" t="inlineStr">
        <is>
          <t>Fuera del alcance</t>
        </is>
      </c>
      <c r="G373" s="29" t="inlineStr">
        <is>
          <t>3001283</t>
        </is>
      </c>
      <c r="H373" s="29" t="inlineStr">
        <is>
          <t>ARNES CASCO DE SEGURIDAD</t>
        </is>
      </c>
      <c r="I373" s="29" t="n"/>
      <c r="J373" s="29" t="n"/>
      <c r="K373" s="30">
        <f>SUMIF('1120 SJ'!$A$2:$A$679,$G373,'1120 SJ'!$I$2:$I$679)</f>
        <v/>
      </c>
      <c r="L373" s="30">
        <f>SUMIF('1120 SJ'!$A$2:$A$679,$G373,'1120 SJ'!$Q$2:$Q$679)</f>
        <v/>
      </c>
      <c r="M373" s="30">
        <f>$K373-$L373</f>
        <v/>
      </c>
      <c r="N373" s="31">
        <f>IFERROR(SUMIF('1120 SJ'!$A$2:$A$679,$G373,'1120 SJ'!$M$2:$M$679)/$K373,0)</f>
        <v/>
      </c>
      <c r="O373" s="31">
        <f>IFERROR($K373*$N373,"")</f>
        <v/>
      </c>
      <c r="P373" s="31">
        <f>IFERROR($L373*$N373,"")</f>
        <v/>
      </c>
      <c r="Q373" s="31">
        <f>$M373*$N373</f>
        <v/>
      </c>
      <c r="R373" s="29" t="n"/>
      <c r="S373" s="39" t="n"/>
      <c r="T373" s="29" t="inlineStr">
        <is>
          <t>No aplica: uniformes, clasificación que el inventario físico de Farmacia no releva</t>
        </is>
      </c>
      <c r="U373" s="40" t="inlineStr">
        <is>
          <t>Fuera del alcance del inventario físico</t>
        </is>
      </c>
      <c r="V373" s="29" t="n"/>
      <c r="W373" s="29" t="n"/>
      <c r="X373" s="29" t="n"/>
      <c r="Y373" s="29" t="n"/>
      <c r="Z373" s="29" t="n"/>
      <c r="AA373" s="29" t="n"/>
    </row>
    <row r="374">
      <c r="A374" s="29" t="inlineStr">
        <is>
          <t>San Juan</t>
        </is>
      </c>
      <c r="B374" s="29" t="inlineStr">
        <is>
          <t>1120</t>
        </is>
      </c>
      <c r="C374" s="29" t="inlineStr">
        <is>
          <t>Stock SAP</t>
        </is>
      </c>
      <c r="D374" s="29" t="inlineStr">
        <is>
          <t>Uniformes</t>
        </is>
      </c>
      <c r="E374" s="29" t="inlineStr">
        <is>
          <t>ZUNI</t>
        </is>
      </c>
      <c r="F374" s="29" t="inlineStr">
        <is>
          <t>Fuera del alcance</t>
        </is>
      </c>
      <c r="G374" s="29" t="inlineStr">
        <is>
          <t>3001338</t>
        </is>
      </c>
      <c r="H374" s="29" t="inlineStr">
        <is>
          <t>CAMPERA ALTA MONTAÑA XXXL</t>
        </is>
      </c>
      <c r="I374" s="29" t="n"/>
      <c r="J374" s="29" t="n"/>
      <c r="K374" s="30">
        <f>SUMIF('1120 SJ'!$A$2:$A$679,$G374,'1120 SJ'!$I$2:$I$679)</f>
        <v/>
      </c>
      <c r="L374" s="30">
        <f>SUMIF('1120 SJ'!$A$2:$A$679,$G374,'1120 SJ'!$Q$2:$Q$679)</f>
        <v/>
      </c>
      <c r="M374" s="30">
        <f>$K374-$L374</f>
        <v/>
      </c>
      <c r="N374" s="31">
        <f>IFERROR(SUMIF('1120 SJ'!$A$2:$A$679,$G374,'1120 SJ'!$M$2:$M$679)/$K374,0)</f>
        <v/>
      </c>
      <c r="O374" s="31">
        <f>IFERROR($K374*$N374,"")</f>
        <v/>
      </c>
      <c r="P374" s="31">
        <f>IFERROR($L374*$N374,"")</f>
        <v/>
      </c>
      <c r="Q374" s="31">
        <f>$M374*$N374</f>
        <v/>
      </c>
      <c r="R374" s="29" t="n"/>
      <c r="S374" s="39" t="n"/>
      <c r="T374" s="29" t="inlineStr">
        <is>
          <t>No aplica: uniformes, clasificación que el inventario físico de Farmacia no releva</t>
        </is>
      </c>
      <c r="U374" s="40" t="inlineStr">
        <is>
          <t>Fuera del alcance del inventario físico</t>
        </is>
      </c>
      <c r="V374" s="29" t="n"/>
      <c r="W374" s="29" t="n"/>
      <c r="X374" s="29" t="n"/>
      <c r="Y374" s="29" t="n"/>
      <c r="Z374" s="29" t="n"/>
      <c r="AA374" s="29" t="n"/>
    </row>
    <row r="375">
      <c r="A375" s="29" t="inlineStr">
        <is>
          <t>San Juan</t>
        </is>
      </c>
      <c r="B375" s="29" t="inlineStr">
        <is>
          <t>1120</t>
        </is>
      </c>
      <c r="C375" s="29" t="inlineStr">
        <is>
          <t>Stock SAP</t>
        </is>
      </c>
      <c r="D375" s="29" t="inlineStr">
        <is>
          <t>Uniformes</t>
        </is>
      </c>
      <c r="E375" s="29" t="inlineStr">
        <is>
          <t>ZUNI</t>
        </is>
      </c>
      <c r="F375" s="29" t="inlineStr">
        <is>
          <t>Fuera del alcance</t>
        </is>
      </c>
      <c r="G375" s="29" t="inlineStr">
        <is>
          <t>3001462</t>
        </is>
      </c>
      <c r="H375" s="29" t="inlineStr">
        <is>
          <t>CONJUNTO PRIMERA PIEL L</t>
        </is>
      </c>
      <c r="I375" s="29" t="n"/>
      <c r="J375" s="29" t="n"/>
      <c r="K375" s="30">
        <f>SUMIF('1120 SJ'!$A$2:$A$679,$G375,'1120 SJ'!$I$2:$I$679)</f>
        <v/>
      </c>
      <c r="L375" s="30">
        <f>SUMIF('1120 SJ'!$A$2:$A$679,$G375,'1120 SJ'!$Q$2:$Q$679)</f>
        <v/>
      </c>
      <c r="M375" s="30">
        <f>$K375-$L375</f>
        <v/>
      </c>
      <c r="N375" s="31">
        <f>IFERROR(SUMIF('1120 SJ'!$A$2:$A$679,$G375,'1120 SJ'!$M$2:$M$679)/$K375,0)</f>
        <v/>
      </c>
      <c r="O375" s="31">
        <f>IFERROR($K375*$N375,"")</f>
        <v/>
      </c>
      <c r="P375" s="31">
        <f>IFERROR($L375*$N375,"")</f>
        <v/>
      </c>
      <c r="Q375" s="31">
        <f>$M375*$N375</f>
        <v/>
      </c>
      <c r="R375" s="29" t="n"/>
      <c r="S375" s="39" t="n"/>
      <c r="T375" s="29" t="inlineStr">
        <is>
          <t>No aplica: uniformes, clasificación que el inventario físico de Farmacia no releva</t>
        </is>
      </c>
      <c r="U375" s="40" t="inlineStr">
        <is>
          <t>Fuera del alcance del inventario físico</t>
        </is>
      </c>
      <c r="V375" s="29" t="n"/>
      <c r="W375" s="29" t="n"/>
      <c r="X375" s="29" t="n"/>
      <c r="Y375" s="29" t="n"/>
      <c r="Z375" s="29" t="n"/>
      <c r="AA375" s="29" t="n"/>
    </row>
    <row r="376">
      <c r="A376" s="29" t="inlineStr">
        <is>
          <t>San Juan</t>
        </is>
      </c>
      <c r="B376" s="29" t="inlineStr">
        <is>
          <t>1120</t>
        </is>
      </c>
      <c r="C376" s="29" t="inlineStr">
        <is>
          <t>Stock SAP</t>
        </is>
      </c>
      <c r="D376" s="29" t="inlineStr">
        <is>
          <t>Medicamentos</t>
        </is>
      </c>
      <c r="E376" s="29" t="inlineStr">
        <is>
          <t>ZMED</t>
        </is>
      </c>
      <c r="F376" s="29" t="inlineStr">
        <is>
          <t>Dentro del alcance</t>
        </is>
      </c>
      <c r="G376" s="29" t="inlineStr">
        <is>
          <t>1000660</t>
        </is>
      </c>
      <c r="H376" s="29" t="inlineStr">
        <is>
          <t>ACIDO TRANEXAMICO</t>
        </is>
      </c>
      <c r="I376" s="29" t="n"/>
      <c r="J376" s="29" t="n"/>
      <c r="K376" s="30">
        <f>SUMIF('1120 SJ'!$A$2:$A$679,$G376,'1120 SJ'!$I$2:$I$679)</f>
        <v/>
      </c>
      <c r="L376" s="30">
        <f>SUMIF('1120 SJ'!$A$2:$A$679,$G376,'1120 SJ'!$Q$2:$Q$679)</f>
        <v/>
      </c>
      <c r="M376" s="30">
        <f>$K376-$L376</f>
        <v/>
      </c>
      <c r="N376" s="31">
        <f>IFERROR(SUMIF('1120 SJ'!$A$2:$A$679,$G376,'1120 SJ'!$M$2:$M$679)/$K376,0)</f>
        <v/>
      </c>
      <c r="O376" s="31">
        <f>IFERROR($K376*$N376,"")</f>
        <v/>
      </c>
      <c r="P376" s="31">
        <f>IFERROR($L376*$N376,"")</f>
        <v/>
      </c>
      <c r="Q376" s="31">
        <f>$M376*$N376</f>
        <v/>
      </c>
      <c r="R376" s="29" t="n"/>
      <c r="S376" s="39" t="n"/>
      <c r="T376" s="29" t="inlineStr">
        <is>
          <t>Sin recuento físico en el inventario de Avain</t>
        </is>
      </c>
      <c r="U376" s="40" t="inlineStr">
        <is>
          <t>Sin recuento físico</t>
        </is>
      </c>
      <c r="V376" s="29" t="n"/>
      <c r="W376" s="29" t="n"/>
      <c r="X376" s="29" t="n"/>
      <c r="Y376" s="29" t="n"/>
      <c r="Z376" s="29" t="n"/>
      <c r="AA376" s="29" t="n"/>
    </row>
    <row r="377">
      <c r="A377" s="29" t="inlineStr">
        <is>
          <t>San Juan</t>
        </is>
      </c>
      <c r="B377" s="29" t="inlineStr">
        <is>
          <t>1120</t>
        </is>
      </c>
      <c r="C377" s="29" t="inlineStr">
        <is>
          <t>Stock SAP</t>
        </is>
      </c>
      <c r="D377" s="29" t="inlineStr">
        <is>
          <t>Medicamentos</t>
        </is>
      </c>
      <c r="E377" s="29" t="inlineStr">
        <is>
          <t>ZMED</t>
        </is>
      </c>
      <c r="F377" s="29" t="inlineStr">
        <is>
          <t>Dentro del alcance</t>
        </is>
      </c>
      <c r="G377" s="29" t="inlineStr">
        <is>
          <t>1001251</t>
        </is>
      </c>
      <c r="H377" s="29" t="inlineStr">
        <is>
          <t>AC TOLFENAMICO 200mg caps</t>
        </is>
      </c>
      <c r="I377" s="29" t="n"/>
      <c r="J377" s="29" t="n"/>
      <c r="K377" s="30">
        <f>SUMIF('1120 SJ'!$A$2:$A$679,$G377,'1120 SJ'!$I$2:$I$679)</f>
        <v/>
      </c>
      <c r="L377" s="30">
        <f>SUMIF('1120 SJ'!$A$2:$A$679,$G377,'1120 SJ'!$Q$2:$Q$679)</f>
        <v/>
      </c>
      <c r="M377" s="30">
        <f>$K377-$L377</f>
        <v/>
      </c>
      <c r="N377" s="31">
        <f>IFERROR(SUMIF('1120 SJ'!$A$2:$A$679,$G377,'1120 SJ'!$M$2:$M$679)/$K377,0)</f>
        <v/>
      </c>
      <c r="O377" s="31">
        <f>IFERROR($K377*$N377,"")</f>
        <v/>
      </c>
      <c r="P377" s="31">
        <f>IFERROR($L377*$N377,"")</f>
        <v/>
      </c>
      <c r="Q377" s="31">
        <f>$M377*$N377</f>
        <v/>
      </c>
      <c r="R377" s="29" t="n"/>
      <c r="S377" s="39" t="n"/>
      <c r="T377" s="29" t="inlineStr">
        <is>
          <t>Sin recuento físico en el inventario de Avain</t>
        </is>
      </c>
      <c r="U377" s="40" t="inlineStr">
        <is>
          <t>Sin recuento físico</t>
        </is>
      </c>
      <c r="V377" s="29" t="n"/>
      <c r="W377" s="29" t="n"/>
      <c r="X377" s="29" t="n"/>
      <c r="Y377" s="29" t="n"/>
      <c r="Z377" s="29" t="n"/>
      <c r="AA377" s="29" t="inlineStr">
        <is>
          <t>El material ocupa 2 filas en la hoja 1120 SJ (lote/almacén). La cantidad SAP y la física de esta vista son el total del material.</t>
        </is>
      </c>
    </row>
    <row r="378">
      <c r="A378" s="29" t="inlineStr">
        <is>
          <t>San Juan</t>
        </is>
      </c>
      <c r="B378" s="29" t="inlineStr">
        <is>
          <t>1120</t>
        </is>
      </c>
      <c r="C378" s="29" t="inlineStr">
        <is>
          <t>Stock SAP</t>
        </is>
      </c>
      <c r="D378" s="29" t="inlineStr">
        <is>
          <t>Medicamentos</t>
        </is>
      </c>
      <c r="E378" s="29" t="inlineStr">
        <is>
          <t>ZMED</t>
        </is>
      </c>
      <c r="F378" s="29" t="inlineStr">
        <is>
          <t>Dentro del alcance</t>
        </is>
      </c>
      <c r="G378" s="29" t="inlineStr">
        <is>
          <t>1005148</t>
        </is>
      </c>
      <c r="H378" s="29" t="inlineStr">
        <is>
          <t>ALMAXIMO MAST 50MG X 20COMP</t>
        </is>
      </c>
      <c r="I378" s="29" t="n"/>
      <c r="J378" s="29" t="n"/>
      <c r="K378" s="30">
        <f>SUMIF('1120 SJ'!$A$2:$A$679,$G378,'1120 SJ'!$I$2:$I$679)</f>
        <v/>
      </c>
      <c r="L378" s="30">
        <f>SUMIF('1120 SJ'!$A$2:$A$679,$G378,'1120 SJ'!$Q$2:$Q$679)</f>
        <v/>
      </c>
      <c r="M378" s="30">
        <f>$K378-$L378</f>
        <v/>
      </c>
      <c r="N378" s="31">
        <f>IFERROR(SUMIF('1120 SJ'!$A$2:$A$679,$G378,'1120 SJ'!$M$2:$M$679)/$K378,0)</f>
        <v/>
      </c>
      <c r="O378" s="31">
        <f>IFERROR($K378*$N378,"")</f>
        <v/>
      </c>
      <c r="P378" s="31">
        <f>IFERROR($L378*$N378,"")</f>
        <v/>
      </c>
      <c r="Q378" s="31">
        <f>$M378*$N378</f>
        <v/>
      </c>
      <c r="R378" s="29" t="n"/>
      <c r="S378" s="39" t="n"/>
      <c r="T378" s="29" t="inlineStr">
        <is>
          <t>Sin recuento físico en el inventario de Avain</t>
        </is>
      </c>
      <c r="U378" s="40" t="inlineStr">
        <is>
          <t>Sin recuento físico</t>
        </is>
      </c>
      <c r="V378" s="29" t="n"/>
      <c r="W378" s="29" t="n"/>
      <c r="X378" s="29" t="n"/>
      <c r="Y378" s="29" t="n"/>
      <c r="Z378" s="29" t="n"/>
      <c r="AA378" s="29" t="n"/>
    </row>
    <row r="379">
      <c r="A379" s="29" t="inlineStr">
        <is>
          <t>San Juan</t>
        </is>
      </c>
      <c r="B379" s="29" t="inlineStr">
        <is>
          <t>1120</t>
        </is>
      </c>
      <c r="C379" s="29" t="inlineStr">
        <is>
          <t>Stock SAP</t>
        </is>
      </c>
      <c r="D379" s="29" t="inlineStr">
        <is>
          <t>Medicamentos</t>
        </is>
      </c>
      <c r="E379" s="29" t="inlineStr">
        <is>
          <t>ZMED</t>
        </is>
      </c>
      <c r="F379" s="29" t="inlineStr">
        <is>
          <t>Dentro del alcance</t>
        </is>
      </c>
      <c r="G379" s="29" t="inlineStr">
        <is>
          <t>1005354</t>
        </is>
      </c>
      <c r="H379" s="29" t="inlineStr">
        <is>
          <t>DINITRATO DE ISOSORBIDE X 30COMP</t>
        </is>
      </c>
      <c r="I379" s="29" t="n"/>
      <c r="J379" s="29" t="n"/>
      <c r="K379" s="30">
        <f>SUMIF('1120 SJ'!$A$2:$A$679,$G379,'1120 SJ'!$I$2:$I$679)</f>
        <v/>
      </c>
      <c r="L379" s="30">
        <f>SUMIF('1120 SJ'!$A$2:$A$679,$G379,'1120 SJ'!$Q$2:$Q$679)</f>
        <v/>
      </c>
      <c r="M379" s="30">
        <f>$K379-$L379</f>
        <v/>
      </c>
      <c r="N379" s="31">
        <f>IFERROR(SUMIF('1120 SJ'!$A$2:$A$679,$G379,'1120 SJ'!$M$2:$M$679)/$K379,0)</f>
        <v/>
      </c>
      <c r="O379" s="31">
        <f>IFERROR($K379*$N379,"")</f>
        <v/>
      </c>
      <c r="P379" s="31">
        <f>IFERROR($L379*$N379,"")</f>
        <v/>
      </c>
      <c r="Q379" s="31">
        <f>$M379*$N379</f>
        <v/>
      </c>
      <c r="R379" s="29" t="n"/>
      <c r="S379" s="39" t="n"/>
      <c r="T379" s="29" t="inlineStr">
        <is>
          <t>Sin recuento físico en el inventario de Avain</t>
        </is>
      </c>
      <c r="U379" s="40" t="inlineStr">
        <is>
          <t>Sin recuento físico</t>
        </is>
      </c>
      <c r="V379" s="29" t="n"/>
      <c r="W379" s="29" t="n"/>
      <c r="X379" s="29" t="n"/>
      <c r="Y379" s="29" t="n"/>
      <c r="Z379" s="29" t="n"/>
      <c r="AA379" s="29" t="n"/>
    </row>
    <row r="380">
      <c r="A380" s="29" t="inlineStr">
        <is>
          <t>San Juan</t>
        </is>
      </c>
      <c r="B380" s="29" t="inlineStr">
        <is>
          <t>1120</t>
        </is>
      </c>
      <c r="C380" s="29" t="inlineStr">
        <is>
          <t>Stock SAP</t>
        </is>
      </c>
      <c r="D380" s="29" t="inlineStr">
        <is>
          <t>Descartables</t>
        </is>
      </c>
      <c r="E380" s="29" t="inlineStr">
        <is>
          <t>ZDES</t>
        </is>
      </c>
      <c r="F380" s="29" t="inlineStr">
        <is>
          <t>Dentro del alcance</t>
        </is>
      </c>
      <c r="G380" s="29" t="inlineStr">
        <is>
          <t>2000102</t>
        </is>
      </c>
      <c r="H380" s="29" t="inlineStr">
        <is>
          <t>CAMPOS ESTERILES 90x90</t>
        </is>
      </c>
      <c r="I380" s="29" t="n"/>
      <c r="J380" s="29" t="n"/>
      <c r="K380" s="30">
        <f>SUMIF('1120 SJ'!$A$2:$A$679,$G380,'1120 SJ'!$I$2:$I$679)</f>
        <v/>
      </c>
      <c r="L380" s="30">
        <f>SUMIF('1120 SJ'!$A$2:$A$679,$G380,'1120 SJ'!$Q$2:$Q$679)</f>
        <v/>
      </c>
      <c r="M380" s="30">
        <f>$K380-$L380</f>
        <v/>
      </c>
      <c r="N380" s="31">
        <f>IFERROR(SUMIF('1120 SJ'!$A$2:$A$679,$G380,'1120 SJ'!$M$2:$M$679)/$K380,0)</f>
        <v/>
      </c>
      <c r="O380" s="31">
        <f>IFERROR($K380*$N380,"")</f>
        <v/>
      </c>
      <c r="P380" s="31">
        <f>IFERROR($L380*$N380,"")</f>
        <v/>
      </c>
      <c r="Q380" s="31">
        <f>$M380*$N380</f>
        <v/>
      </c>
      <c r="R380" s="29" t="n"/>
      <c r="S380" s="39" t="n"/>
      <c r="T380" s="29" t="inlineStr">
        <is>
          <t>Sin recuento físico en el inventario de Avain</t>
        </is>
      </c>
      <c r="U380" s="40" t="inlineStr">
        <is>
          <t>Sin recuento físico</t>
        </is>
      </c>
      <c r="V380" s="29" t="n"/>
      <c r="W380" s="29" t="n"/>
      <c r="X380" s="29" t="n"/>
      <c r="Y380" s="29" t="n"/>
      <c r="Z380" s="29" t="n"/>
      <c r="AA380" s="29" t="n"/>
    </row>
    <row r="381">
      <c r="A381" s="29" t="inlineStr">
        <is>
          <t>San Juan</t>
        </is>
      </c>
      <c r="B381" s="29" t="inlineStr">
        <is>
          <t>1120</t>
        </is>
      </c>
      <c r="C381" s="29" t="inlineStr">
        <is>
          <t>Stock SAP</t>
        </is>
      </c>
      <c r="D381" s="29" t="inlineStr">
        <is>
          <t>Descartables</t>
        </is>
      </c>
      <c r="E381" s="29" t="inlineStr">
        <is>
          <t>ZDES</t>
        </is>
      </c>
      <c r="F381" s="29" t="inlineStr">
        <is>
          <t>Dentro del alcance</t>
        </is>
      </c>
      <c r="G381" s="29" t="inlineStr">
        <is>
          <t>2000350</t>
        </is>
      </c>
      <c r="H381" s="29" t="inlineStr">
        <is>
          <t>ASPIRADOR MANUAL RES Q VAC</t>
        </is>
      </c>
      <c r="I381" s="29" t="n"/>
      <c r="J381" s="29" t="n"/>
      <c r="K381" s="30">
        <f>SUMIF('1120 SJ'!$A$2:$A$679,$G381,'1120 SJ'!$I$2:$I$679)</f>
        <v/>
      </c>
      <c r="L381" s="30">
        <f>SUMIF('1120 SJ'!$A$2:$A$679,$G381,'1120 SJ'!$Q$2:$Q$679)</f>
        <v/>
      </c>
      <c r="M381" s="30">
        <f>$K381-$L381</f>
        <v/>
      </c>
      <c r="N381" s="31">
        <f>IFERROR(SUMIF('1120 SJ'!$A$2:$A$679,$G381,'1120 SJ'!$M$2:$M$679)/$K381,0)</f>
        <v/>
      </c>
      <c r="O381" s="31">
        <f>IFERROR($K381*$N381,"")</f>
        <v/>
      </c>
      <c r="P381" s="31">
        <f>IFERROR($L381*$N381,"")</f>
        <v/>
      </c>
      <c r="Q381" s="31">
        <f>$M381*$N381</f>
        <v/>
      </c>
      <c r="R381" s="29" t="n"/>
      <c r="S381" s="39" t="n"/>
      <c r="T381" s="29" t="inlineStr">
        <is>
          <t>Sin recuento físico en el inventario de Avain</t>
        </is>
      </c>
      <c r="U381" s="40" t="inlineStr">
        <is>
          <t>Sin recuento físico</t>
        </is>
      </c>
      <c r="V381" s="29" t="n"/>
      <c r="W381" s="29" t="n"/>
      <c r="X381" s="29" t="n"/>
      <c r="Y381" s="29" t="n"/>
      <c r="Z381" s="29" t="n"/>
      <c r="AA381" s="29" t="n"/>
    </row>
    <row r="382">
      <c r="A382" s="29" t="inlineStr">
        <is>
          <t>San Juan</t>
        </is>
      </c>
      <c r="B382" s="29" t="inlineStr">
        <is>
          <t>1120</t>
        </is>
      </c>
      <c r="C382" s="29" t="inlineStr">
        <is>
          <t>Stock SAP</t>
        </is>
      </c>
      <c r="D382" s="29" t="inlineStr">
        <is>
          <t>Descartables</t>
        </is>
      </c>
      <c r="E382" s="29" t="inlineStr">
        <is>
          <t>ZDES</t>
        </is>
      </c>
      <c r="F382" s="29" t="inlineStr">
        <is>
          <t>Dentro del alcance</t>
        </is>
      </c>
      <c r="G382" s="29" t="inlineStr">
        <is>
          <t>2000619</t>
        </is>
      </c>
      <c r="H382" s="29" t="inlineStr">
        <is>
          <t>CABLE PACIENTE ECG</t>
        </is>
      </c>
      <c r="I382" s="29" t="n"/>
      <c r="J382" s="29" t="n"/>
      <c r="K382" s="30">
        <f>SUMIF('1120 SJ'!$A$2:$A$679,$G382,'1120 SJ'!$I$2:$I$679)</f>
        <v/>
      </c>
      <c r="L382" s="30">
        <f>SUMIF('1120 SJ'!$A$2:$A$679,$G382,'1120 SJ'!$Q$2:$Q$679)</f>
        <v/>
      </c>
      <c r="M382" s="30">
        <f>$K382-$L382</f>
        <v/>
      </c>
      <c r="N382" s="31">
        <f>IFERROR(SUMIF('1120 SJ'!$A$2:$A$679,$G382,'1120 SJ'!$M$2:$M$679)/$K382,0)</f>
        <v/>
      </c>
      <c r="O382" s="31">
        <f>IFERROR($K382*$N382,"")</f>
        <v/>
      </c>
      <c r="P382" s="31">
        <f>IFERROR($L382*$N382,"")</f>
        <v/>
      </c>
      <c r="Q382" s="31">
        <f>$M382*$N382</f>
        <v/>
      </c>
      <c r="R382" s="29" t="n"/>
      <c r="S382" s="39" t="n"/>
      <c r="T382" s="29" t="inlineStr">
        <is>
          <t>Sin recuento físico en el inventario de Avain</t>
        </is>
      </c>
      <c r="U382" s="40" t="inlineStr">
        <is>
          <t>Sin recuento físico</t>
        </is>
      </c>
      <c r="V382" s="29" t="n"/>
      <c r="W382" s="29" t="n"/>
      <c r="X382" s="29" t="n"/>
      <c r="Y382" s="29" t="n"/>
      <c r="Z382" s="29" t="n"/>
      <c r="AA382" s="29" t="n"/>
    </row>
    <row r="383">
      <c r="A383" s="29" t="inlineStr">
        <is>
          <t>San Juan</t>
        </is>
      </c>
      <c r="B383" s="29" t="inlineStr">
        <is>
          <t>1120</t>
        </is>
      </c>
      <c r="C383" s="29" t="inlineStr">
        <is>
          <t>Stock SAP</t>
        </is>
      </c>
      <c r="D383" s="29" t="inlineStr">
        <is>
          <t>Uniformes</t>
        </is>
      </c>
      <c r="E383" s="29" t="inlineStr">
        <is>
          <t>ZUNI</t>
        </is>
      </c>
      <c r="F383" s="29" t="inlineStr">
        <is>
          <t>Fuera del alcance</t>
        </is>
      </c>
      <c r="G383" s="29" t="inlineStr">
        <is>
          <t>3000524</t>
        </is>
      </c>
      <c r="H383" s="29" t="inlineStr">
        <is>
          <t>CASCO DE SEGURIDAD + ARNES+MENTONERA</t>
        </is>
      </c>
      <c r="I383" s="29" t="n"/>
      <c r="J383" s="29" t="n"/>
      <c r="K383" s="30">
        <f>SUMIF('1120 SJ'!$A$2:$A$679,$G383,'1120 SJ'!$I$2:$I$679)</f>
        <v/>
      </c>
      <c r="L383" s="30">
        <f>SUMIF('1120 SJ'!$A$2:$A$679,$G383,'1120 SJ'!$Q$2:$Q$679)</f>
        <v/>
      </c>
      <c r="M383" s="30">
        <f>$K383-$L383</f>
        <v/>
      </c>
      <c r="N383" s="31">
        <f>IFERROR(SUMIF('1120 SJ'!$A$2:$A$679,$G383,'1120 SJ'!$M$2:$M$679)/$K383,0)</f>
        <v/>
      </c>
      <c r="O383" s="31">
        <f>IFERROR($K383*$N383,"")</f>
        <v/>
      </c>
      <c r="P383" s="31">
        <f>IFERROR($L383*$N383,"")</f>
        <v/>
      </c>
      <c r="Q383" s="31">
        <f>$M383*$N383</f>
        <v/>
      </c>
      <c r="R383" s="29" t="n"/>
      <c r="S383" s="39" t="n"/>
      <c r="T383" s="29" t="inlineStr">
        <is>
          <t>No aplica: uniformes, clasificación que el inventario físico de Farmacia no releva</t>
        </is>
      </c>
      <c r="U383" s="40" t="inlineStr">
        <is>
          <t>Fuera del alcance del inventario físico</t>
        </is>
      </c>
      <c r="V383" s="29" t="n"/>
      <c r="W383" s="29" t="n"/>
      <c r="X383" s="29" t="n"/>
      <c r="Y383" s="29" t="n"/>
      <c r="Z383" s="29" t="n"/>
      <c r="AA383" s="29" t="n"/>
    </row>
    <row r="384">
      <c r="A384" s="29" t="inlineStr">
        <is>
          <t>San Juan</t>
        </is>
      </c>
      <c r="B384" s="29" t="inlineStr">
        <is>
          <t>1120</t>
        </is>
      </c>
      <c r="C384" s="29" t="inlineStr">
        <is>
          <t>Stock SAP</t>
        </is>
      </c>
      <c r="D384" s="29" t="inlineStr">
        <is>
          <t>Uniformes</t>
        </is>
      </c>
      <c r="E384" s="29" t="inlineStr">
        <is>
          <t>ZUNI</t>
        </is>
      </c>
      <c r="F384" s="29" t="inlineStr">
        <is>
          <t>Fuera del alcance</t>
        </is>
      </c>
      <c r="G384" s="29" t="inlineStr">
        <is>
          <t>3000717</t>
        </is>
      </c>
      <c r="H384" s="29" t="inlineStr">
        <is>
          <t>PANTALON CARGO ANTI DESGARRO T50</t>
        </is>
      </c>
      <c r="I384" s="29" t="n"/>
      <c r="J384" s="29" t="n"/>
      <c r="K384" s="30">
        <f>SUMIF('1120 SJ'!$A$2:$A$679,$G384,'1120 SJ'!$I$2:$I$679)</f>
        <v/>
      </c>
      <c r="L384" s="30">
        <f>SUMIF('1120 SJ'!$A$2:$A$679,$G384,'1120 SJ'!$Q$2:$Q$679)</f>
        <v/>
      </c>
      <c r="M384" s="30">
        <f>$K384-$L384</f>
        <v/>
      </c>
      <c r="N384" s="31">
        <f>IFERROR(SUMIF('1120 SJ'!$A$2:$A$679,$G384,'1120 SJ'!$M$2:$M$679)/$K384,0)</f>
        <v/>
      </c>
      <c r="O384" s="31">
        <f>IFERROR($K384*$N384,"")</f>
        <v/>
      </c>
      <c r="P384" s="31">
        <f>IFERROR($L384*$N384,"")</f>
        <v/>
      </c>
      <c r="Q384" s="31">
        <f>$M384*$N384</f>
        <v/>
      </c>
      <c r="R384" s="29" t="n"/>
      <c r="S384" s="39" t="n"/>
      <c r="T384" s="29" t="inlineStr">
        <is>
          <t>No aplica: uniformes, clasificación que el inventario físico de Farmacia no releva</t>
        </is>
      </c>
      <c r="U384" s="40" t="inlineStr">
        <is>
          <t>Fuera del alcance del inventario físico</t>
        </is>
      </c>
      <c r="V384" s="29" t="n"/>
      <c r="W384" s="29" t="n"/>
      <c r="X384" s="29" t="n"/>
      <c r="Y384" s="29" t="n"/>
      <c r="Z384" s="29" t="n"/>
      <c r="AA384" s="29" t="n"/>
    </row>
    <row r="385">
      <c r="A385" s="29" t="inlineStr">
        <is>
          <t>San Juan</t>
        </is>
      </c>
      <c r="B385" s="29" t="inlineStr">
        <is>
          <t>1120</t>
        </is>
      </c>
      <c r="C385" s="29" t="inlineStr">
        <is>
          <t>Stock SAP</t>
        </is>
      </c>
      <c r="D385" s="29" t="inlineStr">
        <is>
          <t>Uniformes</t>
        </is>
      </c>
      <c r="E385" s="29" t="inlineStr">
        <is>
          <t>ZUNI</t>
        </is>
      </c>
      <c r="F385" s="29" t="inlineStr">
        <is>
          <t>Fuera del alcance</t>
        </is>
      </c>
      <c r="G385" s="29" t="inlineStr">
        <is>
          <t>3000719</t>
        </is>
      </c>
      <c r="H385" s="29" t="inlineStr">
        <is>
          <t>PANTALON CARGO ANTI DESGARRO T54</t>
        </is>
      </c>
      <c r="I385" s="29" t="n"/>
      <c r="J385" s="29" t="n"/>
      <c r="K385" s="30">
        <f>SUMIF('1120 SJ'!$A$2:$A$679,$G385,'1120 SJ'!$I$2:$I$679)</f>
        <v/>
      </c>
      <c r="L385" s="30">
        <f>SUMIF('1120 SJ'!$A$2:$A$679,$G385,'1120 SJ'!$Q$2:$Q$679)</f>
        <v/>
      </c>
      <c r="M385" s="30">
        <f>$K385-$L385</f>
        <v/>
      </c>
      <c r="N385" s="31">
        <f>IFERROR(SUMIF('1120 SJ'!$A$2:$A$679,$G385,'1120 SJ'!$M$2:$M$679)/$K385,0)</f>
        <v/>
      </c>
      <c r="O385" s="31">
        <f>IFERROR($K385*$N385,"")</f>
        <v/>
      </c>
      <c r="P385" s="31">
        <f>IFERROR($L385*$N385,"")</f>
        <v/>
      </c>
      <c r="Q385" s="31">
        <f>$M385*$N385</f>
        <v/>
      </c>
      <c r="R385" s="29" t="n"/>
      <c r="S385" s="39" t="n"/>
      <c r="T385" s="29" t="inlineStr">
        <is>
          <t>No aplica: uniformes, clasificación que el inventario físico de Farmacia no releva</t>
        </is>
      </c>
      <c r="U385" s="40" t="inlineStr">
        <is>
          <t>Fuera del alcance del inventario físico</t>
        </is>
      </c>
      <c r="V385" s="29" t="n"/>
      <c r="W385" s="29" t="n"/>
      <c r="X385" s="29" t="n"/>
      <c r="Y385" s="29" t="n"/>
      <c r="Z385" s="29" t="n"/>
      <c r="AA385" s="29" t="n"/>
    </row>
    <row r="386">
      <c r="A386" s="29" t="inlineStr">
        <is>
          <t>San Juan</t>
        </is>
      </c>
      <c r="B386" s="29" t="inlineStr">
        <is>
          <t>1120</t>
        </is>
      </c>
      <c r="C386" s="29" t="inlineStr">
        <is>
          <t>Stock SAP</t>
        </is>
      </c>
      <c r="D386" s="29" t="inlineStr">
        <is>
          <t>Uniformes</t>
        </is>
      </c>
      <c r="E386" s="29" t="inlineStr">
        <is>
          <t>ZUNI</t>
        </is>
      </c>
      <c r="F386" s="29" t="inlineStr">
        <is>
          <t>Fuera del alcance</t>
        </is>
      </c>
      <c r="G386" s="29" t="inlineStr">
        <is>
          <t>3000720</t>
        </is>
      </c>
      <c r="H386" s="29" t="inlineStr">
        <is>
          <t>PANTALON CARGO ANTI DESGARRO T56</t>
        </is>
      </c>
      <c r="I386" s="29" t="n"/>
      <c r="J386" s="29" t="n"/>
      <c r="K386" s="30">
        <f>SUMIF('1120 SJ'!$A$2:$A$679,$G386,'1120 SJ'!$I$2:$I$679)</f>
        <v/>
      </c>
      <c r="L386" s="30">
        <f>SUMIF('1120 SJ'!$A$2:$A$679,$G386,'1120 SJ'!$Q$2:$Q$679)</f>
        <v/>
      </c>
      <c r="M386" s="30">
        <f>$K386-$L386</f>
        <v/>
      </c>
      <c r="N386" s="31">
        <f>IFERROR(SUMIF('1120 SJ'!$A$2:$A$679,$G386,'1120 SJ'!$M$2:$M$679)/$K386,0)</f>
        <v/>
      </c>
      <c r="O386" s="31">
        <f>IFERROR($K386*$N386,"")</f>
        <v/>
      </c>
      <c r="P386" s="31">
        <f>IFERROR($L386*$N386,"")</f>
        <v/>
      </c>
      <c r="Q386" s="31">
        <f>$M386*$N386</f>
        <v/>
      </c>
      <c r="R386" s="29" t="n"/>
      <c r="S386" s="39" t="n"/>
      <c r="T386" s="29" t="inlineStr">
        <is>
          <t>No aplica: uniformes, clasificación que el inventario físico de Farmacia no releva</t>
        </is>
      </c>
      <c r="U386" s="40" t="inlineStr">
        <is>
          <t>Fuera del alcance del inventario físico</t>
        </is>
      </c>
      <c r="V386" s="29" t="n"/>
      <c r="W386" s="29" t="n"/>
      <c r="X386" s="29" t="n"/>
      <c r="Y386" s="29" t="n"/>
      <c r="Z386" s="29" t="n"/>
      <c r="AA386" s="29" t="n"/>
    </row>
    <row r="387">
      <c r="A387" s="29" t="inlineStr">
        <is>
          <t>San Juan</t>
        </is>
      </c>
      <c r="B387" s="29" t="inlineStr">
        <is>
          <t>1120</t>
        </is>
      </c>
      <c r="C387" s="29" t="inlineStr">
        <is>
          <t>Stock SAP</t>
        </is>
      </c>
      <c r="D387" s="29" t="inlineStr">
        <is>
          <t>Uniformes</t>
        </is>
      </c>
      <c r="E387" s="29" t="inlineStr">
        <is>
          <t>ZUNI</t>
        </is>
      </c>
      <c r="F387" s="29" t="inlineStr">
        <is>
          <t>Fuera del alcance</t>
        </is>
      </c>
      <c r="G387" s="29" t="inlineStr">
        <is>
          <t>3000721</t>
        </is>
      </c>
      <c r="H387" s="29" t="inlineStr">
        <is>
          <t>PANTALON CARGO ANTI DESGARRO T58</t>
        </is>
      </c>
      <c r="I387" s="29" t="n"/>
      <c r="J387" s="29" t="n"/>
      <c r="K387" s="30">
        <f>SUMIF('1120 SJ'!$A$2:$A$679,$G387,'1120 SJ'!$I$2:$I$679)</f>
        <v/>
      </c>
      <c r="L387" s="30">
        <f>SUMIF('1120 SJ'!$A$2:$A$679,$G387,'1120 SJ'!$Q$2:$Q$679)</f>
        <v/>
      </c>
      <c r="M387" s="30">
        <f>$K387-$L387</f>
        <v/>
      </c>
      <c r="N387" s="31">
        <f>IFERROR(SUMIF('1120 SJ'!$A$2:$A$679,$G387,'1120 SJ'!$M$2:$M$679)/$K387,0)</f>
        <v/>
      </c>
      <c r="O387" s="31">
        <f>IFERROR($K387*$N387,"")</f>
        <v/>
      </c>
      <c r="P387" s="31">
        <f>IFERROR($L387*$N387,"")</f>
        <v/>
      </c>
      <c r="Q387" s="31">
        <f>$M387*$N387</f>
        <v/>
      </c>
      <c r="R387" s="29" t="n"/>
      <c r="S387" s="39" t="n"/>
      <c r="T387" s="29" t="inlineStr">
        <is>
          <t>No aplica: uniformes, clasificación que el inventario físico de Farmacia no releva</t>
        </is>
      </c>
      <c r="U387" s="40" t="inlineStr">
        <is>
          <t>Fuera del alcance del inventario físico</t>
        </is>
      </c>
      <c r="V387" s="29" t="n"/>
      <c r="W387" s="29" t="n"/>
      <c r="X387" s="29" t="n"/>
      <c r="Y387" s="29" t="n"/>
      <c r="Z387" s="29" t="n"/>
      <c r="AA387" s="29" t="n"/>
    </row>
    <row r="388">
      <c r="A388" s="29" t="inlineStr">
        <is>
          <t>San Juan</t>
        </is>
      </c>
      <c r="B388" s="29" t="inlineStr">
        <is>
          <t>1120</t>
        </is>
      </c>
      <c r="C388" s="29" t="inlineStr">
        <is>
          <t>Stock SAP</t>
        </is>
      </c>
      <c r="D388" s="29" t="inlineStr">
        <is>
          <t>Uniformes</t>
        </is>
      </c>
      <c r="E388" s="29" t="inlineStr">
        <is>
          <t>ZUNI</t>
        </is>
      </c>
      <c r="F388" s="29" t="inlineStr">
        <is>
          <t>Fuera del alcance</t>
        </is>
      </c>
      <c r="G388" s="29" t="inlineStr">
        <is>
          <t>3001216</t>
        </is>
      </c>
      <c r="H388" s="29" t="inlineStr">
        <is>
          <t>BOTAS CAÑA ALTA IMPERMEABLE TERM. T37</t>
        </is>
      </c>
      <c r="I388" s="29" t="n"/>
      <c r="J388" s="29" t="n"/>
      <c r="K388" s="30">
        <f>SUMIF('1120 SJ'!$A$2:$A$679,$G388,'1120 SJ'!$I$2:$I$679)</f>
        <v/>
      </c>
      <c r="L388" s="30">
        <f>SUMIF('1120 SJ'!$A$2:$A$679,$G388,'1120 SJ'!$Q$2:$Q$679)</f>
        <v/>
      </c>
      <c r="M388" s="30">
        <f>$K388-$L388</f>
        <v/>
      </c>
      <c r="N388" s="31">
        <f>IFERROR(SUMIF('1120 SJ'!$A$2:$A$679,$G388,'1120 SJ'!$M$2:$M$679)/$K388,0)</f>
        <v/>
      </c>
      <c r="O388" s="31">
        <f>IFERROR($K388*$N388,"")</f>
        <v/>
      </c>
      <c r="P388" s="31">
        <f>IFERROR($L388*$N388,"")</f>
        <v/>
      </c>
      <c r="Q388" s="31">
        <f>$M388*$N388</f>
        <v/>
      </c>
      <c r="R388" s="29" t="n"/>
      <c r="S388" s="39" t="n"/>
      <c r="T388" s="29" t="inlineStr">
        <is>
          <t>No aplica: uniformes, clasificación que el inventario físico de Farmacia no releva</t>
        </is>
      </c>
      <c r="U388" s="40" t="inlineStr">
        <is>
          <t>Fuera del alcance del inventario físico</t>
        </is>
      </c>
      <c r="V388" s="29" t="n"/>
      <c r="W388" s="29" t="n"/>
      <c r="X388" s="29" t="n"/>
      <c r="Y388" s="29" t="n"/>
      <c r="Z388" s="29" t="n"/>
      <c r="AA388" s="29" t="n"/>
    </row>
    <row r="389">
      <c r="A389" s="29" t="inlineStr">
        <is>
          <t>San Juan</t>
        </is>
      </c>
      <c r="B389" s="29" t="inlineStr">
        <is>
          <t>1120</t>
        </is>
      </c>
      <c r="C389" s="29" t="inlineStr">
        <is>
          <t>Stock SAP</t>
        </is>
      </c>
      <c r="D389" s="29" t="inlineStr">
        <is>
          <t>Uniformes</t>
        </is>
      </c>
      <c r="E389" s="29" t="inlineStr">
        <is>
          <t>ZUNI</t>
        </is>
      </c>
      <c r="F389" s="29" t="inlineStr">
        <is>
          <t>Fuera del alcance</t>
        </is>
      </c>
      <c r="G389" s="29" t="inlineStr">
        <is>
          <t>3001220</t>
        </is>
      </c>
      <c r="H389" s="29" t="inlineStr">
        <is>
          <t>BOTAS CAÑA ALTA IMPERMEABLE TERM. T41</t>
        </is>
      </c>
      <c r="I389" s="29" t="n"/>
      <c r="J389" s="29" t="n"/>
      <c r="K389" s="30">
        <f>SUMIF('1120 SJ'!$A$2:$A$679,$G389,'1120 SJ'!$I$2:$I$679)</f>
        <v/>
      </c>
      <c r="L389" s="30">
        <f>SUMIF('1120 SJ'!$A$2:$A$679,$G389,'1120 SJ'!$Q$2:$Q$679)</f>
        <v/>
      </c>
      <c r="M389" s="30">
        <f>$K389-$L389</f>
        <v/>
      </c>
      <c r="N389" s="31">
        <f>IFERROR(SUMIF('1120 SJ'!$A$2:$A$679,$G389,'1120 SJ'!$M$2:$M$679)/$K389,0)</f>
        <v/>
      </c>
      <c r="O389" s="31">
        <f>IFERROR($K389*$N389,"")</f>
        <v/>
      </c>
      <c r="P389" s="31">
        <f>IFERROR($L389*$N389,"")</f>
        <v/>
      </c>
      <c r="Q389" s="31">
        <f>$M389*$N389</f>
        <v/>
      </c>
      <c r="R389" s="29" t="n"/>
      <c r="S389" s="39" t="n"/>
      <c r="T389" s="29" t="inlineStr">
        <is>
          <t>No aplica: uniformes, clasificación que el inventario físico de Farmacia no releva</t>
        </is>
      </c>
      <c r="U389" s="40" t="inlineStr">
        <is>
          <t>Fuera del alcance del inventario físico</t>
        </is>
      </c>
      <c r="V389" s="29" t="n"/>
      <c r="W389" s="29" t="n"/>
      <c r="X389" s="29" t="n"/>
      <c r="Y389" s="29" t="n"/>
      <c r="Z389" s="29" t="n"/>
      <c r="AA389" s="29" t="n"/>
    </row>
    <row r="390">
      <c r="A390" s="29" t="inlineStr">
        <is>
          <t>San Juan</t>
        </is>
      </c>
      <c r="B390" s="29" t="inlineStr">
        <is>
          <t>1120</t>
        </is>
      </c>
      <c r="C390" s="29" t="inlineStr">
        <is>
          <t>Stock SAP</t>
        </is>
      </c>
      <c r="D390" s="29" t="inlineStr">
        <is>
          <t>Uniformes</t>
        </is>
      </c>
      <c r="E390" s="29" t="inlineStr">
        <is>
          <t>ZUNI</t>
        </is>
      </c>
      <c r="F390" s="29" t="inlineStr">
        <is>
          <t>Fuera del alcance</t>
        </is>
      </c>
      <c r="G390" s="29" t="inlineStr">
        <is>
          <t>3001224</t>
        </is>
      </c>
      <c r="H390" s="29" t="inlineStr">
        <is>
          <t>BOTAS CAÑA ALTA IMPERMEABLE TERM. T45</t>
        </is>
      </c>
      <c r="I390" s="29" t="n"/>
      <c r="J390" s="29" t="n"/>
      <c r="K390" s="30">
        <f>SUMIF('1120 SJ'!$A$2:$A$679,$G390,'1120 SJ'!$I$2:$I$679)</f>
        <v/>
      </c>
      <c r="L390" s="30">
        <f>SUMIF('1120 SJ'!$A$2:$A$679,$G390,'1120 SJ'!$Q$2:$Q$679)</f>
        <v/>
      </c>
      <c r="M390" s="30">
        <f>$K390-$L390</f>
        <v/>
      </c>
      <c r="N390" s="31">
        <f>IFERROR(SUMIF('1120 SJ'!$A$2:$A$679,$G390,'1120 SJ'!$M$2:$M$679)/$K390,0)</f>
        <v/>
      </c>
      <c r="O390" s="31">
        <f>IFERROR($K390*$N390,"")</f>
        <v/>
      </c>
      <c r="P390" s="31">
        <f>IFERROR($L390*$N390,"")</f>
        <v/>
      </c>
      <c r="Q390" s="31">
        <f>$M390*$N390</f>
        <v/>
      </c>
      <c r="R390" s="29" t="n"/>
      <c r="S390" s="39" t="n"/>
      <c r="T390" s="29" t="inlineStr">
        <is>
          <t>No aplica: uniformes, clasificación que el inventario físico de Farmacia no releva</t>
        </is>
      </c>
      <c r="U390" s="40" t="inlineStr">
        <is>
          <t>Fuera del alcance del inventario físico</t>
        </is>
      </c>
      <c r="V390" s="29" t="n"/>
      <c r="W390" s="29" t="n"/>
      <c r="X390" s="29" t="n"/>
      <c r="Y390" s="29" t="n"/>
      <c r="Z390" s="29" t="n"/>
      <c r="AA390" s="29" t="n"/>
    </row>
    <row r="391">
      <c r="A391" s="29" t="inlineStr">
        <is>
          <t>San Juan</t>
        </is>
      </c>
      <c r="B391" s="29" t="inlineStr">
        <is>
          <t>1120</t>
        </is>
      </c>
      <c r="C391" s="29" t="inlineStr">
        <is>
          <t>Stock SAP</t>
        </is>
      </c>
      <c r="D391" s="29" t="inlineStr">
        <is>
          <t>Uniformes</t>
        </is>
      </c>
      <c r="E391" s="29" t="inlineStr">
        <is>
          <t>ZUNI</t>
        </is>
      </c>
      <c r="F391" s="29" t="inlineStr">
        <is>
          <t>Fuera del alcance</t>
        </is>
      </c>
      <c r="G391" s="29" t="inlineStr">
        <is>
          <t>3001336</t>
        </is>
      </c>
      <c r="H391" s="29" t="inlineStr">
        <is>
          <t>CAMPERA ALTA MONTAÑA XL</t>
        </is>
      </c>
      <c r="I391" s="29" t="n"/>
      <c r="J391" s="29" t="n"/>
      <c r="K391" s="30">
        <f>SUMIF('1120 SJ'!$A$2:$A$679,$G391,'1120 SJ'!$I$2:$I$679)</f>
        <v/>
      </c>
      <c r="L391" s="30">
        <f>SUMIF('1120 SJ'!$A$2:$A$679,$G391,'1120 SJ'!$Q$2:$Q$679)</f>
        <v/>
      </c>
      <c r="M391" s="30">
        <f>$K391-$L391</f>
        <v/>
      </c>
      <c r="N391" s="31">
        <f>IFERROR(SUMIF('1120 SJ'!$A$2:$A$679,$G391,'1120 SJ'!$M$2:$M$679)/$K391,0)</f>
        <v/>
      </c>
      <c r="O391" s="31">
        <f>IFERROR($K391*$N391,"")</f>
        <v/>
      </c>
      <c r="P391" s="31">
        <f>IFERROR($L391*$N391,"")</f>
        <v/>
      </c>
      <c r="Q391" s="31">
        <f>$M391*$N391</f>
        <v/>
      </c>
      <c r="R391" s="29" t="n"/>
      <c r="S391" s="39" t="n"/>
      <c r="T391" s="29" t="inlineStr">
        <is>
          <t>No aplica: uniformes, clasificación que el inventario físico de Farmacia no releva</t>
        </is>
      </c>
      <c r="U391" s="40" t="inlineStr">
        <is>
          <t>Fuera del alcance del inventario físico</t>
        </is>
      </c>
      <c r="V391" s="29" t="n"/>
      <c r="W391" s="29" t="n"/>
      <c r="X391" s="29" t="n"/>
      <c r="Y391" s="29" t="n"/>
      <c r="Z391" s="29" t="n"/>
      <c r="AA391" s="29" t="n"/>
    </row>
    <row r="392">
      <c r="A392" s="29" t="inlineStr">
        <is>
          <t>San Juan</t>
        </is>
      </c>
      <c r="B392" s="29" t="inlineStr">
        <is>
          <t>1120</t>
        </is>
      </c>
      <c r="C392" s="29" t="inlineStr">
        <is>
          <t>Stock SAP</t>
        </is>
      </c>
      <c r="D392" s="29" t="inlineStr">
        <is>
          <t>Uniformes</t>
        </is>
      </c>
      <c r="E392" s="29" t="inlineStr">
        <is>
          <t>ZUNI</t>
        </is>
      </c>
      <c r="F392" s="29" t="inlineStr">
        <is>
          <t>Fuera del alcance</t>
        </is>
      </c>
      <c r="G392" s="29" t="inlineStr">
        <is>
          <t>3001344</t>
        </is>
      </c>
      <c r="H392" s="29" t="inlineStr">
        <is>
          <t>PANTALON IMPERMEABLE XXL</t>
        </is>
      </c>
      <c r="I392" s="29" t="n"/>
      <c r="J392" s="29" t="n"/>
      <c r="K392" s="30">
        <f>SUMIF('1120 SJ'!$A$2:$A$679,$G392,'1120 SJ'!$I$2:$I$679)</f>
        <v/>
      </c>
      <c r="L392" s="30">
        <f>SUMIF('1120 SJ'!$A$2:$A$679,$G392,'1120 SJ'!$Q$2:$Q$679)</f>
        <v/>
      </c>
      <c r="M392" s="30">
        <f>$K392-$L392</f>
        <v/>
      </c>
      <c r="N392" s="31">
        <f>IFERROR(SUMIF('1120 SJ'!$A$2:$A$679,$G392,'1120 SJ'!$M$2:$M$679)/$K392,0)</f>
        <v/>
      </c>
      <c r="O392" s="31">
        <f>IFERROR($K392*$N392,"")</f>
        <v/>
      </c>
      <c r="P392" s="31">
        <f>IFERROR($L392*$N392,"")</f>
        <v/>
      </c>
      <c r="Q392" s="31">
        <f>$M392*$N392</f>
        <v/>
      </c>
      <c r="R392" s="29" t="n"/>
      <c r="S392" s="39" t="n"/>
      <c r="T392" s="29" t="inlineStr">
        <is>
          <t>No aplica: uniformes, clasificación que el inventario físico de Farmacia no releva</t>
        </is>
      </c>
      <c r="U392" s="40" t="inlineStr">
        <is>
          <t>Fuera del alcance del inventario físico</t>
        </is>
      </c>
      <c r="V392" s="29" t="n"/>
      <c r="W392" s="29" t="n"/>
      <c r="X392" s="29" t="n"/>
      <c r="Y392" s="29" t="n"/>
      <c r="Z392" s="29" t="n"/>
      <c r="AA392" s="29" t="n"/>
    </row>
    <row r="393">
      <c r="A393" s="29" t="inlineStr">
        <is>
          <t>San Juan</t>
        </is>
      </c>
      <c r="B393" s="29" t="inlineStr">
        <is>
          <t>1120</t>
        </is>
      </c>
      <c r="C393" s="29" t="inlineStr">
        <is>
          <t>Stock SAP</t>
        </is>
      </c>
      <c r="D393" s="29" t="inlineStr">
        <is>
          <t>Uniformes</t>
        </is>
      </c>
      <c r="E393" s="29" t="inlineStr">
        <is>
          <t>ZUNI</t>
        </is>
      </c>
      <c r="F393" s="29" t="inlineStr">
        <is>
          <t>Fuera del alcance</t>
        </is>
      </c>
      <c r="G393" s="29" t="inlineStr">
        <is>
          <t>3001464</t>
        </is>
      </c>
      <c r="H393" s="29" t="inlineStr">
        <is>
          <t>CONJUNTO PRIMERA PIEL XXL</t>
        </is>
      </c>
      <c r="I393" s="29" t="n"/>
      <c r="J393" s="29" t="n"/>
      <c r="K393" s="30">
        <f>SUMIF('1120 SJ'!$A$2:$A$679,$G393,'1120 SJ'!$I$2:$I$679)</f>
        <v/>
      </c>
      <c r="L393" s="30">
        <f>SUMIF('1120 SJ'!$A$2:$A$679,$G393,'1120 SJ'!$Q$2:$Q$679)</f>
        <v/>
      </c>
      <c r="M393" s="30">
        <f>$K393-$L393</f>
        <v/>
      </c>
      <c r="N393" s="31">
        <f>IFERROR(SUMIF('1120 SJ'!$A$2:$A$679,$G393,'1120 SJ'!$M$2:$M$679)/$K393,0)</f>
        <v/>
      </c>
      <c r="O393" s="31">
        <f>IFERROR($K393*$N393,"")</f>
        <v/>
      </c>
      <c r="P393" s="31">
        <f>IFERROR($L393*$N393,"")</f>
        <v/>
      </c>
      <c r="Q393" s="31">
        <f>$M393*$N393</f>
        <v/>
      </c>
      <c r="R393" s="29" t="n"/>
      <c r="S393" s="39" t="n"/>
      <c r="T393" s="29" t="inlineStr">
        <is>
          <t>No aplica: uniformes, clasificación que el inventario físico de Farmacia no releva</t>
        </is>
      </c>
      <c r="U393" s="40" t="inlineStr">
        <is>
          <t>Fuera del alcance del inventario físico</t>
        </is>
      </c>
      <c r="V393" s="29" t="n"/>
      <c r="W393" s="29" t="n"/>
      <c r="X393" s="29" t="n"/>
      <c r="Y393" s="29" t="n"/>
      <c r="Z393" s="29" t="n"/>
      <c r="AA393" s="29" t="n"/>
    </row>
    <row r="394">
      <c r="A394" s="29" t="inlineStr">
        <is>
          <t>San Juan</t>
        </is>
      </c>
      <c r="B394" s="29" t="inlineStr">
        <is>
          <t>1120</t>
        </is>
      </c>
      <c r="C394" s="29" t="inlineStr">
        <is>
          <t>Stock SAP</t>
        </is>
      </c>
      <c r="D394" s="29" t="inlineStr">
        <is>
          <t>Uniformes</t>
        </is>
      </c>
      <c r="E394" s="29" t="inlineStr">
        <is>
          <t>ZUNI</t>
        </is>
      </c>
      <c r="F394" s="29" t="inlineStr">
        <is>
          <t>Fuera del alcance</t>
        </is>
      </c>
      <c r="G394" s="29" t="inlineStr">
        <is>
          <t>3001467</t>
        </is>
      </c>
      <c r="H394" s="29" t="inlineStr">
        <is>
          <t>CHALECO REFLECTIVO L</t>
        </is>
      </c>
      <c r="I394" s="29" t="n"/>
      <c r="J394" s="29" t="n"/>
      <c r="K394" s="30">
        <f>SUMIF('1120 SJ'!$A$2:$A$679,$G394,'1120 SJ'!$I$2:$I$679)</f>
        <v/>
      </c>
      <c r="L394" s="30">
        <f>SUMIF('1120 SJ'!$A$2:$A$679,$G394,'1120 SJ'!$Q$2:$Q$679)</f>
        <v/>
      </c>
      <c r="M394" s="30">
        <f>$K394-$L394</f>
        <v/>
      </c>
      <c r="N394" s="31">
        <f>IFERROR(SUMIF('1120 SJ'!$A$2:$A$679,$G394,'1120 SJ'!$M$2:$M$679)/$K394,0)</f>
        <v/>
      </c>
      <c r="O394" s="31">
        <f>IFERROR($K394*$N394,"")</f>
        <v/>
      </c>
      <c r="P394" s="31">
        <f>IFERROR($L394*$N394,"")</f>
        <v/>
      </c>
      <c r="Q394" s="31">
        <f>$M394*$N394</f>
        <v/>
      </c>
      <c r="R394" s="29" t="n"/>
      <c r="S394" s="39" t="n"/>
      <c r="T394" s="29" t="inlineStr">
        <is>
          <t>No aplica: uniformes, clasificación que el inventario físico de Farmacia no releva</t>
        </is>
      </c>
      <c r="U394" s="40" t="inlineStr">
        <is>
          <t>Fuera del alcance del inventario físico</t>
        </is>
      </c>
      <c r="V394" s="29" t="n"/>
      <c r="W394" s="29" t="n"/>
      <c r="X394" s="29" t="n"/>
      <c r="Y394" s="29" t="n"/>
      <c r="Z394" s="29" t="n"/>
      <c r="AA394" s="29" t="n"/>
    </row>
    <row r="395">
      <c r="A395" s="29" t="inlineStr">
        <is>
          <t>San Juan</t>
        </is>
      </c>
      <c r="B395" s="29" t="inlineStr">
        <is>
          <t>1120</t>
        </is>
      </c>
      <c r="C395" s="29" t="inlineStr">
        <is>
          <t>Stock SAP</t>
        </is>
      </c>
      <c r="D395" s="29" t="inlineStr">
        <is>
          <t>Uniformes</t>
        </is>
      </c>
      <c r="E395" s="29" t="inlineStr">
        <is>
          <t>ZUNI</t>
        </is>
      </c>
      <c r="F395" s="29" t="inlineStr">
        <is>
          <t>Fuera del alcance</t>
        </is>
      </c>
      <c r="G395" s="29" t="inlineStr">
        <is>
          <t>3001468</t>
        </is>
      </c>
      <c r="H395" s="29" t="inlineStr">
        <is>
          <t>CHALECO REFLECTIVO XL</t>
        </is>
      </c>
      <c r="I395" s="29" t="n"/>
      <c r="J395" s="29" t="n"/>
      <c r="K395" s="30">
        <f>SUMIF('1120 SJ'!$A$2:$A$679,$G395,'1120 SJ'!$I$2:$I$679)</f>
        <v/>
      </c>
      <c r="L395" s="30">
        <f>SUMIF('1120 SJ'!$A$2:$A$679,$G395,'1120 SJ'!$Q$2:$Q$679)</f>
        <v/>
      </c>
      <c r="M395" s="30">
        <f>$K395-$L395</f>
        <v/>
      </c>
      <c r="N395" s="31">
        <f>IFERROR(SUMIF('1120 SJ'!$A$2:$A$679,$G395,'1120 SJ'!$M$2:$M$679)/$K395,0)</f>
        <v/>
      </c>
      <c r="O395" s="31">
        <f>IFERROR($K395*$N395,"")</f>
        <v/>
      </c>
      <c r="P395" s="31">
        <f>IFERROR($L395*$N395,"")</f>
        <v/>
      </c>
      <c r="Q395" s="31">
        <f>$M395*$N395</f>
        <v/>
      </c>
      <c r="R395" s="29" t="n"/>
      <c r="S395" s="39" t="n"/>
      <c r="T395" s="29" t="inlineStr">
        <is>
          <t>No aplica: uniformes, clasificación que el inventario físico de Farmacia no releva</t>
        </is>
      </c>
      <c r="U395" s="40" t="inlineStr">
        <is>
          <t>Fuera del alcance del inventario físico</t>
        </is>
      </c>
      <c r="V395" s="29" t="n"/>
      <c r="W395" s="29" t="n"/>
      <c r="X395" s="29" t="n"/>
      <c r="Y395" s="29" t="n"/>
      <c r="Z395" s="29" t="n"/>
      <c r="AA395" s="29" t="n"/>
    </row>
    <row r="396">
      <c r="A396" s="29" t="inlineStr">
        <is>
          <t>San Juan</t>
        </is>
      </c>
      <c r="B396" s="29" t="inlineStr">
        <is>
          <t>1120</t>
        </is>
      </c>
      <c r="C396" s="29" t="inlineStr">
        <is>
          <t>Stock SAP</t>
        </is>
      </c>
      <c r="D396" s="29" t="inlineStr">
        <is>
          <t>Uniformes</t>
        </is>
      </c>
      <c r="E396" s="29" t="inlineStr">
        <is>
          <t>ZUNI</t>
        </is>
      </c>
      <c r="F396" s="29" t="inlineStr">
        <is>
          <t>Fuera del alcance</t>
        </is>
      </c>
      <c r="G396" s="29" t="inlineStr">
        <is>
          <t>3002058</t>
        </is>
      </c>
      <c r="H396" s="29" t="inlineStr">
        <is>
          <t>CAMPERA ALTA MONTAÑA XXL GEO GORETEX</t>
        </is>
      </c>
      <c r="I396" s="29" t="n"/>
      <c r="J396" s="29" t="n"/>
      <c r="K396" s="30">
        <f>SUMIF('1120 SJ'!$A$2:$A$679,$G396,'1120 SJ'!$I$2:$I$679)</f>
        <v/>
      </c>
      <c r="L396" s="30">
        <f>SUMIF('1120 SJ'!$A$2:$A$679,$G396,'1120 SJ'!$Q$2:$Q$679)</f>
        <v/>
      </c>
      <c r="M396" s="30">
        <f>$K396-$L396</f>
        <v/>
      </c>
      <c r="N396" s="31">
        <f>IFERROR(SUMIF('1120 SJ'!$A$2:$A$679,$G396,'1120 SJ'!$M$2:$M$679)/$K396,0)</f>
        <v/>
      </c>
      <c r="O396" s="31">
        <f>IFERROR($K396*$N396,"")</f>
        <v/>
      </c>
      <c r="P396" s="31">
        <f>IFERROR($L396*$N396,"")</f>
        <v/>
      </c>
      <c r="Q396" s="31">
        <f>$M396*$N396</f>
        <v/>
      </c>
      <c r="R396" s="29" t="n"/>
      <c r="S396" s="39" t="n"/>
      <c r="T396" s="29" t="inlineStr">
        <is>
          <t>No aplica: uniformes, clasificación que el inventario físico de Farmacia no releva</t>
        </is>
      </c>
      <c r="U396" s="40" t="inlineStr">
        <is>
          <t>Fuera del alcance del inventario físico</t>
        </is>
      </c>
      <c r="V396" s="29" t="n"/>
      <c r="W396" s="29" t="n"/>
      <c r="X396" s="29" t="n"/>
      <c r="Y396" s="29" t="n"/>
      <c r="Z396" s="29" t="n"/>
      <c r="AA396" s="29" t="n"/>
    </row>
    <row r="397">
      <c r="A397" s="29" t="inlineStr">
        <is>
          <t>San Juan</t>
        </is>
      </c>
      <c r="B397" s="29" t="inlineStr">
        <is>
          <t>1120</t>
        </is>
      </c>
      <c r="C397" s="29" t="inlineStr">
        <is>
          <t>Stock SAP</t>
        </is>
      </c>
      <c r="D397" s="29" t="inlineStr">
        <is>
          <t>Uniformes</t>
        </is>
      </c>
      <c r="E397" s="29" t="inlineStr">
        <is>
          <t>ZUNI</t>
        </is>
      </c>
      <c r="F397" s="29" t="inlineStr">
        <is>
          <t>Fuera del alcance</t>
        </is>
      </c>
      <c r="G397" s="29" t="inlineStr">
        <is>
          <t>3002072</t>
        </is>
      </c>
      <c r="H397" s="29" t="inlineStr">
        <is>
          <t>JARDINERO XXL GEO GORETEX</t>
        </is>
      </c>
      <c r="I397" s="29" t="n"/>
      <c r="J397" s="29" t="n"/>
      <c r="K397" s="30">
        <f>SUMIF('1120 SJ'!$A$2:$A$679,$G397,'1120 SJ'!$I$2:$I$679)</f>
        <v/>
      </c>
      <c r="L397" s="30">
        <f>SUMIF('1120 SJ'!$A$2:$A$679,$G397,'1120 SJ'!$Q$2:$Q$679)</f>
        <v/>
      </c>
      <c r="M397" s="30">
        <f>$K397-$L397</f>
        <v/>
      </c>
      <c r="N397" s="31">
        <f>IFERROR(SUMIF('1120 SJ'!$A$2:$A$679,$G397,'1120 SJ'!$M$2:$M$679)/$K397,0)</f>
        <v/>
      </c>
      <c r="O397" s="31">
        <f>IFERROR($K397*$N397,"")</f>
        <v/>
      </c>
      <c r="P397" s="31">
        <f>IFERROR($L397*$N397,"")</f>
        <v/>
      </c>
      <c r="Q397" s="31">
        <f>$M397*$N397</f>
        <v/>
      </c>
      <c r="R397" s="29" t="n"/>
      <c r="S397" s="39" t="n"/>
      <c r="T397" s="29" t="inlineStr">
        <is>
          <t>No aplica: uniformes, clasificación que el inventario físico de Farmacia no releva</t>
        </is>
      </c>
      <c r="U397" s="40" t="inlineStr">
        <is>
          <t>Fuera del alcance del inventario físico</t>
        </is>
      </c>
      <c r="V397" s="29" t="n"/>
      <c r="W397" s="29" t="n"/>
      <c r="X397" s="29" t="n"/>
      <c r="Y397" s="29" t="n"/>
      <c r="Z397" s="29" t="n"/>
      <c r="AA397" s="29" t="n"/>
    </row>
    <row r="398">
      <c r="A398" s="29" t="inlineStr">
        <is>
          <t>San Juan</t>
        </is>
      </c>
      <c r="B398" s="29" t="inlineStr">
        <is>
          <t>1120</t>
        </is>
      </c>
      <c r="C398" s="29" t="inlineStr">
        <is>
          <t>Stock SAP</t>
        </is>
      </c>
      <c r="D398" s="29" t="inlineStr">
        <is>
          <t>Uniformes</t>
        </is>
      </c>
      <c r="E398" s="29" t="inlineStr">
        <is>
          <t>ZUNI</t>
        </is>
      </c>
      <c r="F398" s="29" t="inlineStr">
        <is>
          <t>Fuera del alcance</t>
        </is>
      </c>
      <c r="G398" s="29" t="inlineStr">
        <is>
          <t>3002078</t>
        </is>
      </c>
      <c r="H398" s="29" t="inlineStr">
        <is>
          <t>CAMPERA POLARTEC QUEHUAR 8 PRO TXXL</t>
        </is>
      </c>
      <c r="I398" s="29" t="n"/>
      <c r="J398" s="29" t="n"/>
      <c r="K398" s="30">
        <f>SUMIF('1120 SJ'!$A$2:$A$679,$G398,'1120 SJ'!$I$2:$I$679)</f>
        <v/>
      </c>
      <c r="L398" s="30">
        <f>SUMIF('1120 SJ'!$A$2:$A$679,$G398,'1120 SJ'!$Q$2:$Q$679)</f>
        <v/>
      </c>
      <c r="M398" s="30">
        <f>$K398-$L398</f>
        <v/>
      </c>
      <c r="N398" s="31">
        <f>IFERROR(SUMIF('1120 SJ'!$A$2:$A$679,$G398,'1120 SJ'!$M$2:$M$679)/$K398,0)</f>
        <v/>
      </c>
      <c r="O398" s="31">
        <f>IFERROR($K398*$N398,"")</f>
        <v/>
      </c>
      <c r="P398" s="31">
        <f>IFERROR($L398*$N398,"")</f>
        <v/>
      </c>
      <c r="Q398" s="31">
        <f>$M398*$N398</f>
        <v/>
      </c>
      <c r="R398" s="29" t="n"/>
      <c r="S398" s="39" t="n"/>
      <c r="T398" s="29" t="inlineStr">
        <is>
          <t>No aplica: uniformes, clasificación que el inventario físico de Farmacia no releva</t>
        </is>
      </c>
      <c r="U398" s="40" t="inlineStr">
        <is>
          <t>Fuera del alcance del inventario físico</t>
        </is>
      </c>
      <c r="V398" s="29" t="n"/>
      <c r="W398" s="29" t="n"/>
      <c r="X398" s="29" t="n"/>
      <c r="Y398" s="29" t="n"/>
      <c r="Z398" s="29" t="n"/>
      <c r="AA398" s="29" t="n"/>
    </row>
    <row r="399">
      <c r="A399" s="29" t="inlineStr">
        <is>
          <t>San Juan</t>
        </is>
      </c>
      <c r="B399" s="29" t="inlineStr">
        <is>
          <t>1120</t>
        </is>
      </c>
      <c r="C399" s="29" t="inlineStr">
        <is>
          <t>Stock SAP</t>
        </is>
      </c>
      <c r="D399" s="29" t="inlineStr">
        <is>
          <t>Medicamentos</t>
        </is>
      </c>
      <c r="E399" s="29" t="inlineStr">
        <is>
          <t>ZMED</t>
        </is>
      </c>
      <c r="F399" s="29" t="inlineStr">
        <is>
          <t>Dentro del alcance</t>
        </is>
      </c>
      <c r="G399" s="29" t="inlineStr">
        <is>
          <t>1000019</t>
        </is>
      </c>
      <c r="H399" s="29" t="inlineStr">
        <is>
          <t>CHATA ORINAL FEMENINO</t>
        </is>
      </c>
      <c r="I399" s="29" t="n"/>
      <c r="J399" s="29" t="n"/>
      <c r="K399" s="30">
        <f>SUMIF('1120 SJ'!$A$2:$A$679,$G399,'1120 SJ'!$I$2:$I$679)</f>
        <v/>
      </c>
      <c r="L399" s="30">
        <f>SUMIF('1120 SJ'!$A$2:$A$679,$G399,'1120 SJ'!$Q$2:$Q$679)</f>
        <v/>
      </c>
      <c r="M399" s="30">
        <f>$K399-$L399</f>
        <v/>
      </c>
      <c r="N399" s="31">
        <f>IFERROR(SUMIF('1120 SJ'!$A$2:$A$679,$G399,'1120 SJ'!$M$2:$M$679)/$K399,0)</f>
        <v/>
      </c>
      <c r="O399" s="31">
        <f>IFERROR($K399*$N399,"")</f>
        <v/>
      </c>
      <c r="P399" s="31">
        <f>IFERROR($L399*$N399,"")</f>
        <v/>
      </c>
      <c r="Q399" s="31">
        <f>$M399*$N399</f>
        <v/>
      </c>
      <c r="R399" s="29" t="n"/>
      <c r="S399" s="39" t="n"/>
      <c r="T399" s="29" t="inlineStr">
        <is>
          <t>Sin recuento físico en el inventario de Avain</t>
        </is>
      </c>
      <c r="U399" s="40" t="inlineStr">
        <is>
          <t>Sin recuento físico</t>
        </is>
      </c>
      <c r="V399" s="29" t="n"/>
      <c r="W399" s="29" t="n"/>
      <c r="X399" s="29" t="n"/>
      <c r="Y399" s="29" t="n"/>
      <c r="Z399" s="29" t="n"/>
      <c r="AA399" s="29" t="n"/>
    </row>
    <row r="400">
      <c r="A400" s="29" t="inlineStr">
        <is>
          <t>San Juan</t>
        </is>
      </c>
      <c r="B400" s="29" t="inlineStr">
        <is>
          <t>1120</t>
        </is>
      </c>
      <c r="C400" s="29" t="inlineStr">
        <is>
          <t>Stock SAP</t>
        </is>
      </c>
      <c r="D400" s="29" t="inlineStr">
        <is>
          <t>Medicamentos</t>
        </is>
      </c>
      <c r="E400" s="29" t="inlineStr">
        <is>
          <t>ZMED</t>
        </is>
      </c>
      <c r="F400" s="29" t="inlineStr">
        <is>
          <t>Dentro del alcance</t>
        </is>
      </c>
      <c r="G400" s="29" t="inlineStr">
        <is>
          <t>1000029</t>
        </is>
      </c>
      <c r="H400" s="29" t="inlineStr">
        <is>
          <t>ORINAL MASCULINO (PAPAGAYO)</t>
        </is>
      </c>
      <c r="I400" s="29" t="n"/>
      <c r="J400" s="29" t="n"/>
      <c r="K400" s="30">
        <f>SUMIF('1120 SJ'!$A$2:$A$679,$G400,'1120 SJ'!$I$2:$I$679)</f>
        <v/>
      </c>
      <c r="L400" s="30">
        <f>SUMIF('1120 SJ'!$A$2:$A$679,$G400,'1120 SJ'!$Q$2:$Q$679)</f>
        <v/>
      </c>
      <c r="M400" s="30">
        <f>$K400-$L400</f>
        <v/>
      </c>
      <c r="N400" s="31">
        <f>IFERROR(SUMIF('1120 SJ'!$A$2:$A$679,$G400,'1120 SJ'!$M$2:$M$679)/$K400,0)</f>
        <v/>
      </c>
      <c r="O400" s="31">
        <f>IFERROR($K400*$N400,"")</f>
        <v/>
      </c>
      <c r="P400" s="31">
        <f>IFERROR($L400*$N400,"")</f>
        <v/>
      </c>
      <c r="Q400" s="31">
        <f>$M400*$N400</f>
        <v/>
      </c>
      <c r="R400" s="29" t="n"/>
      <c r="S400" s="39" t="n"/>
      <c r="T400" s="29" t="inlineStr">
        <is>
          <t>Sin recuento físico en el inventario de Avain</t>
        </is>
      </c>
      <c r="U400" s="40" t="inlineStr">
        <is>
          <t>Sin recuento físico</t>
        </is>
      </c>
      <c r="V400" s="29" t="n"/>
      <c r="W400" s="29" t="n"/>
      <c r="X400" s="29" t="n"/>
      <c r="Y400" s="29" t="n"/>
      <c r="Z400" s="29" t="n"/>
      <c r="AA400" s="29" t="n"/>
    </row>
    <row r="401">
      <c r="A401" s="29" t="inlineStr">
        <is>
          <t>San Juan</t>
        </is>
      </c>
      <c r="B401" s="29" t="inlineStr">
        <is>
          <t>1120</t>
        </is>
      </c>
      <c r="C401" s="29" t="inlineStr">
        <is>
          <t>Stock SAP</t>
        </is>
      </c>
      <c r="D401" s="29" t="inlineStr">
        <is>
          <t>Medicamentos</t>
        </is>
      </c>
      <c r="E401" s="29" t="inlineStr">
        <is>
          <t>ZMED</t>
        </is>
      </c>
      <c r="F401" s="29" t="inlineStr">
        <is>
          <t>Dentro del alcance</t>
        </is>
      </c>
      <c r="G401" s="29" t="inlineStr">
        <is>
          <t>1000193</t>
        </is>
      </c>
      <c r="H401" s="29" t="inlineStr">
        <is>
          <t>MIGRAL COMPRIMIDO</t>
        </is>
      </c>
      <c r="I401" s="29" t="n"/>
      <c r="J401" s="29" t="n"/>
      <c r="K401" s="30">
        <f>SUMIF('1120 SJ'!$A$2:$A$679,$G401,'1120 SJ'!$I$2:$I$679)</f>
        <v/>
      </c>
      <c r="L401" s="30">
        <f>SUMIF('1120 SJ'!$A$2:$A$679,$G401,'1120 SJ'!$Q$2:$Q$679)</f>
        <v/>
      </c>
      <c r="M401" s="30">
        <f>$K401-$L401</f>
        <v/>
      </c>
      <c r="N401" s="31">
        <f>IFERROR(SUMIF('1120 SJ'!$A$2:$A$679,$G401,'1120 SJ'!$M$2:$M$679)/$K401,0)</f>
        <v/>
      </c>
      <c r="O401" s="31">
        <f>IFERROR($K401*$N401,"")</f>
        <v/>
      </c>
      <c r="P401" s="31">
        <f>IFERROR($L401*$N401,"")</f>
        <v/>
      </c>
      <c r="Q401" s="31">
        <f>$M401*$N401</f>
        <v/>
      </c>
      <c r="R401" s="29" t="n"/>
      <c r="S401" s="39" t="n"/>
      <c r="T401" s="29" t="inlineStr">
        <is>
          <t>Sin recuento físico en el inventario de Avain</t>
        </is>
      </c>
      <c r="U401" s="40" t="inlineStr">
        <is>
          <t>Sin recuento físico</t>
        </is>
      </c>
      <c r="V401" s="29" t="n"/>
      <c r="W401" s="29" t="n"/>
      <c r="X401" s="29" t="n"/>
      <c r="Y401" s="29" t="n"/>
      <c r="Z401" s="29" t="n"/>
      <c r="AA401" s="29" t="n"/>
    </row>
    <row r="402">
      <c r="A402" s="29" t="inlineStr">
        <is>
          <t>San Juan</t>
        </is>
      </c>
      <c r="B402" s="29" t="inlineStr">
        <is>
          <t>1120</t>
        </is>
      </c>
      <c r="C402" s="29" t="inlineStr">
        <is>
          <t>Stock SAP</t>
        </is>
      </c>
      <c r="D402" s="29" t="inlineStr">
        <is>
          <t>Medicamentos</t>
        </is>
      </c>
      <c r="E402" s="29" t="inlineStr">
        <is>
          <t>ZMED</t>
        </is>
      </c>
      <c r="F402" s="29" t="inlineStr">
        <is>
          <t>Dentro del alcance</t>
        </is>
      </c>
      <c r="G402" s="29" t="inlineStr">
        <is>
          <t>1000471</t>
        </is>
      </c>
      <c r="H402" s="29" t="inlineStr">
        <is>
          <t>ACETAZOLAMIDA 250 MG</t>
        </is>
      </c>
      <c r="I402" s="29" t="n"/>
      <c r="J402" s="29" t="n"/>
      <c r="K402" s="30">
        <f>SUMIF('1120 SJ'!$A$2:$A$679,$G402,'1120 SJ'!$I$2:$I$679)</f>
        <v/>
      </c>
      <c r="L402" s="30">
        <f>SUMIF('1120 SJ'!$A$2:$A$679,$G402,'1120 SJ'!$Q$2:$Q$679)</f>
        <v/>
      </c>
      <c r="M402" s="30">
        <f>$K402-$L402</f>
        <v/>
      </c>
      <c r="N402" s="31">
        <f>IFERROR(SUMIF('1120 SJ'!$A$2:$A$679,$G402,'1120 SJ'!$M$2:$M$679)/$K402,0)</f>
        <v/>
      </c>
      <c r="O402" s="31">
        <f>IFERROR($K402*$N402,"")</f>
        <v/>
      </c>
      <c r="P402" s="31">
        <f>IFERROR($L402*$N402,"")</f>
        <v/>
      </c>
      <c r="Q402" s="31">
        <f>$M402*$N402</f>
        <v/>
      </c>
      <c r="R402" s="29" t="n"/>
      <c r="S402" s="39" t="n"/>
      <c r="T402" s="29" t="inlineStr">
        <is>
          <t>Sin recuento físico en el inventario de Avain</t>
        </is>
      </c>
      <c r="U402" s="40" t="inlineStr">
        <is>
          <t>Sin recuento físico</t>
        </is>
      </c>
      <c r="V402" s="29" t="n"/>
      <c r="W402" s="29" t="n"/>
      <c r="X402" s="29" t="n"/>
      <c r="Y402" s="29" t="n"/>
      <c r="Z402" s="29" t="n"/>
      <c r="AA402" s="29" t="n"/>
    </row>
    <row r="403">
      <c r="A403" s="29" t="inlineStr">
        <is>
          <t>San Juan</t>
        </is>
      </c>
      <c r="B403" s="29" t="inlineStr">
        <is>
          <t>1120</t>
        </is>
      </c>
      <c r="C403" s="29" t="inlineStr">
        <is>
          <t>Stock SAP</t>
        </is>
      </c>
      <c r="D403" s="29" t="inlineStr">
        <is>
          <t>Medicamentos</t>
        </is>
      </c>
      <c r="E403" s="29" t="inlineStr">
        <is>
          <t>ZMED</t>
        </is>
      </c>
      <c r="F403" s="29" t="inlineStr">
        <is>
          <t>Dentro del alcance</t>
        </is>
      </c>
      <c r="G403" s="29" t="inlineStr">
        <is>
          <t>1000480</t>
        </is>
      </c>
      <c r="H403" s="29" t="inlineStr">
        <is>
          <t>CEFALEXINA 500MG COMPRIMIDOS</t>
        </is>
      </c>
      <c r="I403" s="29" t="n"/>
      <c r="J403" s="29" t="n"/>
      <c r="K403" s="30">
        <f>SUMIF('1120 SJ'!$A$2:$A$679,$G403,'1120 SJ'!$I$2:$I$679)</f>
        <v/>
      </c>
      <c r="L403" s="30">
        <f>SUMIF('1120 SJ'!$A$2:$A$679,$G403,'1120 SJ'!$Q$2:$Q$679)</f>
        <v/>
      </c>
      <c r="M403" s="30">
        <f>$K403-$L403</f>
        <v/>
      </c>
      <c r="N403" s="31">
        <f>IFERROR(SUMIF('1120 SJ'!$A$2:$A$679,$G403,'1120 SJ'!$M$2:$M$679)/$K403,0)</f>
        <v/>
      </c>
      <c r="O403" s="31">
        <f>IFERROR($K403*$N403,"")</f>
        <v/>
      </c>
      <c r="P403" s="31">
        <f>IFERROR($L403*$N403,"")</f>
        <v/>
      </c>
      <c r="Q403" s="31">
        <f>$M403*$N403</f>
        <v/>
      </c>
      <c r="R403" s="29" t="n"/>
      <c r="S403" s="39" t="n"/>
      <c r="T403" s="29" t="inlineStr">
        <is>
          <t>Sin recuento físico en el inventario de Avain</t>
        </is>
      </c>
      <c r="U403" s="40" t="inlineStr">
        <is>
          <t>Sin recuento físico</t>
        </is>
      </c>
      <c r="V403" s="29" t="n"/>
      <c r="W403" s="29" t="n"/>
      <c r="X403" s="29" t="n"/>
      <c r="Y403" s="29" t="n"/>
      <c r="Z403" s="29" t="n"/>
      <c r="AA403" s="29" t="n"/>
    </row>
    <row r="404">
      <c r="A404" s="29" t="inlineStr">
        <is>
          <t>San Juan</t>
        </is>
      </c>
      <c r="B404" s="29" t="inlineStr">
        <is>
          <t>1120</t>
        </is>
      </c>
      <c r="C404" s="29" t="inlineStr">
        <is>
          <t>Stock SAP</t>
        </is>
      </c>
      <c r="D404" s="29" t="inlineStr">
        <is>
          <t>Medicamentos</t>
        </is>
      </c>
      <c r="E404" s="29" t="inlineStr">
        <is>
          <t>ZMED</t>
        </is>
      </c>
      <c r="F404" s="29" t="inlineStr">
        <is>
          <t>Dentro del alcance</t>
        </is>
      </c>
      <c r="G404" s="29" t="inlineStr">
        <is>
          <t>1000527</t>
        </is>
      </c>
      <c r="H404" s="29" t="inlineStr">
        <is>
          <t>AMOXIDAL CLAVULANICO 1 G</t>
        </is>
      </c>
      <c r="I404" s="29" t="inlineStr">
        <is>
          <t>MED14</t>
        </is>
      </c>
      <c r="J404" s="29" t="inlineStr">
        <is>
          <t>Amoxicilina + Clavulanato Comp x 1 mg</t>
        </is>
      </c>
      <c r="K404" s="30">
        <f>SUMIF('1120 SJ'!$A$2:$A$679,$G404,'1120 SJ'!$I$2:$I$679)</f>
        <v/>
      </c>
      <c r="L404" s="30">
        <f>SUMIF('1120 SJ'!$A$2:$A$679,$G404,'1120 SJ'!$Q$2:$Q$679)</f>
        <v/>
      </c>
      <c r="M404" s="30">
        <f>$K404-$L404</f>
        <v/>
      </c>
      <c r="N404" s="31">
        <f>IFERROR(SUMIF('1120 SJ'!$A$2:$A$679,$G404,'1120 SJ'!$M$2:$M$679)/$K404,0)</f>
        <v/>
      </c>
      <c r="O404" s="31">
        <f>IFERROR($K404*$N404,"")</f>
        <v/>
      </c>
      <c r="P404" s="31">
        <f>IFERROR($L404*$N404,"")</f>
        <v/>
      </c>
      <c r="Q404" s="31">
        <f>$M404*$N404</f>
        <v/>
      </c>
      <c r="R404" s="41" t="inlineStr">
        <is>
          <t>Valorización a validar: relación de cantidades 371 a 1 entre SAP y el recuento físico. Sugiere distinta unidad de medida (SAP por caja o envase y el recuento por unidad). La diferencia económica de esta fila no debe tomarse como definitiva.</t>
        </is>
      </c>
      <c r="S404" s="38" t="inlineStr">
        <is>
          <t>Baja</t>
        </is>
      </c>
      <c r="T404" s="29" t="inlineStr">
        <is>
          <t>Homologado – confianza Baja – pendiente de validación</t>
        </is>
      </c>
      <c r="U404" s="37" t="inlineStr">
        <is>
          <t>Dar de alta en SAP</t>
        </is>
      </c>
      <c r="V404" s="29" t="inlineStr">
        <is>
          <t>Homologación por código Avain (master M11-001)</t>
        </is>
      </c>
      <c r="W404" s="29" t="inlineStr">
        <is>
          <t>Sí</t>
        </is>
      </c>
      <c r="X404" s="29" t="inlineStr">
        <is>
          <t>1000527, 1000816</t>
        </is>
      </c>
      <c r="Y404" s="29" t="inlineStr">
        <is>
          <t>Sí</t>
        </is>
      </c>
      <c r="Z404" s="29" t="inlineStr">
        <is>
          <t>M11-001</t>
        </is>
      </c>
      <c r="AA404" s="29" t="inlineStr">
        <is>
          <t>Homologación: confianza base Media + confianza SAP Media → Media. Aunque la homologación vincula estos registros, la presentación no coincide con el material imputado (dosis/presentación distinta (1MG vs 1000MG); similitud 0.26). Nivel degradado a Baja: verificar si corresponde otro código SAP. El cruce SAP–Avain identificó 2 códigos SAP como posibles equivalentes del mismo ítem de Avain (1000527, 1000816). Se imputó al primero (lógica BUSCARV); requiere validación posterior.</t>
        </is>
      </c>
    </row>
    <row r="405">
      <c r="A405" s="29" t="inlineStr">
        <is>
          <t>San Juan</t>
        </is>
      </c>
      <c r="B405" s="29" t="inlineStr">
        <is>
          <t>1120</t>
        </is>
      </c>
      <c r="C405" s="29" t="inlineStr">
        <is>
          <t>Stock SAP</t>
        </is>
      </c>
      <c r="D405" s="29" t="inlineStr">
        <is>
          <t>Medicamentos</t>
        </is>
      </c>
      <c r="E405" s="29" t="inlineStr">
        <is>
          <t>ZMED</t>
        </is>
      </c>
      <c r="F405" s="29" t="inlineStr">
        <is>
          <t>Dentro del alcance</t>
        </is>
      </c>
      <c r="G405" s="29" t="inlineStr">
        <is>
          <t>1000562</t>
        </is>
      </c>
      <c r="H405" s="29" t="inlineStr">
        <is>
          <t>CONTRACTIL (FLEBOCONSTRICTOR) COMP</t>
        </is>
      </c>
      <c r="I405" s="29" t="n"/>
      <c r="J405" s="29" t="n"/>
      <c r="K405" s="30">
        <f>SUMIF('1120 SJ'!$A$2:$A$679,$G405,'1120 SJ'!$I$2:$I$679)</f>
        <v/>
      </c>
      <c r="L405" s="30">
        <f>SUMIF('1120 SJ'!$A$2:$A$679,$G405,'1120 SJ'!$Q$2:$Q$679)</f>
        <v/>
      </c>
      <c r="M405" s="30">
        <f>$K405-$L405</f>
        <v/>
      </c>
      <c r="N405" s="31">
        <f>IFERROR(SUMIF('1120 SJ'!$A$2:$A$679,$G405,'1120 SJ'!$M$2:$M$679)/$K405,0)</f>
        <v/>
      </c>
      <c r="O405" s="31">
        <f>IFERROR($K405*$N405,"")</f>
        <v/>
      </c>
      <c r="P405" s="31">
        <f>IFERROR($L405*$N405,"")</f>
        <v/>
      </c>
      <c r="Q405" s="31">
        <f>$M405*$N405</f>
        <v/>
      </c>
      <c r="R405" s="29" t="n"/>
      <c r="S405" s="39" t="n"/>
      <c r="T405" s="29" t="inlineStr">
        <is>
          <t>Sin recuento físico en el inventario de Avain</t>
        </is>
      </c>
      <c r="U405" s="40" t="inlineStr">
        <is>
          <t>Sin recuento físico</t>
        </is>
      </c>
      <c r="V405" s="29" t="n"/>
      <c r="W405" s="29" t="n"/>
      <c r="X405" s="29" t="n"/>
      <c r="Y405" s="29" t="n"/>
      <c r="Z405" s="29" t="n"/>
      <c r="AA405" s="29" t="n"/>
    </row>
    <row r="406">
      <c r="A406" s="29" t="inlineStr">
        <is>
          <t>San Juan</t>
        </is>
      </c>
      <c r="B406" s="29" t="inlineStr">
        <is>
          <t>1120</t>
        </is>
      </c>
      <c r="C406" s="29" t="inlineStr">
        <is>
          <t>Stock SAP</t>
        </is>
      </c>
      <c r="D406" s="29" t="inlineStr">
        <is>
          <t>Medicamentos</t>
        </is>
      </c>
      <c r="E406" s="29" t="inlineStr">
        <is>
          <t>ZMED</t>
        </is>
      </c>
      <c r="F406" s="29" t="inlineStr">
        <is>
          <t>Dentro del alcance</t>
        </is>
      </c>
      <c r="G406" s="29" t="inlineStr">
        <is>
          <t>1000673</t>
        </is>
      </c>
      <c r="H406" s="29" t="inlineStr">
        <is>
          <t>TRAMADOL + PARACETAMOL COMP.</t>
        </is>
      </c>
      <c r="I406" s="29" t="n"/>
      <c r="J406" s="29" t="n"/>
      <c r="K406" s="30">
        <f>SUMIF('1120 SJ'!$A$2:$A$679,$G406,'1120 SJ'!$I$2:$I$679)</f>
        <v/>
      </c>
      <c r="L406" s="30">
        <f>SUMIF('1120 SJ'!$A$2:$A$679,$G406,'1120 SJ'!$Q$2:$Q$679)</f>
        <v/>
      </c>
      <c r="M406" s="30">
        <f>$K406-$L406</f>
        <v/>
      </c>
      <c r="N406" s="31">
        <f>IFERROR(SUMIF('1120 SJ'!$A$2:$A$679,$G406,'1120 SJ'!$M$2:$M$679)/$K406,0)</f>
        <v/>
      </c>
      <c r="O406" s="31">
        <f>IFERROR($K406*$N406,"")</f>
        <v/>
      </c>
      <c r="P406" s="31">
        <f>IFERROR($L406*$N406,"")</f>
        <v/>
      </c>
      <c r="Q406" s="31">
        <f>$M406*$N406</f>
        <v/>
      </c>
      <c r="R406" s="29" t="n"/>
      <c r="S406" s="39" t="n"/>
      <c r="T406" s="29" t="inlineStr">
        <is>
          <t>Sin recuento físico en el inventario de Avain</t>
        </is>
      </c>
      <c r="U406" s="40" t="inlineStr">
        <is>
          <t>Sin recuento físico</t>
        </is>
      </c>
      <c r="V406" s="29" t="n"/>
      <c r="W406" s="29" t="n"/>
      <c r="X406" s="29" t="n"/>
      <c r="Y406" s="29" t="n"/>
      <c r="Z406" s="29" t="n"/>
      <c r="AA406" s="29" t="n"/>
    </row>
    <row r="407">
      <c r="A407" s="29" t="inlineStr">
        <is>
          <t>San Juan</t>
        </is>
      </c>
      <c r="B407" s="29" t="inlineStr">
        <is>
          <t>1120</t>
        </is>
      </c>
      <c r="C407" s="29" t="inlineStr">
        <is>
          <t>Stock SAP</t>
        </is>
      </c>
      <c r="D407" s="29" t="inlineStr">
        <is>
          <t>Medicamentos</t>
        </is>
      </c>
      <c r="E407" s="29" t="inlineStr">
        <is>
          <t>ZMED</t>
        </is>
      </c>
      <c r="F407" s="29" t="inlineStr">
        <is>
          <t>Dentro del alcance</t>
        </is>
      </c>
      <c r="G407" s="29" t="inlineStr">
        <is>
          <t>1000699</t>
        </is>
      </c>
      <c r="H407" s="29" t="inlineStr">
        <is>
          <t>VITACORTIL CR X 20GR</t>
        </is>
      </c>
      <c r="I407" s="29" t="n"/>
      <c r="J407" s="29" t="n"/>
      <c r="K407" s="30">
        <f>SUMIF('1120 SJ'!$A$2:$A$679,$G407,'1120 SJ'!$I$2:$I$679)</f>
        <v/>
      </c>
      <c r="L407" s="30">
        <f>SUMIF('1120 SJ'!$A$2:$A$679,$G407,'1120 SJ'!$Q$2:$Q$679)</f>
        <v/>
      </c>
      <c r="M407" s="30">
        <f>$K407-$L407</f>
        <v/>
      </c>
      <c r="N407" s="31">
        <f>IFERROR(SUMIF('1120 SJ'!$A$2:$A$679,$G407,'1120 SJ'!$M$2:$M$679)/$K407,0)</f>
        <v/>
      </c>
      <c r="O407" s="31">
        <f>IFERROR($K407*$N407,"")</f>
        <v/>
      </c>
      <c r="P407" s="31">
        <f>IFERROR($L407*$N407,"")</f>
        <v/>
      </c>
      <c r="Q407" s="31">
        <f>$M407*$N407</f>
        <v/>
      </c>
      <c r="R407" s="29" t="n"/>
      <c r="S407" s="39" t="n"/>
      <c r="T407" s="29" t="inlineStr">
        <is>
          <t>Sin recuento físico en el inventario de Avain</t>
        </is>
      </c>
      <c r="U407" s="40" t="inlineStr">
        <is>
          <t>Sin recuento físico</t>
        </is>
      </c>
      <c r="V407" s="29" t="n"/>
      <c r="W407" s="29" t="n"/>
      <c r="X407" s="29" t="n"/>
      <c r="Y407" s="29" t="n"/>
      <c r="Z407" s="29" t="n"/>
      <c r="AA407" s="29" t="n"/>
    </row>
    <row r="408">
      <c r="A408" s="29" t="inlineStr">
        <is>
          <t>San Juan</t>
        </is>
      </c>
      <c r="B408" s="29" t="inlineStr">
        <is>
          <t>1120</t>
        </is>
      </c>
      <c r="C408" s="29" t="inlineStr">
        <is>
          <t>Stock SAP</t>
        </is>
      </c>
      <c r="D408" s="29" t="inlineStr">
        <is>
          <t>Medicamentos</t>
        </is>
      </c>
      <c r="E408" s="29" t="inlineStr">
        <is>
          <t>ZMED</t>
        </is>
      </c>
      <c r="F408" s="29" t="inlineStr">
        <is>
          <t>Dentro del alcance</t>
        </is>
      </c>
      <c r="G408" s="29" t="inlineStr">
        <is>
          <t>1000790</t>
        </is>
      </c>
      <c r="H408" s="29" t="inlineStr">
        <is>
          <t>BUSCAPINA SIMPLE COMP.</t>
        </is>
      </c>
      <c r="I408" s="29" t="n"/>
      <c r="J408" s="29" t="n"/>
      <c r="K408" s="30">
        <f>SUMIF('1120 SJ'!$A$2:$A$679,$G408,'1120 SJ'!$I$2:$I$679)</f>
        <v/>
      </c>
      <c r="L408" s="30">
        <f>SUMIF('1120 SJ'!$A$2:$A$679,$G408,'1120 SJ'!$Q$2:$Q$679)</f>
        <v/>
      </c>
      <c r="M408" s="30">
        <f>$K408-$L408</f>
        <v/>
      </c>
      <c r="N408" s="31">
        <f>IFERROR(SUMIF('1120 SJ'!$A$2:$A$679,$G408,'1120 SJ'!$M$2:$M$679)/$K408,0)</f>
        <v/>
      </c>
      <c r="O408" s="31">
        <f>IFERROR($K408*$N408,"")</f>
        <v/>
      </c>
      <c r="P408" s="31">
        <f>IFERROR($L408*$N408,"")</f>
        <v/>
      </c>
      <c r="Q408" s="31">
        <f>$M408*$N408</f>
        <v/>
      </c>
      <c r="R408" s="29" t="n"/>
      <c r="S408" s="39" t="n"/>
      <c r="T408" s="29" t="inlineStr">
        <is>
          <t>Sin recuento físico en el inventario de Avain</t>
        </is>
      </c>
      <c r="U408" s="40" t="inlineStr">
        <is>
          <t>Sin recuento físico</t>
        </is>
      </c>
      <c r="V408" s="29" t="n"/>
      <c r="W408" s="29" t="n"/>
      <c r="X408" s="29" t="n"/>
      <c r="Y408" s="29" t="n"/>
      <c r="Z408" s="29" t="n"/>
      <c r="AA408" s="29" t="n"/>
    </row>
    <row r="409">
      <c r="A409" s="29" t="inlineStr">
        <is>
          <t>San Juan</t>
        </is>
      </c>
      <c r="B409" s="29" t="inlineStr">
        <is>
          <t>1120</t>
        </is>
      </c>
      <c r="C409" s="29" t="inlineStr">
        <is>
          <t>Stock SAP</t>
        </is>
      </c>
      <c r="D409" s="29" t="inlineStr">
        <is>
          <t>Medicamentos</t>
        </is>
      </c>
      <c r="E409" s="29" t="inlineStr">
        <is>
          <t>ZMED</t>
        </is>
      </c>
      <c r="F409" s="29" t="inlineStr">
        <is>
          <t>Dentro del alcance</t>
        </is>
      </c>
      <c r="G409" s="29" t="inlineStr">
        <is>
          <t>1001083</t>
        </is>
      </c>
      <c r="H409" s="29" t="inlineStr">
        <is>
          <t>ALCON LAGRIMAS II 15ML</t>
        </is>
      </c>
      <c r="I409" s="29" t="n"/>
      <c r="J409" s="29" t="n"/>
      <c r="K409" s="30">
        <f>SUMIF('1120 SJ'!$A$2:$A$679,$G409,'1120 SJ'!$I$2:$I$679)</f>
        <v/>
      </c>
      <c r="L409" s="30">
        <f>SUMIF('1120 SJ'!$A$2:$A$679,$G409,'1120 SJ'!$Q$2:$Q$679)</f>
        <v/>
      </c>
      <c r="M409" s="30">
        <f>$K409-$L409</f>
        <v/>
      </c>
      <c r="N409" s="31">
        <f>IFERROR(SUMIF('1120 SJ'!$A$2:$A$679,$G409,'1120 SJ'!$M$2:$M$679)/$K409,0)</f>
        <v/>
      </c>
      <c r="O409" s="31">
        <f>IFERROR($K409*$N409,"")</f>
        <v/>
      </c>
      <c r="P409" s="31">
        <f>IFERROR($L409*$N409,"")</f>
        <v/>
      </c>
      <c r="Q409" s="31">
        <f>$M409*$N409</f>
        <v/>
      </c>
      <c r="R409" s="29" t="n"/>
      <c r="S409" s="39" t="n"/>
      <c r="T409" s="29" t="inlineStr">
        <is>
          <t>Sin recuento físico en el inventario de Avain</t>
        </is>
      </c>
      <c r="U409" s="40" t="inlineStr">
        <is>
          <t>Sin recuento físico</t>
        </is>
      </c>
      <c r="V409" s="29" t="n"/>
      <c r="W409" s="29" t="n"/>
      <c r="X409" s="29" t="n"/>
      <c r="Y409" s="29" t="n"/>
      <c r="Z409" s="29" t="n"/>
      <c r="AA409" s="29" t="n"/>
    </row>
    <row r="410">
      <c r="A410" s="29" t="inlineStr">
        <is>
          <t>San Juan</t>
        </is>
      </c>
      <c r="B410" s="29" t="inlineStr">
        <is>
          <t>1120</t>
        </is>
      </c>
      <c r="C410" s="29" t="inlineStr">
        <is>
          <t>Stock SAP</t>
        </is>
      </c>
      <c r="D410" s="29" t="inlineStr">
        <is>
          <t>Medicamentos</t>
        </is>
      </c>
      <c r="E410" s="29" t="inlineStr">
        <is>
          <t>ZMED</t>
        </is>
      </c>
      <c r="F410" s="29" t="inlineStr">
        <is>
          <t>Dentro del alcance</t>
        </is>
      </c>
      <c r="G410" s="29" t="inlineStr">
        <is>
          <t>1001288</t>
        </is>
      </c>
      <c r="H410" s="29" t="inlineStr">
        <is>
          <t>FLEXIDOL 15mg COMP X 30comp</t>
        </is>
      </c>
      <c r="I410" s="29" t="n"/>
      <c r="J410" s="29" t="n"/>
      <c r="K410" s="30">
        <f>SUMIF('1120 SJ'!$A$2:$A$679,$G410,'1120 SJ'!$I$2:$I$679)</f>
        <v/>
      </c>
      <c r="L410" s="30">
        <f>SUMIF('1120 SJ'!$A$2:$A$679,$G410,'1120 SJ'!$Q$2:$Q$679)</f>
        <v/>
      </c>
      <c r="M410" s="30">
        <f>$K410-$L410</f>
        <v/>
      </c>
      <c r="N410" s="31">
        <f>IFERROR(SUMIF('1120 SJ'!$A$2:$A$679,$G410,'1120 SJ'!$M$2:$M$679)/$K410,0)</f>
        <v/>
      </c>
      <c r="O410" s="31">
        <f>IFERROR($K410*$N410,"")</f>
        <v/>
      </c>
      <c r="P410" s="31">
        <f>IFERROR($L410*$N410,"")</f>
        <v/>
      </c>
      <c r="Q410" s="31">
        <f>$M410*$N410</f>
        <v/>
      </c>
      <c r="R410" s="29" t="n"/>
      <c r="S410" s="39" t="n"/>
      <c r="T410" s="29" t="inlineStr">
        <is>
          <t>Sin recuento físico en el inventario de Avain</t>
        </is>
      </c>
      <c r="U410" s="40" t="inlineStr">
        <is>
          <t>Sin recuento físico</t>
        </is>
      </c>
      <c r="V410" s="29" t="n"/>
      <c r="W410" s="29" t="n"/>
      <c r="X410" s="29" t="n"/>
      <c r="Y410" s="29" t="n"/>
      <c r="Z410" s="29" t="n"/>
      <c r="AA410" s="29" t="n"/>
    </row>
    <row r="411">
      <c r="A411" s="29" t="inlineStr">
        <is>
          <t>San Juan</t>
        </is>
      </c>
      <c r="B411" s="29" t="inlineStr">
        <is>
          <t>1120</t>
        </is>
      </c>
      <c r="C411" s="29" t="inlineStr">
        <is>
          <t>Stock SAP</t>
        </is>
      </c>
      <c r="D411" s="29" t="inlineStr">
        <is>
          <t>Medicamentos</t>
        </is>
      </c>
      <c r="E411" s="29" t="inlineStr">
        <is>
          <t>ZMED</t>
        </is>
      </c>
      <c r="F411" s="29" t="inlineStr">
        <is>
          <t>Dentro del alcance</t>
        </is>
      </c>
      <c r="G411" s="29" t="inlineStr">
        <is>
          <t>1001290</t>
        </is>
      </c>
      <c r="H411" s="29" t="inlineStr">
        <is>
          <t>MEDOCOR SUBLINGUAL 5 MG X 30COMP</t>
        </is>
      </c>
      <c r="I411" s="29" t="n"/>
      <c r="J411" s="29" t="n"/>
      <c r="K411" s="30">
        <f>SUMIF('1120 SJ'!$A$2:$A$679,$G411,'1120 SJ'!$I$2:$I$679)</f>
        <v/>
      </c>
      <c r="L411" s="30">
        <f>SUMIF('1120 SJ'!$A$2:$A$679,$G411,'1120 SJ'!$Q$2:$Q$679)</f>
        <v/>
      </c>
      <c r="M411" s="30">
        <f>$K411-$L411</f>
        <v/>
      </c>
      <c r="N411" s="31">
        <f>IFERROR(SUMIF('1120 SJ'!$A$2:$A$679,$G411,'1120 SJ'!$M$2:$M$679)/$K411,0)</f>
        <v/>
      </c>
      <c r="O411" s="31">
        <f>IFERROR($K411*$N411,"")</f>
        <v/>
      </c>
      <c r="P411" s="31">
        <f>IFERROR($L411*$N411,"")</f>
        <v/>
      </c>
      <c r="Q411" s="31">
        <f>$M411*$N411</f>
        <v/>
      </c>
      <c r="R411" s="29" t="n"/>
      <c r="S411" s="39" t="n"/>
      <c r="T411" s="29" t="inlineStr">
        <is>
          <t>Sin recuento físico en el inventario de Avain</t>
        </is>
      </c>
      <c r="U411" s="40" t="inlineStr">
        <is>
          <t>Sin recuento físico</t>
        </is>
      </c>
      <c r="V411" s="29" t="n"/>
      <c r="W411" s="29" t="n"/>
      <c r="X411" s="29" t="n"/>
      <c r="Y411" s="29" t="n"/>
      <c r="Z411" s="29" t="n"/>
      <c r="AA411" s="29" t="n"/>
    </row>
    <row r="412">
      <c r="A412" s="29" t="inlineStr">
        <is>
          <t>San Juan</t>
        </is>
      </c>
      <c r="B412" s="29" t="inlineStr">
        <is>
          <t>1120</t>
        </is>
      </c>
      <c r="C412" s="29" t="inlineStr">
        <is>
          <t>Stock SAP</t>
        </is>
      </c>
      <c r="D412" s="29" t="inlineStr">
        <is>
          <t>Medicamentos</t>
        </is>
      </c>
      <c r="E412" s="29" t="inlineStr">
        <is>
          <t>ZMED</t>
        </is>
      </c>
      <c r="F412" s="29" t="inlineStr">
        <is>
          <t>Dentro del alcance</t>
        </is>
      </c>
      <c r="G412" s="29" t="inlineStr">
        <is>
          <t>1001292</t>
        </is>
      </c>
      <c r="H412" s="29" t="inlineStr">
        <is>
          <t>Miopropan S comp x30un</t>
        </is>
      </c>
      <c r="I412" s="29" t="n"/>
      <c r="J412" s="29" t="n"/>
      <c r="K412" s="30">
        <f>SUMIF('1120 SJ'!$A$2:$A$679,$G412,'1120 SJ'!$I$2:$I$679)</f>
        <v/>
      </c>
      <c r="L412" s="30">
        <f>SUMIF('1120 SJ'!$A$2:$A$679,$G412,'1120 SJ'!$Q$2:$Q$679)</f>
        <v/>
      </c>
      <c r="M412" s="30">
        <f>$K412-$L412</f>
        <v/>
      </c>
      <c r="N412" s="31">
        <f>IFERROR(SUMIF('1120 SJ'!$A$2:$A$679,$G412,'1120 SJ'!$M$2:$M$679)/$K412,0)</f>
        <v/>
      </c>
      <c r="O412" s="31">
        <f>IFERROR($K412*$N412,"")</f>
        <v/>
      </c>
      <c r="P412" s="31">
        <f>IFERROR($L412*$N412,"")</f>
        <v/>
      </c>
      <c r="Q412" s="31">
        <f>$M412*$N412</f>
        <v/>
      </c>
      <c r="R412" s="29" t="n"/>
      <c r="S412" s="39" t="n"/>
      <c r="T412" s="29" t="inlineStr">
        <is>
          <t>Sin recuento físico en el inventario de Avain</t>
        </is>
      </c>
      <c r="U412" s="40" t="inlineStr">
        <is>
          <t>Sin recuento físico</t>
        </is>
      </c>
      <c r="V412" s="29" t="n"/>
      <c r="W412" s="29" t="n"/>
      <c r="X412" s="29" t="n"/>
      <c r="Y412" s="29" t="n"/>
      <c r="Z412" s="29" t="n"/>
      <c r="AA412" s="29" t="n"/>
    </row>
    <row r="413">
      <c r="A413" s="29" t="inlineStr">
        <is>
          <t>San Juan</t>
        </is>
      </c>
      <c r="B413" s="29" t="inlineStr">
        <is>
          <t>1120</t>
        </is>
      </c>
      <c r="C413" s="29" t="inlineStr">
        <is>
          <t>Stock SAP</t>
        </is>
      </c>
      <c r="D413" s="29" t="inlineStr">
        <is>
          <t>Medicamentos</t>
        </is>
      </c>
      <c r="E413" s="29" t="inlineStr">
        <is>
          <t>ZMED</t>
        </is>
      </c>
      <c r="F413" s="29" t="inlineStr">
        <is>
          <t>Dentro del alcance</t>
        </is>
      </c>
      <c r="G413" s="29" t="inlineStr">
        <is>
          <t>1001294</t>
        </is>
      </c>
      <c r="H413" s="29" t="inlineStr">
        <is>
          <t>Miopropan S comp x 60un</t>
        </is>
      </c>
      <c r="I413" s="29" t="n"/>
      <c r="J413" s="29" t="n"/>
      <c r="K413" s="30">
        <f>SUMIF('1120 SJ'!$A$2:$A$679,$G413,'1120 SJ'!$I$2:$I$679)</f>
        <v/>
      </c>
      <c r="L413" s="30">
        <f>SUMIF('1120 SJ'!$A$2:$A$679,$G413,'1120 SJ'!$Q$2:$Q$679)</f>
        <v/>
      </c>
      <c r="M413" s="30">
        <f>$K413-$L413</f>
        <v/>
      </c>
      <c r="N413" s="31">
        <f>IFERROR(SUMIF('1120 SJ'!$A$2:$A$679,$G413,'1120 SJ'!$M$2:$M$679)/$K413,0)</f>
        <v/>
      </c>
      <c r="O413" s="31">
        <f>IFERROR($K413*$N413,"")</f>
        <v/>
      </c>
      <c r="P413" s="31">
        <f>IFERROR($L413*$N413,"")</f>
        <v/>
      </c>
      <c r="Q413" s="31">
        <f>$M413*$N413</f>
        <v/>
      </c>
      <c r="R413" s="29" t="n"/>
      <c r="S413" s="39" t="n"/>
      <c r="T413" s="29" t="inlineStr">
        <is>
          <t>Sin recuento físico en el inventario de Avain</t>
        </is>
      </c>
      <c r="U413" s="40" t="inlineStr">
        <is>
          <t>Sin recuento físico</t>
        </is>
      </c>
      <c r="V413" s="29" t="n"/>
      <c r="W413" s="29" t="n"/>
      <c r="X413" s="29" t="n"/>
      <c r="Y413" s="29" t="n"/>
      <c r="Z413" s="29" t="n"/>
      <c r="AA413" s="29" t="n"/>
    </row>
    <row r="414">
      <c r="A414" s="29" t="inlineStr">
        <is>
          <t>San Juan</t>
        </is>
      </c>
      <c r="B414" s="29" t="inlineStr">
        <is>
          <t>1120</t>
        </is>
      </c>
      <c r="C414" s="29" t="inlineStr">
        <is>
          <t>Stock SAP</t>
        </is>
      </c>
      <c r="D414" s="29" t="inlineStr">
        <is>
          <t>Medicamentos</t>
        </is>
      </c>
      <c r="E414" s="29" t="inlineStr">
        <is>
          <t>ZMED</t>
        </is>
      </c>
      <c r="F414" s="29" t="inlineStr">
        <is>
          <t>Dentro del alcance</t>
        </is>
      </c>
      <c r="G414" s="29" t="inlineStr">
        <is>
          <t>1005104</t>
        </is>
      </c>
      <c r="H414" s="29" t="inlineStr">
        <is>
          <t>CLONAZEPAM 0.5MG COMPRIMIDO</t>
        </is>
      </c>
      <c r="I414" s="29" t="n"/>
      <c r="J414" s="29" t="n"/>
      <c r="K414" s="30">
        <f>SUMIF('1120 SJ'!$A$2:$A$679,$G414,'1120 SJ'!$I$2:$I$679)</f>
        <v/>
      </c>
      <c r="L414" s="30">
        <f>SUMIF('1120 SJ'!$A$2:$A$679,$G414,'1120 SJ'!$Q$2:$Q$679)</f>
        <v/>
      </c>
      <c r="M414" s="30">
        <f>$K414-$L414</f>
        <v/>
      </c>
      <c r="N414" s="31">
        <f>IFERROR(SUMIF('1120 SJ'!$A$2:$A$679,$G414,'1120 SJ'!$M$2:$M$679)/$K414,0)</f>
        <v/>
      </c>
      <c r="O414" s="31">
        <f>IFERROR($K414*$N414,"")</f>
        <v/>
      </c>
      <c r="P414" s="31">
        <f>IFERROR($L414*$N414,"")</f>
        <v/>
      </c>
      <c r="Q414" s="31">
        <f>$M414*$N414</f>
        <v/>
      </c>
      <c r="R414" s="29" t="n"/>
      <c r="S414" s="39" t="n"/>
      <c r="T414" s="29" t="inlineStr">
        <is>
          <t>Sin recuento físico en el inventario de Avain</t>
        </is>
      </c>
      <c r="U414" s="40" t="inlineStr">
        <is>
          <t>Sin recuento físico</t>
        </is>
      </c>
      <c r="V414" s="29" t="n"/>
      <c r="W414" s="29" t="n"/>
      <c r="X414" s="29" t="n"/>
      <c r="Y414" s="29" t="n"/>
      <c r="Z414" s="29" t="n"/>
      <c r="AA414" s="29" t="n"/>
    </row>
    <row r="415">
      <c r="A415" s="29" t="inlineStr">
        <is>
          <t>San Juan</t>
        </is>
      </c>
      <c r="B415" s="29" t="inlineStr">
        <is>
          <t>1120</t>
        </is>
      </c>
      <c r="C415" s="29" t="inlineStr">
        <is>
          <t>Stock SAP</t>
        </is>
      </c>
      <c r="D415" s="29" t="inlineStr">
        <is>
          <t>Medicamentos</t>
        </is>
      </c>
      <c r="E415" s="29" t="inlineStr">
        <is>
          <t>ZMED</t>
        </is>
      </c>
      <c r="F415" s="29" t="inlineStr">
        <is>
          <t>Dentro del alcance</t>
        </is>
      </c>
      <c r="G415" s="29" t="inlineStr">
        <is>
          <t>1005272</t>
        </is>
      </c>
      <c r="H415" s="29" t="inlineStr">
        <is>
          <t>METALYSE 50GR AMP (10000U)</t>
        </is>
      </c>
      <c r="I415" s="29" t="n"/>
      <c r="J415" s="29" t="n"/>
      <c r="K415" s="30">
        <f>SUMIF('1120 SJ'!$A$2:$A$679,$G415,'1120 SJ'!$I$2:$I$679)</f>
        <v/>
      </c>
      <c r="L415" s="30">
        <f>SUMIF('1120 SJ'!$A$2:$A$679,$G415,'1120 SJ'!$Q$2:$Q$679)</f>
        <v/>
      </c>
      <c r="M415" s="30">
        <f>$K415-$L415</f>
        <v/>
      </c>
      <c r="N415" s="31">
        <f>IFERROR(SUMIF('1120 SJ'!$A$2:$A$679,$G415,'1120 SJ'!$M$2:$M$679)/$K415,0)</f>
        <v/>
      </c>
      <c r="O415" s="31">
        <f>IFERROR($K415*$N415,"")</f>
        <v/>
      </c>
      <c r="P415" s="31">
        <f>IFERROR($L415*$N415,"")</f>
        <v/>
      </c>
      <c r="Q415" s="31">
        <f>$M415*$N415</f>
        <v/>
      </c>
      <c r="R415" s="29" t="n"/>
      <c r="S415" s="39" t="n"/>
      <c r="T415" s="29" t="inlineStr">
        <is>
          <t>Sin recuento físico en el inventario de Avain</t>
        </is>
      </c>
      <c r="U415" s="40" t="inlineStr">
        <is>
          <t>Sin recuento físico</t>
        </is>
      </c>
      <c r="V415" s="29" t="n"/>
      <c r="W415" s="29" t="n"/>
      <c r="X415" s="29" t="n"/>
      <c r="Y415" s="29" t="n"/>
      <c r="Z415" s="29" t="n"/>
      <c r="AA415" s="29" t="n"/>
    </row>
    <row r="416">
      <c r="A416" s="29" t="inlineStr">
        <is>
          <t>San Juan</t>
        </is>
      </c>
      <c r="B416" s="29" t="inlineStr">
        <is>
          <t>1120</t>
        </is>
      </c>
      <c r="C416" s="29" t="inlineStr">
        <is>
          <t>Stock SAP</t>
        </is>
      </c>
      <c r="D416" s="29" t="inlineStr">
        <is>
          <t>Medicamentos</t>
        </is>
      </c>
      <c r="E416" s="29" t="inlineStr">
        <is>
          <t>ZMED</t>
        </is>
      </c>
      <c r="F416" s="29" t="inlineStr">
        <is>
          <t>Dentro del alcance</t>
        </is>
      </c>
      <c r="G416" s="29" t="inlineStr">
        <is>
          <t>1005331</t>
        </is>
      </c>
      <c r="H416" s="29" t="inlineStr">
        <is>
          <t>LORAZEPAM SL COMP X 1MG</t>
        </is>
      </c>
      <c r="I416" s="29" t="n"/>
      <c r="J416" s="29" t="n"/>
      <c r="K416" s="30">
        <f>SUMIF('1120 SJ'!$A$2:$A$679,$G416,'1120 SJ'!$I$2:$I$679)</f>
        <v/>
      </c>
      <c r="L416" s="30">
        <f>SUMIF('1120 SJ'!$A$2:$A$679,$G416,'1120 SJ'!$Q$2:$Q$679)</f>
        <v/>
      </c>
      <c r="M416" s="30">
        <f>$K416-$L416</f>
        <v/>
      </c>
      <c r="N416" s="31">
        <f>IFERROR(SUMIF('1120 SJ'!$A$2:$A$679,$G416,'1120 SJ'!$M$2:$M$679)/$K416,0)</f>
        <v/>
      </c>
      <c r="O416" s="31">
        <f>IFERROR($K416*$N416,"")</f>
        <v/>
      </c>
      <c r="P416" s="31">
        <f>IFERROR($L416*$N416,"")</f>
        <v/>
      </c>
      <c r="Q416" s="31">
        <f>$M416*$N416</f>
        <v/>
      </c>
      <c r="R416" s="29" t="n"/>
      <c r="S416" s="39" t="n"/>
      <c r="T416" s="29" t="inlineStr">
        <is>
          <t>Sin recuento físico en el inventario de Avain</t>
        </is>
      </c>
      <c r="U416" s="40" t="inlineStr">
        <is>
          <t>Sin recuento físico</t>
        </is>
      </c>
      <c r="V416" s="29" t="n"/>
      <c r="W416" s="29" t="n"/>
      <c r="X416" s="29" t="n"/>
      <c r="Y416" s="29" t="n"/>
      <c r="Z416" s="29" t="n"/>
      <c r="AA416" s="29" t="n"/>
    </row>
    <row r="417">
      <c r="A417" s="29" t="inlineStr">
        <is>
          <t>San Juan</t>
        </is>
      </c>
      <c r="B417" s="29" t="inlineStr">
        <is>
          <t>1120</t>
        </is>
      </c>
      <c r="C417" s="29" t="inlineStr">
        <is>
          <t>Stock SAP</t>
        </is>
      </c>
      <c r="D417" s="29" t="inlineStr">
        <is>
          <t>Medicamentos</t>
        </is>
      </c>
      <c r="E417" s="29" t="inlineStr">
        <is>
          <t>ZMED</t>
        </is>
      </c>
      <c r="F417" s="29" t="inlineStr">
        <is>
          <t>Dentro del alcance</t>
        </is>
      </c>
      <c r="G417" s="29" t="inlineStr">
        <is>
          <t>1005352</t>
        </is>
      </c>
      <c r="H417" s="29" t="inlineStr">
        <is>
          <t>ENOXAPARINA 60MG JER. PRELLENADA X 10UN</t>
        </is>
      </c>
      <c r="I417" s="29" t="n"/>
      <c r="J417" s="29" t="n"/>
      <c r="K417" s="30">
        <f>SUMIF('1120 SJ'!$A$2:$A$679,$G417,'1120 SJ'!$I$2:$I$679)</f>
        <v/>
      </c>
      <c r="L417" s="30">
        <f>SUMIF('1120 SJ'!$A$2:$A$679,$G417,'1120 SJ'!$Q$2:$Q$679)</f>
        <v/>
      </c>
      <c r="M417" s="30">
        <f>$K417-$L417</f>
        <v/>
      </c>
      <c r="N417" s="31">
        <f>IFERROR(SUMIF('1120 SJ'!$A$2:$A$679,$G417,'1120 SJ'!$M$2:$M$679)/$K417,0)</f>
        <v/>
      </c>
      <c r="O417" s="31">
        <f>IFERROR($K417*$N417,"")</f>
        <v/>
      </c>
      <c r="P417" s="31">
        <f>IFERROR($L417*$N417,"")</f>
        <v/>
      </c>
      <c r="Q417" s="31">
        <f>$M417*$N417</f>
        <v/>
      </c>
      <c r="R417" s="29" t="n"/>
      <c r="S417" s="39" t="n"/>
      <c r="T417" s="29" t="inlineStr">
        <is>
          <t>Sin recuento físico en el inventario de Avain</t>
        </is>
      </c>
      <c r="U417" s="40" t="inlineStr">
        <is>
          <t>Sin recuento físico</t>
        </is>
      </c>
      <c r="V417" s="29" t="n"/>
      <c r="W417" s="29" t="n"/>
      <c r="X417" s="29" t="n"/>
      <c r="Y417" s="29" t="n"/>
      <c r="Z417" s="29" t="n"/>
      <c r="AA417" s="29" t="n"/>
    </row>
    <row r="418">
      <c r="A418" s="29" t="inlineStr">
        <is>
          <t>San Juan</t>
        </is>
      </c>
      <c r="B418" s="29" t="inlineStr">
        <is>
          <t>1120</t>
        </is>
      </c>
      <c r="C418" s="29" t="inlineStr">
        <is>
          <t>Stock SAP</t>
        </is>
      </c>
      <c r="D418" s="29" t="inlineStr">
        <is>
          <t>Medicamentos</t>
        </is>
      </c>
      <c r="E418" s="29" t="inlineStr">
        <is>
          <t>ZMED</t>
        </is>
      </c>
      <c r="F418" s="29" t="inlineStr">
        <is>
          <t>Dentro del alcance</t>
        </is>
      </c>
      <c r="G418" s="29" t="inlineStr">
        <is>
          <t>1005353</t>
        </is>
      </c>
      <c r="H418" s="29" t="inlineStr">
        <is>
          <t>INSULINA ASPARTICA CART X5UN</t>
        </is>
      </c>
      <c r="I418" s="29" t="n"/>
      <c r="J418" s="29" t="n"/>
      <c r="K418" s="30">
        <f>SUMIF('1120 SJ'!$A$2:$A$679,$G418,'1120 SJ'!$I$2:$I$679)</f>
        <v/>
      </c>
      <c r="L418" s="30">
        <f>SUMIF('1120 SJ'!$A$2:$A$679,$G418,'1120 SJ'!$Q$2:$Q$679)</f>
        <v/>
      </c>
      <c r="M418" s="30">
        <f>$K418-$L418</f>
        <v/>
      </c>
      <c r="N418" s="31">
        <f>IFERROR(SUMIF('1120 SJ'!$A$2:$A$679,$G418,'1120 SJ'!$M$2:$M$679)/$K418,0)</f>
        <v/>
      </c>
      <c r="O418" s="31">
        <f>IFERROR($K418*$N418,"")</f>
        <v/>
      </c>
      <c r="P418" s="31">
        <f>IFERROR($L418*$N418,"")</f>
        <v/>
      </c>
      <c r="Q418" s="31">
        <f>$M418*$N418</f>
        <v/>
      </c>
      <c r="R418" s="29" t="n"/>
      <c r="S418" s="39" t="n"/>
      <c r="T418" s="29" t="inlineStr">
        <is>
          <t>Sin recuento físico en el inventario de Avain</t>
        </is>
      </c>
      <c r="U418" s="40" t="inlineStr">
        <is>
          <t>Sin recuento físico</t>
        </is>
      </c>
      <c r="V418" s="29" t="n"/>
      <c r="W418" s="29" t="n"/>
      <c r="X418" s="29" t="n"/>
      <c r="Y418" s="29" t="n"/>
      <c r="Z418" s="29" t="n"/>
      <c r="AA418" s="29" t="n"/>
    </row>
    <row r="419">
      <c r="A419" s="29" t="inlineStr">
        <is>
          <t>San Juan</t>
        </is>
      </c>
      <c r="B419" s="29" t="inlineStr">
        <is>
          <t>1120</t>
        </is>
      </c>
      <c r="C419" s="29" t="inlineStr">
        <is>
          <t>Stock SAP</t>
        </is>
      </c>
      <c r="D419" s="29" t="inlineStr">
        <is>
          <t>Descartables</t>
        </is>
      </c>
      <c r="E419" s="29" t="inlineStr">
        <is>
          <t>ZDES</t>
        </is>
      </c>
      <c r="F419" s="29" t="inlineStr">
        <is>
          <t>Dentro del alcance</t>
        </is>
      </c>
      <c r="G419" s="29" t="inlineStr">
        <is>
          <t>2000497</t>
        </is>
      </c>
      <c r="H419" s="29" t="inlineStr">
        <is>
          <t>PIE DE SUERO</t>
        </is>
      </c>
      <c r="I419" s="29" t="n"/>
      <c r="J419" s="29" t="n"/>
      <c r="K419" s="30">
        <f>SUMIF('1120 SJ'!$A$2:$A$679,$G419,'1120 SJ'!$I$2:$I$679)</f>
        <v/>
      </c>
      <c r="L419" s="30">
        <f>SUMIF('1120 SJ'!$A$2:$A$679,$G419,'1120 SJ'!$Q$2:$Q$679)</f>
        <v/>
      </c>
      <c r="M419" s="30">
        <f>$K419-$L419</f>
        <v/>
      </c>
      <c r="N419" s="31">
        <f>IFERROR(SUMIF('1120 SJ'!$A$2:$A$679,$G419,'1120 SJ'!$M$2:$M$679)/$K419,0)</f>
        <v/>
      </c>
      <c r="O419" s="31">
        <f>IFERROR($K419*$N419,"")</f>
        <v/>
      </c>
      <c r="P419" s="31">
        <f>IFERROR($L419*$N419,"")</f>
        <v/>
      </c>
      <c r="Q419" s="31">
        <f>$M419*$N419</f>
        <v/>
      </c>
      <c r="R419" s="29" t="n"/>
      <c r="S419" s="39" t="n"/>
      <c r="T419" s="29" t="inlineStr">
        <is>
          <t>Sin recuento físico en el inventario de Avain</t>
        </is>
      </c>
      <c r="U419" s="40" t="inlineStr">
        <is>
          <t>Sin recuento físico</t>
        </is>
      </c>
      <c r="V419" s="29" t="n"/>
      <c r="W419" s="29" t="n"/>
      <c r="X419" s="29" t="n"/>
      <c r="Y419" s="29" t="n"/>
      <c r="Z419" s="29" t="n"/>
      <c r="AA419" s="29" t="n"/>
    </row>
    <row r="420">
      <c r="A420" s="29" t="inlineStr">
        <is>
          <t>San Juan</t>
        </is>
      </c>
      <c r="B420" s="29" t="inlineStr">
        <is>
          <t>1120</t>
        </is>
      </c>
      <c r="C420" s="29" t="inlineStr">
        <is>
          <t>Stock SAP</t>
        </is>
      </c>
      <c r="D420" s="29" t="inlineStr">
        <is>
          <t>Descartables</t>
        </is>
      </c>
      <c r="E420" s="29" t="inlineStr">
        <is>
          <t>ZDES</t>
        </is>
      </c>
      <c r="F420" s="29" t="inlineStr">
        <is>
          <t>Dentro del alcance</t>
        </is>
      </c>
      <c r="G420" s="29" t="inlineStr">
        <is>
          <t>2001233</t>
        </is>
      </c>
      <c r="H420" s="29" t="inlineStr">
        <is>
          <t>HILO DE SUTURA SUPRALON 5</t>
        </is>
      </c>
      <c r="I420" s="29" t="n"/>
      <c r="J420" s="29" t="n"/>
      <c r="K420" s="30">
        <f>SUMIF('1120 SJ'!$A$2:$A$679,$G420,'1120 SJ'!$I$2:$I$679)</f>
        <v/>
      </c>
      <c r="L420" s="30">
        <f>SUMIF('1120 SJ'!$A$2:$A$679,$G420,'1120 SJ'!$Q$2:$Q$679)</f>
        <v/>
      </c>
      <c r="M420" s="30">
        <f>$K420-$L420</f>
        <v/>
      </c>
      <c r="N420" s="31">
        <f>IFERROR(SUMIF('1120 SJ'!$A$2:$A$679,$G420,'1120 SJ'!$M$2:$M$679)/$K420,0)</f>
        <v/>
      </c>
      <c r="O420" s="31">
        <f>IFERROR($K420*$N420,"")</f>
        <v/>
      </c>
      <c r="P420" s="31">
        <f>IFERROR($L420*$N420,"")</f>
        <v/>
      </c>
      <c r="Q420" s="31">
        <f>$M420*$N420</f>
        <v/>
      </c>
      <c r="R420" s="29" t="n"/>
      <c r="S420" s="39" t="n"/>
      <c r="T420" s="29" t="inlineStr">
        <is>
          <t>Sin recuento físico en el inventario de Avain</t>
        </is>
      </c>
      <c r="U420" s="40" t="inlineStr">
        <is>
          <t>Sin recuento físico</t>
        </is>
      </c>
      <c r="V420" s="29" t="n"/>
      <c r="W420" s="29" t="n"/>
      <c r="X420" s="29" t="n"/>
      <c r="Y420" s="29" t="n"/>
      <c r="Z420" s="29" t="n"/>
      <c r="AA420" s="29" t="n"/>
    </row>
    <row r="421">
      <c r="A421" s="29" t="inlineStr">
        <is>
          <t>San Juan</t>
        </is>
      </c>
      <c r="B421" s="29" t="inlineStr">
        <is>
          <t>1120</t>
        </is>
      </c>
      <c r="C421" s="29" t="inlineStr">
        <is>
          <t>Stock SAP</t>
        </is>
      </c>
      <c r="D421" s="29" t="inlineStr">
        <is>
          <t>Descartables</t>
        </is>
      </c>
      <c r="E421" s="29" t="inlineStr">
        <is>
          <t>ZDES</t>
        </is>
      </c>
      <c r="F421" s="29" t="inlineStr">
        <is>
          <t>Dentro del alcance</t>
        </is>
      </c>
      <c r="G421" s="29" t="inlineStr">
        <is>
          <t>2001327</t>
        </is>
      </c>
      <c r="H421" s="29" t="inlineStr">
        <is>
          <t>TIRAS REACTIVAS FREESTYLE OPTIUM S/CODIF</t>
        </is>
      </c>
      <c r="I421" s="29" t="n"/>
      <c r="J421" s="29" t="n"/>
      <c r="K421" s="30">
        <f>SUMIF('1120 SJ'!$A$2:$A$679,$G421,'1120 SJ'!$I$2:$I$679)</f>
        <v/>
      </c>
      <c r="L421" s="30">
        <f>SUMIF('1120 SJ'!$A$2:$A$679,$G421,'1120 SJ'!$Q$2:$Q$679)</f>
        <v/>
      </c>
      <c r="M421" s="30">
        <f>$K421-$L421</f>
        <v/>
      </c>
      <c r="N421" s="31">
        <f>IFERROR(SUMIF('1120 SJ'!$A$2:$A$679,$G421,'1120 SJ'!$M$2:$M$679)/$K421,0)</f>
        <v/>
      </c>
      <c r="O421" s="31">
        <f>IFERROR($K421*$N421,"")</f>
        <v/>
      </c>
      <c r="P421" s="31">
        <f>IFERROR($L421*$N421,"")</f>
        <v/>
      </c>
      <c r="Q421" s="31">
        <f>$M421*$N421</f>
        <v/>
      </c>
      <c r="R421" s="29" t="n"/>
      <c r="S421" s="39" t="n"/>
      <c r="T421" s="29" t="inlineStr">
        <is>
          <t>Sin recuento físico en el inventario de Avain</t>
        </is>
      </c>
      <c r="U421" s="40" t="inlineStr">
        <is>
          <t>Sin recuento físico</t>
        </is>
      </c>
      <c r="V421" s="29" t="n"/>
      <c r="W421" s="29" t="n"/>
      <c r="X421" s="29" t="n"/>
      <c r="Y421" s="29" t="n"/>
      <c r="Z421" s="29" t="n"/>
      <c r="AA421" s="29" t="n"/>
    </row>
    <row r="422">
      <c r="A422" s="29" t="inlineStr">
        <is>
          <t>San Juan</t>
        </is>
      </c>
      <c r="B422" s="29" t="inlineStr">
        <is>
          <t>1120</t>
        </is>
      </c>
      <c r="C422" s="29" t="inlineStr">
        <is>
          <t>Stock SAP</t>
        </is>
      </c>
      <c r="D422" s="29" t="inlineStr">
        <is>
          <t>Descartables</t>
        </is>
      </c>
      <c r="E422" s="29" t="inlineStr">
        <is>
          <t>ZDES</t>
        </is>
      </c>
      <c r="F422" s="29" t="inlineStr">
        <is>
          <t>Dentro del alcance</t>
        </is>
      </c>
      <c r="G422" s="29" t="inlineStr">
        <is>
          <t>2001522</t>
        </is>
      </c>
      <c r="H422" s="29" t="inlineStr">
        <is>
          <t>CARTUCHO EG7+</t>
        </is>
      </c>
      <c r="I422" s="29" t="n"/>
      <c r="J422" s="29" t="n"/>
      <c r="K422" s="30">
        <f>SUMIF('1120 SJ'!$A$2:$A$679,$G422,'1120 SJ'!$I$2:$I$679)</f>
        <v/>
      </c>
      <c r="L422" s="30">
        <f>SUMIF('1120 SJ'!$A$2:$A$679,$G422,'1120 SJ'!$Q$2:$Q$679)</f>
        <v/>
      </c>
      <c r="M422" s="30">
        <f>$K422-$L422</f>
        <v/>
      </c>
      <c r="N422" s="31">
        <f>IFERROR(SUMIF('1120 SJ'!$A$2:$A$679,$G422,'1120 SJ'!$M$2:$M$679)/$K422,0)</f>
        <v/>
      </c>
      <c r="O422" s="31">
        <f>IFERROR($K422*$N422,"")</f>
        <v/>
      </c>
      <c r="P422" s="31">
        <f>IFERROR($L422*$N422,"")</f>
        <v/>
      </c>
      <c r="Q422" s="31">
        <f>$M422*$N422</f>
        <v/>
      </c>
      <c r="R422" s="29" t="n"/>
      <c r="S422" s="39" t="n"/>
      <c r="T422" s="29" t="inlineStr">
        <is>
          <t>Sin recuento físico en el inventario de Avain</t>
        </is>
      </c>
      <c r="U422" s="40" t="inlineStr">
        <is>
          <t>Sin recuento físico</t>
        </is>
      </c>
      <c r="V422" s="29" t="n"/>
      <c r="W422" s="29" t="n"/>
      <c r="X422" s="29" t="n"/>
      <c r="Y422" s="29" t="n"/>
      <c r="Z422" s="29" t="n"/>
      <c r="AA422" s="29" t="n"/>
    </row>
    <row r="423">
      <c r="A423" s="29" t="inlineStr">
        <is>
          <t>San Juan</t>
        </is>
      </c>
      <c r="B423" s="29" t="inlineStr">
        <is>
          <t>1120</t>
        </is>
      </c>
      <c r="C423" s="29" t="inlineStr">
        <is>
          <t>Stock SAP</t>
        </is>
      </c>
      <c r="D423" s="29" t="inlineStr">
        <is>
          <t>Descartables</t>
        </is>
      </c>
      <c r="E423" s="29" t="inlineStr">
        <is>
          <t>ZDES</t>
        </is>
      </c>
      <c r="F423" s="29" t="inlineStr">
        <is>
          <t>Dentro del alcance</t>
        </is>
      </c>
      <c r="G423" s="29" t="inlineStr">
        <is>
          <t>2001766</t>
        </is>
      </c>
      <c r="H423" s="29" t="inlineStr">
        <is>
          <t>SONDA INHALACION DE 02 K29</t>
        </is>
      </c>
      <c r="I423" s="29" t="n"/>
      <c r="J423" s="29" t="n"/>
      <c r="K423" s="30">
        <f>SUMIF('1120 SJ'!$A$2:$A$679,$G423,'1120 SJ'!$I$2:$I$679)</f>
        <v/>
      </c>
      <c r="L423" s="30">
        <f>SUMIF('1120 SJ'!$A$2:$A$679,$G423,'1120 SJ'!$Q$2:$Q$679)</f>
        <v/>
      </c>
      <c r="M423" s="30">
        <f>$K423-$L423</f>
        <v/>
      </c>
      <c r="N423" s="31">
        <f>IFERROR(SUMIF('1120 SJ'!$A$2:$A$679,$G423,'1120 SJ'!$M$2:$M$679)/$K423,0)</f>
        <v/>
      </c>
      <c r="O423" s="31">
        <f>IFERROR($K423*$N423,"")</f>
        <v/>
      </c>
      <c r="P423" s="31">
        <f>IFERROR($L423*$N423,"")</f>
        <v/>
      </c>
      <c r="Q423" s="31">
        <f>$M423*$N423</f>
        <v/>
      </c>
      <c r="R423" s="29" t="n"/>
      <c r="S423" s="39" t="n"/>
      <c r="T423" s="29" t="inlineStr">
        <is>
          <t>Sin recuento físico en el inventario de Avain</t>
        </is>
      </c>
      <c r="U423" s="40" t="inlineStr">
        <is>
          <t>Sin recuento físico</t>
        </is>
      </c>
      <c r="V423" s="29" t="n"/>
      <c r="W423" s="29" t="n"/>
      <c r="X423" s="29" t="n"/>
      <c r="Y423" s="29" t="n"/>
      <c r="Z423" s="29" t="n"/>
      <c r="AA423" s="29" t="n"/>
    </row>
    <row r="424">
      <c r="A424" s="29" t="inlineStr">
        <is>
          <t>San Juan</t>
        </is>
      </c>
      <c r="B424" s="29" t="inlineStr">
        <is>
          <t>1120</t>
        </is>
      </c>
      <c r="C424" s="29" t="inlineStr">
        <is>
          <t>Stock SAP</t>
        </is>
      </c>
      <c r="D424" s="29" t="inlineStr">
        <is>
          <t>Descartables</t>
        </is>
      </c>
      <c r="E424" s="29" t="inlineStr">
        <is>
          <t>ZDES</t>
        </is>
      </c>
      <c r="F424" s="29" t="inlineStr">
        <is>
          <t>Dentro del alcance</t>
        </is>
      </c>
      <c r="G424" s="29" t="inlineStr">
        <is>
          <t>2002590</t>
        </is>
      </c>
      <c r="H424" s="29" t="inlineStr">
        <is>
          <t>BATERIA LARINGOSCOPIO McGRATH COVIDEN</t>
        </is>
      </c>
      <c r="I424" s="29" t="n"/>
      <c r="J424" s="29" t="n"/>
      <c r="K424" s="30">
        <f>SUMIF('1120 SJ'!$A$2:$A$679,$G424,'1120 SJ'!$I$2:$I$679)</f>
        <v/>
      </c>
      <c r="L424" s="30">
        <f>SUMIF('1120 SJ'!$A$2:$A$679,$G424,'1120 SJ'!$Q$2:$Q$679)</f>
        <v/>
      </c>
      <c r="M424" s="30">
        <f>$K424-$L424</f>
        <v/>
      </c>
      <c r="N424" s="31">
        <f>IFERROR(SUMIF('1120 SJ'!$A$2:$A$679,$G424,'1120 SJ'!$M$2:$M$679)/$K424,0)</f>
        <v/>
      </c>
      <c r="O424" s="31">
        <f>IFERROR($K424*$N424,"")</f>
        <v/>
      </c>
      <c r="P424" s="31">
        <f>IFERROR($L424*$N424,"")</f>
        <v/>
      </c>
      <c r="Q424" s="31">
        <f>$M424*$N424</f>
        <v/>
      </c>
      <c r="R424" s="29" t="n"/>
      <c r="S424" s="39" t="n"/>
      <c r="T424" s="29" t="inlineStr">
        <is>
          <t>Sin recuento físico en el inventario de Avain</t>
        </is>
      </c>
      <c r="U424" s="40" t="inlineStr">
        <is>
          <t>Sin recuento físico</t>
        </is>
      </c>
      <c r="V424" s="29" t="n"/>
      <c r="W424" s="29" t="n"/>
      <c r="X424" s="29" t="n"/>
      <c r="Y424" s="29" t="n"/>
      <c r="Z424" s="29" t="n"/>
      <c r="AA424" s="29" t="n"/>
    </row>
    <row r="425">
      <c r="A425" s="29" t="inlineStr">
        <is>
          <t>San Juan</t>
        </is>
      </c>
      <c r="B425" s="29" t="inlineStr">
        <is>
          <t>1120</t>
        </is>
      </c>
      <c r="C425" s="29" t="inlineStr">
        <is>
          <t>Stock SAP</t>
        </is>
      </c>
      <c r="D425" s="29" t="inlineStr">
        <is>
          <t>Descartables</t>
        </is>
      </c>
      <c r="E425" s="29" t="inlineStr">
        <is>
          <t>ZDES</t>
        </is>
      </c>
      <c r="F425" s="29" t="inlineStr">
        <is>
          <t>Dentro del alcance</t>
        </is>
      </c>
      <c r="G425" s="29" t="inlineStr">
        <is>
          <t>2002619</t>
        </is>
      </c>
      <c r="H425" s="29" t="inlineStr">
        <is>
          <t>SPONGOSTAN 7*5 1CM</t>
        </is>
      </c>
      <c r="I425" s="29" t="n"/>
      <c r="J425" s="29" t="n"/>
      <c r="K425" s="30">
        <f>SUMIF('1120 SJ'!$A$2:$A$679,$G425,'1120 SJ'!$I$2:$I$679)</f>
        <v/>
      </c>
      <c r="L425" s="30">
        <f>SUMIF('1120 SJ'!$A$2:$A$679,$G425,'1120 SJ'!$Q$2:$Q$679)</f>
        <v/>
      </c>
      <c r="M425" s="30">
        <f>$K425-$L425</f>
        <v/>
      </c>
      <c r="N425" s="31">
        <f>IFERROR(SUMIF('1120 SJ'!$A$2:$A$679,$G425,'1120 SJ'!$M$2:$M$679)/$K425,0)</f>
        <v/>
      </c>
      <c r="O425" s="31">
        <f>IFERROR($K425*$N425,"")</f>
        <v/>
      </c>
      <c r="P425" s="31">
        <f>IFERROR($L425*$N425,"")</f>
        <v/>
      </c>
      <c r="Q425" s="31">
        <f>$M425*$N425</f>
        <v/>
      </c>
      <c r="R425" s="29" t="n"/>
      <c r="S425" s="39" t="n"/>
      <c r="T425" s="29" t="inlineStr">
        <is>
          <t>Sin recuento físico en el inventario de Avain</t>
        </is>
      </c>
      <c r="U425" s="40" t="inlineStr">
        <is>
          <t>Sin recuento físico</t>
        </is>
      </c>
      <c r="V425" s="29" t="n"/>
      <c r="W425" s="29" t="n"/>
      <c r="X425" s="29" t="n"/>
      <c r="Y425" s="29" t="n"/>
      <c r="Z425" s="29" t="n"/>
      <c r="AA425" s="29" t="n"/>
    </row>
    <row r="426">
      <c r="A426" s="29" t="inlineStr">
        <is>
          <t>San Juan</t>
        </is>
      </c>
      <c r="B426" s="29" t="inlineStr">
        <is>
          <t>1120</t>
        </is>
      </c>
      <c r="C426" s="29" t="inlineStr">
        <is>
          <t>Stock SAP</t>
        </is>
      </c>
      <c r="D426" s="29" t="inlineStr">
        <is>
          <t>Uniformes</t>
        </is>
      </c>
      <c r="E426" s="29" t="inlineStr">
        <is>
          <t>ZUNI</t>
        </is>
      </c>
      <c r="F426" s="29" t="inlineStr">
        <is>
          <t>Fuera del alcance</t>
        </is>
      </c>
      <c r="G426" s="29" t="inlineStr">
        <is>
          <t>3000715</t>
        </is>
      </c>
      <c r="H426" s="29" t="inlineStr">
        <is>
          <t>PANTALON CARGO ANTI DESGARRO T46</t>
        </is>
      </c>
      <c r="I426" s="29" t="n"/>
      <c r="J426" s="29" t="n"/>
      <c r="K426" s="30">
        <f>SUMIF('1120 SJ'!$A$2:$A$679,$G426,'1120 SJ'!$I$2:$I$679)</f>
        <v/>
      </c>
      <c r="L426" s="30">
        <f>SUMIF('1120 SJ'!$A$2:$A$679,$G426,'1120 SJ'!$Q$2:$Q$679)</f>
        <v/>
      </c>
      <c r="M426" s="30">
        <f>$K426-$L426</f>
        <v/>
      </c>
      <c r="N426" s="31">
        <f>IFERROR(SUMIF('1120 SJ'!$A$2:$A$679,$G426,'1120 SJ'!$M$2:$M$679)/$K426,0)</f>
        <v/>
      </c>
      <c r="O426" s="31">
        <f>IFERROR($K426*$N426,"")</f>
        <v/>
      </c>
      <c r="P426" s="31">
        <f>IFERROR($L426*$N426,"")</f>
        <v/>
      </c>
      <c r="Q426" s="31">
        <f>$M426*$N426</f>
        <v/>
      </c>
      <c r="R426" s="29" t="n"/>
      <c r="S426" s="39" t="n"/>
      <c r="T426" s="29" t="inlineStr">
        <is>
          <t>No aplica: uniformes, clasificación que el inventario físico de Farmacia no releva</t>
        </is>
      </c>
      <c r="U426" s="40" t="inlineStr">
        <is>
          <t>Fuera del alcance del inventario físico</t>
        </is>
      </c>
      <c r="V426" s="29" t="n"/>
      <c r="W426" s="29" t="n"/>
      <c r="X426" s="29" t="n"/>
      <c r="Y426" s="29" t="n"/>
      <c r="Z426" s="29" t="n"/>
      <c r="AA426" s="29" t="n"/>
    </row>
    <row r="427">
      <c r="A427" s="29" t="inlineStr">
        <is>
          <t>San Juan</t>
        </is>
      </c>
      <c r="B427" s="29" t="inlineStr">
        <is>
          <t>1120</t>
        </is>
      </c>
      <c r="C427" s="29" t="inlineStr">
        <is>
          <t>Stock SAP</t>
        </is>
      </c>
      <c r="D427" s="29" t="inlineStr">
        <is>
          <t>Uniformes</t>
        </is>
      </c>
      <c r="E427" s="29" t="inlineStr">
        <is>
          <t>ZUNI</t>
        </is>
      </c>
      <c r="F427" s="29" t="inlineStr">
        <is>
          <t>Fuera del alcance</t>
        </is>
      </c>
      <c r="G427" s="29" t="inlineStr">
        <is>
          <t>3001335</t>
        </is>
      </c>
      <c r="H427" s="29" t="inlineStr">
        <is>
          <t>CAMPERA ALTA MONTAÑA L</t>
        </is>
      </c>
      <c r="I427" s="29" t="n"/>
      <c r="J427" s="29" t="n"/>
      <c r="K427" s="30">
        <f>SUMIF('1120 SJ'!$A$2:$A$679,$G427,'1120 SJ'!$I$2:$I$679)</f>
        <v/>
      </c>
      <c r="L427" s="30">
        <f>SUMIF('1120 SJ'!$A$2:$A$679,$G427,'1120 SJ'!$Q$2:$Q$679)</f>
        <v/>
      </c>
      <c r="M427" s="30">
        <f>$K427-$L427</f>
        <v/>
      </c>
      <c r="N427" s="31">
        <f>IFERROR(SUMIF('1120 SJ'!$A$2:$A$679,$G427,'1120 SJ'!$M$2:$M$679)/$K427,0)</f>
        <v/>
      </c>
      <c r="O427" s="31">
        <f>IFERROR($K427*$N427,"")</f>
        <v/>
      </c>
      <c r="P427" s="31">
        <f>IFERROR($L427*$N427,"")</f>
        <v/>
      </c>
      <c r="Q427" s="31">
        <f>$M427*$N427</f>
        <v/>
      </c>
      <c r="R427" s="29" t="n"/>
      <c r="S427" s="39" t="n"/>
      <c r="T427" s="29" t="inlineStr">
        <is>
          <t>No aplica: uniformes, clasificación que el inventario físico de Farmacia no releva</t>
        </is>
      </c>
      <c r="U427" s="40" t="inlineStr">
        <is>
          <t>Fuera del alcance del inventario físico</t>
        </is>
      </c>
      <c r="V427" s="29" t="n"/>
      <c r="W427" s="29" t="n"/>
      <c r="X427" s="29" t="n"/>
      <c r="Y427" s="29" t="n"/>
      <c r="Z427" s="29" t="n"/>
      <c r="AA427" s="29" t="n"/>
    </row>
    <row r="428">
      <c r="A428" s="29" t="inlineStr">
        <is>
          <t>San Juan</t>
        </is>
      </c>
      <c r="B428" s="29" t="inlineStr">
        <is>
          <t>1120</t>
        </is>
      </c>
      <c r="C428" s="29" t="inlineStr">
        <is>
          <t>Stock SAP</t>
        </is>
      </c>
      <c r="D428" s="29" t="inlineStr">
        <is>
          <t>Medicamentos</t>
        </is>
      </c>
      <c r="E428" s="29" t="inlineStr">
        <is>
          <t>ZMED</t>
        </is>
      </c>
      <c r="F428" s="29" t="inlineStr">
        <is>
          <t>Dentro del alcance</t>
        </is>
      </c>
      <c r="G428" s="29" t="inlineStr">
        <is>
          <t>1000131</t>
        </is>
      </c>
      <c r="H428" s="29" t="inlineStr">
        <is>
          <t>CORREAS VELCRO TABLA LARGAS DIAGONALES</t>
        </is>
      </c>
      <c r="I428" s="29" t="n"/>
      <c r="J428" s="29" t="n"/>
      <c r="K428" s="30">
        <f>SUMIF('1120 SJ'!$A$2:$A$679,$G428,'1120 SJ'!$I$2:$I$679)</f>
        <v/>
      </c>
      <c r="L428" s="30">
        <f>SUMIF('1120 SJ'!$A$2:$A$679,$G428,'1120 SJ'!$Q$2:$Q$679)</f>
        <v/>
      </c>
      <c r="M428" s="30">
        <f>$K428-$L428</f>
        <v/>
      </c>
      <c r="N428" s="31">
        <f>IFERROR(SUMIF('1120 SJ'!$A$2:$A$679,$G428,'1120 SJ'!$M$2:$M$679)/$K428,0)</f>
        <v/>
      </c>
      <c r="O428" s="31">
        <f>IFERROR($K428*$N428,"")</f>
        <v/>
      </c>
      <c r="P428" s="31">
        <f>IFERROR($L428*$N428,"")</f>
        <v/>
      </c>
      <c r="Q428" s="31">
        <f>$M428*$N428</f>
        <v/>
      </c>
      <c r="R428" s="29" t="n"/>
      <c r="S428" s="39" t="n"/>
      <c r="T428" s="29" t="inlineStr">
        <is>
          <t>Sin recuento físico en el inventario de Avain</t>
        </is>
      </c>
      <c r="U428" s="40" t="inlineStr">
        <is>
          <t>Sin recuento físico</t>
        </is>
      </c>
      <c r="V428" s="29" t="n"/>
      <c r="W428" s="29" t="n"/>
      <c r="X428" s="29" t="n"/>
      <c r="Y428" s="29" t="n"/>
      <c r="Z428" s="29" t="n"/>
      <c r="AA428" s="29" t="n"/>
    </row>
    <row r="429">
      <c r="A429" s="29" t="inlineStr">
        <is>
          <t>San Juan</t>
        </is>
      </c>
      <c r="B429" s="29" t="inlineStr">
        <is>
          <t>1120</t>
        </is>
      </c>
      <c r="C429" s="29" t="inlineStr">
        <is>
          <t>Stock SAP</t>
        </is>
      </c>
      <c r="D429" s="29" t="inlineStr">
        <is>
          <t>Equipos</t>
        </is>
      </c>
      <c r="E429" s="29" t="inlineStr">
        <is>
          <t>ZEQI</t>
        </is>
      </c>
      <c r="F429" s="29" t="inlineStr">
        <is>
          <t>Fuera del alcance</t>
        </is>
      </c>
      <c r="G429" s="29" t="inlineStr">
        <is>
          <t>CT0999RS</t>
        </is>
      </c>
      <c r="H429" s="29" t="inlineStr">
        <is>
          <t>DEA SEMI MINDRAY MODELO BENEHEART C1A D</t>
        </is>
      </c>
      <c r="I429" s="29" t="n"/>
      <c r="J429" s="29" t="n"/>
      <c r="K429" s="30">
        <f>SUMIF('1120 SJ'!$A$2:$A$679,$G429,'1120 SJ'!$I$2:$I$679)</f>
        <v/>
      </c>
      <c r="L429" s="30">
        <f>SUMIF('1120 SJ'!$A$2:$A$679,$G429,'1120 SJ'!$Q$2:$Q$679)</f>
        <v/>
      </c>
      <c r="M429" s="30">
        <f>$K429-$L429</f>
        <v/>
      </c>
      <c r="N429" s="31">
        <f>IFERROR(SUMIF('1120 SJ'!$A$2:$A$679,$G429,'1120 SJ'!$M$2:$M$679)/$K429,0)</f>
        <v/>
      </c>
      <c r="O429" s="31">
        <f>IFERROR($K429*$N429,"")</f>
        <v/>
      </c>
      <c r="P429" s="31">
        <f>IFERROR($L429*$N429,"")</f>
        <v/>
      </c>
      <c r="Q429" s="31">
        <f>$M429*$N429</f>
        <v/>
      </c>
      <c r="R429" s="29" t="n"/>
      <c r="S429" s="39" t="n"/>
      <c r="T429" s="29" t="inlineStr">
        <is>
          <t>No aplica: equipos, clasificación que el inventario físico de Farmacia no releva</t>
        </is>
      </c>
      <c r="U429" s="40" t="inlineStr">
        <is>
          <t>Fuera del alcance del inventario físico</t>
        </is>
      </c>
      <c r="V429" s="29" t="n"/>
      <c r="W429" s="29" t="n"/>
      <c r="X429" s="29" t="n"/>
      <c r="Y429" s="29" t="n"/>
      <c r="Z429" s="29" t="n"/>
      <c r="AA429" s="29" t="n"/>
    </row>
    <row r="430">
      <c r="A430" s="29" t="inlineStr">
        <is>
          <t>San Juan</t>
        </is>
      </c>
      <c r="B430" s="29" t="inlineStr">
        <is>
          <t>1120</t>
        </is>
      </c>
      <c r="C430" s="44" t="inlineStr">
        <is>
          <t>Inventario físico sin código SAP</t>
        </is>
      </c>
      <c r="D430" s="29" t="inlineStr">
        <is>
          <t>Sin clasificar en SAP</t>
        </is>
      </c>
      <c r="E430" s="29" t="n"/>
      <c r="F430" s="29" t="inlineStr">
        <is>
          <t>Dentro del alcance</t>
        </is>
      </c>
      <c r="G430" s="29" t="n"/>
      <c r="H430" s="29" t="n"/>
      <c r="I430" s="29" t="inlineStr">
        <is>
          <t>MED186</t>
        </is>
      </c>
      <c r="J430" s="29" t="inlineStr">
        <is>
          <t>amiodarona 200mg comp</t>
        </is>
      </c>
      <c r="K430" s="30" t="n">
        <v>0</v>
      </c>
      <c r="L430" s="30">
        <f>'1120 SJ'!$Q$680</f>
        <v/>
      </c>
      <c r="M430" s="30">
        <f>$K430-$L430</f>
        <v/>
      </c>
      <c r="N430" s="31" t="n"/>
      <c r="O430" s="31">
        <f>IFERROR($K430*$N430,"")</f>
        <v/>
      </c>
      <c r="P430" s="31">
        <f>IFERROR($L430*$N430,"")</f>
        <v/>
      </c>
      <c r="Q430" s="31" t="n"/>
      <c r="R430" s="41" t="inlineStr">
        <is>
          <t>Sin valor unitario en SAP: la diferencia económica de este ítem no puede calcularse (dato faltante).</t>
        </is>
      </c>
      <c r="S430" s="45" t="inlineStr">
        <is>
          <t>Sin coincidencia</t>
        </is>
      </c>
      <c r="T430" s="29" t="inlineStr">
        <is>
          <t>Sin correspondencia confirmada: hay aproximaciones en SAP, descartadas por presentación o evidencia débil</t>
        </is>
      </c>
      <c r="U430" s="45" t="inlineStr">
        <is>
          <t>Alta de material en SAP (sin código)</t>
        </is>
      </c>
      <c r="V430" s="29" t="inlineStr">
        <is>
          <t>Sin coincidencia</t>
        </is>
      </c>
      <c r="W430" s="29" t="inlineStr">
        <is>
          <t>No</t>
        </is>
      </c>
      <c r="X430" s="29" t="n"/>
      <c r="Y430" s="29" t="inlineStr">
        <is>
          <t>No</t>
        </is>
      </c>
      <c r="Z430" s="29" t="n"/>
      <c r="AA430" s="29" t="inlineStr">
        <is>
          <t>Mejor aproximación descartada: 1000005 AMIODARONA 150MG AMPOLLA DE 3 ML INYEC (dosis/presentación distinta (200MG vs 3ML, 150MG); similitud 0.43).</t>
        </is>
      </c>
    </row>
    <row r="431">
      <c r="A431" s="29" t="inlineStr">
        <is>
          <t>San Juan</t>
        </is>
      </c>
      <c r="B431" s="29" t="inlineStr">
        <is>
          <t>1120</t>
        </is>
      </c>
      <c r="C431" s="44" t="inlineStr">
        <is>
          <t>Inventario físico sin código SAP</t>
        </is>
      </c>
      <c r="D431" s="29" t="inlineStr">
        <is>
          <t>Sin clasificar en SAP</t>
        </is>
      </c>
      <c r="E431" s="29" t="n"/>
      <c r="F431" s="29" t="inlineStr">
        <is>
          <t>Dentro del alcance</t>
        </is>
      </c>
      <c r="G431" s="29" t="n"/>
      <c r="H431" s="29" t="n"/>
      <c r="I431" s="29" t="inlineStr">
        <is>
          <t>DESC24</t>
        </is>
      </c>
      <c r="J431" s="29" t="inlineStr">
        <is>
          <t>Barbijos N95 c/válvula</t>
        </is>
      </c>
      <c r="K431" s="30" t="n">
        <v>0</v>
      </c>
      <c r="L431" s="30">
        <f>'1120 SJ'!$Q$681</f>
        <v/>
      </c>
      <c r="M431" s="30">
        <f>$K431-$L431</f>
        <v/>
      </c>
      <c r="N431" s="31" t="n"/>
      <c r="O431" s="31">
        <f>IFERROR($K431*$N431,"")</f>
        <v/>
      </c>
      <c r="P431" s="31">
        <f>IFERROR($L431*$N431,"")</f>
        <v/>
      </c>
      <c r="Q431" s="31" t="n"/>
      <c r="R431" s="41" t="inlineStr">
        <is>
          <t>Sin valor unitario en SAP: la diferencia económica de este ítem no puede calcularse (dato faltante).</t>
        </is>
      </c>
      <c r="S431" s="45" t="inlineStr">
        <is>
          <t>Sin coincidencia</t>
        </is>
      </c>
      <c r="T431" s="29" t="inlineStr">
        <is>
          <t>Pendiente de validación: el ítem está en el Master pero no tiene código SAP confirmado</t>
        </is>
      </c>
      <c r="U431" s="45" t="inlineStr">
        <is>
          <t>Alta de material en SAP (sin código)</t>
        </is>
      </c>
      <c r="V431" s="29" t="inlineStr">
        <is>
          <t>Sin coincidencia</t>
        </is>
      </c>
      <c r="W431" s="29" t="inlineStr">
        <is>
          <t>No</t>
        </is>
      </c>
      <c r="X431" s="29" t="n"/>
      <c r="Y431" s="29" t="inlineStr">
        <is>
          <t>Sí</t>
        </is>
      </c>
      <c r="Z431" s="29" t="inlineStr">
        <is>
          <t>D-156</t>
        </is>
      </c>
      <c r="AA431" s="29" t="inlineStr">
        <is>
          <t>Homologado al master D-156, pero sus códigos SAP (2000917) no figuran en el stock SAP de este centro. Mejor aproximación descartada: 2000041 BARBIJO TRIPLE RECTO C/ELÁSTI (similitud 0.30).</t>
        </is>
      </c>
    </row>
    <row r="432">
      <c r="A432" s="29" t="inlineStr">
        <is>
          <t>San Juan</t>
        </is>
      </c>
      <c r="B432" s="29" t="inlineStr">
        <is>
          <t>1120</t>
        </is>
      </c>
      <c r="C432" s="44" t="inlineStr">
        <is>
          <t>Inventario físico sin código SAP</t>
        </is>
      </c>
      <c r="D432" s="29" t="inlineStr">
        <is>
          <t>Sin clasificar en SAP</t>
        </is>
      </c>
      <c r="E432" s="29" t="n"/>
      <c r="F432" s="29" t="inlineStr">
        <is>
          <t>Dentro del alcance</t>
        </is>
      </c>
      <c r="G432" s="29" t="n"/>
      <c r="H432" s="29" t="n"/>
      <c r="I432" s="29" t="inlineStr">
        <is>
          <t>DESC25</t>
        </is>
      </c>
      <c r="J432" s="29" t="inlineStr">
        <is>
          <t>Barbijos quirúrgicos x 1 ud</t>
        </is>
      </c>
      <c r="K432" s="30" t="n">
        <v>0</v>
      </c>
      <c r="L432" s="30">
        <f>'1120 SJ'!$Q$682</f>
        <v/>
      </c>
      <c r="M432" s="30">
        <f>$K432-$L432</f>
        <v/>
      </c>
      <c r="N432" s="31" t="n"/>
      <c r="O432" s="31">
        <f>IFERROR($K432*$N432,"")</f>
        <v/>
      </c>
      <c r="P432" s="31">
        <f>IFERROR($L432*$N432,"")</f>
        <v/>
      </c>
      <c r="Q432" s="31" t="n"/>
      <c r="R432" s="41" t="inlineStr">
        <is>
          <t>Sin valor unitario en SAP: la diferencia económica de este ítem no puede calcularse (dato faltante).</t>
        </is>
      </c>
      <c r="S432" s="45" t="inlineStr">
        <is>
          <t>Sin coincidencia</t>
        </is>
      </c>
      <c r="T432" s="29" t="inlineStr">
        <is>
          <t>Pendiente de validación: el ítem está en el Master pero no tiene código SAP confirmado</t>
        </is>
      </c>
      <c r="U432" s="45" t="inlineStr">
        <is>
          <t>Alta de material en SAP (sin código)</t>
        </is>
      </c>
      <c r="V432" s="29" t="inlineStr">
        <is>
          <t>Sin coincidencia</t>
        </is>
      </c>
      <c r="W432" s="29" t="inlineStr">
        <is>
          <t>No</t>
        </is>
      </c>
      <c r="X432" s="29" t="n"/>
      <c r="Y432" s="29" t="inlineStr">
        <is>
          <t>Sí</t>
        </is>
      </c>
      <c r="Z432" s="29" t="inlineStr">
        <is>
          <t>D-155</t>
        </is>
      </c>
      <c r="AA432" s="29" t="inlineStr">
        <is>
          <t>Homologado al master D-155, pero sus códigos SAP (2001263) no figuran en el stock SAP de este centro. Mejor aproximación descartada: 2000041 BARBIJO TRIPLE RECTO C/ELÁSTI (similitud 0.34).</t>
        </is>
      </c>
    </row>
    <row r="433">
      <c r="A433" s="29" t="inlineStr">
        <is>
          <t>San Juan</t>
        </is>
      </c>
      <c r="B433" s="29" t="inlineStr">
        <is>
          <t>1120</t>
        </is>
      </c>
      <c r="C433" s="44" t="inlineStr">
        <is>
          <t>Inventario físico sin código SAP</t>
        </is>
      </c>
      <c r="D433" s="29" t="inlineStr">
        <is>
          <t>Sin clasificar en SAP</t>
        </is>
      </c>
      <c r="E433" s="29" t="n"/>
      <c r="F433" s="29" t="inlineStr">
        <is>
          <t>Dentro del alcance</t>
        </is>
      </c>
      <c r="G433" s="29" t="n"/>
      <c r="H433" s="29" t="n"/>
      <c r="I433" s="29" t="inlineStr">
        <is>
          <t>DESC285</t>
        </is>
      </c>
      <c r="J433" s="29" t="inlineStr">
        <is>
          <t>Brazalete para Tensiómetro</t>
        </is>
      </c>
      <c r="K433" s="30" t="n">
        <v>0</v>
      </c>
      <c r="L433" s="30">
        <f>'1120 SJ'!$Q$683</f>
        <v/>
      </c>
      <c r="M433" s="30">
        <f>$K433-$L433</f>
        <v/>
      </c>
      <c r="N433" s="31" t="n"/>
      <c r="O433" s="31">
        <f>IFERROR($K433*$N433,"")</f>
        <v/>
      </c>
      <c r="P433" s="31">
        <f>IFERROR($L433*$N433,"")</f>
        <v/>
      </c>
      <c r="Q433" s="31" t="n"/>
      <c r="R433" s="41" t="inlineStr">
        <is>
          <t>Sin valor unitario en SAP: la diferencia económica de este ítem no puede calcularse (dato faltante).</t>
        </is>
      </c>
      <c r="S433" s="45" t="inlineStr">
        <is>
          <t>Sin coincidencia</t>
        </is>
      </c>
      <c r="T433" s="29" t="inlineStr">
        <is>
          <t>Sin correspondencia confirmada: hay aproximaciones en SAP, descartadas por presentación o evidencia débil</t>
        </is>
      </c>
      <c r="U433" s="45" t="inlineStr">
        <is>
          <t>Alta de material en SAP (sin código)</t>
        </is>
      </c>
      <c r="V433" s="29" t="inlineStr">
        <is>
          <t>Sin coincidencia</t>
        </is>
      </c>
      <c r="W433" s="29" t="inlineStr">
        <is>
          <t>No</t>
        </is>
      </c>
      <c r="X433" s="29" t="n"/>
      <c r="Y433" s="29" t="inlineStr">
        <is>
          <t>No</t>
        </is>
      </c>
      <c r="Z433" s="29" t="n"/>
      <c r="AA433" s="29" t="inlineStr">
        <is>
          <t>Mejor aproximación descartada: 2000035 TENSIOMETRO ADULTO (similitud 0.51).</t>
        </is>
      </c>
    </row>
    <row r="434">
      <c r="A434" s="29" t="inlineStr">
        <is>
          <t>San Juan</t>
        </is>
      </c>
      <c r="B434" s="29" t="inlineStr">
        <is>
          <t>1120</t>
        </is>
      </c>
      <c r="C434" s="44" t="inlineStr">
        <is>
          <t>Inventario físico sin código SAP</t>
        </is>
      </c>
      <c r="D434" s="29" t="inlineStr">
        <is>
          <t>Sin clasificar en SAP</t>
        </is>
      </c>
      <c r="E434" s="29" t="n"/>
      <c r="F434" s="29" t="inlineStr">
        <is>
          <t>Dentro del alcance</t>
        </is>
      </c>
      <c r="G434" s="29" t="n"/>
      <c r="H434" s="29" t="n"/>
      <c r="I434" s="29" t="inlineStr">
        <is>
          <t>DESC35</t>
        </is>
      </c>
      <c r="J434" s="29" t="inlineStr">
        <is>
          <t>Canula de Yankauer T/K 67</t>
        </is>
      </c>
      <c r="K434" s="30" t="n">
        <v>0</v>
      </c>
      <c r="L434" s="30">
        <f>'1120 SJ'!$Q$684</f>
        <v/>
      </c>
      <c r="M434" s="30">
        <f>$K434-$L434</f>
        <v/>
      </c>
      <c r="N434" s="31" t="n"/>
      <c r="O434" s="31">
        <f>IFERROR($K434*$N434,"")</f>
        <v/>
      </c>
      <c r="P434" s="31">
        <f>IFERROR($L434*$N434,"")</f>
        <v/>
      </c>
      <c r="Q434" s="31" t="n"/>
      <c r="R434" s="41" t="inlineStr">
        <is>
          <t>Sin valor unitario en SAP: la diferencia económica de este ítem no puede calcularse (dato faltante).</t>
        </is>
      </c>
      <c r="S434" s="45" t="inlineStr">
        <is>
          <t>Sin coincidencia</t>
        </is>
      </c>
      <c r="T434" s="29" t="inlineStr">
        <is>
          <t>Sin correspondencia confirmada: hay aproximaciones en SAP, descartadas por presentación o evidencia débil</t>
        </is>
      </c>
      <c r="U434" s="45" t="inlineStr">
        <is>
          <t>Alta de material en SAP (sin código)</t>
        </is>
      </c>
      <c r="V434" s="29" t="inlineStr">
        <is>
          <t>Sin coincidencia</t>
        </is>
      </c>
      <c r="W434" s="29" t="inlineStr">
        <is>
          <t>No</t>
        </is>
      </c>
      <c r="X434" s="29" t="n"/>
      <c r="Y434" s="29" t="inlineStr">
        <is>
          <t>No</t>
        </is>
      </c>
      <c r="Z434" s="29" t="n"/>
      <c r="AA434" s="29" t="inlineStr">
        <is>
          <t>Mejor aproximación descartada: 2001530 SONDA ASP CAMP QUIRUR T-K/67 (similitud 0.45).</t>
        </is>
      </c>
    </row>
    <row r="435">
      <c r="A435" s="29" t="inlineStr">
        <is>
          <t>San Juan</t>
        </is>
      </c>
      <c r="B435" s="29" t="inlineStr">
        <is>
          <t>1120</t>
        </is>
      </c>
      <c r="C435" s="44" t="inlineStr">
        <is>
          <t>Inventario físico sin código SAP</t>
        </is>
      </c>
      <c r="D435" s="29" t="inlineStr">
        <is>
          <t>Sin clasificar en SAP</t>
        </is>
      </c>
      <c r="E435" s="29" t="n"/>
      <c r="F435" s="29" t="inlineStr">
        <is>
          <t>Dentro del alcance</t>
        </is>
      </c>
      <c r="G435" s="29" t="n"/>
      <c r="H435" s="29" t="n"/>
      <c r="I435" s="29" t="inlineStr">
        <is>
          <t>DESC280</t>
        </is>
      </c>
      <c r="J435" s="29" t="inlineStr">
        <is>
          <t>Canula Orofaringea N° 8</t>
        </is>
      </c>
      <c r="K435" s="30" t="n">
        <v>0</v>
      </c>
      <c r="L435" s="30">
        <f>'1120 SJ'!$Q$685</f>
        <v/>
      </c>
      <c r="M435" s="30">
        <f>$K435-$L435</f>
        <v/>
      </c>
      <c r="N435" s="31" t="n"/>
      <c r="O435" s="31">
        <f>IFERROR($K435*$N435,"")</f>
        <v/>
      </c>
      <c r="P435" s="31">
        <f>IFERROR($L435*$N435,"")</f>
        <v/>
      </c>
      <c r="Q435" s="31" t="n"/>
      <c r="R435" s="41" t="inlineStr">
        <is>
          <t>Sin valor unitario en SAP: la diferencia económica de este ítem no puede calcularse (dato faltante).</t>
        </is>
      </c>
      <c r="S435" s="45" t="inlineStr">
        <is>
          <t>Sin coincidencia</t>
        </is>
      </c>
      <c r="T435" s="29" t="inlineStr">
        <is>
          <t>Sin correspondencia confirmada: hay aproximaciones en SAP, descartadas por presentación o evidencia débil</t>
        </is>
      </c>
      <c r="U435" s="45" t="inlineStr">
        <is>
          <t>Alta de material en SAP (sin código)</t>
        </is>
      </c>
      <c r="V435" s="29" t="inlineStr">
        <is>
          <t>Sin coincidencia</t>
        </is>
      </c>
      <c r="W435" s="29" t="inlineStr">
        <is>
          <t>No</t>
        </is>
      </c>
      <c r="X435" s="29" t="n"/>
      <c r="Y435" s="29" t="inlineStr">
        <is>
          <t>No</t>
        </is>
      </c>
      <c r="Z435" s="29" t="n"/>
      <c r="AA435" s="29" t="inlineStr">
        <is>
          <t>Mejor aproximación descartada: 2001553 CATETER ARGYLE N° 18 (calibre/talle/medida distinta; similitud 0.33).</t>
        </is>
      </c>
    </row>
    <row r="436">
      <c r="A436" s="29" t="inlineStr">
        <is>
          <t>San Juan</t>
        </is>
      </c>
      <c r="B436" s="29" t="inlineStr">
        <is>
          <t>1120</t>
        </is>
      </c>
      <c r="C436" s="44" t="inlineStr">
        <is>
          <t>Inventario físico sin código SAP</t>
        </is>
      </c>
      <c r="D436" s="29" t="inlineStr">
        <is>
          <t>Sin clasificar en SAP</t>
        </is>
      </c>
      <c r="E436" s="29" t="n"/>
      <c r="F436" s="29" t="inlineStr">
        <is>
          <t>Dentro del alcance</t>
        </is>
      </c>
      <c r="G436" s="29" t="n"/>
      <c r="H436" s="29" t="n"/>
      <c r="I436" s="29" t="inlineStr">
        <is>
          <t>DESC281</t>
        </is>
      </c>
      <c r="J436" s="29" t="inlineStr">
        <is>
          <t>Chata Plástica</t>
        </is>
      </c>
      <c r="K436" s="30" t="n">
        <v>0</v>
      </c>
      <c r="L436" s="30">
        <f>'1120 SJ'!$Q$686</f>
        <v/>
      </c>
      <c r="M436" s="30">
        <f>$K436-$L436</f>
        <v/>
      </c>
      <c r="N436" s="31" t="n"/>
      <c r="O436" s="31">
        <f>IFERROR($K436*$N436,"")</f>
        <v/>
      </c>
      <c r="P436" s="31">
        <f>IFERROR($L436*$N436,"")</f>
        <v/>
      </c>
      <c r="Q436" s="31" t="n"/>
      <c r="R436" s="41" t="inlineStr">
        <is>
          <t>Sin valor unitario en SAP: la diferencia económica de este ítem no puede calcularse (dato faltante).</t>
        </is>
      </c>
      <c r="S436" s="45" t="inlineStr">
        <is>
          <t>Sin coincidencia</t>
        </is>
      </c>
      <c r="T436" s="29" t="inlineStr">
        <is>
          <t>Sin correspondencia confirmada: hay aproximaciones en SAP, descartadas por presentación o evidencia débil</t>
        </is>
      </c>
      <c r="U436" s="45" t="inlineStr">
        <is>
          <t>Alta de material en SAP (sin código)</t>
        </is>
      </c>
      <c r="V436" s="29" t="inlineStr">
        <is>
          <t>Sin coincidencia</t>
        </is>
      </c>
      <c r="W436" s="29" t="inlineStr">
        <is>
          <t>No</t>
        </is>
      </c>
      <c r="X436" s="29" t="n"/>
      <c r="Y436" s="29" t="inlineStr">
        <is>
          <t>No</t>
        </is>
      </c>
      <c r="Z436" s="29" t="n"/>
      <c r="AA436" s="29" t="inlineStr">
        <is>
          <t>Mejor aproximación descartada: 1000019 CHATA ORINAL FEMENINO (similitud 0.39).</t>
        </is>
      </c>
    </row>
    <row r="437">
      <c r="A437" s="29" t="inlineStr">
        <is>
          <t>San Juan</t>
        </is>
      </c>
      <c r="B437" s="29" t="inlineStr">
        <is>
          <t>1120</t>
        </is>
      </c>
      <c r="C437" s="44" t="inlineStr">
        <is>
          <t>Inventario físico sin código SAP</t>
        </is>
      </c>
      <c r="D437" s="29" t="inlineStr">
        <is>
          <t>Sin clasificar en SAP</t>
        </is>
      </c>
      <c r="E437" s="29" t="n"/>
      <c r="F437" s="29" t="inlineStr">
        <is>
          <t>Dentro del alcance</t>
        </is>
      </c>
      <c r="G437" s="29" t="n"/>
      <c r="H437" s="29" t="n"/>
      <c r="I437" s="29" t="inlineStr">
        <is>
          <t>DESC43</t>
        </is>
      </c>
      <c r="J437" s="29" t="inlineStr">
        <is>
          <t>Cintas de aproximacion tipo SteriStrip (3 mm x 7,5 cm)</t>
        </is>
      </c>
      <c r="K437" s="30" t="n">
        <v>0</v>
      </c>
      <c r="L437" s="30">
        <f>'1120 SJ'!$Q$687</f>
        <v/>
      </c>
      <c r="M437" s="30">
        <f>$K437-$L437</f>
        <v/>
      </c>
      <c r="N437" s="31" t="n"/>
      <c r="O437" s="31">
        <f>IFERROR($K437*$N437,"")</f>
        <v/>
      </c>
      <c r="P437" s="31">
        <f>IFERROR($L437*$N437,"")</f>
        <v/>
      </c>
      <c r="Q437" s="31" t="n"/>
      <c r="R437" s="41" t="inlineStr">
        <is>
          <t>Sin valor unitario en SAP: la diferencia económica de este ítem no puede calcularse (dato faltante).</t>
        </is>
      </c>
      <c r="S437" s="45" t="inlineStr">
        <is>
          <t>Sin coincidencia</t>
        </is>
      </c>
      <c r="T437" s="29" t="inlineStr">
        <is>
          <t>Sin correspondencia confirmada: hay aproximaciones en SAP, descartadas por presentación o evidencia débil</t>
        </is>
      </c>
      <c r="U437" s="45" t="inlineStr">
        <is>
          <t>Alta de material en SAP (sin código)</t>
        </is>
      </c>
      <c r="V437" s="29" t="inlineStr">
        <is>
          <t>Sin coincidencia</t>
        </is>
      </c>
      <c r="W437" s="29" t="inlineStr">
        <is>
          <t>No</t>
        </is>
      </c>
      <c r="X437" s="29" t="n"/>
      <c r="Y437" s="29" t="inlineStr">
        <is>
          <t>No</t>
        </is>
      </c>
      <c r="Z437" s="29" t="n"/>
      <c r="AA437" s="29" t="inlineStr">
        <is>
          <t>Mejor aproximación descartada: 2002612 STERI STRIP 3M SUTURA 5T SOB. 3X7,5MM (dosis/presentación distinta (3MM, 7.5CM vs 7.5MM); similitud 0.43).</t>
        </is>
      </c>
    </row>
    <row r="438">
      <c r="A438" s="29" t="inlineStr">
        <is>
          <t>San Juan</t>
        </is>
      </c>
      <c r="B438" s="29" t="inlineStr">
        <is>
          <t>1120</t>
        </is>
      </c>
      <c r="C438" s="44" t="inlineStr">
        <is>
          <t>Inventario físico sin código SAP</t>
        </is>
      </c>
      <c r="D438" s="29" t="inlineStr">
        <is>
          <t>Sin clasificar en SAP</t>
        </is>
      </c>
      <c r="E438" s="29" t="n"/>
      <c r="F438" s="29" t="inlineStr">
        <is>
          <t>Dentro del alcance</t>
        </is>
      </c>
      <c r="G438" s="29" t="n"/>
      <c r="H438" s="29" t="n"/>
      <c r="I438" s="29" t="inlineStr">
        <is>
          <t>DESC44</t>
        </is>
      </c>
      <c r="J438" s="29" t="inlineStr">
        <is>
          <t>Cintas de aproximacion tipo SteriStrip (6 mm x 10 cm)</t>
        </is>
      </c>
      <c r="K438" s="30" t="n">
        <v>0</v>
      </c>
      <c r="L438" s="30">
        <f>'1120 SJ'!$Q$688</f>
        <v/>
      </c>
      <c r="M438" s="30">
        <f>$K438-$L438</f>
        <v/>
      </c>
      <c r="N438" s="31" t="n"/>
      <c r="O438" s="31">
        <f>IFERROR($K438*$N438,"")</f>
        <v/>
      </c>
      <c r="P438" s="31">
        <f>IFERROR($L438*$N438,"")</f>
        <v/>
      </c>
      <c r="Q438" s="31" t="n"/>
      <c r="R438" s="41" t="inlineStr">
        <is>
          <t>Sin valor unitario en SAP: la diferencia económica de este ítem no puede calcularse (dato faltante).</t>
        </is>
      </c>
      <c r="S438" s="45" t="inlineStr">
        <is>
          <t>Sin coincidencia</t>
        </is>
      </c>
      <c r="T438" s="29" t="inlineStr">
        <is>
          <t>Sin correspondencia confirmada: hay aproximaciones en SAP, descartadas por presentación o evidencia débil</t>
        </is>
      </c>
      <c r="U438" s="45" t="inlineStr">
        <is>
          <t>Alta de material en SAP (sin código)</t>
        </is>
      </c>
      <c r="V438" s="29" t="inlineStr">
        <is>
          <t>Sin coincidencia</t>
        </is>
      </c>
      <c r="W438" s="29" t="inlineStr">
        <is>
          <t>No</t>
        </is>
      </c>
      <c r="X438" s="29" t="n"/>
      <c r="Y438" s="29" t="inlineStr">
        <is>
          <t>No</t>
        </is>
      </c>
      <c r="Z438" s="29" t="n"/>
      <c r="AA438" s="29" t="inlineStr">
        <is>
          <t>Mejor aproximación descartada: 2000079 VENDA TIPO CAMBRIC X 10 CM (dosis coincide; similitud 0.39).</t>
        </is>
      </c>
    </row>
    <row r="439">
      <c r="A439" s="29" t="inlineStr">
        <is>
          <t>San Juan</t>
        </is>
      </c>
      <c r="B439" s="29" t="inlineStr">
        <is>
          <t>1120</t>
        </is>
      </c>
      <c r="C439" s="44" t="inlineStr">
        <is>
          <t>Inventario físico sin código SAP</t>
        </is>
      </c>
      <c r="D439" s="29" t="inlineStr">
        <is>
          <t>Sin clasificar en SAP</t>
        </is>
      </c>
      <c r="E439" s="29" t="n"/>
      <c r="F439" s="29" t="inlineStr">
        <is>
          <t>Dentro del alcance</t>
        </is>
      </c>
      <c r="G439" s="29" t="n"/>
      <c r="H439" s="29" t="n"/>
      <c r="I439" s="29" t="inlineStr">
        <is>
          <t>DESC50</t>
        </is>
      </c>
      <c r="J439" s="29" t="inlineStr">
        <is>
          <t>Collar regulable</t>
        </is>
      </c>
      <c r="K439" s="30" t="n">
        <v>0</v>
      </c>
      <c r="L439" s="30">
        <f>'1120 SJ'!$Q$689</f>
        <v/>
      </c>
      <c r="M439" s="30">
        <f>$K439-$L439</f>
        <v/>
      </c>
      <c r="N439" s="31" t="n"/>
      <c r="O439" s="31">
        <f>IFERROR($K439*$N439,"")</f>
        <v/>
      </c>
      <c r="P439" s="31">
        <f>IFERROR($L439*$N439,"")</f>
        <v/>
      </c>
      <c r="Q439" s="31" t="n"/>
      <c r="R439" s="41" t="inlineStr">
        <is>
          <t>Sin valor unitario en SAP: la diferencia económica de este ítem no puede calcularse (dato faltante).</t>
        </is>
      </c>
      <c r="S439" s="45" t="inlineStr">
        <is>
          <t>Sin coincidencia</t>
        </is>
      </c>
      <c r="T439" s="29" t="inlineStr">
        <is>
          <t>Sin correspondencia confirmada: hay aproximaciones en SAP, descartadas por presentación o evidencia débil</t>
        </is>
      </c>
      <c r="U439" s="45" t="inlineStr">
        <is>
          <t>Alta de material en SAP (sin código)</t>
        </is>
      </c>
      <c r="V439" s="29" t="inlineStr">
        <is>
          <t>Sin coincidencia</t>
        </is>
      </c>
      <c r="W439" s="29" t="inlineStr">
        <is>
          <t>No</t>
        </is>
      </c>
      <c r="X439" s="29" t="n"/>
      <c r="Y439" s="29" t="inlineStr">
        <is>
          <t>No</t>
        </is>
      </c>
      <c r="Z439" s="29" t="n"/>
      <c r="AA439" s="29" t="inlineStr">
        <is>
          <t>Mejor aproximación descartada: 3002055 MAMELUCO DESCARTABLE (similitud 0.13).</t>
        </is>
      </c>
    </row>
    <row r="440">
      <c r="A440" s="29" t="inlineStr">
        <is>
          <t>San Juan</t>
        </is>
      </c>
      <c r="B440" s="29" t="inlineStr">
        <is>
          <t>1120</t>
        </is>
      </c>
      <c r="C440" s="44" t="inlineStr">
        <is>
          <t>Inventario físico sin código SAP</t>
        </is>
      </c>
      <c r="D440" s="29" t="inlineStr">
        <is>
          <t>Sin clasificar en SAP</t>
        </is>
      </c>
      <c r="E440" s="29" t="n"/>
      <c r="F440" s="29" t="inlineStr">
        <is>
          <t>Dentro del alcance</t>
        </is>
      </c>
      <c r="G440" s="29" t="n"/>
      <c r="H440" s="29" t="n"/>
      <c r="I440" s="29" t="inlineStr">
        <is>
          <t>DESC286</t>
        </is>
      </c>
      <c r="J440" s="29" t="inlineStr">
        <is>
          <t>Estetoscopio LITTMANN</t>
        </is>
      </c>
      <c r="K440" s="30" t="n">
        <v>0</v>
      </c>
      <c r="L440" s="30">
        <f>'1120 SJ'!$Q$690</f>
        <v/>
      </c>
      <c r="M440" s="30">
        <f>$K440-$L440</f>
        <v/>
      </c>
      <c r="N440" s="31" t="n"/>
      <c r="O440" s="31">
        <f>IFERROR($K440*$N440,"")</f>
        <v/>
      </c>
      <c r="P440" s="31">
        <f>IFERROR($L440*$N440,"")</f>
        <v/>
      </c>
      <c r="Q440" s="31" t="n"/>
      <c r="R440" s="41" t="inlineStr">
        <is>
          <t>Sin valor unitario en SAP: la diferencia económica de este ítem no puede calcularse (dato faltante).</t>
        </is>
      </c>
      <c r="S440" s="45" t="inlineStr">
        <is>
          <t>Sin coincidencia</t>
        </is>
      </c>
      <c r="T440" s="29" t="inlineStr">
        <is>
          <t>Sin correspondencia confirmada: hay aproximaciones en SAP, descartadas por presentación o evidencia débil</t>
        </is>
      </c>
      <c r="U440" s="45" t="inlineStr">
        <is>
          <t>Alta de material en SAP (sin código)</t>
        </is>
      </c>
      <c r="V440" s="29" t="inlineStr">
        <is>
          <t>Sin coincidencia</t>
        </is>
      </c>
      <c r="W440" s="29" t="inlineStr">
        <is>
          <t>No</t>
        </is>
      </c>
      <c r="X440" s="29" t="n"/>
      <c r="Y440" s="29" t="inlineStr">
        <is>
          <t>No</t>
        </is>
      </c>
      <c r="Z440" s="29" t="n"/>
      <c r="AA440" s="29" t="inlineStr">
        <is>
          <t>Mejor aproximación descartada: 2000016 ESTETOSCOPIO ADULTO (similitud 0.55).</t>
        </is>
      </c>
    </row>
    <row r="441">
      <c r="A441" s="29" t="inlineStr">
        <is>
          <t>San Juan</t>
        </is>
      </c>
      <c r="B441" s="29" t="inlineStr">
        <is>
          <t>1120</t>
        </is>
      </c>
      <c r="C441" s="44" t="inlineStr">
        <is>
          <t>Inventario físico sin código SAP</t>
        </is>
      </c>
      <c r="D441" s="29" t="inlineStr">
        <is>
          <t>Sin clasificar en SAP</t>
        </is>
      </c>
      <c r="E441" s="29" t="n"/>
      <c r="F441" s="29" t="inlineStr">
        <is>
          <t>Dentro del alcance</t>
        </is>
      </c>
      <c r="G441" s="29" t="n"/>
      <c r="H441" s="29" t="n"/>
      <c r="I441" s="29" t="inlineStr">
        <is>
          <t>MED78</t>
        </is>
      </c>
      <c r="J441" s="29" t="inlineStr">
        <is>
          <t>Famotidina Comp x 20 mg</t>
        </is>
      </c>
      <c r="K441" s="30" t="n">
        <v>0</v>
      </c>
      <c r="L441" s="30">
        <f>'1120 SJ'!$Q$691</f>
        <v/>
      </c>
      <c r="M441" s="30">
        <f>$K441-$L441</f>
        <v/>
      </c>
      <c r="N441" s="31" t="n"/>
      <c r="O441" s="31">
        <f>IFERROR($K441*$N441,"")</f>
        <v/>
      </c>
      <c r="P441" s="31">
        <f>IFERROR($L441*$N441,"")</f>
        <v/>
      </c>
      <c r="Q441" s="31" t="n"/>
      <c r="R441" s="41" t="inlineStr">
        <is>
          <t>Sin valor unitario en SAP: la diferencia económica de este ítem no puede calcularse (dato faltante).</t>
        </is>
      </c>
      <c r="S441" s="45" t="inlineStr">
        <is>
          <t>Sin coincidencia</t>
        </is>
      </c>
      <c r="T441" s="29" t="inlineStr">
        <is>
          <t>Pendiente de validación: el ítem está en el Master pero no tiene código SAP confirmado</t>
        </is>
      </c>
      <c r="U441" s="45" t="inlineStr">
        <is>
          <t>Alta de material en SAP (sin código)</t>
        </is>
      </c>
      <c r="V441" s="29" t="inlineStr">
        <is>
          <t>Sin coincidencia</t>
        </is>
      </c>
      <c r="W441" s="29" t="inlineStr">
        <is>
          <t>No</t>
        </is>
      </c>
      <c r="X441" s="29" t="n"/>
      <c r="Y441" s="29" t="inlineStr">
        <is>
          <t>Sí</t>
        </is>
      </c>
      <c r="Z441" s="29" t="inlineStr">
        <is>
          <t>M08-008</t>
        </is>
      </c>
      <c r="AA441" s="29" t="inlineStr">
        <is>
          <t>Homologado al master M08-008, pero sus códigos SAP (1000667) no figuran en el stock SAP de este centro. Mejor aproximación descartada: 1000528 KETOROLAC  20 MG COMPRIMIDOS (dosis coincide; similitud 0.49).</t>
        </is>
      </c>
    </row>
    <row r="442">
      <c r="A442" s="29" t="inlineStr">
        <is>
          <t>San Juan</t>
        </is>
      </c>
      <c r="B442" s="29" t="inlineStr">
        <is>
          <t>1120</t>
        </is>
      </c>
      <c r="C442" s="44" t="inlineStr">
        <is>
          <t>Inventario físico sin código SAP</t>
        </is>
      </c>
      <c r="D442" s="29" t="inlineStr">
        <is>
          <t>Sin clasificar en SAP</t>
        </is>
      </c>
      <c r="E442" s="29" t="n"/>
      <c r="F442" s="29" t="inlineStr">
        <is>
          <t>Dentro del alcance</t>
        </is>
      </c>
      <c r="G442" s="29" t="n"/>
      <c r="H442" s="29" t="n"/>
      <c r="I442" s="29" t="inlineStr">
        <is>
          <t>DESC58</t>
        </is>
      </c>
      <c r="J442" s="29" t="inlineStr">
        <is>
          <t>Ferula soft Chica</t>
        </is>
      </c>
      <c r="K442" s="30" t="n">
        <v>0</v>
      </c>
      <c r="L442" s="30">
        <f>'1120 SJ'!$Q$692</f>
        <v/>
      </c>
      <c r="M442" s="30">
        <f>$K442-$L442</f>
        <v/>
      </c>
      <c r="N442" s="31" t="n"/>
      <c r="O442" s="31">
        <f>IFERROR($K442*$N442,"")</f>
        <v/>
      </c>
      <c r="P442" s="31">
        <f>IFERROR($L442*$N442,"")</f>
        <v/>
      </c>
      <c r="Q442" s="31" t="n"/>
      <c r="R442" s="41" t="inlineStr">
        <is>
          <t>Sin valor unitario en SAP: la diferencia económica de este ítem no puede calcularse (dato faltante).</t>
        </is>
      </c>
      <c r="S442" s="45" t="inlineStr">
        <is>
          <t>Sin coincidencia</t>
        </is>
      </c>
      <c r="T442" s="29" t="inlineStr">
        <is>
          <t>Sin correspondencia confirmada: hay aproximaciones en SAP, descartadas por presentación o evidencia débil</t>
        </is>
      </c>
      <c r="U442" s="45" t="inlineStr">
        <is>
          <t>Alta de material en SAP (sin código)</t>
        </is>
      </c>
      <c r="V442" s="29" t="inlineStr">
        <is>
          <t>Sin coincidencia</t>
        </is>
      </c>
      <c r="W442" s="29" t="inlineStr">
        <is>
          <t>No</t>
        </is>
      </c>
      <c r="X442" s="29" t="n"/>
      <c r="Y442" s="29" t="inlineStr">
        <is>
          <t>No</t>
        </is>
      </c>
      <c r="Z442" s="29" t="n"/>
      <c r="AA442" s="29" t="inlineStr">
        <is>
          <t>Mejor aproximación descartada: 2000532 CURITAS TELA ELASTICA (similitud 0.12).</t>
        </is>
      </c>
    </row>
    <row r="443">
      <c r="A443" s="29" t="inlineStr">
        <is>
          <t>San Juan</t>
        </is>
      </c>
      <c r="B443" s="29" t="inlineStr">
        <is>
          <t>1120</t>
        </is>
      </c>
      <c r="C443" s="44" t="inlineStr">
        <is>
          <t>Inventario físico sin código SAP</t>
        </is>
      </c>
      <c r="D443" s="29" t="inlineStr">
        <is>
          <t>Sin clasificar en SAP</t>
        </is>
      </c>
      <c r="E443" s="29" t="n"/>
      <c r="F443" s="29" t="inlineStr">
        <is>
          <t>Dentro del alcance</t>
        </is>
      </c>
      <c r="G443" s="29" t="n"/>
      <c r="H443" s="29" t="n"/>
      <c r="I443" s="29" t="inlineStr">
        <is>
          <t>DESC59</t>
        </is>
      </c>
      <c r="J443" s="29" t="inlineStr">
        <is>
          <t>Ferula soft Grande</t>
        </is>
      </c>
      <c r="K443" s="30" t="n">
        <v>0</v>
      </c>
      <c r="L443" s="30">
        <f>'1120 SJ'!$Q$693</f>
        <v/>
      </c>
      <c r="M443" s="30">
        <f>$K443-$L443</f>
        <v/>
      </c>
      <c r="N443" s="31" t="n"/>
      <c r="O443" s="31">
        <f>IFERROR($K443*$N443,"")</f>
        <v/>
      </c>
      <c r="P443" s="31">
        <f>IFERROR($L443*$N443,"")</f>
        <v/>
      </c>
      <c r="Q443" s="31" t="n"/>
      <c r="R443" s="41" t="inlineStr">
        <is>
          <t>Sin valor unitario en SAP: la diferencia económica de este ítem no puede calcularse (dato faltante).</t>
        </is>
      </c>
      <c r="S443" s="45" t="inlineStr">
        <is>
          <t>Sin coincidencia</t>
        </is>
      </c>
      <c r="T443" s="29" t="inlineStr">
        <is>
          <t>Sin correspondencia confirmada: hay aproximaciones en SAP, descartadas por presentación o evidencia débil</t>
        </is>
      </c>
      <c r="U443" s="45" t="inlineStr">
        <is>
          <t>Alta de material en SAP (sin código)</t>
        </is>
      </c>
      <c r="V443" s="29" t="inlineStr">
        <is>
          <t>Sin coincidencia</t>
        </is>
      </c>
      <c r="W443" s="29" t="inlineStr">
        <is>
          <t>No</t>
        </is>
      </c>
      <c r="X443" s="29" t="n"/>
      <c r="Y443" s="29" t="inlineStr">
        <is>
          <t>No</t>
        </is>
      </c>
      <c r="Z443" s="29" t="n"/>
      <c r="AA443" s="29" t="inlineStr">
        <is>
          <t>Mejor aproximación descartada: 2000052 DESCARTADOR GRANDE MODELO E4 (similitud 0.30).</t>
        </is>
      </c>
    </row>
    <row r="444">
      <c r="A444" s="29" t="inlineStr">
        <is>
          <t>San Juan</t>
        </is>
      </c>
      <c r="B444" s="29" t="inlineStr">
        <is>
          <t>1120</t>
        </is>
      </c>
      <c r="C444" s="44" t="inlineStr">
        <is>
          <t>Inventario físico sin código SAP</t>
        </is>
      </c>
      <c r="D444" s="29" t="inlineStr">
        <is>
          <t>Sin clasificar en SAP</t>
        </is>
      </c>
      <c r="E444" s="29" t="n"/>
      <c r="F444" s="29" t="inlineStr">
        <is>
          <t>Dentro del alcance</t>
        </is>
      </c>
      <c r="G444" s="29" t="n"/>
      <c r="H444" s="29" t="n"/>
      <c r="I444" s="29" t="inlineStr">
        <is>
          <t>DESC61</t>
        </is>
      </c>
      <c r="J444" s="29" t="inlineStr">
        <is>
          <t>Filtro para ventilación artificial</t>
        </is>
      </c>
      <c r="K444" s="30" t="n">
        <v>0</v>
      </c>
      <c r="L444" s="30">
        <f>'1120 SJ'!$Q$694</f>
        <v/>
      </c>
      <c r="M444" s="30">
        <f>$K444-$L444</f>
        <v/>
      </c>
      <c r="N444" s="31" t="n"/>
      <c r="O444" s="31">
        <f>IFERROR($K444*$N444,"")</f>
        <v/>
      </c>
      <c r="P444" s="31">
        <f>IFERROR($L444*$N444,"")</f>
        <v/>
      </c>
      <c r="Q444" s="31" t="n"/>
      <c r="R444" s="41" t="inlineStr">
        <is>
          <t>Sin valor unitario en SAP: la diferencia económica de este ítem no puede calcularse (dato faltante).</t>
        </is>
      </c>
      <c r="S444" s="45" t="inlineStr">
        <is>
          <t>Sin coincidencia</t>
        </is>
      </c>
      <c r="T444" s="29" t="inlineStr">
        <is>
          <t>Pendiente de validación: el ítem está en el Master pero no tiene código SAP confirmado</t>
        </is>
      </c>
      <c r="U444" s="45" t="inlineStr">
        <is>
          <t>Alta de material en SAP (sin código)</t>
        </is>
      </c>
      <c r="V444" s="29" t="inlineStr">
        <is>
          <t>Sin coincidencia</t>
        </is>
      </c>
      <c r="W444" s="29" t="inlineStr">
        <is>
          <t>No</t>
        </is>
      </c>
      <c r="X444" s="29" t="n"/>
      <c r="Y444" s="29" t="inlineStr">
        <is>
          <t>Sí</t>
        </is>
      </c>
      <c r="Z444" s="29" t="inlineStr">
        <is>
          <t>K-229</t>
        </is>
      </c>
      <c r="AA444" s="29" t="inlineStr">
        <is>
          <t>Homologado al master K-229, pero sus códigos SAP (2000256, 2001253) no figuran en el stock SAP de este centro. Mejor aproximación descartada: 1005226 FILTRO P/ANEST HME (similitud 0.28).</t>
        </is>
      </c>
    </row>
    <row r="445">
      <c r="A445" s="29" t="inlineStr">
        <is>
          <t>San Juan</t>
        </is>
      </c>
      <c r="B445" s="29" t="inlineStr">
        <is>
          <t>1120</t>
        </is>
      </c>
      <c r="C445" s="44" t="inlineStr">
        <is>
          <t>Inventario físico sin código SAP</t>
        </is>
      </c>
      <c r="D445" s="29" t="inlineStr">
        <is>
          <t>Sin clasificar en SAP</t>
        </is>
      </c>
      <c r="E445" s="29" t="n"/>
      <c r="F445" s="29" t="inlineStr">
        <is>
          <t>Dentro del alcance</t>
        </is>
      </c>
      <c r="G445" s="29" t="n"/>
      <c r="H445" s="29" t="n"/>
      <c r="I445" s="29" t="inlineStr">
        <is>
          <t>MED85</t>
        </is>
      </c>
      <c r="J445" s="29" t="inlineStr">
        <is>
          <t>Fluticasona 250 mcg/dosis Aerosol</t>
        </is>
      </c>
      <c r="K445" s="30" t="n">
        <v>0</v>
      </c>
      <c r="L445" s="30">
        <f>'1120 SJ'!$Q$695</f>
        <v/>
      </c>
      <c r="M445" s="30">
        <f>$K445-$L445</f>
        <v/>
      </c>
      <c r="N445" s="31" t="n"/>
      <c r="O445" s="31">
        <f>IFERROR($K445*$N445,"")</f>
        <v/>
      </c>
      <c r="P445" s="31">
        <f>IFERROR($L445*$N445,"")</f>
        <v/>
      </c>
      <c r="Q445" s="31" t="n"/>
      <c r="R445" s="41" t="inlineStr">
        <is>
          <t>Sin valor unitario en SAP: la diferencia económica de este ítem no puede calcularse (dato faltante).</t>
        </is>
      </c>
      <c r="S445" s="45" t="inlineStr">
        <is>
          <t>Sin coincidencia</t>
        </is>
      </c>
      <c r="T445" s="29" t="inlineStr">
        <is>
          <t>Sin correspondencia confirmada: hay aproximaciones en SAP, descartadas por presentación o evidencia débil</t>
        </is>
      </c>
      <c r="U445" s="45" t="inlineStr">
        <is>
          <t>Alta de material en SAP (sin código)</t>
        </is>
      </c>
      <c r="V445" s="29" t="inlineStr">
        <is>
          <t>Sin coincidencia</t>
        </is>
      </c>
      <c r="W445" s="29" t="inlineStr">
        <is>
          <t>No</t>
        </is>
      </c>
      <c r="X445" s="29" t="n"/>
      <c r="Y445" s="29" t="inlineStr">
        <is>
          <t>No</t>
        </is>
      </c>
      <c r="Z445" s="29" t="n"/>
      <c r="AA445" s="29" t="inlineStr">
        <is>
          <t>Mejor aproximación descartada: 1000087 SALBUTAMOL PUFF ("AEROS" 250 DOSIS) 100M (una nomenclatura no informa dosis; similitud 0.31).</t>
        </is>
      </c>
    </row>
    <row r="446">
      <c r="A446" s="29" t="inlineStr">
        <is>
          <t>San Juan</t>
        </is>
      </c>
      <c r="B446" s="29" t="inlineStr">
        <is>
          <t>1120</t>
        </is>
      </c>
      <c r="C446" s="44" t="inlineStr">
        <is>
          <t>Inventario físico sin código SAP</t>
        </is>
      </c>
      <c r="D446" s="29" t="inlineStr">
        <is>
          <t>Sin clasificar en SAP</t>
        </is>
      </c>
      <c r="E446" s="29" t="n"/>
      <c r="F446" s="29" t="inlineStr">
        <is>
          <t>Dentro del alcance</t>
        </is>
      </c>
      <c r="G446" s="29" t="n"/>
      <c r="H446" s="29" t="n"/>
      <c r="I446" s="29" t="inlineStr">
        <is>
          <t>MED84</t>
        </is>
      </c>
      <c r="J446" s="29" t="inlineStr">
        <is>
          <t>Fluticasona Spray</t>
        </is>
      </c>
      <c r="K446" s="30" t="n">
        <v>0</v>
      </c>
      <c r="L446" s="30">
        <f>'1120 SJ'!$Q$696</f>
        <v/>
      </c>
      <c r="M446" s="30">
        <f>$K446-$L446</f>
        <v/>
      </c>
      <c r="N446" s="31" t="n"/>
      <c r="O446" s="31">
        <f>IFERROR($K446*$N446,"")</f>
        <v/>
      </c>
      <c r="P446" s="31">
        <f>IFERROR($L446*$N446,"")</f>
        <v/>
      </c>
      <c r="Q446" s="31" t="n"/>
      <c r="R446" s="41" t="inlineStr">
        <is>
          <t>Sin valor unitario en SAP: la diferencia económica de este ítem no puede calcularse (dato faltante).</t>
        </is>
      </c>
      <c r="S446" s="45" t="inlineStr">
        <is>
          <t>Sin coincidencia</t>
        </is>
      </c>
      <c r="T446" s="29" t="inlineStr">
        <is>
          <t>Sin correspondencia confirmada: hay aproximaciones en SAP, descartadas por presentación o evidencia débil</t>
        </is>
      </c>
      <c r="U446" s="45" t="inlineStr">
        <is>
          <t>Alta de material en SAP (sin código)</t>
        </is>
      </c>
      <c r="V446" s="29" t="inlineStr">
        <is>
          <t>Sin coincidencia</t>
        </is>
      </c>
      <c r="W446" s="29" t="inlineStr">
        <is>
          <t>No</t>
        </is>
      </c>
      <c r="X446" s="29" t="n"/>
      <c r="Y446" s="29" t="inlineStr">
        <is>
          <t>No</t>
        </is>
      </c>
      <c r="Z446" s="29" t="n"/>
      <c r="AA446" s="29" t="inlineStr">
        <is>
          <t>Mejor aproximación descartada: 1001013 SODIO CLORURO 25ML SPRAY (una nomenclatura no informa dosis; similitud 0.34).</t>
        </is>
      </c>
    </row>
    <row r="447">
      <c r="A447" s="29" t="inlineStr">
        <is>
          <t>San Juan</t>
        </is>
      </c>
      <c r="B447" s="29" t="inlineStr">
        <is>
          <t>1120</t>
        </is>
      </c>
      <c r="C447" s="44" t="inlineStr">
        <is>
          <t>Inventario físico sin código SAP</t>
        </is>
      </c>
      <c r="D447" s="29" t="inlineStr">
        <is>
          <t>Sin clasificar en SAP</t>
        </is>
      </c>
      <c r="E447" s="29" t="n"/>
      <c r="F447" s="29" t="inlineStr">
        <is>
          <t>Dentro del alcance</t>
        </is>
      </c>
      <c r="G447" s="29" t="n"/>
      <c r="H447" s="29" t="n"/>
      <c r="I447" s="29" t="inlineStr">
        <is>
          <t>DESC283</t>
        </is>
      </c>
      <c r="J447" s="29" t="inlineStr">
        <is>
          <t>Frasco de Drenaje Pleural</t>
        </is>
      </c>
      <c r="K447" s="30" t="n">
        <v>0</v>
      </c>
      <c r="L447" s="30">
        <f>'1120 SJ'!$Q$697</f>
        <v/>
      </c>
      <c r="M447" s="30">
        <f>$K447-$L447</f>
        <v/>
      </c>
      <c r="N447" s="31" t="n"/>
      <c r="O447" s="31">
        <f>IFERROR($K447*$N447,"")</f>
        <v/>
      </c>
      <c r="P447" s="31">
        <f>IFERROR($L447*$N447,"")</f>
        <v/>
      </c>
      <c r="Q447" s="31" t="n"/>
      <c r="R447" s="41" t="inlineStr">
        <is>
          <t>Sin valor unitario en SAP: la diferencia económica de este ítem no puede calcularse (dato faltante).</t>
        </is>
      </c>
      <c r="S447" s="45" t="inlineStr">
        <is>
          <t>Sin coincidencia</t>
        </is>
      </c>
      <c r="T447" s="29" t="inlineStr">
        <is>
          <t>Sin correspondencia confirmada: hay aproximaciones en SAP, descartadas por presentación o evidencia débil</t>
        </is>
      </c>
      <c r="U447" s="45" t="inlineStr">
        <is>
          <t>Alta de material en SAP (sin código)</t>
        </is>
      </c>
      <c r="V447" s="29" t="inlineStr">
        <is>
          <t>Sin coincidencia</t>
        </is>
      </c>
      <c r="W447" s="29" t="inlineStr">
        <is>
          <t>No</t>
        </is>
      </c>
      <c r="X447" s="29" t="n"/>
      <c r="Y447" s="29" t="inlineStr">
        <is>
          <t>No</t>
        </is>
      </c>
      <c r="Z447" s="29" t="n"/>
      <c r="AA447" s="29" t="inlineStr">
        <is>
          <t>Mejor aproximación descartada: 2000143 FRASCO DE ORINA ESTERIL (similitud 0.35).</t>
        </is>
      </c>
    </row>
    <row r="448">
      <c r="A448" s="29" t="inlineStr">
        <is>
          <t>San Juan</t>
        </is>
      </c>
      <c r="B448" s="29" t="inlineStr">
        <is>
          <t>1120</t>
        </is>
      </c>
      <c r="C448" s="44" t="inlineStr">
        <is>
          <t>Inventario físico sin código SAP</t>
        </is>
      </c>
      <c r="D448" s="29" t="inlineStr">
        <is>
          <t>Sin clasificar en SAP</t>
        </is>
      </c>
      <c r="E448" s="29" t="n"/>
      <c r="F448" s="29" t="inlineStr">
        <is>
          <t>Dentro del alcance</t>
        </is>
      </c>
      <c r="G448" s="29" t="n"/>
      <c r="H448" s="29" t="n"/>
      <c r="I448" s="29" t="inlineStr">
        <is>
          <t>MED95</t>
        </is>
      </c>
      <c r="J448" s="29" t="inlineStr">
        <is>
          <t>Hidroclorotiazida Comp x 50 mg</t>
        </is>
      </c>
      <c r="K448" s="30" t="n">
        <v>0</v>
      </c>
      <c r="L448" s="30">
        <f>'1120 SJ'!$Q$698</f>
        <v/>
      </c>
      <c r="M448" s="30">
        <f>$K448-$L448</f>
        <v/>
      </c>
      <c r="N448" s="31" t="n"/>
      <c r="O448" s="31">
        <f>IFERROR($K448*$N448,"")</f>
        <v/>
      </c>
      <c r="P448" s="31">
        <f>IFERROR($L448*$N448,"")</f>
        <v/>
      </c>
      <c r="Q448" s="31" t="n"/>
      <c r="R448" s="41" t="inlineStr">
        <is>
          <t>Sin valor unitario en SAP: la diferencia económica de este ítem no puede calcularse (dato faltante).</t>
        </is>
      </c>
      <c r="S448" s="45" t="inlineStr">
        <is>
          <t>Sin coincidencia</t>
        </is>
      </c>
      <c r="T448" s="29" t="inlineStr">
        <is>
          <t>Sin correspondencia confirmada: hay aproximaciones en SAP, descartadas por presentación o evidencia débil</t>
        </is>
      </c>
      <c r="U448" s="45" t="inlineStr">
        <is>
          <t>Alta de material en SAP (sin código)</t>
        </is>
      </c>
      <c r="V448" s="29" t="inlineStr">
        <is>
          <t>Sin coincidencia</t>
        </is>
      </c>
      <c r="W448" s="29" t="inlineStr">
        <is>
          <t>No</t>
        </is>
      </c>
      <c r="X448" s="29" t="n"/>
      <c r="Y448" s="29" t="inlineStr">
        <is>
          <t>No</t>
        </is>
      </c>
      <c r="Z448" s="29" t="n"/>
      <c r="AA448" s="29" t="inlineStr">
        <is>
          <t>Mejor aproximación descartada: 1000530 DIFENHIDRAMINA 50 MG COMPRIMIDOS (dosis coincide; similitud 0.50).</t>
        </is>
      </c>
    </row>
    <row r="449">
      <c r="A449" s="29" t="inlineStr">
        <is>
          <t>San Juan</t>
        </is>
      </c>
      <c r="B449" s="29" t="inlineStr">
        <is>
          <t>1120</t>
        </is>
      </c>
      <c r="C449" s="44" t="inlineStr">
        <is>
          <t>Inventario físico sin código SAP</t>
        </is>
      </c>
      <c r="D449" s="29" t="inlineStr">
        <is>
          <t>Sin clasificar en SAP</t>
        </is>
      </c>
      <c r="E449" s="29" t="n"/>
      <c r="F449" s="29" t="inlineStr">
        <is>
          <t>Dentro del alcance</t>
        </is>
      </c>
      <c r="G449" s="29" t="n"/>
      <c r="H449" s="29" t="n"/>
      <c r="I449" s="29" t="inlineStr">
        <is>
          <t>DESC83</t>
        </is>
      </c>
      <c r="J449" s="29" t="inlineStr">
        <is>
          <t>Linterna Chica</t>
        </is>
      </c>
      <c r="K449" s="30" t="n">
        <v>0</v>
      </c>
      <c r="L449" s="30">
        <f>'1120 SJ'!$Q$699</f>
        <v/>
      </c>
      <c r="M449" s="30">
        <f>$K449-$L449</f>
        <v/>
      </c>
      <c r="N449" s="31" t="n"/>
      <c r="O449" s="31">
        <f>IFERROR($K449*$N449,"")</f>
        <v/>
      </c>
      <c r="P449" s="31">
        <f>IFERROR($L449*$N449,"")</f>
        <v/>
      </c>
      <c r="Q449" s="31" t="n"/>
      <c r="R449" s="41" t="inlineStr">
        <is>
          <t>Sin valor unitario en SAP: la diferencia económica de este ítem no puede calcularse (dato faltante).</t>
        </is>
      </c>
      <c r="S449" s="45" t="inlineStr">
        <is>
          <t>Sin coincidencia</t>
        </is>
      </c>
      <c r="T449" s="29" t="inlineStr">
        <is>
          <t>Sin correspondencia confirmada: hay aproximaciones en SAP, descartadas por presentación o evidencia débil</t>
        </is>
      </c>
      <c r="U449" s="45" t="inlineStr">
        <is>
          <t>Alta de material en SAP (sin código)</t>
        </is>
      </c>
      <c r="V449" s="29" t="inlineStr">
        <is>
          <t>Sin coincidencia</t>
        </is>
      </c>
      <c r="W449" s="29" t="inlineStr">
        <is>
          <t>No</t>
        </is>
      </c>
      <c r="X449" s="29" t="n"/>
      <c r="Y449" s="29" t="inlineStr">
        <is>
          <t>No</t>
        </is>
      </c>
      <c r="Z449" s="29" t="n"/>
      <c r="AA449" s="29" t="inlineStr">
        <is>
          <t>Mejor aproximación descartada: 2000553 TORNIQUETE TACTICO (similitud 0.12).</t>
        </is>
      </c>
    </row>
    <row r="450">
      <c r="A450" s="29" t="inlineStr">
        <is>
          <t>San Juan</t>
        </is>
      </c>
      <c r="B450" s="29" t="inlineStr">
        <is>
          <t>1120</t>
        </is>
      </c>
      <c r="C450" s="44" t="inlineStr">
        <is>
          <t>Inventario físico sin código SAP</t>
        </is>
      </c>
      <c r="D450" s="29" t="inlineStr">
        <is>
          <t>Sin clasificar en SAP</t>
        </is>
      </c>
      <c r="E450" s="29" t="n"/>
      <c r="F450" s="29" t="inlineStr">
        <is>
          <t>Dentro del alcance</t>
        </is>
      </c>
      <c r="G450" s="29" t="n"/>
      <c r="H450" s="29" t="n"/>
      <c r="I450" s="29" t="inlineStr">
        <is>
          <t>DESC174</t>
        </is>
      </c>
      <c r="J450" s="29" t="inlineStr">
        <is>
          <t>Manta térmica (Aluminio)</t>
        </is>
      </c>
      <c r="K450" s="30" t="n">
        <v>0</v>
      </c>
      <c r="L450" s="30">
        <f>'1120 SJ'!$Q$700</f>
        <v/>
      </c>
      <c r="M450" s="30">
        <f>$K450-$L450</f>
        <v/>
      </c>
      <c r="N450" s="31" t="n"/>
      <c r="O450" s="31">
        <f>IFERROR($K450*$N450,"")</f>
        <v/>
      </c>
      <c r="P450" s="31">
        <f>IFERROR($L450*$N450,"")</f>
        <v/>
      </c>
      <c r="Q450" s="31" t="n"/>
      <c r="R450" s="41" t="inlineStr">
        <is>
          <t>Sin valor unitario en SAP: la diferencia económica de este ítem no puede calcularse (dato faltante).</t>
        </is>
      </c>
      <c r="S450" s="45" t="inlineStr">
        <is>
          <t>Sin coincidencia</t>
        </is>
      </c>
      <c r="T450" s="29" t="inlineStr">
        <is>
          <t>Sin correspondencia confirmada: hay aproximaciones en SAP, descartadas por presentación o evidencia débil</t>
        </is>
      </c>
      <c r="U450" s="45" t="inlineStr">
        <is>
          <t>Alta de material en SAP (sin código)</t>
        </is>
      </c>
      <c r="V450" s="29" t="inlineStr">
        <is>
          <t>Sin coincidencia</t>
        </is>
      </c>
      <c r="W450" s="29" t="inlineStr">
        <is>
          <t>No</t>
        </is>
      </c>
      <c r="X450" s="29" t="n"/>
      <c r="Y450" s="29" t="inlineStr">
        <is>
          <t>No</t>
        </is>
      </c>
      <c r="Z450" s="29" t="n"/>
      <c r="AA450" s="29" t="inlineStr">
        <is>
          <t>Mejor aproximación descartada: 3000886 MEDIAS TERMICAS LARGAS (similitud 0.32).</t>
        </is>
      </c>
    </row>
    <row r="451">
      <c r="A451" s="29" t="inlineStr">
        <is>
          <t>San Juan</t>
        </is>
      </c>
      <c r="B451" s="29" t="inlineStr">
        <is>
          <t>1120</t>
        </is>
      </c>
      <c r="C451" s="44" t="inlineStr">
        <is>
          <t>Inventario físico sin código SAP</t>
        </is>
      </c>
      <c r="D451" s="29" t="inlineStr">
        <is>
          <t>Sin clasificar en SAP</t>
        </is>
      </c>
      <c r="E451" s="29" t="n"/>
      <c r="F451" s="29" t="inlineStr">
        <is>
          <t>Dentro del alcance</t>
        </is>
      </c>
      <c r="G451" s="29" t="n"/>
      <c r="H451" s="29" t="n"/>
      <c r="I451" s="29" t="inlineStr">
        <is>
          <t>DESC284</t>
        </is>
      </c>
      <c r="J451" s="29" t="inlineStr">
        <is>
          <t>Martillo para Reflejo Neurológico</t>
        </is>
      </c>
      <c r="K451" s="30" t="n">
        <v>0</v>
      </c>
      <c r="L451" s="30">
        <f>'1120 SJ'!$Q$701</f>
        <v/>
      </c>
      <c r="M451" s="30">
        <f>$K451-$L451</f>
        <v/>
      </c>
      <c r="N451" s="31" t="n"/>
      <c r="O451" s="31">
        <f>IFERROR($K451*$N451,"")</f>
        <v/>
      </c>
      <c r="P451" s="31">
        <f>IFERROR($L451*$N451,"")</f>
        <v/>
      </c>
      <c r="Q451" s="31" t="n"/>
      <c r="R451" s="41" t="inlineStr">
        <is>
          <t>Sin valor unitario en SAP: la diferencia económica de este ítem no puede calcularse (dato faltante).</t>
        </is>
      </c>
      <c r="S451" s="45" t="inlineStr">
        <is>
          <t>Sin coincidencia</t>
        </is>
      </c>
      <c r="T451" s="29" t="inlineStr">
        <is>
          <t>Sin correspondencia confirmada: hay aproximaciones en SAP, descartadas por presentación o evidencia débil</t>
        </is>
      </c>
      <c r="U451" s="45" t="inlineStr">
        <is>
          <t>Alta de material en SAP (sin código)</t>
        </is>
      </c>
      <c r="V451" s="29" t="inlineStr">
        <is>
          <t>Sin coincidencia</t>
        </is>
      </c>
      <c r="W451" s="29" t="inlineStr">
        <is>
          <t>No</t>
        </is>
      </c>
      <c r="X451" s="29" t="n"/>
      <c r="Y451" s="29" t="inlineStr">
        <is>
          <t>No</t>
        </is>
      </c>
      <c r="Z451" s="29" t="n"/>
      <c r="AA451" s="29" t="inlineStr">
        <is>
          <t>Mejor aproximación descartada: 2000403 CANULA DE GUEDEL 90CM N2 AMARILLO (una nomenclatura no informa dosis; similitud 0.21).</t>
        </is>
      </c>
    </row>
    <row r="452">
      <c r="A452" s="29" t="inlineStr">
        <is>
          <t>San Juan</t>
        </is>
      </c>
      <c r="B452" s="29" t="inlineStr">
        <is>
          <t>1120</t>
        </is>
      </c>
      <c r="C452" s="44" t="inlineStr">
        <is>
          <t>Inventario físico sin código SAP</t>
        </is>
      </c>
      <c r="D452" s="29" t="inlineStr">
        <is>
          <t>Sin clasificar en SAP</t>
        </is>
      </c>
      <c r="E452" s="29" t="n"/>
      <c r="F452" s="29" t="inlineStr">
        <is>
          <t>Dentro del alcance</t>
        </is>
      </c>
      <c r="G452" s="29" t="n"/>
      <c r="H452" s="29" t="n"/>
      <c r="I452" s="29" t="inlineStr">
        <is>
          <t>MED141</t>
        </is>
      </c>
      <c r="J452" s="29" t="inlineStr">
        <is>
          <t>Naloxona 0,4mg Amp x 1 ml</t>
        </is>
      </c>
      <c r="K452" s="30" t="n">
        <v>0</v>
      </c>
      <c r="L452" s="30">
        <f>'1120 SJ'!$Q$702</f>
        <v/>
      </c>
      <c r="M452" s="30">
        <f>$K452-$L452</f>
        <v/>
      </c>
      <c r="N452" s="31" t="n"/>
      <c r="O452" s="31">
        <f>IFERROR($K452*$N452,"")</f>
        <v/>
      </c>
      <c r="P452" s="31">
        <f>IFERROR($L452*$N452,"")</f>
        <v/>
      </c>
      <c r="Q452" s="31" t="n"/>
      <c r="R452" s="41" t="inlineStr">
        <is>
          <t>Sin valor unitario en SAP: la diferencia económica de este ítem no puede calcularse (dato faltante).</t>
        </is>
      </c>
      <c r="S452" s="45" t="inlineStr">
        <is>
          <t>Sin coincidencia</t>
        </is>
      </c>
      <c r="T452" s="29" t="inlineStr">
        <is>
          <t>Pendiente de validación: el ítem está en el Master pero no tiene código SAP confirmado</t>
        </is>
      </c>
      <c r="U452" s="45" t="inlineStr">
        <is>
          <t>Alta de material en SAP (sin código)</t>
        </is>
      </c>
      <c r="V452" s="29" t="inlineStr">
        <is>
          <t>Sin coincidencia</t>
        </is>
      </c>
      <c r="W452" s="29" t="inlineStr">
        <is>
          <t>No</t>
        </is>
      </c>
      <c r="X452" s="29" t="n"/>
      <c r="Y452" s="29" t="inlineStr">
        <is>
          <t>Sí</t>
        </is>
      </c>
      <c r="Z452" s="29" t="inlineStr">
        <is>
          <t>M10-001</t>
        </is>
      </c>
      <c r="AA452" s="29" t="inlineStr">
        <is>
          <t>Homologado al master M10-001, pero sus códigos SAP (1000307) no figuran en el stock SAP de este centro. Mejor aproximación descartada: 1000007 ATROPINA 1MG AMPOLLA DE 1ML (dosis/presentación distinta (0.4MG, 1ML vs 1MG, 1ML); similitud 0.43).</t>
        </is>
      </c>
    </row>
    <row r="453">
      <c r="A453" s="29" t="inlineStr">
        <is>
          <t>San Juan</t>
        </is>
      </c>
      <c r="B453" s="29" t="inlineStr">
        <is>
          <t>1120</t>
        </is>
      </c>
      <c r="C453" s="44" t="inlineStr">
        <is>
          <t>Inventario físico sin código SAP</t>
        </is>
      </c>
      <c r="D453" s="29" t="inlineStr">
        <is>
          <t>Sin clasificar en SAP</t>
        </is>
      </c>
      <c r="E453" s="29" t="n"/>
      <c r="F453" s="29" t="inlineStr">
        <is>
          <t>Dentro del alcance</t>
        </is>
      </c>
      <c r="G453" s="29" t="n"/>
      <c r="H453" s="29" t="n"/>
      <c r="I453" s="29" t="inlineStr">
        <is>
          <t>DESC282</t>
        </is>
      </c>
      <c r="J453" s="29" t="inlineStr">
        <is>
          <t>Orinal Hombre</t>
        </is>
      </c>
      <c r="K453" s="30" t="n">
        <v>0</v>
      </c>
      <c r="L453" s="30">
        <f>'1120 SJ'!$Q$703</f>
        <v/>
      </c>
      <c r="M453" s="30">
        <f>$K453-$L453</f>
        <v/>
      </c>
      <c r="N453" s="31" t="n"/>
      <c r="O453" s="31">
        <f>IFERROR($K453*$N453,"")</f>
        <v/>
      </c>
      <c r="P453" s="31">
        <f>IFERROR($L453*$N453,"")</f>
        <v/>
      </c>
      <c r="Q453" s="31" t="n"/>
      <c r="R453" s="41" t="inlineStr">
        <is>
          <t>Sin valor unitario en SAP: la diferencia económica de este ítem no puede calcularse (dato faltante).</t>
        </is>
      </c>
      <c r="S453" s="45" t="inlineStr">
        <is>
          <t>Sin coincidencia</t>
        </is>
      </c>
      <c r="T453" s="29" t="inlineStr">
        <is>
          <t>Sin correspondencia confirmada: hay aproximaciones en SAP, descartadas por presentación o evidencia débil</t>
        </is>
      </c>
      <c r="U453" s="45" t="inlineStr">
        <is>
          <t>Alta de material en SAP (sin código)</t>
        </is>
      </c>
      <c r="V453" s="29" t="inlineStr">
        <is>
          <t>Sin coincidencia</t>
        </is>
      </c>
      <c r="W453" s="29" t="inlineStr">
        <is>
          <t>No</t>
        </is>
      </c>
      <c r="X453" s="29" t="n"/>
      <c r="Y453" s="29" t="inlineStr">
        <is>
          <t>No</t>
        </is>
      </c>
      <c r="Z453" s="29" t="n"/>
      <c r="AA453" s="29" t="inlineStr">
        <is>
          <t>Mejor aproximación descartada: 1000019 CHATA ORINAL FEMENINO (similitud 0.38).</t>
        </is>
      </c>
    </row>
    <row r="454">
      <c r="A454" s="29" t="inlineStr">
        <is>
          <t>San Juan</t>
        </is>
      </c>
      <c r="B454" s="29" t="inlineStr">
        <is>
          <t>1120</t>
        </is>
      </c>
      <c r="C454" s="44" t="inlineStr">
        <is>
          <t>Inventario físico sin código SAP</t>
        </is>
      </c>
      <c r="D454" s="29" t="inlineStr">
        <is>
          <t>Sin clasificar en SAP</t>
        </is>
      </c>
      <c r="E454" s="29" t="n"/>
      <c r="F454" s="29" t="inlineStr">
        <is>
          <t>Dentro del alcance</t>
        </is>
      </c>
      <c r="G454" s="29" t="n"/>
      <c r="H454" s="29" t="n"/>
      <c r="I454" s="29" t="inlineStr">
        <is>
          <t>DESC94</t>
        </is>
      </c>
      <c r="J454" s="29" t="inlineStr">
        <is>
          <t>Otoscopio</t>
        </is>
      </c>
      <c r="K454" s="30" t="n">
        <v>0</v>
      </c>
      <c r="L454" s="30">
        <f>'1120 SJ'!$Q$704</f>
        <v/>
      </c>
      <c r="M454" s="30">
        <f>$K454-$L454</f>
        <v/>
      </c>
      <c r="N454" s="31" t="n"/>
      <c r="O454" s="31">
        <f>IFERROR($K454*$N454,"")</f>
        <v/>
      </c>
      <c r="P454" s="31">
        <f>IFERROR($L454*$N454,"")</f>
        <v/>
      </c>
      <c r="Q454" s="31" t="n"/>
      <c r="R454" s="41" t="inlineStr">
        <is>
          <t>Sin valor unitario en SAP: la diferencia económica de este ítem no puede calcularse (dato faltante).</t>
        </is>
      </c>
      <c r="S454" s="45" t="inlineStr">
        <is>
          <t>Sin coincidencia</t>
        </is>
      </c>
      <c r="T454" s="29" t="inlineStr">
        <is>
          <t>Pendiente de validación: el ítem está en el Master pero no tiene código SAP confirmado</t>
        </is>
      </c>
      <c r="U454" s="45" t="inlineStr">
        <is>
          <t>Alta de material en SAP (sin código)</t>
        </is>
      </c>
      <c r="V454" s="29" t="inlineStr">
        <is>
          <t>Sin coincidencia</t>
        </is>
      </c>
      <c r="W454" s="29" t="inlineStr">
        <is>
          <t>No</t>
        </is>
      </c>
      <c r="X454" s="29" t="n"/>
      <c r="Y454" s="29" t="inlineStr">
        <is>
          <t>Sí</t>
        </is>
      </c>
      <c r="Z454" s="29" t="inlineStr">
        <is>
          <t>E-209</t>
        </is>
      </c>
      <c r="AA454" s="29" t="inlineStr">
        <is>
          <t>Homologado al master E-209, pero sus códigos SAP (2000470) no figuran en el stock SAP de este centro. Mejor aproximación descartada: 2000016 ESTETOSCOPIO ADULTO (similitud 0.15).</t>
        </is>
      </c>
    </row>
    <row r="455">
      <c r="A455" s="29" t="inlineStr">
        <is>
          <t>San Juan</t>
        </is>
      </c>
      <c r="B455" s="29" t="inlineStr">
        <is>
          <t>1120</t>
        </is>
      </c>
      <c r="C455" s="44" t="inlineStr">
        <is>
          <t>Inventario físico sin código SAP</t>
        </is>
      </c>
      <c r="D455" s="29" t="inlineStr">
        <is>
          <t>Sin clasificar en SAP</t>
        </is>
      </c>
      <c r="E455" s="29" t="n"/>
      <c r="F455" s="29" t="inlineStr">
        <is>
          <t>Dentro del alcance</t>
        </is>
      </c>
      <c r="G455" s="29" t="n"/>
      <c r="H455" s="29" t="n"/>
      <c r="I455" s="29" t="inlineStr">
        <is>
          <t>DESC99</t>
        </is>
      </c>
      <c r="J455" s="29" t="inlineStr">
        <is>
          <t>Pilas C2</t>
        </is>
      </c>
      <c r="K455" s="30" t="n">
        <v>0</v>
      </c>
      <c r="L455" s="30">
        <f>'1120 SJ'!$Q$705</f>
        <v/>
      </c>
      <c r="M455" s="30">
        <f>$K455-$L455</f>
        <v/>
      </c>
      <c r="N455" s="31" t="n"/>
      <c r="O455" s="31">
        <f>IFERROR($K455*$N455,"")</f>
        <v/>
      </c>
      <c r="P455" s="31">
        <f>IFERROR($L455*$N455,"")</f>
        <v/>
      </c>
      <c r="Q455" s="31" t="n"/>
      <c r="R455" s="41" t="inlineStr">
        <is>
          <t>Sin valor unitario en SAP: la diferencia económica de este ítem no puede calcularse (dato faltante).</t>
        </is>
      </c>
      <c r="S455" s="45" t="inlineStr">
        <is>
          <t>Sin coincidencia</t>
        </is>
      </c>
      <c r="T455" s="29" t="inlineStr">
        <is>
          <t>Sin correspondencia confirmada: hay aproximaciones en SAP, descartadas por presentación o evidencia débil</t>
        </is>
      </c>
      <c r="U455" s="45" t="inlineStr">
        <is>
          <t>Alta de material en SAP (sin código)</t>
        </is>
      </c>
      <c r="V455" s="29" t="inlineStr">
        <is>
          <t>Sin coincidencia</t>
        </is>
      </c>
      <c r="W455" s="29" t="inlineStr">
        <is>
          <t>No</t>
        </is>
      </c>
      <c r="X455" s="29" t="n"/>
      <c r="Y455" s="29" t="inlineStr">
        <is>
          <t>No</t>
        </is>
      </c>
      <c r="Z455" s="29" t="n"/>
      <c r="AA455" s="29" t="inlineStr">
        <is>
          <t>Mejor aproximación descartada: 1000614 BUSCAPINA PERLAS (similitud 0.11).</t>
        </is>
      </c>
    </row>
    <row r="456">
      <c r="A456" s="29" t="inlineStr">
        <is>
          <t>San Juan</t>
        </is>
      </c>
      <c r="B456" s="29" t="inlineStr">
        <is>
          <t>1120</t>
        </is>
      </c>
      <c r="C456" s="44" t="inlineStr">
        <is>
          <t>Inventario físico sin código SAP</t>
        </is>
      </c>
      <c r="D456" s="29" t="inlineStr">
        <is>
          <t>Sin clasificar en SAP</t>
        </is>
      </c>
      <c r="E456" s="29" t="n"/>
      <c r="F456" s="29" t="inlineStr">
        <is>
          <t>Dentro del alcance</t>
        </is>
      </c>
      <c r="G456" s="29" t="n"/>
      <c r="H456" s="29" t="n"/>
      <c r="I456" s="29" t="inlineStr">
        <is>
          <t>DESC287</t>
        </is>
      </c>
      <c r="J456" s="29" t="inlineStr">
        <is>
          <t>Pilas CR2032 3V</t>
        </is>
      </c>
      <c r="K456" s="30" t="n">
        <v>0</v>
      </c>
      <c r="L456" s="30">
        <f>'1120 SJ'!$Q$706</f>
        <v/>
      </c>
      <c r="M456" s="30">
        <f>$K456-$L456</f>
        <v/>
      </c>
      <c r="N456" s="31" t="n"/>
      <c r="O456" s="31">
        <f>IFERROR($K456*$N456,"")</f>
        <v/>
      </c>
      <c r="P456" s="31">
        <f>IFERROR($L456*$N456,"")</f>
        <v/>
      </c>
      <c r="Q456" s="31" t="n"/>
      <c r="R456" s="41" t="inlineStr">
        <is>
          <t>Sin valor unitario en SAP: la diferencia económica de este ítem no puede calcularse (dato faltante).</t>
        </is>
      </c>
      <c r="S456" s="45" t="inlineStr">
        <is>
          <t>Sin coincidencia</t>
        </is>
      </c>
      <c r="T456" s="29" t="inlineStr">
        <is>
          <t>Sin correspondencia confirmada: hay aproximaciones en SAP, descartadas por presentación o evidencia débil</t>
        </is>
      </c>
      <c r="U456" s="45" t="inlineStr">
        <is>
          <t>Alta de material en SAP (sin código)</t>
        </is>
      </c>
      <c r="V456" s="29" t="inlineStr">
        <is>
          <t>Sin coincidencia</t>
        </is>
      </c>
      <c r="W456" s="29" t="inlineStr">
        <is>
          <t>No</t>
        </is>
      </c>
      <c r="X456" s="29" t="n"/>
      <c r="Y456" s="29" t="inlineStr">
        <is>
          <t>No</t>
        </is>
      </c>
      <c r="Z456" s="29" t="n"/>
      <c r="AA456" s="29" t="inlineStr">
        <is>
          <t>Mejor aproximación descartada: 1000699 VITACORTIL CR X 20GR (una nomenclatura no informa dosis; similitud 0.10).</t>
        </is>
      </c>
    </row>
    <row r="457">
      <c r="A457" s="29" t="inlineStr">
        <is>
          <t>San Juan</t>
        </is>
      </c>
      <c r="B457" s="29" t="inlineStr">
        <is>
          <t>1120</t>
        </is>
      </c>
      <c r="C457" s="44" t="inlineStr">
        <is>
          <t>Inventario físico sin código SAP</t>
        </is>
      </c>
      <c r="D457" s="29" t="inlineStr">
        <is>
          <t>Sin clasificar en SAP</t>
        </is>
      </c>
      <c r="E457" s="29" t="n"/>
      <c r="F457" s="29" t="inlineStr">
        <is>
          <t>Dentro del alcance</t>
        </is>
      </c>
      <c r="G457" s="29" t="n"/>
      <c r="H457" s="29" t="n"/>
      <c r="I457" s="29" t="inlineStr">
        <is>
          <t>DESC108</t>
        </is>
      </c>
      <c r="J457" s="29" t="inlineStr">
        <is>
          <t>Prolongador para guía de suero</t>
        </is>
      </c>
      <c r="K457" s="30" t="n">
        <v>0</v>
      </c>
      <c r="L457" s="30">
        <f>'1120 SJ'!$Q$707</f>
        <v/>
      </c>
      <c r="M457" s="30">
        <f>$K457-$L457</f>
        <v/>
      </c>
      <c r="N457" s="31" t="n"/>
      <c r="O457" s="31">
        <f>IFERROR($K457*$N457,"")</f>
        <v/>
      </c>
      <c r="P457" s="31">
        <f>IFERROR($L457*$N457,"")</f>
        <v/>
      </c>
      <c r="Q457" s="31" t="n"/>
      <c r="R457" s="41" t="inlineStr">
        <is>
          <t>Sin valor unitario en SAP: la diferencia económica de este ítem no puede calcularse (dato faltante).</t>
        </is>
      </c>
      <c r="S457" s="45" t="inlineStr">
        <is>
          <t>Sin coincidencia</t>
        </is>
      </c>
      <c r="T457" s="29" t="inlineStr">
        <is>
          <t>Sin correspondencia confirmada: hay aproximaciones en SAP, descartadas por presentación o evidencia débil</t>
        </is>
      </c>
      <c r="U457" s="45" t="inlineStr">
        <is>
          <t>Alta de material en SAP (sin código)</t>
        </is>
      </c>
      <c r="V457" s="29" t="inlineStr">
        <is>
          <t>Sin coincidencia</t>
        </is>
      </c>
      <c r="W457" s="29" t="inlineStr">
        <is>
          <t>No</t>
        </is>
      </c>
      <c r="X457" s="29" t="n"/>
      <c r="Y457" s="29" t="inlineStr">
        <is>
          <t>No</t>
        </is>
      </c>
      <c r="Z457" s="29" t="n"/>
      <c r="AA457" s="29" t="inlineStr">
        <is>
          <t>Mejor aproximación descartada: 2000497 PIE DE SUERO (similitud 0.41).</t>
        </is>
      </c>
    </row>
    <row r="458">
      <c r="A458" s="29" t="inlineStr">
        <is>
          <t>San Juan</t>
        </is>
      </c>
      <c r="B458" s="29" t="inlineStr">
        <is>
          <t>1120</t>
        </is>
      </c>
      <c r="C458" s="44" t="inlineStr">
        <is>
          <t>Inventario físico sin código SAP</t>
        </is>
      </c>
      <c r="D458" s="29" t="inlineStr">
        <is>
          <t>Sin clasificar en SAP</t>
        </is>
      </c>
      <c r="E458" s="29" t="n"/>
      <c r="F458" s="29" t="inlineStr">
        <is>
          <t>Dentro del alcance</t>
        </is>
      </c>
      <c r="G458" s="29" t="n"/>
      <c r="H458" s="29" t="n"/>
      <c r="I458" s="29" t="inlineStr">
        <is>
          <t>DES104</t>
        </is>
      </c>
      <c r="J458" s="29" t="inlineStr">
        <is>
          <t>Rifamicina Spray x 30ml</t>
        </is>
      </c>
      <c r="K458" s="30" t="n">
        <v>0</v>
      </c>
      <c r="L458" s="30">
        <f>'1120 SJ'!$Q$708</f>
        <v/>
      </c>
      <c r="M458" s="30">
        <f>$K458-$L458</f>
        <v/>
      </c>
      <c r="N458" s="31" t="n"/>
      <c r="O458" s="31">
        <f>IFERROR($K458*$N458,"")</f>
        <v/>
      </c>
      <c r="P458" s="31">
        <f>IFERROR($L458*$N458,"")</f>
        <v/>
      </c>
      <c r="Q458" s="31" t="n"/>
      <c r="R458" s="41" t="inlineStr">
        <is>
          <t>Sin valor unitario en SAP: la diferencia económica de este ítem no puede calcularse (dato faltante).</t>
        </is>
      </c>
      <c r="S458" s="45" t="inlineStr">
        <is>
          <t>Sin coincidencia</t>
        </is>
      </c>
      <c r="T458" s="29" t="inlineStr">
        <is>
          <t>Sin correspondencia confirmada: hay aproximaciones en SAP, descartadas por presentación o evidencia débil</t>
        </is>
      </c>
      <c r="U458" s="45" t="inlineStr">
        <is>
          <t>Alta de material en SAP (sin código)</t>
        </is>
      </c>
      <c r="V458" s="29" t="inlineStr">
        <is>
          <t>Sin coincidencia</t>
        </is>
      </c>
      <c r="W458" s="29" t="inlineStr">
        <is>
          <t>No</t>
        </is>
      </c>
      <c r="X458" s="29" t="n"/>
      <c r="Y458" s="29" t="inlineStr">
        <is>
          <t>No</t>
        </is>
      </c>
      <c r="Z458" s="29" t="n"/>
      <c r="AA458" s="29" t="inlineStr">
        <is>
          <t>Mejor aproximación descartada: 1001013 SODIO CLORURO 25ML SPRAY (dosis/presentación distinta (30ML vs 25ML); similitud 0.32).</t>
        </is>
      </c>
    </row>
    <row r="459">
      <c r="A459" s="29" t="inlineStr">
        <is>
          <t>San Juan</t>
        </is>
      </c>
      <c r="B459" s="29" t="inlineStr">
        <is>
          <t>1120</t>
        </is>
      </c>
      <c r="C459" s="44" t="inlineStr">
        <is>
          <t>Inventario físico sin código SAP</t>
        </is>
      </c>
      <c r="D459" s="29" t="inlineStr">
        <is>
          <t>Sin clasificar en SAP</t>
        </is>
      </c>
      <c r="E459" s="29" t="n"/>
      <c r="F459" s="29" t="inlineStr">
        <is>
          <t>Dentro del alcance</t>
        </is>
      </c>
      <c r="G459" s="29" t="n"/>
      <c r="H459" s="29" t="n"/>
      <c r="I459" s="29" t="inlineStr">
        <is>
          <t>DESC109</t>
        </is>
      </c>
      <c r="J459" s="29" t="inlineStr">
        <is>
          <t>Rollo papel para Electrocardiograma 50mm x 30m (Rollo)</t>
        </is>
      </c>
      <c r="K459" s="30" t="n">
        <v>0</v>
      </c>
      <c r="L459" s="30">
        <f>'1120 SJ'!$Q$709</f>
        <v/>
      </c>
      <c r="M459" s="30">
        <f>$K459-$L459</f>
        <v/>
      </c>
      <c r="N459" s="31" t="n"/>
      <c r="O459" s="31">
        <f>IFERROR($K459*$N459,"")</f>
        <v/>
      </c>
      <c r="P459" s="31">
        <f>IFERROR($L459*$N459,"")</f>
        <v/>
      </c>
      <c r="Q459" s="31" t="n"/>
      <c r="R459" s="41" t="inlineStr">
        <is>
          <t>Sin valor unitario en SAP: la diferencia económica de este ítem no puede calcularse (dato faltante).</t>
        </is>
      </c>
      <c r="S459" s="45" t="inlineStr">
        <is>
          <t>Sin coincidencia</t>
        </is>
      </c>
      <c r="T459" s="29" t="inlineStr">
        <is>
          <t>Pendiente de validación: el ítem está en el Master pero no tiene código SAP confirmado</t>
        </is>
      </c>
      <c r="U459" s="45" t="inlineStr">
        <is>
          <t>Alta de material en SAP (sin código)</t>
        </is>
      </c>
      <c r="V459" s="29" t="inlineStr">
        <is>
          <t>Sin coincidencia</t>
        </is>
      </c>
      <c r="W459" s="29" t="inlineStr">
        <is>
          <t>No</t>
        </is>
      </c>
      <c r="X459" s="29" t="n"/>
      <c r="Y459" s="29" t="inlineStr">
        <is>
          <t>Sí</t>
        </is>
      </c>
      <c r="Z459" s="29" t="inlineStr">
        <is>
          <t>D-173</t>
        </is>
      </c>
      <c r="AA459" s="29" t="inlineStr">
        <is>
          <t>Homologado al master D-173, pero sus códigos SAP (2001204) no figuran en el stock SAP de este centro. Mejor aproximación descartada: 1000384 RANITIDINA 50 MG AMP (similitud 0.26).</t>
        </is>
      </c>
    </row>
    <row r="460">
      <c r="A460" s="29" t="inlineStr">
        <is>
          <t>San Juan</t>
        </is>
      </c>
      <c r="B460" s="29" t="inlineStr">
        <is>
          <t>1120</t>
        </is>
      </c>
      <c r="C460" s="44" t="inlineStr">
        <is>
          <t>Inventario físico sin código SAP</t>
        </is>
      </c>
      <c r="D460" s="29" t="inlineStr">
        <is>
          <t>Sin clasificar en SAP</t>
        </is>
      </c>
      <c r="E460" s="29" t="n"/>
      <c r="F460" s="29" t="inlineStr">
        <is>
          <t>Dentro del alcance</t>
        </is>
      </c>
      <c r="G460" s="29" t="n"/>
      <c r="H460" s="29" t="n"/>
      <c r="I460" s="29" t="inlineStr">
        <is>
          <t>DESC111</t>
        </is>
      </c>
      <c r="J460" s="29" t="inlineStr">
        <is>
          <t>Rollo papel para Electrocardiograma 80mm x 30m (Rollo)</t>
        </is>
      </c>
      <c r="K460" s="30" t="n">
        <v>0</v>
      </c>
      <c r="L460" s="30">
        <f>'1120 SJ'!$Q$710</f>
        <v/>
      </c>
      <c r="M460" s="30">
        <f>$K460-$L460</f>
        <v/>
      </c>
      <c r="N460" s="31" t="n"/>
      <c r="O460" s="31">
        <f>IFERROR($K460*$N460,"")</f>
        <v/>
      </c>
      <c r="P460" s="31">
        <f>IFERROR($L460*$N460,"")</f>
        <v/>
      </c>
      <c r="Q460" s="31" t="n"/>
      <c r="R460" s="41" t="inlineStr">
        <is>
          <t>Sin valor unitario en SAP: la diferencia económica de este ítem no puede calcularse (dato faltante).</t>
        </is>
      </c>
      <c r="S460" s="45" t="inlineStr">
        <is>
          <t>Sin coincidencia</t>
        </is>
      </c>
      <c r="T460" s="29" t="inlineStr">
        <is>
          <t>Sin correspondencia confirmada: hay aproximaciones en SAP, descartadas por presentación o evidencia débil</t>
        </is>
      </c>
      <c r="U460" s="45" t="inlineStr">
        <is>
          <t>Alta de material en SAP (sin código)</t>
        </is>
      </c>
      <c r="V460" s="29" t="inlineStr">
        <is>
          <t>Sin coincidencia</t>
        </is>
      </c>
      <c r="W460" s="29" t="inlineStr">
        <is>
          <t>No</t>
        </is>
      </c>
      <c r="X460" s="29" t="n"/>
      <c r="Y460" s="29" t="inlineStr">
        <is>
          <t>No</t>
        </is>
      </c>
      <c r="Z460" s="29" t="n"/>
      <c r="AA460" s="29" t="inlineStr">
        <is>
          <t>Mejor aproximación descartada: 2002477 CANULA DE GUEDEL 60MM NEGRO (dosis/presentación distinta (80MM vs 60MM); similitud 0.18).</t>
        </is>
      </c>
    </row>
    <row r="461">
      <c r="A461" s="29" t="inlineStr">
        <is>
          <t>San Juan</t>
        </is>
      </c>
      <c r="B461" s="29" t="inlineStr">
        <is>
          <t>1120</t>
        </is>
      </c>
      <c r="C461" s="44" t="inlineStr">
        <is>
          <t>Inventario físico sin código SAP</t>
        </is>
      </c>
      <c r="D461" s="29" t="inlineStr">
        <is>
          <t>Sin clasificar en SAP</t>
        </is>
      </c>
      <c r="E461" s="29" t="n"/>
      <c r="F461" s="29" t="inlineStr">
        <is>
          <t>Dentro del alcance</t>
        </is>
      </c>
      <c r="G461" s="29" t="n"/>
      <c r="H461" s="29" t="n"/>
      <c r="I461" s="29" t="inlineStr">
        <is>
          <t>DESC112</t>
        </is>
      </c>
      <c r="J461" s="29" t="inlineStr">
        <is>
          <t>Sabanas descartables</t>
        </is>
      </c>
      <c r="K461" s="30" t="n">
        <v>0</v>
      </c>
      <c r="L461" s="30">
        <f>'1120 SJ'!$Q$711</f>
        <v/>
      </c>
      <c r="M461" s="30">
        <f>$K461-$L461</f>
        <v/>
      </c>
      <c r="N461" s="31" t="n"/>
      <c r="O461" s="31">
        <f>IFERROR($K461*$N461,"")</f>
        <v/>
      </c>
      <c r="P461" s="31">
        <f>IFERROR($L461*$N461,"")</f>
        <v/>
      </c>
      <c r="Q461" s="31" t="n"/>
      <c r="R461" s="41" t="inlineStr">
        <is>
          <t>Sin valor unitario en SAP: la diferencia económica de este ítem no puede calcularse (dato faltante).</t>
        </is>
      </c>
      <c r="S461" s="45" t="inlineStr">
        <is>
          <t>Sin coincidencia</t>
        </is>
      </c>
      <c r="T461" s="29" t="inlineStr">
        <is>
          <t>Pendiente de validación: el ítem está en el Master pero no tiene código SAP confirmado</t>
        </is>
      </c>
      <c r="U461" s="45" t="inlineStr">
        <is>
          <t>Alta de material en SAP (sin código)</t>
        </is>
      </c>
      <c r="V461" s="29" t="inlineStr">
        <is>
          <t>Sin coincidencia</t>
        </is>
      </c>
      <c r="W461" s="29" t="inlineStr">
        <is>
          <t>No</t>
        </is>
      </c>
      <c r="X461" s="29" t="n"/>
      <c r="Y461" s="29" t="inlineStr">
        <is>
          <t>Sí</t>
        </is>
      </c>
      <c r="Z461" s="29" t="inlineStr">
        <is>
          <t>K-244</t>
        </is>
      </c>
      <c r="AA461" s="29" t="inlineStr">
        <is>
          <t>Homologado al master K-244, pero sus códigos SAP (2000463) no figuran en el stock SAP de este centro. Mejor aproximación descartada: 2000462 BIGOTERA DESCARTABLE (similitud 0.47).</t>
        </is>
      </c>
    </row>
    <row r="462">
      <c r="A462" s="29" t="inlineStr">
        <is>
          <t>San Juan</t>
        </is>
      </c>
      <c r="B462" s="29" t="inlineStr">
        <is>
          <t>1120</t>
        </is>
      </c>
      <c r="C462" s="44" t="inlineStr">
        <is>
          <t>Inventario físico sin código SAP</t>
        </is>
      </c>
      <c r="D462" s="29" t="inlineStr">
        <is>
          <t>Sin clasificar en SAP</t>
        </is>
      </c>
      <c r="E462" s="29" t="n"/>
      <c r="F462" s="29" t="inlineStr">
        <is>
          <t>Dentro del alcance</t>
        </is>
      </c>
      <c r="G462" s="29" t="n"/>
      <c r="H462" s="29" t="n"/>
      <c r="I462" s="29" t="inlineStr">
        <is>
          <t>DESC292</t>
        </is>
      </c>
      <c r="J462" s="29" t="inlineStr">
        <is>
          <t>Sonda Foley N° 14</t>
        </is>
      </c>
      <c r="K462" s="30" t="n">
        <v>0</v>
      </c>
      <c r="L462" s="30">
        <f>'1120 SJ'!$Q$712</f>
        <v/>
      </c>
      <c r="M462" s="30">
        <f>$K462-$L462</f>
        <v/>
      </c>
      <c r="N462" s="31" t="n"/>
      <c r="O462" s="31">
        <f>IFERROR($K462*$N462,"")</f>
        <v/>
      </c>
      <c r="P462" s="31">
        <f>IFERROR($L462*$N462,"")</f>
        <v/>
      </c>
      <c r="Q462" s="31" t="n"/>
      <c r="R462" s="41" t="inlineStr">
        <is>
          <t>Sin valor unitario en SAP: la diferencia económica de este ítem no puede calcularse (dato faltante).</t>
        </is>
      </c>
      <c r="S462" s="45" t="inlineStr">
        <is>
          <t>Sin coincidencia</t>
        </is>
      </c>
      <c r="T462" s="29" t="inlineStr">
        <is>
          <t>Sin correspondencia confirmada: hay aproximaciones en SAP, descartadas por presentación o evidencia débil</t>
        </is>
      </c>
      <c r="U462" s="45" t="inlineStr">
        <is>
          <t>Alta de material en SAP (sin código)</t>
        </is>
      </c>
      <c r="V462" s="29" t="inlineStr">
        <is>
          <t>Sin coincidencia</t>
        </is>
      </c>
      <c r="W462" s="29" t="inlineStr">
        <is>
          <t>No</t>
        </is>
      </c>
      <c r="X462" s="29" t="n"/>
      <c r="Y462" s="29" t="inlineStr">
        <is>
          <t>No</t>
        </is>
      </c>
      <c r="Z462" s="29" t="n"/>
      <c r="AA462" s="29" t="inlineStr">
        <is>
          <t>Mejor aproximación descartada: 2000330 SONDA FOLEY 2 VIAS Nº 18 100% SILICONA (calibre/talle/medida distinta; una nomenclatura no informa dosis; similitud 0.49).</t>
        </is>
      </c>
    </row>
    <row r="463">
      <c r="A463" s="29" t="inlineStr">
        <is>
          <t>San Juan</t>
        </is>
      </c>
      <c r="B463" s="29" t="inlineStr">
        <is>
          <t>1120</t>
        </is>
      </c>
      <c r="C463" s="44" t="inlineStr">
        <is>
          <t>Inventario físico sin código SAP</t>
        </is>
      </c>
      <c r="D463" s="29" t="inlineStr">
        <is>
          <t>Sin clasificar en SAP</t>
        </is>
      </c>
      <c r="E463" s="29" t="n"/>
      <c r="F463" s="29" t="inlineStr">
        <is>
          <t>Dentro del alcance</t>
        </is>
      </c>
      <c r="G463" s="29" t="n"/>
      <c r="H463" s="29" t="n"/>
      <c r="I463" s="29" t="inlineStr">
        <is>
          <t>DESC114</t>
        </is>
      </c>
      <c r="J463" s="29" t="inlineStr">
        <is>
          <t>Sonda gastrica K 11</t>
        </is>
      </c>
      <c r="K463" s="30" t="n">
        <v>0</v>
      </c>
      <c r="L463" s="30">
        <f>'1120 SJ'!$Q$713</f>
        <v/>
      </c>
      <c r="M463" s="30">
        <f>$K463-$L463</f>
        <v/>
      </c>
      <c r="N463" s="31" t="n"/>
      <c r="O463" s="31">
        <f>IFERROR($K463*$N463,"")</f>
        <v/>
      </c>
      <c r="P463" s="31">
        <f>IFERROR($L463*$N463,"")</f>
        <v/>
      </c>
      <c r="Q463" s="31" t="n"/>
      <c r="R463" s="41" t="inlineStr">
        <is>
          <t>Sin valor unitario en SAP: la diferencia económica de este ítem no puede calcularse (dato faltante).</t>
        </is>
      </c>
      <c r="S463" s="45" t="inlineStr">
        <is>
          <t>Sin coincidencia</t>
        </is>
      </c>
      <c r="T463" s="29" t="inlineStr">
        <is>
          <t>Sin correspondencia confirmada: hay aproximaciones en SAP, descartadas por presentación o evidencia débil</t>
        </is>
      </c>
      <c r="U463" s="45" t="inlineStr">
        <is>
          <t>Alta de material en SAP (sin código)</t>
        </is>
      </c>
      <c r="V463" s="29" t="inlineStr">
        <is>
          <t>Sin coincidencia</t>
        </is>
      </c>
      <c r="W463" s="29" t="inlineStr">
        <is>
          <t>No</t>
        </is>
      </c>
      <c r="X463" s="29" t="n"/>
      <c r="Y463" s="29" t="inlineStr">
        <is>
          <t>No</t>
        </is>
      </c>
      <c r="Z463" s="29" t="n"/>
      <c r="AA463" s="29" t="inlineStr">
        <is>
          <t>Mejor aproximación descartada: 2001555 SONDA T/K-27 (calibre/talle/medida distinta; similitud 0.44).</t>
        </is>
      </c>
    </row>
    <row r="464">
      <c r="A464" s="29" t="inlineStr">
        <is>
          <t>San Juan</t>
        </is>
      </c>
      <c r="B464" s="29" t="inlineStr">
        <is>
          <t>1120</t>
        </is>
      </c>
      <c r="C464" s="44" t="inlineStr">
        <is>
          <t>Inventario físico sin código SAP</t>
        </is>
      </c>
      <c r="D464" s="29" t="inlineStr">
        <is>
          <t>Sin clasificar en SAP</t>
        </is>
      </c>
      <c r="E464" s="29" t="n"/>
      <c r="F464" s="29" t="inlineStr">
        <is>
          <t>Dentro del alcance</t>
        </is>
      </c>
      <c r="G464" s="29" t="n"/>
      <c r="H464" s="29" t="n"/>
      <c r="I464" s="29" t="inlineStr">
        <is>
          <t>DESC116</t>
        </is>
      </c>
      <c r="J464" s="29" t="inlineStr">
        <is>
          <t>Sonda nasogástrica K 10</t>
        </is>
      </c>
      <c r="K464" s="30" t="n">
        <v>0</v>
      </c>
      <c r="L464" s="30">
        <f>'1120 SJ'!$Q$714</f>
        <v/>
      </c>
      <c r="M464" s="30">
        <f>$K464-$L464</f>
        <v/>
      </c>
      <c r="N464" s="31" t="n"/>
      <c r="O464" s="31">
        <f>IFERROR($K464*$N464,"")</f>
        <v/>
      </c>
      <c r="P464" s="31">
        <f>IFERROR($L464*$N464,"")</f>
        <v/>
      </c>
      <c r="Q464" s="31" t="n"/>
      <c r="R464" s="41" t="inlineStr">
        <is>
          <t>Sin valor unitario en SAP: la diferencia económica de este ítem no puede calcularse (dato faltante).</t>
        </is>
      </c>
      <c r="S464" s="45" t="inlineStr">
        <is>
          <t>Sin coincidencia</t>
        </is>
      </c>
      <c r="T464" s="29" t="inlineStr">
        <is>
          <t>Pendiente de validación: el ítem está en el Master pero no tiene código SAP confirmado</t>
        </is>
      </c>
      <c r="U464" s="45" t="inlineStr">
        <is>
          <t>Alta de material en SAP (sin código)</t>
        </is>
      </c>
      <c r="V464" s="29" t="inlineStr">
        <is>
          <t>Sin coincidencia</t>
        </is>
      </c>
      <c r="W464" s="29" t="inlineStr">
        <is>
          <t>No</t>
        </is>
      </c>
      <c r="X464" s="29" t="n"/>
      <c r="Y464" s="29" t="inlineStr">
        <is>
          <t>Sí</t>
        </is>
      </c>
      <c r="Z464" s="29" t="inlineStr">
        <is>
          <t>D-163</t>
        </is>
      </c>
      <c r="AA464" s="29" t="inlineStr">
        <is>
          <t>Homologado al master D-163, pero sus códigos SAP (2000867) no figuran en el stock SAP de este centro. Mejor aproximación descartada: 2000938 SONDA T/K-10 SHINOBI (similitud 0.53).</t>
        </is>
      </c>
    </row>
    <row r="465">
      <c r="A465" s="29" t="inlineStr">
        <is>
          <t>San Juan</t>
        </is>
      </c>
      <c r="B465" s="29" t="inlineStr">
        <is>
          <t>1120</t>
        </is>
      </c>
      <c r="C465" s="44" t="inlineStr">
        <is>
          <t>Inventario físico sin código SAP</t>
        </is>
      </c>
      <c r="D465" s="29" t="inlineStr">
        <is>
          <t>Sin clasificar en SAP</t>
        </is>
      </c>
      <c r="E465" s="29" t="n"/>
      <c r="F465" s="29" t="inlineStr">
        <is>
          <t>Dentro del alcance</t>
        </is>
      </c>
      <c r="G465" s="29" t="n"/>
      <c r="H465" s="29" t="n"/>
      <c r="I465" s="29" t="inlineStr">
        <is>
          <t>DESC117</t>
        </is>
      </c>
      <c r="J465" s="29" t="inlineStr">
        <is>
          <t>Sonda nasogástrica K 30</t>
        </is>
      </c>
      <c r="K465" s="30" t="n">
        <v>0</v>
      </c>
      <c r="L465" s="30">
        <f>'1120 SJ'!$Q$715</f>
        <v/>
      </c>
      <c r="M465" s="30">
        <f>$K465-$L465</f>
        <v/>
      </c>
      <c r="N465" s="31" t="n"/>
      <c r="O465" s="31">
        <f>IFERROR($K465*$N465,"")</f>
        <v/>
      </c>
      <c r="P465" s="31">
        <f>IFERROR($L465*$N465,"")</f>
        <v/>
      </c>
      <c r="Q465" s="31" t="n"/>
      <c r="R465" s="41" t="inlineStr">
        <is>
          <t>Sin valor unitario en SAP: la diferencia económica de este ítem no puede calcularse (dato faltante).</t>
        </is>
      </c>
      <c r="S465" s="45" t="inlineStr">
        <is>
          <t>Sin coincidencia</t>
        </is>
      </c>
      <c r="T465" s="29" t="inlineStr">
        <is>
          <t>Pendiente de validación: el ítem está en el Master pero no tiene código SAP confirmado</t>
        </is>
      </c>
      <c r="U465" s="45" t="inlineStr">
        <is>
          <t>Alta de material en SAP (sin código)</t>
        </is>
      </c>
      <c r="V465" s="29" t="inlineStr">
        <is>
          <t>Sin coincidencia</t>
        </is>
      </c>
      <c r="W465" s="29" t="inlineStr">
        <is>
          <t>No</t>
        </is>
      </c>
      <c r="X465" s="29" t="n"/>
      <c r="Y465" s="29" t="inlineStr">
        <is>
          <t>Sí</t>
        </is>
      </c>
      <c r="Z465" s="29" t="inlineStr">
        <is>
          <t>K-260</t>
        </is>
      </c>
      <c r="AA465" s="29" t="inlineStr">
        <is>
          <t>Homologado al master K-260, pero sus códigos SAP (2000031, 2000416, 2000406) no figuran en el stock SAP de este centro. Mejor aproximación descartada: 2001555 SONDA T/K-27 (calibre/talle/medida distinta; similitud 0.43).</t>
        </is>
      </c>
    </row>
    <row r="466">
      <c r="A466" s="29" t="inlineStr">
        <is>
          <t>San Juan</t>
        </is>
      </c>
      <c r="B466" s="29" t="inlineStr">
        <is>
          <t>1120</t>
        </is>
      </c>
      <c r="C466" s="44" t="inlineStr">
        <is>
          <t>Inventario físico sin código SAP</t>
        </is>
      </c>
      <c r="D466" s="29" t="inlineStr">
        <is>
          <t>Sin clasificar en SAP</t>
        </is>
      </c>
      <c r="E466" s="29" t="n"/>
      <c r="F466" s="29" t="inlineStr">
        <is>
          <t>Dentro del alcance</t>
        </is>
      </c>
      <c r="G466" s="29" t="n"/>
      <c r="H466" s="29" t="n"/>
      <c r="I466" s="29" t="inlineStr">
        <is>
          <t>DESC119</t>
        </is>
      </c>
      <c r="J466" s="29" t="inlineStr">
        <is>
          <t>Sonda para aspiración K 29</t>
        </is>
      </c>
      <c r="K466" s="30" t="n">
        <v>0</v>
      </c>
      <c r="L466" s="30">
        <f>'1120 SJ'!$Q$716</f>
        <v/>
      </c>
      <c r="M466" s="30">
        <f>$K466-$L466</f>
        <v/>
      </c>
      <c r="N466" s="31" t="n"/>
      <c r="O466" s="31">
        <f>IFERROR($K466*$N466,"")</f>
        <v/>
      </c>
      <c r="P466" s="31">
        <f>IFERROR($L466*$N466,"")</f>
        <v/>
      </c>
      <c r="Q466" s="31" t="n"/>
      <c r="R466" s="41" t="inlineStr">
        <is>
          <t>Sin valor unitario en SAP: la diferencia económica de este ítem no puede calcularse (dato faltante).</t>
        </is>
      </c>
      <c r="S466" s="45" t="inlineStr">
        <is>
          <t>Sin coincidencia</t>
        </is>
      </c>
      <c r="T466" s="29" t="inlineStr">
        <is>
          <t>Pendiente de validación: el ítem está en el Master pero no tiene código SAP confirmado</t>
        </is>
      </c>
      <c r="U466" s="45" t="inlineStr">
        <is>
          <t>Alta de material en SAP (sin código)</t>
        </is>
      </c>
      <c r="V466" s="29" t="inlineStr">
        <is>
          <t>Sin coincidencia</t>
        </is>
      </c>
      <c r="W466" s="29" t="inlineStr">
        <is>
          <t>No</t>
        </is>
      </c>
      <c r="X466" s="29" t="n"/>
      <c r="Y466" s="29" t="inlineStr">
        <is>
          <t>Sí</t>
        </is>
      </c>
      <c r="Z466" s="29" t="inlineStr">
        <is>
          <t>D-162</t>
        </is>
      </c>
      <c r="AA466" s="29" t="inlineStr">
        <is>
          <t>Homologado al master D-162, pero sus códigos SAP (2000243, 2000369, 2000811, 2001270) no figuran en el stock SAP de este centro. Mejor aproximación descartada: 2000936 SONDA T/K-29 SHINOBI (similitud 0.57).</t>
        </is>
      </c>
    </row>
    <row r="467">
      <c r="A467" s="29" t="inlineStr">
        <is>
          <t>San Juan</t>
        </is>
      </c>
      <c r="B467" s="29" t="inlineStr">
        <is>
          <t>1120</t>
        </is>
      </c>
      <c r="C467" s="44" t="inlineStr">
        <is>
          <t>Inventario físico sin código SAP</t>
        </is>
      </c>
      <c r="D467" s="29" t="inlineStr">
        <is>
          <t>Sin clasificar en SAP</t>
        </is>
      </c>
      <c r="E467" s="29" t="n"/>
      <c r="F467" s="29" t="inlineStr">
        <is>
          <t>Dentro del alcance</t>
        </is>
      </c>
      <c r="G467" s="29" t="n"/>
      <c r="H467" s="29" t="n"/>
      <c r="I467" s="29" t="inlineStr">
        <is>
          <t>DESC120</t>
        </is>
      </c>
      <c r="J467" s="29" t="inlineStr">
        <is>
          <t>Sonda vesical Nº 16</t>
        </is>
      </c>
      <c r="K467" s="30" t="n">
        <v>0</v>
      </c>
      <c r="L467" s="30">
        <f>'1120 SJ'!$Q$717</f>
        <v/>
      </c>
      <c r="M467" s="30">
        <f>$K467-$L467</f>
        <v/>
      </c>
      <c r="N467" s="31" t="n"/>
      <c r="O467" s="31">
        <f>IFERROR($K467*$N467,"")</f>
        <v/>
      </c>
      <c r="P467" s="31">
        <f>IFERROR($L467*$N467,"")</f>
        <v/>
      </c>
      <c r="Q467" s="31" t="n"/>
      <c r="R467" s="41" t="inlineStr">
        <is>
          <t>Sin valor unitario en SAP: la diferencia económica de este ítem no puede calcularse (dato faltante).</t>
        </is>
      </c>
      <c r="S467" s="45" t="inlineStr">
        <is>
          <t>Sin coincidencia</t>
        </is>
      </c>
      <c r="T467" s="29" t="inlineStr">
        <is>
          <t>Sin correspondencia confirmada: hay aproximaciones en SAP, descartadas por presentación o evidencia débil</t>
        </is>
      </c>
      <c r="U467" s="45" t="inlineStr">
        <is>
          <t>Alta de material en SAP (sin código)</t>
        </is>
      </c>
      <c r="V467" s="29" t="inlineStr">
        <is>
          <t>Sin coincidencia</t>
        </is>
      </c>
      <c r="W467" s="29" t="inlineStr">
        <is>
          <t>No</t>
        </is>
      </c>
      <c r="X467" s="29" t="n"/>
      <c r="Y467" s="29" t="inlineStr">
        <is>
          <t>No</t>
        </is>
      </c>
      <c r="Z467" s="29" t="n"/>
      <c r="AA467" s="29" t="inlineStr">
        <is>
          <t>Mejor aproximación descartada: 2001218 CATETER IV N° 16 (similitud 0.34).</t>
        </is>
      </c>
    </row>
    <row r="468">
      <c r="A468" s="29" t="inlineStr">
        <is>
          <t>San Juan</t>
        </is>
      </c>
      <c r="B468" s="29" t="inlineStr">
        <is>
          <t>1120</t>
        </is>
      </c>
      <c r="C468" s="44" t="inlineStr">
        <is>
          <t>Inventario físico sin código SAP</t>
        </is>
      </c>
      <c r="D468" s="29" t="inlineStr">
        <is>
          <t>Sin clasificar en SAP</t>
        </is>
      </c>
      <c r="E468" s="29" t="n"/>
      <c r="F468" s="29" t="inlineStr">
        <is>
          <t>Dentro del alcance</t>
        </is>
      </c>
      <c r="G468" s="29" t="n"/>
      <c r="H468" s="29" t="n"/>
      <c r="I468" s="29" t="inlineStr">
        <is>
          <t>MED170</t>
        </is>
      </c>
      <c r="J468" s="29" t="inlineStr">
        <is>
          <t>Succinilcolina Amp x 2 ml</t>
        </is>
      </c>
      <c r="K468" s="30" t="n">
        <v>0</v>
      </c>
      <c r="L468" s="30">
        <f>'1120 SJ'!$Q$718</f>
        <v/>
      </c>
      <c r="M468" s="30">
        <f>$K468-$L468</f>
        <v/>
      </c>
      <c r="N468" s="31" t="n"/>
      <c r="O468" s="31">
        <f>IFERROR($K468*$N468,"")</f>
        <v/>
      </c>
      <c r="P468" s="31">
        <f>IFERROR($L468*$N468,"")</f>
        <v/>
      </c>
      <c r="Q468" s="31" t="n"/>
      <c r="R468" s="41" t="inlineStr">
        <is>
          <t>Sin valor unitario en SAP: la diferencia económica de este ítem no puede calcularse (dato faltante).</t>
        </is>
      </c>
      <c r="S468" s="45" t="inlineStr">
        <is>
          <t>Sin coincidencia</t>
        </is>
      </c>
      <c r="T468" s="29" t="inlineStr">
        <is>
          <t>Sin correspondencia confirmada: hay aproximaciones en SAP, descartadas por presentación o evidencia débil</t>
        </is>
      </c>
      <c r="U468" s="45" t="inlineStr">
        <is>
          <t>Alta de material en SAP (sin código)</t>
        </is>
      </c>
      <c r="V468" s="29" t="inlineStr">
        <is>
          <t>Sin coincidencia</t>
        </is>
      </c>
      <c r="W468" s="29" t="inlineStr">
        <is>
          <t>No</t>
        </is>
      </c>
      <c r="X468" s="29" t="n"/>
      <c r="Y468" s="29" t="inlineStr">
        <is>
          <t>No</t>
        </is>
      </c>
      <c r="Z468" s="29" t="n"/>
      <c r="AA468" s="29" t="inlineStr">
        <is>
          <t>Mejor aproximación descartada: 1000100 FUROSEMIDA AMPOLLA DE 20 MG/2ML (dosis coincide; similitud 0.42).</t>
        </is>
      </c>
    </row>
    <row r="469">
      <c r="A469" s="29" t="inlineStr">
        <is>
          <t>San Juan</t>
        </is>
      </c>
      <c r="B469" s="29" t="inlineStr">
        <is>
          <t>1120</t>
        </is>
      </c>
      <c r="C469" s="44" t="inlineStr">
        <is>
          <t>Inventario físico sin código SAP</t>
        </is>
      </c>
      <c r="D469" s="29" t="inlineStr">
        <is>
          <t>Sin clasificar en SAP</t>
        </is>
      </c>
      <c r="E469" s="29" t="n"/>
      <c r="F469" s="29" t="inlineStr">
        <is>
          <t>Dentro del alcance</t>
        </is>
      </c>
      <c r="G469" s="29" t="n"/>
      <c r="H469" s="29" t="n"/>
      <c r="I469" s="29" t="inlineStr">
        <is>
          <t>DESC288</t>
        </is>
      </c>
      <c r="J469" s="29" t="inlineStr">
        <is>
          <t>Sujetador para tubo Endotraqueal</t>
        </is>
      </c>
      <c r="K469" s="30" t="n">
        <v>0</v>
      </c>
      <c r="L469" s="30">
        <f>'1120 SJ'!$Q$719</f>
        <v/>
      </c>
      <c r="M469" s="30">
        <f>$K469-$L469</f>
        <v/>
      </c>
      <c r="N469" s="31" t="n"/>
      <c r="O469" s="31">
        <f>IFERROR($K469*$N469,"")</f>
        <v/>
      </c>
      <c r="P469" s="31">
        <f>IFERROR($L469*$N469,"")</f>
        <v/>
      </c>
      <c r="Q469" s="31" t="n"/>
      <c r="R469" s="41" t="inlineStr">
        <is>
          <t>Sin valor unitario en SAP: la diferencia económica de este ítem no puede calcularse (dato faltante).</t>
        </is>
      </c>
      <c r="S469" s="45" t="inlineStr">
        <is>
          <t>Sin coincidencia</t>
        </is>
      </c>
      <c r="T469" s="29" t="inlineStr">
        <is>
          <t>Sin correspondencia confirmada: hay aproximaciones en SAP, descartadas por presentación o evidencia débil</t>
        </is>
      </c>
      <c r="U469" s="45" t="inlineStr">
        <is>
          <t>Alta de material en SAP (sin código)</t>
        </is>
      </c>
      <c r="V469" s="29" t="inlineStr">
        <is>
          <t>Sin coincidencia</t>
        </is>
      </c>
      <c r="W469" s="29" t="inlineStr">
        <is>
          <t>No</t>
        </is>
      </c>
      <c r="X469" s="29" t="n"/>
      <c r="Y469" s="29" t="inlineStr">
        <is>
          <t>No</t>
        </is>
      </c>
      <c r="Z469" s="29" t="n"/>
      <c r="AA469" s="29" t="inlineStr">
        <is>
          <t>Mejor aproximación descartada: 2000484 SUJETADOR C/VELCRO LARGO (similitud 0.34).</t>
        </is>
      </c>
    </row>
    <row r="470">
      <c r="A470" s="29" t="inlineStr">
        <is>
          <t>San Juan</t>
        </is>
      </c>
      <c r="B470" s="29" t="inlineStr">
        <is>
          <t>1120</t>
        </is>
      </c>
      <c r="C470" s="44" t="inlineStr">
        <is>
          <t>Inventario físico sin código SAP</t>
        </is>
      </c>
      <c r="D470" s="29" t="inlineStr">
        <is>
          <t>Sin clasificar en SAP</t>
        </is>
      </c>
      <c r="E470" s="29" t="n"/>
      <c r="F470" s="29" t="inlineStr">
        <is>
          <t>Dentro del alcance</t>
        </is>
      </c>
      <c r="G470" s="29" t="n"/>
      <c r="H470" s="29" t="n"/>
      <c r="I470" s="29" t="inlineStr">
        <is>
          <t>DESC122</t>
        </is>
      </c>
      <c r="J470" s="29" t="inlineStr">
        <is>
          <t>Sutura Mononylon 4-0</t>
        </is>
      </c>
      <c r="K470" s="30" t="n">
        <v>0</v>
      </c>
      <c r="L470" s="30">
        <f>'1120 SJ'!$Q$720</f>
        <v/>
      </c>
      <c r="M470" s="30">
        <f>$K470-$L470</f>
        <v/>
      </c>
      <c r="N470" s="31" t="n"/>
      <c r="O470" s="31">
        <f>IFERROR($K470*$N470,"")</f>
        <v/>
      </c>
      <c r="P470" s="31">
        <f>IFERROR($L470*$N470,"")</f>
        <v/>
      </c>
      <c r="Q470" s="31" t="n"/>
      <c r="R470" s="41" t="inlineStr">
        <is>
          <t>Sin valor unitario en SAP: la diferencia económica de este ítem no puede calcularse (dato faltante).</t>
        </is>
      </c>
      <c r="S470" s="45" t="inlineStr">
        <is>
          <t>Sin coincidencia</t>
        </is>
      </c>
      <c r="T470" s="29" t="inlineStr">
        <is>
          <t>Sin correspondencia confirmada: hay aproximaciones en SAP, descartadas por presentación o evidencia débil</t>
        </is>
      </c>
      <c r="U470" s="45" t="inlineStr">
        <is>
          <t>Alta de material en SAP (sin código)</t>
        </is>
      </c>
      <c r="V470" s="29" t="inlineStr">
        <is>
          <t>Sin coincidencia</t>
        </is>
      </c>
      <c r="W470" s="29" t="inlineStr">
        <is>
          <t>No</t>
        </is>
      </c>
      <c r="X470" s="29" t="n"/>
      <c r="Y470" s="29" t="inlineStr">
        <is>
          <t>No</t>
        </is>
      </c>
      <c r="Z470" s="29" t="n"/>
      <c r="AA470" s="29" t="inlineStr">
        <is>
          <t>Mejor aproximación descartada: 2001232 HILO DE SUTURA SUPRALON 4 (similitud 0.41).</t>
        </is>
      </c>
    </row>
    <row r="471">
      <c r="A471" s="29" t="inlineStr">
        <is>
          <t>San Juan</t>
        </is>
      </c>
      <c r="B471" s="29" t="inlineStr">
        <is>
          <t>1120</t>
        </is>
      </c>
      <c r="C471" s="44" t="inlineStr">
        <is>
          <t>Inventario físico sin código SAP</t>
        </is>
      </c>
      <c r="D471" s="29" t="inlineStr">
        <is>
          <t>Sin clasificar en SAP</t>
        </is>
      </c>
      <c r="E471" s="29" t="n"/>
      <c r="F471" s="29" t="inlineStr">
        <is>
          <t>Dentro del alcance</t>
        </is>
      </c>
      <c r="G471" s="29" t="n"/>
      <c r="H471" s="29" t="n"/>
      <c r="I471" s="29" t="inlineStr">
        <is>
          <t>DESC123</t>
        </is>
      </c>
      <c r="J471" s="29" t="inlineStr">
        <is>
          <t>Sutura Mononylon 5-0</t>
        </is>
      </c>
      <c r="K471" s="30" t="n">
        <v>0</v>
      </c>
      <c r="L471" s="30">
        <f>'1120 SJ'!$Q$721</f>
        <v/>
      </c>
      <c r="M471" s="30">
        <f>$K471-$L471</f>
        <v/>
      </c>
      <c r="N471" s="31" t="n"/>
      <c r="O471" s="31">
        <f>IFERROR($K471*$N471,"")</f>
        <v/>
      </c>
      <c r="P471" s="31">
        <f>IFERROR($L471*$N471,"")</f>
        <v/>
      </c>
      <c r="Q471" s="31" t="n"/>
      <c r="R471" s="41" t="inlineStr">
        <is>
          <t>Sin valor unitario en SAP: la diferencia económica de este ítem no puede calcularse (dato faltante).</t>
        </is>
      </c>
      <c r="S471" s="45" t="inlineStr">
        <is>
          <t>Sin coincidencia</t>
        </is>
      </c>
      <c r="T471" s="29" t="inlineStr">
        <is>
          <t>Sin correspondencia confirmada: hay aproximaciones en SAP, descartadas por presentación o evidencia débil</t>
        </is>
      </c>
      <c r="U471" s="45" t="inlineStr">
        <is>
          <t>Alta de material en SAP (sin código)</t>
        </is>
      </c>
      <c r="V471" s="29" t="inlineStr">
        <is>
          <t>Sin coincidencia</t>
        </is>
      </c>
      <c r="W471" s="29" t="inlineStr">
        <is>
          <t>No</t>
        </is>
      </c>
      <c r="X471" s="29" t="n"/>
      <c r="Y471" s="29" t="inlineStr">
        <is>
          <t>No</t>
        </is>
      </c>
      <c r="Z471" s="29" t="n"/>
      <c r="AA471" s="29" t="inlineStr">
        <is>
          <t>Mejor aproximación descartada: 2001233 HILO DE SUTURA SUPRALON 5 (similitud 0.40).</t>
        </is>
      </c>
    </row>
    <row r="472">
      <c r="A472" s="29" t="inlineStr">
        <is>
          <t>San Juan</t>
        </is>
      </c>
      <c r="B472" s="29" t="inlineStr">
        <is>
          <t>1120</t>
        </is>
      </c>
      <c r="C472" s="44" t="inlineStr">
        <is>
          <t>Inventario físico sin código SAP</t>
        </is>
      </c>
      <c r="D472" s="29" t="inlineStr">
        <is>
          <t>Sin clasificar en SAP</t>
        </is>
      </c>
      <c r="E472" s="29" t="n"/>
      <c r="F472" s="29" t="inlineStr">
        <is>
          <t>Dentro del alcance</t>
        </is>
      </c>
      <c r="G472" s="29" t="n"/>
      <c r="H472" s="29" t="n"/>
      <c r="I472" s="29" t="inlineStr">
        <is>
          <t>DESC125</t>
        </is>
      </c>
      <c r="J472" s="29" t="inlineStr">
        <is>
          <t>Sutura Prolene 4-0</t>
        </is>
      </c>
      <c r="K472" s="30" t="n">
        <v>0</v>
      </c>
      <c r="L472" s="30">
        <f>'1120 SJ'!$Q$722</f>
        <v/>
      </c>
      <c r="M472" s="30">
        <f>$K472-$L472</f>
        <v/>
      </c>
      <c r="N472" s="31" t="n"/>
      <c r="O472" s="31">
        <f>IFERROR($K472*$N472,"")</f>
        <v/>
      </c>
      <c r="P472" s="31">
        <f>IFERROR($L472*$N472,"")</f>
        <v/>
      </c>
      <c r="Q472" s="31" t="n"/>
      <c r="R472" s="41" t="inlineStr">
        <is>
          <t>Sin valor unitario en SAP: la diferencia económica de este ítem no puede calcularse (dato faltante).</t>
        </is>
      </c>
      <c r="S472" s="45" t="inlineStr">
        <is>
          <t>Sin coincidencia</t>
        </is>
      </c>
      <c r="T472" s="29" t="inlineStr">
        <is>
          <t>Sin correspondencia confirmada: hay aproximaciones en SAP, descartadas por presentación o evidencia débil</t>
        </is>
      </c>
      <c r="U472" s="45" t="inlineStr">
        <is>
          <t>Alta de material en SAP (sin código)</t>
        </is>
      </c>
      <c r="V472" s="29" t="inlineStr">
        <is>
          <t>Sin coincidencia</t>
        </is>
      </c>
      <c r="W472" s="29" t="inlineStr">
        <is>
          <t>No</t>
        </is>
      </c>
      <c r="X472" s="29" t="n"/>
      <c r="Y472" s="29" t="inlineStr">
        <is>
          <t>No</t>
        </is>
      </c>
      <c r="Z472" s="29" t="n"/>
      <c r="AA472" s="29" t="inlineStr">
        <is>
          <t>Mejor aproximación descartada: 2001232 HILO DE SUTURA SUPRALON 4 (similitud 0.43).</t>
        </is>
      </c>
    </row>
    <row r="473">
      <c r="A473" s="29" t="inlineStr">
        <is>
          <t>San Juan</t>
        </is>
      </c>
      <c r="B473" s="29" t="inlineStr">
        <is>
          <t>1120</t>
        </is>
      </c>
      <c r="C473" s="44" t="inlineStr">
        <is>
          <t>Inventario físico sin código SAP</t>
        </is>
      </c>
      <c r="D473" s="29" t="inlineStr">
        <is>
          <t>Sin clasificar en SAP</t>
        </is>
      </c>
      <c r="E473" s="29" t="n"/>
      <c r="F473" s="29" t="inlineStr">
        <is>
          <t>Dentro del alcance</t>
        </is>
      </c>
      <c r="G473" s="29" t="n"/>
      <c r="H473" s="29" t="n"/>
      <c r="I473" s="29" t="inlineStr">
        <is>
          <t>DESC126</t>
        </is>
      </c>
      <c r="J473" s="29" t="inlineStr">
        <is>
          <t>Sutura Prolene 5-0</t>
        </is>
      </c>
      <c r="K473" s="30" t="n">
        <v>0</v>
      </c>
      <c r="L473" s="30">
        <f>'1120 SJ'!$Q$723</f>
        <v/>
      </c>
      <c r="M473" s="30">
        <f>$K473-$L473</f>
        <v/>
      </c>
      <c r="N473" s="31" t="n"/>
      <c r="O473" s="31">
        <f>IFERROR($K473*$N473,"")</f>
        <v/>
      </c>
      <c r="P473" s="31">
        <f>IFERROR($L473*$N473,"")</f>
        <v/>
      </c>
      <c r="Q473" s="31" t="n"/>
      <c r="R473" s="41" t="inlineStr">
        <is>
          <t>Sin valor unitario en SAP: la diferencia económica de este ítem no puede calcularse (dato faltante).</t>
        </is>
      </c>
      <c r="S473" s="45" t="inlineStr">
        <is>
          <t>Sin coincidencia</t>
        </is>
      </c>
      <c r="T473" s="29" t="inlineStr">
        <is>
          <t>Sin correspondencia confirmada: hay aproximaciones en SAP, descartadas por presentación o evidencia débil</t>
        </is>
      </c>
      <c r="U473" s="45" t="inlineStr">
        <is>
          <t>Alta de material en SAP (sin código)</t>
        </is>
      </c>
      <c r="V473" s="29" t="inlineStr">
        <is>
          <t>Sin coincidencia</t>
        </is>
      </c>
      <c r="W473" s="29" t="inlineStr">
        <is>
          <t>No</t>
        </is>
      </c>
      <c r="X473" s="29" t="n"/>
      <c r="Y473" s="29" t="inlineStr">
        <is>
          <t>No</t>
        </is>
      </c>
      <c r="Z473" s="29" t="n"/>
      <c r="AA473" s="29" t="inlineStr">
        <is>
          <t>Mejor aproximación descartada: 2001233 HILO DE SUTURA SUPRALON 5 (similitud 0.42).</t>
        </is>
      </c>
    </row>
    <row r="474">
      <c r="A474" s="29" t="inlineStr">
        <is>
          <t>San Juan</t>
        </is>
      </c>
      <c r="B474" s="29" t="inlineStr">
        <is>
          <t>1120</t>
        </is>
      </c>
      <c r="C474" s="44" t="inlineStr">
        <is>
          <t>Inventario físico sin código SAP</t>
        </is>
      </c>
      <c r="D474" s="29" t="inlineStr">
        <is>
          <t>Sin clasificar en SAP</t>
        </is>
      </c>
      <c r="E474" s="29" t="n"/>
      <c r="F474" s="29" t="inlineStr">
        <is>
          <t>Dentro del alcance</t>
        </is>
      </c>
      <c r="G474" s="29" t="n"/>
      <c r="H474" s="29" t="n"/>
      <c r="I474" s="29" t="inlineStr">
        <is>
          <t>MED176</t>
        </is>
      </c>
      <c r="J474" s="29" t="inlineStr">
        <is>
          <t>Te vick sobre</t>
        </is>
      </c>
      <c r="K474" s="30" t="n">
        <v>0</v>
      </c>
      <c r="L474" s="30">
        <f>'1120 SJ'!$Q$724</f>
        <v/>
      </c>
      <c r="M474" s="30">
        <f>$K474-$L474</f>
        <v/>
      </c>
      <c r="N474" s="31" t="n"/>
      <c r="O474" s="31">
        <f>IFERROR($K474*$N474,"")</f>
        <v/>
      </c>
      <c r="P474" s="31">
        <f>IFERROR($L474*$N474,"")</f>
        <v/>
      </c>
      <c r="Q474" s="31" t="n"/>
      <c r="R474" s="41" t="inlineStr">
        <is>
          <t>Sin valor unitario en SAP: la diferencia económica de este ítem no puede calcularse (dato faltante).</t>
        </is>
      </c>
      <c r="S474" s="45" t="inlineStr">
        <is>
          <t>Sin coincidencia</t>
        </is>
      </c>
      <c r="T474" s="29" t="inlineStr">
        <is>
          <t>Sin correspondencia confirmada: hay aproximaciones en SAP, descartadas por presentación o evidencia débil</t>
        </is>
      </c>
      <c r="U474" s="45" t="inlineStr">
        <is>
          <t>Alta de material en SAP (sin código)</t>
        </is>
      </c>
      <c r="V474" s="29" t="inlineStr">
        <is>
          <t>Sin coincidencia</t>
        </is>
      </c>
      <c r="W474" s="29" t="inlineStr">
        <is>
          <t>No</t>
        </is>
      </c>
      <c r="X474" s="29" t="n"/>
      <c r="Y474" s="29" t="inlineStr">
        <is>
          <t>No</t>
        </is>
      </c>
      <c r="Z474" s="29" t="n"/>
      <c r="AA474" s="29" t="inlineStr">
        <is>
          <t>Mejor aproximación descartada: 1000570 VICK VITAPIRENA (similitud 0.41).</t>
        </is>
      </c>
    </row>
    <row r="475">
      <c r="A475" s="29" t="inlineStr">
        <is>
          <t>San Juan</t>
        </is>
      </c>
      <c r="B475" s="29" t="inlineStr">
        <is>
          <t>1120</t>
        </is>
      </c>
      <c r="C475" s="44" t="inlineStr">
        <is>
          <t>Inventario físico sin código SAP</t>
        </is>
      </c>
      <c r="D475" s="29" t="inlineStr">
        <is>
          <t>Sin clasificar en SAP</t>
        </is>
      </c>
      <c r="E475" s="29" t="n"/>
      <c r="F475" s="29" t="inlineStr">
        <is>
          <t>Dentro del alcance</t>
        </is>
      </c>
      <c r="G475" s="29" t="n"/>
      <c r="H475" s="29" t="n"/>
      <c r="I475" s="29" t="inlineStr">
        <is>
          <t>DESC138</t>
        </is>
      </c>
      <c r="J475" s="29" t="inlineStr">
        <is>
          <t>Termómetro digital</t>
        </is>
      </c>
      <c r="K475" s="30" t="n">
        <v>0</v>
      </c>
      <c r="L475" s="30">
        <f>'1120 SJ'!$Q$725</f>
        <v/>
      </c>
      <c r="M475" s="30">
        <f>$K475-$L475</f>
        <v/>
      </c>
      <c r="N475" s="31" t="n"/>
      <c r="O475" s="31">
        <f>IFERROR($K475*$N475,"")</f>
        <v/>
      </c>
      <c r="P475" s="31">
        <f>IFERROR($L475*$N475,"")</f>
        <v/>
      </c>
      <c r="Q475" s="31" t="n"/>
      <c r="R475" s="41" t="inlineStr">
        <is>
          <t>Sin valor unitario en SAP: la diferencia económica de este ítem no puede calcularse (dato faltante).</t>
        </is>
      </c>
      <c r="S475" s="45" t="inlineStr">
        <is>
          <t>Sin coincidencia</t>
        </is>
      </c>
      <c r="T475" s="29" t="inlineStr">
        <is>
          <t>Pendiente de validación: el ítem está en el Master pero no tiene código SAP confirmado</t>
        </is>
      </c>
      <c r="U475" s="45" t="inlineStr">
        <is>
          <t>Alta de material en SAP (sin código)</t>
        </is>
      </c>
      <c r="V475" s="29" t="inlineStr">
        <is>
          <t>Sin coincidencia</t>
        </is>
      </c>
      <c r="W475" s="29" t="inlineStr">
        <is>
          <t>No</t>
        </is>
      </c>
      <c r="X475" s="29" t="n"/>
      <c r="Y475" s="29" t="inlineStr">
        <is>
          <t>Sí</t>
        </is>
      </c>
      <c r="Z475" s="29" t="inlineStr">
        <is>
          <t>E-208</t>
        </is>
      </c>
      <c r="AA475" s="29" t="inlineStr">
        <is>
          <t>Homologado al master E-208, pero sus códigos SAP (2000037) no figuran en el stock SAP de este centro. Mejor aproximación descartada: 2000035 TENSIOMETRO ADULTO (similitud 0.15).</t>
        </is>
      </c>
    </row>
    <row r="476">
      <c r="A476" s="29" t="inlineStr">
        <is>
          <t>San Juan</t>
        </is>
      </c>
      <c r="B476" s="29" t="inlineStr">
        <is>
          <t>1120</t>
        </is>
      </c>
      <c r="C476" s="44" t="inlineStr">
        <is>
          <t>Inventario físico sin código SAP</t>
        </is>
      </c>
      <c r="D476" s="29" t="inlineStr">
        <is>
          <t>Sin clasificar en SAP</t>
        </is>
      </c>
      <c r="E476" s="29" t="n"/>
      <c r="F476" s="29" t="inlineStr">
        <is>
          <t>Dentro del alcance</t>
        </is>
      </c>
      <c r="G476" s="29" t="n"/>
      <c r="H476" s="29" t="n"/>
      <c r="I476" s="29" t="inlineStr">
        <is>
          <t>DESC176</t>
        </is>
      </c>
      <c r="J476" s="29" t="inlineStr">
        <is>
          <t>Test Multidrogas</t>
        </is>
      </c>
      <c r="K476" s="30" t="n">
        <v>0</v>
      </c>
      <c r="L476" s="30">
        <f>'1120 SJ'!$Q$726</f>
        <v/>
      </c>
      <c r="M476" s="30">
        <f>$K476-$L476</f>
        <v/>
      </c>
      <c r="N476" s="31" t="n"/>
      <c r="O476" s="31">
        <f>IFERROR($K476*$N476,"")</f>
        <v/>
      </c>
      <c r="P476" s="31">
        <f>IFERROR($L476*$N476,"")</f>
        <v/>
      </c>
      <c r="Q476" s="31" t="n"/>
      <c r="R476" s="41" t="inlineStr">
        <is>
          <t>Sin valor unitario en SAP: la diferencia económica de este ítem no puede calcularse (dato faltante).</t>
        </is>
      </c>
      <c r="S476" s="45" t="inlineStr">
        <is>
          <t>Sin coincidencia</t>
        </is>
      </c>
      <c r="T476" s="29" t="inlineStr">
        <is>
          <t>Sin correspondencia confirmada: hay aproximaciones en SAP, descartadas por presentación o evidencia débil</t>
        </is>
      </c>
      <c r="U476" s="45" t="inlineStr">
        <is>
          <t>Alta de material en SAP (sin código)</t>
        </is>
      </c>
      <c r="V476" s="29" t="inlineStr">
        <is>
          <t>Sin coincidencia</t>
        </is>
      </c>
      <c r="W476" s="29" t="inlineStr">
        <is>
          <t>No</t>
        </is>
      </c>
      <c r="X476" s="29" t="n"/>
      <c r="Y476" s="29" t="inlineStr">
        <is>
          <t>No</t>
        </is>
      </c>
      <c r="Z476" s="29" t="n"/>
      <c r="AA476" s="29" t="inlineStr">
        <is>
          <t>Mejor aproximación descartada: 3001350 GUANTE DE NITRILO TEJIDO (similitud 0.13).</t>
        </is>
      </c>
    </row>
    <row r="477">
      <c r="A477" s="29" t="inlineStr">
        <is>
          <t>San Juan</t>
        </is>
      </c>
      <c r="B477" s="29" t="inlineStr">
        <is>
          <t>1120</t>
        </is>
      </c>
      <c r="C477" s="44" t="inlineStr">
        <is>
          <t>Inventario físico sin código SAP</t>
        </is>
      </c>
      <c r="D477" s="29" t="inlineStr">
        <is>
          <t>Sin clasificar en SAP</t>
        </is>
      </c>
      <c r="E477" s="29" t="n"/>
      <c r="F477" s="29" t="inlineStr">
        <is>
          <t>Dentro del alcance</t>
        </is>
      </c>
      <c r="G477" s="29" t="n"/>
      <c r="H477" s="29" t="n"/>
      <c r="I477" s="29" t="inlineStr">
        <is>
          <t>DESC150</t>
        </is>
      </c>
      <c r="J477" s="29" t="inlineStr">
        <is>
          <t>Trimebutina / Simeticona comp</t>
        </is>
      </c>
      <c r="K477" s="30" t="n">
        <v>0</v>
      </c>
      <c r="L477" s="30">
        <f>'1120 SJ'!$Q$727</f>
        <v/>
      </c>
      <c r="M477" s="30">
        <f>$K477-$L477</f>
        <v/>
      </c>
      <c r="N477" s="31" t="n"/>
      <c r="O477" s="31">
        <f>IFERROR($K477*$N477,"")</f>
        <v/>
      </c>
      <c r="P477" s="31">
        <f>IFERROR($L477*$N477,"")</f>
        <v/>
      </c>
      <c r="Q477" s="31" t="n"/>
      <c r="R477" s="41" t="inlineStr">
        <is>
          <t>Sin valor unitario en SAP: la diferencia económica de este ítem no puede calcularse (dato faltante).</t>
        </is>
      </c>
      <c r="S477" s="45" t="inlineStr">
        <is>
          <t>Sin coincidencia</t>
        </is>
      </c>
      <c r="T477" s="29" t="inlineStr">
        <is>
          <t>Pendiente de validación: el ítem está en el Master pero no tiene código SAP confirmado</t>
        </is>
      </c>
      <c r="U477" s="45" t="inlineStr">
        <is>
          <t>Alta de material en SAP (sin código)</t>
        </is>
      </c>
      <c r="V477" s="29" t="inlineStr">
        <is>
          <t>Sin coincidencia</t>
        </is>
      </c>
      <c r="W477" s="29" t="inlineStr">
        <is>
          <t>No</t>
        </is>
      </c>
      <c r="X477" s="29" t="n"/>
      <c r="Y477" s="29" t="inlineStr">
        <is>
          <t>Sí</t>
        </is>
      </c>
      <c r="Z477" s="29" t="inlineStr">
        <is>
          <t>M08-011</t>
        </is>
      </c>
      <c r="AA477" s="29" t="inlineStr">
        <is>
          <t>Homologado al master M08-011, pero sus códigos SAP (1001039) no figuran en el stock SAP de este centro. Mejor aproximación descartada: 1000182 METOCLOPRAMIDA COMPRIMIDO (similitud 0.29).</t>
        </is>
      </c>
    </row>
    <row r="478">
      <c r="A478" s="29" t="inlineStr">
        <is>
          <t>San Juan</t>
        </is>
      </c>
      <c r="B478" s="29" t="inlineStr">
        <is>
          <t>1120</t>
        </is>
      </c>
      <c r="C478" s="44" t="inlineStr">
        <is>
          <t>Inventario físico sin código SAP</t>
        </is>
      </c>
      <c r="D478" s="29" t="inlineStr">
        <is>
          <t>Sin clasificar en SAP</t>
        </is>
      </c>
      <c r="E478" s="29" t="n"/>
      <c r="F478" s="29" t="inlineStr">
        <is>
          <t>Dentro del alcance</t>
        </is>
      </c>
      <c r="G478" s="29" t="n"/>
      <c r="H478" s="29" t="n"/>
      <c r="I478" s="29" t="inlineStr">
        <is>
          <t>DESC153</t>
        </is>
      </c>
      <c r="J478" s="29" t="inlineStr">
        <is>
          <t>Tubo endotraqueal N6</t>
        </is>
      </c>
      <c r="K478" s="30" t="n">
        <v>0</v>
      </c>
      <c r="L478" s="30">
        <f>'1120 SJ'!$Q$728</f>
        <v/>
      </c>
      <c r="M478" s="30">
        <f>$K478-$L478</f>
        <v/>
      </c>
      <c r="N478" s="31" t="n"/>
      <c r="O478" s="31">
        <f>IFERROR($K478*$N478,"")</f>
        <v/>
      </c>
      <c r="P478" s="31">
        <f>IFERROR($L478*$N478,"")</f>
        <v/>
      </c>
      <c r="Q478" s="31" t="n"/>
      <c r="R478" s="41" t="inlineStr">
        <is>
          <t>Sin valor unitario en SAP: la diferencia económica de este ítem no puede calcularse (dato faltante).</t>
        </is>
      </c>
      <c r="S478" s="45" t="inlineStr">
        <is>
          <t>Sin coincidencia</t>
        </is>
      </c>
      <c r="T478" s="29" t="inlineStr">
        <is>
          <t>Sin correspondencia confirmada: hay aproximaciones en SAP, descartadas por presentación o evidencia débil</t>
        </is>
      </c>
      <c r="U478" s="45" t="inlineStr">
        <is>
          <t>Alta de material en SAP (sin código)</t>
        </is>
      </c>
      <c r="V478" s="29" t="inlineStr">
        <is>
          <t>Sin coincidencia</t>
        </is>
      </c>
      <c r="W478" s="29" t="inlineStr">
        <is>
          <t>No</t>
        </is>
      </c>
      <c r="X478" s="29" t="n"/>
      <c r="Y478" s="29" t="inlineStr">
        <is>
          <t>No</t>
        </is>
      </c>
      <c r="Z478" s="29" t="n"/>
      <c r="AA478" s="29" t="inlineStr">
        <is>
          <t>Mejor aproximación descartada: 2000077 TUBO ENDOTRAQ Nº 7 C/BALON (similitud 0.35).</t>
        </is>
      </c>
    </row>
    <row r="479">
      <c r="A479" s="29" t="inlineStr">
        <is>
          <t>San Juan</t>
        </is>
      </c>
      <c r="B479" s="29" t="inlineStr">
        <is>
          <t>1120</t>
        </is>
      </c>
      <c r="C479" s="44" t="inlineStr">
        <is>
          <t>Inventario físico sin código SAP</t>
        </is>
      </c>
      <c r="D479" s="29" t="inlineStr">
        <is>
          <t>Sin clasificar en SAP</t>
        </is>
      </c>
      <c r="E479" s="29" t="n"/>
      <c r="F479" s="29" t="inlineStr">
        <is>
          <t>Dentro del alcance</t>
        </is>
      </c>
      <c r="G479" s="29" t="n"/>
      <c r="H479" s="29" t="n"/>
      <c r="I479" s="29" t="inlineStr">
        <is>
          <t>DESC155</t>
        </is>
      </c>
      <c r="J479" s="29" t="inlineStr">
        <is>
          <t>Tubo endotraqueal N7</t>
        </is>
      </c>
      <c r="K479" s="30" t="n">
        <v>0</v>
      </c>
      <c r="L479" s="30">
        <f>'1120 SJ'!$Q$729</f>
        <v/>
      </c>
      <c r="M479" s="30">
        <f>$K479-$L479</f>
        <v/>
      </c>
      <c r="N479" s="31" t="n"/>
      <c r="O479" s="31">
        <f>IFERROR($K479*$N479,"")</f>
        <v/>
      </c>
      <c r="P479" s="31">
        <f>IFERROR($L479*$N479,"")</f>
        <v/>
      </c>
      <c r="Q479" s="31" t="n"/>
      <c r="R479" s="41" t="inlineStr">
        <is>
          <t>Sin valor unitario en SAP: la diferencia económica de este ítem no puede calcularse (dato faltante).</t>
        </is>
      </c>
      <c r="S479" s="45" t="inlineStr">
        <is>
          <t>Sin coincidencia</t>
        </is>
      </c>
      <c r="T479" s="29" t="inlineStr">
        <is>
          <t>Sin correspondencia confirmada: hay aproximaciones en SAP, descartadas por presentación o evidencia débil</t>
        </is>
      </c>
      <c r="U479" s="45" t="inlineStr">
        <is>
          <t>Alta de material en SAP (sin código)</t>
        </is>
      </c>
      <c r="V479" s="29" t="inlineStr">
        <is>
          <t>Sin coincidencia</t>
        </is>
      </c>
      <c r="W479" s="29" t="inlineStr">
        <is>
          <t>No</t>
        </is>
      </c>
      <c r="X479" s="29" t="n"/>
      <c r="Y479" s="29" t="inlineStr">
        <is>
          <t>No</t>
        </is>
      </c>
      <c r="Z479" s="29" t="n"/>
      <c r="AA479" s="29" t="inlineStr">
        <is>
          <t>Mejor aproximación descartada: 2000077 TUBO ENDOTRAQ Nº 7 C/BALON (similitud 0.35).</t>
        </is>
      </c>
    </row>
    <row r="480">
      <c r="A480" s="29" t="inlineStr">
        <is>
          <t>San Juan</t>
        </is>
      </c>
      <c r="B480" s="29" t="inlineStr">
        <is>
          <t>1120</t>
        </is>
      </c>
      <c r="C480" s="44" t="inlineStr">
        <is>
          <t>Inventario físico sin código SAP</t>
        </is>
      </c>
      <c r="D480" s="29" t="inlineStr">
        <is>
          <t>Sin clasificar en SAP</t>
        </is>
      </c>
      <c r="E480" s="29" t="n"/>
      <c r="F480" s="29" t="inlineStr">
        <is>
          <t>Dentro del alcance</t>
        </is>
      </c>
      <c r="G480" s="29" t="n"/>
      <c r="H480" s="29" t="n"/>
      <c r="I480" s="29" t="inlineStr">
        <is>
          <t>DESC157</t>
        </is>
      </c>
      <c r="J480" s="29" t="inlineStr">
        <is>
          <t>Tubo endotraqueal N8</t>
        </is>
      </c>
      <c r="K480" s="30" t="n">
        <v>0</v>
      </c>
      <c r="L480" s="30">
        <f>'1120 SJ'!$Q$730</f>
        <v/>
      </c>
      <c r="M480" s="30">
        <f>$K480-$L480</f>
        <v/>
      </c>
      <c r="N480" s="31" t="n"/>
      <c r="O480" s="31">
        <f>IFERROR($K480*$N480,"")</f>
        <v/>
      </c>
      <c r="P480" s="31">
        <f>IFERROR($L480*$N480,"")</f>
        <v/>
      </c>
      <c r="Q480" s="31" t="n"/>
      <c r="R480" s="41" t="inlineStr">
        <is>
          <t>Sin valor unitario en SAP: la diferencia económica de este ítem no puede calcularse (dato faltante).</t>
        </is>
      </c>
      <c r="S480" s="45" t="inlineStr">
        <is>
          <t>Sin coincidencia</t>
        </is>
      </c>
      <c r="T480" s="29" t="inlineStr">
        <is>
          <t>Sin correspondencia confirmada: hay aproximaciones en SAP, descartadas por presentación o evidencia débil</t>
        </is>
      </c>
      <c r="U480" s="45" t="inlineStr">
        <is>
          <t>Alta de material en SAP (sin código)</t>
        </is>
      </c>
      <c r="V480" s="29" t="inlineStr">
        <is>
          <t>Sin coincidencia</t>
        </is>
      </c>
      <c r="W480" s="29" t="inlineStr">
        <is>
          <t>No</t>
        </is>
      </c>
      <c r="X480" s="29" t="n"/>
      <c r="Y480" s="29" t="inlineStr">
        <is>
          <t>No</t>
        </is>
      </c>
      <c r="Z480" s="29" t="n"/>
      <c r="AA480" s="29" t="inlineStr">
        <is>
          <t>Mejor aproximación descartada: 2000077 TUBO ENDOTRAQ Nº 7 C/BALON (similitud 0.35).</t>
        </is>
      </c>
    </row>
    <row r="481">
      <c r="A481" s="29" t="inlineStr">
        <is>
          <t>San Juan</t>
        </is>
      </c>
      <c r="B481" s="29" t="inlineStr">
        <is>
          <t>1120</t>
        </is>
      </c>
      <c r="C481" s="44" t="inlineStr">
        <is>
          <t>Inventario físico sin código SAP</t>
        </is>
      </c>
      <c r="D481" s="29" t="inlineStr">
        <is>
          <t>Sin clasificar en SAP</t>
        </is>
      </c>
      <c r="E481" s="29" t="n"/>
      <c r="F481" s="29" t="inlineStr">
        <is>
          <t>Dentro del alcance</t>
        </is>
      </c>
      <c r="G481" s="29" t="n"/>
      <c r="H481" s="29" t="n"/>
      <c r="I481" s="29" t="inlineStr">
        <is>
          <t>DESC158</t>
        </is>
      </c>
      <c r="J481" s="29" t="inlineStr">
        <is>
          <t>Tubo endotraqueal N8.5</t>
        </is>
      </c>
      <c r="K481" s="30" t="n">
        <v>0</v>
      </c>
      <c r="L481" s="30">
        <f>'1120 SJ'!$Q$731</f>
        <v/>
      </c>
      <c r="M481" s="30">
        <f>$K481-$L481</f>
        <v/>
      </c>
      <c r="N481" s="31" t="n"/>
      <c r="O481" s="31">
        <f>IFERROR($K481*$N481,"")</f>
        <v/>
      </c>
      <c r="P481" s="31">
        <f>IFERROR($L481*$N481,"")</f>
        <v/>
      </c>
      <c r="Q481" s="31" t="n"/>
      <c r="R481" s="41" t="inlineStr">
        <is>
          <t>Sin valor unitario en SAP: la diferencia económica de este ítem no puede calcularse (dato faltante).</t>
        </is>
      </c>
      <c r="S481" s="45" t="inlineStr">
        <is>
          <t>Sin coincidencia</t>
        </is>
      </c>
      <c r="T481" s="29" t="inlineStr">
        <is>
          <t>Sin correspondencia confirmada: hay aproximaciones en SAP, descartadas por presentación o evidencia débil</t>
        </is>
      </c>
      <c r="U481" s="45" t="inlineStr">
        <is>
          <t>Alta de material en SAP (sin código)</t>
        </is>
      </c>
      <c r="V481" s="29" t="inlineStr">
        <is>
          <t>Sin coincidencia</t>
        </is>
      </c>
      <c r="W481" s="29" t="inlineStr">
        <is>
          <t>No</t>
        </is>
      </c>
      <c r="X481" s="29" t="n"/>
      <c r="Y481" s="29" t="inlineStr">
        <is>
          <t>No</t>
        </is>
      </c>
      <c r="Z481" s="29" t="n"/>
      <c r="AA481" s="29" t="inlineStr">
        <is>
          <t>Mejor aproximación descartada: 2000020 TUBO ENDOTRAQ N° 8.5 C/BALON (similitud 0.35).</t>
        </is>
      </c>
    </row>
    <row r="482">
      <c r="A482" s="29" t="inlineStr">
        <is>
          <t>Neuquén</t>
        </is>
      </c>
      <c r="B482" s="29" t="inlineStr">
        <is>
          <t>1060</t>
        </is>
      </c>
      <c r="C482" s="29" t="inlineStr">
        <is>
          <t>Stock SAP</t>
        </is>
      </c>
      <c r="D482" s="29" t="inlineStr">
        <is>
          <t>Descartables</t>
        </is>
      </c>
      <c r="E482" s="29" t="inlineStr">
        <is>
          <t>ZDES</t>
        </is>
      </c>
      <c r="F482" s="29" t="inlineStr">
        <is>
          <t>Dentro del alcance</t>
        </is>
      </c>
      <c r="G482" s="29" t="inlineStr">
        <is>
          <t>2000158</t>
        </is>
      </c>
      <c r="H482" s="29" t="inlineStr">
        <is>
          <t>GUANTES DE EXAMINACIÓN TALLE M</t>
        </is>
      </c>
      <c r="I482" s="29" t="n"/>
      <c r="J482" s="29" t="n"/>
      <c r="K482" s="30">
        <f>SUMIF('1060 NQN'!$A$2:$A$2023,$G482,'1060 NQN'!$I$2:$I$2023)</f>
        <v/>
      </c>
      <c r="L482" s="30">
        <f>SUMIF('1060 NQN'!$A$2:$A$2023,$G482,'1060 NQN'!$Q$2:$Q$2023)</f>
        <v/>
      </c>
      <c r="M482" s="30">
        <f>$K482-$L482</f>
        <v/>
      </c>
      <c r="N482" s="31">
        <f>IFERROR(SUMIF('1060 NQN'!$A$2:$A$2023,$G482,'1060 NQN'!$M$2:$M$2023)/$K482,0)</f>
        <v/>
      </c>
      <c r="O482" s="31">
        <f>IFERROR($K482*$N482,"")</f>
        <v/>
      </c>
      <c r="P482" s="31">
        <f>IFERROR($L482*$N482,"")</f>
        <v/>
      </c>
      <c r="Q482" s="31">
        <f>$M482*$N482</f>
        <v/>
      </c>
      <c r="R482" s="29" t="n"/>
      <c r="S482" s="39" t="n"/>
      <c r="T482" s="29" t="inlineStr">
        <is>
          <t>Sin recuento físico en el inventario de Avain</t>
        </is>
      </c>
      <c r="U482" s="40" t="inlineStr">
        <is>
          <t>Sin recuento físico</t>
        </is>
      </c>
      <c r="V482" s="29" t="n"/>
      <c r="W482" s="29" t="n"/>
      <c r="X482" s="29" t="n"/>
      <c r="Y482" s="29" t="n"/>
      <c r="Z482" s="29" t="n"/>
      <c r="AA482" s="29" t="inlineStr">
        <is>
          <t>El material ocupa 3 filas en la hoja 1060 NQN (lote/almacén). La cantidad SAP y la física de esta vista son el total del material.</t>
        </is>
      </c>
    </row>
    <row r="483">
      <c r="A483" s="29" t="inlineStr">
        <is>
          <t>Neuquén</t>
        </is>
      </c>
      <c r="B483" s="29" t="inlineStr">
        <is>
          <t>1060</t>
        </is>
      </c>
      <c r="C483" s="29" t="inlineStr">
        <is>
          <t>Stock SAP</t>
        </is>
      </c>
      <c r="D483" s="29" t="inlineStr">
        <is>
          <t>Descartables</t>
        </is>
      </c>
      <c r="E483" s="29" t="inlineStr">
        <is>
          <t>ZDES</t>
        </is>
      </c>
      <c r="F483" s="29" t="inlineStr">
        <is>
          <t>Dentro del alcance</t>
        </is>
      </c>
      <c r="G483" s="29" t="inlineStr">
        <is>
          <t>2000157</t>
        </is>
      </c>
      <c r="H483" s="29" t="inlineStr">
        <is>
          <t>GUANTES DE EXAMINACIÓN TALLE L</t>
        </is>
      </c>
      <c r="I483" s="29" t="n"/>
      <c r="J483" s="29" t="n"/>
      <c r="K483" s="30">
        <f>SUMIF('1060 NQN'!$A$2:$A$2023,$G483,'1060 NQN'!$I$2:$I$2023)</f>
        <v/>
      </c>
      <c r="L483" s="30">
        <f>SUMIF('1060 NQN'!$A$2:$A$2023,$G483,'1060 NQN'!$Q$2:$Q$2023)</f>
        <v/>
      </c>
      <c r="M483" s="30">
        <f>$K483-$L483</f>
        <v/>
      </c>
      <c r="N483" s="31">
        <f>IFERROR(SUMIF('1060 NQN'!$A$2:$A$2023,$G483,'1060 NQN'!$M$2:$M$2023)/$K483,0)</f>
        <v/>
      </c>
      <c r="O483" s="31">
        <f>IFERROR($K483*$N483,"")</f>
        <v/>
      </c>
      <c r="P483" s="31">
        <f>IFERROR($L483*$N483,"")</f>
        <v/>
      </c>
      <c r="Q483" s="31">
        <f>$M483*$N483</f>
        <v/>
      </c>
      <c r="R483" s="29" t="n"/>
      <c r="S483" s="39" t="n"/>
      <c r="T483" s="29" t="inlineStr">
        <is>
          <t>Sin recuento físico en el inventario de Avain</t>
        </is>
      </c>
      <c r="U483" s="40" t="inlineStr">
        <is>
          <t>Sin recuento físico</t>
        </is>
      </c>
      <c r="V483" s="29" t="n"/>
      <c r="W483" s="29" t="n"/>
      <c r="X483" s="29" t="n"/>
      <c r="Y483" s="29" t="n"/>
      <c r="Z483" s="29" t="n"/>
      <c r="AA483" s="29" t="inlineStr">
        <is>
          <t>El material ocupa 2 filas en la hoja 1060 NQN (lote/almacén). La cantidad SAP y la física de esta vista son el total del material.</t>
        </is>
      </c>
    </row>
    <row r="484">
      <c r="A484" s="29" t="inlineStr">
        <is>
          <t>Neuquén</t>
        </is>
      </c>
      <c r="B484" s="29" t="inlineStr">
        <is>
          <t>1060</t>
        </is>
      </c>
      <c r="C484" s="29" t="inlineStr">
        <is>
          <t>Stock SAP</t>
        </is>
      </c>
      <c r="D484" s="29" t="inlineStr">
        <is>
          <t>Descartables</t>
        </is>
      </c>
      <c r="E484" s="29" t="inlineStr">
        <is>
          <t>ZDES</t>
        </is>
      </c>
      <c r="F484" s="29" t="inlineStr">
        <is>
          <t>Dentro del alcance</t>
        </is>
      </c>
      <c r="G484" s="29" t="inlineStr">
        <is>
          <t>2000027</t>
        </is>
      </c>
      <c r="H484" s="29" t="inlineStr">
        <is>
          <t>JERINGA DE 5 ML</t>
        </is>
      </c>
      <c r="I484" s="29" t="inlineStr">
        <is>
          <t>254</t>
        </is>
      </c>
      <c r="J484" s="29" t="inlineStr">
        <is>
          <t>JERINGAS 5 ML</t>
        </is>
      </c>
      <c r="K484" s="30">
        <f>SUMIF('1060 NQN'!$A$2:$A$2023,$G484,'1060 NQN'!$I$2:$I$2023)</f>
        <v/>
      </c>
      <c r="L484" s="30">
        <f>SUMIF('1060 NQN'!$A$2:$A$2023,$G484,'1060 NQN'!$Q$2:$Q$2023)</f>
        <v/>
      </c>
      <c r="M484" s="30">
        <f>$K484-$L484</f>
        <v/>
      </c>
      <c r="N484" s="31">
        <f>IFERROR(SUMIF('1060 NQN'!$A$2:$A$2023,$G484,'1060 NQN'!$M$2:$M$2023)/$K484,0)</f>
        <v/>
      </c>
      <c r="O484" s="31">
        <f>IFERROR($K484*$N484,"")</f>
        <v/>
      </c>
      <c r="P484" s="31">
        <f>IFERROR($L484*$N484,"")</f>
        <v/>
      </c>
      <c r="Q484" s="31">
        <f>$M484*$N484</f>
        <v/>
      </c>
      <c r="R484" s="29" t="n"/>
      <c r="S484" s="37" t="inlineStr">
        <is>
          <t>Alta</t>
        </is>
      </c>
      <c r="T484" s="29" t="inlineStr">
        <is>
          <t>Homologado – confianza Alta</t>
        </is>
      </c>
      <c r="U484" s="38" t="inlineStr">
        <is>
          <t>Dar de baja en SAP</t>
        </is>
      </c>
      <c r="V484" s="29" t="inlineStr">
        <is>
          <t>Homologación por código Avain (master D-135)</t>
        </is>
      </c>
      <c r="W484" s="29" t="inlineStr">
        <is>
          <t>No</t>
        </is>
      </c>
      <c r="X484" s="29" t="n"/>
      <c r="Y484" s="29" t="inlineStr">
        <is>
          <t>Sí</t>
        </is>
      </c>
      <c r="Z484" s="29" t="inlineStr">
        <is>
          <t>D-135</t>
        </is>
      </c>
      <c r="AA484" s="29" t="inlineStr">
        <is>
          <t>Homologación: confianza base Alta + confianza SAP Alta → Alta. El material ocupa 3 filas en la hoja 1060 NQN (lote/almacén). La cantidad SAP y la física de esta vista son el total del material.</t>
        </is>
      </c>
    </row>
    <row r="485">
      <c r="A485" s="29" t="inlineStr">
        <is>
          <t>Neuquén</t>
        </is>
      </c>
      <c r="B485" s="29" t="inlineStr">
        <is>
          <t>1060</t>
        </is>
      </c>
      <c r="C485" s="29" t="inlineStr">
        <is>
          <t>Stock SAP</t>
        </is>
      </c>
      <c r="D485" s="29" t="inlineStr">
        <is>
          <t>Descartables</t>
        </is>
      </c>
      <c r="E485" s="29" t="inlineStr">
        <is>
          <t>ZDES</t>
        </is>
      </c>
      <c r="F485" s="29" t="inlineStr">
        <is>
          <t>Dentro del alcance</t>
        </is>
      </c>
      <c r="G485" s="29" t="inlineStr">
        <is>
          <t>2001249</t>
        </is>
      </c>
      <c r="H485" s="29" t="inlineStr">
        <is>
          <t>TIRAS REACTIVAS OPTIUM NEO H</t>
        </is>
      </c>
      <c r="I485" s="29" t="inlineStr">
        <is>
          <t>340; 385</t>
        </is>
      </c>
      <c r="J485" s="29" t="inlineStr">
        <is>
          <t>TIRAS REACTIVAS HGT; TIRAS REACTIVAS OPTIUM NEO H (CAJA X 50)</t>
        </is>
      </c>
      <c r="K485" s="30">
        <f>SUMIF('1060 NQN'!$A$2:$A$2023,$G485,'1060 NQN'!$I$2:$I$2023)</f>
        <v/>
      </c>
      <c r="L485" s="30">
        <f>SUMIF('1060 NQN'!$A$2:$A$2023,$G485,'1060 NQN'!$Q$2:$Q$2023)</f>
        <v/>
      </c>
      <c r="M485" s="30">
        <f>$K485-$L485</f>
        <v/>
      </c>
      <c r="N485" s="31">
        <f>IFERROR(SUMIF('1060 NQN'!$A$2:$A$2023,$G485,'1060 NQN'!$M$2:$M$2023)/$K485,0)</f>
        <v/>
      </c>
      <c r="O485" s="31">
        <f>IFERROR($K485*$N485,"")</f>
        <v/>
      </c>
      <c r="P485" s="31">
        <f>IFERROR($L485*$N485,"")</f>
        <v/>
      </c>
      <c r="Q485" s="31">
        <f>$M485*$N485</f>
        <v/>
      </c>
      <c r="R485" s="29" t="n"/>
      <c r="S485" s="42" t="inlineStr">
        <is>
          <t>Media</t>
        </is>
      </c>
      <c r="T485" s="29" t="inlineStr">
        <is>
          <t>Homologado – confianza Media – pendiente de validación</t>
        </is>
      </c>
      <c r="U485" s="38" t="inlineStr">
        <is>
          <t>Dar de baja en SAP</t>
        </is>
      </c>
      <c r="V485" s="29" t="inlineStr">
        <is>
          <t>Cruce por nomenclatura SAP; Homologación por código Avain (master D-170)</t>
        </is>
      </c>
      <c r="W485" s="29" t="inlineStr">
        <is>
          <t>No</t>
        </is>
      </c>
      <c r="X485" s="29" t="n"/>
      <c r="Y485" s="29" t="inlineStr">
        <is>
          <t>Sí</t>
        </is>
      </c>
      <c r="Z485" s="29" t="inlineStr">
        <is>
          <t>D-170</t>
        </is>
      </c>
      <c r="AA485" s="29" t="inlineStr">
        <is>
          <t>Varias denominaciones del inventario físico corresponden a este material SAP (340 TIRAS REACTIVAS HGT; 385 TIRAS REACTIVAS OPTIUM NEO H (CAJA X 50)). Se sumaron las cantidades físicas. Homologación: confianza base Alta + confianza SAP Media → Media. Otros códigos SAP del master no están en el stock de este centro: 2001327, 2001422. Cruce por nomenclatura: similitud 0.88. El material ocupa 2 filas en la hoja 1060 NQN (lote/almacén). La cantidad SAP y la física de esta vista son el total del material.</t>
        </is>
      </c>
    </row>
    <row r="486">
      <c r="A486" s="29" t="inlineStr">
        <is>
          <t>Neuquén</t>
        </is>
      </c>
      <c r="B486" s="29" t="inlineStr">
        <is>
          <t>1060</t>
        </is>
      </c>
      <c r="C486" s="29" t="inlineStr">
        <is>
          <t>Stock SAP</t>
        </is>
      </c>
      <c r="D486" s="29" t="inlineStr">
        <is>
          <t>Medicamentos</t>
        </is>
      </c>
      <c r="E486" s="29" t="inlineStr">
        <is>
          <t>ZMED</t>
        </is>
      </c>
      <c r="F486" s="29" t="inlineStr">
        <is>
          <t>Dentro del alcance</t>
        </is>
      </c>
      <c r="G486" s="29" t="inlineStr">
        <is>
          <t>1000124</t>
        </is>
      </c>
      <c r="H486" s="29" t="inlineStr">
        <is>
          <t>IBUPROFENO COMP 600MG</t>
        </is>
      </c>
      <c r="I486" s="29" t="inlineStr">
        <is>
          <t>396</t>
        </is>
      </c>
      <c r="J486" s="29" t="inlineStr">
        <is>
          <t>IBUPROFENO 600MG COMP RECUBIERTOS</t>
        </is>
      </c>
      <c r="K486" s="30">
        <f>SUMIF('1060 NQN'!$A$2:$A$2023,$G486,'1060 NQN'!$I$2:$I$2023)</f>
        <v/>
      </c>
      <c r="L486" s="30">
        <f>SUMIF('1060 NQN'!$A$2:$A$2023,$G486,'1060 NQN'!$Q$2:$Q$2023)</f>
        <v/>
      </c>
      <c r="M486" s="30">
        <f>$K486-$L486</f>
        <v/>
      </c>
      <c r="N486" s="31">
        <f>IFERROR(SUMIF('1060 NQN'!$A$2:$A$2023,$G486,'1060 NQN'!$M$2:$M$2023)/$K486,0)</f>
        <v/>
      </c>
      <c r="O486" s="31">
        <f>IFERROR($K486*$N486,"")</f>
        <v/>
      </c>
      <c r="P486" s="31">
        <f>IFERROR($L486*$N486,"")</f>
        <v/>
      </c>
      <c r="Q486" s="31">
        <f>$M486*$N486</f>
        <v/>
      </c>
      <c r="R486" s="29" t="n"/>
      <c r="S486" s="42" t="inlineStr">
        <is>
          <t>Media</t>
        </is>
      </c>
      <c r="T486" s="29" t="inlineStr">
        <is>
          <t>Homologado – confianza Media – pendiente de validación</t>
        </is>
      </c>
      <c r="U486" s="38" t="inlineStr">
        <is>
          <t>Dar de baja en SAP</t>
        </is>
      </c>
      <c r="V486" s="29" t="inlineStr">
        <is>
          <t>Homologación por código Avain (master M01-005)</t>
        </is>
      </c>
      <c r="W486" s="29" t="inlineStr">
        <is>
          <t>No</t>
        </is>
      </c>
      <c r="X486" s="29" t="n"/>
      <c r="Y486" s="29" t="inlineStr">
        <is>
          <t>Sí</t>
        </is>
      </c>
      <c r="Z486" s="29" t="inlineStr">
        <is>
          <t>M01-005</t>
        </is>
      </c>
      <c r="AA486" s="29" t="inlineStr">
        <is>
          <t>Homologación: confianza base Media + confianza SAP Alta → Media. El material ocupa 34 filas en la hoja 1060 NQN (lote/almacén). La cantidad SAP y la física de esta vista son el total del material.</t>
        </is>
      </c>
    </row>
    <row r="487">
      <c r="A487" s="29" t="inlineStr">
        <is>
          <t>Neuquén</t>
        </is>
      </c>
      <c r="B487" s="29" t="inlineStr">
        <is>
          <t>1060</t>
        </is>
      </c>
      <c r="C487" s="29" t="inlineStr">
        <is>
          <t>Stock SAP</t>
        </is>
      </c>
      <c r="D487" s="29" t="inlineStr">
        <is>
          <t>Descartables</t>
        </is>
      </c>
      <c r="E487" s="29" t="inlineStr">
        <is>
          <t>ZDES</t>
        </is>
      </c>
      <c r="F487" s="29" t="inlineStr">
        <is>
          <t>Dentro del alcance</t>
        </is>
      </c>
      <c r="G487" s="29" t="inlineStr">
        <is>
          <t>2000058</t>
        </is>
      </c>
      <c r="H487" s="29" t="inlineStr">
        <is>
          <t>LANCETA ESTERIL</t>
        </is>
      </c>
      <c r="I487" s="29" t="inlineStr">
        <is>
          <t>527</t>
        </is>
      </c>
      <c r="J487" s="29" t="inlineStr">
        <is>
          <t>LANCETAS</t>
        </is>
      </c>
      <c r="K487" s="30">
        <f>SUMIF('1060 NQN'!$A$2:$A$2023,$G487,'1060 NQN'!$I$2:$I$2023)</f>
        <v/>
      </c>
      <c r="L487" s="30">
        <f>SUMIF('1060 NQN'!$A$2:$A$2023,$G487,'1060 NQN'!$Q$2:$Q$2023)</f>
        <v/>
      </c>
      <c r="M487" s="30">
        <f>$K487-$L487</f>
        <v/>
      </c>
      <c r="N487" s="31">
        <f>IFERROR(SUMIF('1060 NQN'!$A$2:$A$2023,$G487,'1060 NQN'!$M$2:$M$2023)/$K487,0)</f>
        <v/>
      </c>
      <c r="O487" s="31">
        <f>IFERROR($K487*$N487,"")</f>
        <v/>
      </c>
      <c r="P487" s="31">
        <f>IFERROR($L487*$N487,"")</f>
        <v/>
      </c>
      <c r="Q487" s="31">
        <f>$M487*$N487</f>
        <v/>
      </c>
      <c r="R487" s="41" t="inlineStr">
        <is>
          <t>Valorización a validar: relación de cantidades 69 a 1 entre SAP y el recuento físico. Sugiere distinta unidad de medida (SAP por caja o envase y el recuento por unidad). La diferencia económica de esta fila no debe tomarse como definitiva.</t>
        </is>
      </c>
      <c r="S487" s="38" t="inlineStr">
        <is>
          <t>Baja</t>
        </is>
      </c>
      <c r="T487" s="29" t="inlineStr">
        <is>
          <t>Homologado – confianza Baja – pendiente de validación</t>
        </is>
      </c>
      <c r="U487" s="38" t="inlineStr">
        <is>
          <t>Dar de baja en SAP</t>
        </is>
      </c>
      <c r="V487" s="29" t="inlineStr">
        <is>
          <t>Homologación por nombre Avain (master D-171)</t>
        </is>
      </c>
      <c r="W487" s="29" t="inlineStr">
        <is>
          <t>No</t>
        </is>
      </c>
      <c r="X487" s="29" t="n"/>
      <c r="Y487" s="29" t="inlineStr">
        <is>
          <t>Sí</t>
        </is>
      </c>
      <c r="Z487" s="29" t="inlineStr">
        <is>
          <t>D-171</t>
        </is>
      </c>
      <c r="AA487" s="29" t="inlineStr">
        <is>
          <t>La homologación no confirma la equivalencia (confianza base Sin coincidencia / confianza SAP Alta). Se imputó al código SAP del master con nivel Baja para no perder el recuento; requiere validación. Homologación: confianza base Sin coincidencia + confianza SAP Alta → Baja. El material ocupa 2 filas en la hoja 1060 NQN (lote/almacén). La cantidad SAP y la física de esta vista son el total del material.</t>
        </is>
      </c>
    </row>
    <row r="488">
      <c r="A488" s="29" t="inlineStr">
        <is>
          <t>Neuquén</t>
        </is>
      </c>
      <c r="B488" s="29" t="inlineStr">
        <is>
          <t>1060</t>
        </is>
      </c>
      <c r="C488" s="29" t="inlineStr">
        <is>
          <t>Stock SAP</t>
        </is>
      </c>
      <c r="D488" s="29" t="inlineStr">
        <is>
          <t>Descartables</t>
        </is>
      </c>
      <c r="E488" s="29" t="inlineStr">
        <is>
          <t>ZDES</t>
        </is>
      </c>
      <c r="F488" s="29" t="inlineStr">
        <is>
          <t>Dentro del alcance</t>
        </is>
      </c>
      <c r="G488" s="29" t="inlineStr">
        <is>
          <t>2000028</t>
        </is>
      </c>
      <c r="H488" s="29" t="inlineStr">
        <is>
          <t>JERINGA 10 ML</t>
        </is>
      </c>
      <c r="I488" s="29" t="inlineStr">
        <is>
          <t>246</t>
        </is>
      </c>
      <c r="J488" s="29" t="inlineStr">
        <is>
          <t>JERINGAS 10 ML</t>
        </is>
      </c>
      <c r="K488" s="30">
        <f>SUMIF('1060 NQN'!$A$2:$A$2023,$G488,'1060 NQN'!$I$2:$I$2023)</f>
        <v/>
      </c>
      <c r="L488" s="30">
        <f>SUMIF('1060 NQN'!$A$2:$A$2023,$G488,'1060 NQN'!$Q$2:$Q$2023)</f>
        <v/>
      </c>
      <c r="M488" s="30">
        <f>$K488-$L488</f>
        <v/>
      </c>
      <c r="N488" s="31">
        <f>IFERROR(SUMIF('1060 NQN'!$A$2:$A$2023,$G488,'1060 NQN'!$M$2:$M$2023)/$K488,0)</f>
        <v/>
      </c>
      <c r="O488" s="31">
        <f>IFERROR($K488*$N488,"")</f>
        <v/>
      </c>
      <c r="P488" s="31">
        <f>IFERROR($L488*$N488,"")</f>
        <v/>
      </c>
      <c r="Q488" s="31">
        <f>$M488*$N488</f>
        <v/>
      </c>
      <c r="R488" s="29" t="n"/>
      <c r="S488" s="37" t="inlineStr">
        <is>
          <t>Alta</t>
        </is>
      </c>
      <c r="T488" s="29" t="inlineStr">
        <is>
          <t>Homologado – confianza Alta</t>
        </is>
      </c>
      <c r="U488" s="38" t="inlineStr">
        <is>
          <t>Dar de baja en SAP</t>
        </is>
      </c>
      <c r="V488" s="29" t="inlineStr">
        <is>
          <t>Homologación por código Avain (master D-136)</t>
        </is>
      </c>
      <c r="W488" s="29" t="inlineStr">
        <is>
          <t>No</t>
        </is>
      </c>
      <c r="X488" s="29" t="n"/>
      <c r="Y488" s="29" t="inlineStr">
        <is>
          <t>Sí</t>
        </is>
      </c>
      <c r="Z488" s="29" t="inlineStr">
        <is>
          <t>D-136</t>
        </is>
      </c>
      <c r="AA488" s="29" t="inlineStr">
        <is>
          <t>Homologación: confianza base Alta + confianza SAP Alta → Alta. El material ocupa 3 filas en la hoja 1060 NQN (lote/almacén). La cantidad SAP y la física de esta vista son el total del material.</t>
        </is>
      </c>
    </row>
    <row r="489">
      <c r="A489" s="29" t="inlineStr">
        <is>
          <t>Neuquén</t>
        </is>
      </c>
      <c r="B489" s="29" t="inlineStr">
        <is>
          <t>1060</t>
        </is>
      </c>
      <c r="C489" s="29" t="inlineStr">
        <is>
          <t>Stock SAP</t>
        </is>
      </c>
      <c r="D489" s="29" t="inlineStr">
        <is>
          <t>Descartables</t>
        </is>
      </c>
      <c r="E489" s="29" t="inlineStr">
        <is>
          <t>ZDES</t>
        </is>
      </c>
      <c r="F489" s="29" t="inlineStr">
        <is>
          <t>Dentro del alcance</t>
        </is>
      </c>
      <c r="G489" s="29" t="inlineStr">
        <is>
          <t>2000009</t>
        </is>
      </c>
      <c r="H489" s="29" t="inlineStr">
        <is>
          <t>AGUJA HIPODERMICA 21G x 1 ½ - 40/8</t>
        </is>
      </c>
      <c r="I489" s="29" t="inlineStr">
        <is>
          <t>270</t>
        </is>
      </c>
      <c r="J489" s="29" t="inlineStr">
        <is>
          <t>Aguja 40/8</t>
        </is>
      </c>
      <c r="K489" s="30">
        <f>SUMIF('1060 NQN'!$A$2:$A$2023,$G489,'1060 NQN'!$I$2:$I$2023)</f>
        <v/>
      </c>
      <c r="L489" s="30">
        <f>SUMIF('1060 NQN'!$A$2:$A$2023,$G489,'1060 NQN'!$Q$2:$Q$2023)</f>
        <v/>
      </c>
      <c r="M489" s="30">
        <f>$K489-$L489</f>
        <v/>
      </c>
      <c r="N489" s="31">
        <f>IFERROR(SUMIF('1060 NQN'!$A$2:$A$2023,$G489,'1060 NQN'!$M$2:$M$2023)/$K489,0)</f>
        <v/>
      </c>
      <c r="O489" s="31">
        <f>IFERROR($K489*$N489,"")</f>
        <v/>
      </c>
      <c r="P489" s="31">
        <f>IFERROR($L489*$N489,"")</f>
        <v/>
      </c>
      <c r="Q489" s="31">
        <f>$M489*$N489</f>
        <v/>
      </c>
      <c r="R489" s="29" t="n"/>
      <c r="S489" s="37" t="inlineStr">
        <is>
          <t>Alta</t>
        </is>
      </c>
      <c r="T489" s="29" t="inlineStr">
        <is>
          <t>Homologado – confianza Alta</t>
        </is>
      </c>
      <c r="U489" s="38" t="inlineStr">
        <is>
          <t>Dar de baja en SAP</t>
        </is>
      </c>
      <c r="V489" s="29" t="inlineStr">
        <is>
          <t>Homologación por código Avain (master D-139)</t>
        </is>
      </c>
      <c r="W489" s="29" t="inlineStr">
        <is>
          <t>No</t>
        </is>
      </c>
      <c r="X489" s="29" t="n"/>
      <c r="Y489" s="29" t="inlineStr">
        <is>
          <t>Sí</t>
        </is>
      </c>
      <c r="Z489" s="29" t="inlineStr">
        <is>
          <t>D-139</t>
        </is>
      </c>
      <c r="AA489" s="29" t="inlineStr">
        <is>
          <t>Homologación: confianza base Alta + confianza SAP Alta → Alta. El material ocupa 2 filas en la hoja 1060 NQN (lote/almacén). La cantidad SAP y la física de esta vista son el total del material.</t>
        </is>
      </c>
    </row>
    <row r="490">
      <c r="A490" s="29" t="inlineStr">
        <is>
          <t>Neuquén</t>
        </is>
      </c>
      <c r="B490" s="29" t="inlineStr">
        <is>
          <t>1060</t>
        </is>
      </c>
      <c r="C490" s="29" t="inlineStr">
        <is>
          <t>Stock SAP</t>
        </is>
      </c>
      <c r="D490" s="29" t="inlineStr">
        <is>
          <t>Descartables</t>
        </is>
      </c>
      <c r="E490" s="29" t="inlineStr">
        <is>
          <t>ZDES</t>
        </is>
      </c>
      <c r="F490" s="29" t="inlineStr">
        <is>
          <t>Dentro del alcance</t>
        </is>
      </c>
      <c r="G490" s="29" t="inlineStr">
        <is>
          <t>2000952</t>
        </is>
      </c>
      <c r="H490" s="29" t="inlineStr">
        <is>
          <t>BOQUILLAS DESCARTABLE ALCOHOLIMETROS</t>
        </is>
      </c>
      <c r="I490" s="29" t="n"/>
      <c r="J490" s="29" t="n"/>
      <c r="K490" s="30">
        <f>SUMIF('1060 NQN'!$A$2:$A$2023,$G490,'1060 NQN'!$I$2:$I$2023)</f>
        <v/>
      </c>
      <c r="L490" s="30">
        <f>SUMIF('1060 NQN'!$A$2:$A$2023,$G490,'1060 NQN'!$Q$2:$Q$2023)</f>
        <v/>
      </c>
      <c r="M490" s="30">
        <f>$K490-$L490</f>
        <v/>
      </c>
      <c r="N490" s="31">
        <f>IFERROR(SUMIF('1060 NQN'!$A$2:$A$2023,$G490,'1060 NQN'!$M$2:$M$2023)/$K490,0)</f>
        <v/>
      </c>
      <c r="O490" s="31">
        <f>IFERROR($K490*$N490,"")</f>
        <v/>
      </c>
      <c r="P490" s="31">
        <f>IFERROR($L490*$N490,"")</f>
        <v/>
      </c>
      <c r="Q490" s="31">
        <f>$M490*$N490</f>
        <v/>
      </c>
      <c r="R490" s="29" t="n"/>
      <c r="S490" s="39" t="n"/>
      <c r="T490" s="29" t="inlineStr">
        <is>
          <t>Sin recuento físico en el inventario de Avain</t>
        </is>
      </c>
      <c r="U490" s="40" t="inlineStr">
        <is>
          <t>Sin recuento físico</t>
        </is>
      </c>
      <c r="V490" s="29" t="n"/>
      <c r="W490" s="29" t="n"/>
      <c r="X490" s="29" t="n"/>
      <c r="Y490" s="29" t="n"/>
      <c r="Z490" s="29" t="n"/>
      <c r="AA490" s="29" t="inlineStr">
        <is>
          <t>El material ocupa 2 filas en la hoja 1060 NQN (lote/almacén). La cantidad SAP y la física de esta vista son el total del material.</t>
        </is>
      </c>
    </row>
    <row r="491">
      <c r="A491" s="29" t="inlineStr">
        <is>
          <t>Neuquén</t>
        </is>
      </c>
      <c r="B491" s="29" t="inlineStr">
        <is>
          <t>1060</t>
        </is>
      </c>
      <c r="C491" s="29" t="inlineStr">
        <is>
          <t>Stock SAP</t>
        </is>
      </c>
      <c r="D491" s="29" t="inlineStr">
        <is>
          <t>Descartables</t>
        </is>
      </c>
      <c r="E491" s="29" t="inlineStr">
        <is>
          <t>ZDES</t>
        </is>
      </c>
      <c r="F491" s="29" t="inlineStr">
        <is>
          <t>Dentro del alcance</t>
        </is>
      </c>
      <c r="G491" s="29" t="inlineStr">
        <is>
          <t>2000270</t>
        </is>
      </c>
      <c r="H491" s="29" t="inlineStr">
        <is>
          <t>GUANTES DE EXAMINACION TALLE S</t>
        </is>
      </c>
      <c r="I491" s="29" t="inlineStr">
        <is>
          <t>274</t>
        </is>
      </c>
      <c r="J491" s="29" t="inlineStr">
        <is>
          <t>Guantes Esteriles N° 7</t>
        </is>
      </c>
      <c r="K491" s="30">
        <f>SUMIF('1060 NQN'!$A$2:$A$2023,$G491,'1060 NQN'!$I$2:$I$2023)</f>
        <v/>
      </c>
      <c r="L491" s="30">
        <f>SUMIF('1060 NQN'!$A$2:$A$2023,$G491,'1060 NQN'!$Q$2:$Q$2023)</f>
        <v/>
      </c>
      <c r="M491" s="30">
        <f>$K491-$L491</f>
        <v/>
      </c>
      <c r="N491" s="31">
        <f>IFERROR(SUMIF('1060 NQN'!$A$2:$A$2023,$G491,'1060 NQN'!$M$2:$M$2023)/$K491,0)</f>
        <v/>
      </c>
      <c r="O491" s="31">
        <f>IFERROR($K491*$N491,"")</f>
        <v/>
      </c>
      <c r="P491" s="31">
        <f>IFERROR($L491*$N491,"")</f>
        <v/>
      </c>
      <c r="Q491" s="31">
        <f>$M491*$N491</f>
        <v/>
      </c>
      <c r="R491" s="41" t="inlineStr">
        <is>
          <t>Valorización a validar: relación de cantidades 254 a 1 entre SAP y el recuento físico. Sugiere distinta unidad de medida (SAP por caja o envase y el recuento por unidad). La diferencia económica de esta fila no debe tomarse como definitiva.</t>
        </is>
      </c>
      <c r="S491" s="38" t="inlineStr">
        <is>
          <t>Baja</t>
        </is>
      </c>
      <c r="T491" s="29" t="inlineStr">
        <is>
          <t>Homologado – confianza Baja – pendiente de validación</t>
        </is>
      </c>
      <c r="U491" s="38" t="inlineStr">
        <is>
          <t>Dar de baja en SAP</t>
        </is>
      </c>
      <c r="V491" s="29" t="inlineStr">
        <is>
          <t>Homologación por código Avain (master K-234)</t>
        </is>
      </c>
      <c r="W491" s="29" t="inlineStr">
        <is>
          <t>Sí</t>
        </is>
      </c>
      <c r="X491" s="29" t="inlineStr">
        <is>
          <t>2000270, 2000158, 2000157</t>
        </is>
      </c>
      <c r="Y491" s="29" t="inlineStr">
        <is>
          <t>Sí</t>
        </is>
      </c>
      <c r="Z491" s="29" t="inlineStr">
        <is>
          <t>K-234</t>
        </is>
      </c>
      <c r="AA491" s="29" t="inlineStr">
        <is>
          <t>Homologación: confianza base Media + confianza SAP Media → Media. La nomenclatura del material imputado no respalda por sí sola la equivalencia (similitud 0.36); el vínculo proviene sólo de la homologación. Nivel degradado a Baja. El cruce SAP–Avain identificó 3 códigos SAP como posibles equivalentes del mismo ítem de Avain (2000270, 2000158, 2000157). Se imputó al primero (lógica BUSCARV); requiere validación posterior. El material ocupa 2 filas en la hoja 1060 NQN (lote/almacén). La cantidad SAP y la física de esta vista son el total del material.</t>
        </is>
      </c>
    </row>
    <row r="492">
      <c r="A492" s="29" t="inlineStr">
        <is>
          <t>Neuquén</t>
        </is>
      </c>
      <c r="B492" s="29" t="inlineStr">
        <is>
          <t>1060</t>
        </is>
      </c>
      <c r="C492" s="29" t="inlineStr">
        <is>
          <t>Stock SAP</t>
        </is>
      </c>
      <c r="D492" s="29" t="inlineStr">
        <is>
          <t>Descartables</t>
        </is>
      </c>
      <c r="E492" s="29" t="inlineStr">
        <is>
          <t>ZDES</t>
        </is>
      </c>
      <c r="F492" s="29" t="inlineStr">
        <is>
          <t>Dentro del alcance</t>
        </is>
      </c>
      <c r="G492" s="29" t="inlineStr">
        <is>
          <t>2000041</t>
        </is>
      </c>
      <c r="H492" s="29" t="inlineStr">
        <is>
          <t>BARBIJO TRIPLE RECTO C/ELÁSTI</t>
        </is>
      </c>
      <c r="I492" s="29" t="n"/>
      <c r="J492" s="29" t="n"/>
      <c r="K492" s="30">
        <f>SUMIF('1060 NQN'!$A$2:$A$2023,$G492,'1060 NQN'!$I$2:$I$2023)</f>
        <v/>
      </c>
      <c r="L492" s="30">
        <f>SUMIF('1060 NQN'!$A$2:$A$2023,$G492,'1060 NQN'!$Q$2:$Q$2023)</f>
        <v/>
      </c>
      <c r="M492" s="30">
        <f>$K492-$L492</f>
        <v/>
      </c>
      <c r="N492" s="31">
        <f>IFERROR(SUMIF('1060 NQN'!$A$2:$A$2023,$G492,'1060 NQN'!$M$2:$M$2023)/$K492,0)</f>
        <v/>
      </c>
      <c r="O492" s="31">
        <f>IFERROR($K492*$N492,"")</f>
        <v/>
      </c>
      <c r="P492" s="31">
        <f>IFERROR($L492*$N492,"")</f>
        <v/>
      </c>
      <c r="Q492" s="31">
        <f>$M492*$N492</f>
        <v/>
      </c>
      <c r="R492" s="29" t="n"/>
      <c r="S492" s="39" t="n"/>
      <c r="T492" s="29" t="inlineStr">
        <is>
          <t>Sin recuento físico en el inventario de Avain</t>
        </is>
      </c>
      <c r="U492" s="40" t="inlineStr">
        <is>
          <t>Sin recuento físico</t>
        </is>
      </c>
      <c r="V492" s="29" t="n"/>
      <c r="W492" s="29" t="n"/>
      <c r="X492" s="29" t="n"/>
      <c r="Y492" s="29" t="n"/>
      <c r="Z492" s="29" t="n"/>
      <c r="AA492" s="29" t="inlineStr">
        <is>
          <t>El material ocupa 3 filas en la hoja 1060 NQN (lote/almacén). La cantidad SAP y la física de esta vista son el total del material.</t>
        </is>
      </c>
    </row>
    <row r="493">
      <c r="A493" s="29" t="inlineStr">
        <is>
          <t>Neuquén</t>
        </is>
      </c>
      <c r="B493" s="29" t="inlineStr">
        <is>
          <t>1060</t>
        </is>
      </c>
      <c r="C493" s="29" t="inlineStr">
        <is>
          <t>Stock SAP</t>
        </is>
      </c>
      <c r="D493" s="29" t="inlineStr">
        <is>
          <t>Descartables</t>
        </is>
      </c>
      <c r="E493" s="29" t="inlineStr">
        <is>
          <t>ZDES</t>
        </is>
      </c>
      <c r="F493" s="29" t="inlineStr">
        <is>
          <t>Dentro del alcance</t>
        </is>
      </c>
      <c r="G493" s="29" t="inlineStr">
        <is>
          <t>2000008</t>
        </is>
      </c>
      <c r="H493" s="29" t="inlineStr">
        <is>
          <t>AGUJA HIPODERMICA 21G x 1 - 25/8</t>
        </is>
      </c>
      <c r="I493" s="29" t="inlineStr">
        <is>
          <t>273</t>
        </is>
      </c>
      <c r="J493" s="29" t="inlineStr">
        <is>
          <t>Aguja 25/8</t>
        </is>
      </c>
      <c r="K493" s="30">
        <f>SUMIF('1060 NQN'!$A$2:$A$2023,$G493,'1060 NQN'!$I$2:$I$2023)</f>
        <v/>
      </c>
      <c r="L493" s="30">
        <f>SUMIF('1060 NQN'!$A$2:$A$2023,$G493,'1060 NQN'!$Q$2:$Q$2023)</f>
        <v/>
      </c>
      <c r="M493" s="30">
        <f>$K493-$L493</f>
        <v/>
      </c>
      <c r="N493" s="31">
        <f>IFERROR(SUMIF('1060 NQN'!$A$2:$A$2023,$G493,'1060 NQN'!$M$2:$M$2023)/$K493,0)</f>
        <v/>
      </c>
      <c r="O493" s="31">
        <f>IFERROR($K493*$N493,"")</f>
        <v/>
      </c>
      <c r="P493" s="31">
        <f>IFERROR($L493*$N493,"")</f>
        <v/>
      </c>
      <c r="Q493" s="31">
        <f>$M493*$N493</f>
        <v/>
      </c>
      <c r="R493" s="29" t="n"/>
      <c r="S493" s="37" t="inlineStr">
        <is>
          <t>Alta</t>
        </is>
      </c>
      <c r="T493" s="29" t="inlineStr">
        <is>
          <t>Homologado – confianza Alta</t>
        </is>
      </c>
      <c r="U493" s="38" t="inlineStr">
        <is>
          <t>Dar de baja en SAP</t>
        </is>
      </c>
      <c r="V493" s="29" t="inlineStr">
        <is>
          <t>Homologación por código Avain (master D-138)</t>
        </is>
      </c>
      <c r="W493" s="29" t="inlineStr">
        <is>
          <t>No</t>
        </is>
      </c>
      <c r="X493" s="29" t="n"/>
      <c r="Y493" s="29" t="inlineStr">
        <is>
          <t>Sí</t>
        </is>
      </c>
      <c r="Z493" s="29" t="inlineStr">
        <is>
          <t>D-138</t>
        </is>
      </c>
      <c r="AA493" s="29" t="inlineStr">
        <is>
          <t>Homologación: confianza base Alta + confianza SAP Alta → Alta. El material ocupa 3 filas en la hoja 1060 NQN (lote/almacén). La cantidad SAP y la física de esta vista son el total del material.</t>
        </is>
      </c>
    </row>
    <row r="494">
      <c r="A494" s="29" t="inlineStr">
        <is>
          <t>Neuquén</t>
        </is>
      </c>
      <c r="B494" s="29" t="inlineStr">
        <is>
          <t>1060</t>
        </is>
      </c>
      <c r="C494" s="29" t="inlineStr">
        <is>
          <t>Stock SAP</t>
        </is>
      </c>
      <c r="D494" s="29" t="inlineStr">
        <is>
          <t>Medicamentos</t>
        </is>
      </c>
      <c r="E494" s="29" t="inlineStr">
        <is>
          <t>ZMED</t>
        </is>
      </c>
      <c r="F494" s="29" t="inlineStr">
        <is>
          <t>Dentro del alcance</t>
        </is>
      </c>
      <c r="G494" s="29" t="inlineStr">
        <is>
          <t>1000030</t>
        </is>
      </c>
      <c r="H494" s="29" t="inlineStr">
        <is>
          <t>PARACETAMOL COMPRIMIDOS POR 500MG</t>
        </is>
      </c>
      <c r="I494" s="29" t="n"/>
      <c r="J494" s="29" t="n"/>
      <c r="K494" s="30">
        <f>SUMIF('1060 NQN'!$A$2:$A$2023,$G494,'1060 NQN'!$I$2:$I$2023)</f>
        <v/>
      </c>
      <c r="L494" s="30">
        <f>SUMIF('1060 NQN'!$A$2:$A$2023,$G494,'1060 NQN'!$Q$2:$Q$2023)</f>
        <v/>
      </c>
      <c r="M494" s="30">
        <f>$K494-$L494</f>
        <v/>
      </c>
      <c r="N494" s="31">
        <f>IFERROR(SUMIF('1060 NQN'!$A$2:$A$2023,$G494,'1060 NQN'!$M$2:$M$2023)/$K494,0)</f>
        <v/>
      </c>
      <c r="O494" s="31">
        <f>IFERROR($K494*$N494,"")</f>
        <v/>
      </c>
      <c r="P494" s="31">
        <f>IFERROR($L494*$N494,"")</f>
        <v/>
      </c>
      <c r="Q494" s="31">
        <f>$M494*$N494</f>
        <v/>
      </c>
      <c r="R494" s="29" t="n"/>
      <c r="S494" s="39" t="n"/>
      <c r="T494" s="29" t="inlineStr">
        <is>
          <t>Sin recuento físico en el inventario de Avain</t>
        </is>
      </c>
      <c r="U494" s="40" t="inlineStr">
        <is>
          <t>Sin recuento físico</t>
        </is>
      </c>
      <c r="V494" s="29" t="n"/>
      <c r="W494" s="29" t="n"/>
      <c r="X494" s="29" t="n"/>
      <c r="Y494" s="29" t="n"/>
      <c r="Z494" s="29" t="n"/>
      <c r="AA494" s="29" t="inlineStr">
        <is>
          <t>El material ocupa 16 filas en la hoja 1060 NQN (lote/almacén). La cantidad SAP y la física de esta vista son el total del material.</t>
        </is>
      </c>
    </row>
    <row r="495">
      <c r="A495" s="29" t="inlineStr">
        <is>
          <t>Neuquén</t>
        </is>
      </c>
      <c r="B495" s="29" t="inlineStr">
        <is>
          <t>1060</t>
        </is>
      </c>
      <c r="C495" s="29" t="inlineStr">
        <is>
          <t>Stock SAP</t>
        </is>
      </c>
      <c r="D495" s="29" t="inlineStr">
        <is>
          <t>Medicamentos</t>
        </is>
      </c>
      <c r="E495" s="29" t="inlineStr">
        <is>
          <t>ZMED</t>
        </is>
      </c>
      <c r="F495" s="29" t="inlineStr">
        <is>
          <t>Dentro del alcance</t>
        </is>
      </c>
      <c r="G495" s="29" t="inlineStr">
        <is>
          <t>1000045</t>
        </is>
      </c>
      <c r="H495" s="29" t="inlineStr">
        <is>
          <t>DICLOFENAC 75MG AMPOLLA 3ML</t>
        </is>
      </c>
      <c r="I495" s="29" t="inlineStr">
        <is>
          <t>80</t>
        </is>
      </c>
      <c r="J495" s="29" t="inlineStr">
        <is>
          <t>DICLOFENAC AMP</t>
        </is>
      </c>
      <c r="K495" s="30">
        <f>SUMIF('1060 NQN'!$A$2:$A$2023,$G495,'1060 NQN'!$I$2:$I$2023)</f>
        <v/>
      </c>
      <c r="L495" s="30">
        <f>SUMIF('1060 NQN'!$A$2:$A$2023,$G495,'1060 NQN'!$Q$2:$Q$2023)</f>
        <v/>
      </c>
      <c r="M495" s="30">
        <f>$K495-$L495</f>
        <v/>
      </c>
      <c r="N495" s="31">
        <f>IFERROR(SUMIF('1060 NQN'!$A$2:$A$2023,$G495,'1060 NQN'!$M$2:$M$2023)/$K495,0)</f>
        <v/>
      </c>
      <c r="O495" s="31">
        <f>IFERROR($K495*$N495,"")</f>
        <v/>
      </c>
      <c r="P495" s="31">
        <f>IFERROR($L495*$N495,"")</f>
        <v/>
      </c>
      <c r="Q495" s="31">
        <f>$M495*$N495</f>
        <v/>
      </c>
      <c r="R495" s="41" t="inlineStr">
        <is>
          <t>Valorización a validar: relación de cantidades 342 a 1 entre SAP y el recuento físico. Sugiere distinta unidad de medida (SAP por caja o envase y el recuento por unidad). La diferencia económica de esta fila no debe tomarse como definitiva.</t>
        </is>
      </c>
      <c r="S495" s="42" t="inlineStr">
        <is>
          <t>Media</t>
        </is>
      </c>
      <c r="T495" s="29" t="inlineStr">
        <is>
          <t>Homologado – confianza Media – pendiente de validación</t>
        </is>
      </c>
      <c r="U495" s="38" t="inlineStr">
        <is>
          <t>Dar de baja en SAP</t>
        </is>
      </c>
      <c r="V495" s="29" t="inlineStr">
        <is>
          <t>Cruce por nomenclatura SAP</t>
        </is>
      </c>
      <c r="W495" s="29" t="inlineStr">
        <is>
          <t>No</t>
        </is>
      </c>
      <c r="X495" s="29" t="n"/>
      <c r="Y495" s="29" t="inlineStr">
        <is>
          <t>Sí</t>
        </is>
      </c>
      <c r="Z495" s="29" t="n"/>
      <c r="AA495" s="29" t="inlineStr">
        <is>
          <t>Cruce por nomenclatura: una nomenclatura no informa dosis; similitud 0.76. El material ocupa 42 filas en la hoja 1060 NQN (lote/almacén). La cantidad SAP y la física de esta vista son el total del material.</t>
        </is>
      </c>
    </row>
    <row r="496">
      <c r="A496" s="29" t="inlineStr">
        <is>
          <t>Neuquén</t>
        </is>
      </c>
      <c r="B496" s="29" t="inlineStr">
        <is>
          <t>1060</t>
        </is>
      </c>
      <c r="C496" s="29" t="inlineStr">
        <is>
          <t>Stock SAP</t>
        </is>
      </c>
      <c r="D496" s="29" t="inlineStr">
        <is>
          <t>Descartables</t>
        </is>
      </c>
      <c r="E496" s="29" t="inlineStr">
        <is>
          <t>ZDES</t>
        </is>
      </c>
      <c r="F496" s="29" t="inlineStr">
        <is>
          <t>Dentro del alcance</t>
        </is>
      </c>
      <c r="G496" s="29" t="inlineStr">
        <is>
          <t>2000011</t>
        </is>
      </c>
      <c r="H496" s="29" t="inlineStr">
        <is>
          <t>BAJALENGUAS DE MADERA</t>
        </is>
      </c>
      <c r="I496" s="29" t="inlineStr">
        <is>
          <t>351</t>
        </is>
      </c>
      <c r="J496" s="29" t="inlineStr">
        <is>
          <t>baja lenguas</t>
        </is>
      </c>
      <c r="K496" s="30">
        <f>SUMIF('1060 NQN'!$A$2:$A$2023,$G496,'1060 NQN'!$I$2:$I$2023)</f>
        <v/>
      </c>
      <c r="L496" s="30">
        <f>SUMIF('1060 NQN'!$A$2:$A$2023,$G496,'1060 NQN'!$Q$2:$Q$2023)</f>
        <v/>
      </c>
      <c r="M496" s="30">
        <f>$K496-$L496</f>
        <v/>
      </c>
      <c r="N496" s="31">
        <f>IFERROR(SUMIF('1060 NQN'!$A$2:$A$2023,$G496,'1060 NQN'!$M$2:$M$2023)/$K496,0)</f>
        <v/>
      </c>
      <c r="O496" s="31">
        <f>IFERROR($K496*$N496,"")</f>
        <v/>
      </c>
      <c r="P496" s="31">
        <f>IFERROR($L496*$N496,"")</f>
        <v/>
      </c>
      <c r="Q496" s="31">
        <f>$M496*$N496</f>
        <v/>
      </c>
      <c r="R496" s="29" t="n"/>
      <c r="S496" s="38" t="inlineStr">
        <is>
          <t>Baja</t>
        </is>
      </c>
      <c r="T496" s="29" t="inlineStr">
        <is>
          <t>Homologado – confianza Baja – pendiente de validación</t>
        </is>
      </c>
      <c r="U496" s="38" t="inlineStr">
        <is>
          <t>Dar de baja en SAP</t>
        </is>
      </c>
      <c r="V496" s="29" t="inlineStr">
        <is>
          <t>Cruce por nomenclatura SAP</t>
        </is>
      </c>
      <c r="W496" s="29" t="inlineStr">
        <is>
          <t>No</t>
        </is>
      </c>
      <c r="X496" s="29" t="n"/>
      <c r="Y496" s="29" t="inlineStr">
        <is>
          <t>No</t>
        </is>
      </c>
      <c r="Z496" s="29" t="n"/>
      <c r="AA496" s="29" t="inlineStr">
        <is>
          <t>Cruce por nomenclatura: similitud 0.50. El material ocupa 3 filas en la hoja 1060 NQN (lote/almacén). La cantidad SAP y la física de esta vista son el total del material.</t>
        </is>
      </c>
    </row>
    <row r="497">
      <c r="A497" s="29" t="inlineStr">
        <is>
          <t>Neuquén</t>
        </is>
      </c>
      <c r="B497" s="29" t="inlineStr">
        <is>
          <t>1060</t>
        </is>
      </c>
      <c r="C497" s="29" t="inlineStr">
        <is>
          <t>Stock SAP</t>
        </is>
      </c>
      <c r="D497" s="29" t="inlineStr">
        <is>
          <t>Medicamentos</t>
        </is>
      </c>
      <c r="E497" s="29" t="inlineStr">
        <is>
          <t>ZMED</t>
        </is>
      </c>
      <c r="F497" s="29" t="inlineStr">
        <is>
          <t>Dentro del alcance</t>
        </is>
      </c>
      <c r="G497" s="29" t="inlineStr">
        <is>
          <t>1000125</t>
        </is>
      </c>
      <c r="H497" s="29" t="inlineStr">
        <is>
          <t>DICLOFENAC 75 MG COMPRIMIDOS</t>
        </is>
      </c>
      <c r="I497" s="29" t="inlineStr">
        <is>
          <t>83</t>
        </is>
      </c>
      <c r="J497" s="29" t="inlineStr">
        <is>
          <t>DICLOFENAC 75 COMP</t>
        </is>
      </c>
      <c r="K497" s="30">
        <f>SUMIF('1060 NQN'!$A$2:$A$2023,$G497,'1060 NQN'!$I$2:$I$2023)</f>
        <v/>
      </c>
      <c r="L497" s="30">
        <f>SUMIF('1060 NQN'!$A$2:$A$2023,$G497,'1060 NQN'!$Q$2:$Q$2023)</f>
        <v/>
      </c>
      <c r="M497" s="30">
        <f>$K497-$L497</f>
        <v/>
      </c>
      <c r="N497" s="31">
        <f>IFERROR(SUMIF('1060 NQN'!$A$2:$A$2023,$G497,'1060 NQN'!$M$2:$M$2023)/$K497,0)</f>
        <v/>
      </c>
      <c r="O497" s="31">
        <f>IFERROR($K497*$N497,"")</f>
        <v/>
      </c>
      <c r="P497" s="31">
        <f>IFERROR($L497*$N497,"")</f>
        <v/>
      </c>
      <c r="Q497" s="31">
        <f>$M497*$N497</f>
        <v/>
      </c>
      <c r="R497" s="41" t="inlineStr">
        <is>
          <t>Valorización a validar: relación de cantidades 1,222 a 1 entre SAP y el recuento físico. Sugiere distinta unidad de medida (SAP por caja o envase y el recuento por unidad). La diferencia económica de esta fila no debe tomarse como definitiva.</t>
        </is>
      </c>
      <c r="S497" s="37" t="inlineStr">
        <is>
          <t>Alta</t>
        </is>
      </c>
      <c r="T497" s="29" t="inlineStr">
        <is>
          <t>Homologado – confianza Alta</t>
        </is>
      </c>
      <c r="U497" s="38" t="inlineStr">
        <is>
          <t>Dar de baja en SAP</t>
        </is>
      </c>
      <c r="V497" s="29" t="inlineStr">
        <is>
          <t>Homologación por código Avain (master M01-002)</t>
        </is>
      </c>
      <c r="W497" s="29" t="inlineStr">
        <is>
          <t>No</t>
        </is>
      </c>
      <c r="X497" s="29" t="n"/>
      <c r="Y497" s="29" t="inlineStr">
        <is>
          <t>Sí</t>
        </is>
      </c>
      <c r="Z497" s="29" t="inlineStr">
        <is>
          <t>M01-002</t>
        </is>
      </c>
      <c r="AA497" s="29" t="inlineStr">
        <is>
          <t>Homologación: confianza base Alta + confianza SAP Alta → Alta. El material ocupa 16 filas en la hoja 1060 NQN (lote/almacén). La cantidad SAP y la física de esta vista son el total del material.</t>
        </is>
      </c>
    </row>
    <row r="498">
      <c r="A498" s="29" t="inlineStr">
        <is>
          <t>Neuquén</t>
        </is>
      </c>
      <c r="B498" s="29" t="inlineStr">
        <is>
          <t>1060</t>
        </is>
      </c>
      <c r="C498" s="29" t="inlineStr">
        <is>
          <t>Stock SAP</t>
        </is>
      </c>
      <c r="D498" s="29" t="inlineStr">
        <is>
          <t>Descartables</t>
        </is>
      </c>
      <c r="E498" s="29" t="inlineStr">
        <is>
          <t>ZDES</t>
        </is>
      </c>
      <c r="F498" s="29" t="inlineStr">
        <is>
          <t>Dentro del alcance</t>
        </is>
      </c>
      <c r="G498" s="29" t="inlineStr">
        <is>
          <t>2000299</t>
        </is>
      </c>
      <c r="H498" s="29" t="inlineStr">
        <is>
          <t>GASA ESTERIL 10X10 - SYRA</t>
        </is>
      </c>
      <c r="I498" s="29" t="n"/>
      <c r="J498" s="29" t="n"/>
      <c r="K498" s="30">
        <f>SUMIF('1060 NQN'!$A$2:$A$2023,$G498,'1060 NQN'!$I$2:$I$2023)</f>
        <v/>
      </c>
      <c r="L498" s="30">
        <f>SUMIF('1060 NQN'!$A$2:$A$2023,$G498,'1060 NQN'!$Q$2:$Q$2023)</f>
        <v/>
      </c>
      <c r="M498" s="30">
        <f>$K498-$L498</f>
        <v/>
      </c>
      <c r="N498" s="31">
        <f>IFERROR(SUMIF('1060 NQN'!$A$2:$A$2023,$G498,'1060 NQN'!$M$2:$M$2023)/$K498,0)</f>
        <v/>
      </c>
      <c r="O498" s="31">
        <f>IFERROR($K498*$N498,"")</f>
        <v/>
      </c>
      <c r="P498" s="31">
        <f>IFERROR($L498*$N498,"")</f>
        <v/>
      </c>
      <c r="Q498" s="31">
        <f>$M498*$N498</f>
        <v/>
      </c>
      <c r="R498" s="29" t="n"/>
      <c r="S498" s="39" t="n"/>
      <c r="T498" s="29" t="inlineStr">
        <is>
          <t>Sin recuento físico en el inventario de Avain</t>
        </is>
      </c>
      <c r="U498" s="40" t="inlineStr">
        <is>
          <t>Sin recuento físico</t>
        </is>
      </c>
      <c r="V498" s="29" t="n"/>
      <c r="W498" s="29" t="n"/>
      <c r="X498" s="29" t="n"/>
      <c r="Y498" s="29" t="n"/>
      <c r="Z498" s="29" t="n"/>
      <c r="AA498" s="29" t="inlineStr">
        <is>
          <t>El material ocupa 2 filas en la hoja 1060 NQN (lote/almacén). La cantidad SAP y la física de esta vista son el total del material.</t>
        </is>
      </c>
    </row>
    <row r="499">
      <c r="A499" s="29" t="inlineStr">
        <is>
          <t>Neuquén</t>
        </is>
      </c>
      <c r="B499" s="29" t="inlineStr">
        <is>
          <t>1060</t>
        </is>
      </c>
      <c r="C499" s="29" t="inlineStr">
        <is>
          <t>Stock SAP</t>
        </is>
      </c>
      <c r="D499" s="29" t="inlineStr">
        <is>
          <t>Descartables</t>
        </is>
      </c>
      <c r="E499" s="29" t="inlineStr">
        <is>
          <t>ZDES</t>
        </is>
      </c>
      <c r="F499" s="29" t="inlineStr">
        <is>
          <t>Dentro del alcance</t>
        </is>
      </c>
      <c r="G499" s="29" t="inlineStr">
        <is>
          <t>2000306</t>
        </is>
      </c>
      <c r="H499" s="29" t="inlineStr">
        <is>
          <t>TIRAS REACTIVAS</t>
        </is>
      </c>
      <c r="I499" s="29" t="n"/>
      <c r="J499" s="29" t="n"/>
      <c r="K499" s="30">
        <f>SUMIF('1060 NQN'!$A$2:$A$2023,$G499,'1060 NQN'!$I$2:$I$2023)</f>
        <v/>
      </c>
      <c r="L499" s="30">
        <f>SUMIF('1060 NQN'!$A$2:$A$2023,$G499,'1060 NQN'!$Q$2:$Q$2023)</f>
        <v/>
      </c>
      <c r="M499" s="30">
        <f>$K499-$L499</f>
        <v/>
      </c>
      <c r="N499" s="31">
        <f>IFERROR(SUMIF('1060 NQN'!$A$2:$A$2023,$G499,'1060 NQN'!$M$2:$M$2023)/$K499,0)</f>
        <v/>
      </c>
      <c r="O499" s="31">
        <f>IFERROR($K499*$N499,"")</f>
        <v/>
      </c>
      <c r="P499" s="31">
        <f>IFERROR($L499*$N499,"")</f>
        <v/>
      </c>
      <c r="Q499" s="31">
        <f>$M499*$N499</f>
        <v/>
      </c>
      <c r="R499" s="29" t="n"/>
      <c r="S499" s="39" t="n"/>
      <c r="T499" s="29" t="inlineStr">
        <is>
          <t>Sin recuento físico en el inventario de Avain</t>
        </is>
      </c>
      <c r="U499" s="40" t="inlineStr">
        <is>
          <t>Sin recuento físico</t>
        </is>
      </c>
      <c r="V499" s="29" t="n"/>
      <c r="W499" s="29" t="n"/>
      <c r="X499" s="29" t="n"/>
      <c r="Y499" s="29" t="n"/>
      <c r="Z499" s="29" t="n"/>
      <c r="AA499" s="29" t="inlineStr">
        <is>
          <t>El material ocupa 3 filas en la hoja 1060 NQN (lote/almacén). La cantidad SAP y la física de esta vista son el total del material.</t>
        </is>
      </c>
    </row>
    <row r="500">
      <c r="A500" s="29" t="inlineStr">
        <is>
          <t>Neuquén</t>
        </is>
      </c>
      <c r="B500" s="29" t="inlineStr">
        <is>
          <t>1060</t>
        </is>
      </c>
      <c r="C500" s="29" t="inlineStr">
        <is>
          <t>Stock SAP</t>
        </is>
      </c>
      <c r="D500" s="29" t="inlineStr">
        <is>
          <t>Medicamentos</t>
        </is>
      </c>
      <c r="E500" s="29" t="inlineStr">
        <is>
          <t>ZMED</t>
        </is>
      </c>
      <c r="F500" s="29" t="inlineStr">
        <is>
          <t>Dentro del alcance</t>
        </is>
      </c>
      <c r="G500" s="29" t="inlineStr">
        <is>
          <t>1000066</t>
        </is>
      </c>
      <c r="H500" s="29" t="inlineStr">
        <is>
          <t>ENALAPRIL MALEATO 10MG COMPRIMIDO</t>
        </is>
      </c>
      <c r="I500" s="29" t="inlineStr">
        <is>
          <t>101</t>
        </is>
      </c>
      <c r="J500" s="29" t="inlineStr">
        <is>
          <t>ENALAPRIL COMP</t>
        </is>
      </c>
      <c r="K500" s="30">
        <f>SUMIF('1060 NQN'!$A$2:$A$2023,$G500,'1060 NQN'!$I$2:$I$2023)</f>
        <v/>
      </c>
      <c r="L500" s="30">
        <f>SUMIF('1060 NQN'!$A$2:$A$2023,$G500,'1060 NQN'!$Q$2:$Q$2023)</f>
        <v/>
      </c>
      <c r="M500" s="30">
        <f>$K500-$L500</f>
        <v/>
      </c>
      <c r="N500" s="31">
        <f>IFERROR(SUMIF('1060 NQN'!$A$2:$A$2023,$G500,'1060 NQN'!$M$2:$M$2023)/$K500,0)</f>
        <v/>
      </c>
      <c r="O500" s="31">
        <f>IFERROR($K500*$N500,"")</f>
        <v/>
      </c>
      <c r="P500" s="31">
        <f>IFERROR($L500*$N500,"")</f>
        <v/>
      </c>
      <c r="Q500" s="31">
        <f>$M500*$N500</f>
        <v/>
      </c>
      <c r="R500" s="29" t="n"/>
      <c r="S500" s="42" t="inlineStr">
        <is>
          <t>Media</t>
        </is>
      </c>
      <c r="T500" s="29" t="inlineStr">
        <is>
          <t>Homologado – confianza Media – pendiente de validación</t>
        </is>
      </c>
      <c r="U500" s="38" t="inlineStr">
        <is>
          <t>Dar de baja en SAP</t>
        </is>
      </c>
      <c r="V500" s="29" t="inlineStr">
        <is>
          <t>Cruce por nomenclatura SAP</t>
        </is>
      </c>
      <c r="W500" s="29" t="inlineStr">
        <is>
          <t>Sí</t>
        </is>
      </c>
      <c r="X500" s="29" t="inlineStr">
        <is>
          <t>1000066, 1000343</t>
        </is>
      </c>
      <c r="Y500" s="29" t="inlineStr">
        <is>
          <t>Sí</t>
        </is>
      </c>
      <c r="Z500" s="29" t="inlineStr">
        <is>
          <t>M04-003</t>
        </is>
      </c>
      <c r="AA500" s="29" t="inlineStr">
        <is>
          <t>Homologado al master M04-003, pero sus códigos SAP (1005140) no figuran en el stock SAP de este centro. Cruce por nomenclatura: una nomenclatura no informa dosis; similitud 0.78. El cruce SAP–Avain identificó 2 códigos SAP como posibles equivalentes del mismo ítem de Avain (1000066, 1000343). Se imputó al primero (lógica BUSCARV); requiere validación posterior. El material ocupa 17 filas en la hoja 1060 NQN (lote/almacén). La cantidad SAP y la física de esta vista son el total del material.</t>
        </is>
      </c>
    </row>
    <row r="501">
      <c r="A501" s="29" t="inlineStr">
        <is>
          <t>Neuquén</t>
        </is>
      </c>
      <c r="B501" s="29" t="inlineStr">
        <is>
          <t>1060</t>
        </is>
      </c>
      <c r="C501" s="29" t="inlineStr">
        <is>
          <t>Stock SAP</t>
        </is>
      </c>
      <c r="D501" s="29" t="inlineStr">
        <is>
          <t>Medicamentos</t>
        </is>
      </c>
      <c r="E501" s="29" t="inlineStr">
        <is>
          <t>ZMED</t>
        </is>
      </c>
      <c r="F501" s="29" t="inlineStr">
        <is>
          <t>Dentro del alcance</t>
        </is>
      </c>
      <c r="G501" s="29" t="inlineStr">
        <is>
          <t>1000144</t>
        </is>
      </c>
      <c r="H501" s="29" t="inlineStr">
        <is>
          <t>LORATADINA 10 MG COMP</t>
        </is>
      </c>
      <c r="I501" s="29" t="inlineStr">
        <is>
          <t>153</t>
        </is>
      </c>
      <c r="J501" s="29" t="inlineStr">
        <is>
          <t>LORATADINA COMP</t>
        </is>
      </c>
      <c r="K501" s="30">
        <f>SUMIF('1060 NQN'!$A$2:$A$2023,$G501,'1060 NQN'!$I$2:$I$2023)</f>
        <v/>
      </c>
      <c r="L501" s="30">
        <f>SUMIF('1060 NQN'!$A$2:$A$2023,$G501,'1060 NQN'!$Q$2:$Q$2023)</f>
        <v/>
      </c>
      <c r="M501" s="30">
        <f>$K501-$L501</f>
        <v/>
      </c>
      <c r="N501" s="31">
        <f>IFERROR(SUMIF('1060 NQN'!$A$2:$A$2023,$G501,'1060 NQN'!$M$2:$M$2023)/$K501,0)</f>
        <v/>
      </c>
      <c r="O501" s="31">
        <f>IFERROR($K501*$N501,"")</f>
        <v/>
      </c>
      <c r="P501" s="31">
        <f>IFERROR($L501*$N501,"")</f>
        <v/>
      </c>
      <c r="Q501" s="31">
        <f>$M501*$N501</f>
        <v/>
      </c>
      <c r="R501" s="41" t="inlineStr">
        <is>
          <t>Valorización a validar: relación de cantidades 51 a 1 entre SAP y el recuento físico. Sugiere distinta unidad de medida (SAP por caja o envase y el recuento por unidad). La diferencia económica de esta fila no debe tomarse como definitiva.</t>
        </is>
      </c>
      <c r="S501" s="37" t="inlineStr">
        <is>
          <t>Alta</t>
        </is>
      </c>
      <c r="T501" s="29" t="inlineStr">
        <is>
          <t>Homologado – confianza Alta</t>
        </is>
      </c>
      <c r="U501" s="38" t="inlineStr">
        <is>
          <t>Dar de baja en SAP</t>
        </is>
      </c>
      <c r="V501" s="29" t="inlineStr">
        <is>
          <t>Cruce por nomenclatura SAP</t>
        </is>
      </c>
      <c r="W501" s="29" t="inlineStr">
        <is>
          <t>No</t>
        </is>
      </c>
      <c r="X501" s="29" t="n"/>
      <c r="Y501" s="29" t="inlineStr">
        <is>
          <t>Sí</t>
        </is>
      </c>
      <c r="Z501" s="29" t="n"/>
      <c r="AA501" s="29" t="inlineStr">
        <is>
          <t>Cruce por nomenclatura: una nomenclatura no informa dosis; similitud 0.87. El material ocupa 20 filas en la hoja 1060 NQN (lote/almacén). La cantidad SAP y la física de esta vista son el total del material.</t>
        </is>
      </c>
    </row>
    <row r="502">
      <c r="A502" s="29" t="inlineStr">
        <is>
          <t>Neuquén</t>
        </is>
      </c>
      <c r="B502" s="29" t="inlineStr">
        <is>
          <t>1060</t>
        </is>
      </c>
      <c r="C502" s="29" t="inlineStr">
        <is>
          <t>Stock SAP</t>
        </is>
      </c>
      <c r="D502" s="29" t="inlineStr">
        <is>
          <t>Descartables</t>
        </is>
      </c>
      <c r="E502" s="29" t="inlineStr">
        <is>
          <t>ZDES</t>
        </is>
      </c>
      <c r="F502" s="29" t="inlineStr">
        <is>
          <t>Dentro del alcance</t>
        </is>
      </c>
      <c r="G502" s="29" t="inlineStr">
        <is>
          <t>2000532</t>
        </is>
      </c>
      <c r="H502" s="29" t="inlineStr">
        <is>
          <t>CURITAS TELA ELASTICA</t>
        </is>
      </c>
      <c r="I502" s="29" t="inlineStr">
        <is>
          <t>64</t>
        </is>
      </c>
      <c r="J502" s="29" t="inlineStr">
        <is>
          <t>CURITAS X UNID</t>
        </is>
      </c>
      <c r="K502" s="30">
        <f>SUMIF('1060 NQN'!$A$2:$A$2023,$G502,'1060 NQN'!$I$2:$I$2023)</f>
        <v/>
      </c>
      <c r="L502" s="30">
        <f>SUMIF('1060 NQN'!$A$2:$A$2023,$G502,'1060 NQN'!$Q$2:$Q$2023)</f>
        <v/>
      </c>
      <c r="M502" s="30">
        <f>$K502-$L502</f>
        <v/>
      </c>
      <c r="N502" s="31">
        <f>IFERROR(SUMIF('1060 NQN'!$A$2:$A$2023,$G502,'1060 NQN'!$M$2:$M$2023)/$K502,0)</f>
        <v/>
      </c>
      <c r="O502" s="31">
        <f>IFERROR($K502*$N502,"")</f>
        <v/>
      </c>
      <c r="P502" s="31">
        <f>IFERROR($L502*$N502,"")</f>
        <v/>
      </c>
      <c r="Q502" s="31">
        <f>$M502*$N502</f>
        <v/>
      </c>
      <c r="R502" s="29" t="n"/>
      <c r="S502" s="38" t="inlineStr">
        <is>
          <t>Baja</t>
        </is>
      </c>
      <c r="T502" s="29" t="inlineStr">
        <is>
          <t>Homologado – confianza Baja – pendiente de validación</t>
        </is>
      </c>
      <c r="U502" s="38" t="inlineStr">
        <is>
          <t>Dar de baja en SAP</t>
        </is>
      </c>
      <c r="V502" s="29" t="inlineStr">
        <is>
          <t>Homologación por código Avain (master D-146)</t>
        </is>
      </c>
      <c r="W502" s="29" t="inlineStr">
        <is>
          <t>No</t>
        </is>
      </c>
      <c r="X502" s="29" t="n"/>
      <c r="Y502" s="29" t="inlineStr">
        <is>
          <t>Sí</t>
        </is>
      </c>
      <c r="Z502" s="29" t="inlineStr">
        <is>
          <t>D-146</t>
        </is>
      </c>
      <c r="AA502" s="29" t="inlineStr">
        <is>
          <t>Homologación: confianza base Alta + confianza SAP Alta → Alta. La nomenclatura del material imputado no respalda por sí sola la equivalencia (similitud 0.40); el vínculo proviene sólo de la homologación. Nivel degradado a Baja. El material ocupa 3 filas en la hoja 1060 NQN (lote/almacén). La cantidad SAP y la física de esta vista son el total del material.</t>
        </is>
      </c>
    </row>
    <row r="503">
      <c r="A503" s="29" t="inlineStr">
        <is>
          <t>Neuquén</t>
        </is>
      </c>
      <c r="B503" s="29" t="inlineStr">
        <is>
          <t>1060</t>
        </is>
      </c>
      <c r="C503" s="29" t="inlineStr">
        <is>
          <t>Stock SAP</t>
        </is>
      </c>
      <c r="D503" s="29" t="inlineStr">
        <is>
          <t>Medicamentos</t>
        </is>
      </c>
      <c r="E503" s="29" t="inlineStr">
        <is>
          <t>ZMED</t>
        </is>
      </c>
      <c r="F503" s="29" t="inlineStr">
        <is>
          <t>Dentro del alcance</t>
        </is>
      </c>
      <c r="G503" s="29" t="inlineStr">
        <is>
          <t>1000094</t>
        </is>
      </c>
      <c r="H503" s="29" t="inlineStr">
        <is>
          <t>DEXAMETASONA INY 4MG/ML AMPOLLA</t>
        </is>
      </c>
      <c r="I503" s="29" t="inlineStr">
        <is>
          <t>73</t>
        </is>
      </c>
      <c r="J503" s="29" t="inlineStr">
        <is>
          <t>DEXAMETASONA AMP</t>
        </is>
      </c>
      <c r="K503" s="30">
        <f>SUMIF('1060 NQN'!$A$2:$A$2023,$G503,'1060 NQN'!$I$2:$I$2023)</f>
        <v/>
      </c>
      <c r="L503" s="30">
        <f>SUMIF('1060 NQN'!$A$2:$A$2023,$G503,'1060 NQN'!$Q$2:$Q$2023)</f>
        <v/>
      </c>
      <c r="M503" s="30">
        <f>$K503-$L503</f>
        <v/>
      </c>
      <c r="N503" s="31">
        <f>IFERROR(SUMIF('1060 NQN'!$A$2:$A$2023,$G503,'1060 NQN'!$M$2:$M$2023)/$K503,0)</f>
        <v/>
      </c>
      <c r="O503" s="31">
        <f>IFERROR($K503*$N503,"")</f>
        <v/>
      </c>
      <c r="P503" s="31">
        <f>IFERROR($L503*$N503,"")</f>
        <v/>
      </c>
      <c r="Q503" s="31">
        <f>$M503*$N503</f>
        <v/>
      </c>
      <c r="R503" s="29" t="n"/>
      <c r="S503" s="42" t="inlineStr">
        <is>
          <t>Media</t>
        </is>
      </c>
      <c r="T503" s="29" t="inlineStr">
        <is>
          <t>Homologado – confianza Media – pendiente de validación</t>
        </is>
      </c>
      <c r="U503" s="38" t="inlineStr">
        <is>
          <t>Dar de baja en SAP</t>
        </is>
      </c>
      <c r="V503" s="29" t="inlineStr">
        <is>
          <t>Cruce por nomenclatura SAP</t>
        </is>
      </c>
      <c r="W503" s="29" t="inlineStr">
        <is>
          <t>Sí</t>
        </is>
      </c>
      <c r="X503" s="29" t="inlineStr">
        <is>
          <t>1000094, 1000478</t>
        </is>
      </c>
      <c r="Y503" s="29" t="inlineStr">
        <is>
          <t>No</t>
        </is>
      </c>
      <c r="Z503" s="29" t="n"/>
      <c r="AA503" s="29" t="inlineStr">
        <is>
          <t>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504">
      <c r="A504" s="29" t="inlineStr">
        <is>
          <t>Neuquén</t>
        </is>
      </c>
      <c r="B504" s="29" t="inlineStr">
        <is>
          <t>1060</t>
        </is>
      </c>
      <c r="C504" s="29" t="inlineStr">
        <is>
          <t>Stock SAP</t>
        </is>
      </c>
      <c r="D504" s="29" t="inlineStr">
        <is>
          <t>Medicamentos</t>
        </is>
      </c>
      <c r="E504" s="29" t="inlineStr">
        <is>
          <t>ZMED</t>
        </is>
      </c>
      <c r="F504" s="29" t="inlineStr">
        <is>
          <t>Dentro del alcance</t>
        </is>
      </c>
      <c r="G504" s="29" t="inlineStr">
        <is>
          <t>1000470</t>
        </is>
      </c>
      <c r="H504" s="29" t="inlineStr">
        <is>
          <t>PARACETAMOL COMP 1 GRAMO</t>
        </is>
      </c>
      <c r="I504" s="29" t="inlineStr">
        <is>
          <t>369; 179</t>
        </is>
      </c>
      <c r="J504" s="29" t="inlineStr">
        <is>
          <t>PARACETAMOL 1 G; PARACETAMOL 500 MG</t>
        </is>
      </c>
      <c r="K504" s="30">
        <f>SUMIF('1060 NQN'!$A$2:$A$2023,$G504,'1060 NQN'!$I$2:$I$2023)</f>
        <v/>
      </c>
      <c r="L504" s="30">
        <f>SUMIF('1060 NQN'!$A$2:$A$2023,$G504,'1060 NQN'!$Q$2:$Q$2023)</f>
        <v/>
      </c>
      <c r="M504" s="30">
        <f>$K504-$L504</f>
        <v/>
      </c>
      <c r="N504" s="31">
        <f>IFERROR(SUMIF('1060 NQN'!$A$2:$A$2023,$G504,'1060 NQN'!$M$2:$M$2023)/$K504,0)</f>
        <v/>
      </c>
      <c r="O504" s="31">
        <f>IFERROR($K504*$N504,"")</f>
        <v/>
      </c>
      <c r="P504" s="31">
        <f>IFERROR($L504*$N504,"")</f>
        <v/>
      </c>
      <c r="Q504" s="31">
        <f>$M504*$N504</f>
        <v/>
      </c>
      <c r="R504" s="29" t="n"/>
      <c r="S504" s="38" t="inlineStr">
        <is>
          <t>Baja</t>
        </is>
      </c>
      <c r="T504" s="29" t="inlineStr">
        <is>
          <t>Homologado – confianza Baja – pendiente de validación</t>
        </is>
      </c>
      <c r="U504" s="38" t="inlineStr">
        <is>
          <t>Dar de baja en SAP</t>
        </is>
      </c>
      <c r="V504" s="29" t="inlineStr">
        <is>
          <t>Cruce por nomenclatura SAP; Homologación por código Avain (master M01-008)</t>
        </is>
      </c>
      <c r="W504" s="29" t="inlineStr">
        <is>
          <t>No</t>
        </is>
      </c>
      <c r="X504" s="29" t="n"/>
      <c r="Y504" s="29" t="inlineStr">
        <is>
          <t>Sí</t>
        </is>
      </c>
      <c r="Z504" s="29" t="inlineStr">
        <is>
          <t>M01-008</t>
        </is>
      </c>
      <c r="AA504" s="29" t="inlineStr">
        <is>
          <t>Varias denominaciones del inventario físico corresponden a este material SAP (369 PARACETAMOL 1 G; 179 PARACETAMOL 500 MG). Se sumaron las cantidades físicas. Cruce por nomenclatura: dosis coincide; similitud 0.88. Homologación: confianza base Alta + confianza SAP Baja → Baja. Aunque la homologación vincula estos registros, la presentación no coincide con el material imputado (dosis/presentación distinta (500MG vs 1000MG); similitud 0.48). Nivel degradado a Baja: verificar si corresponde otro código SAP. El material ocupa 14 filas en la hoja 1060 NQN (lote/almacén). La cantidad SAP y la física de esta vista son el total del material.</t>
        </is>
      </c>
    </row>
    <row r="505">
      <c r="A505" s="29" t="inlineStr">
        <is>
          <t>Neuquén</t>
        </is>
      </c>
      <c r="B505" s="29" t="inlineStr">
        <is>
          <t>1060</t>
        </is>
      </c>
      <c r="C505" s="29" t="inlineStr">
        <is>
          <t>Stock SAP</t>
        </is>
      </c>
      <c r="D505" s="29" t="inlineStr">
        <is>
          <t>Medicamentos</t>
        </is>
      </c>
      <c r="E505" s="29" t="inlineStr">
        <is>
          <t>ZMED</t>
        </is>
      </c>
      <c r="F505" s="29" t="inlineStr">
        <is>
          <t>Dentro del alcance</t>
        </is>
      </c>
      <c r="G505" s="29" t="inlineStr">
        <is>
          <t>1000170</t>
        </is>
      </c>
      <c r="H505" s="29" t="inlineStr">
        <is>
          <t>BUSCAPINA SIMPLE AMP</t>
        </is>
      </c>
      <c r="I505" s="29" t="n"/>
      <c r="J505" s="29" t="n"/>
      <c r="K505" s="30">
        <f>SUMIF('1060 NQN'!$A$2:$A$2023,$G505,'1060 NQN'!$I$2:$I$2023)</f>
        <v/>
      </c>
      <c r="L505" s="30">
        <f>SUMIF('1060 NQN'!$A$2:$A$2023,$G505,'1060 NQN'!$Q$2:$Q$2023)</f>
        <v/>
      </c>
      <c r="M505" s="30">
        <f>$K505-$L505</f>
        <v/>
      </c>
      <c r="N505" s="31">
        <f>IFERROR(SUMIF('1060 NQN'!$A$2:$A$2023,$G505,'1060 NQN'!$M$2:$M$2023)/$K505,0)</f>
        <v/>
      </c>
      <c r="O505" s="31">
        <f>IFERROR($K505*$N505,"")</f>
        <v/>
      </c>
      <c r="P505" s="31">
        <f>IFERROR($L505*$N505,"")</f>
        <v/>
      </c>
      <c r="Q505" s="31">
        <f>$M505*$N505</f>
        <v/>
      </c>
      <c r="R505" s="29" t="n"/>
      <c r="S505" s="39" t="n"/>
      <c r="T505" s="29" t="inlineStr">
        <is>
          <t>Sin recuento físico en el inventario de Avain</t>
        </is>
      </c>
      <c r="U505" s="40" t="inlineStr">
        <is>
          <t>Sin recuento físico</t>
        </is>
      </c>
      <c r="V505" s="29" t="n"/>
      <c r="W505" s="29" t="n"/>
      <c r="X505" s="29" t="n"/>
      <c r="Y505" s="29" t="n"/>
      <c r="Z505" s="29" t="n"/>
      <c r="AA505" s="29" t="inlineStr">
        <is>
          <t>El material ocupa 23 filas en la hoja 1060 NQN (lote/almacén). La cantidad SAP y la física de esta vista son el total del material.</t>
        </is>
      </c>
    </row>
    <row r="506">
      <c r="A506" s="29" t="inlineStr">
        <is>
          <t>Neuquén</t>
        </is>
      </c>
      <c r="B506" s="29" t="inlineStr">
        <is>
          <t>1060</t>
        </is>
      </c>
      <c r="C506" s="29" t="inlineStr">
        <is>
          <t>Stock SAP</t>
        </is>
      </c>
      <c r="D506" s="29" t="inlineStr">
        <is>
          <t>Medicamentos</t>
        </is>
      </c>
      <c r="E506" s="29" t="inlineStr">
        <is>
          <t>ZMED</t>
        </is>
      </c>
      <c r="F506" s="29" t="inlineStr">
        <is>
          <t>Dentro del alcance</t>
        </is>
      </c>
      <c r="G506" s="29" t="inlineStr">
        <is>
          <t>1000181</t>
        </is>
      </c>
      <c r="H506" s="29" t="inlineStr">
        <is>
          <t>LOPERAMIDA COMPRIMIDO</t>
        </is>
      </c>
      <c r="I506" s="29" t="n"/>
      <c r="J506" s="29" t="n"/>
      <c r="K506" s="30">
        <f>SUMIF('1060 NQN'!$A$2:$A$2023,$G506,'1060 NQN'!$I$2:$I$2023)</f>
        <v/>
      </c>
      <c r="L506" s="30">
        <f>SUMIF('1060 NQN'!$A$2:$A$2023,$G506,'1060 NQN'!$Q$2:$Q$2023)</f>
        <v/>
      </c>
      <c r="M506" s="30">
        <f>$K506-$L506</f>
        <v/>
      </c>
      <c r="N506" s="31">
        <f>IFERROR(SUMIF('1060 NQN'!$A$2:$A$2023,$G506,'1060 NQN'!$M$2:$M$2023)/$K506,0)</f>
        <v/>
      </c>
      <c r="O506" s="31">
        <f>IFERROR($K506*$N506,"")</f>
        <v/>
      </c>
      <c r="P506" s="31">
        <f>IFERROR($L506*$N506,"")</f>
        <v/>
      </c>
      <c r="Q506" s="31">
        <f>$M506*$N506</f>
        <v/>
      </c>
      <c r="R506" s="29" t="n"/>
      <c r="S506" s="39" t="n"/>
      <c r="T506" s="29" t="inlineStr">
        <is>
          <t>Sin recuento físico en el inventario de Avain</t>
        </is>
      </c>
      <c r="U506" s="40" t="inlineStr">
        <is>
          <t>Sin recuento físico</t>
        </is>
      </c>
      <c r="V506" s="29" t="n"/>
      <c r="W506" s="29" t="n"/>
      <c r="X506" s="29" t="n"/>
      <c r="Y506" s="29" t="n"/>
      <c r="Z506" s="29" t="n"/>
      <c r="AA506" s="29" t="inlineStr">
        <is>
          <t>El material ocupa 13 filas en la hoja 1060 NQN (lote/almacén). La cantidad SAP y la física de esta vista son el total del material.</t>
        </is>
      </c>
    </row>
    <row r="507">
      <c r="A507" s="29" t="inlineStr">
        <is>
          <t>Neuquén</t>
        </is>
      </c>
      <c r="B507" s="29" t="inlineStr">
        <is>
          <t>1060</t>
        </is>
      </c>
      <c r="C507" s="29" t="inlineStr">
        <is>
          <t>Stock SAP</t>
        </is>
      </c>
      <c r="D507" s="29" t="inlineStr">
        <is>
          <t>Medicamentos</t>
        </is>
      </c>
      <c r="E507" s="29" t="inlineStr">
        <is>
          <t>ZMED</t>
        </is>
      </c>
      <c r="F507" s="29" t="inlineStr">
        <is>
          <t>Dentro del alcance</t>
        </is>
      </c>
      <c r="G507" s="29" t="inlineStr">
        <is>
          <t>1000105</t>
        </is>
      </c>
      <c r="H507" s="29" t="inlineStr">
        <is>
          <t>METOCLOPRAMIDA 10MG/2ML AMPOLLA</t>
        </is>
      </c>
      <c r="I507" s="29" t="inlineStr">
        <is>
          <t>160</t>
        </is>
      </c>
      <c r="J507" s="29" t="inlineStr">
        <is>
          <t>METOCLOPRAMIDA AMP</t>
        </is>
      </c>
      <c r="K507" s="30">
        <f>SUMIF('1060 NQN'!$A$2:$A$2023,$G507,'1060 NQN'!$I$2:$I$2023)</f>
        <v/>
      </c>
      <c r="L507" s="30">
        <f>SUMIF('1060 NQN'!$A$2:$A$2023,$G507,'1060 NQN'!$Q$2:$Q$2023)</f>
        <v/>
      </c>
      <c r="M507" s="30">
        <f>$K507-$L507</f>
        <v/>
      </c>
      <c r="N507" s="31">
        <f>IFERROR(SUMIF('1060 NQN'!$A$2:$A$2023,$G507,'1060 NQN'!$M$2:$M$2023)/$K507,0)</f>
        <v/>
      </c>
      <c r="O507" s="31">
        <f>IFERROR($K507*$N507,"")</f>
        <v/>
      </c>
      <c r="P507" s="31">
        <f>IFERROR($L507*$N507,"")</f>
        <v/>
      </c>
      <c r="Q507" s="31">
        <f>$M507*$N507</f>
        <v/>
      </c>
      <c r="R507" s="29" t="n"/>
      <c r="S507" s="42" t="inlineStr">
        <is>
          <t>Media</t>
        </is>
      </c>
      <c r="T507" s="29" t="inlineStr">
        <is>
          <t>Homologado – confianza Media – pendiente de validación</t>
        </is>
      </c>
      <c r="U507" s="38" t="inlineStr">
        <is>
          <t>Dar de baja en SAP</t>
        </is>
      </c>
      <c r="V507" s="29" t="inlineStr">
        <is>
          <t>Cruce por nomenclatura SAP</t>
        </is>
      </c>
      <c r="W507" s="29" t="inlineStr">
        <is>
          <t>No</t>
        </is>
      </c>
      <c r="X507" s="29" t="n"/>
      <c r="Y507" s="29" t="inlineStr">
        <is>
          <t>Sí</t>
        </is>
      </c>
      <c r="Z507" s="29" t="n"/>
      <c r="AA507" s="29" t="inlineStr">
        <is>
          <t>Cruce por nomenclatura: una nomenclatura no informa dosis; similitud 0.79. El material ocupa 30 filas en la hoja 1060 NQN (lote/almacén). La cantidad SAP y la física de esta vista son el total del material.</t>
        </is>
      </c>
    </row>
    <row r="508">
      <c r="A508" s="29" t="inlineStr">
        <is>
          <t>Neuquén</t>
        </is>
      </c>
      <c r="B508" s="29" t="inlineStr">
        <is>
          <t>1060</t>
        </is>
      </c>
      <c r="C508" s="29" t="inlineStr">
        <is>
          <t>Stock SAP</t>
        </is>
      </c>
      <c r="D508" s="29" t="inlineStr">
        <is>
          <t>Medicamentos</t>
        </is>
      </c>
      <c r="E508" s="29" t="inlineStr">
        <is>
          <t>ZMED</t>
        </is>
      </c>
      <c r="F508" s="29" t="inlineStr">
        <is>
          <t>Dentro del alcance</t>
        </is>
      </c>
      <c r="G508" s="29" t="inlineStr">
        <is>
          <t>1000002</t>
        </is>
      </c>
      <c r="H508" s="29" t="inlineStr">
        <is>
          <t>ADRENALINA 1MG AMPOLLA DE 1 ML INYEC</t>
        </is>
      </c>
      <c r="I508" s="29" t="inlineStr">
        <is>
          <t>MED-006; 2</t>
        </is>
      </c>
      <c r="J508" s="29" t="inlineStr">
        <is>
          <t>Adrenalina 1mg/mL; ADRENALINA INY</t>
        </is>
      </c>
      <c r="K508" s="30">
        <f>SUMIF('1060 NQN'!$A$2:$A$2023,$G508,'1060 NQN'!$I$2:$I$2023)</f>
        <v/>
      </c>
      <c r="L508" s="30">
        <f>SUMIF('1060 NQN'!$A$2:$A$2023,$G508,'1060 NQN'!$Q$2:$Q$2023)</f>
        <v/>
      </c>
      <c r="M508" s="30">
        <f>$K508-$L508</f>
        <v/>
      </c>
      <c r="N508" s="31">
        <f>IFERROR(SUMIF('1060 NQN'!$A$2:$A$2023,$G508,'1060 NQN'!$M$2:$M$2023)/$K508,0)</f>
        <v/>
      </c>
      <c r="O508" s="31">
        <f>IFERROR($K508*$N508,"")</f>
        <v/>
      </c>
      <c r="P508" s="31">
        <f>IFERROR($L508*$N508,"")</f>
        <v/>
      </c>
      <c r="Q508" s="31">
        <f>$M508*$N508</f>
        <v/>
      </c>
      <c r="R508" s="29" t="n"/>
      <c r="S508" s="38" t="inlineStr">
        <is>
          <t>Baja</t>
        </is>
      </c>
      <c r="T508" s="29" t="inlineStr">
        <is>
          <t>Homologado – confianza Baja – pendiente de validación</t>
        </is>
      </c>
      <c r="U508" s="38" t="inlineStr">
        <is>
          <t>Dar de baja en SAP</t>
        </is>
      </c>
      <c r="V508" s="29" t="inlineStr">
        <is>
          <t>Cruce por nomenclatura SAP; Homologación por código Avain (master M03-001)</t>
        </is>
      </c>
      <c r="W508" s="29" t="inlineStr">
        <is>
          <t>No</t>
        </is>
      </c>
      <c r="X508" s="29" t="n"/>
      <c r="Y508" s="29" t="inlineStr">
        <is>
          <t>Sí</t>
        </is>
      </c>
      <c r="Z508" s="29" t="inlineStr">
        <is>
          <t>M03-001</t>
        </is>
      </c>
      <c r="AA508" s="29" t="inlineStr">
        <is>
          <t>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509">
      <c r="A509" s="29" t="inlineStr">
        <is>
          <t>Neuquén</t>
        </is>
      </c>
      <c r="B509" s="29" t="inlineStr">
        <is>
          <t>1060</t>
        </is>
      </c>
      <c r="C509" s="29" t="inlineStr">
        <is>
          <t>Stock SAP</t>
        </is>
      </c>
      <c r="D509" s="29" t="inlineStr">
        <is>
          <t>Medicamentos</t>
        </is>
      </c>
      <c r="E509" s="29" t="inlineStr">
        <is>
          <t>ZMED</t>
        </is>
      </c>
      <c r="F509" s="29" t="inlineStr">
        <is>
          <t>Dentro del alcance</t>
        </is>
      </c>
      <c r="G509" s="29" t="inlineStr">
        <is>
          <t>1000183</t>
        </is>
      </c>
      <c r="H509" s="29" t="inlineStr">
        <is>
          <t>MYLANTA TABLETAS COMPRIMIDOS</t>
        </is>
      </c>
      <c r="I509" s="29" t="inlineStr">
        <is>
          <t>165</t>
        </is>
      </c>
      <c r="J509" s="29" t="inlineStr">
        <is>
          <t>MYLANTA</t>
        </is>
      </c>
      <c r="K509" s="30">
        <f>SUMIF('1060 NQN'!$A$2:$A$2023,$G509,'1060 NQN'!$I$2:$I$2023)</f>
        <v/>
      </c>
      <c r="L509" s="30">
        <f>SUMIF('1060 NQN'!$A$2:$A$2023,$G509,'1060 NQN'!$Q$2:$Q$2023)</f>
        <v/>
      </c>
      <c r="M509" s="30">
        <f>$K509-$L509</f>
        <v/>
      </c>
      <c r="N509" s="31">
        <f>IFERROR(SUMIF('1060 NQN'!$A$2:$A$2023,$G509,'1060 NQN'!$M$2:$M$2023)/$K509,0)</f>
        <v/>
      </c>
      <c r="O509" s="31">
        <f>IFERROR($K509*$N509,"")</f>
        <v/>
      </c>
      <c r="P509" s="31">
        <f>IFERROR($L509*$N509,"")</f>
        <v/>
      </c>
      <c r="Q509" s="31">
        <f>$M509*$N509</f>
        <v/>
      </c>
      <c r="R509" s="29" t="n"/>
      <c r="S509" s="42" t="inlineStr">
        <is>
          <t>Media</t>
        </is>
      </c>
      <c r="T509" s="29" t="inlineStr">
        <is>
          <t>Homologado – confianza Media – pendiente de validación</t>
        </is>
      </c>
      <c r="U509" s="38" t="inlineStr">
        <is>
          <t>Dar de baja en SAP</t>
        </is>
      </c>
      <c r="V509" s="29" t="inlineStr">
        <is>
          <t>Cruce por nomenclatura SAP</t>
        </is>
      </c>
      <c r="W509" s="29" t="inlineStr">
        <is>
          <t>Sí</t>
        </is>
      </c>
      <c r="X509" s="29" t="inlineStr">
        <is>
          <t>1000183, 1000188</t>
        </is>
      </c>
      <c r="Y509" s="29" t="inlineStr">
        <is>
          <t>Sí</t>
        </is>
      </c>
      <c r="Z509" s="29" t="n"/>
      <c r="AA509" s="29" t="inlineStr">
        <is>
          <t>Cruce por nomenclatura: similitud 0.69. El cruce SAP–Avain identificó 2 códigos SAP como posibles equivalentes del mismo ítem de Avain (1000183, 1000188). Se imputó al primero (lógica BUSCARV); requiere validación posterior. El material ocupa 13 filas en la hoja 1060 NQN (lote/almacén). La cantidad SAP y la física de esta vista son el total del material.</t>
        </is>
      </c>
    </row>
    <row r="510">
      <c r="A510" s="29" t="inlineStr">
        <is>
          <t>Neuquén</t>
        </is>
      </c>
      <c r="B510" s="29" t="inlineStr">
        <is>
          <t>1060</t>
        </is>
      </c>
      <c r="C510" s="29" t="inlineStr">
        <is>
          <t>Stock SAP</t>
        </is>
      </c>
      <c r="D510" s="29" t="inlineStr">
        <is>
          <t>Medicamentos</t>
        </is>
      </c>
      <c r="E510" s="29" t="inlineStr">
        <is>
          <t>ZMED</t>
        </is>
      </c>
      <c r="F510" s="29" t="inlineStr">
        <is>
          <t>Dentro del alcance</t>
        </is>
      </c>
      <c r="G510" s="29" t="inlineStr">
        <is>
          <t>1000011</t>
        </is>
      </c>
      <c r="H510" s="29" t="inlineStr">
        <is>
          <t>DINITRATO DE ISOSORBIDE 5 MG COMP SL</t>
        </is>
      </c>
      <c r="I510" s="29" t="n"/>
      <c r="J510" s="29" t="n"/>
      <c r="K510" s="30">
        <f>SUMIF('1060 NQN'!$A$2:$A$2023,$G510,'1060 NQN'!$I$2:$I$2023)</f>
        <v/>
      </c>
      <c r="L510" s="30">
        <f>SUMIF('1060 NQN'!$A$2:$A$2023,$G510,'1060 NQN'!$Q$2:$Q$2023)</f>
        <v/>
      </c>
      <c r="M510" s="30">
        <f>$K510-$L510</f>
        <v/>
      </c>
      <c r="N510" s="31">
        <f>IFERROR(SUMIF('1060 NQN'!$A$2:$A$2023,$G510,'1060 NQN'!$M$2:$M$2023)/$K510,0)</f>
        <v/>
      </c>
      <c r="O510" s="31">
        <f>IFERROR($K510*$N510,"")</f>
        <v/>
      </c>
      <c r="P510" s="31">
        <f>IFERROR($L510*$N510,"")</f>
        <v/>
      </c>
      <c r="Q510" s="31">
        <f>$M510*$N510</f>
        <v/>
      </c>
      <c r="R510" s="29" t="n"/>
      <c r="S510" s="39" t="n"/>
      <c r="T510" s="29" t="inlineStr">
        <is>
          <t>Sin recuento físico en el inventario de Avain</t>
        </is>
      </c>
      <c r="U510" s="40" t="inlineStr">
        <is>
          <t>Sin recuento físico</t>
        </is>
      </c>
      <c r="V510" s="29" t="n"/>
      <c r="W510" s="29" t="n"/>
      <c r="X510" s="29" t="n"/>
      <c r="Y510" s="29" t="n"/>
      <c r="Z510" s="29" t="n"/>
      <c r="AA510" s="29" t="inlineStr">
        <is>
          <t>El material ocupa 14 filas en la hoja 1060 NQN (lote/almacén). La cantidad SAP y la física de esta vista son el total del material.</t>
        </is>
      </c>
    </row>
    <row r="511">
      <c r="A511" s="29" t="inlineStr">
        <is>
          <t>Neuquén</t>
        </is>
      </c>
      <c r="B511" s="29" t="inlineStr">
        <is>
          <t>1060</t>
        </is>
      </c>
      <c r="C511" s="29" t="inlineStr">
        <is>
          <t>Stock SAP</t>
        </is>
      </c>
      <c r="D511" s="29" t="inlineStr">
        <is>
          <t>Medicamentos</t>
        </is>
      </c>
      <c r="E511" s="29" t="inlineStr">
        <is>
          <t>ZMED</t>
        </is>
      </c>
      <c r="F511" s="29" t="inlineStr">
        <is>
          <t>Dentro del alcance</t>
        </is>
      </c>
      <c r="G511" s="29" t="inlineStr">
        <is>
          <t>1000449</t>
        </is>
      </c>
      <c r="H511" s="29" t="inlineStr">
        <is>
          <t>DEXALERGIN COMPRIMIDOS</t>
        </is>
      </c>
      <c r="I511" s="29" t="n"/>
      <c r="J511" s="29" t="n"/>
      <c r="K511" s="30">
        <f>SUMIF('1060 NQN'!$A$2:$A$2023,$G511,'1060 NQN'!$I$2:$I$2023)</f>
        <v/>
      </c>
      <c r="L511" s="30">
        <f>SUMIF('1060 NQN'!$A$2:$A$2023,$G511,'1060 NQN'!$Q$2:$Q$2023)</f>
        <v/>
      </c>
      <c r="M511" s="30">
        <f>$K511-$L511</f>
        <v/>
      </c>
      <c r="N511" s="31">
        <f>IFERROR(SUMIF('1060 NQN'!$A$2:$A$2023,$G511,'1060 NQN'!$M$2:$M$2023)/$K511,0)</f>
        <v/>
      </c>
      <c r="O511" s="31">
        <f>IFERROR($K511*$N511,"")</f>
        <v/>
      </c>
      <c r="P511" s="31">
        <f>IFERROR($L511*$N511,"")</f>
        <v/>
      </c>
      <c r="Q511" s="31">
        <f>$M511*$N511</f>
        <v/>
      </c>
      <c r="R511" s="29" t="n"/>
      <c r="S511" s="39" t="n"/>
      <c r="T511" s="29" t="inlineStr">
        <is>
          <t>Sin recuento físico en el inventario de Avain</t>
        </is>
      </c>
      <c r="U511" s="40" t="inlineStr">
        <is>
          <t>Sin recuento físico</t>
        </is>
      </c>
      <c r="V511" s="29" t="n"/>
      <c r="W511" s="29" t="n"/>
      <c r="X511" s="29" t="n"/>
      <c r="Y511" s="29" t="n"/>
      <c r="Z511" s="29" t="n"/>
      <c r="AA511" s="29" t="n"/>
    </row>
    <row r="512">
      <c r="A512" s="29" t="inlineStr">
        <is>
          <t>Neuquén</t>
        </is>
      </c>
      <c r="B512" s="29" t="inlineStr">
        <is>
          <t>1060</t>
        </is>
      </c>
      <c r="C512" s="29" t="inlineStr">
        <is>
          <t>Stock SAP</t>
        </is>
      </c>
      <c r="D512" s="29" t="inlineStr">
        <is>
          <t>Medicamentos</t>
        </is>
      </c>
      <c r="E512" s="29" t="inlineStr">
        <is>
          <t>ZMED</t>
        </is>
      </c>
      <c r="F512" s="29" t="inlineStr">
        <is>
          <t>Dentro del alcance</t>
        </is>
      </c>
      <c r="G512" s="29" t="inlineStr">
        <is>
          <t>1000136</t>
        </is>
      </c>
      <c r="H512" s="29" t="inlineStr">
        <is>
          <t>ASPIRINA DE 100 MG</t>
        </is>
      </c>
      <c r="I512" s="29" t="inlineStr">
        <is>
          <t>23</t>
        </is>
      </c>
      <c r="J512" s="29" t="inlineStr">
        <is>
          <t>ASPIRINA</t>
        </is>
      </c>
      <c r="K512" s="30">
        <f>SUMIF('1060 NQN'!$A$2:$A$2023,$G512,'1060 NQN'!$I$2:$I$2023)</f>
        <v/>
      </c>
      <c r="L512" s="30">
        <f>SUMIF('1060 NQN'!$A$2:$A$2023,$G512,'1060 NQN'!$Q$2:$Q$2023)</f>
        <v/>
      </c>
      <c r="M512" s="30">
        <f>$K512-$L512</f>
        <v/>
      </c>
      <c r="N512" s="31">
        <f>IFERROR(SUMIF('1060 NQN'!$A$2:$A$2023,$G512,'1060 NQN'!$M$2:$M$2023)/$K512,0)</f>
        <v/>
      </c>
      <c r="O512" s="31">
        <f>IFERROR($K512*$N512,"")</f>
        <v/>
      </c>
      <c r="P512" s="31">
        <f>IFERROR($L512*$N512,"")</f>
        <v/>
      </c>
      <c r="Q512" s="31">
        <f>$M512*$N512</f>
        <v/>
      </c>
      <c r="R512" s="29" t="n"/>
      <c r="S512" s="37" t="inlineStr">
        <is>
          <t>Alta</t>
        </is>
      </c>
      <c r="T512" s="29" t="inlineStr">
        <is>
          <t>Homologado – confianza Alta</t>
        </is>
      </c>
      <c r="U512" s="38" t="inlineStr">
        <is>
          <t>Dar de baja en SAP</t>
        </is>
      </c>
      <c r="V512" s="29" t="inlineStr">
        <is>
          <t>Homologación por código Avain (master M01-001)</t>
        </is>
      </c>
      <c r="W512" s="29" t="inlineStr">
        <is>
          <t>No</t>
        </is>
      </c>
      <c r="X512" s="29" t="n"/>
      <c r="Y512" s="29" t="inlineStr">
        <is>
          <t>Sí</t>
        </is>
      </c>
      <c r="Z512" s="29" t="inlineStr">
        <is>
          <t>M01-001</t>
        </is>
      </c>
      <c r="AA512" s="29" t="inlineStr">
        <is>
          <t>Homologación: confianza base Alta + confianza SAP Alta → Alta. Otros códigos SAP del master no están en el stock de este centro: 1001237, 1000802. El material ocupa 16 filas en la hoja 1060 NQN (lote/almacén). La cantidad SAP y la física de esta vista son el total del material.</t>
        </is>
      </c>
    </row>
    <row r="513">
      <c r="A513" s="29" t="inlineStr">
        <is>
          <t>Neuquén</t>
        </is>
      </c>
      <c r="B513" s="29" t="inlineStr">
        <is>
          <t>1060</t>
        </is>
      </c>
      <c r="C513" s="29" t="inlineStr">
        <is>
          <t>Stock SAP</t>
        </is>
      </c>
      <c r="D513" s="29" t="inlineStr">
        <is>
          <t>Medicamentos</t>
        </is>
      </c>
      <c r="E513" s="29" t="inlineStr">
        <is>
          <t>ZMED</t>
        </is>
      </c>
      <c r="F513" s="29" t="inlineStr">
        <is>
          <t>Dentro del alcance</t>
        </is>
      </c>
      <c r="G513" s="29" t="inlineStr">
        <is>
          <t>1000532</t>
        </is>
      </c>
      <c r="H513" s="29" t="inlineStr">
        <is>
          <t>BUSCAPINA COMPUESTA COMRIMIDOS</t>
        </is>
      </c>
      <c r="I513" s="29" t="n"/>
      <c r="J513" s="29" t="n"/>
      <c r="K513" s="30">
        <f>SUMIF('1060 NQN'!$A$2:$A$2023,$G513,'1060 NQN'!$I$2:$I$2023)</f>
        <v/>
      </c>
      <c r="L513" s="30">
        <f>SUMIF('1060 NQN'!$A$2:$A$2023,$G513,'1060 NQN'!$Q$2:$Q$2023)</f>
        <v/>
      </c>
      <c r="M513" s="30">
        <f>$K513-$L513</f>
        <v/>
      </c>
      <c r="N513" s="31">
        <f>IFERROR(SUMIF('1060 NQN'!$A$2:$A$2023,$G513,'1060 NQN'!$M$2:$M$2023)/$K513,0)</f>
        <v/>
      </c>
      <c r="O513" s="31">
        <f>IFERROR($K513*$N513,"")</f>
        <v/>
      </c>
      <c r="P513" s="31">
        <f>IFERROR($L513*$N513,"")</f>
        <v/>
      </c>
      <c r="Q513" s="31">
        <f>$M513*$N513</f>
        <v/>
      </c>
      <c r="R513" s="29" t="n"/>
      <c r="S513" s="39" t="n"/>
      <c r="T513" s="29" t="inlineStr">
        <is>
          <t>Sin recuento físico en el inventario de Avain</t>
        </is>
      </c>
      <c r="U513" s="40" t="inlineStr">
        <is>
          <t>Sin recuento físico</t>
        </is>
      </c>
      <c r="V513" s="29" t="n"/>
      <c r="W513" s="29" t="n"/>
      <c r="X513" s="29" t="n"/>
      <c r="Y513" s="29" t="n"/>
      <c r="Z513" s="29" t="n"/>
      <c r="AA513" s="29" t="inlineStr">
        <is>
          <t>El material ocupa 12 filas en la hoja 1060 NQN (lote/almacén). La cantidad SAP y la física de esta vista son el total del material.</t>
        </is>
      </c>
    </row>
    <row r="514">
      <c r="A514" s="29" t="inlineStr">
        <is>
          <t>Neuquén</t>
        </is>
      </c>
      <c r="B514" s="29" t="inlineStr">
        <is>
          <t>1060</t>
        </is>
      </c>
      <c r="C514" s="29" t="inlineStr">
        <is>
          <t>Stock SAP</t>
        </is>
      </c>
      <c r="D514" s="29" t="inlineStr">
        <is>
          <t>Medicamentos</t>
        </is>
      </c>
      <c r="E514" s="29" t="inlineStr">
        <is>
          <t>ZMED</t>
        </is>
      </c>
      <c r="F514" s="29" t="inlineStr">
        <is>
          <t>Dentro del alcance</t>
        </is>
      </c>
      <c r="G514" s="29" t="inlineStr">
        <is>
          <t>1000007</t>
        </is>
      </c>
      <c r="H514" s="29" t="inlineStr">
        <is>
          <t>ATROPINA 1MG AMPOLLA DE 1ML</t>
        </is>
      </c>
      <c r="I514" s="29" t="inlineStr">
        <is>
          <t>26</t>
        </is>
      </c>
      <c r="J514" s="29" t="inlineStr">
        <is>
          <t>ATROPINA AMP</t>
        </is>
      </c>
      <c r="K514" s="30">
        <f>SUMIF('1060 NQN'!$A$2:$A$2023,$G514,'1060 NQN'!$I$2:$I$2023)</f>
        <v/>
      </c>
      <c r="L514" s="30">
        <f>SUMIF('1060 NQN'!$A$2:$A$2023,$G514,'1060 NQN'!$Q$2:$Q$2023)</f>
        <v/>
      </c>
      <c r="M514" s="30">
        <f>$K514-$L514</f>
        <v/>
      </c>
      <c r="N514" s="31">
        <f>IFERROR(SUMIF('1060 NQN'!$A$2:$A$2023,$G514,'1060 NQN'!$M$2:$M$2023)/$K514,0)</f>
        <v/>
      </c>
      <c r="O514" s="31">
        <f>IFERROR($K514*$N514,"")</f>
        <v/>
      </c>
      <c r="P514" s="31">
        <f>IFERROR($L514*$N514,"")</f>
        <v/>
      </c>
      <c r="Q514" s="31">
        <f>$M514*$N514</f>
        <v/>
      </c>
      <c r="R514" s="29" t="n"/>
      <c r="S514" s="42" t="inlineStr">
        <is>
          <t>Media</t>
        </is>
      </c>
      <c r="T514" s="29" t="inlineStr">
        <is>
          <t>Homologado – confianza Media – pendiente de validación</t>
        </is>
      </c>
      <c r="U514" s="38" t="inlineStr">
        <is>
          <t>Dar de baja en SAP</t>
        </is>
      </c>
      <c r="V514" s="29" t="inlineStr">
        <is>
          <t>Homologación por código Avain (master M03-002)</t>
        </is>
      </c>
      <c r="W514" s="29" t="inlineStr">
        <is>
          <t>No</t>
        </is>
      </c>
      <c r="X514" s="29" t="n"/>
      <c r="Y514" s="29" t="inlineStr">
        <is>
          <t>Sí</t>
        </is>
      </c>
      <c r="Z514" s="29" t="inlineStr">
        <is>
          <t>M03-002</t>
        </is>
      </c>
      <c r="AA514" s="29" t="inlineStr">
        <is>
          <t>Homologación: confianza base Media + confianza SAP Alta → Media. El material ocupa 25 filas en la hoja 1060 NQN (lote/almacén). La cantidad SAP y la física de esta vista son el total del material.</t>
        </is>
      </c>
    </row>
    <row r="515">
      <c r="A515" s="29" t="inlineStr">
        <is>
          <t>Neuquén</t>
        </is>
      </c>
      <c r="B515" s="29" t="inlineStr">
        <is>
          <t>1060</t>
        </is>
      </c>
      <c r="C515" s="29" t="inlineStr">
        <is>
          <t>Stock SAP</t>
        </is>
      </c>
      <c r="D515" s="29" t="inlineStr">
        <is>
          <t>Descartables</t>
        </is>
      </c>
      <c r="E515" s="29" t="inlineStr">
        <is>
          <t>ZDES</t>
        </is>
      </c>
      <c r="F515" s="29" t="inlineStr">
        <is>
          <t>Dentro del alcance</t>
        </is>
      </c>
      <c r="G515" s="29" t="inlineStr">
        <is>
          <t>2000900</t>
        </is>
      </c>
      <c r="H515" s="29" t="inlineStr">
        <is>
          <t>GASA ESTERIL 10X10CM</t>
        </is>
      </c>
      <c r="I515" s="29" t="inlineStr">
        <is>
          <t>257</t>
        </is>
      </c>
      <c r="J515" s="29" t="inlineStr">
        <is>
          <t>Gasas 10x10cm</t>
        </is>
      </c>
      <c r="K515" s="30">
        <f>SUMIF('1060 NQN'!$A$2:$A$2023,$G515,'1060 NQN'!$I$2:$I$2023)</f>
        <v/>
      </c>
      <c r="L515" s="30">
        <f>SUMIF('1060 NQN'!$A$2:$A$2023,$G515,'1060 NQN'!$Q$2:$Q$2023)</f>
        <v/>
      </c>
      <c r="M515" s="30">
        <f>$K515-$L515</f>
        <v/>
      </c>
      <c r="N515" s="31">
        <f>IFERROR(SUMIF('1060 NQN'!$A$2:$A$2023,$G515,'1060 NQN'!$M$2:$M$2023)/$K515,0)</f>
        <v/>
      </c>
      <c r="O515" s="31">
        <f>IFERROR($K515*$N515,"")</f>
        <v/>
      </c>
      <c r="P515" s="31">
        <f>IFERROR($L515*$N515,"")</f>
        <v/>
      </c>
      <c r="Q515" s="31">
        <f>$M515*$N515</f>
        <v/>
      </c>
      <c r="R515" s="29" t="n"/>
      <c r="S515" s="42" t="inlineStr">
        <is>
          <t>Media</t>
        </is>
      </c>
      <c r="T515" s="29" t="inlineStr">
        <is>
          <t>Homologado – confianza Media – pendiente de validación</t>
        </is>
      </c>
      <c r="U515" s="38" t="inlineStr">
        <is>
          <t>Dar de baja en SAP</t>
        </is>
      </c>
      <c r="V515" s="29" t="inlineStr">
        <is>
          <t>Homologación por código Avain (master K-243)</t>
        </is>
      </c>
      <c r="W515" s="29" t="inlineStr">
        <is>
          <t>Sí</t>
        </is>
      </c>
      <c r="X515" s="29" t="inlineStr">
        <is>
          <t>2000900, 2000147, 2000281, 2000299</t>
        </is>
      </c>
      <c r="Y515" s="29" t="inlineStr">
        <is>
          <t>Sí</t>
        </is>
      </c>
      <c r="Z515" s="29" t="inlineStr">
        <is>
          <t>K-243</t>
        </is>
      </c>
      <c r="AA515" s="29" t="inlineStr">
        <is>
          <t>Homologación: confianza base Media + confianza SAP Alta → Media. El cruce SAP–Avain identificó 4 códigos SAP como posibles equivalentes del mismo ítem de Avain (2000900, 2000147, 2000281, 2000299). Se imputó al primero (lógica BUSCARV); requiere validación posterior. El material ocupa 2 filas en la hoja 1060 NQN (lote/almacén). La cantidad SAP y la física de esta vista son el total del material.</t>
        </is>
      </c>
    </row>
    <row r="516">
      <c r="A516" s="29" t="inlineStr">
        <is>
          <t>Neuquén</t>
        </is>
      </c>
      <c r="B516" s="29" t="inlineStr">
        <is>
          <t>1060</t>
        </is>
      </c>
      <c r="C516" s="29" t="inlineStr">
        <is>
          <t>Stock SAP</t>
        </is>
      </c>
      <c r="D516" s="29" t="inlineStr">
        <is>
          <t>Descartables</t>
        </is>
      </c>
      <c r="E516" s="29" t="inlineStr">
        <is>
          <t>ZDES</t>
        </is>
      </c>
      <c r="F516" s="29" t="inlineStr">
        <is>
          <t>Dentro del alcance</t>
        </is>
      </c>
      <c r="G516" s="29" t="inlineStr">
        <is>
          <t>2000281</t>
        </is>
      </c>
      <c r="H516" s="29" t="inlineStr">
        <is>
          <t>GASA ESTERIL 10X10 LA CEADE</t>
        </is>
      </c>
      <c r="I516" s="29" t="n"/>
      <c r="J516" s="29" t="n"/>
      <c r="K516" s="30">
        <f>SUMIF('1060 NQN'!$A$2:$A$2023,$G516,'1060 NQN'!$I$2:$I$2023)</f>
        <v/>
      </c>
      <c r="L516" s="30">
        <f>SUMIF('1060 NQN'!$A$2:$A$2023,$G516,'1060 NQN'!$Q$2:$Q$2023)</f>
        <v/>
      </c>
      <c r="M516" s="30">
        <f>$K516-$L516</f>
        <v/>
      </c>
      <c r="N516" s="31">
        <f>IFERROR(SUMIF('1060 NQN'!$A$2:$A$2023,$G516,'1060 NQN'!$M$2:$M$2023)/$K516,0)</f>
        <v/>
      </c>
      <c r="O516" s="31">
        <f>IFERROR($K516*$N516,"")</f>
        <v/>
      </c>
      <c r="P516" s="31">
        <f>IFERROR($L516*$N516,"")</f>
        <v/>
      </c>
      <c r="Q516" s="31">
        <f>$M516*$N516</f>
        <v/>
      </c>
      <c r="R516" s="29" t="n"/>
      <c r="S516" s="39" t="n"/>
      <c r="T516" s="29" t="inlineStr">
        <is>
          <t>Sin recuento físico en el inventario de Avain</t>
        </is>
      </c>
      <c r="U516" s="40" t="inlineStr">
        <is>
          <t>Sin recuento físico</t>
        </is>
      </c>
      <c r="V516" s="29" t="n"/>
      <c r="W516" s="29" t="n"/>
      <c r="X516" s="29" t="n"/>
      <c r="Y516" s="29" t="n"/>
      <c r="Z516" s="29" t="n"/>
      <c r="AA516" s="29" t="inlineStr">
        <is>
          <t>El material ocupa 2 filas en la hoja 1060 NQN (lote/almacén). La cantidad SAP y la física de esta vista son el total del material.</t>
        </is>
      </c>
    </row>
    <row r="517">
      <c r="A517" s="29" t="inlineStr">
        <is>
          <t>Neuquén</t>
        </is>
      </c>
      <c r="B517" s="29" t="inlineStr">
        <is>
          <t>1060</t>
        </is>
      </c>
      <c r="C517" s="29" t="inlineStr">
        <is>
          <t>Stock SAP</t>
        </is>
      </c>
      <c r="D517" s="29" t="inlineStr">
        <is>
          <t>Descartables</t>
        </is>
      </c>
      <c r="E517" s="29" t="inlineStr">
        <is>
          <t>ZDES</t>
        </is>
      </c>
      <c r="F517" s="29" t="inlineStr">
        <is>
          <t>Dentro del alcance</t>
        </is>
      </c>
      <c r="G517" s="29" t="inlineStr">
        <is>
          <t>2000138</t>
        </is>
      </c>
      <c r="H517" s="29" t="inlineStr">
        <is>
          <t>HISOPOS COMUNES</t>
        </is>
      </c>
      <c r="I517" s="29" t="n"/>
      <c r="J517" s="29" t="n"/>
      <c r="K517" s="30">
        <f>SUMIF('1060 NQN'!$A$2:$A$2023,$G517,'1060 NQN'!$I$2:$I$2023)</f>
        <v/>
      </c>
      <c r="L517" s="30">
        <f>SUMIF('1060 NQN'!$A$2:$A$2023,$G517,'1060 NQN'!$Q$2:$Q$2023)</f>
        <v/>
      </c>
      <c r="M517" s="30">
        <f>$K517-$L517</f>
        <v/>
      </c>
      <c r="N517" s="31">
        <f>IFERROR(SUMIF('1060 NQN'!$A$2:$A$2023,$G517,'1060 NQN'!$M$2:$M$2023)/$K517,0)</f>
        <v/>
      </c>
      <c r="O517" s="31">
        <f>IFERROR($K517*$N517,"")</f>
        <v/>
      </c>
      <c r="P517" s="31">
        <f>IFERROR($L517*$N517,"")</f>
        <v/>
      </c>
      <c r="Q517" s="31">
        <f>$M517*$N517</f>
        <v/>
      </c>
      <c r="R517" s="29" t="n"/>
      <c r="S517" s="39" t="n"/>
      <c r="T517" s="29" t="inlineStr">
        <is>
          <t>Sin recuento físico en el inventario de Avain</t>
        </is>
      </c>
      <c r="U517" s="40" t="inlineStr">
        <is>
          <t>Sin recuento físico</t>
        </is>
      </c>
      <c r="V517" s="29" t="n"/>
      <c r="W517" s="29" t="n"/>
      <c r="X517" s="29" t="n"/>
      <c r="Y517" s="29" t="n"/>
      <c r="Z517" s="29" t="n"/>
      <c r="AA517" s="29" t="n"/>
    </row>
    <row r="518">
      <c r="A518" s="29" t="inlineStr">
        <is>
          <t>Neuquén</t>
        </is>
      </c>
      <c r="B518" s="29" t="inlineStr">
        <is>
          <t>1060</t>
        </is>
      </c>
      <c r="C518" s="29" t="inlineStr">
        <is>
          <t>Stock SAP</t>
        </is>
      </c>
      <c r="D518" s="29" t="inlineStr">
        <is>
          <t>Descartables</t>
        </is>
      </c>
      <c r="E518" s="29" t="inlineStr">
        <is>
          <t>ZDES</t>
        </is>
      </c>
      <c r="F518" s="29" t="inlineStr">
        <is>
          <t>Dentro del alcance</t>
        </is>
      </c>
      <c r="G518" s="29" t="inlineStr">
        <is>
          <t>2000023</t>
        </is>
      </c>
      <c r="H518" s="29" t="inlineStr">
        <is>
          <t>GUIA MACROGOTERO Nª14</t>
        </is>
      </c>
      <c r="I518" s="29" t="inlineStr">
        <is>
          <t>278</t>
        </is>
      </c>
      <c r="J518" s="29" t="inlineStr">
        <is>
          <t>GUIA MACROGOTERO V13/14</t>
        </is>
      </c>
      <c r="K518" s="30">
        <f>SUMIF('1060 NQN'!$A$2:$A$2023,$G518,'1060 NQN'!$I$2:$I$2023)</f>
        <v/>
      </c>
      <c r="L518" s="30">
        <f>SUMIF('1060 NQN'!$A$2:$A$2023,$G518,'1060 NQN'!$Q$2:$Q$2023)</f>
        <v/>
      </c>
      <c r="M518" s="30">
        <f>$K518-$L518</f>
        <v/>
      </c>
      <c r="N518" s="31">
        <f>IFERROR(SUMIF('1060 NQN'!$A$2:$A$2023,$G518,'1060 NQN'!$M$2:$M$2023)/$K518,0)</f>
        <v/>
      </c>
      <c r="O518" s="31">
        <f>IFERROR($K518*$N518,"")</f>
        <v/>
      </c>
      <c r="P518" s="31">
        <f>IFERROR($L518*$N518,"")</f>
        <v/>
      </c>
      <c r="Q518" s="31">
        <f>$M518*$N518</f>
        <v/>
      </c>
      <c r="R518" s="29" t="n"/>
      <c r="S518" s="42" t="inlineStr">
        <is>
          <t>Media</t>
        </is>
      </c>
      <c r="T518" s="29" t="inlineStr">
        <is>
          <t>Homologado – confianza Media – pendiente de validación</t>
        </is>
      </c>
      <c r="U518" s="38" t="inlineStr">
        <is>
          <t>Dar de baja en SAP</t>
        </is>
      </c>
      <c r="V518" s="29" t="inlineStr">
        <is>
          <t>Homologación por código Avain (master D-131)</t>
        </is>
      </c>
      <c r="W518" s="29" t="inlineStr">
        <is>
          <t>No</t>
        </is>
      </c>
      <c r="X518" s="29" t="n"/>
      <c r="Y518" s="29" t="inlineStr">
        <is>
          <t>Sí</t>
        </is>
      </c>
      <c r="Z518" s="29" t="inlineStr">
        <is>
          <t>D-131</t>
        </is>
      </c>
      <c r="AA518" s="29" t="inlineStr">
        <is>
          <t>Homologación: confianza base Media + confianza SAP Alta → Media. El material ocupa 2 filas en la hoja 1060 NQN (lote/almacén). La cantidad SAP y la física de esta vista son el total del material.</t>
        </is>
      </c>
    </row>
    <row r="519">
      <c r="A519" s="29" t="inlineStr">
        <is>
          <t>Neuquén</t>
        </is>
      </c>
      <c r="B519" s="29" t="inlineStr">
        <is>
          <t>1060</t>
        </is>
      </c>
      <c r="C519" s="29" t="inlineStr">
        <is>
          <t>Stock SAP</t>
        </is>
      </c>
      <c r="D519" s="29" t="inlineStr">
        <is>
          <t>Medicamentos</t>
        </is>
      </c>
      <c r="E519" s="29" t="inlineStr">
        <is>
          <t>ZMED</t>
        </is>
      </c>
      <c r="F519" s="29" t="inlineStr">
        <is>
          <t>Dentro del alcance</t>
        </is>
      </c>
      <c r="G519" s="29" t="inlineStr">
        <is>
          <t>1000090</t>
        </is>
      </c>
      <c r="H519" s="29" t="inlineStr">
        <is>
          <t>LORAZEPAM COMPRIMIDO SUBLINGUAL 1GR</t>
        </is>
      </c>
      <c r="I519" s="29" t="inlineStr">
        <is>
          <t>329</t>
        </is>
      </c>
      <c r="J519" s="29" t="inlineStr">
        <is>
          <t>LORAZEPAM SUBLINGUAL COMP</t>
        </is>
      </c>
      <c r="K519" s="30">
        <f>SUMIF('1060 NQN'!$A$2:$A$2023,$G519,'1060 NQN'!$I$2:$I$2023)</f>
        <v/>
      </c>
      <c r="L519" s="30">
        <f>SUMIF('1060 NQN'!$A$2:$A$2023,$G519,'1060 NQN'!$Q$2:$Q$2023)</f>
        <v/>
      </c>
      <c r="M519" s="30">
        <f>$K519-$L519</f>
        <v/>
      </c>
      <c r="N519" s="31">
        <f>IFERROR(SUMIF('1060 NQN'!$A$2:$A$2023,$G519,'1060 NQN'!$M$2:$M$2023)/$K519,0)</f>
        <v/>
      </c>
      <c r="O519" s="31">
        <f>IFERROR($K519*$N519,"")</f>
        <v/>
      </c>
      <c r="P519" s="31">
        <f>IFERROR($L519*$N519,"")</f>
        <v/>
      </c>
      <c r="Q519" s="31">
        <f>$M519*$N519</f>
        <v/>
      </c>
      <c r="R519" s="29" t="n"/>
      <c r="S519" s="38" t="inlineStr">
        <is>
          <t>Baja</t>
        </is>
      </c>
      <c r="T519" s="29" t="inlineStr">
        <is>
          <t>Homologado – confianza Baja – pendiente de validación</t>
        </is>
      </c>
      <c r="U519" s="38" t="inlineStr">
        <is>
          <t>Dar de baja en SAP</t>
        </is>
      </c>
      <c r="V519" s="29" t="inlineStr">
        <is>
          <t>Homologación por código Avain (master M09-004)</t>
        </is>
      </c>
      <c r="W519" s="29" t="inlineStr">
        <is>
          <t>No</t>
        </is>
      </c>
      <c r="X519" s="29" t="n"/>
      <c r="Y519" s="29" t="inlineStr">
        <is>
          <t>Sí</t>
        </is>
      </c>
      <c r="Z519" s="29" t="inlineStr">
        <is>
          <t>M09-004</t>
        </is>
      </c>
      <c r="AA519" s="29" t="inlineStr">
        <is>
          <t>La denominación del inventario («LORAZEPAM SUBLINGUAL COMP») difiere de la que registra el master para ese código («LORAZEPAMSUBLINGUALCOMP»). Nivel degradado a Baja hasta validar la equivalencia. Homologación: confianza base Media + confianza SAP Baja → Baja. El material ocupa 14 filas en la hoja 1060 NQN (lote/almacén). La cantidad SAP y la física de esta vista son el total del material.</t>
        </is>
      </c>
    </row>
    <row r="520">
      <c r="A520" s="29" t="inlineStr">
        <is>
          <t>Neuquén</t>
        </is>
      </c>
      <c r="B520" s="29" t="inlineStr">
        <is>
          <t>1060</t>
        </is>
      </c>
      <c r="C520" s="29" t="inlineStr">
        <is>
          <t>Stock SAP</t>
        </is>
      </c>
      <c r="D520" s="29" t="inlineStr">
        <is>
          <t>Medicamentos</t>
        </is>
      </c>
      <c r="E520" s="29" t="inlineStr">
        <is>
          <t>ZMED</t>
        </is>
      </c>
      <c r="F520" s="29" t="inlineStr">
        <is>
          <t>Dentro del alcance</t>
        </is>
      </c>
      <c r="G520" s="29" t="inlineStr">
        <is>
          <t>1000193</t>
        </is>
      </c>
      <c r="H520" s="29" t="inlineStr">
        <is>
          <t>MIGRAL COMPRIMIDO</t>
        </is>
      </c>
      <c r="I520" s="29" t="n"/>
      <c r="J520" s="29" t="n"/>
      <c r="K520" s="30">
        <f>SUMIF('1060 NQN'!$A$2:$A$2023,$G520,'1060 NQN'!$I$2:$I$2023)</f>
        <v/>
      </c>
      <c r="L520" s="30">
        <f>SUMIF('1060 NQN'!$A$2:$A$2023,$G520,'1060 NQN'!$Q$2:$Q$2023)</f>
        <v/>
      </c>
      <c r="M520" s="30">
        <f>$K520-$L520</f>
        <v/>
      </c>
      <c r="N520" s="31">
        <f>IFERROR(SUMIF('1060 NQN'!$A$2:$A$2023,$G520,'1060 NQN'!$M$2:$M$2023)/$K520,0)</f>
        <v/>
      </c>
      <c r="O520" s="31">
        <f>IFERROR($K520*$N520,"")</f>
        <v/>
      </c>
      <c r="P520" s="31">
        <f>IFERROR($L520*$N520,"")</f>
        <v/>
      </c>
      <c r="Q520" s="31">
        <f>$M520*$N520</f>
        <v/>
      </c>
      <c r="R520" s="29" t="n"/>
      <c r="S520" s="39" t="n"/>
      <c r="T520" s="29" t="inlineStr">
        <is>
          <t>Sin recuento físico en el inventario de Avain</t>
        </is>
      </c>
      <c r="U520" s="40" t="inlineStr">
        <is>
          <t>Sin recuento físico</t>
        </is>
      </c>
      <c r="V520" s="29" t="n"/>
      <c r="W520" s="29" t="n"/>
      <c r="X520" s="29" t="n"/>
      <c r="Y520" s="29" t="n"/>
      <c r="Z520" s="29" t="n"/>
      <c r="AA520" s="29" t="inlineStr">
        <is>
          <t>El material ocupa 13 filas en la hoja 1060 NQN (lote/almacén). La cantidad SAP y la física de esta vista son el total del material.</t>
        </is>
      </c>
    </row>
    <row r="521">
      <c r="A521" s="29" t="inlineStr">
        <is>
          <t>Neuquén</t>
        </is>
      </c>
      <c r="B521" s="29" t="inlineStr">
        <is>
          <t>1060</t>
        </is>
      </c>
      <c r="C521" s="29" t="inlineStr">
        <is>
          <t>Stock SAP</t>
        </is>
      </c>
      <c r="D521" s="29" t="inlineStr">
        <is>
          <t>Descartables</t>
        </is>
      </c>
      <c r="E521" s="29" t="inlineStr">
        <is>
          <t>ZDES</t>
        </is>
      </c>
      <c r="F521" s="29" t="inlineStr">
        <is>
          <t>Dentro del alcance</t>
        </is>
      </c>
      <c r="G521" s="29" t="inlineStr">
        <is>
          <t>2000007</t>
        </is>
      </c>
      <c r="H521" s="29" t="inlineStr">
        <is>
          <t>AGUJA HIPODERMICA 25G x ⅝ - 16/5</t>
        </is>
      </c>
      <c r="I521" s="29" t="inlineStr">
        <is>
          <t>356</t>
        </is>
      </c>
      <c r="J521" s="29" t="inlineStr">
        <is>
          <t>AGUJA 16X5</t>
        </is>
      </c>
      <c r="K521" s="30">
        <f>SUMIF('1060 NQN'!$A$2:$A$2023,$G521,'1060 NQN'!$I$2:$I$2023)</f>
        <v/>
      </c>
      <c r="L521" s="30">
        <f>SUMIF('1060 NQN'!$A$2:$A$2023,$G521,'1060 NQN'!$Q$2:$Q$2023)</f>
        <v/>
      </c>
      <c r="M521" s="30">
        <f>$K521-$L521</f>
        <v/>
      </c>
      <c r="N521" s="31">
        <f>IFERROR(SUMIF('1060 NQN'!$A$2:$A$2023,$G521,'1060 NQN'!$M$2:$M$2023)/$K521,0)</f>
        <v/>
      </c>
      <c r="O521" s="31">
        <f>IFERROR($K521*$N521,"")</f>
        <v/>
      </c>
      <c r="P521" s="31">
        <f>IFERROR($L521*$N521,"")</f>
        <v/>
      </c>
      <c r="Q521" s="31">
        <f>$M521*$N521</f>
        <v/>
      </c>
      <c r="R521" s="29" t="n"/>
      <c r="S521" s="38" t="inlineStr">
        <is>
          <t>Baja</t>
        </is>
      </c>
      <c r="T521" s="29" t="inlineStr">
        <is>
          <t>Homologado – confianza Baja – pendiente de validación</t>
        </is>
      </c>
      <c r="U521" s="38" t="inlineStr">
        <is>
          <t>Dar de baja en SAP</t>
        </is>
      </c>
      <c r="V521" s="29" t="inlineStr">
        <is>
          <t>Homologación por código Avain (master D-140)</t>
        </is>
      </c>
      <c r="W521" s="29" t="inlineStr">
        <is>
          <t>No</t>
        </is>
      </c>
      <c r="X521" s="29" t="n"/>
      <c r="Y521" s="29" t="inlineStr">
        <is>
          <t>Sí</t>
        </is>
      </c>
      <c r="Z521" s="29" t="inlineStr">
        <is>
          <t>D-140</t>
        </is>
      </c>
      <c r="AA521" s="29" t="inlineStr">
        <is>
          <t>Homologación: confianza base Alta + confianza SAP Alta → Alta. Aunque la homologación vincula estos registros, la presentación no coincide con el material imputado (calibre/talle/medida distinta; similitud 0.28). Nivel degradado a Baja: verificar si corresponde otro código SAP. El material ocupa 3 filas en la hoja 1060 NQN (lote/almacén). La cantidad SAP y la física de esta vista son el total del material.</t>
        </is>
      </c>
    </row>
    <row r="522">
      <c r="A522" s="29" t="inlineStr">
        <is>
          <t>Neuquén</t>
        </is>
      </c>
      <c r="B522" s="29" t="inlineStr">
        <is>
          <t>1060</t>
        </is>
      </c>
      <c r="C522" s="29" t="inlineStr">
        <is>
          <t>Stock SAP</t>
        </is>
      </c>
      <c r="D522" s="29" t="inlineStr">
        <is>
          <t>Descartables</t>
        </is>
      </c>
      <c r="E522" s="29" t="inlineStr">
        <is>
          <t>ZDES</t>
        </is>
      </c>
      <c r="F522" s="29" t="inlineStr">
        <is>
          <t>Dentro del alcance</t>
        </is>
      </c>
      <c r="G522" s="29" t="inlineStr">
        <is>
          <t>2000354</t>
        </is>
      </c>
      <c r="H522" s="29" t="inlineStr">
        <is>
          <t>APOSITO ESTERIL (G+A) 10X20CM</t>
        </is>
      </c>
      <c r="I522" s="29" t="inlineStr">
        <is>
          <t>20</t>
        </is>
      </c>
      <c r="J522" s="29" t="inlineStr">
        <is>
          <t>APOSITO ALGODON ESTERIL</t>
        </is>
      </c>
      <c r="K522" s="30">
        <f>SUMIF('1060 NQN'!$A$2:$A$2023,$G522,'1060 NQN'!$I$2:$I$2023)</f>
        <v/>
      </c>
      <c r="L522" s="30">
        <f>SUMIF('1060 NQN'!$A$2:$A$2023,$G522,'1060 NQN'!$Q$2:$Q$2023)</f>
        <v/>
      </c>
      <c r="M522" s="30">
        <f>$K522-$L522</f>
        <v/>
      </c>
      <c r="N522" s="31">
        <f>IFERROR(SUMIF('1060 NQN'!$A$2:$A$2023,$G522,'1060 NQN'!$M$2:$M$2023)/$K522,0)</f>
        <v/>
      </c>
      <c r="O522" s="31">
        <f>IFERROR($K522*$N522,"")</f>
        <v/>
      </c>
      <c r="P522" s="31">
        <f>IFERROR($L522*$N522,"")</f>
        <v/>
      </c>
      <c r="Q522" s="31">
        <f>$M522*$N522</f>
        <v/>
      </c>
      <c r="R522" s="29" t="n"/>
      <c r="S522" s="42" t="inlineStr">
        <is>
          <t>Media</t>
        </is>
      </c>
      <c r="T522" s="29" t="inlineStr">
        <is>
          <t>Homologado – confianza Media – pendiente de validación</t>
        </is>
      </c>
      <c r="U522" s="38" t="inlineStr">
        <is>
          <t>Dar de baja en SAP</t>
        </is>
      </c>
      <c r="V522" s="29" t="inlineStr">
        <is>
          <t>Cruce por nomenclatura SAP</t>
        </is>
      </c>
      <c r="W522" s="29" t="inlineStr">
        <is>
          <t>Sí</t>
        </is>
      </c>
      <c r="X522" s="29" t="inlineStr">
        <is>
          <t>2000354, 2000355, 2000095, 2000096</t>
        </is>
      </c>
      <c r="Y522" s="29" t="inlineStr">
        <is>
          <t>Sí</t>
        </is>
      </c>
      <c r="Z522" s="29" t="n"/>
      <c r="AA522" s="29" t="inlineStr">
        <is>
          <t>Cruce por nomenclatura: una nomenclatura no informa dosis; similitud 0.57. El cruce SAP–Avain identificó 4 códigos SAP como posibles equivalentes del mismo ítem de Avain (2000354, 2000355, 2000095, 2000096). Se imputó al primero (lógica BUSCARV); requiere validación posterior. El material ocupa 2 filas en la hoja 1060 NQN (lote/almacén). La cantidad SAP y la física de esta vista son el total del material.</t>
        </is>
      </c>
    </row>
    <row r="523">
      <c r="A523" s="29" t="inlineStr">
        <is>
          <t>Neuquén</t>
        </is>
      </c>
      <c r="B523" s="29" t="inlineStr">
        <is>
          <t>1060</t>
        </is>
      </c>
      <c r="C523" s="29" t="inlineStr">
        <is>
          <t>Stock SAP</t>
        </is>
      </c>
      <c r="D523" s="29" t="inlineStr">
        <is>
          <t>Medicamentos</t>
        </is>
      </c>
      <c r="E523" s="29" t="inlineStr">
        <is>
          <t>ZMED</t>
        </is>
      </c>
      <c r="F523" s="29" t="inlineStr">
        <is>
          <t>Dentro del alcance</t>
        </is>
      </c>
      <c r="G523" s="29" t="inlineStr">
        <is>
          <t>1000078</t>
        </is>
      </c>
      <c r="H523" s="29" t="inlineStr">
        <is>
          <t>SOLUCION GLUCOSADA HIPERTONICA 25% AMP</t>
        </is>
      </c>
      <c r="I523" s="29" t="n"/>
      <c r="J523" s="29" t="n"/>
      <c r="K523" s="30">
        <f>SUMIF('1060 NQN'!$A$2:$A$2023,$G523,'1060 NQN'!$I$2:$I$2023)</f>
        <v/>
      </c>
      <c r="L523" s="30">
        <f>SUMIF('1060 NQN'!$A$2:$A$2023,$G523,'1060 NQN'!$Q$2:$Q$2023)</f>
        <v/>
      </c>
      <c r="M523" s="30">
        <f>$K523-$L523</f>
        <v/>
      </c>
      <c r="N523" s="31">
        <f>IFERROR(SUMIF('1060 NQN'!$A$2:$A$2023,$G523,'1060 NQN'!$M$2:$M$2023)/$K523,0)</f>
        <v/>
      </c>
      <c r="O523" s="31">
        <f>IFERROR($K523*$N523,"")</f>
        <v/>
      </c>
      <c r="P523" s="31">
        <f>IFERROR($L523*$N523,"")</f>
        <v/>
      </c>
      <c r="Q523" s="31">
        <f>$M523*$N523</f>
        <v/>
      </c>
      <c r="R523" s="29" t="n"/>
      <c r="S523" s="39" t="n"/>
      <c r="T523" s="29" t="inlineStr">
        <is>
          <t>Sin recuento físico en el inventario de Avain</t>
        </is>
      </c>
      <c r="U523" s="40" t="inlineStr">
        <is>
          <t>Sin recuento físico</t>
        </is>
      </c>
      <c r="V523" s="29" t="n"/>
      <c r="W523" s="29" t="n"/>
      <c r="X523" s="29" t="n"/>
      <c r="Y523" s="29" t="n"/>
      <c r="Z523" s="29" t="n"/>
      <c r="AA523" s="29" t="inlineStr">
        <is>
          <t>El material ocupa 19 filas en la hoja 1060 NQN (lote/almacén). La cantidad SAP y la física de esta vista son el total del material.</t>
        </is>
      </c>
    </row>
    <row r="524">
      <c r="A524" s="29" t="inlineStr">
        <is>
          <t>Neuquén</t>
        </is>
      </c>
      <c r="B524" s="29" t="inlineStr">
        <is>
          <t>1060</t>
        </is>
      </c>
      <c r="C524" s="29" t="inlineStr">
        <is>
          <t>Stock SAP</t>
        </is>
      </c>
      <c r="D524" s="29" t="inlineStr">
        <is>
          <t>Medicamentos</t>
        </is>
      </c>
      <c r="E524" s="29" t="inlineStr">
        <is>
          <t>ZMED</t>
        </is>
      </c>
      <c r="F524" s="29" t="inlineStr">
        <is>
          <t>Dentro del alcance</t>
        </is>
      </c>
      <c r="G524" s="29" t="inlineStr">
        <is>
          <t>1000089</t>
        </is>
      </c>
      <c r="H524" s="29" t="inlineStr">
        <is>
          <t>SOLUCION FISIOLOGICA DE 500CC</t>
        </is>
      </c>
      <c r="I524" s="29" t="inlineStr">
        <is>
          <t>212</t>
        </is>
      </c>
      <c r="J524" s="29" t="inlineStr">
        <is>
          <t>SOLUCIÓN FISIOLÓGICA</t>
        </is>
      </c>
      <c r="K524" s="30">
        <f>SUMIF('1060 NQN'!$A$2:$A$2023,$G524,'1060 NQN'!$I$2:$I$2023)</f>
        <v/>
      </c>
      <c r="L524" s="30">
        <f>SUMIF('1060 NQN'!$A$2:$A$2023,$G524,'1060 NQN'!$Q$2:$Q$2023)</f>
        <v/>
      </c>
      <c r="M524" s="30">
        <f>$K524-$L524</f>
        <v/>
      </c>
      <c r="N524" s="31">
        <f>IFERROR(SUMIF('1060 NQN'!$A$2:$A$2023,$G524,'1060 NQN'!$M$2:$M$2023)/$K524,0)</f>
        <v/>
      </c>
      <c r="O524" s="31">
        <f>IFERROR($K524*$N524,"")</f>
        <v/>
      </c>
      <c r="P524" s="31">
        <f>IFERROR($L524*$N524,"")</f>
        <v/>
      </c>
      <c r="Q524" s="31">
        <f>$M524*$N524</f>
        <v/>
      </c>
      <c r="R524" s="29" t="n"/>
      <c r="S524" s="42" t="inlineStr">
        <is>
          <t>Media</t>
        </is>
      </c>
      <c r="T524" s="29" t="inlineStr">
        <is>
          <t>Homologado – confianza Media – pendiente de validación</t>
        </is>
      </c>
      <c r="U524" s="38" t="inlineStr">
        <is>
          <t>Dar de baja en SAP</t>
        </is>
      </c>
      <c r="V524" s="29" t="inlineStr">
        <is>
          <t>Homologación por código Avain (master M13-001)</t>
        </is>
      </c>
      <c r="W524" s="29" t="inlineStr">
        <is>
          <t>No</t>
        </is>
      </c>
      <c r="X524" s="29" t="n"/>
      <c r="Y524" s="29" t="inlineStr">
        <is>
          <t>Sí</t>
        </is>
      </c>
      <c r="Z524" s="29" t="inlineStr">
        <is>
          <t>M13-001</t>
        </is>
      </c>
      <c r="AA524" s="29" t="inlineStr">
        <is>
          <t>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525">
      <c r="A525" s="29" t="inlineStr">
        <is>
          <t>Neuquén</t>
        </is>
      </c>
      <c r="B525" s="29" t="inlineStr">
        <is>
          <t>1060</t>
        </is>
      </c>
      <c r="C525" s="29" t="inlineStr">
        <is>
          <t>Stock SAP</t>
        </is>
      </c>
      <c r="D525" s="29" t="inlineStr">
        <is>
          <t>Medicamentos</t>
        </is>
      </c>
      <c r="E525" s="29" t="inlineStr">
        <is>
          <t>ZMED</t>
        </is>
      </c>
      <c r="F525" s="29" t="inlineStr">
        <is>
          <t>Dentro del alcance</t>
        </is>
      </c>
      <c r="G525" s="29" t="inlineStr">
        <is>
          <t>1000005</t>
        </is>
      </c>
      <c r="H525" s="29" t="inlineStr">
        <is>
          <t>AMIODARONA 150MG AMPOLLA DE 3 ML INYEC</t>
        </is>
      </c>
      <c r="I525" s="29" t="inlineStr">
        <is>
          <t>342</t>
        </is>
      </c>
      <c r="J525" s="29" t="inlineStr">
        <is>
          <t>AMIODARONA AMP</t>
        </is>
      </c>
      <c r="K525" s="30">
        <f>SUMIF('1060 NQN'!$A$2:$A$2023,$G525,'1060 NQN'!$I$2:$I$2023)</f>
        <v/>
      </c>
      <c r="L525" s="30">
        <f>SUMIF('1060 NQN'!$A$2:$A$2023,$G525,'1060 NQN'!$Q$2:$Q$2023)</f>
        <v/>
      </c>
      <c r="M525" s="30">
        <f>$K525-$L525</f>
        <v/>
      </c>
      <c r="N525" s="31">
        <f>IFERROR(SUMIF('1060 NQN'!$A$2:$A$2023,$G525,'1060 NQN'!$M$2:$M$2023)/$K525,0)</f>
        <v/>
      </c>
      <c r="O525" s="31">
        <f>IFERROR($K525*$N525,"")</f>
        <v/>
      </c>
      <c r="P525" s="31">
        <f>IFERROR($L525*$N525,"")</f>
        <v/>
      </c>
      <c r="Q525" s="31">
        <f>$M525*$N525</f>
        <v/>
      </c>
      <c r="R525" s="41" t="inlineStr">
        <is>
          <t>Valorización a validar: relación de cantidades 63 a 1 entre SAP y el recuento físico. Sugiere distinta unidad de medida (SAP por caja o envase y el recuento por unidad). La diferencia económica de esta fila no debe tomarse como definitiva.</t>
        </is>
      </c>
      <c r="S525" s="42" t="inlineStr">
        <is>
          <t>Media</t>
        </is>
      </c>
      <c r="T525" s="29" t="inlineStr">
        <is>
          <t>Homologado – confianza Media – pendiente de validación</t>
        </is>
      </c>
      <c r="U525" s="38" t="inlineStr">
        <is>
          <t>Dar de baja en SAP</t>
        </is>
      </c>
      <c r="V525" s="29" t="inlineStr">
        <is>
          <t>Homologación por código Avain (master M03-003)</t>
        </is>
      </c>
      <c r="W525" s="29" t="inlineStr">
        <is>
          <t>No</t>
        </is>
      </c>
      <c r="X525" s="29" t="n"/>
      <c r="Y525" s="29" t="inlineStr">
        <is>
          <t>Sí</t>
        </is>
      </c>
      <c r="Z525" s="29" t="inlineStr">
        <is>
          <t>M03-003</t>
        </is>
      </c>
      <c r="AA525" s="29" t="inlineStr">
        <is>
          <t>Homologación: confianza base Media + confianza SAP Alta → Media. El material ocupa 26 filas en la hoja 1060 NQN (lote/almacén). La cantidad SAP y la física de esta vista son el total del material.</t>
        </is>
      </c>
    </row>
    <row r="526">
      <c r="A526" s="29" t="inlineStr">
        <is>
          <t>Neuquén</t>
        </is>
      </c>
      <c r="B526" s="29" t="inlineStr">
        <is>
          <t>1060</t>
        </is>
      </c>
      <c r="C526" s="29" t="inlineStr">
        <is>
          <t>Stock SAP</t>
        </is>
      </c>
      <c r="D526" s="29" t="inlineStr">
        <is>
          <t>Medicamentos</t>
        </is>
      </c>
      <c r="E526" s="29" t="inlineStr">
        <is>
          <t>ZMED</t>
        </is>
      </c>
      <c r="F526" s="29" t="inlineStr">
        <is>
          <t>Dentro del alcance</t>
        </is>
      </c>
      <c r="G526" s="29" t="inlineStr">
        <is>
          <t>1000100</t>
        </is>
      </c>
      <c r="H526" s="29" t="inlineStr">
        <is>
          <t>FUROSEMIDA AMPOLLA DE 20 MG/2ML</t>
        </is>
      </c>
      <c r="I526" s="29" t="inlineStr">
        <is>
          <t>116</t>
        </is>
      </c>
      <c r="J526" s="29" t="inlineStr">
        <is>
          <t>FUROSEMIDA AMP</t>
        </is>
      </c>
      <c r="K526" s="30">
        <f>SUMIF('1060 NQN'!$A$2:$A$2023,$G526,'1060 NQN'!$I$2:$I$2023)</f>
        <v/>
      </c>
      <c r="L526" s="30">
        <f>SUMIF('1060 NQN'!$A$2:$A$2023,$G526,'1060 NQN'!$Q$2:$Q$2023)</f>
        <v/>
      </c>
      <c r="M526" s="30">
        <f>$K526-$L526</f>
        <v/>
      </c>
      <c r="N526" s="31">
        <f>IFERROR(SUMIF('1060 NQN'!$A$2:$A$2023,$G526,'1060 NQN'!$M$2:$M$2023)/$K526,0)</f>
        <v/>
      </c>
      <c r="O526" s="31">
        <f>IFERROR($K526*$N526,"")</f>
        <v/>
      </c>
      <c r="P526" s="31">
        <f>IFERROR($L526*$N526,"")</f>
        <v/>
      </c>
      <c r="Q526" s="31">
        <f>$M526*$N526</f>
        <v/>
      </c>
      <c r="R526" s="29" t="n"/>
      <c r="S526" s="42" t="inlineStr">
        <is>
          <t>Media</t>
        </is>
      </c>
      <c r="T526" s="29" t="inlineStr">
        <is>
          <t>Homologado – confianza Media – pendiente de validación</t>
        </is>
      </c>
      <c r="U526" s="38" t="inlineStr">
        <is>
          <t>Dar de baja en SAP</t>
        </is>
      </c>
      <c r="V526" s="29" t="inlineStr">
        <is>
          <t>Homologación por código Avain (master M12-001)</t>
        </is>
      </c>
      <c r="W526" s="29" t="inlineStr">
        <is>
          <t>No</t>
        </is>
      </c>
      <c r="X526" s="29" t="n"/>
      <c r="Y526" s="29" t="inlineStr">
        <is>
          <t>Sí</t>
        </is>
      </c>
      <c r="Z526" s="29" t="inlineStr">
        <is>
          <t>M12-001</t>
        </is>
      </c>
      <c r="AA526" s="29" t="inlineStr">
        <is>
          <t>Homologación: confianza base Media + confianza SAP Alta → Media. El material ocupa 21 filas en la hoja 1060 NQN (lote/almacén). La cantidad SAP y la física de esta vista son el total del material.</t>
        </is>
      </c>
    </row>
    <row r="527">
      <c r="A527" s="29" t="inlineStr">
        <is>
          <t>Neuquén</t>
        </is>
      </c>
      <c r="B527" s="29" t="inlineStr">
        <is>
          <t>1060</t>
        </is>
      </c>
      <c r="C527" s="29" t="inlineStr">
        <is>
          <t>Stock SAP</t>
        </is>
      </c>
      <c r="D527" s="29" t="inlineStr">
        <is>
          <t>Medicamentos</t>
        </is>
      </c>
      <c r="E527" s="29" t="inlineStr">
        <is>
          <t>ZMED</t>
        </is>
      </c>
      <c r="F527" s="29" t="inlineStr">
        <is>
          <t>Dentro del alcance</t>
        </is>
      </c>
      <c r="G527" s="29" t="inlineStr">
        <is>
          <t>1000199</t>
        </is>
      </c>
      <c r="H527" s="29" t="inlineStr">
        <is>
          <t>GLUCONATO DE CALCIO</t>
        </is>
      </c>
      <c r="I527" s="29" t="inlineStr">
        <is>
          <t>122</t>
        </is>
      </c>
      <c r="J527" s="29" t="inlineStr">
        <is>
          <t>GLUCONATO DE CALCIO AMP</t>
        </is>
      </c>
      <c r="K527" s="30">
        <f>SUMIF('1060 NQN'!$A$2:$A$2023,$G527,'1060 NQN'!$I$2:$I$2023)</f>
        <v/>
      </c>
      <c r="L527" s="30">
        <f>SUMIF('1060 NQN'!$A$2:$A$2023,$G527,'1060 NQN'!$Q$2:$Q$2023)</f>
        <v/>
      </c>
      <c r="M527" s="30">
        <f>$K527-$L527</f>
        <v/>
      </c>
      <c r="N527" s="31">
        <f>IFERROR(SUMIF('1060 NQN'!$A$2:$A$2023,$G527,'1060 NQN'!$M$2:$M$2023)/$K527,0)</f>
        <v/>
      </c>
      <c r="O527" s="31">
        <f>IFERROR($K527*$N527,"")</f>
        <v/>
      </c>
      <c r="P527" s="31">
        <f>IFERROR($L527*$N527,"")</f>
        <v/>
      </c>
      <c r="Q527" s="31">
        <f>$M527*$N527</f>
        <v/>
      </c>
      <c r="R527" s="29" t="n"/>
      <c r="S527" s="37" t="inlineStr">
        <is>
          <t>Alta</t>
        </is>
      </c>
      <c r="T527" s="29" t="inlineStr">
        <is>
          <t>Homologado – confianza Alta</t>
        </is>
      </c>
      <c r="U527" s="38" t="inlineStr">
        <is>
          <t>Dar de baja en SAP</t>
        </is>
      </c>
      <c r="V527" s="29" t="inlineStr">
        <is>
          <t>Cruce por nomenclatura SAP</t>
        </is>
      </c>
      <c r="W527" s="29" t="inlineStr">
        <is>
          <t>No</t>
        </is>
      </c>
      <c r="X527" s="29" t="n"/>
      <c r="Y527" s="29" t="inlineStr">
        <is>
          <t>Sí</t>
        </is>
      </c>
      <c r="Z527" s="29" t="inlineStr">
        <is>
          <t>M03-006</t>
        </is>
      </c>
      <c r="AA527" s="29" t="inlineStr">
        <is>
          <t>Homologado al master M03-006, pero sus códigos SAP (1005248) no figuran en el stock SAP de este centro. Cruce por nomenclatura: similitud 0.93. El material ocupa 2 filas en la hoja 1060 NQN (lote/almacén). La cantidad SAP y la física de esta vista son el total del material.</t>
        </is>
      </c>
    </row>
    <row r="528">
      <c r="A528" s="29" t="inlineStr">
        <is>
          <t>Neuquén</t>
        </is>
      </c>
      <c r="B528" s="29" t="inlineStr">
        <is>
          <t>1060</t>
        </is>
      </c>
      <c r="C528" s="29" t="inlineStr">
        <is>
          <t>Stock SAP</t>
        </is>
      </c>
      <c r="D528" s="29" t="inlineStr">
        <is>
          <t>Descartables</t>
        </is>
      </c>
      <c r="E528" s="29" t="inlineStr">
        <is>
          <t>ZDES</t>
        </is>
      </c>
      <c r="F528" s="29" t="inlineStr">
        <is>
          <t>Dentro del alcance</t>
        </is>
      </c>
      <c r="G528" s="29" t="inlineStr">
        <is>
          <t>2000128</t>
        </is>
      </c>
      <c r="H528" s="29" t="inlineStr">
        <is>
          <t>ELECTRODOS 3M PARCHES P/CABLE PACIENTE</t>
        </is>
      </c>
      <c r="I528" s="29" t="n"/>
      <c r="J528" s="29" t="n"/>
      <c r="K528" s="30">
        <f>SUMIF('1060 NQN'!$A$2:$A$2023,$G528,'1060 NQN'!$I$2:$I$2023)</f>
        <v/>
      </c>
      <c r="L528" s="30">
        <f>SUMIF('1060 NQN'!$A$2:$A$2023,$G528,'1060 NQN'!$Q$2:$Q$2023)</f>
        <v/>
      </c>
      <c r="M528" s="30">
        <f>$K528-$L528</f>
        <v/>
      </c>
      <c r="N528" s="31">
        <f>IFERROR(SUMIF('1060 NQN'!$A$2:$A$2023,$G528,'1060 NQN'!$M$2:$M$2023)/$K528,0)</f>
        <v/>
      </c>
      <c r="O528" s="31">
        <f>IFERROR($K528*$N528,"")</f>
        <v/>
      </c>
      <c r="P528" s="31">
        <f>IFERROR($L528*$N528,"")</f>
        <v/>
      </c>
      <c r="Q528" s="31">
        <f>$M528*$N528</f>
        <v/>
      </c>
      <c r="R528" s="29" t="n"/>
      <c r="S528" s="39" t="n"/>
      <c r="T528" s="29" t="inlineStr">
        <is>
          <t>Sin recuento físico en el inventario de Avain</t>
        </is>
      </c>
      <c r="U528" s="40" t="inlineStr">
        <is>
          <t>Sin recuento físico</t>
        </is>
      </c>
      <c r="V528" s="29" t="n"/>
      <c r="W528" s="29" t="n"/>
      <c r="X528" s="29" t="n"/>
      <c r="Y528" s="29" t="n"/>
      <c r="Z528" s="29" t="n"/>
      <c r="AA528" s="29" t="inlineStr">
        <is>
          <t>El material ocupa 2 filas en la hoja 1060 NQN (lote/almacén). La cantidad SAP y la física de esta vista son el total del material.</t>
        </is>
      </c>
    </row>
    <row r="529">
      <c r="A529" s="29" t="inlineStr">
        <is>
          <t>Neuquén</t>
        </is>
      </c>
      <c r="B529" s="29" t="inlineStr">
        <is>
          <t>1060</t>
        </is>
      </c>
      <c r="C529" s="29" t="inlineStr">
        <is>
          <t>Stock SAP</t>
        </is>
      </c>
      <c r="D529" s="29" t="inlineStr">
        <is>
          <t>Medicamentos</t>
        </is>
      </c>
      <c r="E529" s="29" t="inlineStr">
        <is>
          <t>ZMED</t>
        </is>
      </c>
      <c r="F529" s="29" t="inlineStr">
        <is>
          <t>Dentro del alcance</t>
        </is>
      </c>
      <c r="G529" s="29" t="inlineStr">
        <is>
          <t>1000022</t>
        </is>
      </c>
      <c r="H529" s="29" t="inlineStr">
        <is>
          <t>DIPIRONA 1G AMPOLLA DE 2ML INYECTABLE</t>
        </is>
      </c>
      <c r="I529" s="29" t="inlineStr">
        <is>
          <t>93</t>
        </is>
      </c>
      <c r="J529" s="29" t="inlineStr">
        <is>
          <t>DIPIRONA AMP</t>
        </is>
      </c>
      <c r="K529" s="30">
        <f>SUMIF('1060 NQN'!$A$2:$A$2023,$G529,'1060 NQN'!$I$2:$I$2023)</f>
        <v/>
      </c>
      <c r="L529" s="30">
        <f>SUMIF('1060 NQN'!$A$2:$A$2023,$G529,'1060 NQN'!$Q$2:$Q$2023)</f>
        <v/>
      </c>
      <c r="M529" s="30">
        <f>$K529-$L529</f>
        <v/>
      </c>
      <c r="N529" s="31">
        <f>IFERROR(SUMIF('1060 NQN'!$A$2:$A$2023,$G529,'1060 NQN'!$M$2:$M$2023)/$K529,0)</f>
        <v/>
      </c>
      <c r="O529" s="31">
        <f>IFERROR($K529*$N529,"")</f>
        <v/>
      </c>
      <c r="P529" s="31">
        <f>IFERROR($L529*$N529,"")</f>
        <v/>
      </c>
      <c r="Q529" s="31">
        <f>$M529*$N529</f>
        <v/>
      </c>
      <c r="R529" s="29" t="n"/>
      <c r="S529" s="42" t="inlineStr">
        <is>
          <t>Media</t>
        </is>
      </c>
      <c r="T529" s="29" t="inlineStr">
        <is>
          <t>Homologado – confianza Media – pendiente de validación</t>
        </is>
      </c>
      <c r="U529" s="38" t="inlineStr">
        <is>
          <t>Dar de baja en SAP</t>
        </is>
      </c>
      <c r="V529" s="29" t="inlineStr">
        <is>
          <t>Homologación por código Avain (master M01-010)</t>
        </is>
      </c>
      <c r="W529" s="29" t="inlineStr">
        <is>
          <t>No</t>
        </is>
      </c>
      <c r="X529" s="29" t="n"/>
      <c r="Y529" s="29" t="inlineStr">
        <is>
          <t>Sí</t>
        </is>
      </c>
      <c r="Z529" s="29" t="inlineStr">
        <is>
          <t>M01-010</t>
        </is>
      </c>
      <c r="AA529" s="29" t="inlineStr">
        <is>
          <t>Homologación: confianza base Media + confianza SAP Alta → Media. El material ocupa 18 filas en la hoja 1060 NQN (lote/almacén). La cantidad SAP y la física de esta vista son el total del material.</t>
        </is>
      </c>
    </row>
    <row r="530">
      <c r="A530" s="29" t="inlineStr">
        <is>
          <t>Neuquén</t>
        </is>
      </c>
      <c r="B530" s="29" t="inlineStr">
        <is>
          <t>1060</t>
        </is>
      </c>
      <c r="C530" s="29" t="inlineStr">
        <is>
          <t>Stock SAP</t>
        </is>
      </c>
      <c r="D530" s="29" t="inlineStr">
        <is>
          <t>Descartables</t>
        </is>
      </c>
      <c r="E530" s="29" t="inlineStr">
        <is>
          <t>ZDES</t>
        </is>
      </c>
      <c r="F530" s="29" t="inlineStr">
        <is>
          <t>Dentro del alcance</t>
        </is>
      </c>
      <c r="G530" s="29" t="inlineStr">
        <is>
          <t>2000079</t>
        </is>
      </c>
      <c r="H530" s="29" t="inlineStr">
        <is>
          <t>VENDA TIPO CAMBRIC X 10 CM</t>
        </is>
      </c>
      <c r="I530" s="29" t="inlineStr">
        <is>
          <t>335; 339</t>
        </is>
      </c>
      <c r="J530" s="29" t="inlineStr">
        <is>
          <t>VENDA CAMBRIC 10CM; VENDA CAMBRIC 7CM</t>
        </is>
      </c>
      <c r="K530" s="30">
        <f>SUMIF('1060 NQN'!$A$2:$A$2023,$G530,'1060 NQN'!$I$2:$I$2023)</f>
        <v/>
      </c>
      <c r="L530" s="30">
        <f>SUMIF('1060 NQN'!$A$2:$A$2023,$G530,'1060 NQN'!$Q$2:$Q$2023)</f>
        <v/>
      </c>
      <c r="M530" s="30">
        <f>$K530-$L530</f>
        <v/>
      </c>
      <c r="N530" s="31">
        <f>IFERROR(SUMIF('1060 NQN'!$A$2:$A$2023,$G530,'1060 NQN'!$M$2:$M$2023)/$K530,0)</f>
        <v/>
      </c>
      <c r="O530" s="31">
        <f>IFERROR($K530*$N530,"")</f>
        <v/>
      </c>
      <c r="P530" s="31">
        <f>IFERROR($L530*$N530,"")</f>
        <v/>
      </c>
      <c r="Q530" s="31">
        <f>$M530*$N530</f>
        <v/>
      </c>
      <c r="R530" s="29" t="n"/>
      <c r="S530" s="38" t="inlineStr">
        <is>
          <t>Baja</t>
        </is>
      </c>
      <c r="T530" s="29" t="inlineStr">
        <is>
          <t>Homologado – confianza Baja – pendiente de validación</t>
        </is>
      </c>
      <c r="U530" s="38" t="inlineStr">
        <is>
          <t>Dar de baja en SAP</t>
        </is>
      </c>
      <c r="V530" s="29" t="inlineStr">
        <is>
          <t>Cruce por nomenclatura SAP; Homologación por código Avain (master D-144)</t>
        </is>
      </c>
      <c r="W530" s="29" t="inlineStr">
        <is>
          <t>Sí</t>
        </is>
      </c>
      <c r="X530" s="29" t="inlineStr">
        <is>
          <t>2000079, 2000080, 2000314, 2000526</t>
        </is>
      </c>
      <c r="Y530" s="29" t="inlineStr">
        <is>
          <t>Sí</t>
        </is>
      </c>
      <c r="Z530" s="29" t="inlineStr">
        <is>
          <t>D-144</t>
        </is>
      </c>
      <c r="AA530" s="29" t="inlineStr">
        <is>
          <t>Varias denominaciones del inventario físico corresponden a este material SAP (335 VENDA CAMBRIC 10CM; 339 VENDA CAMBRIC 7CM). Se sumaron las cantidades físicas. Homologación: confianza base Media + confianza SAP Alta → Media. Cruce por nomenclatura: dosis/presentación distinta (7CM vs 10CM); similitud 0.64. El cruce SAP–Avain identificó 4 códigos SAP como posibles equivalentes del mismo ítem de Avain (2000079, 2000080, 2000314, 2000526). Se imputó al primero (lógica BUSCARV); requiere validación posterior. El material ocupa 3 filas en la hoja 1060 NQN (lote/almacén). La cantidad SAP y la física de esta vista son el total del material.</t>
        </is>
      </c>
    </row>
    <row r="531">
      <c r="A531" s="29" t="inlineStr">
        <is>
          <t>Neuquén</t>
        </is>
      </c>
      <c r="B531" s="29" t="inlineStr">
        <is>
          <t>1060</t>
        </is>
      </c>
      <c r="C531" s="29" t="inlineStr">
        <is>
          <t>Stock SAP</t>
        </is>
      </c>
      <c r="D531" s="29" t="inlineStr">
        <is>
          <t>Descartables</t>
        </is>
      </c>
      <c r="E531" s="29" t="inlineStr">
        <is>
          <t>ZDES</t>
        </is>
      </c>
      <c r="F531" s="29" t="inlineStr">
        <is>
          <t>Dentro del alcance</t>
        </is>
      </c>
      <c r="G531" s="29" t="inlineStr">
        <is>
          <t>2000048</t>
        </is>
      </c>
      <c r="H531" s="29" t="inlineStr">
        <is>
          <t>CAMISOLIN AZUL 25GR PUÑO C/ELASTICO 1MT</t>
        </is>
      </c>
      <c r="I531" s="29" t="inlineStr">
        <is>
          <t>471</t>
        </is>
      </c>
      <c r="J531" s="29" t="inlineStr">
        <is>
          <t>CAMISOLINES</t>
        </is>
      </c>
      <c r="K531" s="30">
        <f>SUMIF('1060 NQN'!$A$2:$A$2023,$G531,'1060 NQN'!$I$2:$I$2023)</f>
        <v/>
      </c>
      <c r="L531" s="30">
        <f>SUMIF('1060 NQN'!$A$2:$A$2023,$G531,'1060 NQN'!$Q$2:$Q$2023)</f>
        <v/>
      </c>
      <c r="M531" s="30">
        <f>$K531-$L531</f>
        <v/>
      </c>
      <c r="N531" s="31">
        <f>IFERROR(SUMIF('1060 NQN'!$A$2:$A$2023,$G531,'1060 NQN'!$M$2:$M$2023)/$K531,0)</f>
        <v/>
      </c>
      <c r="O531" s="31">
        <f>IFERROR($K531*$N531,"")</f>
        <v/>
      </c>
      <c r="P531" s="31">
        <f>IFERROR($L531*$N531,"")</f>
        <v/>
      </c>
      <c r="Q531" s="31">
        <f>$M531*$N531</f>
        <v/>
      </c>
      <c r="R531" s="29" t="n"/>
      <c r="S531" s="42" t="inlineStr">
        <is>
          <t>Media</t>
        </is>
      </c>
      <c r="T531" s="29" t="inlineStr">
        <is>
          <t>Homologado – confianza Media – pendiente de validación</t>
        </is>
      </c>
      <c r="U531" s="38" t="inlineStr">
        <is>
          <t>Dar de baja en SAP</t>
        </is>
      </c>
      <c r="V531" s="29" t="inlineStr">
        <is>
          <t>Homologación por código Avain (master K-286)</t>
        </is>
      </c>
      <c r="W531" s="29" t="inlineStr">
        <is>
          <t>No</t>
        </is>
      </c>
      <c r="X531" s="29" t="n"/>
      <c r="Y531" s="29" t="inlineStr">
        <is>
          <t>Sí</t>
        </is>
      </c>
      <c r="Z531" s="29" t="inlineStr">
        <is>
          <t>K-286</t>
        </is>
      </c>
      <c r="AA531" s="29" t="inlineStr">
        <is>
          <t>Homologación: confianza base Alta + confianza SAP Media → Media. Otros códigos SAP del master no están en el stock de este centro: 2001124. El material ocupa 3 filas en la hoja 1060 NQN (lote/almacén). La cantidad SAP y la física de esta vista son el total del material.</t>
        </is>
      </c>
    </row>
    <row r="532">
      <c r="A532" s="29" t="inlineStr">
        <is>
          <t>Neuquén</t>
        </is>
      </c>
      <c r="B532" s="29" t="inlineStr">
        <is>
          <t>1060</t>
        </is>
      </c>
      <c r="C532" s="29" t="inlineStr">
        <is>
          <t>Stock SAP</t>
        </is>
      </c>
      <c r="D532" s="29" t="inlineStr">
        <is>
          <t>Descartables</t>
        </is>
      </c>
      <c r="E532" s="29" t="inlineStr">
        <is>
          <t>ZDES</t>
        </is>
      </c>
      <c r="F532" s="29" t="inlineStr">
        <is>
          <t>Dentro del alcance</t>
        </is>
      </c>
      <c r="G532" s="29" t="inlineStr">
        <is>
          <t>2000147</t>
        </is>
      </c>
      <c r="H532" s="29" t="inlineStr">
        <is>
          <t>GASA ESTERIL 10X10 GASANA</t>
        </is>
      </c>
      <c r="I532" s="29" t="n"/>
      <c r="J532" s="29" t="n"/>
      <c r="K532" s="30">
        <f>SUMIF('1060 NQN'!$A$2:$A$2023,$G532,'1060 NQN'!$I$2:$I$2023)</f>
        <v/>
      </c>
      <c r="L532" s="30">
        <f>SUMIF('1060 NQN'!$A$2:$A$2023,$G532,'1060 NQN'!$Q$2:$Q$2023)</f>
        <v/>
      </c>
      <c r="M532" s="30">
        <f>$K532-$L532</f>
        <v/>
      </c>
      <c r="N532" s="31">
        <f>IFERROR(SUMIF('1060 NQN'!$A$2:$A$2023,$G532,'1060 NQN'!$M$2:$M$2023)/$K532,0)</f>
        <v/>
      </c>
      <c r="O532" s="31">
        <f>IFERROR($K532*$N532,"")</f>
        <v/>
      </c>
      <c r="P532" s="31">
        <f>IFERROR($L532*$N532,"")</f>
        <v/>
      </c>
      <c r="Q532" s="31">
        <f>$M532*$N532</f>
        <v/>
      </c>
      <c r="R532" s="29" t="n"/>
      <c r="S532" s="39" t="n"/>
      <c r="T532" s="29" t="inlineStr">
        <is>
          <t>Sin recuento físico en el inventario de Avain</t>
        </is>
      </c>
      <c r="U532" s="40" t="inlineStr">
        <is>
          <t>Sin recuento físico</t>
        </is>
      </c>
      <c r="V532" s="29" t="n"/>
      <c r="W532" s="29" t="n"/>
      <c r="X532" s="29" t="n"/>
      <c r="Y532" s="29" t="n"/>
      <c r="Z532" s="29" t="n"/>
      <c r="AA532" s="29" t="inlineStr">
        <is>
          <t>El material ocupa 2 filas en la hoja 1060 NQN (lote/almacén). La cantidad SAP y la física de esta vista son el total del material.</t>
        </is>
      </c>
    </row>
    <row r="533">
      <c r="A533" s="29" t="inlineStr">
        <is>
          <t>Neuquén</t>
        </is>
      </c>
      <c r="B533" s="29" t="inlineStr">
        <is>
          <t>1060</t>
        </is>
      </c>
      <c r="C533" s="29" t="inlineStr">
        <is>
          <t>Stock SAP</t>
        </is>
      </c>
      <c r="D533" s="29" t="inlineStr">
        <is>
          <t>Medicamentos</t>
        </is>
      </c>
      <c r="E533" s="29" t="inlineStr">
        <is>
          <t>ZMED</t>
        </is>
      </c>
      <c r="F533" s="29" t="inlineStr">
        <is>
          <t>Dentro del alcance</t>
        </is>
      </c>
      <c r="G533" s="29" t="inlineStr">
        <is>
          <t>1000046</t>
        </is>
      </c>
      <c r="H533" s="29" t="inlineStr">
        <is>
          <t>IBUPROFENO 400 MG COMPRIMIDOS</t>
        </is>
      </c>
      <c r="I533" s="29" t="inlineStr">
        <is>
          <t>135</t>
        </is>
      </c>
      <c r="J533" s="29" t="inlineStr">
        <is>
          <t>IBUPROFENO 400 MG</t>
        </is>
      </c>
      <c r="K533" s="30">
        <f>SUMIF('1060 NQN'!$A$2:$A$2023,$G533,'1060 NQN'!$I$2:$I$2023)</f>
        <v/>
      </c>
      <c r="L533" s="30">
        <f>SUMIF('1060 NQN'!$A$2:$A$2023,$G533,'1060 NQN'!$Q$2:$Q$2023)</f>
        <v/>
      </c>
      <c r="M533" s="30">
        <f>$K533-$L533</f>
        <v/>
      </c>
      <c r="N533" s="31">
        <f>IFERROR(SUMIF('1060 NQN'!$A$2:$A$2023,$G533,'1060 NQN'!$M$2:$M$2023)/$K533,0)</f>
        <v/>
      </c>
      <c r="O533" s="31">
        <f>IFERROR($K533*$N533,"")</f>
        <v/>
      </c>
      <c r="P533" s="31">
        <f>IFERROR($L533*$N533,"")</f>
        <v/>
      </c>
      <c r="Q533" s="31">
        <f>$M533*$N533</f>
        <v/>
      </c>
      <c r="R533" s="29" t="n"/>
      <c r="S533" s="37" t="inlineStr">
        <is>
          <t>Alta</t>
        </is>
      </c>
      <c r="T533" s="29" t="inlineStr">
        <is>
          <t>Homologado – confianza Alta</t>
        </is>
      </c>
      <c r="U533" s="38" t="inlineStr">
        <is>
          <t>Dar de baja en SAP</t>
        </is>
      </c>
      <c r="V533" s="29" t="inlineStr">
        <is>
          <t>Cruce por nomenclatura SAP</t>
        </is>
      </c>
      <c r="W533" s="29" t="inlineStr">
        <is>
          <t>No</t>
        </is>
      </c>
      <c r="X533" s="29" t="n"/>
      <c r="Y533" s="29" t="inlineStr">
        <is>
          <t>No</t>
        </is>
      </c>
      <c r="Z533" s="29" t="n"/>
      <c r="AA533" s="29" t="inlineStr">
        <is>
          <t>Cruce por nomenclatura: dosis coincide; similitud 0.89. El material ocupa 5 filas en la hoja 1060 NQN (lote/almacén). La cantidad SAP y la física de esta vista son el total del material.</t>
        </is>
      </c>
    </row>
    <row r="534">
      <c r="A534" s="29" t="inlineStr">
        <is>
          <t>Neuquén</t>
        </is>
      </c>
      <c r="B534" s="29" t="inlineStr">
        <is>
          <t>1060</t>
        </is>
      </c>
      <c r="C534" s="29" t="inlineStr">
        <is>
          <t>Stock SAP</t>
        </is>
      </c>
      <c r="D534" s="29" t="inlineStr">
        <is>
          <t>Descartables</t>
        </is>
      </c>
      <c r="E534" s="29" t="inlineStr">
        <is>
          <t>ZDES</t>
        </is>
      </c>
      <c r="F534" s="29" t="inlineStr">
        <is>
          <t>Dentro del alcance</t>
        </is>
      </c>
      <c r="G534" s="29" t="inlineStr">
        <is>
          <t>2000081</t>
        </is>
      </c>
      <c r="H534" s="29" t="inlineStr">
        <is>
          <t>VENDA TIPO CAMBRIC X  7.5 cm</t>
        </is>
      </c>
      <c r="I534" s="29" t="n"/>
      <c r="J534" s="29" t="n"/>
      <c r="K534" s="30">
        <f>SUMIF('1060 NQN'!$A$2:$A$2023,$G534,'1060 NQN'!$I$2:$I$2023)</f>
        <v/>
      </c>
      <c r="L534" s="30">
        <f>SUMIF('1060 NQN'!$A$2:$A$2023,$G534,'1060 NQN'!$Q$2:$Q$2023)</f>
        <v/>
      </c>
      <c r="M534" s="30">
        <f>$K534-$L534</f>
        <v/>
      </c>
      <c r="N534" s="31">
        <f>IFERROR(SUMIF('1060 NQN'!$A$2:$A$2023,$G534,'1060 NQN'!$M$2:$M$2023)/$K534,0)</f>
        <v/>
      </c>
      <c r="O534" s="31">
        <f>IFERROR($K534*$N534,"")</f>
        <v/>
      </c>
      <c r="P534" s="31">
        <f>IFERROR($L534*$N534,"")</f>
        <v/>
      </c>
      <c r="Q534" s="31">
        <f>$M534*$N534</f>
        <v/>
      </c>
      <c r="R534" s="29" t="n"/>
      <c r="S534" s="39" t="n"/>
      <c r="T534" s="29" t="inlineStr">
        <is>
          <t>Sin recuento físico en el inventario de Avain</t>
        </is>
      </c>
      <c r="U534" s="40" t="inlineStr">
        <is>
          <t>Sin recuento físico</t>
        </is>
      </c>
      <c r="V534" s="29" t="n"/>
      <c r="W534" s="29" t="n"/>
      <c r="X534" s="29" t="n"/>
      <c r="Y534" s="29" t="n"/>
      <c r="Z534" s="29" t="n"/>
      <c r="AA534" s="29" t="inlineStr">
        <is>
          <t>El material ocupa 2 filas en la hoja 1060 NQN (lote/almacén). La cantidad SAP y la física de esta vista son el total del material.</t>
        </is>
      </c>
    </row>
    <row r="535">
      <c r="A535" s="29" t="inlineStr">
        <is>
          <t>Neuquén</t>
        </is>
      </c>
      <c r="B535" s="29" t="inlineStr">
        <is>
          <t>1060</t>
        </is>
      </c>
      <c r="C535" s="29" t="inlineStr">
        <is>
          <t>Stock SAP</t>
        </is>
      </c>
      <c r="D535" s="29" t="inlineStr">
        <is>
          <t>Medicamentos</t>
        </is>
      </c>
      <c r="E535" s="29" t="inlineStr">
        <is>
          <t>ZMED</t>
        </is>
      </c>
      <c r="F535" s="29" t="inlineStr">
        <is>
          <t>Dentro del alcance</t>
        </is>
      </c>
      <c r="G535" s="29" t="inlineStr">
        <is>
          <t>1000008</t>
        </is>
      </c>
      <c r="H535" s="29" t="inlineStr">
        <is>
          <t>DIFENHIDRAMINA 10MG AMPOLLA DE 1ML</t>
        </is>
      </c>
      <c r="I535" s="29" t="inlineStr">
        <is>
          <t>244</t>
        </is>
      </c>
      <c r="J535" s="29" t="inlineStr">
        <is>
          <t>DIFENHIDRAMINA 10 MG X 1 ML AMP</t>
        </is>
      </c>
      <c r="K535" s="30">
        <f>SUMIF('1060 NQN'!$A$2:$A$2023,$G535,'1060 NQN'!$I$2:$I$2023)</f>
        <v/>
      </c>
      <c r="L535" s="30">
        <f>SUMIF('1060 NQN'!$A$2:$A$2023,$G535,'1060 NQN'!$Q$2:$Q$2023)</f>
        <v/>
      </c>
      <c r="M535" s="30">
        <f>$K535-$L535</f>
        <v/>
      </c>
      <c r="N535" s="31">
        <f>IFERROR(SUMIF('1060 NQN'!$A$2:$A$2023,$G535,'1060 NQN'!$M$2:$M$2023)/$K535,0)</f>
        <v/>
      </c>
      <c r="O535" s="31">
        <f>IFERROR($K535*$N535,"")</f>
        <v/>
      </c>
      <c r="P535" s="31">
        <f>IFERROR($L535*$N535,"")</f>
        <v/>
      </c>
      <c r="Q535" s="31">
        <f>$M535*$N535</f>
        <v/>
      </c>
      <c r="R535" s="29" t="n"/>
      <c r="S535" s="37" t="inlineStr">
        <is>
          <t>Alta</t>
        </is>
      </c>
      <c r="T535" s="29" t="inlineStr">
        <is>
          <t>Homologado – confianza Alta</t>
        </is>
      </c>
      <c r="U535" s="38" t="inlineStr">
        <is>
          <t>Dar de baja en SAP</t>
        </is>
      </c>
      <c r="V535" s="29" t="inlineStr">
        <is>
          <t>Cruce por nomenclatura SAP</t>
        </is>
      </c>
      <c r="W535" s="29" t="inlineStr">
        <is>
          <t>No</t>
        </is>
      </c>
      <c r="X535" s="29" t="n"/>
      <c r="Y535" s="29" t="inlineStr">
        <is>
          <t>Sí</t>
        </is>
      </c>
      <c r="Z535" s="29" t="inlineStr">
        <is>
          <t>M07-001</t>
        </is>
      </c>
      <c r="AA535" s="29" t="inlineStr">
        <is>
          <t>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536">
      <c r="A536" s="29" t="inlineStr">
        <is>
          <t>Neuquén</t>
        </is>
      </c>
      <c r="B536" s="29" t="inlineStr">
        <is>
          <t>1060</t>
        </is>
      </c>
      <c r="C536" s="29" t="inlineStr">
        <is>
          <t>Stock SAP</t>
        </is>
      </c>
      <c r="D536" s="29" t="inlineStr">
        <is>
          <t>Descartables</t>
        </is>
      </c>
      <c r="E536" s="29" t="inlineStr">
        <is>
          <t>ZDES</t>
        </is>
      </c>
      <c r="F536" s="29" t="inlineStr">
        <is>
          <t>Dentro del alcance</t>
        </is>
      </c>
      <c r="G536" s="29" t="inlineStr">
        <is>
          <t>2000005</t>
        </is>
      </c>
      <c r="H536" s="29" t="inlineStr">
        <is>
          <t>CATETER INTRAVENOSO 20G T/ABBOCATH</t>
        </is>
      </c>
      <c r="I536" s="29" t="inlineStr">
        <is>
          <t>266</t>
        </is>
      </c>
      <c r="J536" s="29" t="inlineStr">
        <is>
          <t>Abocath n° 20</t>
        </is>
      </c>
      <c r="K536" s="30">
        <f>SUMIF('1060 NQN'!$A$2:$A$2023,$G536,'1060 NQN'!$I$2:$I$2023)</f>
        <v/>
      </c>
      <c r="L536" s="30">
        <f>SUMIF('1060 NQN'!$A$2:$A$2023,$G536,'1060 NQN'!$Q$2:$Q$2023)</f>
        <v/>
      </c>
      <c r="M536" s="30">
        <f>$K536-$L536</f>
        <v/>
      </c>
      <c r="N536" s="31">
        <f>IFERROR(SUMIF('1060 NQN'!$A$2:$A$2023,$G536,'1060 NQN'!$M$2:$M$2023)/$K536,0)</f>
        <v/>
      </c>
      <c r="O536" s="31">
        <f>IFERROR($K536*$N536,"")</f>
        <v/>
      </c>
      <c r="P536" s="31">
        <f>IFERROR($L536*$N536,"")</f>
        <v/>
      </c>
      <c r="Q536" s="31">
        <f>$M536*$N536</f>
        <v/>
      </c>
      <c r="R536" s="29" t="n"/>
      <c r="S536" s="37" t="inlineStr">
        <is>
          <t>Alta</t>
        </is>
      </c>
      <c r="T536" s="29" t="inlineStr">
        <is>
          <t>Homologado – confianza Alta</t>
        </is>
      </c>
      <c r="U536" s="38" t="inlineStr">
        <is>
          <t>Dar de baja en SAP</t>
        </is>
      </c>
      <c r="V536" s="29" t="inlineStr">
        <is>
          <t>Homologación por código Avain (master D-128)</t>
        </is>
      </c>
      <c r="W536" s="29" t="inlineStr">
        <is>
          <t>No</t>
        </is>
      </c>
      <c r="X536" s="29" t="n"/>
      <c r="Y536" s="29" t="inlineStr">
        <is>
          <t>Sí</t>
        </is>
      </c>
      <c r="Z536" s="29" t="inlineStr">
        <is>
          <t>D-128</t>
        </is>
      </c>
      <c r="AA536" s="29" t="inlineStr">
        <is>
          <t>Homologación: confianza base Alta + confianza SAP Alta → Alta. El material ocupa 3 filas en la hoja 1060 NQN (lote/almacén). La cantidad SAP y la física de esta vista son el total del material.</t>
        </is>
      </c>
    </row>
    <row r="537">
      <c r="A537" s="29" t="inlineStr">
        <is>
          <t>Neuquén</t>
        </is>
      </c>
      <c r="B537" s="29" t="inlineStr">
        <is>
          <t>1060</t>
        </is>
      </c>
      <c r="C537" s="29" t="inlineStr">
        <is>
          <t>Stock SAP</t>
        </is>
      </c>
      <c r="D537" s="29" t="inlineStr">
        <is>
          <t>Descartables</t>
        </is>
      </c>
      <c r="E537" s="29" t="inlineStr">
        <is>
          <t>ZDES</t>
        </is>
      </c>
      <c r="F537" s="29" t="inlineStr">
        <is>
          <t>Dentro del alcance</t>
        </is>
      </c>
      <c r="G537" s="29" t="inlineStr">
        <is>
          <t>2000004</t>
        </is>
      </c>
      <c r="H537" s="29" t="inlineStr">
        <is>
          <t>CATETER INTRAVENOSO 18G T/ABBOCATH</t>
        </is>
      </c>
      <c r="I537" s="29" t="inlineStr">
        <is>
          <t>265</t>
        </is>
      </c>
      <c r="J537" s="29" t="inlineStr">
        <is>
          <t>Abocath n° 18</t>
        </is>
      </c>
      <c r="K537" s="30">
        <f>SUMIF('1060 NQN'!$A$2:$A$2023,$G537,'1060 NQN'!$I$2:$I$2023)</f>
        <v/>
      </c>
      <c r="L537" s="30">
        <f>SUMIF('1060 NQN'!$A$2:$A$2023,$G537,'1060 NQN'!$Q$2:$Q$2023)</f>
        <v/>
      </c>
      <c r="M537" s="30">
        <f>$K537-$L537</f>
        <v/>
      </c>
      <c r="N537" s="31">
        <f>IFERROR(SUMIF('1060 NQN'!$A$2:$A$2023,$G537,'1060 NQN'!$M$2:$M$2023)/$K537,0)</f>
        <v/>
      </c>
      <c r="O537" s="31">
        <f>IFERROR($K537*$N537,"")</f>
        <v/>
      </c>
      <c r="P537" s="31">
        <f>IFERROR($L537*$N537,"")</f>
        <v/>
      </c>
      <c r="Q537" s="31">
        <f>$M537*$N537</f>
        <v/>
      </c>
      <c r="R537" s="29" t="n"/>
      <c r="S537" s="37" t="inlineStr">
        <is>
          <t>Alta</t>
        </is>
      </c>
      <c r="T537" s="29" t="inlineStr">
        <is>
          <t>Homologado – confianza Alta</t>
        </is>
      </c>
      <c r="U537" s="38" t="inlineStr">
        <is>
          <t>Dar de baja en SAP</t>
        </is>
      </c>
      <c r="V537" s="29" t="inlineStr">
        <is>
          <t>Homologación por código Avain (master D-127)</t>
        </is>
      </c>
      <c r="W537" s="29" t="inlineStr">
        <is>
          <t>No</t>
        </is>
      </c>
      <c r="X537" s="29" t="n"/>
      <c r="Y537" s="29" t="inlineStr">
        <is>
          <t>Sí</t>
        </is>
      </c>
      <c r="Z537" s="29" t="inlineStr">
        <is>
          <t>D-127</t>
        </is>
      </c>
      <c r="AA537" s="29" t="inlineStr">
        <is>
          <t>Homologación: confianza base Alta + confianza SAP Alta → Alta. El material ocupa 3 filas en la hoja 1060 NQN (lote/almacén). La cantidad SAP y la física de esta vista son el total del material.</t>
        </is>
      </c>
    </row>
    <row r="538">
      <c r="A538" s="29" t="inlineStr">
        <is>
          <t>Neuquén</t>
        </is>
      </c>
      <c r="B538" s="29" t="inlineStr">
        <is>
          <t>1060</t>
        </is>
      </c>
      <c r="C538" s="29" t="inlineStr">
        <is>
          <t>Stock SAP</t>
        </is>
      </c>
      <c r="D538" s="29" t="inlineStr">
        <is>
          <t>Medicamentos</t>
        </is>
      </c>
      <c r="E538" s="29" t="inlineStr">
        <is>
          <t>ZMED</t>
        </is>
      </c>
      <c r="F538" s="29" t="inlineStr">
        <is>
          <t>Dentro del alcance</t>
        </is>
      </c>
      <c r="G538" s="29" t="inlineStr">
        <is>
          <t>1000478</t>
        </is>
      </c>
      <c r="H538" s="29" t="inlineStr">
        <is>
          <t>DEXAMETASONA 8MG/2ML AMP(DESCONTINUADO)</t>
        </is>
      </c>
      <c r="I538" s="29" t="inlineStr">
        <is>
          <t>65</t>
        </is>
      </c>
      <c r="J538" s="29" t="inlineStr">
        <is>
          <t>DECADRON</t>
        </is>
      </c>
      <c r="K538" s="30">
        <f>SUMIF('1060 NQN'!$A$2:$A$2023,$G538,'1060 NQN'!$I$2:$I$2023)</f>
        <v/>
      </c>
      <c r="L538" s="30">
        <f>SUMIF('1060 NQN'!$A$2:$A$2023,$G538,'1060 NQN'!$Q$2:$Q$2023)</f>
        <v/>
      </c>
      <c r="M538" s="30">
        <f>$K538-$L538</f>
        <v/>
      </c>
      <c r="N538" s="31">
        <f>IFERROR(SUMIF('1060 NQN'!$A$2:$A$2023,$G538,'1060 NQN'!$M$2:$M$2023)/$K538,0)</f>
        <v/>
      </c>
      <c r="O538" s="31">
        <f>IFERROR($K538*$N538,"")</f>
        <v/>
      </c>
      <c r="P538" s="31">
        <f>IFERROR($L538*$N538,"")</f>
        <v/>
      </c>
      <c r="Q538" s="31">
        <f>$M538*$N538</f>
        <v/>
      </c>
      <c r="R538" s="41" t="inlineStr">
        <is>
          <t>Valorización a validar: relación de cantidades 146 a 1 entre SAP y el recuento físico. Sugiere distinta unidad de medida (SAP por caja o envase y el recuento por unidad). La diferencia económica de esta fila no debe tomarse como definitiva.</t>
        </is>
      </c>
      <c r="S538" s="38" t="inlineStr">
        <is>
          <t>Baja</t>
        </is>
      </c>
      <c r="T538" s="29" t="inlineStr">
        <is>
          <t>Homologado – confianza Baja – pendiente de validación</t>
        </is>
      </c>
      <c r="U538" s="38" t="inlineStr">
        <is>
          <t>Dar de baja en SAP</t>
        </is>
      </c>
      <c r="V538" s="29" t="inlineStr">
        <is>
          <t>Homologación por código Avain (master M06-001)</t>
        </is>
      </c>
      <c r="W538" s="29" t="inlineStr">
        <is>
          <t>No</t>
        </is>
      </c>
      <c r="X538" s="29" t="n"/>
      <c r="Y538" s="29" t="inlineStr">
        <is>
          <t>Sí</t>
        </is>
      </c>
      <c r="Z538" s="29" t="inlineStr">
        <is>
          <t>M06-001</t>
        </is>
      </c>
      <c r="AA538" s="29" t="inlineStr">
        <is>
          <t>Homologación: confianza base Media + confianza SAP Alta → Media. La nomenclatura del material imputado no respalda por sí sola la equivalencia (similitud 0.07); el vínculo proviene sólo de la homologación. Nivel degradado a Baja. El material ocupa 11 filas en la hoja 1060 NQN (lote/almacén). La cantidad SAP y la física de esta vista son el total del material.</t>
        </is>
      </c>
    </row>
    <row r="539">
      <c r="A539" s="29" t="inlineStr">
        <is>
          <t>Neuquén</t>
        </is>
      </c>
      <c r="B539" s="29" t="inlineStr">
        <is>
          <t>1060</t>
        </is>
      </c>
      <c r="C539" s="29" t="inlineStr">
        <is>
          <t>Stock SAP</t>
        </is>
      </c>
      <c r="D539" s="29" t="inlineStr">
        <is>
          <t>Medicamentos</t>
        </is>
      </c>
      <c r="E539" s="29" t="inlineStr">
        <is>
          <t>ZMED</t>
        </is>
      </c>
      <c r="F539" s="29" t="inlineStr">
        <is>
          <t>Dentro del alcance</t>
        </is>
      </c>
      <c r="G539" s="29" t="inlineStr">
        <is>
          <t>1000103</t>
        </is>
      </c>
      <c r="H539" s="29" t="inlineStr">
        <is>
          <t>FENITOINA 100MG /2ML AMPOLLA</t>
        </is>
      </c>
      <c r="I539" s="29" t="inlineStr">
        <is>
          <t>249</t>
        </is>
      </c>
      <c r="J539" s="29" t="inlineStr">
        <is>
          <t>FENITOINA AMP</t>
        </is>
      </c>
      <c r="K539" s="30">
        <f>SUMIF('1060 NQN'!$A$2:$A$2023,$G539,'1060 NQN'!$I$2:$I$2023)</f>
        <v/>
      </c>
      <c r="L539" s="30">
        <f>SUMIF('1060 NQN'!$A$2:$A$2023,$G539,'1060 NQN'!$Q$2:$Q$2023)</f>
        <v/>
      </c>
      <c r="M539" s="30">
        <f>$K539-$L539</f>
        <v/>
      </c>
      <c r="N539" s="31">
        <f>IFERROR(SUMIF('1060 NQN'!$A$2:$A$2023,$G539,'1060 NQN'!$M$2:$M$2023)/$K539,0)</f>
        <v/>
      </c>
      <c r="O539" s="31">
        <f>IFERROR($K539*$N539,"")</f>
        <v/>
      </c>
      <c r="P539" s="31">
        <f>IFERROR($L539*$N539,"")</f>
        <v/>
      </c>
      <c r="Q539" s="31">
        <f>$M539*$N539</f>
        <v/>
      </c>
      <c r="R539" s="29" t="n"/>
      <c r="S539" s="42" t="inlineStr">
        <is>
          <t>Media</t>
        </is>
      </c>
      <c r="T539" s="29" t="inlineStr">
        <is>
          <t>Homologado – confianza Media – pendiente de validación</t>
        </is>
      </c>
      <c r="U539" s="38" t="inlineStr">
        <is>
          <t>Dar de baja en SAP</t>
        </is>
      </c>
      <c r="V539" s="29" t="inlineStr">
        <is>
          <t>Homologación por código Avain (master M09-002)</t>
        </is>
      </c>
      <c r="W539" s="29" t="inlineStr">
        <is>
          <t>No</t>
        </is>
      </c>
      <c r="X539" s="29" t="n"/>
      <c r="Y539" s="29" t="inlineStr">
        <is>
          <t>Sí</t>
        </is>
      </c>
      <c r="Z539" s="29" t="inlineStr">
        <is>
          <t>M09-002</t>
        </is>
      </c>
      <c r="AA539" s="29" t="inlineStr">
        <is>
          <t>Homologación: confianza base Media + confianza SAP Alta → Media. El material ocupa 17 filas en la hoja 1060 NQN (lote/almacén). La cantidad SAP y la física de esta vista son el total del material.</t>
        </is>
      </c>
    </row>
    <row r="540">
      <c r="A540" s="29" t="inlineStr">
        <is>
          <t>Neuquén</t>
        </is>
      </c>
      <c r="B540" s="29" t="inlineStr">
        <is>
          <t>1060</t>
        </is>
      </c>
      <c r="C540" s="29" t="inlineStr">
        <is>
          <t>Stock SAP</t>
        </is>
      </c>
      <c r="D540" s="29" t="inlineStr">
        <is>
          <t>Descartables</t>
        </is>
      </c>
      <c r="E540" s="29" t="inlineStr">
        <is>
          <t>ZDES</t>
        </is>
      </c>
      <c r="F540" s="29" t="inlineStr">
        <is>
          <t>Dentro del alcance</t>
        </is>
      </c>
      <c r="G540" s="29" t="inlineStr">
        <is>
          <t>2000473</t>
        </is>
      </c>
      <c r="H540" s="29" t="inlineStr">
        <is>
          <t>PILA AA</t>
        </is>
      </c>
      <c r="I540" s="29" t="inlineStr">
        <is>
          <t>260</t>
        </is>
      </c>
      <c r="J540" s="29" t="inlineStr">
        <is>
          <t>Pilas AA</t>
        </is>
      </c>
      <c r="K540" s="30">
        <f>SUMIF('1060 NQN'!$A$2:$A$2023,$G540,'1060 NQN'!$I$2:$I$2023)</f>
        <v/>
      </c>
      <c r="L540" s="30">
        <f>SUMIF('1060 NQN'!$A$2:$A$2023,$G540,'1060 NQN'!$Q$2:$Q$2023)</f>
        <v/>
      </c>
      <c r="M540" s="30">
        <f>$K540-$L540</f>
        <v/>
      </c>
      <c r="N540" s="31">
        <f>IFERROR(SUMIF('1060 NQN'!$A$2:$A$2023,$G540,'1060 NQN'!$M$2:$M$2023)/$K540,0)</f>
        <v/>
      </c>
      <c r="O540" s="31">
        <f>IFERROR($K540*$N540,"")</f>
        <v/>
      </c>
      <c r="P540" s="31">
        <f>IFERROR($L540*$N540,"")</f>
        <v/>
      </c>
      <c r="Q540" s="31">
        <f>$M540*$N540</f>
        <v/>
      </c>
      <c r="R540" s="41" t="inlineStr">
        <is>
          <t>Valorización a validar: relación de cantidades 736 a 1 entre SAP y el recuento físico. Sugiere distinta unidad de medida (SAP por caja o envase y el recuento por unidad). La diferencia económica de esta fila no debe tomarse como definitiva.</t>
        </is>
      </c>
      <c r="S540" s="37" t="inlineStr">
        <is>
          <t>Alta</t>
        </is>
      </c>
      <c r="T540" s="29" t="inlineStr">
        <is>
          <t>Homologado – confianza Alta</t>
        </is>
      </c>
      <c r="U540" s="38" t="inlineStr">
        <is>
          <t>Dar de baja en SAP</t>
        </is>
      </c>
      <c r="V540" s="29" t="inlineStr">
        <is>
          <t>Cruce por nomenclatura SAP</t>
        </is>
      </c>
      <c r="W540" s="29" t="inlineStr">
        <is>
          <t>No</t>
        </is>
      </c>
      <c r="X540" s="29" t="n"/>
      <c r="Y540" s="29" t="inlineStr">
        <is>
          <t>No</t>
        </is>
      </c>
      <c r="Z540" s="29" t="n"/>
      <c r="AA540" s="29" t="inlineStr">
        <is>
          <t>Cruce por nomenclatura: similitud 1.00. El material ocupa 2 filas en la hoja 1060 NQN (lote/almacén). La cantidad SAP y la física de esta vista son el total del material.</t>
        </is>
      </c>
    </row>
    <row r="541">
      <c r="A541" s="29" t="inlineStr">
        <is>
          <t>Neuquén</t>
        </is>
      </c>
      <c r="B541" s="29" t="inlineStr">
        <is>
          <t>1060</t>
        </is>
      </c>
      <c r="C541" s="29" t="inlineStr">
        <is>
          <t>Stock SAP</t>
        </is>
      </c>
      <c r="D541" s="29" t="inlineStr">
        <is>
          <t>Descartables</t>
        </is>
      </c>
      <c r="E541" s="29" t="inlineStr">
        <is>
          <t>ZDES</t>
        </is>
      </c>
      <c r="F541" s="29" t="inlineStr">
        <is>
          <t>Dentro del alcance</t>
        </is>
      </c>
      <c r="G541" s="29" t="inlineStr">
        <is>
          <t>2000026</t>
        </is>
      </c>
      <c r="H541" s="29" t="inlineStr">
        <is>
          <t>JERINGA TUBERCULINA X 1 CC</t>
        </is>
      </c>
      <c r="I541" s="29" t="inlineStr">
        <is>
          <t>302</t>
        </is>
      </c>
      <c r="J541" s="29" t="inlineStr">
        <is>
          <t>JERINGAS 1 ML</t>
        </is>
      </c>
      <c r="K541" s="30">
        <f>SUMIF('1060 NQN'!$A$2:$A$2023,$G541,'1060 NQN'!$I$2:$I$2023)</f>
        <v/>
      </c>
      <c r="L541" s="30">
        <f>SUMIF('1060 NQN'!$A$2:$A$2023,$G541,'1060 NQN'!$Q$2:$Q$2023)</f>
        <v/>
      </c>
      <c r="M541" s="30">
        <f>$K541-$L541</f>
        <v/>
      </c>
      <c r="N541" s="31">
        <f>IFERROR(SUMIF('1060 NQN'!$A$2:$A$2023,$G541,'1060 NQN'!$M$2:$M$2023)/$K541,0)</f>
        <v/>
      </c>
      <c r="O541" s="31">
        <f>IFERROR($K541*$N541,"")</f>
        <v/>
      </c>
      <c r="P541" s="31">
        <f>IFERROR($L541*$N541,"")</f>
        <v/>
      </c>
      <c r="Q541" s="31">
        <f>$M541*$N541</f>
        <v/>
      </c>
      <c r="R541" s="29" t="n"/>
      <c r="S541" s="42" t="inlineStr">
        <is>
          <t>Media</t>
        </is>
      </c>
      <c r="T541" s="29" t="inlineStr">
        <is>
          <t>Homologado – confianza Media – pendiente de validación</t>
        </is>
      </c>
      <c r="U541" s="38" t="inlineStr">
        <is>
          <t>Dar de baja en SAP</t>
        </is>
      </c>
      <c r="V541" s="29" t="inlineStr">
        <is>
          <t>Homologación por código Avain (master D-134)</t>
        </is>
      </c>
      <c r="W541" s="29" t="inlineStr">
        <is>
          <t>Sí</t>
        </is>
      </c>
      <c r="X541" s="29" t="inlineStr">
        <is>
          <t>2000026, 2000451</t>
        </is>
      </c>
      <c r="Y541" s="29" t="inlineStr">
        <is>
          <t>Sí</t>
        </is>
      </c>
      <c r="Z541" s="29" t="inlineStr">
        <is>
          <t>D-134</t>
        </is>
      </c>
      <c r="AA541" s="29" t="inlineStr">
        <is>
          <t>Homologación: confianza base Media + confianza SAP Media → Media. El cruce SAP–Avain identificó 2 códigos SAP como posibles equivalentes del mismo ítem de Avain (2000026, 2000451). Se imputó al primero (lógica BUSCARV); requiere validación posterior. El material ocupa 3 filas en la hoja 1060 NQN (lote/almacén). La cantidad SAP y la física de esta vista son el total del material.</t>
        </is>
      </c>
    </row>
    <row r="542">
      <c r="A542" s="29" t="inlineStr">
        <is>
          <t>Neuquén</t>
        </is>
      </c>
      <c r="B542" s="29" t="inlineStr">
        <is>
          <t>1060</t>
        </is>
      </c>
      <c r="C542" s="29" t="inlineStr">
        <is>
          <t>Stock SAP</t>
        </is>
      </c>
      <c r="D542" s="29" t="inlineStr">
        <is>
          <t>Medicamentos</t>
        </is>
      </c>
      <c r="E542" s="29" t="inlineStr">
        <is>
          <t>ZMED</t>
        </is>
      </c>
      <c r="F542" s="29" t="inlineStr">
        <is>
          <t>Dentro del alcance</t>
        </is>
      </c>
      <c r="G542" s="29" t="inlineStr">
        <is>
          <t>1000171</t>
        </is>
      </c>
      <c r="H542" s="29" t="inlineStr">
        <is>
          <t>RANITIDINA 300 MG AMP</t>
        </is>
      </c>
      <c r="I542" s="29" t="n"/>
      <c r="J542" s="29" t="n"/>
      <c r="K542" s="30">
        <f>SUMIF('1060 NQN'!$A$2:$A$2023,$G542,'1060 NQN'!$I$2:$I$2023)</f>
        <v/>
      </c>
      <c r="L542" s="30">
        <f>SUMIF('1060 NQN'!$A$2:$A$2023,$G542,'1060 NQN'!$Q$2:$Q$2023)</f>
        <v/>
      </c>
      <c r="M542" s="30">
        <f>$K542-$L542</f>
        <v/>
      </c>
      <c r="N542" s="31">
        <f>IFERROR(SUMIF('1060 NQN'!$A$2:$A$2023,$G542,'1060 NQN'!$M$2:$M$2023)/$K542,0)</f>
        <v/>
      </c>
      <c r="O542" s="31">
        <f>IFERROR($K542*$N542,"")</f>
        <v/>
      </c>
      <c r="P542" s="31">
        <f>IFERROR($L542*$N542,"")</f>
        <v/>
      </c>
      <c r="Q542" s="31">
        <f>$M542*$N542</f>
        <v/>
      </c>
      <c r="R542" s="29" t="n"/>
      <c r="S542" s="39" t="n"/>
      <c r="T542" s="29" t="inlineStr">
        <is>
          <t>Sin recuento físico en el inventario de Avain</t>
        </is>
      </c>
      <c r="U542" s="40" t="inlineStr">
        <is>
          <t>Sin recuento físico</t>
        </is>
      </c>
      <c r="V542" s="29" t="n"/>
      <c r="W542" s="29" t="n"/>
      <c r="X542" s="29" t="n"/>
      <c r="Y542" s="29" t="n"/>
      <c r="Z542" s="29" t="n"/>
      <c r="AA542" s="29" t="inlineStr">
        <is>
          <t>El material ocupa 14 filas en la hoja 1060 NQN (lote/almacén). La cantidad SAP y la física de esta vista son el total del material.</t>
        </is>
      </c>
    </row>
    <row r="543">
      <c r="A543" s="29" t="inlineStr">
        <is>
          <t>Neuquén</t>
        </is>
      </c>
      <c r="B543" s="29" t="inlineStr">
        <is>
          <t>1060</t>
        </is>
      </c>
      <c r="C543" s="29" t="inlineStr">
        <is>
          <t>Stock SAP</t>
        </is>
      </c>
      <c r="D543" s="29" t="inlineStr">
        <is>
          <t>Medicamentos</t>
        </is>
      </c>
      <c r="E543" s="29" t="inlineStr">
        <is>
          <t>ZMED</t>
        </is>
      </c>
      <c r="F543" s="29" t="inlineStr">
        <is>
          <t>Dentro del alcance</t>
        </is>
      </c>
      <c r="G543" s="29" t="inlineStr">
        <is>
          <t>1000021</t>
        </is>
      </c>
      <c r="H543" s="29" t="inlineStr">
        <is>
          <t>DIAZEPAM 10MG AMPOLLA DE 2ML INYECTABLE</t>
        </is>
      </c>
      <c r="I543" s="29" t="inlineStr">
        <is>
          <t>77</t>
        </is>
      </c>
      <c r="J543" s="29" t="inlineStr">
        <is>
          <t>DIAZEPAM AMP</t>
        </is>
      </c>
      <c r="K543" s="30">
        <f>SUMIF('1060 NQN'!$A$2:$A$2023,$G543,'1060 NQN'!$I$2:$I$2023)</f>
        <v/>
      </c>
      <c r="L543" s="30">
        <f>SUMIF('1060 NQN'!$A$2:$A$2023,$G543,'1060 NQN'!$Q$2:$Q$2023)</f>
        <v/>
      </c>
      <c r="M543" s="30">
        <f>$K543-$L543</f>
        <v/>
      </c>
      <c r="N543" s="31">
        <f>IFERROR(SUMIF('1060 NQN'!$A$2:$A$2023,$G543,'1060 NQN'!$M$2:$M$2023)/$K543,0)</f>
        <v/>
      </c>
      <c r="O543" s="31">
        <f>IFERROR($K543*$N543,"")</f>
        <v/>
      </c>
      <c r="P543" s="31">
        <f>IFERROR($L543*$N543,"")</f>
        <v/>
      </c>
      <c r="Q543" s="31">
        <f>$M543*$N543</f>
        <v/>
      </c>
      <c r="R543" s="29" t="n"/>
      <c r="S543" s="42" t="inlineStr">
        <is>
          <t>Media</t>
        </is>
      </c>
      <c r="T543" s="29" t="inlineStr">
        <is>
          <t>Homologado – confianza Media – pendiente de validación</t>
        </is>
      </c>
      <c r="U543" s="38" t="inlineStr">
        <is>
          <t>Dar de baja en SAP</t>
        </is>
      </c>
      <c r="V543" s="29" t="inlineStr">
        <is>
          <t>Cruce por nomenclatura SAP</t>
        </is>
      </c>
      <c r="W543" s="29" t="inlineStr">
        <is>
          <t>No</t>
        </is>
      </c>
      <c r="X543" s="29" t="n"/>
      <c r="Y543" s="29" t="inlineStr">
        <is>
          <t>Sí</t>
        </is>
      </c>
      <c r="Z543" s="29" t="n"/>
      <c r="AA543" s="29" t="inlineStr">
        <is>
          <t>Cruce por nomenclatura: una nomenclatura no informa dosis; similitud 0.72. El material ocupa 16 filas en la hoja 1060 NQN (lote/almacén). La cantidad SAP y la física de esta vista son el total del material.</t>
        </is>
      </c>
    </row>
    <row r="544">
      <c r="A544" s="29" t="inlineStr">
        <is>
          <t>Neuquén</t>
        </is>
      </c>
      <c r="B544" s="29" t="inlineStr">
        <is>
          <t>1060</t>
        </is>
      </c>
      <c r="C544" s="29" t="inlineStr">
        <is>
          <t>Stock SAP</t>
        </is>
      </c>
      <c r="D544" s="29" t="inlineStr">
        <is>
          <t>Medicamentos</t>
        </is>
      </c>
      <c r="E544" s="29" t="inlineStr">
        <is>
          <t>ZMED</t>
        </is>
      </c>
      <c r="F544" s="29" t="inlineStr">
        <is>
          <t>Dentro del alcance</t>
        </is>
      </c>
      <c r="G544" s="29" t="inlineStr">
        <is>
          <t>1000010</t>
        </is>
      </c>
      <c r="H544" s="29" t="inlineStr">
        <is>
          <t>HIDROCORTISONA 500MG  AMPOLLA</t>
        </is>
      </c>
      <c r="I544" s="29" t="inlineStr">
        <is>
          <t>130</t>
        </is>
      </c>
      <c r="J544" s="29" t="inlineStr">
        <is>
          <t>HIDROCORTISONA 500 MG AMP</t>
        </is>
      </c>
      <c r="K544" s="30">
        <f>SUMIF('1060 NQN'!$A$2:$A$2023,$G544,'1060 NQN'!$I$2:$I$2023)</f>
        <v/>
      </c>
      <c r="L544" s="30">
        <f>SUMIF('1060 NQN'!$A$2:$A$2023,$G544,'1060 NQN'!$Q$2:$Q$2023)</f>
        <v/>
      </c>
      <c r="M544" s="30">
        <f>$K544-$L544</f>
        <v/>
      </c>
      <c r="N544" s="31">
        <f>IFERROR(SUMIF('1060 NQN'!$A$2:$A$2023,$G544,'1060 NQN'!$M$2:$M$2023)/$K544,0)</f>
        <v/>
      </c>
      <c r="O544" s="31">
        <f>IFERROR($K544*$N544,"")</f>
        <v/>
      </c>
      <c r="P544" s="31">
        <f>IFERROR($L544*$N544,"")</f>
        <v/>
      </c>
      <c r="Q544" s="31">
        <f>$M544*$N544</f>
        <v/>
      </c>
      <c r="R544" s="29" t="n"/>
      <c r="S544" s="37" t="inlineStr">
        <is>
          <t>Alta</t>
        </is>
      </c>
      <c r="T544" s="29" t="inlineStr">
        <is>
          <t>Homologado – confianza Alta</t>
        </is>
      </c>
      <c r="U544" s="38" t="inlineStr">
        <is>
          <t>Dar de baja en SAP</t>
        </is>
      </c>
      <c r="V544" s="29" t="inlineStr">
        <is>
          <t>Homologación por código Avain (master M06-003)</t>
        </is>
      </c>
      <c r="W544" s="29" t="inlineStr">
        <is>
          <t>No</t>
        </is>
      </c>
      <c r="X544" s="29" t="n"/>
      <c r="Y544" s="29" t="inlineStr">
        <is>
          <t>Sí</t>
        </is>
      </c>
      <c r="Z544" s="29" t="inlineStr">
        <is>
          <t>M06-003</t>
        </is>
      </c>
      <c r="AA544" s="29" t="inlineStr">
        <is>
          <t>Homologación: confianza base Alta + confianza SAP Alta → Alta. El material ocupa 17 filas en la hoja 1060 NQN (lote/almacén). La cantidad SAP y la física de esta vista son el total del material.</t>
        </is>
      </c>
    </row>
    <row r="545">
      <c r="A545" s="29" t="inlineStr">
        <is>
          <t>Neuquén</t>
        </is>
      </c>
      <c r="B545" s="29" t="inlineStr">
        <is>
          <t>1060</t>
        </is>
      </c>
      <c r="C545" s="29" t="inlineStr">
        <is>
          <t>Stock SAP</t>
        </is>
      </c>
      <c r="D545" s="29" t="inlineStr">
        <is>
          <t>Medicamentos</t>
        </is>
      </c>
      <c r="E545" s="29" t="inlineStr">
        <is>
          <t>ZMED</t>
        </is>
      </c>
      <c r="F545" s="29" t="inlineStr">
        <is>
          <t>Dentro del alcance</t>
        </is>
      </c>
      <c r="G545" s="29" t="inlineStr">
        <is>
          <t>1001312</t>
        </is>
      </c>
      <c r="H545" s="29" t="inlineStr">
        <is>
          <t>GASA SOBRE 10x10</t>
        </is>
      </c>
      <c r="I545" s="29" t="n"/>
      <c r="J545" s="29" t="n"/>
      <c r="K545" s="30">
        <f>SUMIF('1060 NQN'!$A$2:$A$2023,$G545,'1060 NQN'!$I$2:$I$2023)</f>
        <v/>
      </c>
      <c r="L545" s="30">
        <f>SUMIF('1060 NQN'!$A$2:$A$2023,$G545,'1060 NQN'!$Q$2:$Q$2023)</f>
        <v/>
      </c>
      <c r="M545" s="30">
        <f>$K545-$L545</f>
        <v/>
      </c>
      <c r="N545" s="31">
        <f>IFERROR(SUMIF('1060 NQN'!$A$2:$A$2023,$G545,'1060 NQN'!$M$2:$M$2023)/$K545,0)</f>
        <v/>
      </c>
      <c r="O545" s="31">
        <f>IFERROR($K545*$N545,"")</f>
        <v/>
      </c>
      <c r="P545" s="31">
        <f>IFERROR($L545*$N545,"")</f>
        <v/>
      </c>
      <c r="Q545" s="31">
        <f>$M545*$N545</f>
        <v/>
      </c>
      <c r="R545" s="29" t="n"/>
      <c r="S545" s="39" t="n"/>
      <c r="T545" s="29" t="inlineStr">
        <is>
          <t>Sin recuento físico en el inventario de Avain</t>
        </is>
      </c>
      <c r="U545" s="40" t="inlineStr">
        <is>
          <t>Sin recuento físico</t>
        </is>
      </c>
      <c r="V545" s="29" t="n"/>
      <c r="W545" s="29" t="n"/>
      <c r="X545" s="29" t="n"/>
      <c r="Y545" s="29" t="n"/>
      <c r="Z545" s="29" t="n"/>
      <c r="AA545" s="29" t="n"/>
    </row>
    <row r="546">
      <c r="A546" s="29" t="inlineStr">
        <is>
          <t>Neuquén</t>
        </is>
      </c>
      <c r="B546" s="29" t="inlineStr">
        <is>
          <t>1060</t>
        </is>
      </c>
      <c r="C546" s="29" t="inlineStr">
        <is>
          <t>Stock SAP</t>
        </is>
      </c>
      <c r="D546" s="29" t="inlineStr">
        <is>
          <t>Medicamentos</t>
        </is>
      </c>
      <c r="E546" s="29" t="inlineStr">
        <is>
          <t>ZMED</t>
        </is>
      </c>
      <c r="F546" s="29" t="inlineStr">
        <is>
          <t>Dentro del alcance</t>
        </is>
      </c>
      <c r="G546" s="29" t="inlineStr">
        <is>
          <t>1000368</t>
        </is>
      </c>
      <c r="H546" s="29" t="inlineStr">
        <is>
          <t>UVASAL SOBRES X30</t>
        </is>
      </c>
      <c r="I546" s="29" t="n"/>
      <c r="J546" s="29" t="n"/>
      <c r="K546" s="30">
        <f>SUMIF('1060 NQN'!$A$2:$A$2023,$G546,'1060 NQN'!$I$2:$I$2023)</f>
        <v/>
      </c>
      <c r="L546" s="30">
        <f>SUMIF('1060 NQN'!$A$2:$A$2023,$G546,'1060 NQN'!$Q$2:$Q$2023)</f>
        <v/>
      </c>
      <c r="M546" s="30">
        <f>$K546-$L546</f>
        <v/>
      </c>
      <c r="N546" s="31">
        <f>IFERROR(SUMIF('1060 NQN'!$A$2:$A$2023,$G546,'1060 NQN'!$M$2:$M$2023)/$K546,0)</f>
        <v/>
      </c>
      <c r="O546" s="31">
        <f>IFERROR($K546*$N546,"")</f>
        <v/>
      </c>
      <c r="P546" s="31">
        <f>IFERROR($L546*$N546,"")</f>
        <v/>
      </c>
      <c r="Q546" s="31">
        <f>$M546*$N546</f>
        <v/>
      </c>
      <c r="R546" s="29" t="n"/>
      <c r="S546" s="39" t="n"/>
      <c r="T546" s="29" t="inlineStr">
        <is>
          <t>Sin recuento físico en el inventario de Avain</t>
        </is>
      </c>
      <c r="U546" s="40" t="inlineStr">
        <is>
          <t>Sin recuento físico</t>
        </is>
      </c>
      <c r="V546" s="29" t="n"/>
      <c r="W546" s="29" t="n"/>
      <c r="X546" s="29" t="n"/>
      <c r="Y546" s="29" t="n"/>
      <c r="Z546" s="29" t="n"/>
      <c r="AA546" s="29" t="inlineStr">
        <is>
          <t>El material ocupa 12 filas en la hoja 1060 NQN (lote/almacén). La cantidad SAP y la física de esta vista son el total del material.</t>
        </is>
      </c>
    </row>
    <row r="547">
      <c r="A547" s="29" t="inlineStr">
        <is>
          <t>Neuquén</t>
        </is>
      </c>
      <c r="B547" s="29" t="inlineStr">
        <is>
          <t>1060</t>
        </is>
      </c>
      <c r="C547" s="29" t="inlineStr">
        <is>
          <t>Stock SAP</t>
        </is>
      </c>
      <c r="D547" s="29" t="inlineStr">
        <is>
          <t>Descartables</t>
        </is>
      </c>
      <c r="E547" s="29" t="inlineStr">
        <is>
          <t>ZDES</t>
        </is>
      </c>
      <c r="F547" s="29" t="inlineStr">
        <is>
          <t>Dentro del alcance</t>
        </is>
      </c>
      <c r="G547" s="29" t="inlineStr">
        <is>
          <t>2001133</t>
        </is>
      </c>
      <c r="H547" s="29" t="inlineStr">
        <is>
          <t>CUBRECAMILLA C/TIRAS 20G 0,90 X 2,00 MT</t>
        </is>
      </c>
      <c r="I547" s="29" t="n"/>
      <c r="J547" s="29" t="n"/>
      <c r="K547" s="30">
        <f>SUMIF('1060 NQN'!$A$2:$A$2023,$G547,'1060 NQN'!$I$2:$I$2023)</f>
        <v/>
      </c>
      <c r="L547" s="30">
        <f>SUMIF('1060 NQN'!$A$2:$A$2023,$G547,'1060 NQN'!$Q$2:$Q$2023)</f>
        <v/>
      </c>
      <c r="M547" s="30">
        <f>$K547-$L547</f>
        <v/>
      </c>
      <c r="N547" s="31">
        <f>IFERROR(SUMIF('1060 NQN'!$A$2:$A$2023,$G547,'1060 NQN'!$M$2:$M$2023)/$K547,0)</f>
        <v/>
      </c>
      <c r="O547" s="31">
        <f>IFERROR($K547*$N547,"")</f>
        <v/>
      </c>
      <c r="P547" s="31">
        <f>IFERROR($L547*$N547,"")</f>
        <v/>
      </c>
      <c r="Q547" s="31">
        <f>$M547*$N547</f>
        <v/>
      </c>
      <c r="R547" s="29" t="n"/>
      <c r="S547" s="39" t="n"/>
      <c r="T547" s="29" t="inlineStr">
        <is>
          <t>Sin recuento físico en el inventario de Avain</t>
        </is>
      </c>
      <c r="U547" s="40" t="inlineStr">
        <is>
          <t>Sin recuento físico</t>
        </is>
      </c>
      <c r="V547" s="29" t="n"/>
      <c r="W547" s="29" t="n"/>
      <c r="X547" s="29" t="n"/>
      <c r="Y547" s="29" t="n"/>
      <c r="Z547" s="29" t="n"/>
      <c r="AA547" s="29" t="inlineStr">
        <is>
          <t>El material ocupa 3 filas en la hoja 1060 NQN (lote/almacén). La cantidad SAP y la física de esta vista son el total del material.</t>
        </is>
      </c>
    </row>
    <row r="548">
      <c r="A548" s="29" t="inlineStr">
        <is>
          <t>Neuquén</t>
        </is>
      </c>
      <c r="B548" s="29" t="inlineStr">
        <is>
          <t>1060</t>
        </is>
      </c>
      <c r="C548" s="29" t="inlineStr">
        <is>
          <t>Stock SAP</t>
        </is>
      </c>
      <c r="D548" s="29" t="inlineStr">
        <is>
          <t>Medicamentos</t>
        </is>
      </c>
      <c r="E548" s="29" t="inlineStr">
        <is>
          <t>ZMED</t>
        </is>
      </c>
      <c r="F548" s="29" t="inlineStr">
        <is>
          <t>Dentro del alcance</t>
        </is>
      </c>
      <c r="G548" s="29" t="inlineStr">
        <is>
          <t>1000164</t>
        </is>
      </c>
      <c r="H548" s="29" t="inlineStr">
        <is>
          <t>ATENOLOL 100 MG COMPRIMIDO</t>
        </is>
      </c>
      <c r="I548" s="29" t="inlineStr">
        <is>
          <t>399</t>
        </is>
      </c>
      <c r="J548" s="29" t="inlineStr">
        <is>
          <t>ATENOLOL 100 MG COMPRIMIDOS</t>
        </is>
      </c>
      <c r="K548" s="30">
        <f>SUMIF('1060 NQN'!$A$2:$A$2023,$G548,'1060 NQN'!$I$2:$I$2023)</f>
        <v/>
      </c>
      <c r="L548" s="30">
        <f>SUMIF('1060 NQN'!$A$2:$A$2023,$G548,'1060 NQN'!$Q$2:$Q$2023)</f>
        <v/>
      </c>
      <c r="M548" s="30">
        <f>$K548-$L548</f>
        <v/>
      </c>
      <c r="N548" s="31">
        <f>IFERROR(SUMIF('1060 NQN'!$A$2:$A$2023,$G548,'1060 NQN'!$M$2:$M$2023)/$K548,0)</f>
        <v/>
      </c>
      <c r="O548" s="31">
        <f>IFERROR($K548*$N548,"")</f>
        <v/>
      </c>
      <c r="P548" s="31">
        <f>IFERROR($L548*$N548,"")</f>
        <v/>
      </c>
      <c r="Q548" s="31">
        <f>$M548*$N548</f>
        <v/>
      </c>
      <c r="R548" s="41" t="inlineStr">
        <is>
          <t>Valorización a validar: relación de cantidades 67 a 1 entre SAP y el recuento físico. Sugiere distinta unidad de medida (SAP por caja o envase y el recuento por unidad). La diferencia económica de esta fila no debe tomarse como definitiva.</t>
        </is>
      </c>
      <c r="S548" s="37" t="inlineStr">
        <is>
          <t>Alta</t>
        </is>
      </c>
      <c r="T548" s="29" t="inlineStr">
        <is>
          <t>Homologado – confianza Alta</t>
        </is>
      </c>
      <c r="U548" s="38" t="inlineStr">
        <is>
          <t>Dar de baja en SAP</t>
        </is>
      </c>
      <c r="V548" s="29" t="inlineStr">
        <is>
          <t>Cruce por nomenclatura SAP</t>
        </is>
      </c>
      <c r="W548" s="29" t="inlineStr">
        <is>
          <t>No</t>
        </is>
      </c>
      <c r="X548" s="29" t="n"/>
      <c r="Y548" s="29" t="inlineStr">
        <is>
          <t>No</t>
        </is>
      </c>
      <c r="Z548" s="29" t="n"/>
      <c r="AA548" s="29" t="inlineStr">
        <is>
          <t>Cruce por nomenclatura: dosis coincide; similitud 1.00. El material ocupa 10 filas en la hoja 1060 NQN (lote/almacén). La cantidad SAP y la física de esta vista son el total del material.</t>
        </is>
      </c>
    </row>
    <row r="549">
      <c r="A549" s="29" t="inlineStr">
        <is>
          <t>Neuquén</t>
        </is>
      </c>
      <c r="B549" s="29" t="inlineStr">
        <is>
          <t>1060</t>
        </is>
      </c>
      <c r="C549" s="29" t="inlineStr">
        <is>
          <t>Stock SAP</t>
        </is>
      </c>
      <c r="D549" s="29" t="inlineStr">
        <is>
          <t>Medicamentos</t>
        </is>
      </c>
      <c r="E549" s="29" t="inlineStr">
        <is>
          <t>ZMED</t>
        </is>
      </c>
      <c r="F549" s="29" t="inlineStr">
        <is>
          <t>Dentro del alcance</t>
        </is>
      </c>
      <c r="G549" s="29" t="inlineStr">
        <is>
          <t>1000343</t>
        </is>
      </c>
      <c r="H549" s="29" t="inlineStr">
        <is>
          <t>ENALAPRIL MALEATO 5MG COMPRIMIDO</t>
        </is>
      </c>
      <c r="I549" s="29" t="n"/>
      <c r="J549" s="29" t="n"/>
      <c r="K549" s="30">
        <f>SUMIF('1060 NQN'!$A$2:$A$2023,$G549,'1060 NQN'!$I$2:$I$2023)</f>
        <v/>
      </c>
      <c r="L549" s="30">
        <f>SUMIF('1060 NQN'!$A$2:$A$2023,$G549,'1060 NQN'!$Q$2:$Q$2023)</f>
        <v/>
      </c>
      <c r="M549" s="30">
        <f>$K549-$L549</f>
        <v/>
      </c>
      <c r="N549" s="31">
        <f>IFERROR(SUMIF('1060 NQN'!$A$2:$A$2023,$G549,'1060 NQN'!$M$2:$M$2023)/$K549,0)</f>
        <v/>
      </c>
      <c r="O549" s="31">
        <f>IFERROR($K549*$N549,"")</f>
        <v/>
      </c>
      <c r="P549" s="31">
        <f>IFERROR($L549*$N549,"")</f>
        <v/>
      </c>
      <c r="Q549" s="31">
        <f>$M549*$N549</f>
        <v/>
      </c>
      <c r="R549" s="29" t="n"/>
      <c r="S549" s="39" t="n"/>
      <c r="T549" s="29" t="inlineStr">
        <is>
          <t>Sin recuento físico en el inventario de Avain</t>
        </is>
      </c>
      <c r="U549" s="40" t="inlineStr">
        <is>
          <t>Sin recuento físico</t>
        </is>
      </c>
      <c r="V549" s="29" t="n"/>
      <c r="W549" s="29" t="n"/>
      <c r="X549" s="29" t="n"/>
      <c r="Y549" s="29" t="n"/>
      <c r="Z549" s="29" t="n"/>
      <c r="AA549" s="29" t="inlineStr">
        <is>
          <t>El material ocupa 3 filas en la hoja 1060 NQN (lote/almacén). La cantidad SAP y la física de esta vista son el total del material.</t>
        </is>
      </c>
    </row>
    <row r="550">
      <c r="A550" s="29" t="inlineStr">
        <is>
          <t>Neuquén</t>
        </is>
      </c>
      <c r="B550" s="29" t="inlineStr">
        <is>
          <t>1060</t>
        </is>
      </c>
      <c r="C550" s="29" t="inlineStr">
        <is>
          <t>Stock SAP</t>
        </is>
      </c>
      <c r="D550" s="29" t="inlineStr">
        <is>
          <t>Medicamentos</t>
        </is>
      </c>
      <c r="E550" s="29" t="inlineStr">
        <is>
          <t>ZMED</t>
        </is>
      </c>
      <c r="F550" s="29" t="inlineStr">
        <is>
          <t>Dentro del alcance</t>
        </is>
      </c>
      <c r="G550" s="29" t="inlineStr">
        <is>
          <t>1000035</t>
        </is>
      </c>
      <c r="H550" s="29" t="inlineStr">
        <is>
          <t>SOLUCIÓN RINGER LACTATO 500 ML</t>
        </is>
      </c>
      <c r="I550" s="29" t="inlineStr">
        <is>
          <t>216</t>
        </is>
      </c>
      <c r="J550" s="29" t="inlineStr">
        <is>
          <t>SOLUCIÓN RINGER LACTATO</t>
        </is>
      </c>
      <c r="K550" s="30">
        <f>SUMIF('1060 NQN'!$A$2:$A$2023,$G550,'1060 NQN'!$I$2:$I$2023)</f>
        <v/>
      </c>
      <c r="L550" s="30">
        <f>SUMIF('1060 NQN'!$A$2:$A$2023,$G550,'1060 NQN'!$Q$2:$Q$2023)</f>
        <v/>
      </c>
      <c r="M550" s="30">
        <f>$K550-$L550</f>
        <v/>
      </c>
      <c r="N550" s="31">
        <f>IFERROR(SUMIF('1060 NQN'!$A$2:$A$2023,$G550,'1060 NQN'!$M$2:$M$2023)/$K550,0)</f>
        <v/>
      </c>
      <c r="O550" s="31">
        <f>IFERROR($K550*$N550,"")</f>
        <v/>
      </c>
      <c r="P550" s="31">
        <f>IFERROR($L550*$N550,"")</f>
        <v/>
      </c>
      <c r="Q550" s="31">
        <f>$M550*$N550</f>
        <v/>
      </c>
      <c r="R550" s="29" t="n"/>
      <c r="S550" s="42" t="inlineStr">
        <is>
          <t>Media</t>
        </is>
      </c>
      <c r="T550" s="29" t="inlineStr">
        <is>
          <t>Homologado – confianza Media – pendiente de validación</t>
        </is>
      </c>
      <c r="U550" s="38" t="inlineStr">
        <is>
          <t>Dar de baja en SAP</t>
        </is>
      </c>
      <c r="V550" s="29" t="inlineStr">
        <is>
          <t>Homologación por código Avain (master M13-003)</t>
        </is>
      </c>
      <c r="W550" s="29" t="inlineStr">
        <is>
          <t>No</t>
        </is>
      </c>
      <c r="X550" s="29" t="n"/>
      <c r="Y550" s="29" t="inlineStr">
        <is>
          <t>Sí</t>
        </is>
      </c>
      <c r="Z550" s="29" t="inlineStr">
        <is>
          <t>M13-003</t>
        </is>
      </c>
      <c r="AA550" s="29" t="inlineStr">
        <is>
          <t>Homologación: confianza base Media + confianza SAP Alta → Media. El material ocupa 18 filas en la hoja 1060 NQN (lote/almacén). La cantidad SAP y la física de esta vista son el total del material.</t>
        </is>
      </c>
    </row>
    <row r="551">
      <c r="A551" s="29" t="inlineStr">
        <is>
          <t>Neuquén</t>
        </is>
      </c>
      <c r="B551" s="29" t="inlineStr">
        <is>
          <t>1060</t>
        </is>
      </c>
      <c r="C551" s="29" t="inlineStr">
        <is>
          <t>Stock SAP</t>
        </is>
      </c>
      <c r="D551" s="29" t="inlineStr">
        <is>
          <t>Descartables</t>
        </is>
      </c>
      <c r="E551" s="29" t="inlineStr">
        <is>
          <t>ZDES</t>
        </is>
      </c>
      <c r="F551" s="29" t="inlineStr">
        <is>
          <t>Dentro del alcance</t>
        </is>
      </c>
      <c r="G551" s="29" t="inlineStr">
        <is>
          <t>2001251</t>
        </is>
      </c>
      <c r="H551" s="29" t="inlineStr">
        <is>
          <t>BARBIJO KN95</t>
        </is>
      </c>
      <c r="I551" s="29" t="inlineStr">
        <is>
          <t>338; 343</t>
        </is>
      </c>
      <c r="J551" s="29" t="inlineStr">
        <is>
          <t>BARBIJOS; BARBIJOS N95</t>
        </is>
      </c>
      <c r="K551" s="30">
        <f>SUMIF('1060 NQN'!$A$2:$A$2023,$G551,'1060 NQN'!$I$2:$I$2023)</f>
        <v/>
      </c>
      <c r="L551" s="30">
        <f>SUMIF('1060 NQN'!$A$2:$A$2023,$G551,'1060 NQN'!$Q$2:$Q$2023)</f>
        <v/>
      </c>
      <c r="M551" s="30">
        <f>$K551-$L551</f>
        <v/>
      </c>
      <c r="N551" s="31">
        <f>IFERROR(SUMIF('1060 NQN'!$A$2:$A$2023,$G551,'1060 NQN'!$M$2:$M$2023)/$K551,0)</f>
        <v/>
      </c>
      <c r="O551" s="31">
        <f>IFERROR($K551*$N551,"")</f>
        <v/>
      </c>
      <c r="P551" s="31">
        <f>IFERROR($L551*$N551,"")</f>
        <v/>
      </c>
      <c r="Q551" s="31">
        <f>$M551*$N551</f>
        <v/>
      </c>
      <c r="R551" s="29" t="n"/>
      <c r="S551" s="38" t="inlineStr">
        <is>
          <t>Baja</t>
        </is>
      </c>
      <c r="T551" s="29" t="inlineStr">
        <is>
          <t>Homologado – confianza Baja – pendiente de validación</t>
        </is>
      </c>
      <c r="U551" s="38" t="inlineStr">
        <is>
          <t>Dar de baja en SAP</t>
        </is>
      </c>
      <c r="V551" s="29" t="inlineStr">
        <is>
          <t>Cruce por nomenclatura SAP</t>
        </is>
      </c>
      <c r="W551" s="29" t="inlineStr">
        <is>
          <t>No</t>
        </is>
      </c>
      <c r="X551" s="29" t="n"/>
      <c r="Y551" s="29" t="inlineStr">
        <is>
          <t>Sí</t>
        </is>
      </c>
      <c r="Z551" s="29" t="inlineStr">
        <is>
          <t>D-155</t>
        </is>
      </c>
      <c r="AA551" s="29" t="inlineStr">
        <is>
          <t>Varias denominaciones del inventario físico corresponden a este material SAP (338 BARBIJOS; 343 BARBIJOS N95). Se sumaron las cantidades físicas. Homologado al master D-155, pero sus códigos SAP (2001263) no figuran en el stock SAP de este centro. Cruce por nomenclatura: similitud 0.79. Cruce por nomenclatura: similitud 0.54. El material ocupa 3 filas en la hoja 1060 NQN (lote/almacén). La cantidad SAP y la física de esta vista son el total del material.</t>
        </is>
      </c>
    </row>
    <row r="552">
      <c r="A552" s="29" t="inlineStr">
        <is>
          <t>Neuquén</t>
        </is>
      </c>
      <c r="B552" s="29" t="inlineStr">
        <is>
          <t>1060</t>
        </is>
      </c>
      <c r="C552" s="29" t="inlineStr">
        <is>
          <t>Stock SAP</t>
        </is>
      </c>
      <c r="D552" s="29" t="inlineStr">
        <is>
          <t>Medicamentos</t>
        </is>
      </c>
      <c r="E552" s="29" t="inlineStr">
        <is>
          <t>ZMED</t>
        </is>
      </c>
      <c r="F552" s="29" t="inlineStr">
        <is>
          <t>Dentro del alcance</t>
        </is>
      </c>
      <c r="G552" s="29" t="inlineStr">
        <is>
          <t>1000431</t>
        </is>
      </c>
      <c r="H552" s="29" t="inlineStr">
        <is>
          <t>LIDOCAINA 1% 5 ML AMPOLLA</t>
        </is>
      </c>
      <c r="I552" s="29" t="inlineStr">
        <is>
          <t>328</t>
        </is>
      </c>
      <c r="J552" s="29" t="inlineStr">
        <is>
          <t>LIDOCAINA S/EPI 1% AMP</t>
        </is>
      </c>
      <c r="K552" s="30">
        <f>SUMIF('1060 NQN'!$A$2:$A$2023,$G552,'1060 NQN'!$I$2:$I$2023)</f>
        <v/>
      </c>
      <c r="L552" s="30">
        <f>SUMIF('1060 NQN'!$A$2:$A$2023,$G552,'1060 NQN'!$Q$2:$Q$2023)</f>
        <v/>
      </c>
      <c r="M552" s="30">
        <f>$K552-$L552</f>
        <v/>
      </c>
      <c r="N552" s="31">
        <f>IFERROR(SUMIF('1060 NQN'!$A$2:$A$2023,$G552,'1060 NQN'!$M$2:$M$2023)/$K552,0)</f>
        <v/>
      </c>
      <c r="O552" s="31">
        <f>IFERROR($K552*$N552,"")</f>
        <v/>
      </c>
      <c r="P552" s="31">
        <f>IFERROR($L552*$N552,"")</f>
        <v/>
      </c>
      <c r="Q552" s="31">
        <f>$M552*$N552</f>
        <v/>
      </c>
      <c r="R552" s="29" t="n"/>
      <c r="S552" s="42" t="inlineStr">
        <is>
          <t>Media</t>
        </is>
      </c>
      <c r="T552" s="29" t="inlineStr">
        <is>
          <t>Homologado – confianza Media – pendiente de validación</t>
        </is>
      </c>
      <c r="U552" s="38" t="inlineStr">
        <is>
          <t>Dar de baja en SAP</t>
        </is>
      </c>
      <c r="V552" s="29" t="inlineStr">
        <is>
          <t>Cruce por nomenclatura SAP</t>
        </is>
      </c>
      <c r="W552" s="29" t="inlineStr">
        <is>
          <t>No</t>
        </is>
      </c>
      <c r="X552" s="29" t="n"/>
      <c r="Y552" s="29" t="inlineStr">
        <is>
          <t>No</t>
        </is>
      </c>
      <c r="Z552" s="29" t="n"/>
      <c r="AA552" s="29" t="inlineStr">
        <is>
          <t>Cruce por nomenclatura: dosis coincide; similitud 0.68.</t>
        </is>
      </c>
    </row>
    <row r="553">
      <c r="A553" s="29" t="inlineStr">
        <is>
          <t>Neuquén</t>
        </is>
      </c>
      <c r="B553" s="29" t="inlineStr">
        <is>
          <t>1060</t>
        </is>
      </c>
      <c r="C553" s="29" t="inlineStr">
        <is>
          <t>Stock SAP</t>
        </is>
      </c>
      <c r="D553" s="29" t="inlineStr">
        <is>
          <t>Medicamentos</t>
        </is>
      </c>
      <c r="E553" s="29" t="inlineStr">
        <is>
          <t>ZMED</t>
        </is>
      </c>
      <c r="F553" s="29" t="inlineStr">
        <is>
          <t>Dentro del alcance</t>
        </is>
      </c>
      <c r="G553" s="29" t="inlineStr">
        <is>
          <t>1000058</t>
        </is>
      </c>
      <c r="H553" s="29" t="inlineStr">
        <is>
          <t>ALCOHOL EN GEL X 500ML</t>
        </is>
      </c>
      <c r="I553" s="29" t="inlineStr">
        <is>
          <t>463</t>
        </is>
      </c>
      <c r="J553" s="29" t="inlineStr">
        <is>
          <t>Alcohol en gel x500ml</t>
        </is>
      </c>
      <c r="K553" s="30">
        <f>SUMIF('1060 NQN'!$A$2:$A$2023,$G553,'1060 NQN'!$I$2:$I$2023)</f>
        <v/>
      </c>
      <c r="L553" s="30">
        <f>SUMIF('1060 NQN'!$A$2:$A$2023,$G553,'1060 NQN'!$Q$2:$Q$2023)</f>
        <v/>
      </c>
      <c r="M553" s="30">
        <f>$K553-$L553</f>
        <v/>
      </c>
      <c r="N553" s="31">
        <f>IFERROR(SUMIF('1060 NQN'!$A$2:$A$2023,$G553,'1060 NQN'!$M$2:$M$2023)/$K553,0)</f>
        <v/>
      </c>
      <c r="O553" s="31">
        <f>IFERROR($K553*$N553,"")</f>
        <v/>
      </c>
      <c r="P553" s="31">
        <f>IFERROR($L553*$N553,"")</f>
        <v/>
      </c>
      <c r="Q553" s="31">
        <f>$M553*$N553</f>
        <v/>
      </c>
      <c r="R553" s="41" t="inlineStr">
        <is>
          <t>Valorización a validar: relación de cantidades 1,598 a 1 entre SAP y el recuento físico. Sugiere distinta unidad de medida (SAP por caja o envase y el recuento por unidad). La diferencia económica de esta fila no debe tomarse como definitiva.</t>
        </is>
      </c>
      <c r="S553" s="37" t="inlineStr">
        <is>
          <t>Alta</t>
        </is>
      </c>
      <c r="T553" s="29" t="inlineStr">
        <is>
          <t>Homologado – confianza Alta</t>
        </is>
      </c>
      <c r="U553" s="38" t="inlineStr">
        <is>
          <t>Dar de baja en SAP</t>
        </is>
      </c>
      <c r="V553" s="29" t="inlineStr">
        <is>
          <t>Cruce por nomenclatura SAP</t>
        </is>
      </c>
      <c r="W553" s="29" t="inlineStr">
        <is>
          <t>No</t>
        </is>
      </c>
      <c r="X553" s="29" t="n"/>
      <c r="Y553" s="29" t="inlineStr">
        <is>
          <t>No</t>
        </is>
      </c>
      <c r="Z553" s="29" t="n"/>
      <c r="AA553" s="29" t="inlineStr">
        <is>
          <t>Cruce por nomenclatura: dosis coincide; similitud 1.00. El material ocupa 6 filas en la hoja 1060 NQN (lote/almacén). La cantidad SAP y la física de esta vista son el total del material.</t>
        </is>
      </c>
    </row>
    <row r="554">
      <c r="A554" s="29" t="inlineStr">
        <is>
          <t>Neuquén</t>
        </is>
      </c>
      <c r="B554" s="29" t="inlineStr">
        <is>
          <t>1060</t>
        </is>
      </c>
      <c r="C554" s="29" t="inlineStr">
        <is>
          <t>Stock SAP</t>
        </is>
      </c>
      <c r="D554" s="29" t="inlineStr">
        <is>
          <t>Descartables</t>
        </is>
      </c>
      <c r="E554" s="29" t="inlineStr">
        <is>
          <t>ZDES</t>
        </is>
      </c>
      <c r="F554" s="29" t="inlineStr">
        <is>
          <t>Dentro del alcance</t>
        </is>
      </c>
      <c r="G554" s="29" t="inlineStr">
        <is>
          <t>2000363</t>
        </is>
      </c>
      <c r="H554" s="29" t="inlineStr">
        <is>
          <t>MASCARA PARA O2 ADULTO CON RESERVORIO</t>
        </is>
      </c>
      <c r="I554" s="29" t="n"/>
      <c r="J554" s="29" t="n"/>
      <c r="K554" s="30">
        <f>SUMIF('1060 NQN'!$A$2:$A$2023,$G554,'1060 NQN'!$I$2:$I$2023)</f>
        <v/>
      </c>
      <c r="L554" s="30">
        <f>SUMIF('1060 NQN'!$A$2:$A$2023,$G554,'1060 NQN'!$Q$2:$Q$2023)</f>
        <v/>
      </c>
      <c r="M554" s="30">
        <f>$K554-$L554</f>
        <v/>
      </c>
      <c r="N554" s="31">
        <f>IFERROR(SUMIF('1060 NQN'!$A$2:$A$2023,$G554,'1060 NQN'!$M$2:$M$2023)/$K554,0)</f>
        <v/>
      </c>
      <c r="O554" s="31">
        <f>IFERROR($K554*$N554,"")</f>
        <v/>
      </c>
      <c r="P554" s="31">
        <f>IFERROR($L554*$N554,"")</f>
        <v/>
      </c>
      <c r="Q554" s="31">
        <f>$M554*$N554</f>
        <v/>
      </c>
      <c r="R554" s="29" t="n"/>
      <c r="S554" s="39" t="n"/>
      <c r="T554" s="29" t="inlineStr">
        <is>
          <t>Sin recuento físico en el inventario de Avain</t>
        </is>
      </c>
      <c r="U554" s="40" t="inlineStr">
        <is>
          <t>Sin recuento físico</t>
        </is>
      </c>
      <c r="V554" s="29" t="n"/>
      <c r="W554" s="29" t="n"/>
      <c r="X554" s="29" t="n"/>
      <c r="Y554" s="29" t="n"/>
      <c r="Z554" s="29" t="n"/>
      <c r="AA554" s="29" t="inlineStr">
        <is>
          <t>El material ocupa 3 filas en la hoja 1060 NQN (lote/almacén). La cantidad SAP y la física de esta vista son el total del material.</t>
        </is>
      </c>
    </row>
    <row r="555">
      <c r="A555" s="29" t="inlineStr">
        <is>
          <t>Neuquén</t>
        </is>
      </c>
      <c r="B555" s="29" t="inlineStr">
        <is>
          <t>1060</t>
        </is>
      </c>
      <c r="C555" s="29" t="inlineStr">
        <is>
          <t>Stock SAP</t>
        </is>
      </c>
      <c r="D555" s="29" t="inlineStr">
        <is>
          <t>Medicamentos</t>
        </is>
      </c>
      <c r="E555" s="29" t="inlineStr">
        <is>
          <t>ZMED</t>
        </is>
      </c>
      <c r="F555" s="29" t="inlineStr">
        <is>
          <t>Dentro del alcance</t>
        </is>
      </c>
      <c r="G555" s="29" t="inlineStr">
        <is>
          <t>1000133</t>
        </is>
      </c>
      <c r="H555" s="29" t="inlineStr">
        <is>
          <t>OMEPRAZOL DE 20MG COMPRIMIDOS</t>
        </is>
      </c>
      <c r="I555" s="29" t="inlineStr">
        <is>
          <t>170</t>
        </is>
      </c>
      <c r="J555" s="29" t="inlineStr">
        <is>
          <t>OMEPRAZOL 20 MG COMP</t>
        </is>
      </c>
      <c r="K555" s="30">
        <f>SUMIF('1060 NQN'!$A$2:$A$2023,$G555,'1060 NQN'!$I$2:$I$2023)</f>
        <v/>
      </c>
      <c r="L555" s="30">
        <f>SUMIF('1060 NQN'!$A$2:$A$2023,$G555,'1060 NQN'!$Q$2:$Q$2023)</f>
        <v/>
      </c>
      <c r="M555" s="30">
        <f>$K555-$L555</f>
        <v/>
      </c>
      <c r="N555" s="31">
        <f>IFERROR(SUMIF('1060 NQN'!$A$2:$A$2023,$G555,'1060 NQN'!$M$2:$M$2023)/$K555,0)</f>
        <v/>
      </c>
      <c r="O555" s="31">
        <f>IFERROR($K555*$N555,"")</f>
        <v/>
      </c>
      <c r="P555" s="31">
        <f>IFERROR($L555*$N555,"")</f>
        <v/>
      </c>
      <c r="Q555" s="31">
        <f>$M555*$N555</f>
        <v/>
      </c>
      <c r="R555" s="29" t="n"/>
      <c r="S555" s="37" t="inlineStr">
        <is>
          <t>Alta</t>
        </is>
      </c>
      <c r="T555" s="29" t="inlineStr">
        <is>
          <t>Homologado – confianza Alta</t>
        </is>
      </c>
      <c r="U555" s="38" t="inlineStr">
        <is>
          <t>Dar de baja en SAP</t>
        </is>
      </c>
      <c r="V555" s="29" t="inlineStr">
        <is>
          <t>Cruce por nomenclatura SAP</t>
        </is>
      </c>
      <c r="W555" s="29" t="inlineStr">
        <is>
          <t>No</t>
        </is>
      </c>
      <c r="X555" s="29" t="n"/>
      <c r="Y555" s="29" t="inlineStr">
        <is>
          <t>Sí</t>
        </is>
      </c>
      <c r="Z555" s="29" t="inlineStr">
        <is>
          <t>M08-006</t>
        </is>
      </c>
      <c r="AA555" s="29" t="inlineStr">
        <is>
          <t>Homologado al master M08-006, pero sus códigos SAP (1000524) no figuran en el stock SAP de este centro. Cruce por nomenclatura: dosis coincide; similitud 1.00. El material ocupa 8 filas en la hoja 1060 NQN (lote/almacén). La cantidad SAP y la física de esta vista son el total del material.</t>
        </is>
      </c>
    </row>
    <row r="556">
      <c r="A556" s="29" t="inlineStr">
        <is>
          <t>Neuquén</t>
        </is>
      </c>
      <c r="B556" s="29" t="inlineStr">
        <is>
          <t>1060</t>
        </is>
      </c>
      <c r="C556" s="29" t="inlineStr">
        <is>
          <t>Stock SAP</t>
        </is>
      </c>
      <c r="D556" s="29" t="inlineStr">
        <is>
          <t>Medicamentos</t>
        </is>
      </c>
      <c r="E556" s="29" t="inlineStr">
        <is>
          <t>ZMED</t>
        </is>
      </c>
      <c r="F556" s="29" t="inlineStr">
        <is>
          <t>Dentro del alcance</t>
        </is>
      </c>
      <c r="G556" s="29" t="inlineStr">
        <is>
          <t>1000033</t>
        </is>
      </c>
      <c r="H556" s="29" t="inlineStr">
        <is>
          <t>SOLUCIÓN DEXTROSA AL 5% DE 500 CC</t>
        </is>
      </c>
      <c r="I556" s="29" t="inlineStr">
        <is>
          <t>211</t>
        </is>
      </c>
      <c r="J556" s="29" t="inlineStr">
        <is>
          <t>SOLUCION DEXTROSA</t>
        </is>
      </c>
      <c r="K556" s="30">
        <f>SUMIF('1060 NQN'!$A$2:$A$2023,$G556,'1060 NQN'!$I$2:$I$2023)</f>
        <v/>
      </c>
      <c r="L556" s="30">
        <f>SUMIF('1060 NQN'!$A$2:$A$2023,$G556,'1060 NQN'!$Q$2:$Q$2023)</f>
        <v/>
      </c>
      <c r="M556" s="30">
        <f>$K556-$L556</f>
        <v/>
      </c>
      <c r="N556" s="31">
        <f>IFERROR(SUMIF('1060 NQN'!$A$2:$A$2023,$G556,'1060 NQN'!$M$2:$M$2023)/$K556,0)</f>
        <v/>
      </c>
      <c r="O556" s="31">
        <f>IFERROR($K556*$N556,"")</f>
        <v/>
      </c>
      <c r="P556" s="31">
        <f>IFERROR($L556*$N556,"")</f>
        <v/>
      </c>
      <c r="Q556" s="31">
        <f>$M556*$N556</f>
        <v/>
      </c>
      <c r="R556" s="29" t="n"/>
      <c r="S556" s="38" t="inlineStr">
        <is>
          <t>Baja</t>
        </is>
      </c>
      <c r="T556" s="29" t="inlineStr">
        <is>
          <t>Homologado – confianza Baja – pendiente de validación</t>
        </is>
      </c>
      <c r="U556" s="38" t="inlineStr">
        <is>
          <t>Dar de baja en SAP</t>
        </is>
      </c>
      <c r="V556" s="29" t="inlineStr">
        <is>
          <t>Homologación por código Avain (master M13-002)</t>
        </is>
      </c>
      <c r="W556" s="29" t="inlineStr">
        <is>
          <t>No</t>
        </is>
      </c>
      <c r="X556" s="29" t="n"/>
      <c r="Y556" s="29" t="inlineStr">
        <is>
          <t>Sí</t>
        </is>
      </c>
      <c r="Z556" s="29" t="inlineStr">
        <is>
          <t>M13-002</t>
        </is>
      </c>
      <c r="AA556" s="29" t="inlineStr">
        <is>
          <t>Homologación: confianza base Baja + confianza SAP Alta → Baja. El material ocupa 17 filas en la hoja 1060 NQN (lote/almacén). La cantidad SAP y la física de esta vista son el total del material.</t>
        </is>
      </c>
    </row>
    <row r="557">
      <c r="A557" s="29" t="inlineStr">
        <is>
          <t>Neuquén</t>
        </is>
      </c>
      <c r="B557" s="29" t="inlineStr">
        <is>
          <t>1060</t>
        </is>
      </c>
      <c r="C557" s="29" t="inlineStr">
        <is>
          <t>Stock SAP</t>
        </is>
      </c>
      <c r="D557" s="29" t="inlineStr">
        <is>
          <t>Descartables</t>
        </is>
      </c>
      <c r="E557" s="29" t="inlineStr">
        <is>
          <t>ZDES</t>
        </is>
      </c>
      <c r="F557" s="29" t="inlineStr">
        <is>
          <t>Dentro del alcance</t>
        </is>
      </c>
      <c r="G557" s="29" t="inlineStr">
        <is>
          <t>2000472</t>
        </is>
      </c>
      <c r="H557" s="29" t="inlineStr">
        <is>
          <t>PILA AAA</t>
        </is>
      </c>
      <c r="I557" s="29" t="inlineStr">
        <is>
          <t>259</t>
        </is>
      </c>
      <c r="J557" s="29" t="inlineStr">
        <is>
          <t>Pilas AAA</t>
        </is>
      </c>
      <c r="K557" s="30">
        <f>SUMIF('1060 NQN'!$A$2:$A$2023,$G557,'1060 NQN'!$I$2:$I$2023)</f>
        <v/>
      </c>
      <c r="L557" s="30">
        <f>SUMIF('1060 NQN'!$A$2:$A$2023,$G557,'1060 NQN'!$Q$2:$Q$2023)</f>
        <v/>
      </c>
      <c r="M557" s="30">
        <f>$K557-$L557</f>
        <v/>
      </c>
      <c r="N557" s="31">
        <f>IFERROR(SUMIF('1060 NQN'!$A$2:$A$2023,$G557,'1060 NQN'!$M$2:$M$2023)/$K557,0)</f>
        <v/>
      </c>
      <c r="O557" s="31">
        <f>IFERROR($K557*$N557,"")</f>
        <v/>
      </c>
      <c r="P557" s="31">
        <f>IFERROR($L557*$N557,"")</f>
        <v/>
      </c>
      <c r="Q557" s="31">
        <f>$M557*$N557</f>
        <v/>
      </c>
      <c r="R557" s="41" t="inlineStr">
        <is>
          <t>Valorización a validar: relación de cantidades 378 a 1 entre SAP y el recuento físico. Sugiere distinta unidad de medida (SAP por caja o envase y el recuento por unidad). La diferencia económica de esta fila no debe tomarse como definitiva.</t>
        </is>
      </c>
      <c r="S557" s="37" t="inlineStr">
        <is>
          <t>Alta</t>
        </is>
      </c>
      <c r="T557" s="29" t="inlineStr">
        <is>
          <t>Homologado – confianza Alta</t>
        </is>
      </c>
      <c r="U557" s="38" t="inlineStr">
        <is>
          <t>Dar de baja en SAP</t>
        </is>
      </c>
      <c r="V557" s="29" t="inlineStr">
        <is>
          <t>Cruce por nomenclatura SAP</t>
        </is>
      </c>
      <c r="W557" s="29" t="inlineStr">
        <is>
          <t>No</t>
        </is>
      </c>
      <c r="X557" s="29" t="n"/>
      <c r="Y557" s="29" t="inlineStr">
        <is>
          <t>No</t>
        </is>
      </c>
      <c r="Z557" s="29" t="n"/>
      <c r="AA557" s="29" t="inlineStr">
        <is>
          <t>Cruce por nomenclatura: similitud 1.00. El material ocupa 2 filas en la hoja 1060 NQN (lote/almacén). La cantidad SAP y la física de esta vista son el total del material.</t>
        </is>
      </c>
    </row>
    <row r="558">
      <c r="A558" s="29" t="inlineStr">
        <is>
          <t>Neuquén</t>
        </is>
      </c>
      <c r="B558" s="29" t="inlineStr">
        <is>
          <t>1060</t>
        </is>
      </c>
      <c r="C558" s="29" t="inlineStr">
        <is>
          <t>Stock SAP</t>
        </is>
      </c>
      <c r="D558" s="29" t="inlineStr">
        <is>
          <t>Medicamentos</t>
        </is>
      </c>
      <c r="E558" s="29" t="inlineStr">
        <is>
          <t>ZMED</t>
        </is>
      </c>
      <c r="F558" s="29" t="inlineStr">
        <is>
          <t>Dentro del alcance</t>
        </is>
      </c>
      <c r="G558" s="29" t="inlineStr">
        <is>
          <t>1000527</t>
        </is>
      </c>
      <c r="H558" s="29" t="inlineStr">
        <is>
          <t>AMOXIDAL CLAVULANICO 1 G</t>
        </is>
      </c>
      <c r="I558" s="29" t="inlineStr">
        <is>
          <t>16</t>
        </is>
      </c>
      <c r="J558" s="29" t="inlineStr">
        <is>
          <t>AMOXICILINA + AC. CLAVULANICO</t>
        </is>
      </c>
      <c r="K558" s="30">
        <f>SUMIF('1060 NQN'!$A$2:$A$2023,$G558,'1060 NQN'!$I$2:$I$2023)</f>
        <v/>
      </c>
      <c r="L558" s="30">
        <f>SUMIF('1060 NQN'!$A$2:$A$2023,$G558,'1060 NQN'!$Q$2:$Q$2023)</f>
        <v/>
      </c>
      <c r="M558" s="30">
        <f>$K558-$L558</f>
        <v/>
      </c>
      <c r="N558" s="31">
        <f>IFERROR(SUMIF('1060 NQN'!$A$2:$A$2023,$G558,'1060 NQN'!$M$2:$M$2023)/$K558,0)</f>
        <v/>
      </c>
      <c r="O558" s="31">
        <f>IFERROR($K558*$N558,"")</f>
        <v/>
      </c>
      <c r="P558" s="31">
        <f>IFERROR($L558*$N558,"")</f>
        <v/>
      </c>
      <c r="Q558" s="31">
        <f>$M558*$N558</f>
        <v/>
      </c>
      <c r="R558" s="29" t="n"/>
      <c r="S558" s="38" t="inlineStr">
        <is>
          <t>Baja</t>
        </is>
      </c>
      <c r="T558" s="29" t="inlineStr">
        <is>
          <t>Homologado – confianza Baja – pendiente de validación</t>
        </is>
      </c>
      <c r="U558" s="38" t="inlineStr">
        <is>
          <t>Dar de baja en SAP</t>
        </is>
      </c>
      <c r="V558" s="29" t="inlineStr">
        <is>
          <t>Homologación por código Avain (master M11-001)</t>
        </is>
      </c>
      <c r="W558" s="29" t="inlineStr">
        <is>
          <t>No</t>
        </is>
      </c>
      <c r="X558" s="29" t="n"/>
      <c r="Y558" s="29" t="inlineStr">
        <is>
          <t>Sí</t>
        </is>
      </c>
      <c r="Z558" s="29" t="inlineStr">
        <is>
          <t>M11-001</t>
        </is>
      </c>
      <c r="AA558" s="29" t="inlineStr">
        <is>
          <t>Homologación: confianza base Alta + confianza SAP Media → Media. La nomenclatura del material imputado no respalda por sí sola la equivalencia (similitud 0.39); el vínculo proviene sólo de la homologación. Nivel degradado a Baja. Otros códigos SAP del master no están en el stock de este centro: 1000816. El material ocupa 16 filas en la hoja 1060 NQN (lote/almacén). La cantidad SAP y la física de esta vista son el total del material.</t>
        </is>
      </c>
    </row>
    <row r="559">
      <c r="A559" s="29" t="inlineStr">
        <is>
          <t>Neuquén</t>
        </is>
      </c>
      <c r="B559" s="29" t="inlineStr">
        <is>
          <t>1060</t>
        </is>
      </c>
      <c r="C559" s="29" t="inlineStr">
        <is>
          <t>Stock SAP</t>
        </is>
      </c>
      <c r="D559" s="29" t="inlineStr">
        <is>
          <t>Medicamentos</t>
        </is>
      </c>
      <c r="E559" s="29" t="inlineStr">
        <is>
          <t>ZMED</t>
        </is>
      </c>
      <c r="F559" s="29" t="inlineStr">
        <is>
          <t>Dentro del alcance</t>
        </is>
      </c>
      <c r="G559" s="29" t="inlineStr">
        <is>
          <t>1000016</t>
        </is>
      </c>
      <c r="H559" s="29" t="inlineStr">
        <is>
          <t>AGUA BIDESTILADA AMPOLLA POR 5ML</t>
        </is>
      </c>
      <c r="I559" s="29" t="inlineStr">
        <is>
          <t>5</t>
        </is>
      </c>
      <c r="J559" s="29" t="inlineStr">
        <is>
          <t>AGUA DESTILADA AMP</t>
        </is>
      </c>
      <c r="K559" s="30">
        <f>SUMIF('1060 NQN'!$A$2:$A$2023,$G559,'1060 NQN'!$I$2:$I$2023)</f>
        <v/>
      </c>
      <c r="L559" s="30">
        <f>SUMIF('1060 NQN'!$A$2:$A$2023,$G559,'1060 NQN'!$Q$2:$Q$2023)</f>
        <v/>
      </c>
      <c r="M559" s="30">
        <f>$K559-$L559</f>
        <v/>
      </c>
      <c r="N559" s="31">
        <f>IFERROR(SUMIF('1060 NQN'!$A$2:$A$2023,$G559,'1060 NQN'!$M$2:$M$2023)/$K559,0)</f>
        <v/>
      </c>
      <c r="O559" s="31">
        <f>IFERROR($K559*$N559,"")</f>
        <v/>
      </c>
      <c r="P559" s="31">
        <f>IFERROR($L559*$N559,"")</f>
        <v/>
      </c>
      <c r="Q559" s="31">
        <f>$M559*$N559</f>
        <v/>
      </c>
      <c r="R559" s="29" t="n"/>
      <c r="S559" s="42" t="inlineStr">
        <is>
          <t>Media</t>
        </is>
      </c>
      <c r="T559" s="29" t="inlineStr">
        <is>
          <t>Homologado – confianza Media – pendiente de validación</t>
        </is>
      </c>
      <c r="U559" s="38" t="inlineStr">
        <is>
          <t>Dar de baja en SAP</t>
        </is>
      </c>
      <c r="V559" s="29" t="inlineStr">
        <is>
          <t>Homologación por código Avain (master M13-006)</t>
        </is>
      </c>
      <c r="W559" s="29" t="inlineStr">
        <is>
          <t>No</t>
        </is>
      </c>
      <c r="X559" s="29" t="n"/>
      <c r="Y559" s="29" t="inlineStr">
        <is>
          <t>Sí</t>
        </is>
      </c>
      <c r="Z559" s="29" t="inlineStr">
        <is>
          <t>M13-006</t>
        </is>
      </c>
      <c r="AA559" s="29" t="inlineStr">
        <is>
          <t>Homologación: confianza base Media + confianza SAP Media → Media. El material ocupa 9 filas en la hoja 1060 NQN (lote/almacén). La cantidad SAP y la física de esta vista son el total del material.</t>
        </is>
      </c>
    </row>
    <row r="560">
      <c r="A560" s="29" t="inlineStr">
        <is>
          <t>Neuquén</t>
        </is>
      </c>
      <c r="B560" s="29" t="inlineStr">
        <is>
          <t>1060</t>
        </is>
      </c>
      <c r="C560" s="29" t="inlineStr">
        <is>
          <t>Stock SAP</t>
        </is>
      </c>
      <c r="D560" s="29" t="inlineStr">
        <is>
          <t>Descartables</t>
        </is>
      </c>
      <c r="E560" s="29" t="inlineStr">
        <is>
          <t>ZDES</t>
        </is>
      </c>
      <c r="F560" s="29" t="inlineStr">
        <is>
          <t>Dentro del alcance</t>
        </is>
      </c>
      <c r="G560" s="29" t="inlineStr">
        <is>
          <t>2000148</t>
        </is>
      </c>
      <c r="H560" s="29" t="inlineStr">
        <is>
          <t>GASA ESTERIL 10X10CM - IGALTEX</t>
        </is>
      </c>
      <c r="I560" s="29" t="n"/>
      <c r="J560" s="29" t="n"/>
      <c r="K560" s="30">
        <f>SUMIF('1060 NQN'!$A$2:$A$2023,$G560,'1060 NQN'!$I$2:$I$2023)</f>
        <v/>
      </c>
      <c r="L560" s="30">
        <f>SUMIF('1060 NQN'!$A$2:$A$2023,$G560,'1060 NQN'!$Q$2:$Q$2023)</f>
        <v/>
      </c>
      <c r="M560" s="30">
        <f>$K560-$L560</f>
        <v/>
      </c>
      <c r="N560" s="31">
        <f>IFERROR(SUMIF('1060 NQN'!$A$2:$A$2023,$G560,'1060 NQN'!$M$2:$M$2023)/$K560,0)</f>
        <v/>
      </c>
      <c r="O560" s="31">
        <f>IFERROR($K560*$N560,"")</f>
        <v/>
      </c>
      <c r="P560" s="31">
        <f>IFERROR($L560*$N560,"")</f>
        <v/>
      </c>
      <c r="Q560" s="31">
        <f>$M560*$N560</f>
        <v/>
      </c>
      <c r="R560" s="29" t="n"/>
      <c r="S560" s="39" t="n"/>
      <c r="T560" s="29" t="inlineStr">
        <is>
          <t>Sin recuento físico en el inventario de Avain</t>
        </is>
      </c>
      <c r="U560" s="40" t="inlineStr">
        <is>
          <t>Sin recuento físico</t>
        </is>
      </c>
      <c r="V560" s="29" t="n"/>
      <c r="W560" s="29" t="n"/>
      <c r="X560" s="29" t="n"/>
      <c r="Y560" s="29" t="n"/>
      <c r="Z560" s="29" t="n"/>
      <c r="AA560" s="29" t="n"/>
    </row>
    <row r="561">
      <c r="A561" s="29" t="inlineStr">
        <is>
          <t>Neuquén</t>
        </is>
      </c>
      <c r="B561" s="29" t="inlineStr">
        <is>
          <t>1060</t>
        </is>
      </c>
      <c r="C561" s="29" t="inlineStr">
        <is>
          <t>Stock SAP</t>
        </is>
      </c>
      <c r="D561" s="29" t="inlineStr">
        <is>
          <t>Medicamentos</t>
        </is>
      </c>
      <c r="E561" s="29" t="inlineStr">
        <is>
          <t>ZMED</t>
        </is>
      </c>
      <c r="F561" s="29" t="inlineStr">
        <is>
          <t>Dentro del alcance</t>
        </is>
      </c>
      <c r="G561" s="29" t="inlineStr">
        <is>
          <t>1000104</t>
        </is>
      </c>
      <c r="H561" s="29" t="inlineStr">
        <is>
          <t>NALBUFINA 10MG/1ML AMPOLLA</t>
        </is>
      </c>
      <c r="I561" s="29" t="inlineStr">
        <is>
          <t>272</t>
        </is>
      </c>
      <c r="J561" s="29" t="inlineStr">
        <is>
          <t>NALBUFINA AMP</t>
        </is>
      </c>
      <c r="K561" s="30">
        <f>SUMIF('1060 NQN'!$A$2:$A$2023,$G561,'1060 NQN'!$I$2:$I$2023)</f>
        <v/>
      </c>
      <c r="L561" s="30">
        <f>SUMIF('1060 NQN'!$A$2:$A$2023,$G561,'1060 NQN'!$Q$2:$Q$2023)</f>
        <v/>
      </c>
      <c r="M561" s="30">
        <f>$K561-$L561</f>
        <v/>
      </c>
      <c r="N561" s="31">
        <f>IFERROR(SUMIF('1060 NQN'!$A$2:$A$2023,$G561,'1060 NQN'!$M$2:$M$2023)/$K561,0)</f>
        <v/>
      </c>
      <c r="O561" s="31">
        <f>IFERROR($K561*$N561,"")</f>
        <v/>
      </c>
      <c r="P561" s="31">
        <f>IFERROR($L561*$N561,"")</f>
        <v/>
      </c>
      <c r="Q561" s="31">
        <f>$M561*$N561</f>
        <v/>
      </c>
      <c r="R561" s="29" t="n"/>
      <c r="S561" s="42" t="inlineStr">
        <is>
          <t>Media</t>
        </is>
      </c>
      <c r="T561" s="29" t="inlineStr">
        <is>
          <t>Homologado – confianza Media – pendiente de validación</t>
        </is>
      </c>
      <c r="U561" s="38" t="inlineStr">
        <is>
          <t>Dar de baja en SAP</t>
        </is>
      </c>
      <c r="V561" s="29" t="inlineStr">
        <is>
          <t>Homologación por código Avain (master M02-004)</t>
        </is>
      </c>
      <c r="W561" s="29" t="inlineStr">
        <is>
          <t>No</t>
        </is>
      </c>
      <c r="X561" s="29" t="n"/>
      <c r="Y561" s="29" t="inlineStr">
        <is>
          <t>Sí</t>
        </is>
      </c>
      <c r="Z561" s="29" t="inlineStr">
        <is>
          <t>M02-004</t>
        </is>
      </c>
      <c r="AA561" s="29" t="inlineStr">
        <is>
          <t>Homologación: confianza base Media + confianza SAP Alta → Media. El material ocupa 11 filas en la hoja 1060 NQN (lote/almacén). La cantidad SAP y la física de esta vista son el total del material.</t>
        </is>
      </c>
    </row>
    <row r="562">
      <c r="A562" s="29" t="inlineStr">
        <is>
          <t>Neuquén</t>
        </is>
      </c>
      <c r="B562" s="29" t="inlineStr">
        <is>
          <t>1060</t>
        </is>
      </c>
      <c r="C562" s="29" t="inlineStr">
        <is>
          <t>Stock SAP</t>
        </is>
      </c>
      <c r="D562" s="29" t="inlineStr">
        <is>
          <t>Medicamentos</t>
        </is>
      </c>
      <c r="E562" s="29" t="inlineStr">
        <is>
          <t>ZMED</t>
        </is>
      </c>
      <c r="F562" s="29" t="inlineStr">
        <is>
          <t>Dentro del alcance</t>
        </is>
      </c>
      <c r="G562" s="29" t="inlineStr">
        <is>
          <t>1000404</t>
        </is>
      </c>
      <c r="H562" s="29" t="inlineStr">
        <is>
          <t>FLUMAZENIL AMP 5 ML</t>
        </is>
      </c>
      <c r="I562" s="29" t="inlineStr">
        <is>
          <t>321</t>
        </is>
      </c>
      <c r="J562" s="29" t="inlineStr">
        <is>
          <t>FLUMAZENIL AMP</t>
        </is>
      </c>
      <c r="K562" s="30">
        <f>SUMIF('1060 NQN'!$A$2:$A$2023,$G562,'1060 NQN'!$I$2:$I$2023)</f>
        <v/>
      </c>
      <c r="L562" s="30">
        <f>SUMIF('1060 NQN'!$A$2:$A$2023,$G562,'1060 NQN'!$Q$2:$Q$2023)</f>
        <v/>
      </c>
      <c r="M562" s="30">
        <f>$K562-$L562</f>
        <v/>
      </c>
      <c r="N562" s="31">
        <f>IFERROR(SUMIF('1060 NQN'!$A$2:$A$2023,$G562,'1060 NQN'!$M$2:$M$2023)/$K562,0)</f>
        <v/>
      </c>
      <c r="O562" s="31">
        <f>IFERROR($K562*$N562,"")</f>
        <v/>
      </c>
      <c r="P562" s="31">
        <f>IFERROR($L562*$N562,"")</f>
        <v/>
      </c>
      <c r="Q562" s="31">
        <f>$M562*$N562</f>
        <v/>
      </c>
      <c r="R562" s="29" t="n"/>
      <c r="S562" s="37" t="inlineStr">
        <is>
          <t>Alta</t>
        </is>
      </c>
      <c r="T562" s="29" t="inlineStr">
        <is>
          <t>Homologado – confianza Alta</t>
        </is>
      </c>
      <c r="U562" s="38" t="inlineStr">
        <is>
          <t>Dar de baja en SAP</t>
        </is>
      </c>
      <c r="V562" s="29" t="inlineStr">
        <is>
          <t>Cruce por nomenclatura SAP</t>
        </is>
      </c>
      <c r="W562" s="29" t="inlineStr">
        <is>
          <t>No</t>
        </is>
      </c>
      <c r="X562" s="29" t="n"/>
      <c r="Y562" s="29" t="inlineStr">
        <is>
          <t>No</t>
        </is>
      </c>
      <c r="Z562" s="29" t="n"/>
      <c r="AA562" s="29" t="inlineStr">
        <is>
          <t>Cruce por nomenclatura: una nomenclatura no informa dosis; similitud 0.86. El material ocupa 10 filas en la hoja 1060 NQN (lote/almacén). La cantidad SAP y la física de esta vista son el total del material.</t>
        </is>
      </c>
    </row>
    <row r="563">
      <c r="A563" s="29" t="inlineStr">
        <is>
          <t>Neuquén</t>
        </is>
      </c>
      <c r="B563" s="29" t="inlineStr">
        <is>
          <t>1060</t>
        </is>
      </c>
      <c r="C563" s="29" t="inlineStr">
        <is>
          <t>Stock SAP</t>
        </is>
      </c>
      <c r="D563" s="29" t="inlineStr">
        <is>
          <t>Descartables</t>
        </is>
      </c>
      <c r="E563" s="29" t="inlineStr">
        <is>
          <t>ZDES</t>
        </is>
      </c>
      <c r="F563" s="29" t="inlineStr">
        <is>
          <t>Dentro del alcance</t>
        </is>
      </c>
      <c r="G563" s="29" t="inlineStr">
        <is>
          <t>2000034</t>
        </is>
      </c>
      <c r="H563" s="29" t="inlineStr">
        <is>
          <t>TELA ADHESIVA 2.5CM HOSPITALARIA</t>
        </is>
      </c>
      <c r="I563" s="29" t="n"/>
      <c r="J563" s="29" t="n"/>
      <c r="K563" s="30">
        <f>SUMIF('1060 NQN'!$A$2:$A$2023,$G563,'1060 NQN'!$I$2:$I$2023)</f>
        <v/>
      </c>
      <c r="L563" s="30">
        <f>SUMIF('1060 NQN'!$A$2:$A$2023,$G563,'1060 NQN'!$Q$2:$Q$2023)</f>
        <v/>
      </c>
      <c r="M563" s="30">
        <f>$K563-$L563</f>
        <v/>
      </c>
      <c r="N563" s="31">
        <f>IFERROR(SUMIF('1060 NQN'!$A$2:$A$2023,$G563,'1060 NQN'!$M$2:$M$2023)/$K563,0)</f>
        <v/>
      </c>
      <c r="O563" s="31">
        <f>IFERROR($K563*$N563,"")</f>
        <v/>
      </c>
      <c r="P563" s="31">
        <f>IFERROR($L563*$N563,"")</f>
        <v/>
      </c>
      <c r="Q563" s="31">
        <f>$M563*$N563</f>
        <v/>
      </c>
      <c r="R563" s="29" t="n"/>
      <c r="S563" s="39" t="n"/>
      <c r="T563" s="29" t="inlineStr">
        <is>
          <t>Sin recuento físico en el inventario de Avain</t>
        </is>
      </c>
      <c r="U563" s="40" t="inlineStr">
        <is>
          <t>Sin recuento físico</t>
        </is>
      </c>
      <c r="V563" s="29" t="n"/>
      <c r="W563" s="29" t="n"/>
      <c r="X563" s="29" t="n"/>
      <c r="Y563" s="29" t="n"/>
      <c r="Z563" s="29" t="n"/>
      <c r="AA563" s="29" t="inlineStr">
        <is>
          <t>El material ocupa 2 filas en la hoja 1060 NQN (lote/almacén). La cantidad SAP y la física de esta vista son el total del material.</t>
        </is>
      </c>
    </row>
    <row r="564">
      <c r="A564" s="29" t="inlineStr">
        <is>
          <t>Neuquén</t>
        </is>
      </c>
      <c r="B564" s="29" t="inlineStr">
        <is>
          <t>1060</t>
        </is>
      </c>
      <c r="C564" s="29" t="inlineStr">
        <is>
          <t>Stock SAP</t>
        </is>
      </c>
      <c r="D564" s="29" t="inlineStr">
        <is>
          <t>Medicamentos</t>
        </is>
      </c>
      <c r="E564" s="29" t="inlineStr">
        <is>
          <t>ZMED</t>
        </is>
      </c>
      <c r="F564" s="29" t="inlineStr">
        <is>
          <t>Dentro del alcance</t>
        </is>
      </c>
      <c r="G564" s="29" t="inlineStr">
        <is>
          <t>1000168</t>
        </is>
      </c>
      <c r="H564" s="29" t="inlineStr">
        <is>
          <t>BICARBONATO DE SODIO SOL. 1 MOL. 100 CM3</t>
        </is>
      </c>
      <c r="I564" s="29" t="n"/>
      <c r="J564" s="29" t="n"/>
      <c r="K564" s="30">
        <f>SUMIF('1060 NQN'!$A$2:$A$2023,$G564,'1060 NQN'!$I$2:$I$2023)</f>
        <v/>
      </c>
      <c r="L564" s="30">
        <f>SUMIF('1060 NQN'!$A$2:$A$2023,$G564,'1060 NQN'!$Q$2:$Q$2023)</f>
        <v/>
      </c>
      <c r="M564" s="30">
        <f>$K564-$L564</f>
        <v/>
      </c>
      <c r="N564" s="31">
        <f>IFERROR(SUMIF('1060 NQN'!$A$2:$A$2023,$G564,'1060 NQN'!$M$2:$M$2023)/$K564,0)</f>
        <v/>
      </c>
      <c r="O564" s="31">
        <f>IFERROR($K564*$N564,"")</f>
        <v/>
      </c>
      <c r="P564" s="31">
        <f>IFERROR($L564*$N564,"")</f>
        <v/>
      </c>
      <c r="Q564" s="31">
        <f>$M564*$N564</f>
        <v/>
      </c>
      <c r="R564" s="29" t="n"/>
      <c r="S564" s="39" t="n"/>
      <c r="T564" s="29" t="inlineStr">
        <is>
          <t>Sin recuento físico en el inventario de Avain</t>
        </is>
      </c>
      <c r="U564" s="40" t="inlineStr">
        <is>
          <t>Sin recuento físico</t>
        </is>
      </c>
      <c r="V564" s="29" t="n"/>
      <c r="W564" s="29" t="n"/>
      <c r="X564" s="29" t="n"/>
      <c r="Y564" s="29" t="n"/>
      <c r="Z564" s="29" t="n"/>
      <c r="AA564" s="29" t="inlineStr">
        <is>
          <t>El material ocupa 15 filas en la hoja 1060 NQN (lote/almacén). La cantidad SAP y la física de esta vista son el total del material.</t>
        </is>
      </c>
    </row>
    <row r="565">
      <c r="A565" s="29" t="inlineStr">
        <is>
          <t>Neuquén</t>
        </is>
      </c>
      <c r="B565" s="29" t="inlineStr">
        <is>
          <t>1060</t>
        </is>
      </c>
      <c r="C565" s="29" t="inlineStr">
        <is>
          <t>Stock SAP</t>
        </is>
      </c>
      <c r="D565" s="29" t="inlineStr">
        <is>
          <t>Descartables</t>
        </is>
      </c>
      <c r="E565" s="29" t="inlineStr">
        <is>
          <t>ZDES</t>
        </is>
      </c>
      <c r="F565" s="29" t="inlineStr">
        <is>
          <t>Dentro del alcance</t>
        </is>
      </c>
      <c r="G565" s="29" t="inlineStr">
        <is>
          <t>2000096</t>
        </is>
      </c>
      <c r="H565" s="29" t="inlineStr">
        <is>
          <t>APOSITO NO ESTERIL (G+A) 15X20CM</t>
        </is>
      </c>
      <c r="I565" s="29" t="n"/>
      <c r="J565" s="29" t="n"/>
      <c r="K565" s="30">
        <f>SUMIF('1060 NQN'!$A$2:$A$2023,$G565,'1060 NQN'!$I$2:$I$2023)</f>
        <v/>
      </c>
      <c r="L565" s="30">
        <f>SUMIF('1060 NQN'!$A$2:$A$2023,$G565,'1060 NQN'!$Q$2:$Q$2023)</f>
        <v/>
      </c>
      <c r="M565" s="30">
        <f>$K565-$L565</f>
        <v/>
      </c>
      <c r="N565" s="31">
        <f>IFERROR(SUMIF('1060 NQN'!$A$2:$A$2023,$G565,'1060 NQN'!$M$2:$M$2023)/$K565,0)</f>
        <v/>
      </c>
      <c r="O565" s="31">
        <f>IFERROR($K565*$N565,"")</f>
        <v/>
      </c>
      <c r="P565" s="31">
        <f>IFERROR($L565*$N565,"")</f>
        <v/>
      </c>
      <c r="Q565" s="31">
        <f>$M565*$N565</f>
        <v/>
      </c>
      <c r="R565" s="29" t="n"/>
      <c r="S565" s="39" t="n"/>
      <c r="T565" s="29" t="inlineStr">
        <is>
          <t>Sin recuento físico en el inventario de Avain</t>
        </is>
      </c>
      <c r="U565" s="40" t="inlineStr">
        <is>
          <t>Sin recuento físico</t>
        </is>
      </c>
      <c r="V565" s="29" t="n"/>
      <c r="W565" s="29" t="n"/>
      <c r="X565" s="29" t="n"/>
      <c r="Y565" s="29" t="n"/>
      <c r="Z565" s="29" t="n"/>
      <c r="AA565" s="29" t="inlineStr">
        <is>
          <t>El material ocupa 2 filas en la hoja 1060 NQN (lote/almacén). La cantidad SAP y la física de esta vista son el total del material.</t>
        </is>
      </c>
    </row>
    <row r="566">
      <c r="A566" s="29" t="inlineStr">
        <is>
          <t>Neuquén</t>
        </is>
      </c>
      <c r="B566" s="29" t="inlineStr">
        <is>
          <t>1060</t>
        </is>
      </c>
      <c r="C566" s="29" t="inlineStr">
        <is>
          <t>Stock SAP</t>
        </is>
      </c>
      <c r="D566" s="29" t="inlineStr">
        <is>
          <t>Descartables</t>
        </is>
      </c>
      <c r="E566" s="29" t="inlineStr">
        <is>
          <t>ZDES</t>
        </is>
      </c>
      <c r="F566" s="29" t="inlineStr">
        <is>
          <t>Dentro del alcance</t>
        </is>
      </c>
      <c r="G566" s="29" t="inlineStr">
        <is>
          <t>2000101</t>
        </is>
      </c>
      <c r="H566" s="29" t="inlineStr">
        <is>
          <t>BOLSA ROJA GRANDE</t>
        </is>
      </c>
      <c r="I566" s="29" t="n"/>
      <c r="J566" s="29" t="n"/>
      <c r="K566" s="30">
        <f>SUMIF('1060 NQN'!$A$2:$A$2023,$G566,'1060 NQN'!$I$2:$I$2023)</f>
        <v/>
      </c>
      <c r="L566" s="30">
        <f>SUMIF('1060 NQN'!$A$2:$A$2023,$G566,'1060 NQN'!$Q$2:$Q$2023)</f>
        <v/>
      </c>
      <c r="M566" s="30">
        <f>$K566-$L566</f>
        <v/>
      </c>
      <c r="N566" s="31">
        <f>IFERROR(SUMIF('1060 NQN'!$A$2:$A$2023,$G566,'1060 NQN'!$M$2:$M$2023)/$K566,0)</f>
        <v/>
      </c>
      <c r="O566" s="31">
        <f>IFERROR($K566*$N566,"")</f>
        <v/>
      </c>
      <c r="P566" s="31">
        <f>IFERROR($L566*$N566,"")</f>
        <v/>
      </c>
      <c r="Q566" s="31">
        <f>$M566*$N566</f>
        <v/>
      </c>
      <c r="R566" s="29" t="n"/>
      <c r="S566" s="39" t="n"/>
      <c r="T566" s="29" t="inlineStr">
        <is>
          <t>Sin recuento físico en el inventario de Avain</t>
        </is>
      </c>
      <c r="U566" s="40" t="inlineStr">
        <is>
          <t>Sin recuento físico</t>
        </is>
      </c>
      <c r="V566" s="29" t="n"/>
      <c r="W566" s="29" t="n"/>
      <c r="X566" s="29" t="n"/>
      <c r="Y566" s="29" t="n"/>
      <c r="Z566" s="29" t="n"/>
      <c r="AA566" s="29" t="inlineStr">
        <is>
          <t>El material ocupa 2 filas en la hoja 1060 NQN (lote/almacén). La cantidad SAP y la física de esta vista son el total del material.</t>
        </is>
      </c>
    </row>
    <row r="567">
      <c r="A567" s="29" t="inlineStr">
        <is>
          <t>Neuquén</t>
        </is>
      </c>
      <c r="B567" s="29" t="inlineStr">
        <is>
          <t>1060</t>
        </is>
      </c>
      <c r="C567" s="29" t="inlineStr">
        <is>
          <t>Stock SAP</t>
        </is>
      </c>
      <c r="D567" s="29" t="inlineStr">
        <is>
          <t>Medicamentos</t>
        </is>
      </c>
      <c r="E567" s="29" t="inlineStr">
        <is>
          <t>ZMED</t>
        </is>
      </c>
      <c r="F567" s="29" t="inlineStr">
        <is>
          <t>Dentro del alcance</t>
        </is>
      </c>
      <c r="G567" s="29" t="inlineStr">
        <is>
          <t>1000304</t>
        </is>
      </c>
      <c r="H567" s="29" t="inlineStr">
        <is>
          <t>ADENOSINA 2 ML AMP 3 MG/1 ML</t>
        </is>
      </c>
      <c r="I567" s="29" t="inlineStr">
        <is>
          <t>311</t>
        </is>
      </c>
      <c r="J567" s="29" t="inlineStr">
        <is>
          <t>ADENOSINA AMP</t>
        </is>
      </c>
      <c r="K567" s="30">
        <f>SUMIF('1060 NQN'!$A$2:$A$2023,$G567,'1060 NQN'!$I$2:$I$2023)</f>
        <v/>
      </c>
      <c r="L567" s="30">
        <f>SUMIF('1060 NQN'!$A$2:$A$2023,$G567,'1060 NQN'!$Q$2:$Q$2023)</f>
        <v/>
      </c>
      <c r="M567" s="30">
        <f>$K567-$L567</f>
        <v/>
      </c>
      <c r="N567" s="31">
        <f>IFERROR(SUMIF('1060 NQN'!$A$2:$A$2023,$G567,'1060 NQN'!$M$2:$M$2023)/$K567,0)</f>
        <v/>
      </c>
      <c r="O567" s="31">
        <f>IFERROR($K567*$N567,"")</f>
        <v/>
      </c>
      <c r="P567" s="31">
        <f>IFERROR($L567*$N567,"")</f>
        <v/>
      </c>
      <c r="Q567" s="31">
        <f>$M567*$N567</f>
        <v/>
      </c>
      <c r="R567" s="29" t="n"/>
      <c r="S567" s="42" t="inlineStr">
        <is>
          <t>Media</t>
        </is>
      </c>
      <c r="T567" s="29" t="inlineStr">
        <is>
          <t>Homologado – confianza Media – pendiente de validación</t>
        </is>
      </c>
      <c r="U567" s="38" t="inlineStr">
        <is>
          <t>Dar de baja en SAP</t>
        </is>
      </c>
      <c r="V567" s="29" t="inlineStr">
        <is>
          <t>Homologación por código Avain (master M03-004)</t>
        </is>
      </c>
      <c r="W567" s="29" t="inlineStr">
        <is>
          <t>No</t>
        </is>
      </c>
      <c r="X567" s="29" t="n"/>
      <c r="Y567" s="29" t="inlineStr">
        <is>
          <t>Sí</t>
        </is>
      </c>
      <c r="Z567" s="29" t="inlineStr">
        <is>
          <t>M03-004</t>
        </is>
      </c>
      <c r="AA567" s="29" t="inlineStr">
        <is>
          <t>Homologación: confianza base Media + confianza SAP Alta → Media. El material ocupa 15 filas en la hoja 1060 NQN (lote/almacén). La cantidad SAP y la física de esta vista son el total del material.</t>
        </is>
      </c>
    </row>
    <row r="568">
      <c r="A568" s="29" t="inlineStr">
        <is>
          <t>Neuquén</t>
        </is>
      </c>
      <c r="B568" s="29" t="inlineStr">
        <is>
          <t>1060</t>
        </is>
      </c>
      <c r="C568" s="29" t="inlineStr">
        <is>
          <t>Stock SAP</t>
        </is>
      </c>
      <c r="D568" s="29" t="inlineStr">
        <is>
          <t>Medicamentos</t>
        </is>
      </c>
      <c r="E568" s="29" t="inlineStr">
        <is>
          <t>ZMED</t>
        </is>
      </c>
      <c r="F568" s="29" t="inlineStr">
        <is>
          <t>Dentro del alcance</t>
        </is>
      </c>
      <c r="G568" s="29" t="inlineStr">
        <is>
          <t>1000244</t>
        </is>
      </c>
      <c r="H568" s="29" t="inlineStr">
        <is>
          <t>Hioscina Butilbromuro 10 mg,Dipirona AMP</t>
        </is>
      </c>
      <c r="I568" s="29" t="inlineStr">
        <is>
          <t>504</t>
        </is>
      </c>
      <c r="J568" s="29" t="inlineStr">
        <is>
          <t>Hioscina+Dipirona</t>
        </is>
      </c>
      <c r="K568" s="30">
        <f>SUMIF('1060 NQN'!$A$2:$A$2023,$G568,'1060 NQN'!$I$2:$I$2023)</f>
        <v/>
      </c>
      <c r="L568" s="30">
        <f>SUMIF('1060 NQN'!$A$2:$A$2023,$G568,'1060 NQN'!$Q$2:$Q$2023)</f>
        <v/>
      </c>
      <c r="M568" s="30">
        <f>$K568-$L568</f>
        <v/>
      </c>
      <c r="N568" s="31">
        <f>IFERROR(SUMIF('1060 NQN'!$A$2:$A$2023,$G568,'1060 NQN'!$M$2:$M$2023)/$K568,0)</f>
        <v/>
      </c>
      <c r="O568" s="31">
        <f>IFERROR($K568*$N568,"")</f>
        <v/>
      </c>
      <c r="P568" s="31">
        <f>IFERROR($L568*$N568,"")</f>
        <v/>
      </c>
      <c r="Q568" s="31">
        <f>$M568*$N568</f>
        <v/>
      </c>
      <c r="R568" s="29" t="n"/>
      <c r="S568" s="37" t="inlineStr">
        <is>
          <t>Alta</t>
        </is>
      </c>
      <c r="T568" s="29" t="inlineStr">
        <is>
          <t>Homologado – confianza Alta</t>
        </is>
      </c>
      <c r="U568" s="38" t="inlineStr">
        <is>
          <t>Dar de baja en SAP</t>
        </is>
      </c>
      <c r="V568" s="29" t="inlineStr">
        <is>
          <t>Homologación por código Avain (master M08-005)</t>
        </is>
      </c>
      <c r="W568" s="29" t="inlineStr">
        <is>
          <t>No</t>
        </is>
      </c>
      <c r="X568" s="29" t="n"/>
      <c r="Y568" s="29" t="inlineStr">
        <is>
          <t>Sí</t>
        </is>
      </c>
      <c r="Z568" s="29" t="inlineStr">
        <is>
          <t>M08-005</t>
        </is>
      </c>
      <c r="AA568" s="29" t="inlineStr">
        <is>
          <t>Homologación: confianza base Alta + confianza SAP Alta → Alta. Otros códigos SAP del master no están en el stock de este centro: 1000684. El material ocupa 3 filas en la hoja 1060 NQN (lote/almacén). La cantidad SAP y la física de esta vista son el total del material.</t>
        </is>
      </c>
    </row>
    <row r="569">
      <c r="A569" s="29" t="inlineStr">
        <is>
          <t>Neuquén</t>
        </is>
      </c>
      <c r="B569" s="29" t="inlineStr">
        <is>
          <t>1060</t>
        </is>
      </c>
      <c r="C569" s="29" t="inlineStr">
        <is>
          <t>Stock SAP</t>
        </is>
      </c>
      <c r="D569" s="29" t="inlineStr">
        <is>
          <t>Medicamentos</t>
        </is>
      </c>
      <c r="E569" s="29" t="inlineStr">
        <is>
          <t>ZMED</t>
        </is>
      </c>
      <c r="F569" s="29" t="inlineStr">
        <is>
          <t>Dentro del alcance</t>
        </is>
      </c>
      <c r="G569" s="29" t="inlineStr">
        <is>
          <t>1000425</t>
        </is>
      </c>
      <c r="H569" s="29" t="inlineStr">
        <is>
          <t>KLOSIDOL (TRAMADOL) 5ml Ampolla</t>
        </is>
      </c>
      <c r="I569" s="29" t="inlineStr">
        <is>
          <t>327</t>
        </is>
      </c>
      <c r="J569" s="29" t="inlineStr">
        <is>
          <t>TRAMADOL 100 MG AMP</t>
        </is>
      </c>
      <c r="K569" s="30">
        <f>SUMIF('1060 NQN'!$A$2:$A$2023,$G569,'1060 NQN'!$I$2:$I$2023)</f>
        <v/>
      </c>
      <c r="L569" s="30">
        <f>SUMIF('1060 NQN'!$A$2:$A$2023,$G569,'1060 NQN'!$Q$2:$Q$2023)</f>
        <v/>
      </c>
      <c r="M569" s="30">
        <f>$K569-$L569</f>
        <v/>
      </c>
      <c r="N569" s="31">
        <f>IFERROR(SUMIF('1060 NQN'!$A$2:$A$2023,$G569,'1060 NQN'!$M$2:$M$2023)/$K569,0)</f>
        <v/>
      </c>
      <c r="O569" s="31">
        <f>IFERROR($K569*$N569,"")</f>
        <v/>
      </c>
      <c r="P569" s="31">
        <f>IFERROR($L569*$N569,"")</f>
        <v/>
      </c>
      <c r="Q569" s="31">
        <f>$M569*$N569</f>
        <v/>
      </c>
      <c r="R569" s="29" t="n"/>
      <c r="S569" s="38" t="inlineStr">
        <is>
          <t>Baja</t>
        </is>
      </c>
      <c r="T569" s="29" t="inlineStr">
        <is>
          <t>Homologado – confianza Baja – pendiente de validación</t>
        </is>
      </c>
      <c r="U569" s="38" t="inlineStr">
        <is>
          <t>Dar de baja en SAP</t>
        </is>
      </c>
      <c r="V569" s="29" t="inlineStr">
        <is>
          <t>Cruce por nomenclatura SAP</t>
        </is>
      </c>
      <c r="W569" s="29" t="inlineStr">
        <is>
          <t>Sí</t>
        </is>
      </c>
      <c r="X569" s="29" t="inlineStr">
        <is>
          <t>1000425, 1000128</t>
        </is>
      </c>
      <c r="Y569" s="29" t="inlineStr">
        <is>
          <t>Sí</t>
        </is>
      </c>
      <c r="Z569" s="29" t="inlineStr">
        <is>
          <t>M01-011</t>
        </is>
      </c>
      <c r="AA569" s="29" t="inlineStr">
        <is>
          <t>Homologado al master M01-011, pero sus códigos SAP (1000635) no figuran en el stock SAP de este centro. Cruce por nomenclatura: similitud 0.54. El cruce SAP–Avain identificó 2 códigos SAP como posibles equivalentes del mismo ítem de Avain (1000425, 1000128). Se imputó al primero (lógica BUSCARV); requiere validación posterior. El material ocupa 8 filas en la hoja 1060 NQN (lote/almacén). La cantidad SAP y la física de esta vista son el total del material.</t>
        </is>
      </c>
    </row>
    <row r="570">
      <c r="A570" s="29" t="inlineStr">
        <is>
          <t>Neuquén</t>
        </is>
      </c>
      <c r="B570" s="29" t="inlineStr">
        <is>
          <t>1060</t>
        </is>
      </c>
      <c r="C570" s="29" t="inlineStr">
        <is>
          <t>Stock SAP</t>
        </is>
      </c>
      <c r="D570" s="29" t="inlineStr">
        <is>
          <t>Medicamentos</t>
        </is>
      </c>
      <c r="E570" s="29" t="inlineStr">
        <is>
          <t>ZMED</t>
        </is>
      </c>
      <c r="F570" s="29" t="inlineStr">
        <is>
          <t>Dentro del alcance</t>
        </is>
      </c>
      <c r="G570" s="29" t="inlineStr">
        <is>
          <t>1000063</t>
        </is>
      </c>
      <c r="H570" s="29" t="inlineStr">
        <is>
          <t>DIGOXINA 0,25 MG/ML AMPOLLA DE 1ML</t>
        </is>
      </c>
      <c r="I570" s="29" t="inlineStr">
        <is>
          <t>308</t>
        </is>
      </c>
      <c r="J570" s="29" t="inlineStr">
        <is>
          <t>DIGOXINA</t>
        </is>
      </c>
      <c r="K570" s="30">
        <f>SUMIF('1060 NQN'!$A$2:$A$2023,$G570,'1060 NQN'!$I$2:$I$2023)</f>
        <v/>
      </c>
      <c r="L570" s="30">
        <f>SUMIF('1060 NQN'!$A$2:$A$2023,$G570,'1060 NQN'!$Q$2:$Q$2023)</f>
        <v/>
      </c>
      <c r="M570" s="30">
        <f>$K570-$L570</f>
        <v/>
      </c>
      <c r="N570" s="31">
        <f>IFERROR(SUMIF('1060 NQN'!$A$2:$A$2023,$G570,'1060 NQN'!$M$2:$M$2023)/$K570,0)</f>
        <v/>
      </c>
      <c r="O570" s="31">
        <f>IFERROR($K570*$N570,"")</f>
        <v/>
      </c>
      <c r="P570" s="31">
        <f>IFERROR($L570*$N570,"")</f>
        <v/>
      </c>
      <c r="Q570" s="31">
        <f>$M570*$N570</f>
        <v/>
      </c>
      <c r="R570" s="29" t="n"/>
      <c r="S570" s="42" t="inlineStr">
        <is>
          <t>Media</t>
        </is>
      </c>
      <c r="T570" s="29" t="inlineStr">
        <is>
          <t>Homologado – confianza Media – pendiente de validación</t>
        </is>
      </c>
      <c r="U570" s="38" t="inlineStr">
        <is>
          <t>Dar de baja en SAP</t>
        </is>
      </c>
      <c r="V570" s="29" t="inlineStr">
        <is>
          <t>Homologación por código Avain (master M04-008)</t>
        </is>
      </c>
      <c r="W570" s="29" t="inlineStr">
        <is>
          <t>No</t>
        </is>
      </c>
      <c r="X570" s="29" t="n"/>
      <c r="Y570" s="29" t="inlineStr">
        <is>
          <t>Sí</t>
        </is>
      </c>
      <c r="Z570" s="29" t="inlineStr">
        <is>
          <t>M04-008</t>
        </is>
      </c>
      <c r="AA570" s="29" t="inlineStr">
        <is>
          <t>Homologación: confianza base Media + confianza SAP Alta → Media. El material ocupa 11 filas en la hoja 1060 NQN (lote/almacén). La cantidad SAP y la física de esta vista son el total del material.</t>
        </is>
      </c>
    </row>
    <row r="571">
      <c r="A571" s="29" t="inlineStr">
        <is>
          <t>Neuquén</t>
        </is>
      </c>
      <c r="B571" s="29" t="inlineStr">
        <is>
          <t>1060</t>
        </is>
      </c>
      <c r="C571" s="29" t="inlineStr">
        <is>
          <t>Stock SAP</t>
        </is>
      </c>
      <c r="D571" s="29" t="inlineStr">
        <is>
          <t>Medicamentos</t>
        </is>
      </c>
      <c r="E571" s="29" t="inlineStr">
        <is>
          <t>ZMED</t>
        </is>
      </c>
      <c r="F571" s="29" t="inlineStr">
        <is>
          <t>Dentro del alcance</t>
        </is>
      </c>
      <c r="G571" s="29" t="inlineStr">
        <is>
          <t>1000098</t>
        </is>
      </c>
      <c r="H571" s="29" t="inlineStr">
        <is>
          <t>MIDAZOLAN 15MG/3ML AMPOLLA INYECTABLE</t>
        </is>
      </c>
      <c r="I571" s="29" t="inlineStr">
        <is>
          <t>330</t>
        </is>
      </c>
      <c r="J571" s="29" t="inlineStr">
        <is>
          <t>MIDAZOLAM 5MG AMP</t>
        </is>
      </c>
      <c r="K571" s="30">
        <f>SUMIF('1060 NQN'!$A$2:$A$2023,$G571,'1060 NQN'!$I$2:$I$2023)</f>
        <v/>
      </c>
      <c r="L571" s="30">
        <f>SUMIF('1060 NQN'!$A$2:$A$2023,$G571,'1060 NQN'!$Q$2:$Q$2023)</f>
        <v/>
      </c>
      <c r="M571" s="30">
        <f>$K571-$L571</f>
        <v/>
      </c>
      <c r="N571" s="31">
        <f>IFERROR(SUMIF('1060 NQN'!$A$2:$A$2023,$G571,'1060 NQN'!$M$2:$M$2023)/$K571,0)</f>
        <v/>
      </c>
      <c r="O571" s="31">
        <f>IFERROR($K571*$N571,"")</f>
        <v/>
      </c>
      <c r="P571" s="31">
        <f>IFERROR($L571*$N571,"")</f>
        <v/>
      </c>
      <c r="Q571" s="31">
        <f>$M571*$N571</f>
        <v/>
      </c>
      <c r="R571" s="29" t="n"/>
      <c r="S571" s="38" t="inlineStr">
        <is>
          <t>Baja</t>
        </is>
      </c>
      <c r="T571" s="29" t="inlineStr">
        <is>
          <t>Homologado – confianza Baja – pendiente de validación</t>
        </is>
      </c>
      <c r="U571" s="38" t="inlineStr">
        <is>
          <t>Dar de baja en SAP</t>
        </is>
      </c>
      <c r="V571" s="29" t="inlineStr">
        <is>
          <t>Homologación por código Avain (master M02-001)</t>
        </is>
      </c>
      <c r="W571" s="29" t="inlineStr">
        <is>
          <t>No</t>
        </is>
      </c>
      <c r="X571" s="29" t="n"/>
      <c r="Y571" s="29" t="inlineStr">
        <is>
          <t>Sí</t>
        </is>
      </c>
      <c r="Z571" s="29" t="inlineStr">
        <is>
          <t>M02-001</t>
        </is>
      </c>
      <c r="AA571" s="29" t="inlineStr">
        <is>
          <t>Homologación: confianza base Baja + confianza SAP Alta → Baja. Aunque la homologación vincula estos registros, la presentación no coincide con el material imputado (dosis/presentación distinta (5MG vs 3ML, 15MG); similitud 0.50). Nivel degradado a Baja: verificar si corresponde otro código SAP. El material ocupa 8 filas en la hoja 1060 NQN (lote/almacén). La cantidad SAP y la física de esta vista son el total del material.</t>
        </is>
      </c>
    </row>
    <row r="572">
      <c r="A572" s="29" t="inlineStr">
        <is>
          <t>Neuquén</t>
        </is>
      </c>
      <c r="B572" s="29" t="inlineStr">
        <is>
          <t>1060</t>
        </is>
      </c>
      <c r="C572" s="29" t="inlineStr">
        <is>
          <t>Stock SAP</t>
        </is>
      </c>
      <c r="D572" s="29" t="inlineStr">
        <is>
          <t>Medicamentos</t>
        </is>
      </c>
      <c r="E572" s="29" t="inlineStr">
        <is>
          <t>ZMED</t>
        </is>
      </c>
      <c r="F572" s="29" t="inlineStr">
        <is>
          <t>Dentro del alcance</t>
        </is>
      </c>
      <c r="G572" s="29" t="inlineStr">
        <is>
          <t>1000384</t>
        </is>
      </c>
      <c r="H572" s="29" t="inlineStr">
        <is>
          <t>RANITIDINA 50 MG AMP</t>
        </is>
      </c>
      <c r="I572" s="29" t="inlineStr">
        <is>
          <t>253</t>
        </is>
      </c>
      <c r="J572" s="29" t="inlineStr">
        <is>
          <t>RANITIDINA AMP</t>
        </is>
      </c>
      <c r="K572" s="30">
        <f>SUMIF('1060 NQN'!$A$2:$A$2023,$G572,'1060 NQN'!$I$2:$I$2023)</f>
        <v/>
      </c>
      <c r="L572" s="30">
        <f>SUMIF('1060 NQN'!$A$2:$A$2023,$G572,'1060 NQN'!$Q$2:$Q$2023)</f>
        <v/>
      </c>
      <c r="M572" s="30">
        <f>$K572-$L572</f>
        <v/>
      </c>
      <c r="N572" s="31">
        <f>IFERROR(SUMIF('1060 NQN'!$A$2:$A$2023,$G572,'1060 NQN'!$M$2:$M$2023)/$K572,0)</f>
        <v/>
      </c>
      <c r="O572" s="31">
        <f>IFERROR($K572*$N572,"")</f>
        <v/>
      </c>
      <c r="P572" s="31">
        <f>IFERROR($L572*$N572,"")</f>
        <v/>
      </c>
      <c r="Q572" s="31">
        <f>$M572*$N572</f>
        <v/>
      </c>
      <c r="R572" s="29" t="n"/>
      <c r="S572" s="42" t="inlineStr">
        <is>
          <t>Media</t>
        </is>
      </c>
      <c r="T572" s="29" t="inlineStr">
        <is>
          <t>Homologado – confianza Media – pendiente de validación</t>
        </is>
      </c>
      <c r="U572" s="38" t="inlineStr">
        <is>
          <t>Dar de baja en SAP</t>
        </is>
      </c>
      <c r="V572" s="29" t="inlineStr">
        <is>
          <t>Cruce por nomenclatura SAP</t>
        </is>
      </c>
      <c r="W572" s="29" t="inlineStr">
        <is>
          <t>Sí</t>
        </is>
      </c>
      <c r="X572" s="29" t="inlineStr">
        <is>
          <t>1000384, 1000171</t>
        </is>
      </c>
      <c r="Y572" s="29" t="inlineStr">
        <is>
          <t>No</t>
        </is>
      </c>
      <c r="Z572" s="29" t="n"/>
      <c r="AA572" s="29" t="inlineStr">
        <is>
          <t>Cruce por nomenclatura: una nomenclatura no informa dosis; similitud 0.82. El cruce SAP–Avain identificó 2 códigos SAP como posibles equivalentes del mismo ítem de Avain (1000384, 1000171). Se imputó al primero (lógica BUSCARV); requiere validación posterior. El material ocupa 7 filas en la hoja 1060 NQN (lote/almacén). La cantidad SAP y la física de esta vista son el total del material.</t>
        </is>
      </c>
    </row>
    <row r="573">
      <c r="A573" s="29" t="inlineStr">
        <is>
          <t>Neuquén</t>
        </is>
      </c>
      <c r="B573" s="29" t="inlineStr">
        <is>
          <t>1060</t>
        </is>
      </c>
      <c r="C573" s="29" t="inlineStr">
        <is>
          <t>Stock SAP</t>
        </is>
      </c>
      <c r="D573" s="29" t="inlineStr">
        <is>
          <t>Medicamentos</t>
        </is>
      </c>
      <c r="E573" s="29" t="inlineStr">
        <is>
          <t>ZMED</t>
        </is>
      </c>
      <c r="F573" s="29" t="inlineStr">
        <is>
          <t>Dentro del alcance</t>
        </is>
      </c>
      <c r="G573" s="29" t="inlineStr">
        <is>
          <t>1000107</t>
        </is>
      </c>
      <c r="H573" s="29" t="inlineStr">
        <is>
          <t>ACIDO ACETIL SALICILICO 500MG COMPRIMIDO</t>
        </is>
      </c>
      <c r="I573" s="29" t="n"/>
      <c r="J573" s="29" t="n"/>
      <c r="K573" s="30">
        <f>SUMIF('1060 NQN'!$A$2:$A$2023,$G573,'1060 NQN'!$I$2:$I$2023)</f>
        <v/>
      </c>
      <c r="L573" s="30">
        <f>SUMIF('1060 NQN'!$A$2:$A$2023,$G573,'1060 NQN'!$Q$2:$Q$2023)</f>
        <v/>
      </c>
      <c r="M573" s="30">
        <f>$K573-$L573</f>
        <v/>
      </c>
      <c r="N573" s="31">
        <f>IFERROR(SUMIF('1060 NQN'!$A$2:$A$2023,$G573,'1060 NQN'!$M$2:$M$2023)/$K573,0)</f>
        <v/>
      </c>
      <c r="O573" s="31">
        <f>IFERROR($K573*$N573,"")</f>
        <v/>
      </c>
      <c r="P573" s="31">
        <f>IFERROR($L573*$N573,"")</f>
        <v/>
      </c>
      <c r="Q573" s="31">
        <f>$M573*$N573</f>
        <v/>
      </c>
      <c r="R573" s="29" t="n"/>
      <c r="S573" s="39" t="n"/>
      <c r="T573" s="29" t="inlineStr">
        <is>
          <t>Sin recuento físico en el inventario de Avain</t>
        </is>
      </c>
      <c r="U573" s="40" t="inlineStr">
        <is>
          <t>Sin recuento físico</t>
        </is>
      </c>
      <c r="V573" s="29" t="n"/>
      <c r="W573" s="29" t="n"/>
      <c r="X573" s="29" t="n"/>
      <c r="Y573" s="29" t="n"/>
      <c r="Z573" s="29" t="n"/>
      <c r="AA573" s="29" t="n"/>
    </row>
    <row r="574">
      <c r="A574" s="29" t="inlineStr">
        <is>
          <t>Neuquén</t>
        </is>
      </c>
      <c r="B574" s="29" t="inlineStr">
        <is>
          <t>1060</t>
        </is>
      </c>
      <c r="C574" s="29" t="inlineStr">
        <is>
          <t>Stock SAP</t>
        </is>
      </c>
      <c r="D574" s="29" t="inlineStr">
        <is>
          <t>Descartables</t>
        </is>
      </c>
      <c r="E574" s="29" t="inlineStr">
        <is>
          <t>ZDES</t>
        </is>
      </c>
      <c r="F574" s="29" t="inlineStr">
        <is>
          <t>Dentro del alcance</t>
        </is>
      </c>
      <c r="G574" s="29" t="inlineStr">
        <is>
          <t>2000095</t>
        </is>
      </c>
      <c r="H574" s="29" t="inlineStr">
        <is>
          <t>APOSITO NO ESTERIL (G+A) 10X20CM</t>
        </is>
      </c>
      <c r="I574" s="29" t="n"/>
      <c r="J574" s="29" t="n"/>
      <c r="K574" s="30">
        <f>SUMIF('1060 NQN'!$A$2:$A$2023,$G574,'1060 NQN'!$I$2:$I$2023)</f>
        <v/>
      </c>
      <c r="L574" s="30">
        <f>SUMIF('1060 NQN'!$A$2:$A$2023,$G574,'1060 NQN'!$Q$2:$Q$2023)</f>
        <v/>
      </c>
      <c r="M574" s="30">
        <f>$K574-$L574</f>
        <v/>
      </c>
      <c r="N574" s="31">
        <f>IFERROR(SUMIF('1060 NQN'!$A$2:$A$2023,$G574,'1060 NQN'!$M$2:$M$2023)/$K574,0)</f>
        <v/>
      </c>
      <c r="O574" s="31">
        <f>IFERROR($K574*$N574,"")</f>
        <v/>
      </c>
      <c r="P574" s="31">
        <f>IFERROR($L574*$N574,"")</f>
        <v/>
      </c>
      <c r="Q574" s="31">
        <f>$M574*$N574</f>
        <v/>
      </c>
      <c r="R574" s="29" t="n"/>
      <c r="S574" s="39" t="n"/>
      <c r="T574" s="29" t="inlineStr">
        <is>
          <t>Sin recuento físico en el inventario de Avain</t>
        </is>
      </c>
      <c r="U574" s="40" t="inlineStr">
        <is>
          <t>Sin recuento físico</t>
        </is>
      </c>
      <c r="V574" s="29" t="n"/>
      <c r="W574" s="29" t="n"/>
      <c r="X574" s="29" t="n"/>
      <c r="Y574" s="29" t="n"/>
      <c r="Z574" s="29" t="n"/>
      <c r="AA574" s="29" t="inlineStr">
        <is>
          <t>El material ocupa 2 filas en la hoja 1060 NQN (lote/almacén). La cantidad SAP y la física de esta vista son el total del material.</t>
        </is>
      </c>
    </row>
    <row r="575">
      <c r="A575" s="29" t="inlineStr">
        <is>
          <t>Neuquén</t>
        </is>
      </c>
      <c r="B575" s="29" t="inlineStr">
        <is>
          <t>1060</t>
        </is>
      </c>
      <c r="C575" s="29" t="inlineStr">
        <is>
          <t>Stock SAP</t>
        </is>
      </c>
      <c r="D575" s="29" t="inlineStr">
        <is>
          <t>Medicamentos</t>
        </is>
      </c>
      <c r="E575" s="29" t="inlineStr">
        <is>
          <t>ZMED</t>
        </is>
      </c>
      <c r="F575" s="29" t="inlineStr">
        <is>
          <t>Dentro del alcance</t>
        </is>
      </c>
      <c r="G575" s="29" t="inlineStr">
        <is>
          <t>1000108</t>
        </is>
      </c>
      <c r="H575" s="29" t="inlineStr">
        <is>
          <t>HALOPERIDOL  5MG/1ML AMPOLLA</t>
        </is>
      </c>
      <c r="I575" s="29" t="inlineStr">
        <is>
          <t>325</t>
        </is>
      </c>
      <c r="J575" s="29" t="inlineStr">
        <is>
          <t>HALOPERIDOL AMP</t>
        </is>
      </c>
      <c r="K575" s="30">
        <f>SUMIF('1060 NQN'!$A$2:$A$2023,$G575,'1060 NQN'!$I$2:$I$2023)</f>
        <v/>
      </c>
      <c r="L575" s="30">
        <f>SUMIF('1060 NQN'!$A$2:$A$2023,$G575,'1060 NQN'!$Q$2:$Q$2023)</f>
        <v/>
      </c>
      <c r="M575" s="30">
        <f>$K575-$L575</f>
        <v/>
      </c>
      <c r="N575" s="31">
        <f>IFERROR(SUMIF('1060 NQN'!$A$2:$A$2023,$G575,'1060 NQN'!$M$2:$M$2023)/$K575,0)</f>
        <v/>
      </c>
      <c r="O575" s="31">
        <f>IFERROR($K575*$N575,"")</f>
        <v/>
      </c>
      <c r="P575" s="31">
        <f>IFERROR($L575*$N575,"")</f>
        <v/>
      </c>
      <c r="Q575" s="31">
        <f>$M575*$N575</f>
        <v/>
      </c>
      <c r="R575" s="29" t="n"/>
      <c r="S575" s="42" t="inlineStr">
        <is>
          <t>Media</t>
        </is>
      </c>
      <c r="T575" s="29" t="inlineStr">
        <is>
          <t>Homologado – confianza Media – pendiente de validación</t>
        </is>
      </c>
      <c r="U575" s="38" t="inlineStr">
        <is>
          <t>Dar de baja en SAP</t>
        </is>
      </c>
      <c r="V575" s="29" t="inlineStr">
        <is>
          <t>Homologación por código Avain (master M09-005)</t>
        </is>
      </c>
      <c r="W575" s="29" t="inlineStr">
        <is>
          <t>No</t>
        </is>
      </c>
      <c r="X575" s="29" t="n"/>
      <c r="Y575" s="29" t="inlineStr">
        <is>
          <t>Sí</t>
        </is>
      </c>
      <c r="Z575" s="29" t="inlineStr">
        <is>
          <t>M09-005</t>
        </is>
      </c>
      <c r="AA575" s="29" t="inlineStr">
        <is>
          <t>Homologación: confianza base Media + confianza SAP Alta → Media. El material ocupa 7 filas en la hoja 1060 NQN (lote/almacén). La cantidad SAP y la física de esta vista son el total del material.</t>
        </is>
      </c>
    </row>
    <row r="576">
      <c r="A576" s="29" t="inlineStr">
        <is>
          <t>Neuquén</t>
        </is>
      </c>
      <c r="B576" s="29" t="inlineStr">
        <is>
          <t>1060</t>
        </is>
      </c>
      <c r="C576" s="29" t="inlineStr">
        <is>
          <t>Stock SAP</t>
        </is>
      </c>
      <c r="D576" s="29" t="inlineStr">
        <is>
          <t>Medicamentos</t>
        </is>
      </c>
      <c r="E576" s="29" t="inlineStr">
        <is>
          <t>ZMED</t>
        </is>
      </c>
      <c r="F576" s="29" t="inlineStr">
        <is>
          <t>Dentro del alcance</t>
        </is>
      </c>
      <c r="G576" s="29" t="inlineStr">
        <is>
          <t>1000426</t>
        </is>
      </c>
      <c r="H576" s="29" t="inlineStr">
        <is>
          <t>DECADRON 8MG / 2ML F. AMP</t>
        </is>
      </c>
      <c r="I576" s="29" t="n"/>
      <c r="J576" s="29" t="n"/>
      <c r="K576" s="30">
        <f>SUMIF('1060 NQN'!$A$2:$A$2023,$G576,'1060 NQN'!$I$2:$I$2023)</f>
        <v/>
      </c>
      <c r="L576" s="30">
        <f>SUMIF('1060 NQN'!$A$2:$A$2023,$G576,'1060 NQN'!$Q$2:$Q$2023)</f>
        <v/>
      </c>
      <c r="M576" s="30">
        <f>$K576-$L576</f>
        <v/>
      </c>
      <c r="N576" s="31">
        <f>IFERROR(SUMIF('1060 NQN'!$A$2:$A$2023,$G576,'1060 NQN'!$M$2:$M$2023)/$K576,0)</f>
        <v/>
      </c>
      <c r="O576" s="31">
        <f>IFERROR($K576*$N576,"")</f>
        <v/>
      </c>
      <c r="P576" s="31">
        <f>IFERROR($L576*$N576,"")</f>
        <v/>
      </c>
      <c r="Q576" s="31">
        <f>$M576*$N576</f>
        <v/>
      </c>
      <c r="R576" s="29" t="n"/>
      <c r="S576" s="39" t="n"/>
      <c r="T576" s="29" t="inlineStr">
        <is>
          <t>Sin recuento físico en el inventario de Avain</t>
        </is>
      </c>
      <c r="U576" s="40" t="inlineStr">
        <is>
          <t>Sin recuento físico</t>
        </is>
      </c>
      <c r="V576" s="29" t="n"/>
      <c r="W576" s="29" t="n"/>
      <c r="X576" s="29" t="n"/>
      <c r="Y576" s="29" t="n"/>
      <c r="Z576" s="29" t="n"/>
      <c r="AA576" s="29" t="inlineStr">
        <is>
          <t>El material ocupa 23 filas en la hoja 1060 NQN (lote/almacén). La cantidad SAP y la física de esta vista son el total del material.</t>
        </is>
      </c>
    </row>
    <row r="577">
      <c r="A577" s="29" t="inlineStr">
        <is>
          <t>Neuquén</t>
        </is>
      </c>
      <c r="B577" s="29" t="inlineStr">
        <is>
          <t>1060</t>
        </is>
      </c>
      <c r="C577" s="29" t="inlineStr">
        <is>
          <t>Stock SAP</t>
        </is>
      </c>
      <c r="D577" s="29" t="inlineStr">
        <is>
          <t>Medicamentos</t>
        </is>
      </c>
      <c r="E577" s="29" t="inlineStr">
        <is>
          <t>ZMED</t>
        </is>
      </c>
      <c r="F577" s="29" t="inlineStr">
        <is>
          <t>Dentro del alcance</t>
        </is>
      </c>
      <c r="G577" s="29" t="inlineStr">
        <is>
          <t>1000003</t>
        </is>
      </c>
      <c r="H577" s="29" t="inlineStr">
        <is>
          <t>AGUA BIDESTILADA AMPOLLA POR 10ML</t>
        </is>
      </c>
      <c r="I577" s="29" t="n"/>
      <c r="J577" s="29" t="n"/>
      <c r="K577" s="30">
        <f>SUMIF('1060 NQN'!$A$2:$A$2023,$G577,'1060 NQN'!$I$2:$I$2023)</f>
        <v/>
      </c>
      <c r="L577" s="30">
        <f>SUMIF('1060 NQN'!$A$2:$A$2023,$G577,'1060 NQN'!$Q$2:$Q$2023)</f>
        <v/>
      </c>
      <c r="M577" s="30">
        <f>$K577-$L577</f>
        <v/>
      </c>
      <c r="N577" s="31">
        <f>IFERROR(SUMIF('1060 NQN'!$A$2:$A$2023,$G577,'1060 NQN'!$M$2:$M$2023)/$K577,0)</f>
        <v/>
      </c>
      <c r="O577" s="31">
        <f>IFERROR($K577*$N577,"")</f>
        <v/>
      </c>
      <c r="P577" s="31">
        <f>IFERROR($L577*$N577,"")</f>
        <v/>
      </c>
      <c r="Q577" s="31">
        <f>$M577*$N577</f>
        <v/>
      </c>
      <c r="R577" s="29" t="n"/>
      <c r="S577" s="39" t="n"/>
      <c r="T577" s="29" t="inlineStr">
        <is>
          <t>Sin recuento físico en el inventario de Avain</t>
        </is>
      </c>
      <c r="U577" s="40" t="inlineStr">
        <is>
          <t>Sin recuento físico</t>
        </is>
      </c>
      <c r="V577" s="29" t="n"/>
      <c r="W577" s="29" t="n"/>
      <c r="X577" s="29" t="n"/>
      <c r="Y577" s="29" t="n"/>
      <c r="Z577" s="29" t="n"/>
      <c r="AA577" s="29" t="inlineStr">
        <is>
          <t>El material ocupa 5 filas en la hoja 1060 NQN (lote/almacén). La cantidad SAP y la física de esta vista son el total del material.</t>
        </is>
      </c>
    </row>
    <row r="578">
      <c r="A578" s="29" t="inlineStr">
        <is>
          <t>Neuquén</t>
        </is>
      </c>
      <c r="B578" s="29" t="inlineStr">
        <is>
          <t>1060</t>
        </is>
      </c>
      <c r="C578" s="29" t="inlineStr">
        <is>
          <t>Stock SAP</t>
        </is>
      </c>
      <c r="D578" s="29" t="inlineStr">
        <is>
          <t>Medicamentos</t>
        </is>
      </c>
      <c r="E578" s="29" t="inlineStr">
        <is>
          <t>ZMED</t>
        </is>
      </c>
      <c r="F578" s="29" t="inlineStr">
        <is>
          <t>Dentro del alcance</t>
        </is>
      </c>
      <c r="G578" s="29" t="inlineStr">
        <is>
          <t>1000422</t>
        </is>
      </c>
      <c r="H578" s="29" t="inlineStr">
        <is>
          <t>ATENOLOL 50 mg</t>
        </is>
      </c>
      <c r="I578" s="29" t="inlineStr">
        <is>
          <t>313 | 314</t>
        </is>
      </c>
      <c r="J578" s="29" t="inlineStr">
        <is>
          <t>ATENOLOL 50 MG COMP</t>
        </is>
      </c>
      <c r="K578" s="30">
        <f>SUMIF('1060 NQN'!$A$2:$A$2023,$G578,'1060 NQN'!$I$2:$I$2023)</f>
        <v/>
      </c>
      <c r="L578" s="30">
        <f>SUMIF('1060 NQN'!$A$2:$A$2023,$G578,'1060 NQN'!$Q$2:$Q$2023)</f>
        <v/>
      </c>
      <c r="M578" s="30">
        <f>$K578-$L578</f>
        <v/>
      </c>
      <c r="N578" s="31">
        <f>IFERROR(SUMIF('1060 NQN'!$A$2:$A$2023,$G578,'1060 NQN'!$M$2:$M$2023)/$K578,0)</f>
        <v/>
      </c>
      <c r="O578" s="31">
        <f>IFERROR($K578*$N578,"")</f>
        <v/>
      </c>
      <c r="P578" s="31">
        <f>IFERROR($L578*$N578,"")</f>
        <v/>
      </c>
      <c r="Q578" s="31">
        <f>$M578*$N578</f>
        <v/>
      </c>
      <c r="R578" s="29" t="n"/>
      <c r="S578" s="42" t="inlineStr">
        <is>
          <t>Media</t>
        </is>
      </c>
      <c r="T578" s="29" t="inlineStr">
        <is>
          <t>Homologado – confianza Media – pendiente de validación</t>
        </is>
      </c>
      <c r="U578" s="38" t="inlineStr">
        <is>
          <t>Dar de baja en SAP</t>
        </is>
      </c>
      <c r="V578" s="29" t="inlineStr">
        <is>
          <t>Homologación por nombre Avain (master M04-002)</t>
        </is>
      </c>
      <c r="W578" s="29" t="inlineStr">
        <is>
          <t>No</t>
        </is>
      </c>
      <c r="X578" s="29" t="n"/>
      <c r="Y578" s="29" t="inlineStr">
        <is>
          <t>Sí</t>
        </is>
      </c>
      <c r="Z578" s="29" t="inlineStr">
        <is>
          <t>M04-002</t>
        </is>
      </c>
      <c r="AA578" s="29" t="inlineStr">
        <is>
          <t>Homologación: confianza base Media + confianza SAP Alta → Media. Otros códigos SAP del master no están en el stock de este centro: 1005233, 5004158. El material ocupa 6 filas en la hoja 1060 NQN (lote/almacén). La cantidad SAP y la física de esta vista son el total del material.</t>
        </is>
      </c>
    </row>
    <row r="579">
      <c r="A579" s="29" t="inlineStr">
        <is>
          <t>Neuquén</t>
        </is>
      </c>
      <c r="B579" s="29" t="inlineStr">
        <is>
          <t>1060</t>
        </is>
      </c>
      <c r="C579" s="29" t="inlineStr">
        <is>
          <t>Stock SAP</t>
        </is>
      </c>
      <c r="D579" s="29" t="inlineStr">
        <is>
          <t>Medicamentos</t>
        </is>
      </c>
      <c r="E579" s="29" t="inlineStr">
        <is>
          <t>ZMED</t>
        </is>
      </c>
      <c r="F579" s="29" t="inlineStr">
        <is>
          <t>Dentro del alcance</t>
        </is>
      </c>
      <c r="G579" s="29" t="inlineStr">
        <is>
          <t>1000330</t>
        </is>
      </c>
      <c r="H579" s="29" t="inlineStr">
        <is>
          <t>ANGINOTRAC COMPRIMIDO</t>
        </is>
      </c>
      <c r="I579" s="29" t="inlineStr">
        <is>
          <t>271</t>
        </is>
      </c>
      <c r="J579" s="29" t="inlineStr">
        <is>
          <t>ANGINOTRAT</t>
        </is>
      </c>
      <c r="K579" s="30">
        <f>SUMIF('1060 NQN'!$A$2:$A$2023,$G579,'1060 NQN'!$I$2:$I$2023)</f>
        <v/>
      </c>
      <c r="L579" s="30">
        <f>SUMIF('1060 NQN'!$A$2:$A$2023,$G579,'1060 NQN'!$Q$2:$Q$2023)</f>
        <v/>
      </c>
      <c r="M579" s="30">
        <f>$K579-$L579</f>
        <v/>
      </c>
      <c r="N579" s="31">
        <f>IFERROR(SUMIF('1060 NQN'!$A$2:$A$2023,$G579,'1060 NQN'!$M$2:$M$2023)/$K579,0)</f>
        <v/>
      </c>
      <c r="O579" s="31">
        <f>IFERROR($K579*$N579,"")</f>
        <v/>
      </c>
      <c r="P579" s="31">
        <f>IFERROR($L579*$N579,"")</f>
        <v/>
      </c>
      <c r="Q579" s="31">
        <f>$M579*$N579</f>
        <v/>
      </c>
      <c r="R579" s="29" t="n"/>
      <c r="S579" s="42" t="inlineStr">
        <is>
          <t>Media</t>
        </is>
      </c>
      <c r="T579" s="29" t="inlineStr">
        <is>
          <t>Homologado – confianza Media – pendiente de validación</t>
        </is>
      </c>
      <c r="U579" s="38" t="inlineStr">
        <is>
          <t>Dar de baja en SAP</t>
        </is>
      </c>
      <c r="V579" s="29" t="inlineStr">
        <is>
          <t>Cruce por nomenclatura SAP</t>
        </is>
      </c>
      <c r="W579" s="29" t="inlineStr">
        <is>
          <t>No</t>
        </is>
      </c>
      <c r="X579" s="29" t="n"/>
      <c r="Y579" s="29" t="inlineStr">
        <is>
          <t>No</t>
        </is>
      </c>
      <c r="Z579" s="29" t="n"/>
      <c r="AA579" s="29" t="inlineStr">
        <is>
          <t>Cruce por nomenclatura: similitud 0.57. El material ocupa 12 filas en la hoja 1060 NQN (lote/almacén). La cantidad SAP y la física de esta vista son el total del material.</t>
        </is>
      </c>
    </row>
    <row r="580">
      <c r="A580" s="29" t="inlineStr">
        <is>
          <t>Neuquén</t>
        </is>
      </c>
      <c r="B580" s="29" t="inlineStr">
        <is>
          <t>1060</t>
        </is>
      </c>
      <c r="C580" s="29" t="inlineStr">
        <is>
          <t>Stock SAP</t>
        </is>
      </c>
      <c r="D580" s="29" t="inlineStr">
        <is>
          <t>Medicamentos</t>
        </is>
      </c>
      <c r="E580" s="29" t="inlineStr">
        <is>
          <t>ZMED</t>
        </is>
      </c>
      <c r="F580" s="29" t="inlineStr">
        <is>
          <t>Dentro del alcance</t>
        </is>
      </c>
      <c r="G580" s="29" t="inlineStr">
        <is>
          <t>1000177</t>
        </is>
      </c>
      <c r="H580" s="29" t="inlineStr">
        <is>
          <t>DIPIRONA COMPRIMIDO</t>
        </is>
      </c>
      <c r="I580" s="29" t="inlineStr">
        <is>
          <t>515</t>
        </is>
      </c>
      <c r="J580" s="29" t="inlineStr">
        <is>
          <t>DIPIRONA COMP</t>
        </is>
      </c>
      <c r="K580" s="30">
        <f>SUMIF('1060 NQN'!$A$2:$A$2023,$G580,'1060 NQN'!$I$2:$I$2023)</f>
        <v/>
      </c>
      <c r="L580" s="30">
        <f>SUMIF('1060 NQN'!$A$2:$A$2023,$G580,'1060 NQN'!$Q$2:$Q$2023)</f>
        <v/>
      </c>
      <c r="M580" s="30">
        <f>$K580-$L580</f>
        <v/>
      </c>
      <c r="N580" s="31">
        <f>IFERROR(SUMIF('1060 NQN'!$A$2:$A$2023,$G580,'1060 NQN'!$M$2:$M$2023)/$K580,0)</f>
        <v/>
      </c>
      <c r="O580" s="31">
        <f>IFERROR($K580*$N580,"")</f>
        <v/>
      </c>
      <c r="P580" s="31">
        <f>IFERROR($L580*$N580,"")</f>
        <v/>
      </c>
      <c r="Q580" s="31">
        <f>$M580*$N580</f>
        <v/>
      </c>
      <c r="R580" s="29" t="n"/>
      <c r="S580" s="37" t="inlineStr">
        <is>
          <t>Alta</t>
        </is>
      </c>
      <c r="T580" s="29" t="inlineStr">
        <is>
          <t>Homologado – confianza Alta</t>
        </is>
      </c>
      <c r="U580" s="38" t="inlineStr">
        <is>
          <t>Dar de baja en SAP</t>
        </is>
      </c>
      <c r="V580" s="29" t="inlineStr">
        <is>
          <t>Cruce por nomenclatura SAP</t>
        </is>
      </c>
      <c r="W580" s="29" t="inlineStr">
        <is>
          <t>No</t>
        </is>
      </c>
      <c r="X580" s="29" t="n"/>
      <c r="Y580" s="29" t="inlineStr">
        <is>
          <t>No</t>
        </is>
      </c>
      <c r="Z580" s="29" t="n"/>
      <c r="AA580" s="29" t="inlineStr">
        <is>
          <t>El código Avain 515 figura en la homologación como «Manitol» (master M12-004), pero en el inventario físico corresponde a «DIPIRONA COMP». El código no coincide con el producto: no se usó el vínculo de la homologación y se cruzó por nomenclatura. A revisar con los responsables de la base. Cruce por nomenclatura: similitud 1.00. El material ocupa 6 filas en la hoja 1060 NQN (lote/almacén). La cantidad SAP y la física de esta vista son el total del material.</t>
        </is>
      </c>
    </row>
    <row r="581">
      <c r="A581" s="29" t="inlineStr">
        <is>
          <t>Neuquén</t>
        </is>
      </c>
      <c r="B581" s="29" t="inlineStr">
        <is>
          <t>1060</t>
        </is>
      </c>
      <c r="C581" s="29" t="inlineStr">
        <is>
          <t>Stock SAP</t>
        </is>
      </c>
      <c r="D581" s="29" t="inlineStr">
        <is>
          <t>Descartables</t>
        </is>
      </c>
      <c r="E581" s="29" t="inlineStr">
        <is>
          <t>ZDES</t>
        </is>
      </c>
      <c r="F581" s="29" t="inlineStr">
        <is>
          <t>Dentro del alcance</t>
        </is>
      </c>
      <c r="G581" s="29" t="inlineStr">
        <is>
          <t>2000526</t>
        </is>
      </c>
      <c r="H581" s="29" t="inlineStr">
        <is>
          <t>VENDA TIPO CAMBRIC X 20 CM</t>
        </is>
      </c>
      <c r="I581" s="29" t="inlineStr">
        <is>
          <t>380</t>
        </is>
      </c>
      <c r="J581" s="29" t="inlineStr">
        <is>
          <t>VENDA CAMBRIC 20 CM</t>
        </is>
      </c>
      <c r="K581" s="30">
        <f>SUMIF('1060 NQN'!$A$2:$A$2023,$G581,'1060 NQN'!$I$2:$I$2023)</f>
        <v/>
      </c>
      <c r="L581" s="30">
        <f>SUMIF('1060 NQN'!$A$2:$A$2023,$G581,'1060 NQN'!$Q$2:$Q$2023)</f>
        <v/>
      </c>
      <c r="M581" s="30">
        <f>$K581-$L581</f>
        <v/>
      </c>
      <c r="N581" s="31">
        <f>IFERROR(SUMIF('1060 NQN'!$A$2:$A$2023,$G581,'1060 NQN'!$M$2:$M$2023)/$K581,0)</f>
        <v/>
      </c>
      <c r="O581" s="31">
        <f>IFERROR($K581*$N581,"")</f>
        <v/>
      </c>
      <c r="P581" s="31">
        <f>IFERROR($L581*$N581,"")</f>
        <v/>
      </c>
      <c r="Q581" s="31">
        <f>$M581*$N581</f>
        <v/>
      </c>
      <c r="R581" s="29" t="n"/>
      <c r="S581" s="37" t="inlineStr">
        <is>
          <t>Alta</t>
        </is>
      </c>
      <c r="T581" s="29" t="inlineStr">
        <is>
          <t>Homologado – confianza Alta</t>
        </is>
      </c>
      <c r="U581" s="38" t="inlineStr">
        <is>
          <t>Dar de baja en SAP</t>
        </is>
      </c>
      <c r="V581" s="29" t="inlineStr">
        <is>
          <t>Cruce por nomenclatura SAP</t>
        </is>
      </c>
      <c r="W581" s="29" t="inlineStr">
        <is>
          <t>No</t>
        </is>
      </c>
      <c r="X581" s="29" t="n"/>
      <c r="Y581" s="29" t="inlineStr">
        <is>
          <t>No</t>
        </is>
      </c>
      <c r="Z581" s="29" t="n"/>
      <c r="AA581" s="29" t="inlineStr">
        <is>
          <t>Cruce por nomenclatura: dosis coincide; similitud 0.91. El material ocupa 3 filas en la hoja 1060 NQN (lote/almacén). La cantidad SAP y la física de esta vista son el total del material.</t>
        </is>
      </c>
    </row>
    <row r="582">
      <c r="A582" s="29" t="inlineStr">
        <is>
          <t>Neuquén</t>
        </is>
      </c>
      <c r="B582" s="29" t="inlineStr">
        <is>
          <t>1060</t>
        </is>
      </c>
      <c r="C582" s="29" t="inlineStr">
        <is>
          <t>Stock SAP</t>
        </is>
      </c>
      <c r="D582" s="29" t="inlineStr">
        <is>
          <t>Medicamentos</t>
        </is>
      </c>
      <c r="E582" s="29" t="inlineStr">
        <is>
          <t>ZMED</t>
        </is>
      </c>
      <c r="F582" s="29" t="inlineStr">
        <is>
          <t>Dentro del alcance</t>
        </is>
      </c>
      <c r="G582" s="29" t="inlineStr">
        <is>
          <t>1000166</t>
        </is>
      </c>
      <c r="H582" s="29" t="inlineStr">
        <is>
          <t>AMINOFILINA 250 MG AMPOLLA</t>
        </is>
      </c>
      <c r="I582" s="29" t="inlineStr">
        <is>
          <t>312</t>
        </is>
      </c>
      <c r="J582" s="29" t="inlineStr">
        <is>
          <t>AMINOFILINA AMP</t>
        </is>
      </c>
      <c r="K582" s="30">
        <f>SUMIF('1060 NQN'!$A$2:$A$2023,$G582,'1060 NQN'!$I$2:$I$2023)</f>
        <v/>
      </c>
      <c r="L582" s="30">
        <f>SUMIF('1060 NQN'!$A$2:$A$2023,$G582,'1060 NQN'!$Q$2:$Q$2023)</f>
        <v/>
      </c>
      <c r="M582" s="30">
        <f>$K582-$L582</f>
        <v/>
      </c>
      <c r="N582" s="31">
        <f>IFERROR(SUMIF('1060 NQN'!$A$2:$A$2023,$G582,'1060 NQN'!$M$2:$M$2023)/$K582,0)</f>
        <v/>
      </c>
      <c r="O582" s="31">
        <f>IFERROR($K582*$N582,"")</f>
        <v/>
      </c>
      <c r="P582" s="31">
        <f>IFERROR($L582*$N582,"")</f>
        <v/>
      </c>
      <c r="Q582" s="31">
        <f>$M582*$N582</f>
        <v/>
      </c>
      <c r="R582" s="29" t="n"/>
      <c r="S582" s="42" t="inlineStr">
        <is>
          <t>Media</t>
        </is>
      </c>
      <c r="T582" s="29" t="inlineStr">
        <is>
          <t>Homologado – confianza Media – pendiente de validación</t>
        </is>
      </c>
      <c r="U582" s="38" t="inlineStr">
        <is>
          <t>Dar de baja en SAP</t>
        </is>
      </c>
      <c r="V582" s="29" t="inlineStr">
        <is>
          <t>Cruce por nomenclatura SAP</t>
        </is>
      </c>
      <c r="W582" s="29" t="inlineStr">
        <is>
          <t>No</t>
        </is>
      </c>
      <c r="X582" s="29" t="n"/>
      <c r="Y582" s="29" t="inlineStr">
        <is>
          <t>No</t>
        </is>
      </c>
      <c r="Z582" s="29" t="n"/>
      <c r="AA582" s="29" t="inlineStr">
        <is>
          <t>Cruce por nomenclatura: una nomenclatura no informa dosis; similitud 0.84. El material ocupa 7 filas en la hoja 1060 NQN (lote/almacén). La cantidad SAP y la física de esta vista son el total del material.</t>
        </is>
      </c>
    </row>
    <row r="583">
      <c r="A583" s="29" t="inlineStr">
        <is>
          <t>Neuquén</t>
        </is>
      </c>
      <c r="B583" s="29" t="inlineStr">
        <is>
          <t>1060</t>
        </is>
      </c>
      <c r="C583" s="29" t="inlineStr">
        <is>
          <t>Stock SAP</t>
        </is>
      </c>
      <c r="D583" s="29" t="inlineStr">
        <is>
          <t>Medicamentos</t>
        </is>
      </c>
      <c r="E583" s="29" t="inlineStr">
        <is>
          <t>ZMED</t>
        </is>
      </c>
      <c r="F583" s="29" t="inlineStr">
        <is>
          <t>Dentro del alcance</t>
        </is>
      </c>
      <c r="G583" s="29" t="inlineStr">
        <is>
          <t>1000143</t>
        </is>
      </c>
      <c r="H583" s="29" t="inlineStr">
        <is>
          <t>BUTIL BROMURO DE HIOSCINA COMPRIMIDO</t>
        </is>
      </c>
      <c r="I583" s="29" t="inlineStr">
        <is>
          <t>319</t>
        </is>
      </c>
      <c r="J583" s="29" t="inlineStr">
        <is>
          <t>HIOSCINA SIMPLE COMP</t>
        </is>
      </c>
      <c r="K583" s="30">
        <f>SUMIF('1060 NQN'!$A$2:$A$2023,$G583,'1060 NQN'!$I$2:$I$2023)</f>
        <v/>
      </c>
      <c r="L583" s="30">
        <f>SUMIF('1060 NQN'!$A$2:$A$2023,$G583,'1060 NQN'!$Q$2:$Q$2023)</f>
        <v/>
      </c>
      <c r="M583" s="30">
        <f>$K583-$L583</f>
        <v/>
      </c>
      <c r="N583" s="31">
        <f>IFERROR(SUMIF('1060 NQN'!$A$2:$A$2023,$G583,'1060 NQN'!$M$2:$M$2023)/$K583,0)</f>
        <v/>
      </c>
      <c r="O583" s="31">
        <f>IFERROR($K583*$N583,"")</f>
        <v/>
      </c>
      <c r="P583" s="31">
        <f>IFERROR($L583*$N583,"")</f>
        <v/>
      </c>
      <c r="Q583" s="31">
        <f>$M583*$N583</f>
        <v/>
      </c>
      <c r="R583" s="29" t="n"/>
      <c r="S583" s="38" t="inlineStr">
        <is>
          <t>Baja</t>
        </is>
      </c>
      <c r="T583" s="29" t="inlineStr">
        <is>
          <t>Homologado – confianza Baja – pendiente de validación</t>
        </is>
      </c>
      <c r="U583" s="38" t="inlineStr">
        <is>
          <t>Dar de baja en SAP</t>
        </is>
      </c>
      <c r="V583" s="29" t="inlineStr">
        <is>
          <t>Cruce por nomenclatura SAP</t>
        </is>
      </c>
      <c r="W583" s="29" t="inlineStr">
        <is>
          <t>No</t>
        </is>
      </c>
      <c r="X583" s="29" t="n"/>
      <c r="Y583" s="29" t="inlineStr">
        <is>
          <t>No</t>
        </is>
      </c>
      <c r="Z583" s="29" t="n"/>
      <c r="AA583" s="29" t="inlineStr">
        <is>
          <t>Cruce por nomenclatura: similitud 0.54. El material ocupa 5 filas en la hoja 1060 NQN (lote/almacén). La cantidad SAP y la física de esta vista son el total del material.</t>
        </is>
      </c>
    </row>
    <row r="584">
      <c r="A584" s="29" t="inlineStr">
        <is>
          <t>Neuquén</t>
        </is>
      </c>
      <c r="B584" s="29" t="inlineStr">
        <is>
          <t>1060</t>
        </is>
      </c>
      <c r="C584" s="29" t="inlineStr">
        <is>
          <t>Stock SAP</t>
        </is>
      </c>
      <c r="D584" s="29" t="inlineStr">
        <is>
          <t>Medicamentos</t>
        </is>
      </c>
      <c r="E584" s="29" t="inlineStr">
        <is>
          <t>ZMED</t>
        </is>
      </c>
      <c r="F584" s="29" t="inlineStr">
        <is>
          <t>Dentro del alcance</t>
        </is>
      </c>
      <c r="G584" s="29" t="inlineStr">
        <is>
          <t>1000314</t>
        </is>
      </c>
      <c r="H584" s="29" t="inlineStr">
        <is>
          <t>MORFINA CLORHIDRATO 10MG</t>
        </is>
      </c>
      <c r="I584" s="29" t="inlineStr">
        <is>
          <t>331</t>
        </is>
      </c>
      <c r="J584" s="29" t="inlineStr">
        <is>
          <t>MORFINA 10MG AMP</t>
        </is>
      </c>
      <c r="K584" s="30">
        <f>SUMIF('1060 NQN'!$A$2:$A$2023,$G584,'1060 NQN'!$I$2:$I$2023)</f>
        <v/>
      </c>
      <c r="L584" s="30">
        <f>SUMIF('1060 NQN'!$A$2:$A$2023,$G584,'1060 NQN'!$Q$2:$Q$2023)</f>
        <v/>
      </c>
      <c r="M584" s="30">
        <f>$K584-$L584</f>
        <v/>
      </c>
      <c r="N584" s="31">
        <f>IFERROR(SUMIF('1060 NQN'!$A$2:$A$2023,$G584,'1060 NQN'!$M$2:$M$2023)/$K584,0)</f>
        <v/>
      </c>
      <c r="O584" s="31">
        <f>IFERROR($K584*$N584,"")</f>
        <v/>
      </c>
      <c r="P584" s="31">
        <f>IFERROR($L584*$N584,"")</f>
        <v/>
      </c>
      <c r="Q584" s="31">
        <f>$M584*$N584</f>
        <v/>
      </c>
      <c r="R584" s="29" t="n"/>
      <c r="S584" s="42" t="inlineStr">
        <is>
          <t>Media</t>
        </is>
      </c>
      <c r="T584" s="29" t="inlineStr">
        <is>
          <t>Homologado – confianza Media – pendiente de validación</t>
        </is>
      </c>
      <c r="U584" s="38" t="inlineStr">
        <is>
          <t>Dar de baja en SAP</t>
        </is>
      </c>
      <c r="V584" s="29" t="inlineStr">
        <is>
          <t>Cruce por nomenclatura SAP</t>
        </is>
      </c>
      <c r="W584" s="29" t="inlineStr">
        <is>
          <t>No</t>
        </is>
      </c>
      <c r="X584" s="29" t="n"/>
      <c r="Y584" s="29" t="inlineStr">
        <is>
          <t>No</t>
        </is>
      </c>
      <c r="Z584" s="29" t="n"/>
      <c r="AA584" s="29" t="inlineStr">
        <is>
          <t>Cruce por nomenclatura: dosis coincide; similitud 0.70. El material ocupa 6 filas en la hoja 1060 NQN (lote/almacén). La cantidad SAP y la física de esta vista son el total del material.</t>
        </is>
      </c>
    </row>
    <row r="585">
      <c r="A585" s="29" t="inlineStr">
        <is>
          <t>Neuquén</t>
        </is>
      </c>
      <c r="B585" s="29" t="inlineStr">
        <is>
          <t>1060</t>
        </is>
      </c>
      <c r="C585" s="29" t="inlineStr">
        <is>
          <t>Stock SAP</t>
        </is>
      </c>
      <c r="D585" s="29" t="inlineStr">
        <is>
          <t>Medicamentos</t>
        </is>
      </c>
      <c r="E585" s="29" t="inlineStr">
        <is>
          <t>ZMED</t>
        </is>
      </c>
      <c r="F585" s="29" t="inlineStr">
        <is>
          <t>Dentro del alcance</t>
        </is>
      </c>
      <c r="G585" s="29" t="inlineStr">
        <is>
          <t>1001236</t>
        </is>
      </c>
      <c r="H585" s="29" t="inlineStr">
        <is>
          <t>RELIVERAN COMP X 10</t>
        </is>
      </c>
      <c r="I585" s="29" t="n"/>
      <c r="J585" s="29" t="n"/>
      <c r="K585" s="30">
        <f>SUMIF('1060 NQN'!$A$2:$A$2023,$G585,'1060 NQN'!$I$2:$I$2023)</f>
        <v/>
      </c>
      <c r="L585" s="30">
        <f>SUMIF('1060 NQN'!$A$2:$A$2023,$G585,'1060 NQN'!$Q$2:$Q$2023)</f>
        <v/>
      </c>
      <c r="M585" s="30">
        <f>$K585-$L585</f>
        <v/>
      </c>
      <c r="N585" s="31">
        <f>IFERROR(SUMIF('1060 NQN'!$A$2:$A$2023,$G585,'1060 NQN'!$M$2:$M$2023)/$K585,0)</f>
        <v/>
      </c>
      <c r="O585" s="31">
        <f>IFERROR($K585*$N585,"")</f>
        <v/>
      </c>
      <c r="P585" s="31">
        <f>IFERROR($L585*$N585,"")</f>
        <v/>
      </c>
      <c r="Q585" s="31">
        <f>$M585*$N585</f>
        <v/>
      </c>
      <c r="R585" s="29" t="n"/>
      <c r="S585" s="39" t="n"/>
      <c r="T585" s="29" t="inlineStr">
        <is>
          <t>Sin recuento físico en el inventario de Avain</t>
        </is>
      </c>
      <c r="U585" s="40" t="inlineStr">
        <is>
          <t>Sin recuento físico</t>
        </is>
      </c>
      <c r="V585" s="29" t="n"/>
      <c r="W585" s="29" t="n"/>
      <c r="X585" s="29" t="n"/>
      <c r="Y585" s="29" t="n"/>
      <c r="Z585" s="29" t="n"/>
      <c r="AA585" s="29" t="inlineStr">
        <is>
          <t>El material ocupa 2 filas en la hoja 1060 NQN (lote/almacén). La cantidad SAP y la física de esta vista son el total del material.</t>
        </is>
      </c>
    </row>
    <row r="586">
      <c r="A586" s="29" t="inlineStr">
        <is>
          <t>Neuquén</t>
        </is>
      </c>
      <c r="B586" s="29" t="inlineStr">
        <is>
          <t>1060</t>
        </is>
      </c>
      <c r="C586" s="29" t="inlineStr">
        <is>
          <t>Stock SAP</t>
        </is>
      </c>
      <c r="D586" s="29" t="inlineStr">
        <is>
          <t>Descartables</t>
        </is>
      </c>
      <c r="E586" s="29" t="inlineStr">
        <is>
          <t>ZDES</t>
        </is>
      </c>
      <c r="F586" s="29" t="inlineStr">
        <is>
          <t>Dentro del alcance</t>
        </is>
      </c>
      <c r="G586" s="29" t="inlineStr">
        <is>
          <t>2000528</t>
        </is>
      </c>
      <c r="H586" s="29" t="inlineStr">
        <is>
          <t>VENDA TIPO CAMBRIC X 15 CM</t>
        </is>
      </c>
      <c r="I586" s="29" t="inlineStr">
        <is>
          <t>381</t>
        </is>
      </c>
      <c r="J586" s="29" t="inlineStr">
        <is>
          <t>VENDA CAMBRIC 15 CM</t>
        </is>
      </c>
      <c r="K586" s="30">
        <f>SUMIF('1060 NQN'!$A$2:$A$2023,$G586,'1060 NQN'!$I$2:$I$2023)</f>
        <v/>
      </c>
      <c r="L586" s="30">
        <f>SUMIF('1060 NQN'!$A$2:$A$2023,$G586,'1060 NQN'!$Q$2:$Q$2023)</f>
        <v/>
      </c>
      <c r="M586" s="30">
        <f>$K586-$L586</f>
        <v/>
      </c>
      <c r="N586" s="31">
        <f>IFERROR(SUMIF('1060 NQN'!$A$2:$A$2023,$G586,'1060 NQN'!$M$2:$M$2023)/$K586,0)</f>
        <v/>
      </c>
      <c r="O586" s="31">
        <f>IFERROR($K586*$N586,"")</f>
        <v/>
      </c>
      <c r="P586" s="31">
        <f>IFERROR($L586*$N586,"")</f>
        <v/>
      </c>
      <c r="Q586" s="31">
        <f>$M586*$N586</f>
        <v/>
      </c>
      <c r="R586" s="41" t="inlineStr">
        <is>
          <t>Valorización a validar: relación de cantidades 79 a 1 entre SAP y el recuento físico. Sugiere distinta unidad de medida (SAP por caja o envase y el recuento por unidad). La diferencia económica de esta fila no debe tomarse como definitiva.</t>
        </is>
      </c>
      <c r="S586" s="37" t="inlineStr">
        <is>
          <t>Alta</t>
        </is>
      </c>
      <c r="T586" s="29" t="inlineStr">
        <is>
          <t>Homologado – confianza Alta</t>
        </is>
      </c>
      <c r="U586" s="38" t="inlineStr">
        <is>
          <t>Dar de baja en SAP</t>
        </is>
      </c>
      <c r="V586" s="29" t="inlineStr">
        <is>
          <t>Cruce por nomenclatura SAP</t>
        </is>
      </c>
      <c r="W586" s="29" t="inlineStr">
        <is>
          <t>No</t>
        </is>
      </c>
      <c r="X586" s="29" t="n"/>
      <c r="Y586" s="29" t="inlineStr">
        <is>
          <t>No</t>
        </is>
      </c>
      <c r="Z586" s="29" t="n"/>
      <c r="AA586" s="29" t="inlineStr">
        <is>
          <t>Cruce por nomenclatura: dosis coincide; similitud 0.91. El material ocupa 2 filas en la hoja 1060 NQN (lote/almacén). La cantidad SAP y la física de esta vista son el total del material.</t>
        </is>
      </c>
    </row>
    <row r="587">
      <c r="A587" s="29" t="inlineStr">
        <is>
          <t>Neuquén</t>
        </is>
      </c>
      <c r="B587" s="29" t="inlineStr">
        <is>
          <t>1060</t>
        </is>
      </c>
      <c r="C587" s="29" t="inlineStr">
        <is>
          <t>Stock SAP</t>
        </is>
      </c>
      <c r="D587" s="29" t="inlineStr">
        <is>
          <t>Medicamentos</t>
        </is>
      </c>
      <c r="E587" s="29" t="inlineStr">
        <is>
          <t>ZMED</t>
        </is>
      </c>
      <c r="F587" s="29" t="inlineStr">
        <is>
          <t>Dentro del alcance</t>
        </is>
      </c>
      <c r="G587" s="29" t="inlineStr">
        <is>
          <t>1000053</t>
        </is>
      </c>
      <c r="H587" s="29" t="inlineStr">
        <is>
          <t>ALCOHOL AL 96% X 1000ML</t>
        </is>
      </c>
      <c r="I587" s="29" t="inlineStr">
        <is>
          <t>255</t>
        </is>
      </c>
      <c r="J587" s="29" t="inlineStr">
        <is>
          <t>ALCOHOL ETILICO 96% X 1 LTS</t>
        </is>
      </c>
      <c r="K587" s="30">
        <f>SUMIF('1060 NQN'!$A$2:$A$2023,$G587,'1060 NQN'!$I$2:$I$2023)</f>
        <v/>
      </c>
      <c r="L587" s="30">
        <f>SUMIF('1060 NQN'!$A$2:$A$2023,$G587,'1060 NQN'!$Q$2:$Q$2023)</f>
        <v/>
      </c>
      <c r="M587" s="30">
        <f>$K587-$L587</f>
        <v/>
      </c>
      <c r="N587" s="31">
        <f>IFERROR(SUMIF('1060 NQN'!$A$2:$A$2023,$G587,'1060 NQN'!$M$2:$M$2023)/$K587,0)</f>
        <v/>
      </c>
      <c r="O587" s="31">
        <f>IFERROR($K587*$N587,"")</f>
        <v/>
      </c>
      <c r="P587" s="31">
        <f>IFERROR($L587*$N587,"")</f>
        <v/>
      </c>
      <c r="Q587" s="31">
        <f>$M587*$N587</f>
        <v/>
      </c>
      <c r="R587" s="41" t="inlineStr">
        <is>
          <t>Valorización a validar: relación de cantidades 182 a 1 entre SAP y el recuento físico. Sugiere distinta unidad de medida (SAP por caja o envase y el recuento por unidad). La diferencia económica de esta fila no debe tomarse como definitiva.</t>
        </is>
      </c>
      <c r="S587" s="38" t="inlineStr">
        <is>
          <t>Baja</t>
        </is>
      </c>
      <c r="T587" s="29" t="inlineStr">
        <is>
          <t>Homologado – confianza Baja – pendiente de validación</t>
        </is>
      </c>
      <c r="U587" s="38" t="inlineStr">
        <is>
          <t>Dar de baja en SAP</t>
        </is>
      </c>
      <c r="V587" s="29" t="inlineStr">
        <is>
          <t>Homologación por código Avain (master D-174)</t>
        </is>
      </c>
      <c r="W587" s="29" t="inlineStr">
        <is>
          <t>No</t>
        </is>
      </c>
      <c r="X587" s="29" t="n"/>
      <c r="Y587" s="29" t="inlineStr">
        <is>
          <t>Sí</t>
        </is>
      </c>
      <c r="Z587" s="29" t="inlineStr">
        <is>
          <t>D-174</t>
        </is>
      </c>
      <c r="AA587" s="29" t="inlineStr">
        <is>
          <t>Homologación: confianza base Alta + confianza SAP Alta → Alta. La nomenclatura del material imputado no respalda por sí sola la equivalencia (similitud 0.59); el vínculo proviene sólo de la homologación. Nivel degradado a Baja. El material ocupa 10 filas en la hoja 1060 NQN (lote/almacén). La cantidad SAP y la física de esta vista son el total del material.</t>
        </is>
      </c>
    </row>
    <row r="588">
      <c r="A588" s="29" t="inlineStr">
        <is>
          <t>Neuquén</t>
        </is>
      </c>
      <c r="B588" s="29" t="inlineStr">
        <is>
          <t>1060</t>
        </is>
      </c>
      <c r="C588" s="29" t="inlineStr">
        <is>
          <t>Stock SAP</t>
        </is>
      </c>
      <c r="D588" s="29" t="inlineStr">
        <is>
          <t>Medicamentos</t>
        </is>
      </c>
      <c r="E588" s="29" t="inlineStr">
        <is>
          <t>ZMED</t>
        </is>
      </c>
      <c r="F588" s="29" t="inlineStr">
        <is>
          <t>Dentro del alcance</t>
        </is>
      </c>
      <c r="G588" s="29" t="inlineStr">
        <is>
          <t>1000290</t>
        </is>
      </c>
      <c r="H588" s="29" t="inlineStr">
        <is>
          <t>AGUA DESTILADA DE 10 ML</t>
        </is>
      </c>
      <c r="I588" s="29" t="n"/>
      <c r="J588" s="29" t="n"/>
      <c r="K588" s="30">
        <f>SUMIF('1060 NQN'!$A$2:$A$2023,$G588,'1060 NQN'!$I$2:$I$2023)</f>
        <v/>
      </c>
      <c r="L588" s="30">
        <f>SUMIF('1060 NQN'!$A$2:$A$2023,$G588,'1060 NQN'!$Q$2:$Q$2023)</f>
        <v/>
      </c>
      <c r="M588" s="30">
        <f>$K588-$L588</f>
        <v/>
      </c>
      <c r="N588" s="31">
        <f>IFERROR(SUMIF('1060 NQN'!$A$2:$A$2023,$G588,'1060 NQN'!$M$2:$M$2023)/$K588,0)</f>
        <v/>
      </c>
      <c r="O588" s="31">
        <f>IFERROR($K588*$N588,"")</f>
        <v/>
      </c>
      <c r="P588" s="31">
        <f>IFERROR($L588*$N588,"")</f>
        <v/>
      </c>
      <c r="Q588" s="31">
        <f>$M588*$N588</f>
        <v/>
      </c>
      <c r="R588" s="29" t="n"/>
      <c r="S588" s="39" t="n"/>
      <c r="T588" s="29" t="inlineStr">
        <is>
          <t>Sin recuento físico en el inventario de Avain</t>
        </is>
      </c>
      <c r="U588" s="40" t="inlineStr">
        <is>
          <t>Sin recuento físico</t>
        </is>
      </c>
      <c r="V588" s="29" t="n"/>
      <c r="W588" s="29" t="n"/>
      <c r="X588" s="29" t="n"/>
      <c r="Y588" s="29" t="n"/>
      <c r="Z588" s="29" t="n"/>
      <c r="AA588" s="29" t="inlineStr">
        <is>
          <t>El material ocupa 2 filas en la hoja 1060 NQN (lote/almacén). La cantidad SAP y la física de esta vista son el total del material.</t>
        </is>
      </c>
    </row>
    <row r="589">
      <c r="A589" s="29" t="inlineStr">
        <is>
          <t>Neuquén</t>
        </is>
      </c>
      <c r="B589" s="29" t="inlineStr">
        <is>
          <t>1060</t>
        </is>
      </c>
      <c r="C589" s="29" t="inlineStr">
        <is>
          <t>Stock SAP</t>
        </is>
      </c>
      <c r="D589" s="29" t="inlineStr">
        <is>
          <t>Medicamentos</t>
        </is>
      </c>
      <c r="E589" s="29" t="inlineStr">
        <is>
          <t>ZMED</t>
        </is>
      </c>
      <c r="F589" s="29" t="inlineStr">
        <is>
          <t>Dentro del alcance</t>
        </is>
      </c>
      <c r="G589" s="29" t="inlineStr">
        <is>
          <t>1000294</t>
        </is>
      </c>
      <c r="H589" s="29" t="inlineStr">
        <is>
          <t>IBUPROFENO AMP 400MG/3ML</t>
        </is>
      </c>
      <c r="I589" s="29" t="n"/>
      <c r="J589" s="29" t="n"/>
      <c r="K589" s="30">
        <f>SUMIF('1060 NQN'!$A$2:$A$2023,$G589,'1060 NQN'!$I$2:$I$2023)</f>
        <v/>
      </c>
      <c r="L589" s="30">
        <f>SUMIF('1060 NQN'!$A$2:$A$2023,$G589,'1060 NQN'!$Q$2:$Q$2023)</f>
        <v/>
      </c>
      <c r="M589" s="30">
        <f>$K589-$L589</f>
        <v/>
      </c>
      <c r="N589" s="31">
        <f>IFERROR(SUMIF('1060 NQN'!$A$2:$A$2023,$G589,'1060 NQN'!$M$2:$M$2023)/$K589,0)</f>
        <v/>
      </c>
      <c r="O589" s="31">
        <f>IFERROR($K589*$N589,"")</f>
        <v/>
      </c>
      <c r="P589" s="31">
        <f>IFERROR($L589*$N589,"")</f>
        <v/>
      </c>
      <c r="Q589" s="31">
        <f>$M589*$N589</f>
        <v/>
      </c>
      <c r="R589" s="29" t="n"/>
      <c r="S589" s="39" t="n"/>
      <c r="T589" s="29" t="inlineStr">
        <is>
          <t>Sin recuento físico en el inventario de Avain</t>
        </is>
      </c>
      <c r="U589" s="40" t="inlineStr">
        <is>
          <t>Sin recuento físico</t>
        </is>
      </c>
      <c r="V589" s="29" t="n"/>
      <c r="W589" s="29" t="n"/>
      <c r="X589" s="29" t="n"/>
      <c r="Y589" s="29" t="n"/>
      <c r="Z589" s="29" t="n"/>
      <c r="AA589" s="29" t="inlineStr">
        <is>
          <t>El material ocupa 2 filas en la hoja 1060 NQN (lote/almacén). La cantidad SAP y la física de esta vista son el total del material.</t>
        </is>
      </c>
    </row>
    <row r="590">
      <c r="A590" s="29" t="inlineStr">
        <is>
          <t>Neuquén</t>
        </is>
      </c>
      <c r="B590" s="29" t="inlineStr">
        <is>
          <t>1060</t>
        </is>
      </c>
      <c r="C590" s="29" t="inlineStr">
        <is>
          <t>Stock SAP</t>
        </is>
      </c>
      <c r="D590" s="29" t="inlineStr">
        <is>
          <t>Descartables</t>
        </is>
      </c>
      <c r="E590" s="29" t="inlineStr">
        <is>
          <t>ZDES</t>
        </is>
      </c>
      <c r="F590" s="29" t="inlineStr">
        <is>
          <t>Dentro del alcance</t>
        </is>
      </c>
      <c r="G590" s="29" t="inlineStr">
        <is>
          <t>2000031</t>
        </is>
      </c>
      <c r="H590" s="29" t="inlineStr">
        <is>
          <t>SONDA NASOGASTRICA K-30 KOLLER</t>
        </is>
      </c>
      <c r="I590" s="29" t="n"/>
      <c r="J590" s="29" t="n"/>
      <c r="K590" s="30">
        <f>SUMIF('1060 NQN'!$A$2:$A$2023,$G590,'1060 NQN'!$I$2:$I$2023)</f>
        <v/>
      </c>
      <c r="L590" s="30">
        <f>SUMIF('1060 NQN'!$A$2:$A$2023,$G590,'1060 NQN'!$Q$2:$Q$2023)</f>
        <v/>
      </c>
      <c r="M590" s="30">
        <f>$K590-$L590</f>
        <v/>
      </c>
      <c r="N590" s="31">
        <f>IFERROR(SUMIF('1060 NQN'!$A$2:$A$2023,$G590,'1060 NQN'!$M$2:$M$2023)/$K590,0)</f>
        <v/>
      </c>
      <c r="O590" s="31">
        <f>IFERROR($K590*$N590,"")</f>
        <v/>
      </c>
      <c r="P590" s="31">
        <f>IFERROR($L590*$N590,"")</f>
        <v/>
      </c>
      <c r="Q590" s="31">
        <f>$M590*$N590</f>
        <v/>
      </c>
      <c r="R590" s="29" t="n"/>
      <c r="S590" s="39" t="n"/>
      <c r="T590" s="29" t="inlineStr">
        <is>
          <t>Sin recuento físico en el inventario de Avain</t>
        </is>
      </c>
      <c r="U590" s="40" t="inlineStr">
        <is>
          <t>Sin recuento físico</t>
        </is>
      </c>
      <c r="V590" s="29" t="n"/>
      <c r="W590" s="29" t="n"/>
      <c r="X590" s="29" t="n"/>
      <c r="Y590" s="29" t="n"/>
      <c r="Z590" s="29" t="n"/>
      <c r="AA590" s="29" t="inlineStr">
        <is>
          <t>El material ocupa 3 filas en la hoja 1060 NQN (lote/almacén). La cantidad SAP y la física de esta vista son el total del material.</t>
        </is>
      </c>
    </row>
    <row r="591">
      <c r="A591" s="29" t="inlineStr">
        <is>
          <t>Neuquén</t>
        </is>
      </c>
      <c r="B591" s="29" t="inlineStr">
        <is>
          <t>1060</t>
        </is>
      </c>
      <c r="C591" s="29" t="inlineStr">
        <is>
          <t>Stock SAP</t>
        </is>
      </c>
      <c r="D591" s="29" t="inlineStr">
        <is>
          <t>Descartables</t>
        </is>
      </c>
      <c r="E591" s="29" t="inlineStr">
        <is>
          <t>ZDES</t>
        </is>
      </c>
      <c r="F591" s="29" t="inlineStr">
        <is>
          <t>Dentro del alcance</t>
        </is>
      </c>
      <c r="G591" s="29" t="inlineStr">
        <is>
          <t>2000366</t>
        </is>
      </c>
      <c r="H591" s="29" t="inlineStr">
        <is>
          <t>COFIA PLISADA 20GR. BLANCA C/AJUST ELAST</t>
        </is>
      </c>
      <c r="I591" s="29" t="inlineStr">
        <is>
          <t>510</t>
        </is>
      </c>
      <c r="J591" s="29" t="inlineStr">
        <is>
          <t>COFIA</t>
        </is>
      </c>
      <c r="K591" s="30">
        <f>SUMIF('1060 NQN'!$A$2:$A$2023,$G591,'1060 NQN'!$I$2:$I$2023)</f>
        <v/>
      </c>
      <c r="L591" s="30">
        <f>SUMIF('1060 NQN'!$A$2:$A$2023,$G591,'1060 NQN'!$Q$2:$Q$2023)</f>
        <v/>
      </c>
      <c r="M591" s="30">
        <f>$K591-$L591</f>
        <v/>
      </c>
      <c r="N591" s="31">
        <f>IFERROR(SUMIF('1060 NQN'!$A$2:$A$2023,$G591,'1060 NQN'!$M$2:$M$2023)/$K591,0)</f>
        <v/>
      </c>
      <c r="O591" s="31">
        <f>IFERROR($K591*$N591,"")</f>
        <v/>
      </c>
      <c r="P591" s="31">
        <f>IFERROR($L591*$N591,"")</f>
        <v/>
      </c>
      <c r="Q591" s="31">
        <f>$M591*$N591</f>
        <v/>
      </c>
      <c r="R591" s="29" t="n"/>
      <c r="S591" s="38" t="inlineStr">
        <is>
          <t>Baja</t>
        </is>
      </c>
      <c r="T591" s="29" t="inlineStr">
        <is>
          <t>Homologado – confianza Baja – pendiente de validación</t>
        </is>
      </c>
      <c r="U591" s="38" t="inlineStr">
        <is>
          <t>Dar de baja en SAP</t>
        </is>
      </c>
      <c r="V591" s="29" t="inlineStr">
        <is>
          <t>Homologación por nombre Avain (master K-287)</t>
        </is>
      </c>
      <c r="W591" s="29" t="inlineStr">
        <is>
          <t>No</t>
        </is>
      </c>
      <c r="X591" s="29" t="n"/>
      <c r="Y591" s="29" t="inlineStr">
        <is>
          <t>Sí</t>
        </is>
      </c>
      <c r="Z591" s="29" t="inlineStr">
        <is>
          <t>K-287</t>
        </is>
      </c>
      <c r="AA591" s="29" t="inlineStr">
        <is>
          <t>La homologación no confirma la equivalencia (confianza base Sin coincidencia / confianza SAP Alta). Se imputó al código SAP del master con nivel Baja para no perder el recuento; requiere validación. Homologación: confianza base Sin coincidencia + confianza SAP Alta → Baja.</t>
        </is>
      </c>
    </row>
    <row r="592">
      <c r="A592" s="29" t="inlineStr">
        <is>
          <t>Neuquén</t>
        </is>
      </c>
      <c r="B592" s="29" t="inlineStr">
        <is>
          <t>1060</t>
        </is>
      </c>
      <c r="C592" s="29" t="inlineStr">
        <is>
          <t>Stock SAP</t>
        </is>
      </c>
      <c r="D592" s="29" t="inlineStr">
        <is>
          <t>Medicamentos</t>
        </is>
      </c>
      <c r="E592" s="29" t="inlineStr">
        <is>
          <t>ZMED</t>
        </is>
      </c>
      <c r="F592" s="29" t="inlineStr">
        <is>
          <t>Dentro del alcance</t>
        </is>
      </c>
      <c r="G592" s="29" t="inlineStr">
        <is>
          <t>1000205</t>
        </is>
      </c>
      <c r="H592" s="29" t="inlineStr">
        <is>
          <t>BAÑO OCULAR POEN 80 ML</t>
        </is>
      </c>
      <c r="I592" s="29" t="n"/>
      <c r="J592" s="29" t="n"/>
      <c r="K592" s="30">
        <f>SUMIF('1060 NQN'!$A$2:$A$2023,$G592,'1060 NQN'!$I$2:$I$2023)</f>
        <v/>
      </c>
      <c r="L592" s="30">
        <f>SUMIF('1060 NQN'!$A$2:$A$2023,$G592,'1060 NQN'!$Q$2:$Q$2023)</f>
        <v/>
      </c>
      <c r="M592" s="30">
        <f>$K592-$L592</f>
        <v/>
      </c>
      <c r="N592" s="31">
        <f>IFERROR(SUMIF('1060 NQN'!$A$2:$A$2023,$G592,'1060 NQN'!$M$2:$M$2023)/$K592,0)</f>
        <v/>
      </c>
      <c r="O592" s="31">
        <f>IFERROR($K592*$N592,"")</f>
        <v/>
      </c>
      <c r="P592" s="31">
        <f>IFERROR($L592*$N592,"")</f>
        <v/>
      </c>
      <c r="Q592" s="31">
        <f>$M592*$N592</f>
        <v/>
      </c>
      <c r="R592" s="29" t="n"/>
      <c r="S592" s="39" t="n"/>
      <c r="T592" s="29" t="inlineStr">
        <is>
          <t>Sin recuento físico en el inventario de Avain</t>
        </is>
      </c>
      <c r="U592" s="40" t="inlineStr">
        <is>
          <t>Sin recuento físico</t>
        </is>
      </c>
      <c r="V592" s="29" t="n"/>
      <c r="W592" s="29" t="n"/>
      <c r="X592" s="29" t="n"/>
      <c r="Y592" s="29" t="n"/>
      <c r="Z592" s="29" t="n"/>
      <c r="AA592" s="29" t="inlineStr">
        <is>
          <t>El material ocupa 3 filas en la hoja 1060 NQN (lote/almacén). La cantidad SAP y la física de esta vista son el total del material.</t>
        </is>
      </c>
    </row>
    <row r="593">
      <c r="A593" s="29" t="inlineStr">
        <is>
          <t>Neuquén</t>
        </is>
      </c>
      <c r="B593" s="29" t="inlineStr">
        <is>
          <t>1060</t>
        </is>
      </c>
      <c r="C593" s="29" t="inlineStr">
        <is>
          <t>Stock SAP</t>
        </is>
      </c>
      <c r="D593" s="29" t="inlineStr">
        <is>
          <t>Medicamentos</t>
        </is>
      </c>
      <c r="E593" s="29" t="inlineStr">
        <is>
          <t>ZMED</t>
        </is>
      </c>
      <c r="F593" s="29" t="inlineStr">
        <is>
          <t>Dentro del alcance</t>
        </is>
      </c>
      <c r="G593" s="29" t="inlineStr">
        <is>
          <t>1000307</t>
        </is>
      </c>
      <c r="H593" s="29" t="inlineStr">
        <is>
          <t>NALOXONA AMPOLLA 0,4mg/1ml</t>
        </is>
      </c>
      <c r="I593" s="29" t="inlineStr">
        <is>
          <t>166</t>
        </is>
      </c>
      <c r="J593" s="29" t="inlineStr">
        <is>
          <t>NALOXONA AMP</t>
        </is>
      </c>
      <c r="K593" s="30">
        <f>SUMIF('1060 NQN'!$A$2:$A$2023,$G593,'1060 NQN'!$I$2:$I$2023)</f>
        <v/>
      </c>
      <c r="L593" s="30">
        <f>SUMIF('1060 NQN'!$A$2:$A$2023,$G593,'1060 NQN'!$Q$2:$Q$2023)</f>
        <v/>
      </c>
      <c r="M593" s="30">
        <f>$K593-$L593</f>
        <v/>
      </c>
      <c r="N593" s="31">
        <f>IFERROR(SUMIF('1060 NQN'!$A$2:$A$2023,$G593,'1060 NQN'!$M$2:$M$2023)/$K593,0)</f>
        <v/>
      </c>
      <c r="O593" s="31">
        <f>IFERROR($K593*$N593,"")</f>
        <v/>
      </c>
      <c r="P593" s="31">
        <f>IFERROR($L593*$N593,"")</f>
        <v/>
      </c>
      <c r="Q593" s="31">
        <f>$M593*$N593</f>
        <v/>
      </c>
      <c r="R593" s="29" t="n"/>
      <c r="S593" s="42" t="inlineStr">
        <is>
          <t>Media</t>
        </is>
      </c>
      <c r="T593" s="29" t="inlineStr">
        <is>
          <t>Homologado – confianza Media – pendiente de validación</t>
        </is>
      </c>
      <c r="U593" s="38" t="inlineStr">
        <is>
          <t>Dar de baja en SAP</t>
        </is>
      </c>
      <c r="V593" s="29" t="inlineStr">
        <is>
          <t>Cruce por nomenclatura SAP</t>
        </is>
      </c>
      <c r="W593" s="29" t="inlineStr">
        <is>
          <t>No</t>
        </is>
      </c>
      <c r="X593" s="29" t="n"/>
      <c r="Y593" s="29" t="inlineStr">
        <is>
          <t>Sí</t>
        </is>
      </c>
      <c r="Z593" s="29" t="n"/>
      <c r="AA593" s="29" t="inlineStr">
        <is>
          <t>Cruce por nomenclatura: una nomenclatura no informa dosis; similitud 0.77. El material ocupa 15 filas en la hoja 1060 NQN (lote/almacén). La cantidad SAP y la física de esta vista son el total del material.</t>
        </is>
      </c>
    </row>
    <row r="594">
      <c r="A594" s="29" t="inlineStr">
        <is>
          <t>Neuquén</t>
        </is>
      </c>
      <c r="B594" s="29" t="inlineStr">
        <is>
          <t>1060</t>
        </is>
      </c>
      <c r="C594" s="29" t="inlineStr">
        <is>
          <t>Stock SAP</t>
        </is>
      </c>
      <c r="D594" s="29" t="inlineStr">
        <is>
          <t>Medicamentos</t>
        </is>
      </c>
      <c r="E594" s="29" t="inlineStr">
        <is>
          <t>ZMED</t>
        </is>
      </c>
      <c r="F594" s="29" t="inlineStr">
        <is>
          <t>Dentro del alcance</t>
        </is>
      </c>
      <c r="G594" s="29" t="inlineStr">
        <is>
          <t>1000430</t>
        </is>
      </c>
      <c r="H594" s="29" t="inlineStr">
        <is>
          <t>POEN BIOPTAL GOTAS</t>
        </is>
      </c>
      <c r="I594" s="29" t="inlineStr">
        <is>
          <t>188; 390</t>
        </is>
      </c>
      <c r="J594" s="29" t="inlineStr">
        <is>
          <t>POEN-BIOPTAL NF COLIRIO; POENBIOPTAL GOTAS OFT X 5 ML</t>
        </is>
      </c>
      <c r="K594" s="30">
        <f>SUMIF('1060 NQN'!$A$2:$A$2023,$G594,'1060 NQN'!$I$2:$I$2023)</f>
        <v/>
      </c>
      <c r="L594" s="30">
        <f>SUMIF('1060 NQN'!$A$2:$A$2023,$G594,'1060 NQN'!$Q$2:$Q$2023)</f>
        <v/>
      </c>
      <c r="M594" s="30">
        <f>$K594-$L594</f>
        <v/>
      </c>
      <c r="N594" s="31">
        <f>IFERROR(SUMIF('1060 NQN'!$A$2:$A$2023,$G594,'1060 NQN'!$M$2:$M$2023)/$K594,0)</f>
        <v/>
      </c>
      <c r="O594" s="31">
        <f>IFERROR($K594*$N594,"")</f>
        <v/>
      </c>
      <c r="P594" s="31">
        <f>IFERROR($L594*$N594,"")</f>
        <v/>
      </c>
      <c r="Q594" s="31">
        <f>$M594*$N594</f>
        <v/>
      </c>
      <c r="R594" s="29" t="n"/>
      <c r="S594" s="38" t="inlineStr">
        <is>
          <t>Baja</t>
        </is>
      </c>
      <c r="T594" s="29" t="inlineStr">
        <is>
          <t>Homologado – confianza Baja – pendiente de validación</t>
        </is>
      </c>
      <c r="U594" s="38" t="inlineStr">
        <is>
          <t>Dar de baja en SAP</t>
        </is>
      </c>
      <c r="V594" s="29" t="inlineStr">
        <is>
          <t>Cruce por nomenclatura SAP</t>
        </is>
      </c>
      <c r="W594" s="29" t="inlineStr">
        <is>
          <t>No</t>
        </is>
      </c>
      <c r="X594" s="29" t="n"/>
      <c r="Y594" s="29" t="inlineStr">
        <is>
          <t>No</t>
        </is>
      </c>
      <c r="Z594" s="29" t="n"/>
      <c r="AA594" s="29" t="inlineStr">
        <is>
          <t>Varias denominaciones del inventario físico corresponden a este material SAP (188 POEN-BIOPTAL NF COLIRIO; 390 POENBIOPTAL GOTAS OFT X 5 ML). Se sumaron las cantidades físicas. Cruce por nomenclatura: similitud 0.63. Cruce por nomenclatura: una nomenclatura no informa dosis; similitud 0.64.</t>
        </is>
      </c>
    </row>
    <row r="595">
      <c r="A595" s="29" t="inlineStr">
        <is>
          <t>Neuquén</t>
        </is>
      </c>
      <c r="B595" s="29" t="inlineStr">
        <is>
          <t>1060</t>
        </is>
      </c>
      <c r="C595" s="29" t="inlineStr">
        <is>
          <t>Stock SAP</t>
        </is>
      </c>
      <c r="D595" s="29" t="inlineStr">
        <is>
          <t>Medicamentos</t>
        </is>
      </c>
      <c r="E595" s="29" t="inlineStr">
        <is>
          <t>ZMED</t>
        </is>
      </c>
      <c r="F595" s="29" t="inlineStr">
        <is>
          <t>Dentro del alcance</t>
        </is>
      </c>
      <c r="G595" s="29" t="inlineStr">
        <is>
          <t>1000526</t>
        </is>
      </c>
      <c r="H595" s="29" t="inlineStr">
        <is>
          <t>CLARITROMICINA 500 COMPRIMIDOS</t>
        </is>
      </c>
      <c r="I595" s="29" t="inlineStr">
        <is>
          <t>59</t>
        </is>
      </c>
      <c r="J595" s="29" t="inlineStr">
        <is>
          <t>CLARITROMICINA</t>
        </is>
      </c>
      <c r="K595" s="30">
        <f>SUMIF('1060 NQN'!$A$2:$A$2023,$G595,'1060 NQN'!$I$2:$I$2023)</f>
        <v/>
      </c>
      <c r="L595" s="30">
        <f>SUMIF('1060 NQN'!$A$2:$A$2023,$G595,'1060 NQN'!$Q$2:$Q$2023)</f>
        <v/>
      </c>
      <c r="M595" s="30">
        <f>$K595-$L595</f>
        <v/>
      </c>
      <c r="N595" s="31">
        <f>IFERROR(SUMIF('1060 NQN'!$A$2:$A$2023,$G595,'1060 NQN'!$M$2:$M$2023)/$K595,0)</f>
        <v/>
      </c>
      <c r="O595" s="31">
        <f>IFERROR($K595*$N595,"")</f>
        <v/>
      </c>
      <c r="P595" s="31">
        <f>IFERROR($L595*$N595,"")</f>
        <v/>
      </c>
      <c r="Q595" s="31">
        <f>$M595*$N595</f>
        <v/>
      </c>
      <c r="R595" s="29" t="n"/>
      <c r="S595" s="42" t="inlineStr">
        <is>
          <t>Media</t>
        </is>
      </c>
      <c r="T595" s="29" t="inlineStr">
        <is>
          <t>Homologado – confianza Media – pendiente de validación</t>
        </is>
      </c>
      <c r="U595" s="38" t="inlineStr">
        <is>
          <t>Dar de baja en SAP</t>
        </is>
      </c>
      <c r="V595" s="29" t="inlineStr">
        <is>
          <t>Homologación por código Avain (master M11-006)</t>
        </is>
      </c>
      <c r="W595" s="29" t="inlineStr">
        <is>
          <t>No</t>
        </is>
      </c>
      <c r="X595" s="29" t="n"/>
      <c r="Y595" s="29" t="inlineStr">
        <is>
          <t>Sí</t>
        </is>
      </c>
      <c r="Z595" s="29" t="inlineStr">
        <is>
          <t>M11-006</t>
        </is>
      </c>
      <c r="AA595" s="29" t="inlineStr">
        <is>
          <t>Homologación: confianza base Media + confianza SAP Media → Media. El material ocupa 4 filas en la hoja 1060 NQN (lote/almacén). La cantidad SAP y la física de esta vista son el total del material.</t>
        </is>
      </c>
    </row>
    <row r="596">
      <c r="A596" s="29" t="inlineStr">
        <is>
          <t>Neuquén</t>
        </is>
      </c>
      <c r="B596" s="29" t="inlineStr">
        <is>
          <t>1060</t>
        </is>
      </c>
      <c r="C596" s="29" t="inlineStr">
        <is>
          <t>Stock SAP</t>
        </is>
      </c>
      <c r="D596" s="29" t="inlineStr">
        <is>
          <t>Medicamentos</t>
        </is>
      </c>
      <c r="E596" s="29" t="inlineStr">
        <is>
          <t>ZMED</t>
        </is>
      </c>
      <c r="F596" s="29" t="inlineStr">
        <is>
          <t>Dentro del alcance</t>
        </is>
      </c>
      <c r="G596" s="29" t="inlineStr">
        <is>
          <t>1000082</t>
        </is>
      </c>
      <c r="H596" s="29" t="inlineStr">
        <is>
          <t>LIDOCAINA AL 2% SIN EPINEFRINA AMPOLLA</t>
        </is>
      </c>
      <c r="I596" s="29" t="inlineStr">
        <is>
          <t>150; 502</t>
        </is>
      </c>
      <c r="J596" s="29" t="inlineStr">
        <is>
          <t>LIDOCAINA 2 % SIN EPINEFRINA X 5 ML; LIDOCAINA 2% C/EPINEFRINA</t>
        </is>
      </c>
      <c r="K596" s="30">
        <f>SUMIF('1060 NQN'!$A$2:$A$2023,$G596,'1060 NQN'!$I$2:$I$2023)</f>
        <v/>
      </c>
      <c r="L596" s="30">
        <f>SUMIF('1060 NQN'!$A$2:$A$2023,$G596,'1060 NQN'!$Q$2:$Q$2023)</f>
        <v/>
      </c>
      <c r="M596" s="30">
        <f>$K596-$L596</f>
        <v/>
      </c>
      <c r="N596" s="31">
        <f>IFERROR(SUMIF('1060 NQN'!$A$2:$A$2023,$G596,'1060 NQN'!$M$2:$M$2023)/$K596,0)</f>
        <v/>
      </c>
      <c r="O596" s="31">
        <f>IFERROR($K596*$N596,"")</f>
        <v/>
      </c>
      <c r="P596" s="31">
        <f>IFERROR($L596*$N596,"")</f>
        <v/>
      </c>
      <c r="Q596" s="31">
        <f>$M596*$N596</f>
        <v/>
      </c>
      <c r="R596" s="29" t="n"/>
      <c r="S596" s="37" t="inlineStr">
        <is>
          <t>Alta</t>
        </is>
      </c>
      <c r="T596" s="29" t="inlineStr">
        <is>
          <t>Homologado – confianza Alta</t>
        </is>
      </c>
      <c r="U596" s="38" t="inlineStr">
        <is>
          <t>Dar de baja en SAP</t>
        </is>
      </c>
      <c r="V596" s="29" t="inlineStr">
        <is>
          <t>Cruce por nomenclatura SAP; Homologación por código Avain (master M15-001)</t>
        </is>
      </c>
      <c r="W596" s="29" t="inlineStr">
        <is>
          <t>No</t>
        </is>
      </c>
      <c r="X596" s="29" t="n"/>
      <c r="Y596" s="29" t="inlineStr">
        <is>
          <t>Sí</t>
        </is>
      </c>
      <c r="Z596" s="29" t="inlineStr">
        <is>
          <t>M15-001</t>
        </is>
      </c>
      <c r="AA596" s="29" t="inlineStr">
        <is>
          <t>Varias denominaciones del inventario físico corresponden a este material SAP (150 LIDOCAINA 2 % SIN EPINEFRINA X 5 ML; 502 LIDOCAINA 2% C/EPINEFRINA). Se sumaron las cantidades físicas. Homologación: confianza base Alta + confianza SAP Alta → Alta. Otros códigos SAP del master no están en el stock de este centro: 1001306. Cruce por nomenclatura: dosis coincide; similitud 0.94. El material ocupa 5 filas en la hoja 1060 NQN (lote/almacén). La cantidad SAP y la física de esta vista son el total del material.</t>
        </is>
      </c>
    </row>
    <row r="597">
      <c r="A597" s="29" t="inlineStr">
        <is>
          <t>Neuquén</t>
        </is>
      </c>
      <c r="B597" s="29" t="inlineStr">
        <is>
          <t>1060</t>
        </is>
      </c>
      <c r="C597" s="29" t="inlineStr">
        <is>
          <t>Stock SAP</t>
        </is>
      </c>
      <c r="D597" s="29" t="inlineStr">
        <is>
          <t>Descartables</t>
        </is>
      </c>
      <c r="E597" s="29" t="inlineStr">
        <is>
          <t>ZDES</t>
        </is>
      </c>
      <c r="F597" s="29" t="inlineStr">
        <is>
          <t>Dentro del alcance</t>
        </is>
      </c>
      <c r="G597" s="29" t="inlineStr">
        <is>
          <t>2000206</t>
        </is>
      </c>
      <c r="H597" s="29" t="inlineStr">
        <is>
          <t>TELA ADHESIVA 5CM HOSPITALARIA</t>
        </is>
      </c>
      <c r="I597" s="29" t="n"/>
      <c r="J597" s="29" t="n"/>
      <c r="K597" s="30">
        <f>SUMIF('1060 NQN'!$A$2:$A$2023,$G597,'1060 NQN'!$I$2:$I$2023)</f>
        <v/>
      </c>
      <c r="L597" s="30">
        <f>SUMIF('1060 NQN'!$A$2:$A$2023,$G597,'1060 NQN'!$Q$2:$Q$2023)</f>
        <v/>
      </c>
      <c r="M597" s="30">
        <f>$K597-$L597</f>
        <v/>
      </c>
      <c r="N597" s="31">
        <f>IFERROR(SUMIF('1060 NQN'!$A$2:$A$2023,$G597,'1060 NQN'!$M$2:$M$2023)/$K597,0)</f>
        <v/>
      </c>
      <c r="O597" s="31">
        <f>IFERROR($K597*$N597,"")</f>
        <v/>
      </c>
      <c r="P597" s="31">
        <f>IFERROR($L597*$N597,"")</f>
        <v/>
      </c>
      <c r="Q597" s="31">
        <f>$M597*$N597</f>
        <v/>
      </c>
      <c r="R597" s="29" t="n"/>
      <c r="S597" s="39" t="n"/>
      <c r="T597" s="29" t="inlineStr">
        <is>
          <t>Sin recuento físico en el inventario de Avain</t>
        </is>
      </c>
      <c r="U597" s="40" t="inlineStr">
        <is>
          <t>Sin recuento físico</t>
        </is>
      </c>
      <c r="V597" s="29" t="n"/>
      <c r="W597" s="29" t="n"/>
      <c r="X597" s="29" t="n"/>
      <c r="Y597" s="29" t="n"/>
      <c r="Z597" s="29" t="n"/>
      <c r="AA597" s="29" t="inlineStr">
        <is>
          <t>El material ocupa 3 filas en la hoja 1060 NQN (lote/almacén). La cantidad SAP y la física de esta vista son el total del material.</t>
        </is>
      </c>
    </row>
    <row r="598">
      <c r="A598" s="29" t="inlineStr">
        <is>
          <t>Neuquén</t>
        </is>
      </c>
      <c r="B598" s="29" t="inlineStr">
        <is>
          <t>1060</t>
        </is>
      </c>
      <c r="C598" s="29" t="inlineStr">
        <is>
          <t>Stock SAP</t>
        </is>
      </c>
      <c r="D598" s="29" t="inlineStr">
        <is>
          <t>Descartables</t>
        </is>
      </c>
      <c r="E598" s="29" t="inlineStr">
        <is>
          <t>ZDES</t>
        </is>
      </c>
      <c r="F598" s="29" t="inlineStr">
        <is>
          <t>Dentro del alcance</t>
        </is>
      </c>
      <c r="G598" s="29" t="inlineStr">
        <is>
          <t>2000939</t>
        </is>
      </c>
      <c r="H598" s="29" t="inlineStr">
        <is>
          <t>SONDA T/K-11 SHINOBI</t>
        </is>
      </c>
      <c r="I598" s="29" t="n"/>
      <c r="J598" s="29" t="n"/>
      <c r="K598" s="30">
        <f>SUMIF('1060 NQN'!$A$2:$A$2023,$G598,'1060 NQN'!$I$2:$I$2023)</f>
        <v/>
      </c>
      <c r="L598" s="30">
        <f>SUMIF('1060 NQN'!$A$2:$A$2023,$G598,'1060 NQN'!$Q$2:$Q$2023)</f>
        <v/>
      </c>
      <c r="M598" s="30">
        <f>$K598-$L598</f>
        <v/>
      </c>
      <c r="N598" s="31">
        <f>IFERROR(SUMIF('1060 NQN'!$A$2:$A$2023,$G598,'1060 NQN'!$M$2:$M$2023)/$K598,0)</f>
        <v/>
      </c>
      <c r="O598" s="31">
        <f>IFERROR($K598*$N598,"")</f>
        <v/>
      </c>
      <c r="P598" s="31">
        <f>IFERROR($L598*$N598,"")</f>
        <v/>
      </c>
      <c r="Q598" s="31">
        <f>$M598*$N598</f>
        <v/>
      </c>
      <c r="R598" s="29" t="n"/>
      <c r="S598" s="39" t="n"/>
      <c r="T598" s="29" t="inlineStr">
        <is>
          <t>Sin recuento físico en el inventario de Avain</t>
        </is>
      </c>
      <c r="U598" s="40" t="inlineStr">
        <is>
          <t>Sin recuento físico</t>
        </is>
      </c>
      <c r="V598" s="29" t="n"/>
      <c r="W598" s="29" t="n"/>
      <c r="X598" s="29" t="n"/>
      <c r="Y598" s="29" t="n"/>
      <c r="Z598" s="29" t="n"/>
      <c r="AA598" s="29" t="inlineStr">
        <is>
          <t>El material ocupa 2 filas en la hoja 1060 NQN (lote/almacén). La cantidad SAP y la física de esta vista son el total del material.</t>
        </is>
      </c>
    </row>
    <row r="599">
      <c r="A599" s="29" t="inlineStr">
        <is>
          <t>Neuquén</t>
        </is>
      </c>
      <c r="B599" s="29" t="inlineStr">
        <is>
          <t>1060</t>
        </is>
      </c>
      <c r="C599" s="29" t="inlineStr">
        <is>
          <t>Stock SAP</t>
        </is>
      </c>
      <c r="D599" s="29" t="inlineStr">
        <is>
          <t>Medicamentos</t>
        </is>
      </c>
      <c r="E599" s="29" t="inlineStr">
        <is>
          <t>ZMED</t>
        </is>
      </c>
      <c r="F599" s="29" t="inlineStr">
        <is>
          <t>Dentro del alcance</t>
        </is>
      </c>
      <c r="G599" s="29" t="inlineStr">
        <is>
          <t>1000017</t>
        </is>
      </c>
      <c r="H599" s="29" t="inlineStr">
        <is>
          <t>ALCOHOL AL 70% X 1000ML</t>
        </is>
      </c>
      <c r="I599" s="29" t="n"/>
      <c r="J599" s="29" t="n"/>
      <c r="K599" s="30">
        <f>SUMIF('1060 NQN'!$A$2:$A$2023,$G599,'1060 NQN'!$I$2:$I$2023)</f>
        <v/>
      </c>
      <c r="L599" s="30">
        <f>SUMIF('1060 NQN'!$A$2:$A$2023,$G599,'1060 NQN'!$Q$2:$Q$2023)</f>
        <v/>
      </c>
      <c r="M599" s="30">
        <f>$K599-$L599</f>
        <v/>
      </c>
      <c r="N599" s="31">
        <f>IFERROR(SUMIF('1060 NQN'!$A$2:$A$2023,$G599,'1060 NQN'!$M$2:$M$2023)/$K599,0)</f>
        <v/>
      </c>
      <c r="O599" s="31">
        <f>IFERROR($K599*$N599,"")</f>
        <v/>
      </c>
      <c r="P599" s="31">
        <f>IFERROR($L599*$N599,"")</f>
        <v/>
      </c>
      <c r="Q599" s="31">
        <f>$M599*$N599</f>
        <v/>
      </c>
      <c r="R599" s="29" t="n"/>
      <c r="S599" s="39" t="n"/>
      <c r="T599" s="29" t="inlineStr">
        <is>
          <t>Sin recuento físico en el inventario de Avain</t>
        </is>
      </c>
      <c r="U599" s="40" t="inlineStr">
        <is>
          <t>Sin recuento físico</t>
        </is>
      </c>
      <c r="V599" s="29" t="n"/>
      <c r="W599" s="29" t="n"/>
      <c r="X599" s="29" t="n"/>
      <c r="Y599" s="29" t="n"/>
      <c r="Z599" s="29" t="n"/>
      <c r="AA599" s="29" t="inlineStr">
        <is>
          <t>El material ocupa 4 filas en la hoja 1060 NQN (lote/almacén). La cantidad SAP y la física de esta vista son el total del material.</t>
        </is>
      </c>
    </row>
    <row r="600">
      <c r="A600" s="29" t="inlineStr">
        <is>
          <t>Neuquén</t>
        </is>
      </c>
      <c r="B600" s="29" t="inlineStr">
        <is>
          <t>1060</t>
        </is>
      </c>
      <c r="C600" s="29" t="inlineStr">
        <is>
          <t>Stock SAP</t>
        </is>
      </c>
      <c r="D600" s="29" t="inlineStr">
        <is>
          <t>Medicamentos</t>
        </is>
      </c>
      <c r="E600" s="29" t="inlineStr">
        <is>
          <t>ZMED</t>
        </is>
      </c>
      <c r="F600" s="29" t="inlineStr">
        <is>
          <t>Dentro del alcance</t>
        </is>
      </c>
      <c r="G600" s="29" t="inlineStr">
        <is>
          <t>1000059</t>
        </is>
      </c>
      <c r="H600" s="29" t="inlineStr">
        <is>
          <t>BUTIL BROMURO DE HIOSCINA 20MG AMPOLLA</t>
        </is>
      </c>
      <c r="I600" s="29" t="n"/>
      <c r="J600" s="29" t="n"/>
      <c r="K600" s="30">
        <f>SUMIF('1060 NQN'!$A$2:$A$2023,$G600,'1060 NQN'!$I$2:$I$2023)</f>
        <v/>
      </c>
      <c r="L600" s="30">
        <f>SUMIF('1060 NQN'!$A$2:$A$2023,$G600,'1060 NQN'!$Q$2:$Q$2023)</f>
        <v/>
      </c>
      <c r="M600" s="30">
        <f>$K600-$L600</f>
        <v/>
      </c>
      <c r="N600" s="31">
        <f>IFERROR(SUMIF('1060 NQN'!$A$2:$A$2023,$G600,'1060 NQN'!$M$2:$M$2023)/$K600,0)</f>
        <v/>
      </c>
      <c r="O600" s="31">
        <f>IFERROR($K600*$N600,"")</f>
        <v/>
      </c>
      <c r="P600" s="31">
        <f>IFERROR($L600*$N600,"")</f>
        <v/>
      </c>
      <c r="Q600" s="31">
        <f>$M600*$N600</f>
        <v/>
      </c>
      <c r="R600" s="29" t="n"/>
      <c r="S600" s="39" t="n"/>
      <c r="T600" s="29" t="inlineStr">
        <is>
          <t>Sin recuento físico en el inventario de Avain</t>
        </is>
      </c>
      <c r="U600" s="40" t="inlineStr">
        <is>
          <t>Sin recuento físico</t>
        </is>
      </c>
      <c r="V600" s="29" t="n"/>
      <c r="W600" s="29" t="n"/>
      <c r="X600" s="29" t="n"/>
      <c r="Y600" s="29" t="n"/>
      <c r="Z600" s="29" t="n"/>
      <c r="AA600" s="29" t="inlineStr">
        <is>
          <t>El material ocupa 4 filas en la hoja 1060 NQN (lote/almacén). La cantidad SAP y la física de esta vista son el total del material.</t>
        </is>
      </c>
    </row>
    <row r="601">
      <c r="A601" s="29" t="inlineStr">
        <is>
          <t>Neuquén</t>
        </is>
      </c>
      <c r="B601" s="29" t="inlineStr">
        <is>
          <t>1060</t>
        </is>
      </c>
      <c r="C601" s="29" t="inlineStr">
        <is>
          <t>Stock SAP</t>
        </is>
      </c>
      <c r="D601" s="29" t="inlineStr">
        <is>
          <t>Medicamentos</t>
        </is>
      </c>
      <c r="E601" s="29" t="inlineStr">
        <is>
          <t>ZMED</t>
        </is>
      </c>
      <c r="F601" s="29" t="inlineStr">
        <is>
          <t>Dentro del alcance</t>
        </is>
      </c>
      <c r="G601" s="29" t="inlineStr">
        <is>
          <t>1001118</t>
        </is>
      </c>
      <c r="H601" s="29" t="inlineStr">
        <is>
          <t>SALES REHIDRATANTES SOBRE POLVO</t>
        </is>
      </c>
      <c r="I601" s="29" t="inlineStr">
        <is>
          <t>401</t>
        </is>
      </c>
      <c r="J601" s="29" t="inlineStr">
        <is>
          <t>SALES DE REHIDRATACION ORAL X 28 GS</t>
        </is>
      </c>
      <c r="K601" s="30">
        <f>SUMIF('1060 NQN'!$A$2:$A$2023,$G601,'1060 NQN'!$I$2:$I$2023)</f>
        <v/>
      </c>
      <c r="L601" s="30">
        <f>SUMIF('1060 NQN'!$A$2:$A$2023,$G601,'1060 NQN'!$Q$2:$Q$2023)</f>
        <v/>
      </c>
      <c r="M601" s="30">
        <f>$K601-$L601</f>
        <v/>
      </c>
      <c r="N601" s="31">
        <f>IFERROR(SUMIF('1060 NQN'!$A$2:$A$2023,$G601,'1060 NQN'!$M$2:$M$2023)/$K601,0)</f>
        <v/>
      </c>
      <c r="O601" s="31">
        <f>IFERROR($K601*$N601,"")</f>
        <v/>
      </c>
      <c r="P601" s="31">
        <f>IFERROR($L601*$N601,"")</f>
        <v/>
      </c>
      <c r="Q601" s="31">
        <f>$M601*$N601</f>
        <v/>
      </c>
      <c r="R601" s="29" t="n"/>
      <c r="S601" s="38" t="inlineStr">
        <is>
          <t>Baja</t>
        </is>
      </c>
      <c r="T601" s="29" t="inlineStr">
        <is>
          <t>Homologado – confianza Baja – pendiente de validación</t>
        </is>
      </c>
      <c r="U601" s="38" t="inlineStr">
        <is>
          <t>Dar de baja en SAP</t>
        </is>
      </c>
      <c r="V601" s="29" t="inlineStr">
        <is>
          <t>Homologación por código Avain (master M08-012)</t>
        </is>
      </c>
      <c r="W601" s="29" t="inlineStr">
        <is>
          <t>No</t>
        </is>
      </c>
      <c r="X601" s="29" t="n"/>
      <c r="Y601" s="29" t="inlineStr">
        <is>
          <t>Sí</t>
        </is>
      </c>
      <c r="Z601" s="29" t="inlineStr">
        <is>
          <t>M08-012</t>
        </is>
      </c>
      <c r="AA601" s="29" t="inlineStr">
        <is>
          <t>Homologación: confianza base Alta + confianza SAP Alta → Alta. La nomenclatura del material imputado no respalda por sí sola la equivalencia (similitud 0.32); el vínculo proviene sólo de la homologación. Nivel degradado a Baja.</t>
        </is>
      </c>
    </row>
    <row r="602">
      <c r="A602" s="29" t="inlineStr">
        <is>
          <t>Neuquén</t>
        </is>
      </c>
      <c r="B602" s="29" t="inlineStr">
        <is>
          <t>1060</t>
        </is>
      </c>
      <c r="C602" s="29" t="inlineStr">
        <is>
          <t>Stock SAP</t>
        </is>
      </c>
      <c r="D602" s="29" t="inlineStr">
        <is>
          <t>Descartables</t>
        </is>
      </c>
      <c r="E602" s="29" t="inlineStr">
        <is>
          <t>ZDES</t>
        </is>
      </c>
      <c r="F602" s="29" t="inlineStr">
        <is>
          <t>Dentro del alcance</t>
        </is>
      </c>
      <c r="G602" s="29" t="inlineStr">
        <is>
          <t>2000205</t>
        </is>
      </c>
      <c r="H602" s="29" t="inlineStr">
        <is>
          <t>TELA ADHE HIPOALERGENICA DE SEDA 5CM</t>
        </is>
      </c>
      <c r="I602" s="29" t="inlineStr">
        <is>
          <t>483</t>
        </is>
      </c>
      <c r="J602" s="29" t="inlineStr">
        <is>
          <t>CINTA ADHESIVA 5 CM</t>
        </is>
      </c>
      <c r="K602" s="30">
        <f>SUMIF('1060 NQN'!$A$2:$A$2023,$G602,'1060 NQN'!$I$2:$I$2023)</f>
        <v/>
      </c>
      <c r="L602" s="30">
        <f>SUMIF('1060 NQN'!$A$2:$A$2023,$G602,'1060 NQN'!$Q$2:$Q$2023)</f>
        <v/>
      </c>
      <c r="M602" s="30">
        <f>$K602-$L602</f>
        <v/>
      </c>
      <c r="N602" s="31">
        <f>IFERROR(SUMIF('1060 NQN'!$A$2:$A$2023,$G602,'1060 NQN'!$M$2:$M$2023)/$K602,0)</f>
        <v/>
      </c>
      <c r="O602" s="31">
        <f>IFERROR($K602*$N602,"")</f>
        <v/>
      </c>
      <c r="P602" s="31">
        <f>IFERROR($L602*$N602,"")</f>
        <v/>
      </c>
      <c r="Q602" s="31">
        <f>$M602*$N602</f>
        <v/>
      </c>
      <c r="R602" s="29" t="n"/>
      <c r="S602" s="38" t="inlineStr">
        <is>
          <t>Baja</t>
        </is>
      </c>
      <c r="T602" s="29" t="inlineStr">
        <is>
          <t>Homologado – confianza Baja – pendiente de validación</t>
        </is>
      </c>
      <c r="U602" s="38" t="inlineStr">
        <is>
          <t>Dar de baja en SAP</t>
        </is>
      </c>
      <c r="V602" s="29" t="inlineStr">
        <is>
          <t>Homologación por código Avain (master D-145)</t>
        </is>
      </c>
      <c r="W602" s="29" t="inlineStr">
        <is>
          <t>No</t>
        </is>
      </c>
      <c r="X602" s="29" t="n"/>
      <c r="Y602" s="29" t="inlineStr">
        <is>
          <t>Sí</t>
        </is>
      </c>
      <c r="Z602" s="29" t="inlineStr">
        <is>
          <t>D-145</t>
        </is>
      </c>
      <c r="AA602" s="29" t="inlineStr">
        <is>
          <t>Homologación: confianza base Media + confianza SAP Alta → Media. La nomenclatura del material imputado no respalda por sí sola la equivalencia (similitud 0.31); el vínculo proviene sólo de la homologación. Nivel degradado a Baja. Otros códigos SAP del master no están en el stock de este centro: 2000289, 2001334.</t>
        </is>
      </c>
    </row>
    <row r="603">
      <c r="A603" s="29" t="inlineStr">
        <is>
          <t>Neuquén</t>
        </is>
      </c>
      <c r="B603" s="29" t="inlineStr">
        <is>
          <t>1060</t>
        </is>
      </c>
      <c r="C603" s="29" t="inlineStr">
        <is>
          <t>Stock SAP</t>
        </is>
      </c>
      <c r="D603" s="29" t="inlineStr">
        <is>
          <t>Descartables</t>
        </is>
      </c>
      <c r="E603" s="29" t="inlineStr">
        <is>
          <t>ZDES</t>
        </is>
      </c>
      <c r="F603" s="29" t="inlineStr">
        <is>
          <t>Dentro del alcance</t>
        </is>
      </c>
      <c r="G603" s="29" t="inlineStr">
        <is>
          <t>2000300</t>
        </is>
      </c>
      <c r="H603" s="29" t="inlineStr">
        <is>
          <t>SONDA DE ASPIRACION K-9 SIN REGULADOR</t>
        </is>
      </c>
      <c r="I603" s="29" t="n"/>
      <c r="J603" s="29" t="n"/>
      <c r="K603" s="30">
        <f>SUMIF('1060 NQN'!$A$2:$A$2023,$G603,'1060 NQN'!$I$2:$I$2023)</f>
        <v/>
      </c>
      <c r="L603" s="30">
        <f>SUMIF('1060 NQN'!$A$2:$A$2023,$G603,'1060 NQN'!$Q$2:$Q$2023)</f>
        <v/>
      </c>
      <c r="M603" s="30">
        <f>$K603-$L603</f>
        <v/>
      </c>
      <c r="N603" s="31">
        <f>IFERROR(SUMIF('1060 NQN'!$A$2:$A$2023,$G603,'1060 NQN'!$M$2:$M$2023)/$K603,0)</f>
        <v/>
      </c>
      <c r="O603" s="31">
        <f>IFERROR($K603*$N603,"")</f>
        <v/>
      </c>
      <c r="P603" s="31">
        <f>IFERROR($L603*$N603,"")</f>
        <v/>
      </c>
      <c r="Q603" s="31">
        <f>$M603*$N603</f>
        <v/>
      </c>
      <c r="R603" s="29" t="n"/>
      <c r="S603" s="39" t="n"/>
      <c r="T603" s="29" t="inlineStr">
        <is>
          <t>Sin recuento físico en el inventario de Avain</t>
        </is>
      </c>
      <c r="U603" s="40" t="inlineStr">
        <is>
          <t>Sin recuento físico</t>
        </is>
      </c>
      <c r="V603" s="29" t="n"/>
      <c r="W603" s="29" t="n"/>
      <c r="X603" s="29" t="n"/>
      <c r="Y603" s="29" t="n"/>
      <c r="Z603" s="29" t="n"/>
      <c r="AA603" s="29" t="inlineStr">
        <is>
          <t>El material ocupa 2 filas en la hoja 1060 NQN (lote/almacén). La cantidad SAP y la física de esta vista son el total del material.</t>
        </is>
      </c>
    </row>
    <row r="604">
      <c r="A604" s="29" t="inlineStr">
        <is>
          <t>Neuquén</t>
        </is>
      </c>
      <c r="B604" s="29" t="inlineStr">
        <is>
          <t>1060</t>
        </is>
      </c>
      <c r="C604" s="29" t="inlineStr">
        <is>
          <t>Stock SAP</t>
        </is>
      </c>
      <c r="D604" s="29" t="inlineStr">
        <is>
          <t>Descartables</t>
        </is>
      </c>
      <c r="E604" s="29" t="inlineStr">
        <is>
          <t>ZDES</t>
        </is>
      </c>
      <c r="F604" s="29" t="inlineStr">
        <is>
          <t>Dentro del alcance</t>
        </is>
      </c>
      <c r="G604" s="29" t="inlineStr">
        <is>
          <t>2000090</t>
        </is>
      </c>
      <c r="H604" s="29" t="inlineStr">
        <is>
          <t>MASCARA PARA NEBULIZAR ADULTO</t>
        </is>
      </c>
      <c r="I604" s="29" t="inlineStr">
        <is>
          <t>366</t>
        </is>
      </c>
      <c r="J604" s="29" t="inlineStr">
        <is>
          <t>MASCARA PARA NEBULIZAR</t>
        </is>
      </c>
      <c r="K604" s="30">
        <f>SUMIF('1060 NQN'!$A$2:$A$2023,$G604,'1060 NQN'!$I$2:$I$2023)</f>
        <v/>
      </c>
      <c r="L604" s="30">
        <f>SUMIF('1060 NQN'!$A$2:$A$2023,$G604,'1060 NQN'!$Q$2:$Q$2023)</f>
        <v/>
      </c>
      <c r="M604" s="30">
        <f>$K604-$L604</f>
        <v/>
      </c>
      <c r="N604" s="31">
        <f>IFERROR(SUMIF('1060 NQN'!$A$2:$A$2023,$G604,'1060 NQN'!$M$2:$M$2023)/$K604,0)</f>
        <v/>
      </c>
      <c r="O604" s="31">
        <f>IFERROR($K604*$N604,"")</f>
        <v/>
      </c>
      <c r="P604" s="31">
        <f>IFERROR($L604*$N604,"")</f>
        <v/>
      </c>
      <c r="Q604" s="31">
        <f>$M604*$N604</f>
        <v/>
      </c>
      <c r="R604" s="29" t="n"/>
      <c r="S604" s="37" t="inlineStr">
        <is>
          <t>Alta</t>
        </is>
      </c>
      <c r="T604" s="29" t="inlineStr">
        <is>
          <t>Homologado – confianza Alta</t>
        </is>
      </c>
      <c r="U604" s="38" t="inlineStr">
        <is>
          <t>Dar de baja en SAP</t>
        </is>
      </c>
      <c r="V604" s="29" t="inlineStr">
        <is>
          <t>Cruce por nomenclatura SAP</t>
        </is>
      </c>
      <c r="W604" s="29" t="inlineStr">
        <is>
          <t>No</t>
        </is>
      </c>
      <c r="X604" s="29" t="n"/>
      <c r="Y604" s="29" t="inlineStr">
        <is>
          <t>Sí</t>
        </is>
      </c>
      <c r="Z604" s="29" t="n"/>
      <c r="AA604" s="29" t="inlineStr">
        <is>
          <t>Cruce por nomenclatura: similitud 0.87. El material ocupa 3 filas en la hoja 1060 NQN (lote/almacén). La cantidad SAP y la física de esta vista son el total del material.</t>
        </is>
      </c>
    </row>
    <row r="605">
      <c r="A605" s="29" t="inlineStr">
        <is>
          <t>Neuquén</t>
        </is>
      </c>
      <c r="B605" s="29" t="inlineStr">
        <is>
          <t>1060</t>
        </is>
      </c>
      <c r="C605" s="29" t="inlineStr">
        <is>
          <t>Stock SAP</t>
        </is>
      </c>
      <c r="D605" s="29" t="inlineStr">
        <is>
          <t>Descartables</t>
        </is>
      </c>
      <c r="E605" s="29" t="inlineStr">
        <is>
          <t>ZDES</t>
        </is>
      </c>
      <c r="F605" s="29" t="inlineStr">
        <is>
          <t>Dentro del alcance</t>
        </is>
      </c>
      <c r="G605" s="29" t="inlineStr">
        <is>
          <t>2000078</t>
        </is>
      </c>
      <c r="H605" s="29" t="inlineStr">
        <is>
          <t>TUBO ENDOTRAQ N° 8 C/BALON</t>
        </is>
      </c>
      <c r="I605" s="29" t="n"/>
      <c r="J605" s="29" t="n"/>
      <c r="K605" s="30">
        <f>SUMIF('1060 NQN'!$A$2:$A$2023,$G605,'1060 NQN'!$I$2:$I$2023)</f>
        <v/>
      </c>
      <c r="L605" s="30">
        <f>SUMIF('1060 NQN'!$A$2:$A$2023,$G605,'1060 NQN'!$Q$2:$Q$2023)</f>
        <v/>
      </c>
      <c r="M605" s="30">
        <f>$K605-$L605</f>
        <v/>
      </c>
      <c r="N605" s="31">
        <f>IFERROR(SUMIF('1060 NQN'!$A$2:$A$2023,$G605,'1060 NQN'!$M$2:$M$2023)/$K605,0)</f>
        <v/>
      </c>
      <c r="O605" s="31">
        <f>IFERROR($K605*$N605,"")</f>
        <v/>
      </c>
      <c r="P605" s="31">
        <f>IFERROR($L605*$N605,"")</f>
        <v/>
      </c>
      <c r="Q605" s="31">
        <f>$M605*$N605</f>
        <v/>
      </c>
      <c r="R605" s="29" t="n"/>
      <c r="S605" s="39" t="n"/>
      <c r="T605" s="29" t="inlineStr">
        <is>
          <t>Sin recuento físico en el inventario de Avain</t>
        </is>
      </c>
      <c r="U605" s="40" t="inlineStr">
        <is>
          <t>Sin recuento físico</t>
        </is>
      </c>
      <c r="V605" s="29" t="n"/>
      <c r="W605" s="29" t="n"/>
      <c r="X605" s="29" t="n"/>
      <c r="Y605" s="29" t="n"/>
      <c r="Z605" s="29" t="n"/>
      <c r="AA605" s="29" t="inlineStr">
        <is>
          <t>El material ocupa 4 filas en la hoja 1060 NQN (lote/almacén). La cantidad SAP y la física de esta vista son el total del material.</t>
        </is>
      </c>
    </row>
    <row r="606">
      <c r="A606" s="29" t="inlineStr">
        <is>
          <t>Neuquén</t>
        </is>
      </c>
      <c r="B606" s="29" t="inlineStr">
        <is>
          <t>1060</t>
        </is>
      </c>
      <c r="C606" s="29" t="inlineStr">
        <is>
          <t>Stock SAP</t>
        </is>
      </c>
      <c r="D606" s="29" t="inlineStr">
        <is>
          <t>Descartables</t>
        </is>
      </c>
      <c r="E606" s="29" t="inlineStr">
        <is>
          <t>ZDES</t>
        </is>
      </c>
      <c r="F606" s="29" t="inlineStr">
        <is>
          <t>Dentro del alcance</t>
        </is>
      </c>
      <c r="G606" s="29" t="inlineStr">
        <is>
          <t>2000100</t>
        </is>
      </c>
      <c r="H606" s="29" t="inlineStr">
        <is>
          <t>BOLSA COLECTORA DE ORINA X 2000 ML</t>
        </is>
      </c>
      <c r="I606" s="29" t="inlineStr">
        <is>
          <t>307</t>
        </is>
      </c>
      <c r="J606" s="29" t="inlineStr">
        <is>
          <t>BOLSA COLECTORA ORINA</t>
        </is>
      </c>
      <c r="K606" s="30">
        <f>SUMIF('1060 NQN'!$A$2:$A$2023,$G606,'1060 NQN'!$I$2:$I$2023)</f>
        <v/>
      </c>
      <c r="L606" s="30">
        <f>SUMIF('1060 NQN'!$A$2:$A$2023,$G606,'1060 NQN'!$Q$2:$Q$2023)</f>
        <v/>
      </c>
      <c r="M606" s="30">
        <f>$K606-$L606</f>
        <v/>
      </c>
      <c r="N606" s="31">
        <f>IFERROR(SUMIF('1060 NQN'!$A$2:$A$2023,$G606,'1060 NQN'!$M$2:$M$2023)/$K606,0)</f>
        <v/>
      </c>
      <c r="O606" s="31">
        <f>IFERROR($K606*$N606,"")</f>
        <v/>
      </c>
      <c r="P606" s="31">
        <f>IFERROR($L606*$N606,"")</f>
        <v/>
      </c>
      <c r="Q606" s="31">
        <f>$M606*$N606</f>
        <v/>
      </c>
      <c r="R606" s="29" t="n"/>
      <c r="S606" s="37" t="inlineStr">
        <is>
          <t>Alta</t>
        </is>
      </c>
      <c r="T606" s="29" t="inlineStr">
        <is>
          <t>Homologado – confianza Alta</t>
        </is>
      </c>
      <c r="U606" s="38" t="inlineStr">
        <is>
          <t>Dar de baja en SAP</t>
        </is>
      </c>
      <c r="V606" s="29" t="inlineStr">
        <is>
          <t>Homologación por código Avain (master D-165)</t>
        </is>
      </c>
      <c r="W606" s="29" t="inlineStr">
        <is>
          <t>No</t>
        </is>
      </c>
      <c r="X606" s="29" t="n"/>
      <c r="Y606" s="29" t="inlineStr">
        <is>
          <t>Sí</t>
        </is>
      </c>
      <c r="Z606" s="29" t="inlineStr">
        <is>
          <t>D-165</t>
        </is>
      </c>
      <c r="AA606" s="29" t="inlineStr">
        <is>
          <t>Homologación: confianza base Alta + confianza SAP Alta → Alta. El material ocupa 3 filas en la hoja 1060 NQN (lote/almacén). La cantidad SAP y la física de esta vista son el total del material.</t>
        </is>
      </c>
    </row>
    <row r="607">
      <c r="A607" s="29" t="inlineStr">
        <is>
          <t>Neuquén</t>
        </is>
      </c>
      <c r="B607" s="29" t="inlineStr">
        <is>
          <t>1060</t>
        </is>
      </c>
      <c r="C607" s="29" t="inlineStr">
        <is>
          <t>Stock SAP</t>
        </is>
      </c>
      <c r="D607" s="29" t="inlineStr">
        <is>
          <t>Descartables</t>
        </is>
      </c>
      <c r="E607" s="29" t="inlineStr">
        <is>
          <t>ZDES</t>
        </is>
      </c>
      <c r="F607" s="29" t="inlineStr">
        <is>
          <t>Dentro del alcance</t>
        </is>
      </c>
      <c r="G607" s="29" t="inlineStr">
        <is>
          <t>2001234</t>
        </is>
      </c>
      <c r="H607" s="29" t="inlineStr">
        <is>
          <t>REGULADOR DE FLUJO</t>
        </is>
      </c>
      <c r="I607" s="29" t="inlineStr">
        <is>
          <t>348</t>
        </is>
      </c>
      <c r="J607" s="29" t="inlineStr">
        <is>
          <t>regulador de flujo</t>
        </is>
      </c>
      <c r="K607" s="30">
        <f>SUMIF('1060 NQN'!$A$2:$A$2023,$G607,'1060 NQN'!$I$2:$I$2023)</f>
        <v/>
      </c>
      <c r="L607" s="30">
        <f>SUMIF('1060 NQN'!$A$2:$A$2023,$G607,'1060 NQN'!$Q$2:$Q$2023)</f>
        <v/>
      </c>
      <c r="M607" s="30">
        <f>$K607-$L607</f>
        <v/>
      </c>
      <c r="N607" s="31">
        <f>IFERROR(SUMIF('1060 NQN'!$A$2:$A$2023,$G607,'1060 NQN'!$M$2:$M$2023)/$K607,0)</f>
        <v/>
      </c>
      <c r="O607" s="31">
        <f>IFERROR($K607*$N607,"")</f>
        <v/>
      </c>
      <c r="P607" s="31">
        <f>IFERROR($L607*$N607,"")</f>
        <v/>
      </c>
      <c r="Q607" s="31">
        <f>$M607*$N607</f>
        <v/>
      </c>
      <c r="R607" s="29" t="n"/>
      <c r="S607" s="37" t="inlineStr">
        <is>
          <t>Alta</t>
        </is>
      </c>
      <c r="T607" s="29" t="inlineStr">
        <is>
          <t>Homologado – confianza Alta</t>
        </is>
      </c>
      <c r="U607" s="38" t="inlineStr">
        <is>
          <t>Dar de baja en SAP</t>
        </is>
      </c>
      <c r="V607" s="29" t="inlineStr">
        <is>
          <t>Cruce por nomenclatura SAP</t>
        </is>
      </c>
      <c r="W607" s="29" t="inlineStr">
        <is>
          <t>No</t>
        </is>
      </c>
      <c r="X607" s="29" t="n"/>
      <c r="Y607" s="29" t="inlineStr">
        <is>
          <t>No</t>
        </is>
      </c>
      <c r="Z607" s="29" t="n"/>
      <c r="AA607" s="29" t="inlineStr">
        <is>
          <t>Cruce por nomenclatura: similitud 1.00. El material ocupa 2 filas en la hoja 1060 NQN (lote/almacén). La cantidad SAP y la física de esta vista son el total del material.</t>
        </is>
      </c>
    </row>
    <row r="608">
      <c r="A608" s="29" t="inlineStr">
        <is>
          <t>Neuquén</t>
        </is>
      </c>
      <c r="B608" s="29" t="inlineStr">
        <is>
          <t>1060</t>
        </is>
      </c>
      <c r="C608" s="29" t="inlineStr">
        <is>
          <t>Stock SAP</t>
        </is>
      </c>
      <c r="D608" s="29" t="inlineStr">
        <is>
          <t>Medicamentos</t>
        </is>
      </c>
      <c r="E608" s="29" t="inlineStr">
        <is>
          <t>ZMED</t>
        </is>
      </c>
      <c r="F608" s="29" t="inlineStr">
        <is>
          <t>Dentro del alcance</t>
        </is>
      </c>
      <c r="G608" s="29" t="inlineStr">
        <is>
          <t>1000402</t>
        </is>
      </c>
      <c r="H608" s="29" t="inlineStr">
        <is>
          <t>SUCCINILCOLINA 100 mg</t>
        </is>
      </c>
      <c r="I608" s="29" t="inlineStr">
        <is>
          <t>262</t>
        </is>
      </c>
      <c r="J608" s="29" t="inlineStr">
        <is>
          <t>SUCCINILCOLINA 500 MG</t>
        </is>
      </c>
      <c r="K608" s="30">
        <f>SUMIF('1060 NQN'!$A$2:$A$2023,$G608,'1060 NQN'!$I$2:$I$2023)</f>
        <v/>
      </c>
      <c r="L608" s="30">
        <f>SUMIF('1060 NQN'!$A$2:$A$2023,$G608,'1060 NQN'!$Q$2:$Q$2023)</f>
        <v/>
      </c>
      <c r="M608" s="30">
        <f>$K608-$L608</f>
        <v/>
      </c>
      <c r="N608" s="31">
        <f>IFERROR(SUMIF('1060 NQN'!$A$2:$A$2023,$G608,'1060 NQN'!$M$2:$M$2023)/$K608,0)</f>
        <v/>
      </c>
      <c r="O608" s="31">
        <f>IFERROR($K608*$N608,"")</f>
        <v/>
      </c>
      <c r="P608" s="31">
        <f>IFERROR($L608*$N608,"")</f>
        <v/>
      </c>
      <c r="Q608" s="31">
        <f>$M608*$N608</f>
        <v/>
      </c>
      <c r="R608" s="29" t="n"/>
      <c r="S608" s="38" t="inlineStr">
        <is>
          <t>Baja</t>
        </is>
      </c>
      <c r="T608" s="29" t="inlineStr">
        <is>
          <t>Homologado – confianza Baja – pendiente de validación</t>
        </is>
      </c>
      <c r="U608" s="38" t="inlineStr">
        <is>
          <t>Dar de baja en SAP</t>
        </is>
      </c>
      <c r="V608" s="29" t="inlineStr">
        <is>
          <t>Homologación por código Avain (master M02-007)</t>
        </is>
      </c>
      <c r="W608" s="29" t="inlineStr">
        <is>
          <t>No</t>
        </is>
      </c>
      <c r="X608" s="29" t="n"/>
      <c r="Y608" s="29" t="inlineStr">
        <is>
          <t>Sí</t>
        </is>
      </c>
      <c r="Z608" s="29" t="inlineStr">
        <is>
          <t>M02-007</t>
        </is>
      </c>
      <c r="AA608" s="29" t="inlineStr">
        <is>
          <t>Homologación: confianza base Baja + confianza SAP Alta → Baja. Aunque la homologación vincula estos registros, la presentación no coincide con el material imputado (dosis/presentación distinta (500MG vs 100MG); similitud 0.71). Nivel degradado a Baja: verificar si corresponde otro código SAP. El material ocupa 6 filas en la hoja 1060 NQN (lote/almacén). La cantidad SAP y la física de esta vista son el total del material.</t>
        </is>
      </c>
    </row>
    <row r="609">
      <c r="A609" s="29" t="inlineStr">
        <is>
          <t>Neuquén</t>
        </is>
      </c>
      <c r="B609" s="29" t="inlineStr">
        <is>
          <t>1060</t>
        </is>
      </c>
      <c r="C609" s="29" t="inlineStr">
        <is>
          <t>Stock SAP</t>
        </is>
      </c>
      <c r="D609" s="29" t="inlineStr">
        <is>
          <t>Medicamentos</t>
        </is>
      </c>
      <c r="E609" s="29" t="inlineStr">
        <is>
          <t>ZMED</t>
        </is>
      </c>
      <c r="F609" s="29" t="inlineStr">
        <is>
          <t>Dentro del alcance</t>
        </is>
      </c>
      <c r="G609" s="29" t="inlineStr">
        <is>
          <t>1000093</t>
        </is>
      </c>
      <c r="H609" s="29" t="inlineStr">
        <is>
          <t>SALBUTAMOL 0,5% GOTAS FRASCO DE 20ML</t>
        </is>
      </c>
      <c r="I609" s="29" t="n"/>
      <c r="J609" s="29" t="n"/>
      <c r="K609" s="30">
        <f>SUMIF('1060 NQN'!$A$2:$A$2023,$G609,'1060 NQN'!$I$2:$I$2023)</f>
        <v/>
      </c>
      <c r="L609" s="30">
        <f>SUMIF('1060 NQN'!$A$2:$A$2023,$G609,'1060 NQN'!$Q$2:$Q$2023)</f>
        <v/>
      </c>
      <c r="M609" s="30">
        <f>$K609-$L609</f>
        <v/>
      </c>
      <c r="N609" s="31">
        <f>IFERROR(SUMIF('1060 NQN'!$A$2:$A$2023,$G609,'1060 NQN'!$M$2:$M$2023)/$K609,0)</f>
        <v/>
      </c>
      <c r="O609" s="31">
        <f>IFERROR($K609*$N609,"")</f>
        <v/>
      </c>
      <c r="P609" s="31">
        <f>IFERROR($L609*$N609,"")</f>
        <v/>
      </c>
      <c r="Q609" s="31">
        <f>$M609*$N609</f>
        <v/>
      </c>
      <c r="R609" s="29" t="n"/>
      <c r="S609" s="39" t="n"/>
      <c r="T609" s="29" t="inlineStr">
        <is>
          <t>Sin recuento físico en el inventario de Avain</t>
        </is>
      </c>
      <c r="U609" s="40" t="inlineStr">
        <is>
          <t>Sin recuento físico</t>
        </is>
      </c>
      <c r="V609" s="29" t="n"/>
      <c r="W609" s="29" t="n"/>
      <c r="X609" s="29" t="n"/>
      <c r="Y609" s="29" t="n"/>
      <c r="Z609" s="29" t="n"/>
      <c r="AA609" s="29" t="inlineStr">
        <is>
          <t>El material ocupa 11 filas en la hoja 1060 NQN (lote/almacén). La cantidad SAP y la física de esta vista son el total del material.</t>
        </is>
      </c>
    </row>
    <row r="610">
      <c r="A610" s="29" t="inlineStr">
        <is>
          <t>Neuquén</t>
        </is>
      </c>
      <c r="B610" s="29" t="inlineStr">
        <is>
          <t>1060</t>
        </is>
      </c>
      <c r="C610" s="29" t="inlineStr">
        <is>
          <t>Stock SAP</t>
        </is>
      </c>
      <c r="D610" s="29" t="inlineStr">
        <is>
          <t>Descartables</t>
        </is>
      </c>
      <c r="E610" s="29" t="inlineStr">
        <is>
          <t>ZDES</t>
        </is>
      </c>
      <c r="F610" s="29" t="inlineStr">
        <is>
          <t>Dentro del alcance</t>
        </is>
      </c>
      <c r="G610" s="29" t="inlineStr">
        <is>
          <t>2000002</t>
        </is>
      </c>
      <c r="H610" s="29" t="inlineStr">
        <is>
          <t>CATETER INTRAVENOSO 14G T/ABBOCATH</t>
        </is>
      </c>
      <c r="I610" s="29" t="inlineStr">
        <is>
          <t>264</t>
        </is>
      </c>
      <c r="J610" s="29" t="inlineStr">
        <is>
          <t>Abocath n° 14</t>
        </is>
      </c>
      <c r="K610" s="30">
        <f>SUMIF('1060 NQN'!$A$2:$A$2023,$G610,'1060 NQN'!$I$2:$I$2023)</f>
        <v/>
      </c>
      <c r="L610" s="30">
        <f>SUMIF('1060 NQN'!$A$2:$A$2023,$G610,'1060 NQN'!$Q$2:$Q$2023)</f>
        <v/>
      </c>
      <c r="M610" s="30">
        <f>$K610-$L610</f>
        <v/>
      </c>
      <c r="N610" s="31">
        <f>IFERROR(SUMIF('1060 NQN'!$A$2:$A$2023,$G610,'1060 NQN'!$M$2:$M$2023)/$K610,0)</f>
        <v/>
      </c>
      <c r="O610" s="31">
        <f>IFERROR($K610*$N610,"")</f>
        <v/>
      </c>
      <c r="P610" s="31">
        <f>IFERROR($L610*$N610,"")</f>
        <v/>
      </c>
      <c r="Q610" s="31">
        <f>$M610*$N610</f>
        <v/>
      </c>
      <c r="R610" s="29" t="n"/>
      <c r="S610" s="37" t="inlineStr">
        <is>
          <t>Alta</t>
        </is>
      </c>
      <c r="T610" s="29" t="inlineStr">
        <is>
          <t>Homologado – confianza Alta</t>
        </is>
      </c>
      <c r="U610" s="38" t="inlineStr">
        <is>
          <t>Dar de baja en SAP</t>
        </is>
      </c>
      <c r="V610" s="29" t="inlineStr">
        <is>
          <t>Homologación por código Avain (master D-125)</t>
        </is>
      </c>
      <c r="W610" s="29" t="inlineStr">
        <is>
          <t>No</t>
        </is>
      </c>
      <c r="X610" s="29" t="n"/>
      <c r="Y610" s="29" t="inlineStr">
        <is>
          <t>Sí</t>
        </is>
      </c>
      <c r="Z610" s="29" t="inlineStr">
        <is>
          <t>D-125</t>
        </is>
      </c>
      <c r="AA610" s="29" t="inlineStr">
        <is>
          <t>Homologación: confianza base Alta + confianza SAP Alta → Alta. Otros códigos SAP del master no están en el stock de este centro: 1001262. El material ocupa 3 filas en la hoja 1060 NQN (lote/almacén). La cantidad SAP y la física de esta vista son el total del material.</t>
        </is>
      </c>
    </row>
    <row r="611">
      <c r="A611" s="29" t="inlineStr">
        <is>
          <t>Neuquén</t>
        </is>
      </c>
      <c r="B611" s="29" t="inlineStr">
        <is>
          <t>1060</t>
        </is>
      </c>
      <c r="C611" s="29" t="inlineStr">
        <is>
          <t>Stock SAP</t>
        </is>
      </c>
      <c r="D611" s="29" t="inlineStr">
        <is>
          <t>Medicamentos</t>
        </is>
      </c>
      <c r="E611" s="29" t="inlineStr">
        <is>
          <t>ZMED</t>
        </is>
      </c>
      <c r="F611" s="29" t="inlineStr">
        <is>
          <t>Dentro del alcance</t>
        </is>
      </c>
      <c r="G611" s="29" t="inlineStr">
        <is>
          <t>1000095</t>
        </is>
      </c>
      <c r="H611" s="29" t="inlineStr">
        <is>
          <t>LIDOCAINA AL 2% JALEA</t>
        </is>
      </c>
      <c r="I611" s="29" t="inlineStr">
        <is>
          <t>305</t>
        </is>
      </c>
      <c r="J611" s="29" t="inlineStr">
        <is>
          <t>LIDOCAINA EN JALEA</t>
        </is>
      </c>
      <c r="K611" s="30">
        <f>SUMIF('1060 NQN'!$A$2:$A$2023,$G611,'1060 NQN'!$I$2:$I$2023)</f>
        <v/>
      </c>
      <c r="L611" s="30">
        <f>SUMIF('1060 NQN'!$A$2:$A$2023,$G611,'1060 NQN'!$Q$2:$Q$2023)</f>
        <v/>
      </c>
      <c r="M611" s="30">
        <f>$K611-$L611</f>
        <v/>
      </c>
      <c r="N611" s="31">
        <f>IFERROR(SUMIF('1060 NQN'!$A$2:$A$2023,$G611,'1060 NQN'!$M$2:$M$2023)/$K611,0)</f>
        <v/>
      </c>
      <c r="O611" s="31">
        <f>IFERROR($K611*$N611,"")</f>
        <v/>
      </c>
      <c r="P611" s="31">
        <f>IFERROR($L611*$N611,"")</f>
        <v/>
      </c>
      <c r="Q611" s="31">
        <f>$M611*$N611</f>
        <v/>
      </c>
      <c r="R611" s="29" t="n"/>
      <c r="S611" s="37" t="inlineStr">
        <is>
          <t>Alta</t>
        </is>
      </c>
      <c r="T611" s="29" t="inlineStr">
        <is>
          <t>Homologado – confianza Alta</t>
        </is>
      </c>
      <c r="U611" s="38" t="inlineStr">
        <is>
          <t>Dar de baja en SAP</t>
        </is>
      </c>
      <c r="V611" s="29" t="inlineStr">
        <is>
          <t>Cruce por nomenclatura SAP</t>
        </is>
      </c>
      <c r="W611" s="29" t="inlineStr">
        <is>
          <t>No</t>
        </is>
      </c>
      <c r="X611" s="29" t="n"/>
      <c r="Y611" s="29" t="inlineStr">
        <is>
          <t>Sí</t>
        </is>
      </c>
      <c r="Z611" s="29" t="n"/>
      <c r="AA611" s="29" t="inlineStr">
        <is>
          <t>Cruce por nomenclatura: una nomenclatura no informa dosis; similitud 0.88. El material ocupa 13 filas en la hoja 1060 NQN (lote/almacén). La cantidad SAP y la física de esta vista son el total del material.</t>
        </is>
      </c>
    </row>
    <row r="612">
      <c r="A612" s="29" t="inlineStr">
        <is>
          <t>Neuquén</t>
        </is>
      </c>
      <c r="B612" s="29" t="inlineStr">
        <is>
          <t>1060</t>
        </is>
      </c>
      <c r="C612" s="29" t="inlineStr">
        <is>
          <t>Stock SAP</t>
        </is>
      </c>
      <c r="D612" s="29" t="inlineStr">
        <is>
          <t>Medicamentos</t>
        </is>
      </c>
      <c r="E612" s="29" t="inlineStr">
        <is>
          <t>ZMED</t>
        </is>
      </c>
      <c r="F612" s="29" t="inlineStr">
        <is>
          <t>Dentro del alcance</t>
        </is>
      </c>
      <c r="G612" s="29" t="inlineStr">
        <is>
          <t>1000052</t>
        </is>
      </c>
      <c r="H612" s="29" t="inlineStr">
        <is>
          <t>AGUA OXIGENADA 10 VOL. X 500ML</t>
        </is>
      </c>
      <c r="I612" s="29" t="n"/>
      <c r="J612" s="29" t="n"/>
      <c r="K612" s="30">
        <f>SUMIF('1060 NQN'!$A$2:$A$2023,$G612,'1060 NQN'!$I$2:$I$2023)</f>
        <v/>
      </c>
      <c r="L612" s="30">
        <f>SUMIF('1060 NQN'!$A$2:$A$2023,$G612,'1060 NQN'!$Q$2:$Q$2023)</f>
        <v/>
      </c>
      <c r="M612" s="30">
        <f>$K612-$L612</f>
        <v/>
      </c>
      <c r="N612" s="31">
        <f>IFERROR(SUMIF('1060 NQN'!$A$2:$A$2023,$G612,'1060 NQN'!$M$2:$M$2023)/$K612,0)</f>
        <v/>
      </c>
      <c r="O612" s="31">
        <f>IFERROR($K612*$N612,"")</f>
        <v/>
      </c>
      <c r="P612" s="31">
        <f>IFERROR($L612*$N612,"")</f>
        <v/>
      </c>
      <c r="Q612" s="31">
        <f>$M612*$N612</f>
        <v/>
      </c>
      <c r="R612" s="29" t="n"/>
      <c r="S612" s="39" t="n"/>
      <c r="T612" s="29" t="inlineStr">
        <is>
          <t>Sin recuento físico en el inventario de Avain</t>
        </is>
      </c>
      <c r="U612" s="40" t="inlineStr">
        <is>
          <t>Sin recuento físico</t>
        </is>
      </c>
      <c r="V612" s="29" t="n"/>
      <c r="W612" s="29" t="n"/>
      <c r="X612" s="29" t="n"/>
      <c r="Y612" s="29" t="n"/>
      <c r="Z612" s="29" t="n"/>
      <c r="AA612" s="29" t="inlineStr">
        <is>
          <t>El material ocupa 7 filas en la hoja 1060 NQN (lote/almacén). La cantidad SAP y la física de esta vista son el total del material.</t>
        </is>
      </c>
    </row>
    <row r="613">
      <c r="A613" s="29" t="inlineStr">
        <is>
          <t>Neuquén</t>
        </is>
      </c>
      <c r="B613" s="29" t="inlineStr">
        <is>
          <t>1060</t>
        </is>
      </c>
      <c r="C613" s="29" t="inlineStr">
        <is>
          <t>Stock SAP</t>
        </is>
      </c>
      <c r="D613" s="29" t="inlineStr">
        <is>
          <t>Descartables</t>
        </is>
      </c>
      <c r="E613" s="29" t="inlineStr">
        <is>
          <t>ZDES</t>
        </is>
      </c>
      <c r="F613" s="29" t="inlineStr">
        <is>
          <t>Dentro del alcance</t>
        </is>
      </c>
      <c r="G613" s="29" t="inlineStr">
        <is>
          <t>2000003</t>
        </is>
      </c>
      <c r="H613" s="29" t="inlineStr">
        <is>
          <t>CATETER INTRAVENOSO 16G T/ABBOCATH</t>
        </is>
      </c>
      <c r="I613" s="29" t="inlineStr">
        <is>
          <t>268</t>
        </is>
      </c>
      <c r="J613" s="29" t="inlineStr">
        <is>
          <t>Abocath n° 16</t>
        </is>
      </c>
      <c r="K613" s="30">
        <f>SUMIF('1060 NQN'!$A$2:$A$2023,$G613,'1060 NQN'!$I$2:$I$2023)</f>
        <v/>
      </c>
      <c r="L613" s="30">
        <f>SUMIF('1060 NQN'!$A$2:$A$2023,$G613,'1060 NQN'!$Q$2:$Q$2023)</f>
        <v/>
      </c>
      <c r="M613" s="30">
        <f>$K613-$L613</f>
        <v/>
      </c>
      <c r="N613" s="31">
        <f>IFERROR(SUMIF('1060 NQN'!$A$2:$A$2023,$G613,'1060 NQN'!$M$2:$M$2023)/$K613,0)</f>
        <v/>
      </c>
      <c r="O613" s="31">
        <f>IFERROR($K613*$N613,"")</f>
        <v/>
      </c>
      <c r="P613" s="31">
        <f>IFERROR($L613*$N613,"")</f>
        <v/>
      </c>
      <c r="Q613" s="31">
        <f>$M613*$N613</f>
        <v/>
      </c>
      <c r="R613" s="29" t="n"/>
      <c r="S613" s="37" t="inlineStr">
        <is>
          <t>Alta</t>
        </is>
      </c>
      <c r="T613" s="29" t="inlineStr">
        <is>
          <t>Homologado – confianza Alta</t>
        </is>
      </c>
      <c r="U613" s="38" t="inlineStr">
        <is>
          <t>Dar de baja en SAP</t>
        </is>
      </c>
      <c r="V613" s="29" t="inlineStr">
        <is>
          <t>Homologación por código Avain (master D-126)</t>
        </is>
      </c>
      <c r="W613" s="29" t="inlineStr">
        <is>
          <t>No</t>
        </is>
      </c>
      <c r="X613" s="29" t="n"/>
      <c r="Y613" s="29" t="inlineStr">
        <is>
          <t>Sí</t>
        </is>
      </c>
      <c r="Z613" s="29" t="inlineStr">
        <is>
          <t>D-126</t>
        </is>
      </c>
      <c r="AA613" s="29" t="inlineStr">
        <is>
          <t>Homologación: confianza base Alta + confianza SAP Alta → Alta. Otros códigos SAP del master no están en el stock de este centro: 2001218. El material ocupa 3 filas en la hoja 1060 NQN (lote/almacén). La cantidad SAP y la física de esta vista son el total del material.</t>
        </is>
      </c>
    </row>
    <row r="614">
      <c r="A614" s="29" t="inlineStr">
        <is>
          <t>Neuquén</t>
        </is>
      </c>
      <c r="B614" s="29" t="inlineStr">
        <is>
          <t>1060</t>
        </is>
      </c>
      <c r="C614" s="29" t="inlineStr">
        <is>
          <t>Stock SAP</t>
        </is>
      </c>
      <c r="D614" s="29" t="inlineStr">
        <is>
          <t>Medicamentos</t>
        </is>
      </c>
      <c r="E614" s="29" t="inlineStr">
        <is>
          <t>ZMED</t>
        </is>
      </c>
      <c r="F614" s="29" t="inlineStr">
        <is>
          <t>Dentro del alcance</t>
        </is>
      </c>
      <c r="G614" s="29" t="inlineStr">
        <is>
          <t>1000178</t>
        </is>
      </c>
      <c r="H614" s="29" t="inlineStr">
        <is>
          <t>DRAMAMINE COMPRIMIDO</t>
        </is>
      </c>
      <c r="I614" s="29" t="n"/>
      <c r="J614" s="29" t="n"/>
      <c r="K614" s="30">
        <f>SUMIF('1060 NQN'!$A$2:$A$2023,$G614,'1060 NQN'!$I$2:$I$2023)</f>
        <v/>
      </c>
      <c r="L614" s="30">
        <f>SUMIF('1060 NQN'!$A$2:$A$2023,$G614,'1060 NQN'!$Q$2:$Q$2023)</f>
        <v/>
      </c>
      <c r="M614" s="30">
        <f>$K614-$L614</f>
        <v/>
      </c>
      <c r="N614" s="31">
        <f>IFERROR(SUMIF('1060 NQN'!$A$2:$A$2023,$G614,'1060 NQN'!$M$2:$M$2023)/$K614,0)</f>
        <v/>
      </c>
      <c r="O614" s="31">
        <f>IFERROR($K614*$N614,"")</f>
        <v/>
      </c>
      <c r="P614" s="31">
        <f>IFERROR($L614*$N614,"")</f>
        <v/>
      </c>
      <c r="Q614" s="31">
        <f>$M614*$N614</f>
        <v/>
      </c>
      <c r="R614" s="29" t="n"/>
      <c r="S614" s="39" t="n"/>
      <c r="T614" s="29" t="inlineStr">
        <is>
          <t>Sin recuento físico en el inventario de Avain</t>
        </is>
      </c>
      <c r="U614" s="40" t="inlineStr">
        <is>
          <t>Sin recuento físico</t>
        </is>
      </c>
      <c r="V614" s="29" t="n"/>
      <c r="W614" s="29" t="n"/>
      <c r="X614" s="29" t="n"/>
      <c r="Y614" s="29" t="n"/>
      <c r="Z614" s="29" t="n"/>
      <c r="AA614" s="29" t="inlineStr">
        <is>
          <t>El material ocupa 5 filas en la hoja 1060 NQN (lote/almacén). La cantidad SAP y la física de esta vista son el total del material.</t>
        </is>
      </c>
    </row>
    <row r="615">
      <c r="A615" s="29" t="inlineStr">
        <is>
          <t>Neuquén</t>
        </is>
      </c>
      <c r="B615" s="29" t="inlineStr">
        <is>
          <t>1060</t>
        </is>
      </c>
      <c r="C615" s="29" t="inlineStr">
        <is>
          <t>Stock SAP</t>
        </is>
      </c>
      <c r="D615" s="29" t="inlineStr">
        <is>
          <t>Descartables</t>
        </is>
      </c>
      <c r="E615" s="29" t="inlineStr">
        <is>
          <t>ZDES</t>
        </is>
      </c>
      <c r="F615" s="29" t="inlineStr">
        <is>
          <t>Dentro del alcance</t>
        </is>
      </c>
      <c r="G615" s="29" t="inlineStr">
        <is>
          <t>2000080</t>
        </is>
      </c>
      <c r="H615" s="29" t="inlineStr">
        <is>
          <t>VENDA TIPO CAMBRIC X 5 CM</t>
        </is>
      </c>
      <c r="I615" s="29" t="inlineStr">
        <is>
          <t>334</t>
        </is>
      </c>
      <c r="J615" s="29" t="inlineStr">
        <is>
          <t>VENDA CAMBRIC 5CM</t>
        </is>
      </c>
      <c r="K615" s="30">
        <f>SUMIF('1060 NQN'!$A$2:$A$2023,$G615,'1060 NQN'!$I$2:$I$2023)</f>
        <v/>
      </c>
      <c r="L615" s="30">
        <f>SUMIF('1060 NQN'!$A$2:$A$2023,$G615,'1060 NQN'!$Q$2:$Q$2023)</f>
        <v/>
      </c>
      <c r="M615" s="30">
        <f>$K615-$L615</f>
        <v/>
      </c>
      <c r="N615" s="31">
        <f>IFERROR(SUMIF('1060 NQN'!$A$2:$A$2023,$G615,'1060 NQN'!$M$2:$M$2023)/$K615,0)</f>
        <v/>
      </c>
      <c r="O615" s="31">
        <f>IFERROR($K615*$N615,"")</f>
        <v/>
      </c>
      <c r="P615" s="31">
        <f>IFERROR($L615*$N615,"")</f>
        <v/>
      </c>
      <c r="Q615" s="31">
        <f>$M615*$N615</f>
        <v/>
      </c>
      <c r="R615" s="29" t="n"/>
      <c r="S615" s="42" t="inlineStr">
        <is>
          <t>Media</t>
        </is>
      </c>
      <c r="T615" s="29" t="inlineStr">
        <is>
          <t>Homologado – confianza Media – pendiente de validación</t>
        </is>
      </c>
      <c r="U615" s="38" t="inlineStr">
        <is>
          <t>Dar de baja en SAP</t>
        </is>
      </c>
      <c r="V615" s="29" t="inlineStr">
        <is>
          <t>Homologación por código Avain (master D-143)</t>
        </is>
      </c>
      <c r="W615" s="29" t="inlineStr">
        <is>
          <t>Sí</t>
        </is>
      </c>
      <c r="X615" s="29" t="inlineStr">
        <is>
          <t>2000080, 2000314</t>
        </is>
      </c>
      <c r="Y615" s="29" t="inlineStr">
        <is>
          <t>Sí</t>
        </is>
      </c>
      <c r="Z615" s="29" t="inlineStr">
        <is>
          <t>D-143</t>
        </is>
      </c>
      <c r="AA615" s="29" t="inlineStr">
        <is>
          <t>Homologación: confianza base Media + confianza SAP Alta → Media. El cruce SAP–Avain identificó 2 códigos SAP como posibles equivalentes del mismo ítem de Avain (2000080, 2000314). Se imputó al primero (lógica BUSCARV); requiere validación posterior. El material ocupa 3 filas en la hoja 1060 NQN (lote/almacén). La cantidad SAP y la física de esta vista son el total del material.</t>
        </is>
      </c>
    </row>
    <row r="616">
      <c r="A616" s="29" t="inlineStr">
        <is>
          <t>Neuquén</t>
        </is>
      </c>
      <c r="B616" s="29" t="inlineStr">
        <is>
          <t>1060</t>
        </is>
      </c>
      <c r="C616" s="29" t="inlineStr">
        <is>
          <t>Stock SAP</t>
        </is>
      </c>
      <c r="D616" s="29" t="inlineStr">
        <is>
          <t>Descartables</t>
        </is>
      </c>
      <c r="E616" s="29" t="inlineStr">
        <is>
          <t>ZDES</t>
        </is>
      </c>
      <c r="F616" s="29" t="inlineStr">
        <is>
          <t>Dentro del alcance</t>
        </is>
      </c>
      <c r="G616" s="29" t="inlineStr">
        <is>
          <t>2000462</t>
        </is>
      </c>
      <c r="H616" s="29" t="inlineStr">
        <is>
          <t>BIGOTERA DESCARTABLE</t>
        </is>
      </c>
      <c r="I616" s="29" t="inlineStr">
        <is>
          <t>352; 353</t>
        </is>
      </c>
      <c r="J616" s="29" t="inlineStr">
        <is>
          <t>bigoteras; CANULAS DE MAYO N°2</t>
        </is>
      </c>
      <c r="K616" s="30">
        <f>SUMIF('1060 NQN'!$A$2:$A$2023,$G616,'1060 NQN'!$I$2:$I$2023)</f>
        <v/>
      </c>
      <c r="L616" s="30">
        <f>SUMIF('1060 NQN'!$A$2:$A$2023,$G616,'1060 NQN'!$Q$2:$Q$2023)</f>
        <v/>
      </c>
      <c r="M616" s="30">
        <f>$K616-$L616</f>
        <v/>
      </c>
      <c r="N616" s="31">
        <f>IFERROR(SUMIF('1060 NQN'!$A$2:$A$2023,$G616,'1060 NQN'!$M$2:$M$2023)/$K616,0)</f>
        <v/>
      </c>
      <c r="O616" s="31">
        <f>IFERROR($K616*$N616,"")</f>
        <v/>
      </c>
      <c r="P616" s="31">
        <f>IFERROR($L616*$N616,"")</f>
        <v/>
      </c>
      <c r="Q616" s="31">
        <f>$M616*$N616</f>
        <v/>
      </c>
      <c r="R616" s="29" t="n"/>
      <c r="S616" s="38" t="inlineStr">
        <is>
          <t>Baja</t>
        </is>
      </c>
      <c r="T616" s="29" t="inlineStr">
        <is>
          <t>Homologado – confianza Baja – pendiente de validación</t>
        </is>
      </c>
      <c r="U616" s="37" t="inlineStr">
        <is>
          <t>Dar de alta en SAP</t>
        </is>
      </c>
      <c r="V616" s="29" t="inlineStr">
        <is>
          <t>Homologación por código Avain (master D-161); Homologación por código Avain (master K-228)</t>
        </is>
      </c>
      <c r="W616" s="29" t="inlineStr">
        <is>
          <t>No</t>
        </is>
      </c>
      <c r="X616" s="29" t="n"/>
      <c r="Y616" s="29" t="inlineStr">
        <is>
          <t>Sí</t>
        </is>
      </c>
      <c r="Z616" s="29" t="inlineStr">
        <is>
          <t>D-161; K-228</t>
        </is>
      </c>
      <c r="AA616" s="29" t="inlineStr">
        <is>
          <t>Varias denominaciones del inventario físico corresponden a este material SAP (352 bigoteras; 353 CANULAS DE MAYO N°2). Se sumaron las cantidades físicas. La homologación no confirma la equivalencia (confianza base Sin coincidencia / confianza SAP Alta). Se imputó al código SAP del master con nivel Baja para no perder el recuento; requiere validación. Homologación: confianza base Sin coincidencia + confianza SAP Alta → Baja. La denominación del inventario («CANULAS DE MAYO N°2») difiere de la que registra el master para ese código («CANULASDEMAYON°2»). Nivel degradado a Baja hasta validar la equivalencia. Homologación: confianza base Media + confianza SAP Alta → Baja. La nomenclatura del material imputado no respalda por sí sola la equivalencia (similitud 0.04); el vínculo proviene sólo de la homologación. Nivel degradado a Baja. El material ocupa 2 filas en la hoja 1060 NQN (lote/almacén). La cantidad SAP y la física de esta vista son el total del material.</t>
        </is>
      </c>
    </row>
    <row r="617">
      <c r="A617" s="29" t="inlineStr">
        <is>
          <t>Neuquén</t>
        </is>
      </c>
      <c r="B617" s="29" t="inlineStr">
        <is>
          <t>1060</t>
        </is>
      </c>
      <c r="C617" s="29" t="inlineStr">
        <is>
          <t>Stock SAP</t>
        </is>
      </c>
      <c r="D617" s="29" t="inlineStr">
        <is>
          <t>Medicamentos</t>
        </is>
      </c>
      <c r="E617" s="29" t="inlineStr">
        <is>
          <t>ZMED</t>
        </is>
      </c>
      <c r="F617" s="29" t="inlineStr">
        <is>
          <t>Dentro del alcance</t>
        </is>
      </c>
      <c r="G617" s="29" t="inlineStr">
        <is>
          <t>1000656</t>
        </is>
      </c>
      <c r="H617" s="29" t="inlineStr">
        <is>
          <t>HEXALER CORT</t>
        </is>
      </c>
      <c r="I617" s="29" t="n"/>
      <c r="J617" s="29" t="n"/>
      <c r="K617" s="30">
        <f>SUMIF('1060 NQN'!$A$2:$A$2023,$G617,'1060 NQN'!$I$2:$I$2023)</f>
        <v/>
      </c>
      <c r="L617" s="30">
        <f>SUMIF('1060 NQN'!$A$2:$A$2023,$G617,'1060 NQN'!$Q$2:$Q$2023)</f>
        <v/>
      </c>
      <c r="M617" s="30">
        <f>$K617-$L617</f>
        <v/>
      </c>
      <c r="N617" s="31">
        <f>IFERROR(SUMIF('1060 NQN'!$A$2:$A$2023,$G617,'1060 NQN'!$M$2:$M$2023)/$K617,0)</f>
        <v/>
      </c>
      <c r="O617" s="31">
        <f>IFERROR($K617*$N617,"")</f>
        <v/>
      </c>
      <c r="P617" s="31">
        <f>IFERROR($L617*$N617,"")</f>
        <v/>
      </c>
      <c r="Q617" s="31">
        <f>$M617*$N617</f>
        <v/>
      </c>
      <c r="R617" s="29" t="n"/>
      <c r="S617" s="39" t="n"/>
      <c r="T617" s="29" t="inlineStr">
        <is>
          <t>Sin recuento físico en el inventario de Avain</t>
        </is>
      </c>
      <c r="U617" s="40" t="inlineStr">
        <is>
          <t>Sin recuento físico</t>
        </is>
      </c>
      <c r="V617" s="29" t="n"/>
      <c r="W617" s="29" t="n"/>
      <c r="X617" s="29" t="n"/>
      <c r="Y617" s="29" t="n"/>
      <c r="Z617" s="29" t="n"/>
      <c r="AA617" s="29" t="inlineStr">
        <is>
          <t>El material ocupa 11 filas en la hoja 1060 NQN (lote/almacén). La cantidad SAP y la física de esta vista son el total del material.</t>
        </is>
      </c>
    </row>
    <row r="618">
      <c r="A618" s="29" t="inlineStr">
        <is>
          <t>Neuquén</t>
        </is>
      </c>
      <c r="B618" s="29" t="inlineStr">
        <is>
          <t>1060</t>
        </is>
      </c>
      <c r="C618" s="29" t="inlineStr">
        <is>
          <t>Stock SAP</t>
        </is>
      </c>
      <c r="D618" s="29" t="inlineStr">
        <is>
          <t>Medicamentos</t>
        </is>
      </c>
      <c r="E618" s="29" t="inlineStr">
        <is>
          <t>ZMED</t>
        </is>
      </c>
      <c r="F618" s="29" t="inlineStr">
        <is>
          <t>Dentro del alcance</t>
        </is>
      </c>
      <c r="G618" s="29" t="inlineStr">
        <is>
          <t>1000196</t>
        </is>
      </c>
      <c r="H618" s="29" t="inlineStr">
        <is>
          <t>KETOROLAC 30 MG/1ML AMP</t>
        </is>
      </c>
      <c r="I618" s="29" t="n"/>
      <c r="J618" s="29" t="n"/>
      <c r="K618" s="30">
        <f>SUMIF('1060 NQN'!$A$2:$A$2023,$G618,'1060 NQN'!$I$2:$I$2023)</f>
        <v/>
      </c>
      <c r="L618" s="30">
        <f>SUMIF('1060 NQN'!$A$2:$A$2023,$G618,'1060 NQN'!$Q$2:$Q$2023)</f>
        <v/>
      </c>
      <c r="M618" s="30">
        <f>$K618-$L618</f>
        <v/>
      </c>
      <c r="N618" s="31">
        <f>IFERROR(SUMIF('1060 NQN'!$A$2:$A$2023,$G618,'1060 NQN'!$M$2:$M$2023)/$K618,0)</f>
        <v/>
      </c>
      <c r="O618" s="31">
        <f>IFERROR($K618*$N618,"")</f>
        <v/>
      </c>
      <c r="P618" s="31">
        <f>IFERROR($L618*$N618,"")</f>
        <v/>
      </c>
      <c r="Q618" s="31">
        <f>$M618*$N618</f>
        <v/>
      </c>
      <c r="R618" s="29" t="n"/>
      <c r="S618" s="39" t="n"/>
      <c r="T618" s="29" t="inlineStr">
        <is>
          <t>Sin recuento físico en el inventario de Avain</t>
        </is>
      </c>
      <c r="U618" s="40" t="inlineStr">
        <is>
          <t>Sin recuento físico</t>
        </is>
      </c>
      <c r="V618" s="29" t="n"/>
      <c r="W618" s="29" t="n"/>
      <c r="X618" s="29" t="n"/>
      <c r="Y618" s="29" t="n"/>
      <c r="Z618" s="29" t="n"/>
      <c r="AA618" s="29" t="inlineStr">
        <is>
          <t>El material ocupa 6 filas en la hoja 1060 NQN (lote/almacén). La cantidad SAP y la física de esta vista son el total del material.</t>
        </is>
      </c>
    </row>
    <row r="619">
      <c r="A619" s="29" t="inlineStr">
        <is>
          <t>Neuquén</t>
        </is>
      </c>
      <c r="B619" s="29" t="inlineStr">
        <is>
          <t>1060</t>
        </is>
      </c>
      <c r="C619" s="29" t="inlineStr">
        <is>
          <t>Stock SAP</t>
        </is>
      </c>
      <c r="D619" s="29" t="inlineStr">
        <is>
          <t>Descartables</t>
        </is>
      </c>
      <c r="E619" s="29" t="inlineStr">
        <is>
          <t>ZDES</t>
        </is>
      </c>
      <c r="F619" s="29" t="inlineStr">
        <is>
          <t>Dentro del alcance</t>
        </is>
      </c>
      <c r="G619" s="29" t="inlineStr">
        <is>
          <t>2000021</t>
        </is>
      </c>
      <c r="H619" s="29" t="inlineStr">
        <is>
          <t>GUANTES ESTERILES Nº 7.5 POR PAR</t>
        </is>
      </c>
      <c r="I619" s="29" t="inlineStr">
        <is>
          <t>276</t>
        </is>
      </c>
      <c r="J619" s="29" t="inlineStr">
        <is>
          <t>Guantes Esteriles N° 7,5</t>
        </is>
      </c>
      <c r="K619" s="30">
        <f>SUMIF('1060 NQN'!$A$2:$A$2023,$G619,'1060 NQN'!$I$2:$I$2023)</f>
        <v/>
      </c>
      <c r="L619" s="30">
        <f>SUMIF('1060 NQN'!$A$2:$A$2023,$G619,'1060 NQN'!$Q$2:$Q$2023)</f>
        <v/>
      </c>
      <c r="M619" s="30">
        <f>$K619-$L619</f>
        <v/>
      </c>
      <c r="N619" s="31">
        <f>IFERROR(SUMIF('1060 NQN'!$A$2:$A$2023,$G619,'1060 NQN'!$M$2:$M$2023)/$K619,0)</f>
        <v/>
      </c>
      <c r="O619" s="31">
        <f>IFERROR($K619*$N619,"")</f>
        <v/>
      </c>
      <c r="P619" s="31">
        <f>IFERROR($L619*$N619,"")</f>
        <v/>
      </c>
      <c r="Q619" s="31">
        <f>$M619*$N619</f>
        <v/>
      </c>
      <c r="R619" s="29" t="n"/>
      <c r="S619" s="37" t="inlineStr">
        <is>
          <t>Alta</t>
        </is>
      </c>
      <c r="T619" s="29" t="inlineStr">
        <is>
          <t>Homologado – confianza Alta</t>
        </is>
      </c>
      <c r="U619" s="38" t="inlineStr">
        <is>
          <t>Dar de baja en SAP</t>
        </is>
      </c>
      <c r="V619" s="29" t="inlineStr">
        <is>
          <t>Homologación por código Avain (master D-153)</t>
        </is>
      </c>
      <c r="W619" s="29" t="inlineStr">
        <is>
          <t>No</t>
        </is>
      </c>
      <c r="X619" s="29" t="n"/>
      <c r="Y619" s="29" t="inlineStr">
        <is>
          <t>Sí</t>
        </is>
      </c>
      <c r="Z619" s="29" t="inlineStr">
        <is>
          <t>D-153</t>
        </is>
      </c>
      <c r="AA619" s="29" t="inlineStr">
        <is>
          <t>Homologación: confianza base Alta + confianza SAP Alta → Alta. El material ocupa 2 filas en la hoja 1060 NQN (lote/almacén). La cantidad SAP y la física de esta vista son el total del material.</t>
        </is>
      </c>
    </row>
    <row r="620">
      <c r="A620" s="29" t="inlineStr">
        <is>
          <t>Neuquén</t>
        </is>
      </c>
      <c r="B620" s="29" t="inlineStr">
        <is>
          <t>1060</t>
        </is>
      </c>
      <c r="C620" s="29" t="inlineStr">
        <is>
          <t>Stock SAP</t>
        </is>
      </c>
      <c r="D620" s="29" t="inlineStr">
        <is>
          <t>Descartables</t>
        </is>
      </c>
      <c r="E620" s="29" t="inlineStr">
        <is>
          <t>ZDES</t>
        </is>
      </c>
      <c r="F620" s="29" t="inlineStr">
        <is>
          <t>Dentro del alcance</t>
        </is>
      </c>
      <c r="G620" s="29" t="inlineStr">
        <is>
          <t>2000029</t>
        </is>
      </c>
      <c r="H620" s="29" t="inlineStr">
        <is>
          <t>JERINGA 20 ML</t>
        </is>
      </c>
      <c r="I620" s="29" t="inlineStr">
        <is>
          <t>523</t>
        </is>
      </c>
      <c r="J620" s="29" t="inlineStr">
        <is>
          <t>JERINGAS 20 ML</t>
        </is>
      </c>
      <c r="K620" s="30">
        <f>SUMIF('1060 NQN'!$A$2:$A$2023,$G620,'1060 NQN'!$I$2:$I$2023)</f>
        <v/>
      </c>
      <c r="L620" s="30">
        <f>SUMIF('1060 NQN'!$A$2:$A$2023,$G620,'1060 NQN'!$Q$2:$Q$2023)</f>
        <v/>
      </c>
      <c r="M620" s="30">
        <f>$K620-$L620</f>
        <v/>
      </c>
      <c r="N620" s="31">
        <f>IFERROR(SUMIF('1060 NQN'!$A$2:$A$2023,$G620,'1060 NQN'!$M$2:$M$2023)/$K620,0)</f>
        <v/>
      </c>
      <c r="O620" s="31">
        <f>IFERROR($K620*$N620,"")</f>
        <v/>
      </c>
      <c r="P620" s="31">
        <f>IFERROR($L620*$N620,"")</f>
        <v/>
      </c>
      <c r="Q620" s="31">
        <f>$M620*$N620</f>
        <v/>
      </c>
      <c r="R620" s="29" t="n"/>
      <c r="S620" s="38" t="inlineStr">
        <is>
          <t>Baja</t>
        </is>
      </c>
      <c r="T620" s="29" t="inlineStr">
        <is>
          <t>Homologado – confianza Baja – pendiente de validación</t>
        </is>
      </c>
      <c r="U620" s="38" t="inlineStr">
        <is>
          <t>Dar de baja en SAP</t>
        </is>
      </c>
      <c r="V620" s="29" t="inlineStr">
        <is>
          <t>Homologación por código Avain (master D-137)</t>
        </is>
      </c>
      <c r="W620" s="29" t="inlineStr">
        <is>
          <t>No</t>
        </is>
      </c>
      <c r="X620" s="29" t="n"/>
      <c r="Y620" s="29" t="inlineStr">
        <is>
          <t>Sí</t>
        </is>
      </c>
      <c r="Z620" s="29" t="inlineStr">
        <is>
          <t>D-137</t>
        </is>
      </c>
      <c r="AA620" s="29" t="inlineStr">
        <is>
          <t>Homologación: confianza base Baja + confianza SAP Alta → Baja. Otros códigos SAP del master no están en el stock de este centro: 2002429, 2002430. El material ocupa 2 filas en la hoja 1060 NQN (lote/almacén). La cantidad SAP y la física de esta vista son el total del material.</t>
        </is>
      </c>
    </row>
    <row r="621">
      <c r="A621" s="29" t="inlineStr">
        <is>
          <t>Neuquén</t>
        </is>
      </c>
      <c r="B621" s="29" t="inlineStr">
        <is>
          <t>1060</t>
        </is>
      </c>
      <c r="C621" s="29" t="inlineStr">
        <is>
          <t>Stock SAP</t>
        </is>
      </c>
      <c r="D621" s="29" t="inlineStr">
        <is>
          <t>Descartables</t>
        </is>
      </c>
      <c r="E621" s="29" t="inlineStr">
        <is>
          <t>ZDES</t>
        </is>
      </c>
      <c r="F621" s="29" t="inlineStr">
        <is>
          <t>Dentro del alcance</t>
        </is>
      </c>
      <c r="G621" s="29" t="inlineStr">
        <is>
          <t>2001240</t>
        </is>
      </c>
      <c r="H621" s="29" t="inlineStr">
        <is>
          <t>TEST ANTIGENO PANBIO COVID</t>
        </is>
      </c>
      <c r="I621" s="29" t="n"/>
      <c r="J621" s="29" t="n"/>
      <c r="K621" s="30">
        <f>SUMIF('1060 NQN'!$A$2:$A$2023,$G621,'1060 NQN'!$I$2:$I$2023)</f>
        <v/>
      </c>
      <c r="L621" s="30">
        <f>SUMIF('1060 NQN'!$A$2:$A$2023,$G621,'1060 NQN'!$Q$2:$Q$2023)</f>
        <v/>
      </c>
      <c r="M621" s="30">
        <f>$K621-$L621</f>
        <v/>
      </c>
      <c r="N621" s="31">
        <f>IFERROR(SUMIF('1060 NQN'!$A$2:$A$2023,$G621,'1060 NQN'!$M$2:$M$2023)/$K621,0)</f>
        <v/>
      </c>
      <c r="O621" s="31">
        <f>IFERROR($K621*$N621,"")</f>
        <v/>
      </c>
      <c r="P621" s="31">
        <f>IFERROR($L621*$N621,"")</f>
        <v/>
      </c>
      <c r="Q621" s="31">
        <f>$M621*$N621</f>
        <v/>
      </c>
      <c r="R621" s="29" t="n"/>
      <c r="S621" s="39" t="n"/>
      <c r="T621" s="29" t="inlineStr">
        <is>
          <t>Sin recuento físico en el inventario de Avain</t>
        </is>
      </c>
      <c r="U621" s="40" t="inlineStr">
        <is>
          <t>Sin recuento físico</t>
        </is>
      </c>
      <c r="V621" s="29" t="n"/>
      <c r="W621" s="29" t="n"/>
      <c r="X621" s="29" t="n"/>
      <c r="Y621" s="29" t="n"/>
      <c r="Z621" s="29" t="n"/>
      <c r="AA621" s="29" t="inlineStr">
        <is>
          <t>El material ocupa 2 filas en la hoja 1060 NQN (lote/almacén). La cantidad SAP y la física de esta vista son el total del material.</t>
        </is>
      </c>
    </row>
    <row r="622">
      <c r="A622" s="29" t="inlineStr">
        <is>
          <t>Neuquén</t>
        </is>
      </c>
      <c r="B622" s="29" t="inlineStr">
        <is>
          <t>1060</t>
        </is>
      </c>
      <c r="C622" s="29" t="inlineStr">
        <is>
          <t>Stock SAP</t>
        </is>
      </c>
      <c r="D622" s="29" t="inlineStr">
        <is>
          <t>Medicamentos</t>
        </is>
      </c>
      <c r="E622" s="29" t="inlineStr">
        <is>
          <t>ZMED</t>
        </is>
      </c>
      <c r="F622" s="29" t="inlineStr">
        <is>
          <t>Dentro del alcance</t>
        </is>
      </c>
      <c r="G622" s="29" t="inlineStr">
        <is>
          <t>1000451</t>
        </is>
      </c>
      <c r="H622" s="29" t="inlineStr">
        <is>
          <t>ESOMEPRAZOL COMPRIMIDOS X 40MG</t>
        </is>
      </c>
      <c r="I622" s="29" t="inlineStr">
        <is>
          <t>535</t>
        </is>
      </c>
      <c r="J622" s="29" t="inlineStr">
        <is>
          <t>esomeprazol</t>
        </is>
      </c>
      <c r="K622" s="30">
        <f>SUMIF('1060 NQN'!$A$2:$A$2023,$G622,'1060 NQN'!$I$2:$I$2023)</f>
        <v/>
      </c>
      <c r="L622" s="30">
        <f>SUMIF('1060 NQN'!$A$2:$A$2023,$G622,'1060 NQN'!$Q$2:$Q$2023)</f>
        <v/>
      </c>
      <c r="M622" s="30">
        <f>$K622-$L622</f>
        <v/>
      </c>
      <c r="N622" s="31">
        <f>IFERROR(SUMIF('1060 NQN'!$A$2:$A$2023,$G622,'1060 NQN'!$M$2:$M$2023)/$K622,0)</f>
        <v/>
      </c>
      <c r="O622" s="31">
        <f>IFERROR($K622*$N622,"")</f>
        <v/>
      </c>
      <c r="P622" s="31">
        <f>IFERROR($L622*$N622,"")</f>
        <v/>
      </c>
      <c r="Q622" s="31">
        <f>$M622*$N622</f>
        <v/>
      </c>
      <c r="R622" s="29" t="n"/>
      <c r="S622" s="42" t="inlineStr">
        <is>
          <t>Media</t>
        </is>
      </c>
      <c r="T622" s="29" t="inlineStr">
        <is>
          <t>Homologado – confianza Media – pendiente de validación</t>
        </is>
      </c>
      <c r="U622" s="38" t="inlineStr">
        <is>
          <t>Dar de baja en SAP</t>
        </is>
      </c>
      <c r="V622" s="29" t="inlineStr">
        <is>
          <t>Cruce por nomenclatura SAP</t>
        </is>
      </c>
      <c r="W622" s="29" t="inlineStr">
        <is>
          <t>No</t>
        </is>
      </c>
      <c r="X622" s="29" t="n"/>
      <c r="Y622" s="29" t="inlineStr">
        <is>
          <t>No</t>
        </is>
      </c>
      <c r="Z622" s="29" t="n"/>
      <c r="AA622" s="29" t="inlineStr">
        <is>
          <t>Cruce por nomenclatura: una nomenclatura no informa dosis; similitud 0.73. El material ocupa 3 filas en la hoja 1060 NQN (lote/almacén). La cantidad SAP y la física de esta vista son el total del material.</t>
        </is>
      </c>
    </row>
    <row r="623">
      <c r="A623" s="29" t="inlineStr">
        <is>
          <t>Neuquén</t>
        </is>
      </c>
      <c r="B623" s="29" t="inlineStr">
        <is>
          <t>1060</t>
        </is>
      </c>
      <c r="C623" s="29" t="inlineStr">
        <is>
          <t>Stock SAP</t>
        </is>
      </c>
      <c r="D623" s="29" t="inlineStr">
        <is>
          <t>Descartables</t>
        </is>
      </c>
      <c r="E623" s="29" t="inlineStr">
        <is>
          <t>ZDES</t>
        </is>
      </c>
      <c r="F623" s="29" t="inlineStr">
        <is>
          <t>Dentro del alcance</t>
        </is>
      </c>
      <c r="G623" s="29" t="inlineStr">
        <is>
          <t>2000077</t>
        </is>
      </c>
      <c r="H623" s="29" t="inlineStr">
        <is>
          <t>TUBO ENDOTRAQ Nº 7 C/BALON</t>
        </is>
      </c>
      <c r="I623" s="29" t="inlineStr">
        <is>
          <t>337</t>
        </is>
      </c>
      <c r="J623" s="29" t="inlineStr">
        <is>
          <t>TUBO ENDOTRAQUEAL 7.5</t>
        </is>
      </c>
      <c r="K623" s="30">
        <f>SUMIF('1060 NQN'!$A$2:$A$2023,$G623,'1060 NQN'!$I$2:$I$2023)</f>
        <v/>
      </c>
      <c r="L623" s="30">
        <f>SUMIF('1060 NQN'!$A$2:$A$2023,$G623,'1060 NQN'!$Q$2:$Q$2023)</f>
        <v/>
      </c>
      <c r="M623" s="30">
        <f>$K623-$L623</f>
        <v/>
      </c>
      <c r="N623" s="31">
        <f>IFERROR(SUMIF('1060 NQN'!$A$2:$A$2023,$G623,'1060 NQN'!$M$2:$M$2023)/$K623,0)</f>
        <v/>
      </c>
      <c r="O623" s="31">
        <f>IFERROR($K623*$N623,"")</f>
        <v/>
      </c>
      <c r="P623" s="31">
        <f>IFERROR($L623*$N623,"")</f>
        <v/>
      </c>
      <c r="Q623" s="31">
        <f>$M623*$N623</f>
        <v/>
      </c>
      <c r="R623" s="29" t="n"/>
      <c r="S623" s="38" t="inlineStr">
        <is>
          <t>Baja</t>
        </is>
      </c>
      <c r="T623" s="29" t="inlineStr">
        <is>
          <t>Homologado – confianza Baja – pendiente de validación</t>
        </is>
      </c>
      <c r="U623" s="38" t="inlineStr">
        <is>
          <t>Dar de baja en SAP</t>
        </is>
      </c>
      <c r="V623" s="29" t="inlineStr">
        <is>
          <t>Homologación por código Avain (master D-166)</t>
        </is>
      </c>
      <c r="W623" s="29" t="inlineStr">
        <is>
          <t>Sí</t>
        </is>
      </c>
      <c r="X623" s="29" t="inlineStr">
        <is>
          <t>2000077, 2000019, 2000078</t>
        </is>
      </c>
      <c r="Y623" s="29" t="inlineStr">
        <is>
          <t>Sí</t>
        </is>
      </c>
      <c r="Z623" s="29" t="inlineStr">
        <is>
          <t>D-166</t>
        </is>
      </c>
      <c r="AA623" s="29" t="inlineStr">
        <is>
          <t>Homologación: confianza base Media + confianza SAP Media → Media. Aunque la homologación vincula estos registros, la presentación no coincide con el material imputado (calibre/talle/medida distinta; similitud 0.33). Nivel degradado a Baja: verificar si corresponde otro código SAP. El cruce SAP–Avain identificó 3 códigos SAP como posibles equivalentes del mismo ítem de Avain (2000077, 2000019, 2000078). Se imputó al primero (lógica BUSCARV); requiere validación posterior. Otros códigos SAP del master no están en el stock de este centro: 2000442, 2001365. El material ocupa 3 filas en la hoja 1060 NQN (lote/almacén). La cantidad SAP y la física de esta vista son el total del material.</t>
        </is>
      </c>
    </row>
    <row r="624">
      <c r="A624" s="29" t="inlineStr">
        <is>
          <t>Neuquén</t>
        </is>
      </c>
      <c r="B624" s="29" t="inlineStr">
        <is>
          <t>1060</t>
        </is>
      </c>
      <c r="C624" s="29" t="inlineStr">
        <is>
          <t>Stock SAP</t>
        </is>
      </c>
      <c r="D624" s="29" t="inlineStr">
        <is>
          <t>Medicamentos</t>
        </is>
      </c>
      <c r="E624" s="29" t="inlineStr">
        <is>
          <t>ZMED</t>
        </is>
      </c>
      <c r="F624" s="29" t="inlineStr">
        <is>
          <t>Dentro del alcance</t>
        </is>
      </c>
      <c r="G624" s="29" t="inlineStr">
        <is>
          <t>1000087</t>
        </is>
      </c>
      <c r="H624" s="29" t="inlineStr">
        <is>
          <t>SALBUTAMOL PUFF ("AEROS" 250 DOSIS) 100M</t>
        </is>
      </c>
      <c r="I624" s="29" t="inlineStr">
        <is>
          <t>204</t>
        </is>
      </c>
      <c r="J624" s="29" t="inlineStr">
        <is>
          <t>SALBUTAMOL</t>
        </is>
      </c>
      <c r="K624" s="30">
        <f>SUMIF('1060 NQN'!$A$2:$A$2023,$G624,'1060 NQN'!$I$2:$I$2023)</f>
        <v/>
      </c>
      <c r="L624" s="30">
        <f>SUMIF('1060 NQN'!$A$2:$A$2023,$G624,'1060 NQN'!$Q$2:$Q$2023)</f>
        <v/>
      </c>
      <c r="M624" s="30">
        <f>$K624-$L624</f>
        <v/>
      </c>
      <c r="N624" s="31">
        <f>IFERROR(SUMIF('1060 NQN'!$A$2:$A$2023,$G624,'1060 NQN'!$M$2:$M$2023)/$K624,0)</f>
        <v/>
      </c>
      <c r="O624" s="31">
        <f>IFERROR($K624*$N624,"")</f>
        <v/>
      </c>
      <c r="P624" s="31">
        <f>IFERROR($L624*$N624,"")</f>
        <v/>
      </c>
      <c r="Q624" s="31">
        <f>$M624*$N624</f>
        <v/>
      </c>
      <c r="R624" s="29" t="n"/>
      <c r="S624" s="42" t="inlineStr">
        <is>
          <t>Media</t>
        </is>
      </c>
      <c r="T624" s="29" t="inlineStr">
        <is>
          <t>Homologado – confianza Media – pendiente de validación</t>
        </is>
      </c>
      <c r="U624" s="38" t="inlineStr">
        <is>
          <t>Dar de baja en SAP</t>
        </is>
      </c>
      <c r="V624" s="29" t="inlineStr">
        <is>
          <t>Homologación por código Avain (master M05-001)</t>
        </is>
      </c>
      <c r="W624" s="29" t="inlineStr">
        <is>
          <t>No</t>
        </is>
      </c>
      <c r="X624" s="29" t="n"/>
      <c r="Y624" s="29" t="inlineStr">
        <is>
          <t>Sí</t>
        </is>
      </c>
      <c r="Z624" s="29" t="inlineStr">
        <is>
          <t>M05-001</t>
        </is>
      </c>
      <c r="AA624" s="29" t="inlineStr">
        <is>
          <t>Homologación: confianza base Media + confianza SAP Alta → Media. El material ocupa 14 filas en la hoja 1060 NQN (lote/almacén). La cantidad SAP y la física de esta vista son el total del material.</t>
        </is>
      </c>
    </row>
    <row r="625">
      <c r="A625" s="29" t="inlineStr">
        <is>
          <t>Neuquén</t>
        </is>
      </c>
      <c r="B625" s="29" t="inlineStr">
        <is>
          <t>1060</t>
        </is>
      </c>
      <c r="C625" s="29" t="inlineStr">
        <is>
          <t>Stock SAP</t>
        </is>
      </c>
      <c r="D625" s="29" t="inlineStr">
        <is>
          <t>Medicamentos</t>
        </is>
      </c>
      <c r="E625" s="29" t="inlineStr">
        <is>
          <t>ZMED</t>
        </is>
      </c>
      <c r="F625" s="29" t="inlineStr">
        <is>
          <t>Dentro del alcance</t>
        </is>
      </c>
      <c r="G625" s="29" t="inlineStr">
        <is>
          <t>1000173</t>
        </is>
      </c>
      <c r="H625" s="29" t="inlineStr">
        <is>
          <t>BAYASPIRINA COMPRIMIDOS</t>
        </is>
      </c>
      <c r="I625" s="29" t="n"/>
      <c r="J625" s="29" t="n"/>
      <c r="K625" s="30">
        <f>SUMIF('1060 NQN'!$A$2:$A$2023,$G625,'1060 NQN'!$I$2:$I$2023)</f>
        <v/>
      </c>
      <c r="L625" s="30">
        <f>SUMIF('1060 NQN'!$A$2:$A$2023,$G625,'1060 NQN'!$Q$2:$Q$2023)</f>
        <v/>
      </c>
      <c r="M625" s="30">
        <f>$K625-$L625</f>
        <v/>
      </c>
      <c r="N625" s="31">
        <f>IFERROR(SUMIF('1060 NQN'!$A$2:$A$2023,$G625,'1060 NQN'!$M$2:$M$2023)/$K625,0)</f>
        <v/>
      </c>
      <c r="O625" s="31">
        <f>IFERROR($K625*$N625,"")</f>
        <v/>
      </c>
      <c r="P625" s="31">
        <f>IFERROR($L625*$N625,"")</f>
        <v/>
      </c>
      <c r="Q625" s="31">
        <f>$M625*$N625</f>
        <v/>
      </c>
      <c r="R625" s="29" t="n"/>
      <c r="S625" s="39" t="n"/>
      <c r="T625" s="29" t="inlineStr">
        <is>
          <t>Sin recuento físico en el inventario de Avain</t>
        </is>
      </c>
      <c r="U625" s="40" t="inlineStr">
        <is>
          <t>Sin recuento físico</t>
        </is>
      </c>
      <c r="V625" s="29" t="n"/>
      <c r="W625" s="29" t="n"/>
      <c r="X625" s="29" t="n"/>
      <c r="Y625" s="29" t="n"/>
      <c r="Z625" s="29" t="n"/>
      <c r="AA625" s="29" t="inlineStr">
        <is>
          <t>El material ocupa 2 filas en la hoja 1060 NQN (lote/almacén). La cantidad SAP y la física de esta vista son el total del material.</t>
        </is>
      </c>
    </row>
    <row r="626">
      <c r="A626" s="29" t="inlineStr">
        <is>
          <t>Neuquén</t>
        </is>
      </c>
      <c r="B626" s="29" t="inlineStr">
        <is>
          <t>1060</t>
        </is>
      </c>
      <c r="C626" s="29" t="inlineStr">
        <is>
          <t>Stock SAP</t>
        </is>
      </c>
      <c r="D626" s="29" t="inlineStr">
        <is>
          <t>Medicamentos</t>
        </is>
      </c>
      <c r="E626" s="29" t="inlineStr">
        <is>
          <t>ZMED</t>
        </is>
      </c>
      <c r="F626" s="29" t="inlineStr">
        <is>
          <t>Dentro del alcance</t>
        </is>
      </c>
      <c r="G626" s="29" t="inlineStr">
        <is>
          <t>1000406</t>
        </is>
      </c>
      <c r="H626" s="29" t="inlineStr">
        <is>
          <t>FURASIN DE 1L</t>
        </is>
      </c>
      <c r="I626" s="29" t="n"/>
      <c r="J626" s="29" t="n"/>
      <c r="K626" s="30">
        <f>SUMIF('1060 NQN'!$A$2:$A$2023,$G626,'1060 NQN'!$I$2:$I$2023)</f>
        <v/>
      </c>
      <c r="L626" s="30">
        <f>SUMIF('1060 NQN'!$A$2:$A$2023,$G626,'1060 NQN'!$Q$2:$Q$2023)</f>
        <v/>
      </c>
      <c r="M626" s="30">
        <f>$K626-$L626</f>
        <v/>
      </c>
      <c r="N626" s="31">
        <f>IFERROR(SUMIF('1060 NQN'!$A$2:$A$2023,$G626,'1060 NQN'!$M$2:$M$2023)/$K626,0)</f>
        <v/>
      </c>
      <c r="O626" s="31">
        <f>IFERROR($K626*$N626,"")</f>
        <v/>
      </c>
      <c r="P626" s="31">
        <f>IFERROR($L626*$N626,"")</f>
        <v/>
      </c>
      <c r="Q626" s="31">
        <f>$M626*$N626</f>
        <v/>
      </c>
      <c r="R626" s="29" t="n"/>
      <c r="S626" s="39" t="n"/>
      <c r="T626" s="29" t="inlineStr">
        <is>
          <t>Sin recuento físico en el inventario de Avain</t>
        </is>
      </c>
      <c r="U626" s="40" t="inlineStr">
        <is>
          <t>Sin recuento físico</t>
        </is>
      </c>
      <c r="V626" s="29" t="n"/>
      <c r="W626" s="29" t="n"/>
      <c r="X626" s="29" t="n"/>
      <c r="Y626" s="29" t="n"/>
      <c r="Z626" s="29" t="n"/>
      <c r="AA626" s="29" t="inlineStr">
        <is>
          <t>El material ocupa 15 filas en la hoja 1060 NQN (lote/almacén). La cantidad SAP y la física de esta vista son el total del material.</t>
        </is>
      </c>
    </row>
    <row r="627">
      <c r="A627" s="29" t="inlineStr">
        <is>
          <t>Neuquén</t>
        </is>
      </c>
      <c r="B627" s="29" t="inlineStr">
        <is>
          <t>1060</t>
        </is>
      </c>
      <c r="C627" s="29" t="inlineStr">
        <is>
          <t>Stock SAP</t>
        </is>
      </c>
      <c r="D627" s="29" t="inlineStr">
        <is>
          <t>Medicamentos</t>
        </is>
      </c>
      <c r="E627" s="29" t="inlineStr">
        <is>
          <t>ZMED</t>
        </is>
      </c>
      <c r="F627" s="29" t="inlineStr">
        <is>
          <t>Dentro del alcance</t>
        </is>
      </c>
      <c r="G627" s="29" t="inlineStr">
        <is>
          <t>1000305</t>
        </is>
      </c>
      <c r="H627" s="29" t="inlineStr">
        <is>
          <t>FENTANILO AMP 0,25mg/5ml</t>
        </is>
      </c>
      <c r="I627" s="29" t="inlineStr">
        <is>
          <t>309</t>
        </is>
      </c>
      <c r="J627" s="29" t="inlineStr">
        <is>
          <t>FENTANILO AMP</t>
        </is>
      </c>
      <c r="K627" s="30">
        <f>SUMIF('1060 NQN'!$A$2:$A$2023,$G627,'1060 NQN'!$I$2:$I$2023)</f>
        <v/>
      </c>
      <c r="L627" s="30">
        <f>SUMIF('1060 NQN'!$A$2:$A$2023,$G627,'1060 NQN'!$Q$2:$Q$2023)</f>
        <v/>
      </c>
      <c r="M627" s="30">
        <f>$K627-$L627</f>
        <v/>
      </c>
      <c r="N627" s="31">
        <f>IFERROR(SUMIF('1060 NQN'!$A$2:$A$2023,$G627,'1060 NQN'!$M$2:$M$2023)/$K627,0)</f>
        <v/>
      </c>
      <c r="O627" s="31">
        <f>IFERROR($K627*$N627,"")</f>
        <v/>
      </c>
      <c r="P627" s="31">
        <f>IFERROR($L627*$N627,"")</f>
        <v/>
      </c>
      <c r="Q627" s="31">
        <f>$M627*$N627</f>
        <v/>
      </c>
      <c r="R627" s="29" t="n"/>
      <c r="S627" s="42" t="inlineStr">
        <is>
          <t>Media</t>
        </is>
      </c>
      <c r="T627" s="29" t="inlineStr">
        <is>
          <t>Homologado – confianza Media – pendiente de validación</t>
        </is>
      </c>
      <c r="U627" s="38" t="inlineStr">
        <is>
          <t>Dar de baja en SAP</t>
        </is>
      </c>
      <c r="V627" s="29" t="inlineStr">
        <is>
          <t>Cruce por nomenclatura SAP</t>
        </is>
      </c>
      <c r="W627" s="29" t="inlineStr">
        <is>
          <t>No</t>
        </is>
      </c>
      <c r="X627" s="29" t="n"/>
      <c r="Y627" s="29" t="inlineStr">
        <is>
          <t>No</t>
        </is>
      </c>
      <c r="Z627" s="29" t="n"/>
      <c r="AA627" s="29" t="inlineStr">
        <is>
          <t>Cruce por nomenclatura: una nomenclatura no informa dosis; similitud 0.77. El material ocupa 6 filas en la hoja 1060 NQN (lote/almacén). La cantidad SAP y la física de esta vista son el total del material.</t>
        </is>
      </c>
    </row>
    <row r="628">
      <c r="A628" s="29" t="inlineStr">
        <is>
          <t>Neuquén</t>
        </is>
      </c>
      <c r="B628" s="29" t="inlineStr">
        <is>
          <t>1060</t>
        </is>
      </c>
      <c r="C628" s="29" t="inlineStr">
        <is>
          <t>Stock SAP</t>
        </is>
      </c>
      <c r="D628" s="29" t="inlineStr">
        <is>
          <t>Medicamentos</t>
        </is>
      </c>
      <c r="E628" s="29" t="inlineStr">
        <is>
          <t>ZMED</t>
        </is>
      </c>
      <c r="F628" s="29" t="inlineStr">
        <is>
          <t>Dentro del alcance</t>
        </is>
      </c>
      <c r="G628" s="29" t="inlineStr">
        <is>
          <t>1000657</t>
        </is>
      </c>
      <c r="H628" s="29" t="inlineStr">
        <is>
          <t>HEXALER PLUS</t>
        </is>
      </c>
      <c r="I628" s="29" t="n"/>
      <c r="J628" s="29" t="n"/>
      <c r="K628" s="30">
        <f>SUMIF('1060 NQN'!$A$2:$A$2023,$G628,'1060 NQN'!$I$2:$I$2023)</f>
        <v/>
      </c>
      <c r="L628" s="30">
        <f>SUMIF('1060 NQN'!$A$2:$A$2023,$G628,'1060 NQN'!$Q$2:$Q$2023)</f>
        <v/>
      </c>
      <c r="M628" s="30">
        <f>$K628-$L628</f>
        <v/>
      </c>
      <c r="N628" s="31">
        <f>IFERROR(SUMIF('1060 NQN'!$A$2:$A$2023,$G628,'1060 NQN'!$M$2:$M$2023)/$K628,0)</f>
        <v/>
      </c>
      <c r="O628" s="31">
        <f>IFERROR($K628*$N628,"")</f>
        <v/>
      </c>
      <c r="P628" s="31">
        <f>IFERROR($L628*$N628,"")</f>
        <v/>
      </c>
      <c r="Q628" s="31">
        <f>$M628*$N628</f>
        <v/>
      </c>
      <c r="R628" s="29" t="n"/>
      <c r="S628" s="39" t="n"/>
      <c r="T628" s="29" t="inlineStr">
        <is>
          <t>Sin recuento físico en el inventario de Avain</t>
        </is>
      </c>
      <c r="U628" s="40" t="inlineStr">
        <is>
          <t>Sin recuento físico</t>
        </is>
      </c>
      <c r="V628" s="29" t="n"/>
      <c r="W628" s="29" t="n"/>
      <c r="X628" s="29" t="n"/>
      <c r="Y628" s="29" t="n"/>
      <c r="Z628" s="29" t="n"/>
      <c r="AA628" s="29" t="inlineStr">
        <is>
          <t>El material ocupa 7 filas en la hoja 1060 NQN (lote/almacén). La cantidad SAP y la física de esta vista son el total del material.</t>
        </is>
      </c>
    </row>
    <row r="629">
      <c r="A629" s="29" t="inlineStr">
        <is>
          <t>Neuquén</t>
        </is>
      </c>
      <c r="B629" s="29" t="inlineStr">
        <is>
          <t>1060</t>
        </is>
      </c>
      <c r="C629" s="29" t="inlineStr">
        <is>
          <t>Stock SAP</t>
        </is>
      </c>
      <c r="D629" s="29" t="inlineStr">
        <is>
          <t>Medicamentos</t>
        </is>
      </c>
      <c r="E629" s="29" t="inlineStr">
        <is>
          <t>ZMED</t>
        </is>
      </c>
      <c r="F629" s="29" t="inlineStr">
        <is>
          <t>Dentro del alcance</t>
        </is>
      </c>
      <c r="G629" s="29" t="inlineStr">
        <is>
          <t>1000659</t>
        </is>
      </c>
      <c r="H629" s="29" t="inlineStr">
        <is>
          <t>BUSCA FEM COMP.</t>
        </is>
      </c>
      <c r="I629" s="29" t="n"/>
      <c r="J629" s="29" t="n"/>
      <c r="K629" s="30">
        <f>SUMIF('1060 NQN'!$A$2:$A$2023,$G629,'1060 NQN'!$I$2:$I$2023)</f>
        <v/>
      </c>
      <c r="L629" s="30">
        <f>SUMIF('1060 NQN'!$A$2:$A$2023,$G629,'1060 NQN'!$Q$2:$Q$2023)</f>
        <v/>
      </c>
      <c r="M629" s="30">
        <f>$K629-$L629</f>
        <v/>
      </c>
      <c r="N629" s="31">
        <f>IFERROR(SUMIF('1060 NQN'!$A$2:$A$2023,$G629,'1060 NQN'!$M$2:$M$2023)/$K629,0)</f>
        <v/>
      </c>
      <c r="O629" s="31">
        <f>IFERROR($K629*$N629,"")</f>
        <v/>
      </c>
      <c r="P629" s="31">
        <f>IFERROR($L629*$N629,"")</f>
        <v/>
      </c>
      <c r="Q629" s="31">
        <f>$M629*$N629</f>
        <v/>
      </c>
      <c r="R629" s="29" t="n"/>
      <c r="S629" s="39" t="n"/>
      <c r="T629" s="29" t="inlineStr">
        <is>
          <t>Sin recuento físico en el inventario de Avain</t>
        </is>
      </c>
      <c r="U629" s="40" t="inlineStr">
        <is>
          <t>Sin recuento físico</t>
        </is>
      </c>
      <c r="V629" s="29" t="n"/>
      <c r="W629" s="29" t="n"/>
      <c r="X629" s="29" t="n"/>
      <c r="Y629" s="29" t="n"/>
      <c r="Z629" s="29" t="n"/>
      <c r="AA629" s="29" t="inlineStr">
        <is>
          <t>El material ocupa 7 filas en la hoja 1060 NQN (lote/almacén). La cantidad SAP y la física de esta vista son el total del material.</t>
        </is>
      </c>
    </row>
    <row r="630">
      <c r="A630" s="29" t="inlineStr">
        <is>
          <t>Neuquén</t>
        </is>
      </c>
      <c r="B630" s="29" t="inlineStr">
        <is>
          <t>1060</t>
        </is>
      </c>
      <c r="C630" s="29" t="inlineStr">
        <is>
          <t>Stock SAP</t>
        </is>
      </c>
      <c r="D630" s="29" t="inlineStr">
        <is>
          <t>Medicamentos</t>
        </is>
      </c>
      <c r="E630" s="29" t="inlineStr">
        <is>
          <t>ZMED</t>
        </is>
      </c>
      <c r="F630" s="29" t="inlineStr">
        <is>
          <t>Dentro del alcance</t>
        </is>
      </c>
      <c r="G630" s="29" t="inlineStr">
        <is>
          <t>1000041</t>
        </is>
      </c>
      <c r="H630" s="29" t="inlineStr">
        <is>
          <t>IODOPOVIDONA SOLUCION 10% X 1000ML</t>
        </is>
      </c>
      <c r="I630" s="29" t="n"/>
      <c r="J630" s="29" t="n"/>
      <c r="K630" s="30">
        <f>SUMIF('1060 NQN'!$A$2:$A$2023,$G630,'1060 NQN'!$I$2:$I$2023)</f>
        <v/>
      </c>
      <c r="L630" s="30">
        <f>SUMIF('1060 NQN'!$A$2:$A$2023,$G630,'1060 NQN'!$Q$2:$Q$2023)</f>
        <v/>
      </c>
      <c r="M630" s="30">
        <f>$K630-$L630</f>
        <v/>
      </c>
      <c r="N630" s="31">
        <f>IFERROR(SUMIF('1060 NQN'!$A$2:$A$2023,$G630,'1060 NQN'!$M$2:$M$2023)/$K630,0)</f>
        <v/>
      </c>
      <c r="O630" s="31">
        <f>IFERROR($K630*$N630,"")</f>
        <v/>
      </c>
      <c r="P630" s="31">
        <f>IFERROR($L630*$N630,"")</f>
        <v/>
      </c>
      <c r="Q630" s="31">
        <f>$M630*$N630</f>
        <v/>
      </c>
      <c r="R630" s="29" t="n"/>
      <c r="S630" s="39" t="n"/>
      <c r="T630" s="29" t="inlineStr">
        <is>
          <t>Sin recuento físico en el inventario de Avain</t>
        </is>
      </c>
      <c r="U630" s="40" t="inlineStr">
        <is>
          <t>Sin recuento físico</t>
        </is>
      </c>
      <c r="V630" s="29" t="n"/>
      <c r="W630" s="29" t="n"/>
      <c r="X630" s="29" t="n"/>
      <c r="Y630" s="29" t="n"/>
      <c r="Z630" s="29" t="n"/>
      <c r="AA630" s="29" t="inlineStr">
        <is>
          <t>El material ocupa 14 filas en la hoja 1060 NQN (lote/almacén). La cantidad SAP y la física de esta vista son el total del material.</t>
        </is>
      </c>
    </row>
    <row r="631">
      <c r="A631" s="29" t="inlineStr">
        <is>
          <t>Neuquén</t>
        </is>
      </c>
      <c r="B631" s="29" t="inlineStr">
        <is>
          <t>1060</t>
        </is>
      </c>
      <c r="C631" s="29" t="inlineStr">
        <is>
          <t>Stock SAP</t>
        </is>
      </c>
      <c r="D631" s="29" t="inlineStr">
        <is>
          <t>Medicamentos</t>
        </is>
      </c>
      <c r="E631" s="29" t="inlineStr">
        <is>
          <t>ZMED</t>
        </is>
      </c>
      <c r="F631" s="29" t="inlineStr">
        <is>
          <t>Dentro del alcance</t>
        </is>
      </c>
      <c r="G631" s="29" t="inlineStr">
        <is>
          <t>1000730</t>
        </is>
      </c>
      <c r="H631" s="29" t="inlineStr">
        <is>
          <t>SUPRADYN</t>
        </is>
      </c>
      <c r="I631" s="29" t="n"/>
      <c r="J631" s="29" t="n"/>
      <c r="K631" s="30">
        <f>SUMIF('1060 NQN'!$A$2:$A$2023,$G631,'1060 NQN'!$I$2:$I$2023)</f>
        <v/>
      </c>
      <c r="L631" s="30">
        <f>SUMIF('1060 NQN'!$A$2:$A$2023,$G631,'1060 NQN'!$Q$2:$Q$2023)</f>
        <v/>
      </c>
      <c r="M631" s="30">
        <f>$K631-$L631</f>
        <v/>
      </c>
      <c r="N631" s="31">
        <f>IFERROR(SUMIF('1060 NQN'!$A$2:$A$2023,$G631,'1060 NQN'!$M$2:$M$2023)/$K631,0)</f>
        <v/>
      </c>
      <c r="O631" s="31">
        <f>IFERROR($K631*$N631,"")</f>
        <v/>
      </c>
      <c r="P631" s="31">
        <f>IFERROR($L631*$N631,"")</f>
        <v/>
      </c>
      <c r="Q631" s="31">
        <f>$M631*$N631</f>
        <v/>
      </c>
      <c r="R631" s="29" t="n"/>
      <c r="S631" s="39" t="n"/>
      <c r="T631" s="29" t="inlineStr">
        <is>
          <t>Sin recuento físico en el inventario de Avain</t>
        </is>
      </c>
      <c r="U631" s="40" t="inlineStr">
        <is>
          <t>Sin recuento físico</t>
        </is>
      </c>
      <c r="V631" s="29" t="n"/>
      <c r="W631" s="29" t="n"/>
      <c r="X631" s="29" t="n"/>
      <c r="Y631" s="29" t="n"/>
      <c r="Z631" s="29" t="n"/>
      <c r="AA631" s="29" t="inlineStr">
        <is>
          <t>El material ocupa 2 filas en la hoja 1060 NQN (lote/almacén). La cantidad SAP y la física de esta vista son el total del material.</t>
        </is>
      </c>
    </row>
    <row r="632">
      <c r="A632" s="29" t="inlineStr">
        <is>
          <t>Neuquén</t>
        </is>
      </c>
      <c r="B632" s="29" t="inlineStr">
        <is>
          <t>1060</t>
        </is>
      </c>
      <c r="C632" s="29" t="inlineStr">
        <is>
          <t>Stock SAP</t>
        </is>
      </c>
      <c r="D632" s="29" t="inlineStr">
        <is>
          <t>Medicamentos</t>
        </is>
      </c>
      <c r="E632" s="29" t="inlineStr">
        <is>
          <t>ZMED</t>
        </is>
      </c>
      <c r="F632" s="29" t="inlineStr">
        <is>
          <t>Dentro del alcance</t>
        </is>
      </c>
      <c r="G632" s="29" t="inlineStr">
        <is>
          <t>1000182</t>
        </is>
      </c>
      <c r="H632" s="29" t="inlineStr">
        <is>
          <t>METOCLOPRAMIDA COMPRIMIDO</t>
        </is>
      </c>
      <c r="I632" s="29" t="inlineStr">
        <is>
          <t>397</t>
        </is>
      </c>
      <c r="J632" s="29" t="inlineStr">
        <is>
          <t>METOCLOPRAMIDA COMP SUBLINGUALES</t>
        </is>
      </c>
      <c r="K632" s="30">
        <f>SUMIF('1060 NQN'!$A$2:$A$2023,$G632,'1060 NQN'!$I$2:$I$2023)</f>
        <v/>
      </c>
      <c r="L632" s="30">
        <f>SUMIF('1060 NQN'!$A$2:$A$2023,$G632,'1060 NQN'!$Q$2:$Q$2023)</f>
        <v/>
      </c>
      <c r="M632" s="30">
        <f>$K632-$L632</f>
        <v/>
      </c>
      <c r="N632" s="31">
        <f>IFERROR(SUMIF('1060 NQN'!$A$2:$A$2023,$G632,'1060 NQN'!$M$2:$M$2023)/$K632,0)</f>
        <v/>
      </c>
      <c r="O632" s="31">
        <f>IFERROR($K632*$N632,"")</f>
        <v/>
      </c>
      <c r="P632" s="31">
        <f>IFERROR($L632*$N632,"")</f>
        <v/>
      </c>
      <c r="Q632" s="31">
        <f>$M632*$N632</f>
        <v/>
      </c>
      <c r="R632" s="29" t="n"/>
      <c r="S632" s="38" t="inlineStr">
        <is>
          <t>Baja</t>
        </is>
      </c>
      <c r="T632" s="29" t="inlineStr">
        <is>
          <t>Homologado – confianza Baja – pendiente de validación</t>
        </is>
      </c>
      <c r="U632" s="38" t="inlineStr">
        <is>
          <t>Dar de baja en SAP</t>
        </is>
      </c>
      <c r="V632" s="29" t="inlineStr">
        <is>
          <t>Cruce por nomenclatura SAP</t>
        </is>
      </c>
      <c r="W632" s="29" t="inlineStr">
        <is>
          <t>No</t>
        </is>
      </c>
      <c r="X632" s="29" t="n"/>
      <c r="Y632" s="29" t="inlineStr">
        <is>
          <t>No</t>
        </is>
      </c>
      <c r="Z632" s="29" t="n"/>
      <c r="AA632" s="29" t="inlineStr">
        <is>
          <t>Cruce por nomenclatura: similitud 0.77. El material ocupa 5 filas en la hoja 1060 NQN (lote/almacén). La cantidad SAP y la física de esta vista son el total del material.</t>
        </is>
      </c>
    </row>
    <row r="633">
      <c r="A633" s="29" t="inlineStr">
        <is>
          <t>Neuquén</t>
        </is>
      </c>
      <c r="B633" s="29" t="inlineStr">
        <is>
          <t>1060</t>
        </is>
      </c>
      <c r="C633" s="29" t="inlineStr">
        <is>
          <t>Stock SAP</t>
        </is>
      </c>
      <c r="D633" s="29" t="inlineStr">
        <is>
          <t>Descartables</t>
        </is>
      </c>
      <c r="E633" s="29" t="inlineStr">
        <is>
          <t>ZDES</t>
        </is>
      </c>
      <c r="F633" s="29" t="inlineStr">
        <is>
          <t>Dentro del alcance</t>
        </is>
      </c>
      <c r="G633" s="29" t="inlineStr">
        <is>
          <t>2000022</t>
        </is>
      </c>
      <c r="H633" s="29" t="inlineStr">
        <is>
          <t>GUANTES ESTERILES Nº 8 POR PAR</t>
        </is>
      </c>
      <c r="I633" s="29" t="inlineStr">
        <is>
          <t>275; 279; 280</t>
        </is>
      </c>
      <c r="J633" s="29" t="inlineStr">
        <is>
          <t>Guantes Esteriles N°8; GUANTES NO ESTERILES M; GUANTES NO ESTERILES S</t>
        </is>
      </c>
      <c r="K633" s="30">
        <f>SUMIF('1060 NQN'!$A$2:$A$2023,$G633,'1060 NQN'!$I$2:$I$2023)</f>
        <v/>
      </c>
      <c r="L633" s="30">
        <f>SUMIF('1060 NQN'!$A$2:$A$2023,$G633,'1060 NQN'!$Q$2:$Q$2023)</f>
        <v/>
      </c>
      <c r="M633" s="30">
        <f>$K633-$L633</f>
        <v/>
      </c>
      <c r="N633" s="31">
        <f>IFERROR(SUMIF('1060 NQN'!$A$2:$A$2023,$G633,'1060 NQN'!$M$2:$M$2023)/$K633,0)</f>
        <v/>
      </c>
      <c r="O633" s="31">
        <f>IFERROR($K633*$N633,"")</f>
        <v/>
      </c>
      <c r="P633" s="31">
        <f>IFERROR($L633*$N633,"")</f>
        <v/>
      </c>
      <c r="Q633" s="31">
        <f>$M633*$N633</f>
        <v/>
      </c>
      <c r="R633" s="29" t="n"/>
      <c r="S633" s="38" t="inlineStr">
        <is>
          <t>Baja</t>
        </is>
      </c>
      <c r="T633" s="29" t="inlineStr">
        <is>
          <t>Homologado – confianza Baja – pendiente de validación</t>
        </is>
      </c>
      <c r="U633" s="38" t="inlineStr">
        <is>
          <t>Dar de baja en SAP</t>
        </is>
      </c>
      <c r="V633" s="29" t="inlineStr">
        <is>
          <t>Cruce por nomenclatura SAP; Homologación por código Avain (master D-154)</t>
        </is>
      </c>
      <c r="W633" s="29" t="inlineStr">
        <is>
          <t>Sí</t>
        </is>
      </c>
      <c r="X633" s="29" t="inlineStr">
        <is>
          <t>2000022, 2000156, 2000021, 2000089</t>
        </is>
      </c>
      <c r="Y633" s="29" t="inlineStr">
        <is>
          <t>Sí</t>
        </is>
      </c>
      <c r="Z633" s="29" t="inlineStr">
        <is>
          <t>D-154</t>
        </is>
      </c>
      <c r="AA633" s="29" t="inlineStr">
        <is>
          <t>Varias denominaciones del inventario físico corresponden a este material SAP (275 Guantes Esteriles N°8; 279 GUANTES NO ESTERILES M; 280 GUANTES NO ESTERILES S). Se sumaron las cantidades físicas. Homologación: confianza base Alta + confianza SAP Alta → Alta. Cruce por nomenclatura: similitud 0.48. El cruce SAP–Avain identificó 3 códigos SAP como posibles equivalentes del mismo ítem de Avain (2000022, 2000156, 2000021). Se imputó al primero (lógica BUSCARV); requiere validación posterior. Cruce por nomenclatura: similitud 0.56. El cruce SAP–Avain identificó 4 códigos SAP como posibles equivalentes del mismo ítem de Avain (2000022, 2000156, 2000021, 2000089). Se imputó al primero (lógica BUSCARV); requiere validación posterior. El material ocupa 2 filas en la hoja 1060 NQN (lote/almacén). La cantidad SAP y la física de esta vista son el total del material.</t>
        </is>
      </c>
    </row>
    <row r="634">
      <c r="A634" s="29" t="inlineStr">
        <is>
          <t>Neuquén</t>
        </is>
      </c>
      <c r="B634" s="29" t="inlineStr">
        <is>
          <t>1060</t>
        </is>
      </c>
      <c r="C634" s="29" t="inlineStr">
        <is>
          <t>Stock SAP</t>
        </is>
      </c>
      <c r="D634" s="29" t="inlineStr">
        <is>
          <t>Descartables</t>
        </is>
      </c>
      <c r="E634" s="29" t="inlineStr">
        <is>
          <t>ZDES</t>
        </is>
      </c>
      <c r="F634" s="29" t="inlineStr">
        <is>
          <t>Dentro del alcance</t>
        </is>
      </c>
      <c r="G634" s="29" t="inlineStr">
        <is>
          <t>2000168</t>
        </is>
      </c>
      <c r="H634" s="29" t="inlineStr">
        <is>
          <t>MASCARA PARA O2 ADULT C/INTERCAMBIADOR D</t>
        </is>
      </c>
      <c r="I634" s="29" t="n"/>
      <c r="J634" s="29" t="n"/>
      <c r="K634" s="30">
        <f>SUMIF('1060 NQN'!$A$2:$A$2023,$G634,'1060 NQN'!$I$2:$I$2023)</f>
        <v/>
      </c>
      <c r="L634" s="30">
        <f>SUMIF('1060 NQN'!$A$2:$A$2023,$G634,'1060 NQN'!$Q$2:$Q$2023)</f>
        <v/>
      </c>
      <c r="M634" s="30">
        <f>$K634-$L634</f>
        <v/>
      </c>
      <c r="N634" s="31">
        <f>IFERROR(SUMIF('1060 NQN'!$A$2:$A$2023,$G634,'1060 NQN'!$M$2:$M$2023)/$K634,0)</f>
        <v/>
      </c>
      <c r="O634" s="31">
        <f>IFERROR($K634*$N634,"")</f>
        <v/>
      </c>
      <c r="P634" s="31">
        <f>IFERROR($L634*$N634,"")</f>
        <v/>
      </c>
      <c r="Q634" s="31">
        <f>$M634*$N634</f>
        <v/>
      </c>
      <c r="R634" s="29" t="n"/>
      <c r="S634" s="39" t="n"/>
      <c r="T634" s="29" t="inlineStr">
        <is>
          <t>Sin recuento físico en el inventario de Avain</t>
        </is>
      </c>
      <c r="U634" s="40" t="inlineStr">
        <is>
          <t>Sin recuento físico</t>
        </is>
      </c>
      <c r="V634" s="29" t="n"/>
      <c r="W634" s="29" t="n"/>
      <c r="X634" s="29" t="n"/>
      <c r="Y634" s="29" t="n"/>
      <c r="Z634" s="29" t="n"/>
      <c r="AA634" s="29" t="inlineStr">
        <is>
          <t>El material ocupa 2 filas en la hoja 1060 NQN (lote/almacén). La cantidad SAP y la física de esta vista son el total del material.</t>
        </is>
      </c>
    </row>
    <row r="635">
      <c r="A635" s="29" t="inlineStr">
        <is>
          <t>Neuquén</t>
        </is>
      </c>
      <c r="B635" s="29" t="inlineStr">
        <is>
          <t>1060</t>
        </is>
      </c>
      <c r="C635" s="29" t="inlineStr">
        <is>
          <t>Stock SAP</t>
        </is>
      </c>
      <c r="D635" s="29" t="inlineStr">
        <is>
          <t>Descartables</t>
        </is>
      </c>
      <c r="E635" s="29" t="inlineStr">
        <is>
          <t>ZDES</t>
        </is>
      </c>
      <c r="F635" s="29" t="inlineStr">
        <is>
          <t>Dentro del alcance</t>
        </is>
      </c>
      <c r="G635" s="29" t="inlineStr">
        <is>
          <t>2000278</t>
        </is>
      </c>
      <c r="H635" s="29" t="inlineStr">
        <is>
          <t>APOS ESTERIL (G+A) 10X20 IGALTEX S/POUCH</t>
        </is>
      </c>
      <c r="I635" s="29" t="n"/>
      <c r="J635" s="29" t="n"/>
      <c r="K635" s="30">
        <f>SUMIF('1060 NQN'!$A$2:$A$2023,$G635,'1060 NQN'!$I$2:$I$2023)</f>
        <v/>
      </c>
      <c r="L635" s="30">
        <f>SUMIF('1060 NQN'!$A$2:$A$2023,$G635,'1060 NQN'!$Q$2:$Q$2023)</f>
        <v/>
      </c>
      <c r="M635" s="30">
        <f>$K635-$L635</f>
        <v/>
      </c>
      <c r="N635" s="31">
        <f>IFERROR(SUMIF('1060 NQN'!$A$2:$A$2023,$G635,'1060 NQN'!$M$2:$M$2023)/$K635,0)</f>
        <v/>
      </c>
      <c r="O635" s="31">
        <f>IFERROR($K635*$N635,"")</f>
        <v/>
      </c>
      <c r="P635" s="31">
        <f>IFERROR($L635*$N635,"")</f>
        <v/>
      </c>
      <c r="Q635" s="31">
        <f>$M635*$N635</f>
        <v/>
      </c>
      <c r="R635" s="29" t="n"/>
      <c r="S635" s="39" t="n"/>
      <c r="T635" s="29" t="inlineStr">
        <is>
          <t>Sin recuento físico en el inventario de Avain</t>
        </is>
      </c>
      <c r="U635" s="40" t="inlineStr">
        <is>
          <t>Sin recuento físico</t>
        </is>
      </c>
      <c r="V635" s="29" t="n"/>
      <c r="W635" s="29" t="n"/>
      <c r="X635" s="29" t="n"/>
      <c r="Y635" s="29" t="n"/>
      <c r="Z635" s="29" t="n"/>
      <c r="AA635" s="29" t="n"/>
    </row>
    <row r="636">
      <c r="A636" s="29" t="inlineStr">
        <is>
          <t>Neuquén</t>
        </is>
      </c>
      <c r="B636" s="29" t="inlineStr">
        <is>
          <t>1060</t>
        </is>
      </c>
      <c r="C636" s="29" t="inlineStr">
        <is>
          <t>Stock SAP</t>
        </is>
      </c>
      <c r="D636" s="29" t="inlineStr">
        <is>
          <t>Descartables</t>
        </is>
      </c>
      <c r="E636" s="29" t="inlineStr">
        <is>
          <t>ZDES</t>
        </is>
      </c>
      <c r="F636" s="29" t="inlineStr">
        <is>
          <t>Dentro del alcance</t>
        </is>
      </c>
      <c r="G636" s="29" t="inlineStr">
        <is>
          <t>2000658</t>
        </is>
      </c>
      <c r="H636" s="29" t="inlineStr">
        <is>
          <t>KIT CANULAS NASOFARINGEAS (GUEDEL)</t>
        </is>
      </c>
      <c r="I636" s="29" t="n"/>
      <c r="J636" s="29" t="n"/>
      <c r="K636" s="30">
        <f>SUMIF('1060 NQN'!$A$2:$A$2023,$G636,'1060 NQN'!$I$2:$I$2023)</f>
        <v/>
      </c>
      <c r="L636" s="30">
        <f>SUMIF('1060 NQN'!$A$2:$A$2023,$G636,'1060 NQN'!$Q$2:$Q$2023)</f>
        <v/>
      </c>
      <c r="M636" s="30">
        <f>$K636-$L636</f>
        <v/>
      </c>
      <c r="N636" s="31">
        <f>IFERROR(SUMIF('1060 NQN'!$A$2:$A$2023,$G636,'1060 NQN'!$M$2:$M$2023)/$K636,0)</f>
        <v/>
      </c>
      <c r="O636" s="31">
        <f>IFERROR($K636*$N636,"")</f>
        <v/>
      </c>
      <c r="P636" s="31">
        <f>IFERROR($L636*$N636,"")</f>
        <v/>
      </c>
      <c r="Q636" s="31">
        <f>$M636*$N636</f>
        <v/>
      </c>
      <c r="R636" s="29" t="n"/>
      <c r="S636" s="39" t="n"/>
      <c r="T636" s="29" t="inlineStr">
        <is>
          <t>Sin recuento físico en el inventario de Avain</t>
        </is>
      </c>
      <c r="U636" s="40" t="inlineStr">
        <is>
          <t>Sin recuento físico</t>
        </is>
      </c>
      <c r="V636" s="29" t="n"/>
      <c r="W636" s="29" t="n"/>
      <c r="X636" s="29" t="n"/>
      <c r="Y636" s="29" t="n"/>
      <c r="Z636" s="29" t="n"/>
      <c r="AA636" s="29" t="n"/>
    </row>
    <row r="637">
      <c r="A637" s="29" t="inlineStr">
        <is>
          <t>Neuquén</t>
        </is>
      </c>
      <c r="B637" s="29" t="inlineStr">
        <is>
          <t>1060</t>
        </is>
      </c>
      <c r="C637" s="29" t="inlineStr">
        <is>
          <t>Stock SAP</t>
        </is>
      </c>
      <c r="D637" s="29" t="inlineStr">
        <is>
          <t>Medicamentos</t>
        </is>
      </c>
      <c r="E637" s="29" t="inlineStr">
        <is>
          <t>ZMED</t>
        </is>
      </c>
      <c r="F637" s="29" t="inlineStr">
        <is>
          <t>Dentro del alcance</t>
        </is>
      </c>
      <c r="G637" s="29" t="inlineStr">
        <is>
          <t>1000525</t>
        </is>
      </c>
      <c r="H637" s="29" t="inlineStr">
        <is>
          <t>OMEPRAZOL DE 40 MG COMPRIMIDOS</t>
        </is>
      </c>
      <c r="I637" s="29" t="n"/>
      <c r="J637" s="29" t="n"/>
      <c r="K637" s="30">
        <f>SUMIF('1060 NQN'!$A$2:$A$2023,$G637,'1060 NQN'!$I$2:$I$2023)</f>
        <v/>
      </c>
      <c r="L637" s="30">
        <f>SUMIF('1060 NQN'!$A$2:$A$2023,$G637,'1060 NQN'!$Q$2:$Q$2023)</f>
        <v/>
      </c>
      <c r="M637" s="30">
        <f>$K637-$L637</f>
        <v/>
      </c>
      <c r="N637" s="31">
        <f>IFERROR(SUMIF('1060 NQN'!$A$2:$A$2023,$G637,'1060 NQN'!$M$2:$M$2023)/$K637,0)</f>
        <v/>
      </c>
      <c r="O637" s="31">
        <f>IFERROR($K637*$N637,"")</f>
        <v/>
      </c>
      <c r="P637" s="31">
        <f>IFERROR($L637*$N637,"")</f>
        <v/>
      </c>
      <c r="Q637" s="31">
        <f>$M637*$N637</f>
        <v/>
      </c>
      <c r="R637" s="29" t="n"/>
      <c r="S637" s="39" t="n"/>
      <c r="T637" s="29" t="inlineStr">
        <is>
          <t>Sin recuento físico en el inventario de Avain</t>
        </is>
      </c>
      <c r="U637" s="40" t="inlineStr">
        <is>
          <t>Sin recuento físico</t>
        </is>
      </c>
      <c r="V637" s="29" t="n"/>
      <c r="W637" s="29" t="n"/>
      <c r="X637" s="29" t="n"/>
      <c r="Y637" s="29" t="n"/>
      <c r="Z637" s="29" t="n"/>
      <c r="AA637" s="29" t="inlineStr">
        <is>
          <t>El material ocupa 2 filas en la hoja 1060 NQN (lote/almacén). La cantidad SAP y la física de esta vista son el total del material.</t>
        </is>
      </c>
    </row>
    <row r="638">
      <c r="A638" s="29" t="inlineStr">
        <is>
          <t>Neuquén</t>
        </is>
      </c>
      <c r="B638" s="29" t="inlineStr">
        <is>
          <t>1060</t>
        </is>
      </c>
      <c r="C638" s="29" t="inlineStr">
        <is>
          <t>Stock SAP</t>
        </is>
      </c>
      <c r="D638" s="29" t="inlineStr">
        <is>
          <t>Descartables</t>
        </is>
      </c>
      <c r="E638" s="29" t="inlineStr">
        <is>
          <t>ZDES</t>
        </is>
      </c>
      <c r="F638" s="29" t="inlineStr">
        <is>
          <t>Dentro del alcance</t>
        </is>
      </c>
      <c r="G638" s="29" t="inlineStr">
        <is>
          <t>2001051</t>
        </is>
      </c>
      <c r="H638" s="29" t="inlineStr">
        <is>
          <t>SUTURA MONONYLON 3-0 AGUJA REDONDA</t>
        </is>
      </c>
      <c r="I638" s="29" t="n"/>
      <c r="J638" s="29" t="n"/>
      <c r="K638" s="30">
        <f>SUMIF('1060 NQN'!$A$2:$A$2023,$G638,'1060 NQN'!$I$2:$I$2023)</f>
        <v/>
      </c>
      <c r="L638" s="30">
        <f>SUMIF('1060 NQN'!$A$2:$A$2023,$G638,'1060 NQN'!$Q$2:$Q$2023)</f>
        <v/>
      </c>
      <c r="M638" s="30">
        <f>$K638-$L638</f>
        <v/>
      </c>
      <c r="N638" s="31">
        <f>IFERROR(SUMIF('1060 NQN'!$A$2:$A$2023,$G638,'1060 NQN'!$M$2:$M$2023)/$K638,0)</f>
        <v/>
      </c>
      <c r="O638" s="31">
        <f>IFERROR($K638*$N638,"")</f>
        <v/>
      </c>
      <c r="P638" s="31">
        <f>IFERROR($L638*$N638,"")</f>
        <v/>
      </c>
      <c r="Q638" s="31">
        <f>$M638*$N638</f>
        <v/>
      </c>
      <c r="R638" s="29" t="n"/>
      <c r="S638" s="39" t="n"/>
      <c r="T638" s="29" t="inlineStr">
        <is>
          <t>Sin recuento físico en el inventario de Avain</t>
        </is>
      </c>
      <c r="U638" s="40" t="inlineStr">
        <is>
          <t>Sin recuento físico</t>
        </is>
      </c>
      <c r="V638" s="29" t="n"/>
      <c r="W638" s="29" t="n"/>
      <c r="X638" s="29" t="n"/>
      <c r="Y638" s="29" t="n"/>
      <c r="Z638" s="29" t="n"/>
      <c r="AA638" s="29" t="n"/>
    </row>
    <row r="639">
      <c r="A639" s="29" t="inlineStr">
        <is>
          <t>Neuquén</t>
        </is>
      </c>
      <c r="B639" s="29" t="inlineStr">
        <is>
          <t>1060</t>
        </is>
      </c>
      <c r="C639" s="29" t="inlineStr">
        <is>
          <t>Stock SAP</t>
        </is>
      </c>
      <c r="D639" s="29" t="inlineStr">
        <is>
          <t>Medicamentos</t>
        </is>
      </c>
      <c r="E639" s="29" t="inlineStr">
        <is>
          <t>ZMED</t>
        </is>
      </c>
      <c r="F639" s="29" t="inlineStr">
        <is>
          <t>Dentro del alcance</t>
        </is>
      </c>
      <c r="G639" s="29" t="inlineStr">
        <is>
          <t>1000497</t>
        </is>
      </c>
      <c r="H639" s="29" t="inlineStr">
        <is>
          <t>IODOPOVIDONA SOLUC 10% X 60 ML</t>
        </is>
      </c>
      <c r="I639" s="29" t="inlineStr">
        <is>
          <t>137; 469</t>
        </is>
      </c>
      <c r="J639" s="29" t="inlineStr">
        <is>
          <t>IODOPOVIDONA 1000 ML; iodopovidona x 60 ml</t>
        </is>
      </c>
      <c r="K639" s="30">
        <f>SUMIF('1060 NQN'!$A$2:$A$2023,$G639,'1060 NQN'!$I$2:$I$2023)</f>
        <v/>
      </c>
      <c r="L639" s="30">
        <f>SUMIF('1060 NQN'!$A$2:$A$2023,$G639,'1060 NQN'!$Q$2:$Q$2023)</f>
        <v/>
      </c>
      <c r="M639" s="30">
        <f>$K639-$L639</f>
        <v/>
      </c>
      <c r="N639" s="31">
        <f>IFERROR(SUMIF('1060 NQN'!$A$2:$A$2023,$G639,'1060 NQN'!$M$2:$M$2023)/$K639,0)</f>
        <v/>
      </c>
      <c r="O639" s="31">
        <f>IFERROR($K639*$N639,"")</f>
        <v/>
      </c>
      <c r="P639" s="31">
        <f>IFERROR($L639*$N639,"")</f>
        <v/>
      </c>
      <c r="Q639" s="31">
        <f>$M639*$N639</f>
        <v/>
      </c>
      <c r="R639" s="29" t="n"/>
      <c r="S639" s="38" t="inlineStr">
        <is>
          <t>Baja</t>
        </is>
      </c>
      <c r="T639" s="29" t="inlineStr">
        <is>
          <t>Homologado – confianza Baja – pendiente de validación</t>
        </is>
      </c>
      <c r="U639" s="38" t="inlineStr">
        <is>
          <t>Dar de baja en SAP</t>
        </is>
      </c>
      <c r="V639" s="29" t="inlineStr">
        <is>
          <t>Cruce por nomenclatura SAP; Homologación por código Avain (master D-175)</t>
        </is>
      </c>
      <c r="W639" s="29" t="inlineStr">
        <is>
          <t>No</t>
        </is>
      </c>
      <c r="X639" s="29" t="n"/>
      <c r="Y639" s="29" t="inlineStr">
        <is>
          <t>Sí</t>
        </is>
      </c>
      <c r="Z639" s="29" t="inlineStr">
        <is>
          <t>D-175</t>
        </is>
      </c>
      <c r="AA639" s="29" t="inlineStr">
        <is>
          <t>Varias denominaciones del inventario físico corresponden a este material SAP (137 IODOPOVIDONA 1000 ML; 469 iodopovidona x 60 ml). Se sumaron las cantidades físicas. Homologación: confianza base Alta + confianza SAP Media → Media. Aunque la homologación vincula estos registros, la presentación no coincide con el material imputado (dosis/presentación distinta (1000ML vs 10%, 60ML); similitud 0.52). Nivel degradado a Baja: verificar si corresponde otro código SAP. Otros códigos SAP del master no están en el stock de este centro: 1000590. Cruce por nomenclatura: dosis coincide; similitud 0.81. El material ocupa 8 filas en la hoja 1060 NQN (lote/almacén). La cantidad SAP y la física de esta vista son el total del material.</t>
        </is>
      </c>
    </row>
    <row r="640">
      <c r="A640" s="29" t="inlineStr">
        <is>
          <t>Neuquén</t>
        </is>
      </c>
      <c r="B640" s="29" t="inlineStr">
        <is>
          <t>1060</t>
        </is>
      </c>
      <c r="C640" s="29" t="inlineStr">
        <is>
          <t>Stock SAP</t>
        </is>
      </c>
      <c r="D640" s="29" t="inlineStr">
        <is>
          <t>Medicamentos</t>
        </is>
      </c>
      <c r="E640" s="29" t="inlineStr">
        <is>
          <t>ZMED</t>
        </is>
      </c>
      <c r="F640" s="29" t="inlineStr">
        <is>
          <t>Dentro del alcance</t>
        </is>
      </c>
      <c r="G640" s="29" t="inlineStr">
        <is>
          <t>1000509</t>
        </is>
      </c>
      <c r="H640" s="29" t="inlineStr">
        <is>
          <t>DICLOFENAC + PRIDINOL</t>
        </is>
      </c>
      <c r="I640" s="29" t="n"/>
      <c r="J640" s="29" t="n"/>
      <c r="K640" s="30">
        <f>SUMIF('1060 NQN'!$A$2:$A$2023,$G640,'1060 NQN'!$I$2:$I$2023)</f>
        <v/>
      </c>
      <c r="L640" s="30">
        <f>SUMIF('1060 NQN'!$A$2:$A$2023,$G640,'1060 NQN'!$Q$2:$Q$2023)</f>
        <v/>
      </c>
      <c r="M640" s="30">
        <f>$K640-$L640</f>
        <v/>
      </c>
      <c r="N640" s="31">
        <f>IFERROR(SUMIF('1060 NQN'!$A$2:$A$2023,$G640,'1060 NQN'!$M$2:$M$2023)/$K640,0)</f>
        <v/>
      </c>
      <c r="O640" s="31">
        <f>IFERROR($K640*$N640,"")</f>
        <v/>
      </c>
      <c r="P640" s="31">
        <f>IFERROR($L640*$N640,"")</f>
        <v/>
      </c>
      <c r="Q640" s="31">
        <f>$M640*$N640</f>
        <v/>
      </c>
      <c r="R640" s="29" t="n"/>
      <c r="S640" s="39" t="n"/>
      <c r="T640" s="29" t="inlineStr">
        <is>
          <t>Sin recuento físico en el inventario de Avain</t>
        </is>
      </c>
      <c r="U640" s="40" t="inlineStr">
        <is>
          <t>Sin recuento físico</t>
        </is>
      </c>
      <c r="V640" s="29" t="n"/>
      <c r="W640" s="29" t="n"/>
      <c r="X640" s="29" t="n"/>
      <c r="Y640" s="29" t="n"/>
      <c r="Z640" s="29" t="n"/>
      <c r="AA640" s="29" t="inlineStr">
        <is>
          <t>El material ocupa 6 filas en la hoja 1060 NQN (lote/almacén). La cantidad SAP y la física de esta vista son el total del material.</t>
        </is>
      </c>
    </row>
    <row r="641">
      <c r="A641" s="29" t="inlineStr">
        <is>
          <t>Neuquén</t>
        </is>
      </c>
      <c r="B641" s="29" t="inlineStr">
        <is>
          <t>1060</t>
        </is>
      </c>
      <c r="C641" s="29" t="inlineStr">
        <is>
          <t>Stock SAP</t>
        </is>
      </c>
      <c r="D641" s="29" t="inlineStr">
        <is>
          <t>Descartables</t>
        </is>
      </c>
      <c r="E641" s="29" t="inlineStr">
        <is>
          <t>ZDES</t>
        </is>
      </c>
      <c r="F641" s="29" t="inlineStr">
        <is>
          <t>Dentro del alcance</t>
        </is>
      </c>
      <c r="G641" s="29" t="inlineStr">
        <is>
          <t>2000402</t>
        </is>
      </c>
      <c r="H641" s="29" t="inlineStr">
        <is>
          <t>CANULA DE GUEDEL 80CM N1.5 VERDE</t>
        </is>
      </c>
      <c r="I641" s="29" t="n"/>
      <c r="J641" s="29" t="n"/>
      <c r="K641" s="30">
        <f>SUMIF('1060 NQN'!$A$2:$A$2023,$G641,'1060 NQN'!$I$2:$I$2023)</f>
        <v/>
      </c>
      <c r="L641" s="30">
        <f>SUMIF('1060 NQN'!$A$2:$A$2023,$G641,'1060 NQN'!$Q$2:$Q$2023)</f>
        <v/>
      </c>
      <c r="M641" s="30">
        <f>$K641-$L641</f>
        <v/>
      </c>
      <c r="N641" s="31">
        <f>IFERROR(SUMIF('1060 NQN'!$A$2:$A$2023,$G641,'1060 NQN'!$M$2:$M$2023)/$K641,0)</f>
        <v/>
      </c>
      <c r="O641" s="31">
        <f>IFERROR($K641*$N641,"")</f>
        <v/>
      </c>
      <c r="P641" s="31">
        <f>IFERROR($L641*$N641,"")</f>
        <v/>
      </c>
      <c r="Q641" s="31">
        <f>$M641*$N641</f>
        <v/>
      </c>
      <c r="R641" s="29" t="n"/>
      <c r="S641" s="39" t="n"/>
      <c r="T641" s="29" t="inlineStr">
        <is>
          <t>Sin recuento físico en el inventario de Avain</t>
        </is>
      </c>
      <c r="U641" s="40" t="inlineStr">
        <is>
          <t>Sin recuento físico</t>
        </is>
      </c>
      <c r="V641" s="29" t="n"/>
      <c r="W641" s="29" t="n"/>
      <c r="X641" s="29" t="n"/>
      <c r="Y641" s="29" t="n"/>
      <c r="Z641" s="29" t="n"/>
      <c r="AA641" s="29" t="n"/>
    </row>
    <row r="642">
      <c r="A642" s="29" t="inlineStr">
        <is>
          <t>Neuquén</t>
        </is>
      </c>
      <c r="B642" s="29" t="inlineStr">
        <is>
          <t>1060</t>
        </is>
      </c>
      <c r="C642" s="29" t="inlineStr">
        <is>
          <t>Stock SAP</t>
        </is>
      </c>
      <c r="D642" s="29" t="inlineStr">
        <is>
          <t>Descartables</t>
        </is>
      </c>
      <c r="E642" s="29" t="inlineStr">
        <is>
          <t>ZDES</t>
        </is>
      </c>
      <c r="F642" s="29" t="inlineStr">
        <is>
          <t>Dentro del alcance</t>
        </is>
      </c>
      <c r="G642" s="29" t="inlineStr">
        <is>
          <t>2001752</t>
        </is>
      </c>
      <c r="H642" s="29" t="inlineStr">
        <is>
          <t>TEST 6 DROGAS x saliva</t>
        </is>
      </c>
      <c r="I642" s="29" t="inlineStr">
        <is>
          <t>374</t>
        </is>
      </c>
      <c r="J642" s="29" t="inlineStr">
        <is>
          <t>TEST DE DROGA SALIVA (CAJA X 25 UNIDADES)</t>
        </is>
      </c>
      <c r="K642" s="30">
        <f>SUMIF('1060 NQN'!$A$2:$A$2023,$G642,'1060 NQN'!$I$2:$I$2023)</f>
        <v/>
      </c>
      <c r="L642" s="30">
        <f>SUMIF('1060 NQN'!$A$2:$A$2023,$G642,'1060 NQN'!$Q$2:$Q$2023)</f>
        <v/>
      </c>
      <c r="M642" s="30">
        <f>$K642-$L642</f>
        <v/>
      </c>
      <c r="N642" s="31">
        <f>IFERROR(SUMIF('1060 NQN'!$A$2:$A$2023,$G642,'1060 NQN'!$M$2:$M$2023)/$K642,0)</f>
        <v/>
      </c>
      <c r="O642" s="31">
        <f>IFERROR($K642*$N642,"")</f>
        <v/>
      </c>
      <c r="P642" s="31">
        <f>IFERROR($L642*$N642,"")</f>
        <v/>
      </c>
      <c r="Q642" s="31">
        <f>$M642*$N642</f>
        <v/>
      </c>
      <c r="R642" s="29" t="n"/>
      <c r="S642" s="38" t="inlineStr">
        <is>
          <t>Baja</t>
        </is>
      </c>
      <c r="T642" s="29" t="inlineStr">
        <is>
          <t>Homologado – confianza Baja – pendiente de validación</t>
        </is>
      </c>
      <c r="U642" s="38" t="inlineStr">
        <is>
          <t>Dar de baja en SAP</t>
        </is>
      </c>
      <c r="V642" s="29" t="inlineStr">
        <is>
          <t>Cruce por nomenclatura SAP</t>
        </is>
      </c>
      <c r="W642" s="29" t="inlineStr">
        <is>
          <t>No</t>
        </is>
      </c>
      <c r="X642" s="29" t="n"/>
      <c r="Y642" s="29" t="inlineStr">
        <is>
          <t>No</t>
        </is>
      </c>
      <c r="Z642" s="29" t="n"/>
      <c r="AA642" s="29" t="inlineStr">
        <is>
          <t>Cruce por nomenclatura: calibre/talle/medida distinta; similitud 0.62. El material ocupa 2 filas en la hoja 1060 NQN (lote/almacén). La cantidad SAP y la física de esta vista son el total del material.</t>
        </is>
      </c>
    </row>
    <row r="643">
      <c r="A643" s="29" t="inlineStr">
        <is>
          <t>Neuquén</t>
        </is>
      </c>
      <c r="B643" s="29" t="inlineStr">
        <is>
          <t>1060</t>
        </is>
      </c>
      <c r="C643" s="29" t="inlineStr">
        <is>
          <t>Stock SAP</t>
        </is>
      </c>
      <c r="D643" s="29" t="inlineStr">
        <is>
          <t>Medicamentos</t>
        </is>
      </c>
      <c r="E643" s="29" t="inlineStr">
        <is>
          <t>ZMED</t>
        </is>
      </c>
      <c r="F643" s="29" t="inlineStr">
        <is>
          <t>Dentro del alcance</t>
        </is>
      </c>
      <c r="G643" s="29" t="inlineStr">
        <is>
          <t>1000468</t>
        </is>
      </c>
      <c r="H643" s="29" t="inlineStr">
        <is>
          <t>AMOXICILINA  500 MGR</t>
        </is>
      </c>
      <c r="I643" s="29" t="inlineStr">
        <is>
          <t>MED-003</t>
        </is>
      </c>
      <c r="J643" s="29" t="inlineStr">
        <is>
          <t>Amoxicilina 500mg</t>
        </is>
      </c>
      <c r="K643" s="30">
        <f>SUMIF('1060 NQN'!$A$2:$A$2023,$G643,'1060 NQN'!$I$2:$I$2023)</f>
        <v/>
      </c>
      <c r="L643" s="30">
        <f>SUMIF('1060 NQN'!$A$2:$A$2023,$G643,'1060 NQN'!$Q$2:$Q$2023)</f>
        <v/>
      </c>
      <c r="M643" s="30">
        <f>$K643-$L643</f>
        <v/>
      </c>
      <c r="N643" s="31">
        <f>IFERROR(SUMIF('1060 NQN'!$A$2:$A$2023,$G643,'1060 NQN'!$M$2:$M$2023)/$K643,0)</f>
        <v/>
      </c>
      <c r="O643" s="31">
        <f>IFERROR($K643*$N643,"")</f>
        <v/>
      </c>
      <c r="P643" s="31">
        <f>IFERROR($L643*$N643,"")</f>
        <v/>
      </c>
      <c r="Q643" s="31">
        <f>$M643*$N643</f>
        <v/>
      </c>
      <c r="R643" s="29" t="n"/>
      <c r="S643" s="37" t="inlineStr">
        <is>
          <t>Alta</t>
        </is>
      </c>
      <c r="T643" s="29" t="inlineStr">
        <is>
          <t>Homologado – confianza Alta</t>
        </is>
      </c>
      <c r="U643" s="38" t="inlineStr">
        <is>
          <t>Dar de baja en SAP</t>
        </is>
      </c>
      <c r="V643" s="29" t="inlineStr">
        <is>
          <t>Cruce por nomenclatura SAP</t>
        </is>
      </c>
      <c r="W643" s="29" t="inlineStr">
        <is>
          <t>No</t>
        </is>
      </c>
      <c r="X643" s="29" t="n"/>
      <c r="Y643" s="29" t="inlineStr">
        <is>
          <t>No</t>
        </is>
      </c>
      <c r="Z643" s="29" t="n"/>
      <c r="AA643" s="29" t="inlineStr">
        <is>
          <t>Cruce por nomenclatura: dosis coincide; similitud 1.00. El material ocupa 5 filas en la hoja 1060 NQN (lote/almacén). La cantidad SAP y la física de esta vista son el total del material.</t>
        </is>
      </c>
    </row>
    <row r="644">
      <c r="A644" s="29" t="inlineStr">
        <is>
          <t>Neuquén</t>
        </is>
      </c>
      <c r="B644" s="29" t="inlineStr">
        <is>
          <t>1060</t>
        </is>
      </c>
      <c r="C644" s="29" t="inlineStr">
        <is>
          <t>Stock SAP</t>
        </is>
      </c>
      <c r="D644" s="29" t="inlineStr">
        <is>
          <t>Medicamentos</t>
        </is>
      </c>
      <c r="E644" s="29" t="inlineStr">
        <is>
          <t>ZMED</t>
        </is>
      </c>
      <c r="F644" s="29" t="inlineStr">
        <is>
          <t>Dentro del alcance</t>
        </is>
      </c>
      <c r="G644" s="29" t="inlineStr">
        <is>
          <t>1000754</t>
        </is>
      </c>
      <c r="H644" s="29" t="inlineStr">
        <is>
          <t>PLATSUL  30GR</t>
        </is>
      </c>
      <c r="I644" s="29" t="inlineStr">
        <is>
          <t>185</t>
        </is>
      </c>
      <c r="J644" s="29" t="inlineStr">
        <is>
          <t>PLATSUL</t>
        </is>
      </c>
      <c r="K644" s="30">
        <f>SUMIF('1060 NQN'!$A$2:$A$2023,$G644,'1060 NQN'!$I$2:$I$2023)</f>
        <v/>
      </c>
      <c r="L644" s="30">
        <f>SUMIF('1060 NQN'!$A$2:$A$2023,$G644,'1060 NQN'!$Q$2:$Q$2023)</f>
        <v/>
      </c>
      <c r="M644" s="30">
        <f>$K644-$L644</f>
        <v/>
      </c>
      <c r="N644" s="31">
        <f>IFERROR(SUMIF('1060 NQN'!$A$2:$A$2023,$G644,'1060 NQN'!$M$2:$M$2023)/$K644,0)</f>
        <v/>
      </c>
      <c r="O644" s="31">
        <f>IFERROR($K644*$N644,"")</f>
        <v/>
      </c>
      <c r="P644" s="31">
        <f>IFERROR($L644*$N644,"")</f>
        <v/>
      </c>
      <c r="Q644" s="31">
        <f>$M644*$N644</f>
        <v/>
      </c>
      <c r="R644" s="29" t="n"/>
      <c r="S644" s="42" t="inlineStr">
        <is>
          <t>Media</t>
        </is>
      </c>
      <c r="T644" s="29" t="inlineStr">
        <is>
          <t>Homologado – confianza Media – pendiente de validación</t>
        </is>
      </c>
      <c r="U644" s="38" t="inlineStr">
        <is>
          <t>Dar de baja en SAP</t>
        </is>
      </c>
      <c r="V644" s="29" t="inlineStr">
        <is>
          <t>Cruce por nomenclatura SAP</t>
        </is>
      </c>
      <c r="W644" s="29" t="inlineStr">
        <is>
          <t>Sí</t>
        </is>
      </c>
      <c r="X644" s="29" t="inlineStr">
        <is>
          <t>1000754, 1000185</t>
        </is>
      </c>
      <c r="Y644" s="29" t="inlineStr">
        <is>
          <t>Sí</t>
        </is>
      </c>
      <c r="Z644" s="29" t="inlineStr">
        <is>
          <t>M15-004</t>
        </is>
      </c>
      <c r="AA644" s="29" t="inlineStr">
        <is>
          <t>La homologación no confirma la equivalencia (confianza base Sin coincidencia / confianza SAP Media). Se imputó al código SAP del master con nivel Baja para no perder el recuento; requiere validación. Homologado al master M15-004, pero sus códigos SAP (1001271, 1000534, 1000688) no figuran en el stock SAP de este centro. Cruce por nomenclatura: una nomenclatura no informa dosis; similitud 0.74. El cruce SAP–Avain identificó 2 códigos SAP como posibles equivalentes del mismo ítem de Avain (1000754, 1000185). Se imputó al primero (lógica BUSCARV); requiere validación posterior. El material ocupa 5 filas en la hoja 1060 NQN (lote/almacén). La cantidad SAP y la física de esta vista son el total del material.</t>
        </is>
      </c>
    </row>
    <row r="645">
      <c r="A645" s="29" t="inlineStr">
        <is>
          <t>Neuquén</t>
        </is>
      </c>
      <c r="B645" s="29" t="inlineStr">
        <is>
          <t>1060</t>
        </is>
      </c>
      <c r="C645" s="29" t="inlineStr">
        <is>
          <t>Stock SAP</t>
        </is>
      </c>
      <c r="D645" s="29" t="inlineStr">
        <is>
          <t>Medicamentos</t>
        </is>
      </c>
      <c r="E645" s="29" t="inlineStr">
        <is>
          <t>ZMED</t>
        </is>
      </c>
      <c r="F645" s="29" t="inlineStr">
        <is>
          <t>Dentro del alcance</t>
        </is>
      </c>
      <c r="G645" s="29" t="inlineStr">
        <is>
          <t>1000043</t>
        </is>
      </c>
      <c r="H645" s="29" t="inlineStr">
        <is>
          <t>ALCOHOL EN GEL X 250ML</t>
        </is>
      </c>
      <c r="I645" s="29" t="n"/>
      <c r="J645" s="29" t="n"/>
      <c r="K645" s="30">
        <f>SUMIF('1060 NQN'!$A$2:$A$2023,$G645,'1060 NQN'!$I$2:$I$2023)</f>
        <v/>
      </c>
      <c r="L645" s="30">
        <f>SUMIF('1060 NQN'!$A$2:$A$2023,$G645,'1060 NQN'!$Q$2:$Q$2023)</f>
        <v/>
      </c>
      <c r="M645" s="30">
        <f>$K645-$L645</f>
        <v/>
      </c>
      <c r="N645" s="31">
        <f>IFERROR(SUMIF('1060 NQN'!$A$2:$A$2023,$G645,'1060 NQN'!$M$2:$M$2023)/$K645,0)</f>
        <v/>
      </c>
      <c r="O645" s="31">
        <f>IFERROR($K645*$N645,"")</f>
        <v/>
      </c>
      <c r="P645" s="31">
        <f>IFERROR($L645*$N645,"")</f>
        <v/>
      </c>
      <c r="Q645" s="31">
        <f>$M645*$N645</f>
        <v/>
      </c>
      <c r="R645" s="29" t="n"/>
      <c r="S645" s="39" t="n"/>
      <c r="T645" s="29" t="inlineStr">
        <is>
          <t>Sin recuento físico en el inventario de Avain</t>
        </is>
      </c>
      <c r="U645" s="40" t="inlineStr">
        <is>
          <t>Sin recuento físico</t>
        </is>
      </c>
      <c r="V645" s="29" t="n"/>
      <c r="W645" s="29" t="n"/>
      <c r="X645" s="29" t="n"/>
      <c r="Y645" s="29" t="n"/>
      <c r="Z645" s="29" t="n"/>
      <c r="AA645" s="29" t="inlineStr">
        <is>
          <t>El material ocupa 7 filas en la hoja 1060 NQN (lote/almacén). La cantidad SAP y la física de esta vista son el total del material.</t>
        </is>
      </c>
    </row>
    <row r="646">
      <c r="A646" s="29" t="inlineStr">
        <is>
          <t>Neuquén</t>
        </is>
      </c>
      <c r="B646" s="29" t="inlineStr">
        <is>
          <t>1060</t>
        </is>
      </c>
      <c r="C646" s="29" t="inlineStr">
        <is>
          <t>Stock SAP</t>
        </is>
      </c>
      <c r="D646" s="29" t="inlineStr">
        <is>
          <t>Medicamentos</t>
        </is>
      </c>
      <c r="E646" s="29" t="inlineStr">
        <is>
          <t>ZMED</t>
        </is>
      </c>
      <c r="F646" s="29" t="inlineStr">
        <is>
          <t>Dentro del alcance</t>
        </is>
      </c>
      <c r="G646" s="29" t="inlineStr">
        <is>
          <t>1000106</t>
        </is>
      </c>
      <c r="H646" s="29" t="inlineStr">
        <is>
          <t>RIFAMICINA SPRAY 30ML</t>
        </is>
      </c>
      <c r="I646" s="29" t="inlineStr">
        <is>
          <t>199</t>
        </is>
      </c>
      <c r="J646" s="29" t="inlineStr">
        <is>
          <t>RIFAMICINA SV 1% X 30ML</t>
        </is>
      </c>
      <c r="K646" s="30">
        <f>SUMIF('1060 NQN'!$A$2:$A$2023,$G646,'1060 NQN'!$I$2:$I$2023)</f>
        <v/>
      </c>
      <c r="L646" s="30">
        <f>SUMIF('1060 NQN'!$A$2:$A$2023,$G646,'1060 NQN'!$Q$2:$Q$2023)</f>
        <v/>
      </c>
      <c r="M646" s="30">
        <f>$K646-$L646</f>
        <v/>
      </c>
      <c r="N646" s="31">
        <f>IFERROR(SUMIF('1060 NQN'!$A$2:$A$2023,$G646,'1060 NQN'!$M$2:$M$2023)/$K646,0)</f>
        <v/>
      </c>
      <c r="O646" s="31">
        <f>IFERROR($K646*$N646,"")</f>
        <v/>
      </c>
      <c r="P646" s="31">
        <f>IFERROR($L646*$N646,"")</f>
        <v/>
      </c>
      <c r="Q646" s="31">
        <f>$M646*$N646</f>
        <v/>
      </c>
      <c r="R646" s="29" t="n"/>
      <c r="S646" s="42" t="inlineStr">
        <is>
          <t>Media</t>
        </is>
      </c>
      <c r="T646" s="29" t="inlineStr">
        <is>
          <t>Homologado – confianza Media – pendiente de validación</t>
        </is>
      </c>
      <c r="U646" s="38" t="inlineStr">
        <is>
          <t>Dar de baja en SAP</t>
        </is>
      </c>
      <c r="V646" s="29" t="inlineStr">
        <is>
          <t>Cruce por nomenclatura SAP</t>
        </is>
      </c>
      <c r="W646" s="29" t="inlineStr">
        <is>
          <t>No</t>
        </is>
      </c>
      <c r="X646" s="29" t="n"/>
      <c r="Y646" s="29" t="inlineStr">
        <is>
          <t>No</t>
        </is>
      </c>
      <c r="Z646" s="29" t="n"/>
      <c r="AA646" s="29" t="inlineStr">
        <is>
          <t>Cruce por nomenclatura: dosis coincide; similitud 0.62. El material ocupa 12 filas en la hoja 1060 NQN (lote/almacén). La cantidad SAP y la física de esta vista son el total del material.</t>
        </is>
      </c>
    </row>
    <row r="647">
      <c r="A647" s="29" t="inlineStr">
        <is>
          <t>Neuquén</t>
        </is>
      </c>
      <c r="B647" s="29" t="inlineStr">
        <is>
          <t>1060</t>
        </is>
      </c>
      <c r="C647" s="29" t="inlineStr">
        <is>
          <t>Stock SAP</t>
        </is>
      </c>
      <c r="D647" s="29" t="inlineStr">
        <is>
          <t>Medicamentos</t>
        </is>
      </c>
      <c r="E647" s="29" t="inlineStr">
        <is>
          <t>ZMED</t>
        </is>
      </c>
      <c r="F647" s="29" t="inlineStr">
        <is>
          <t>Dentro del alcance</t>
        </is>
      </c>
      <c r="G647" s="29" t="inlineStr">
        <is>
          <t>1000645</t>
        </is>
      </c>
      <c r="H647" s="29" t="inlineStr">
        <is>
          <t>BIL 13 COMPRIMIDOS</t>
        </is>
      </c>
      <c r="I647" s="29" t="n"/>
      <c r="J647" s="29" t="n"/>
      <c r="K647" s="30">
        <f>SUMIF('1060 NQN'!$A$2:$A$2023,$G647,'1060 NQN'!$I$2:$I$2023)</f>
        <v/>
      </c>
      <c r="L647" s="30">
        <f>SUMIF('1060 NQN'!$A$2:$A$2023,$G647,'1060 NQN'!$Q$2:$Q$2023)</f>
        <v/>
      </c>
      <c r="M647" s="30">
        <f>$K647-$L647</f>
        <v/>
      </c>
      <c r="N647" s="31">
        <f>IFERROR(SUMIF('1060 NQN'!$A$2:$A$2023,$G647,'1060 NQN'!$M$2:$M$2023)/$K647,0)</f>
        <v/>
      </c>
      <c r="O647" s="31">
        <f>IFERROR($K647*$N647,"")</f>
        <v/>
      </c>
      <c r="P647" s="31">
        <f>IFERROR($L647*$N647,"")</f>
        <v/>
      </c>
      <c r="Q647" s="31">
        <f>$M647*$N647</f>
        <v/>
      </c>
      <c r="R647" s="29" t="n"/>
      <c r="S647" s="39" t="n"/>
      <c r="T647" s="29" t="inlineStr">
        <is>
          <t>Sin recuento físico en el inventario de Avain</t>
        </is>
      </c>
      <c r="U647" s="40" t="inlineStr">
        <is>
          <t>Sin recuento físico</t>
        </is>
      </c>
      <c r="V647" s="29" t="n"/>
      <c r="W647" s="29" t="n"/>
      <c r="X647" s="29" t="n"/>
      <c r="Y647" s="29" t="n"/>
      <c r="Z647" s="29" t="n"/>
      <c r="AA647" s="29" t="inlineStr">
        <is>
          <t>El material ocupa 5 filas en la hoja 1060 NQN (lote/almacén). La cantidad SAP y la física de esta vista son el total del material.</t>
        </is>
      </c>
    </row>
    <row r="648">
      <c r="A648" s="29" t="inlineStr">
        <is>
          <t>Neuquén</t>
        </is>
      </c>
      <c r="B648" s="29" t="inlineStr">
        <is>
          <t>1060</t>
        </is>
      </c>
      <c r="C648" s="29" t="inlineStr">
        <is>
          <t>Stock SAP</t>
        </is>
      </c>
      <c r="D648" s="29" t="inlineStr">
        <is>
          <t>Descartables</t>
        </is>
      </c>
      <c r="E648" s="29" t="inlineStr">
        <is>
          <t>ZDES</t>
        </is>
      </c>
      <c r="F648" s="29" t="inlineStr">
        <is>
          <t>Dentro del alcance</t>
        </is>
      </c>
      <c r="G648" s="29" t="inlineStr">
        <is>
          <t>2000019</t>
        </is>
      </c>
      <c r="H648" s="29" t="inlineStr">
        <is>
          <t>TUBO ENDOTRAQ N° 7.5 C/BALON</t>
        </is>
      </c>
      <c r="I648" s="29" t="n"/>
      <c r="J648" s="29" t="n"/>
      <c r="K648" s="30">
        <f>SUMIF('1060 NQN'!$A$2:$A$2023,$G648,'1060 NQN'!$I$2:$I$2023)</f>
        <v/>
      </c>
      <c r="L648" s="30">
        <f>SUMIF('1060 NQN'!$A$2:$A$2023,$G648,'1060 NQN'!$Q$2:$Q$2023)</f>
        <v/>
      </c>
      <c r="M648" s="30">
        <f>$K648-$L648</f>
        <v/>
      </c>
      <c r="N648" s="31">
        <f>IFERROR(SUMIF('1060 NQN'!$A$2:$A$2023,$G648,'1060 NQN'!$M$2:$M$2023)/$K648,0)</f>
        <v/>
      </c>
      <c r="O648" s="31">
        <f>IFERROR($K648*$N648,"")</f>
        <v/>
      </c>
      <c r="P648" s="31">
        <f>IFERROR($L648*$N648,"")</f>
        <v/>
      </c>
      <c r="Q648" s="31">
        <f>$M648*$N648</f>
        <v/>
      </c>
      <c r="R648" s="29" t="n"/>
      <c r="S648" s="39" t="n"/>
      <c r="T648" s="29" t="inlineStr">
        <is>
          <t>Sin recuento físico en el inventario de Avain</t>
        </is>
      </c>
      <c r="U648" s="40" t="inlineStr">
        <is>
          <t>Sin recuento físico</t>
        </is>
      </c>
      <c r="V648" s="29" t="n"/>
      <c r="W648" s="29" t="n"/>
      <c r="X648" s="29" t="n"/>
      <c r="Y648" s="29" t="n"/>
      <c r="Z648" s="29" t="n"/>
      <c r="AA648" s="29" t="inlineStr">
        <is>
          <t>El material ocupa 2 filas en la hoja 1060 NQN (lote/almacén). La cantidad SAP y la física de esta vista son el total del material.</t>
        </is>
      </c>
    </row>
    <row r="649">
      <c r="A649" s="29" t="inlineStr">
        <is>
          <t>Neuquén</t>
        </is>
      </c>
      <c r="B649" s="29" t="inlineStr">
        <is>
          <t>1060</t>
        </is>
      </c>
      <c r="C649" s="29" t="inlineStr">
        <is>
          <t>Stock SAP</t>
        </is>
      </c>
      <c r="D649" s="29" t="inlineStr">
        <is>
          <t>Descartables</t>
        </is>
      </c>
      <c r="E649" s="29" t="inlineStr">
        <is>
          <t>ZDES</t>
        </is>
      </c>
      <c r="F649" s="29" t="inlineStr">
        <is>
          <t>Dentro del alcance</t>
        </is>
      </c>
      <c r="G649" s="29" t="inlineStr">
        <is>
          <t>2000052</t>
        </is>
      </c>
      <c r="H649" s="29" t="inlineStr">
        <is>
          <t>DESCARTADOR GRANDE MODELO E4</t>
        </is>
      </c>
      <c r="I649" s="29" t="n"/>
      <c r="J649" s="29" t="n"/>
      <c r="K649" s="30">
        <f>SUMIF('1060 NQN'!$A$2:$A$2023,$G649,'1060 NQN'!$I$2:$I$2023)</f>
        <v/>
      </c>
      <c r="L649" s="30">
        <f>SUMIF('1060 NQN'!$A$2:$A$2023,$G649,'1060 NQN'!$Q$2:$Q$2023)</f>
        <v/>
      </c>
      <c r="M649" s="30">
        <f>$K649-$L649</f>
        <v/>
      </c>
      <c r="N649" s="31">
        <f>IFERROR(SUMIF('1060 NQN'!$A$2:$A$2023,$G649,'1060 NQN'!$M$2:$M$2023)/$K649,0)</f>
        <v/>
      </c>
      <c r="O649" s="31">
        <f>IFERROR($K649*$N649,"")</f>
        <v/>
      </c>
      <c r="P649" s="31">
        <f>IFERROR($L649*$N649,"")</f>
        <v/>
      </c>
      <c r="Q649" s="31">
        <f>$M649*$N649</f>
        <v/>
      </c>
      <c r="R649" s="29" t="n"/>
      <c r="S649" s="39" t="n"/>
      <c r="T649" s="29" t="inlineStr">
        <is>
          <t>Sin recuento físico en el inventario de Avain</t>
        </is>
      </c>
      <c r="U649" s="40" t="inlineStr">
        <is>
          <t>Sin recuento físico</t>
        </is>
      </c>
      <c r="V649" s="29" t="n"/>
      <c r="W649" s="29" t="n"/>
      <c r="X649" s="29" t="n"/>
      <c r="Y649" s="29" t="n"/>
      <c r="Z649" s="29" t="n"/>
      <c r="AA649" s="29" t="inlineStr">
        <is>
          <t>El material ocupa 3 filas en la hoja 1060 NQN (lote/almacén). La cantidad SAP y la física de esta vista son el total del material.</t>
        </is>
      </c>
    </row>
    <row r="650">
      <c r="A650" s="29" t="inlineStr">
        <is>
          <t>Neuquén</t>
        </is>
      </c>
      <c r="B650" s="29" t="inlineStr">
        <is>
          <t>1060</t>
        </is>
      </c>
      <c r="C650" s="29" t="inlineStr">
        <is>
          <t>Stock SAP</t>
        </is>
      </c>
      <c r="D650" s="29" t="inlineStr">
        <is>
          <t>Medicamentos</t>
        </is>
      </c>
      <c r="E650" s="29" t="inlineStr">
        <is>
          <t>ZMED</t>
        </is>
      </c>
      <c r="F650" s="29" t="inlineStr">
        <is>
          <t>Dentro del alcance</t>
        </is>
      </c>
      <c r="G650" s="29" t="inlineStr">
        <is>
          <t>1000480</t>
        </is>
      </c>
      <c r="H650" s="29" t="inlineStr">
        <is>
          <t>CEFALEXINA 500MG COMPRIMIDOS</t>
        </is>
      </c>
      <c r="I650" s="29" t="inlineStr">
        <is>
          <t>50</t>
        </is>
      </c>
      <c r="J650" s="29" t="inlineStr">
        <is>
          <t>CEFALEXINA</t>
        </is>
      </c>
      <c r="K650" s="30">
        <f>SUMIF('1060 NQN'!$A$2:$A$2023,$G650,'1060 NQN'!$I$2:$I$2023)</f>
        <v/>
      </c>
      <c r="L650" s="30">
        <f>SUMIF('1060 NQN'!$A$2:$A$2023,$G650,'1060 NQN'!$Q$2:$Q$2023)</f>
        <v/>
      </c>
      <c r="M650" s="30">
        <f>$K650-$L650</f>
        <v/>
      </c>
      <c r="N650" s="31">
        <f>IFERROR(SUMIF('1060 NQN'!$A$2:$A$2023,$G650,'1060 NQN'!$M$2:$M$2023)/$K650,0)</f>
        <v/>
      </c>
      <c r="O650" s="31">
        <f>IFERROR($K650*$N650,"")</f>
        <v/>
      </c>
      <c r="P650" s="31">
        <f>IFERROR($L650*$N650,"")</f>
        <v/>
      </c>
      <c r="Q650" s="31">
        <f>$M650*$N650</f>
        <v/>
      </c>
      <c r="R650" s="29" t="n"/>
      <c r="S650" s="37" t="inlineStr">
        <is>
          <t>Alta</t>
        </is>
      </c>
      <c r="T650" s="29" t="inlineStr">
        <is>
          <t>Homologado – confianza Alta</t>
        </is>
      </c>
      <c r="U650" s="37" t="inlineStr">
        <is>
          <t>Dar de alta en SAP</t>
        </is>
      </c>
      <c r="V650" s="29" t="inlineStr">
        <is>
          <t>Homologación por código Avain (master M11-002)</t>
        </is>
      </c>
      <c r="W650" s="29" t="inlineStr">
        <is>
          <t>No</t>
        </is>
      </c>
      <c r="X650" s="29" t="n"/>
      <c r="Y650" s="29" t="inlineStr">
        <is>
          <t>Sí</t>
        </is>
      </c>
      <c r="Z650" s="29" t="inlineStr">
        <is>
          <t>M11-002</t>
        </is>
      </c>
      <c r="AA650" s="29" t="inlineStr">
        <is>
          <t>Homologación: confianza base Alta + confianza SAP Alta → Alta. Otros códigos SAP del master no están en el stock de este centro: 1005092. El material ocupa 2 filas en la hoja 1060 NQN (lote/almacén). La cantidad SAP y la física de esta vista son el total del material.</t>
        </is>
      </c>
    </row>
    <row r="651">
      <c r="A651" s="29" t="inlineStr">
        <is>
          <t>Neuquén</t>
        </is>
      </c>
      <c r="B651" s="29" t="inlineStr">
        <is>
          <t>1060</t>
        </is>
      </c>
      <c r="C651" s="29" t="inlineStr">
        <is>
          <t>Stock SAP</t>
        </is>
      </c>
      <c r="D651" s="29" t="inlineStr">
        <is>
          <t>Descartables</t>
        </is>
      </c>
      <c r="E651" s="29" t="inlineStr">
        <is>
          <t>ZDES</t>
        </is>
      </c>
      <c r="F651" s="29" t="inlineStr">
        <is>
          <t>Dentro del alcance</t>
        </is>
      </c>
      <c r="G651" s="29" t="inlineStr">
        <is>
          <t>2000038</t>
        </is>
      </c>
      <c r="H651" s="29" t="inlineStr">
        <is>
          <t>ALGODON HIDROFILO X 500GR</t>
        </is>
      </c>
      <c r="I651" s="29" t="inlineStr">
        <is>
          <t>12</t>
        </is>
      </c>
      <c r="J651" s="29" t="inlineStr">
        <is>
          <t>ALGODÓN</t>
        </is>
      </c>
      <c r="K651" s="30">
        <f>SUMIF('1060 NQN'!$A$2:$A$2023,$G651,'1060 NQN'!$I$2:$I$2023)</f>
        <v/>
      </c>
      <c r="L651" s="30">
        <f>SUMIF('1060 NQN'!$A$2:$A$2023,$G651,'1060 NQN'!$Q$2:$Q$2023)</f>
        <v/>
      </c>
      <c r="M651" s="30">
        <f>$K651-$L651</f>
        <v/>
      </c>
      <c r="N651" s="31">
        <f>IFERROR(SUMIF('1060 NQN'!$A$2:$A$2023,$G651,'1060 NQN'!$M$2:$M$2023)/$K651,0)</f>
        <v/>
      </c>
      <c r="O651" s="31">
        <f>IFERROR($K651*$N651,"")</f>
        <v/>
      </c>
      <c r="P651" s="31">
        <f>IFERROR($L651*$N651,"")</f>
        <v/>
      </c>
      <c r="Q651" s="31">
        <f>$M651*$N651</f>
        <v/>
      </c>
      <c r="R651" s="29" t="n"/>
      <c r="S651" s="42" t="inlineStr">
        <is>
          <t>Media</t>
        </is>
      </c>
      <c r="T651" s="29" t="inlineStr">
        <is>
          <t>Homologado – confianza Media – pendiente de validación</t>
        </is>
      </c>
      <c r="U651" s="38" t="inlineStr">
        <is>
          <t>Dar de baja en SAP</t>
        </is>
      </c>
      <c r="V651" s="29" t="inlineStr">
        <is>
          <t>Homologación por código Avain (master D-149)</t>
        </is>
      </c>
      <c r="W651" s="29" t="inlineStr">
        <is>
          <t>Sí</t>
        </is>
      </c>
      <c r="X651" s="29" t="inlineStr">
        <is>
          <t>2000038, 2001054</t>
        </is>
      </c>
      <c r="Y651" s="29" t="inlineStr">
        <is>
          <t>Sí</t>
        </is>
      </c>
      <c r="Z651" s="29" t="inlineStr">
        <is>
          <t>D-149</t>
        </is>
      </c>
      <c r="AA651" s="29" t="inlineStr">
        <is>
          <t>Homologación: confianza base Media + confianza SAP Media → Media. El cruce SAP–Avain identificó 2 códigos SAP como posibles equivalentes del mismo ítem de Avain (2000038, 2001054). Se imputó al primero (lógica BUSCARV); requiere validación posterior. Otros códigos SAP del master no están en el stock de este centro: 2000339, 2000459, 2001699. El material ocupa 3 filas en la hoja 1060 NQN (lote/almacén). La cantidad SAP y la física de esta vista son el total del material.</t>
        </is>
      </c>
    </row>
    <row r="652">
      <c r="A652" s="29" t="inlineStr">
        <is>
          <t>Neuquén</t>
        </is>
      </c>
      <c r="B652" s="29" t="inlineStr">
        <is>
          <t>1060</t>
        </is>
      </c>
      <c r="C652" s="29" t="inlineStr">
        <is>
          <t>Stock SAP</t>
        </is>
      </c>
      <c r="D652" s="29" t="inlineStr">
        <is>
          <t>Medicamentos</t>
        </is>
      </c>
      <c r="E652" s="29" t="inlineStr">
        <is>
          <t>ZMED</t>
        </is>
      </c>
      <c r="F652" s="29" t="inlineStr">
        <is>
          <t>Dentro del alcance</t>
        </is>
      </c>
      <c r="G652" s="29" t="inlineStr">
        <is>
          <t>1000648</t>
        </is>
      </c>
      <c r="H652" s="29" t="inlineStr">
        <is>
          <t>BISOPROLOL COMP</t>
        </is>
      </c>
      <c r="I652" s="29" t="n"/>
      <c r="J652" s="29" t="n"/>
      <c r="K652" s="30">
        <f>SUMIF('1060 NQN'!$A$2:$A$2023,$G652,'1060 NQN'!$I$2:$I$2023)</f>
        <v/>
      </c>
      <c r="L652" s="30">
        <f>SUMIF('1060 NQN'!$A$2:$A$2023,$G652,'1060 NQN'!$Q$2:$Q$2023)</f>
        <v/>
      </c>
      <c r="M652" s="30">
        <f>$K652-$L652</f>
        <v/>
      </c>
      <c r="N652" s="31">
        <f>IFERROR(SUMIF('1060 NQN'!$A$2:$A$2023,$G652,'1060 NQN'!$M$2:$M$2023)/$K652,0)</f>
        <v/>
      </c>
      <c r="O652" s="31">
        <f>IFERROR($K652*$N652,"")</f>
        <v/>
      </c>
      <c r="P652" s="31">
        <f>IFERROR($L652*$N652,"")</f>
        <v/>
      </c>
      <c r="Q652" s="31">
        <f>$M652*$N652</f>
        <v/>
      </c>
      <c r="R652" s="29" t="n"/>
      <c r="S652" s="39" t="n"/>
      <c r="T652" s="29" t="inlineStr">
        <is>
          <t>Sin recuento físico en el inventario de Avain</t>
        </is>
      </c>
      <c r="U652" s="40" t="inlineStr">
        <is>
          <t>Sin recuento físico</t>
        </is>
      </c>
      <c r="V652" s="29" t="n"/>
      <c r="W652" s="29" t="n"/>
      <c r="X652" s="29" t="n"/>
      <c r="Y652" s="29" t="n"/>
      <c r="Z652" s="29" t="n"/>
      <c r="AA652" s="29" t="n"/>
    </row>
    <row r="653">
      <c r="A653" s="29" t="inlineStr">
        <is>
          <t>Neuquén</t>
        </is>
      </c>
      <c r="B653" s="29" t="inlineStr">
        <is>
          <t>1060</t>
        </is>
      </c>
      <c r="C653" s="29" t="inlineStr">
        <is>
          <t>Stock SAP</t>
        </is>
      </c>
      <c r="D653" s="29" t="inlineStr">
        <is>
          <t>Descartables</t>
        </is>
      </c>
      <c r="E653" s="29" t="inlineStr">
        <is>
          <t>ZDES</t>
        </is>
      </c>
      <c r="F653" s="29" t="inlineStr">
        <is>
          <t>Dentro del alcance</t>
        </is>
      </c>
      <c r="G653" s="29" t="inlineStr">
        <is>
          <t>2000006</t>
        </is>
      </c>
      <c r="H653" s="29" t="inlineStr">
        <is>
          <t>CATETER INTRAVENOSO 22G T/ABBOCATH</t>
        </is>
      </c>
      <c r="I653" s="29" t="inlineStr">
        <is>
          <t>522</t>
        </is>
      </c>
      <c r="J653" s="29" t="inlineStr">
        <is>
          <t>Abbocath n° 22</t>
        </is>
      </c>
      <c r="K653" s="30">
        <f>SUMIF('1060 NQN'!$A$2:$A$2023,$G653,'1060 NQN'!$I$2:$I$2023)</f>
        <v/>
      </c>
      <c r="L653" s="30">
        <f>SUMIF('1060 NQN'!$A$2:$A$2023,$G653,'1060 NQN'!$Q$2:$Q$2023)</f>
        <v/>
      </c>
      <c r="M653" s="30">
        <f>$K653-$L653</f>
        <v/>
      </c>
      <c r="N653" s="31">
        <f>IFERROR(SUMIF('1060 NQN'!$A$2:$A$2023,$G653,'1060 NQN'!$M$2:$M$2023)/$K653,0)</f>
        <v/>
      </c>
      <c r="O653" s="31">
        <f>IFERROR($K653*$N653,"")</f>
        <v/>
      </c>
      <c r="P653" s="31">
        <f>IFERROR($L653*$N653,"")</f>
        <v/>
      </c>
      <c r="Q653" s="31">
        <f>$M653*$N653</f>
        <v/>
      </c>
      <c r="R653" s="29" t="n"/>
      <c r="S653" s="38" t="inlineStr">
        <is>
          <t>Baja</t>
        </is>
      </c>
      <c r="T653" s="29" t="inlineStr">
        <is>
          <t>Homologado – confianza Baja – pendiente de validación</t>
        </is>
      </c>
      <c r="U653" s="38" t="inlineStr">
        <is>
          <t>Dar de baja en SAP</t>
        </is>
      </c>
      <c r="V653" s="29" t="inlineStr">
        <is>
          <t>Homologación por código Avain (master D-129)</t>
        </is>
      </c>
      <c r="W653" s="29" t="inlineStr">
        <is>
          <t>No</t>
        </is>
      </c>
      <c r="X653" s="29" t="n"/>
      <c r="Y653" s="29" t="inlineStr">
        <is>
          <t>Sí</t>
        </is>
      </c>
      <c r="Z653" s="29" t="inlineStr">
        <is>
          <t>D-129</t>
        </is>
      </c>
      <c r="AA653" s="29" t="inlineStr">
        <is>
          <t>Homologación: confianza base Baja + confianza SAP Alta → Baja. El material ocupa 2 filas en la hoja 1060 NQN (lote/almacén). La cantidad SAP y la física de esta vista son el total del material.</t>
        </is>
      </c>
    </row>
    <row r="654">
      <c r="A654" s="29" t="inlineStr">
        <is>
          <t>Neuquén</t>
        </is>
      </c>
      <c r="B654" s="29" t="inlineStr">
        <is>
          <t>1060</t>
        </is>
      </c>
      <c r="C654" s="29" t="inlineStr">
        <is>
          <t>Stock SAP</t>
        </is>
      </c>
      <c r="D654" s="29" t="inlineStr">
        <is>
          <t>Descartables</t>
        </is>
      </c>
      <c r="E654" s="29" t="inlineStr">
        <is>
          <t>ZDES</t>
        </is>
      </c>
      <c r="F654" s="29" t="inlineStr">
        <is>
          <t>Dentro del alcance</t>
        </is>
      </c>
      <c r="G654" s="29" t="inlineStr">
        <is>
          <t>2000156</t>
        </is>
      </c>
      <c r="H654" s="29" t="inlineStr">
        <is>
          <t>GUANTES ESTERILES Nº 7 POR PAR</t>
        </is>
      </c>
      <c r="I654" s="29" t="inlineStr">
        <is>
          <t>281</t>
        </is>
      </c>
      <c r="J654" s="29" t="inlineStr">
        <is>
          <t>GUANTES NO ESTERILES L</t>
        </is>
      </c>
      <c r="K654" s="30">
        <f>SUMIF('1060 NQN'!$A$2:$A$2023,$G654,'1060 NQN'!$I$2:$I$2023)</f>
        <v/>
      </c>
      <c r="L654" s="30">
        <f>SUMIF('1060 NQN'!$A$2:$A$2023,$G654,'1060 NQN'!$Q$2:$Q$2023)</f>
        <v/>
      </c>
      <c r="M654" s="30">
        <f>$K654-$L654</f>
        <v/>
      </c>
      <c r="N654" s="31">
        <f>IFERROR(SUMIF('1060 NQN'!$A$2:$A$2023,$G654,'1060 NQN'!$M$2:$M$2023)/$K654,0)</f>
        <v/>
      </c>
      <c r="O654" s="31">
        <f>IFERROR($K654*$N654,"")</f>
        <v/>
      </c>
      <c r="P654" s="31">
        <f>IFERROR($L654*$N654,"")</f>
        <v/>
      </c>
      <c r="Q654" s="31">
        <f>$M654*$N654</f>
        <v/>
      </c>
      <c r="R654" s="41" t="inlineStr">
        <is>
          <t>Valorización a validar: relación de cantidades 75 a 1 entre SAP y el recuento físico. Sugiere distinta unidad de medida (SAP por caja o envase y el recuento por unidad). La diferencia económica de esta fila no debe tomarse como definitiva.</t>
        </is>
      </c>
      <c r="S654" s="42" t="inlineStr">
        <is>
          <t>Media</t>
        </is>
      </c>
      <c r="T654" s="29" t="inlineStr">
        <is>
          <t>Homologado – confianza Media – pendiente de validación</t>
        </is>
      </c>
      <c r="U654" s="38" t="inlineStr">
        <is>
          <t>Dar de baja en SAP</t>
        </is>
      </c>
      <c r="V654" s="29" t="inlineStr">
        <is>
          <t>Homologación por código Avain (master K-281)</t>
        </is>
      </c>
      <c r="W654" s="29" t="inlineStr">
        <is>
          <t>Sí</t>
        </is>
      </c>
      <c r="X654" s="29" t="inlineStr">
        <is>
          <t>2000156, 2000022, 2000270, 2000158, 2000157</t>
        </is>
      </c>
      <c r="Y654" s="29" t="inlineStr">
        <is>
          <t>Sí</t>
        </is>
      </c>
      <c r="Z654" s="29" t="inlineStr">
        <is>
          <t>K-281</t>
        </is>
      </c>
      <c r="AA654" s="29" t="inlineStr">
        <is>
          <t>Homologación: confianza base Media + confianza SAP Media → Media. El cruce SAP–Avain identificó 5 códigos SAP como posibles equivalentes del mismo ítem de Avain (2000156, 2000022, 2000270, 2000158, 2000157). Se imputó al primero (lógica BUSCARV); requiere validación posterior. Otros códigos SAP del master no están en el stock de este centro: 2002459. El material ocupa 2 filas en la hoja 1060 NQN (lote/almacén). La cantidad SAP y la física de esta vista son el total del material.</t>
        </is>
      </c>
    </row>
    <row r="655">
      <c r="A655" s="29" t="inlineStr">
        <is>
          <t>Neuquén</t>
        </is>
      </c>
      <c r="B655" s="29" t="inlineStr">
        <is>
          <t>1060</t>
        </is>
      </c>
      <c r="C655" s="29" t="inlineStr">
        <is>
          <t>Stock SAP</t>
        </is>
      </c>
      <c r="D655" s="29" t="inlineStr">
        <is>
          <t>Medicamentos</t>
        </is>
      </c>
      <c r="E655" s="29" t="inlineStr">
        <is>
          <t>ZMED</t>
        </is>
      </c>
      <c r="F655" s="29" t="inlineStr">
        <is>
          <t>Dentro del alcance</t>
        </is>
      </c>
      <c r="G655" s="29" t="inlineStr">
        <is>
          <t>1000013</t>
        </is>
      </c>
      <c r="H655" s="29" t="inlineStr">
        <is>
          <t>NITROGLICERINA 25 MG AMPOLLA</t>
        </is>
      </c>
      <c r="I655" s="29" t="inlineStr">
        <is>
          <t>479</t>
        </is>
      </c>
      <c r="J655" s="29" t="inlineStr">
        <is>
          <t>NITROGLICERINA 25 MG</t>
        </is>
      </c>
      <c r="K655" s="30">
        <f>SUMIF('1060 NQN'!$A$2:$A$2023,$G655,'1060 NQN'!$I$2:$I$2023)</f>
        <v/>
      </c>
      <c r="L655" s="30">
        <f>SUMIF('1060 NQN'!$A$2:$A$2023,$G655,'1060 NQN'!$Q$2:$Q$2023)</f>
        <v/>
      </c>
      <c r="M655" s="30">
        <f>$K655-$L655</f>
        <v/>
      </c>
      <c r="N655" s="31">
        <f>IFERROR(SUMIF('1060 NQN'!$A$2:$A$2023,$G655,'1060 NQN'!$M$2:$M$2023)/$K655,0)</f>
        <v/>
      </c>
      <c r="O655" s="31">
        <f>IFERROR($K655*$N655,"")</f>
        <v/>
      </c>
      <c r="P655" s="31">
        <f>IFERROR($L655*$N655,"")</f>
        <v/>
      </c>
      <c r="Q655" s="31">
        <f>$M655*$N655</f>
        <v/>
      </c>
      <c r="R655" s="29" t="n"/>
      <c r="S655" s="42" t="inlineStr">
        <is>
          <t>Media</t>
        </is>
      </c>
      <c r="T655" s="29" t="inlineStr">
        <is>
          <t>Homologado – confianza Media – pendiente de validación</t>
        </is>
      </c>
      <c r="U655" s="38" t="inlineStr">
        <is>
          <t>Dar de baja en SAP</t>
        </is>
      </c>
      <c r="V655" s="29" t="inlineStr">
        <is>
          <t>Homologación por código Avain (master M04-007)</t>
        </is>
      </c>
      <c r="W655" s="29" t="inlineStr">
        <is>
          <t>No</t>
        </is>
      </c>
      <c r="X655" s="29" t="n"/>
      <c r="Y655" s="29" t="inlineStr">
        <is>
          <t>Sí</t>
        </is>
      </c>
      <c r="Z655" s="29" t="inlineStr">
        <is>
          <t>M04-007</t>
        </is>
      </c>
      <c r="AA655" s="29" t="inlineStr">
        <is>
          <t>Homologación: confianza base Alta + confianza SAP Media → Media. El material ocupa 3 filas en la hoja 1060 NQN (lote/almacén). La cantidad SAP y la física de esta vista son el total del material.</t>
        </is>
      </c>
    </row>
    <row r="656">
      <c r="A656" s="29" t="inlineStr">
        <is>
          <t>Neuquén</t>
        </is>
      </c>
      <c r="B656" s="29" t="inlineStr">
        <is>
          <t>1060</t>
        </is>
      </c>
      <c r="C656" s="29" t="inlineStr">
        <is>
          <t>Stock SAP</t>
        </is>
      </c>
      <c r="D656" s="29" t="inlineStr">
        <is>
          <t>Medicamentos</t>
        </is>
      </c>
      <c r="E656" s="29" t="inlineStr">
        <is>
          <t>ZMED</t>
        </is>
      </c>
      <c r="F656" s="29" t="inlineStr">
        <is>
          <t>Dentro del alcance</t>
        </is>
      </c>
      <c r="G656" s="29" t="inlineStr">
        <is>
          <t>1000360</t>
        </is>
      </c>
      <c r="H656" s="29" t="inlineStr">
        <is>
          <t>GOTAS OTOSPORIN</t>
        </is>
      </c>
      <c r="I656" s="29" t="inlineStr">
        <is>
          <t>173</t>
        </is>
      </c>
      <c r="J656" s="29" t="inlineStr">
        <is>
          <t>OTOSPORIN</t>
        </is>
      </c>
      <c r="K656" s="30">
        <f>SUMIF('1060 NQN'!$A$2:$A$2023,$G656,'1060 NQN'!$I$2:$I$2023)</f>
        <v/>
      </c>
      <c r="L656" s="30">
        <f>SUMIF('1060 NQN'!$A$2:$A$2023,$G656,'1060 NQN'!$Q$2:$Q$2023)</f>
        <v/>
      </c>
      <c r="M656" s="30">
        <f>$K656-$L656</f>
        <v/>
      </c>
      <c r="N656" s="31">
        <f>IFERROR(SUMIF('1060 NQN'!$A$2:$A$2023,$G656,'1060 NQN'!$M$2:$M$2023)/$K656,0)</f>
        <v/>
      </c>
      <c r="O656" s="31">
        <f>IFERROR($K656*$N656,"")</f>
        <v/>
      </c>
      <c r="P656" s="31">
        <f>IFERROR($L656*$N656,"")</f>
        <v/>
      </c>
      <c r="Q656" s="31">
        <f>$M656*$N656</f>
        <v/>
      </c>
      <c r="R656" s="29" t="n"/>
      <c r="S656" s="37" t="inlineStr">
        <is>
          <t>Alta</t>
        </is>
      </c>
      <c r="T656" s="29" t="inlineStr">
        <is>
          <t>Homologado – confianza Alta</t>
        </is>
      </c>
      <c r="U656" s="38" t="inlineStr">
        <is>
          <t>Dar de baja en SAP</t>
        </is>
      </c>
      <c r="V656" s="29" t="inlineStr">
        <is>
          <t>Cruce por nomenclatura SAP</t>
        </is>
      </c>
      <c r="W656" s="29" t="inlineStr">
        <is>
          <t>No</t>
        </is>
      </c>
      <c r="X656" s="29" t="n"/>
      <c r="Y656" s="29" t="inlineStr">
        <is>
          <t>No</t>
        </is>
      </c>
      <c r="Z656" s="29" t="n"/>
      <c r="AA656" s="29" t="inlineStr">
        <is>
          <t>Cruce por nomenclatura: similitud 0.81. El material ocupa 14 filas en la hoja 1060 NQN (lote/almacén). La cantidad SAP y la física de esta vista son el total del material.</t>
        </is>
      </c>
    </row>
    <row r="657">
      <c r="A657" s="29" t="inlineStr">
        <is>
          <t>Neuquén</t>
        </is>
      </c>
      <c r="B657" s="29" t="inlineStr">
        <is>
          <t>1060</t>
        </is>
      </c>
      <c r="C657" s="29" t="inlineStr">
        <is>
          <t>Stock SAP</t>
        </is>
      </c>
      <c r="D657" s="29" t="inlineStr">
        <is>
          <t>Descartables</t>
        </is>
      </c>
      <c r="E657" s="29" t="inlineStr">
        <is>
          <t>ZDES</t>
        </is>
      </c>
      <c r="F657" s="29" t="inlineStr">
        <is>
          <t>Dentro del alcance</t>
        </is>
      </c>
      <c r="G657" s="29" t="inlineStr">
        <is>
          <t>2000076</t>
        </is>
      </c>
      <c r="H657" s="29" t="inlineStr">
        <is>
          <t>TUBO ENDOTRAQ N° 6 C/BALON</t>
        </is>
      </c>
      <c r="I657" s="29" t="n"/>
      <c r="J657" s="29" t="n"/>
      <c r="K657" s="30">
        <f>SUMIF('1060 NQN'!$A$2:$A$2023,$G657,'1060 NQN'!$I$2:$I$2023)</f>
        <v/>
      </c>
      <c r="L657" s="30">
        <f>SUMIF('1060 NQN'!$A$2:$A$2023,$G657,'1060 NQN'!$Q$2:$Q$2023)</f>
        <v/>
      </c>
      <c r="M657" s="30">
        <f>$K657-$L657</f>
        <v/>
      </c>
      <c r="N657" s="31">
        <f>IFERROR(SUMIF('1060 NQN'!$A$2:$A$2023,$G657,'1060 NQN'!$M$2:$M$2023)/$K657,0)</f>
        <v/>
      </c>
      <c r="O657" s="31">
        <f>IFERROR($K657*$N657,"")</f>
        <v/>
      </c>
      <c r="P657" s="31">
        <f>IFERROR($L657*$N657,"")</f>
        <v/>
      </c>
      <c r="Q657" s="31">
        <f>$M657*$N657</f>
        <v/>
      </c>
      <c r="R657" s="29" t="n"/>
      <c r="S657" s="39" t="n"/>
      <c r="T657" s="29" t="inlineStr">
        <is>
          <t>Sin recuento físico en el inventario de Avain</t>
        </is>
      </c>
      <c r="U657" s="40" t="inlineStr">
        <is>
          <t>Sin recuento físico</t>
        </is>
      </c>
      <c r="V657" s="29" t="n"/>
      <c r="W657" s="29" t="n"/>
      <c r="X657" s="29" t="n"/>
      <c r="Y657" s="29" t="n"/>
      <c r="Z657" s="29" t="n"/>
      <c r="AA657" s="29" t="inlineStr">
        <is>
          <t>El material ocupa 2 filas en la hoja 1060 NQN (lote/almacén). La cantidad SAP y la física de esta vista son el total del material.</t>
        </is>
      </c>
    </row>
    <row r="658">
      <c r="A658" s="29" t="inlineStr">
        <is>
          <t>Neuquén</t>
        </is>
      </c>
      <c r="B658" s="29" t="inlineStr">
        <is>
          <t>1060</t>
        </is>
      </c>
      <c r="C658" s="29" t="inlineStr">
        <is>
          <t>Stock SAP</t>
        </is>
      </c>
      <c r="D658" s="29" t="inlineStr">
        <is>
          <t>Descartables</t>
        </is>
      </c>
      <c r="E658" s="29" t="inlineStr">
        <is>
          <t>ZDES</t>
        </is>
      </c>
      <c r="F658" s="29" t="inlineStr">
        <is>
          <t>Dentro del alcance</t>
        </is>
      </c>
      <c r="G658" s="29" t="inlineStr">
        <is>
          <t>2000244</t>
        </is>
      </c>
      <c r="H658" s="29" t="inlineStr">
        <is>
          <t>SONDA FOLEY 2 VIAS Nº16 DE LÁTEX</t>
        </is>
      </c>
      <c r="I658" s="29" t="inlineStr">
        <is>
          <t>346</t>
        </is>
      </c>
      <c r="J658" s="29" t="inlineStr">
        <is>
          <t>sonda foley 16</t>
        </is>
      </c>
      <c r="K658" s="30">
        <f>SUMIF('1060 NQN'!$A$2:$A$2023,$G658,'1060 NQN'!$I$2:$I$2023)</f>
        <v/>
      </c>
      <c r="L658" s="30">
        <f>SUMIF('1060 NQN'!$A$2:$A$2023,$G658,'1060 NQN'!$Q$2:$Q$2023)</f>
        <v/>
      </c>
      <c r="M658" s="30">
        <f>$K658-$L658</f>
        <v/>
      </c>
      <c r="N658" s="31">
        <f>IFERROR(SUMIF('1060 NQN'!$A$2:$A$2023,$G658,'1060 NQN'!$M$2:$M$2023)/$K658,0)</f>
        <v/>
      </c>
      <c r="O658" s="31">
        <f>IFERROR($K658*$N658,"")</f>
        <v/>
      </c>
      <c r="P658" s="31">
        <f>IFERROR($L658*$N658,"")</f>
        <v/>
      </c>
      <c r="Q658" s="31">
        <f>$M658*$N658</f>
        <v/>
      </c>
      <c r="R658" s="29" t="n"/>
      <c r="S658" s="42" t="inlineStr">
        <is>
          <t>Media</t>
        </is>
      </c>
      <c r="T658" s="29" t="inlineStr">
        <is>
          <t>Homologado – confianza Media – pendiente de validación</t>
        </is>
      </c>
      <c r="U658" s="38" t="inlineStr">
        <is>
          <t>Dar de baja en SAP</t>
        </is>
      </c>
      <c r="V658" s="29" t="inlineStr">
        <is>
          <t>Homologación por código Avain (master D-164)</t>
        </is>
      </c>
      <c r="W658" s="29" t="inlineStr">
        <is>
          <t>Sí</t>
        </is>
      </c>
      <c r="X658" s="29" t="inlineStr">
        <is>
          <t>2000244, 2000093, 2000066, 2000330, 2000201</t>
        </is>
      </c>
      <c r="Y658" s="29" t="inlineStr">
        <is>
          <t>Sí</t>
        </is>
      </c>
      <c r="Z658" s="29" t="inlineStr">
        <is>
          <t>D-164</t>
        </is>
      </c>
      <c r="AA658" s="29" t="inlineStr">
        <is>
          <t>Homologación: confianza base Media + confianza SAP Media → Media. El cruce SAP–Avain identificó 5 códigos SAP como posibles equivalentes del mismo ítem de Avain (2000244, 2000093, 2000066, 2000330, 2000201). Se imputó al primero (lógica BUSCARV); requiere validación posterior. El material ocupa 2 filas en la hoja 1060 NQN (lote/almacén). La cantidad SAP y la física de esta vista son el total del material.</t>
        </is>
      </c>
    </row>
    <row r="659">
      <c r="A659" s="29" t="inlineStr">
        <is>
          <t>Neuquén</t>
        </is>
      </c>
      <c r="B659" s="29" t="inlineStr">
        <is>
          <t>1060</t>
        </is>
      </c>
      <c r="C659" s="29" t="inlineStr">
        <is>
          <t>Stock SAP</t>
        </is>
      </c>
      <c r="D659" s="29" t="inlineStr">
        <is>
          <t>Descartables</t>
        </is>
      </c>
      <c r="E659" s="29" t="inlineStr">
        <is>
          <t>ZDES</t>
        </is>
      </c>
      <c r="F659" s="29" t="inlineStr">
        <is>
          <t>Dentro del alcance</t>
        </is>
      </c>
      <c r="G659" s="29" t="inlineStr">
        <is>
          <t>2000404</t>
        </is>
      </c>
      <c r="H659" s="29" t="inlineStr">
        <is>
          <t>CANULA DE GUEDEL 10CM N4 ROJO</t>
        </is>
      </c>
      <c r="I659" s="29" t="n"/>
      <c r="J659" s="29" t="n"/>
      <c r="K659" s="30">
        <f>SUMIF('1060 NQN'!$A$2:$A$2023,$G659,'1060 NQN'!$I$2:$I$2023)</f>
        <v/>
      </c>
      <c r="L659" s="30">
        <f>SUMIF('1060 NQN'!$A$2:$A$2023,$G659,'1060 NQN'!$Q$2:$Q$2023)</f>
        <v/>
      </c>
      <c r="M659" s="30">
        <f>$K659-$L659</f>
        <v/>
      </c>
      <c r="N659" s="31">
        <f>IFERROR(SUMIF('1060 NQN'!$A$2:$A$2023,$G659,'1060 NQN'!$M$2:$M$2023)/$K659,0)</f>
        <v/>
      </c>
      <c r="O659" s="31">
        <f>IFERROR($K659*$N659,"")</f>
        <v/>
      </c>
      <c r="P659" s="31">
        <f>IFERROR($L659*$N659,"")</f>
        <v/>
      </c>
      <c r="Q659" s="31">
        <f>$M659*$N659</f>
        <v/>
      </c>
      <c r="R659" s="29" t="n"/>
      <c r="S659" s="39" t="n"/>
      <c r="T659" s="29" t="inlineStr">
        <is>
          <t>Sin recuento físico en el inventario de Avain</t>
        </is>
      </c>
      <c r="U659" s="40" t="inlineStr">
        <is>
          <t>Sin recuento físico</t>
        </is>
      </c>
      <c r="V659" s="29" t="n"/>
      <c r="W659" s="29" t="n"/>
      <c r="X659" s="29" t="n"/>
      <c r="Y659" s="29" t="n"/>
      <c r="Z659" s="29" t="n"/>
      <c r="AA659" s="29" t="n"/>
    </row>
    <row r="660">
      <c r="A660" s="29" t="inlineStr">
        <is>
          <t>Neuquén</t>
        </is>
      </c>
      <c r="B660" s="29" t="inlineStr">
        <is>
          <t>1060</t>
        </is>
      </c>
      <c r="C660" s="29" t="inlineStr">
        <is>
          <t>Stock SAP</t>
        </is>
      </c>
      <c r="D660" s="29" t="inlineStr">
        <is>
          <t>Descartables</t>
        </is>
      </c>
      <c r="E660" s="29" t="inlineStr">
        <is>
          <t>ZDES</t>
        </is>
      </c>
      <c r="F660" s="29" t="inlineStr">
        <is>
          <t>Dentro del alcance</t>
        </is>
      </c>
      <c r="G660" s="29" t="inlineStr">
        <is>
          <t>2000403</t>
        </is>
      </c>
      <c r="H660" s="29" t="inlineStr">
        <is>
          <t>CANULA DE GUEDEL 90CM N2 AMARILLO</t>
        </is>
      </c>
      <c r="I660" s="29" t="inlineStr">
        <is>
          <t>536</t>
        </is>
      </c>
      <c r="J660" s="29" t="inlineStr">
        <is>
          <t>MARTILLO</t>
        </is>
      </c>
      <c r="K660" s="30">
        <f>SUMIF('1060 NQN'!$A$2:$A$2023,$G660,'1060 NQN'!$I$2:$I$2023)</f>
        <v/>
      </c>
      <c r="L660" s="30">
        <f>SUMIF('1060 NQN'!$A$2:$A$2023,$G660,'1060 NQN'!$Q$2:$Q$2023)</f>
        <v/>
      </c>
      <c r="M660" s="30">
        <f>$K660-$L660</f>
        <v/>
      </c>
      <c r="N660" s="31">
        <f>IFERROR(SUMIF('1060 NQN'!$A$2:$A$2023,$G660,'1060 NQN'!$M$2:$M$2023)/$K660,0)</f>
        <v/>
      </c>
      <c r="O660" s="31">
        <f>IFERROR($K660*$N660,"")</f>
        <v/>
      </c>
      <c r="P660" s="31">
        <f>IFERROR($L660*$N660,"")</f>
        <v/>
      </c>
      <c r="Q660" s="31">
        <f>$M660*$N660</f>
        <v/>
      </c>
      <c r="R660" s="41" t="inlineStr">
        <is>
          <t>Valorización a validar: relación de cantidades 68 a 1 entre SAP y el recuento físico. Sugiere distinta unidad de medida (SAP por caja o envase y el recuento por unidad). La diferencia económica de esta fila no debe tomarse como definitiva.</t>
        </is>
      </c>
      <c r="S660" s="38" t="inlineStr">
        <is>
          <t>Baja</t>
        </is>
      </c>
      <c r="T660" s="29" t="inlineStr">
        <is>
          <t>Homologado – confianza Baja – pendiente de validación</t>
        </is>
      </c>
      <c r="U660" s="38" t="inlineStr">
        <is>
          <t>Dar de baja en SAP</t>
        </is>
      </c>
      <c r="V660" s="29" t="inlineStr">
        <is>
          <t>Cruce por nomenclatura SAP</t>
        </is>
      </c>
      <c r="W660" s="29" t="inlineStr">
        <is>
          <t>No</t>
        </is>
      </c>
      <c r="X660" s="29" t="n"/>
      <c r="Y660" s="29" t="inlineStr">
        <is>
          <t>Sí</t>
        </is>
      </c>
      <c r="Z660" s="29" t="n"/>
      <c r="AA660" s="29" t="inlineStr">
        <is>
          <t>El código Avain 536 figura en la homologación como «SUT.CUTANEA» (master D-147), pero en el inventario físico corresponde a «MARTILLO». El código no coincide con el producto: no se usó el vínculo de la homologación y se cruzó por nomenclatura. A revisar con los responsables de la base. Cruce por nomenclatura: una nomenclatura no informa dosis; similitud 0.50.</t>
        </is>
      </c>
    </row>
    <row r="661">
      <c r="A661" s="29" t="inlineStr">
        <is>
          <t>Neuquén</t>
        </is>
      </c>
      <c r="B661" s="29" t="inlineStr">
        <is>
          <t>1060</t>
        </is>
      </c>
      <c r="C661" s="29" t="inlineStr">
        <is>
          <t>Stock SAP</t>
        </is>
      </c>
      <c r="D661" s="29" t="inlineStr">
        <is>
          <t>Descartables</t>
        </is>
      </c>
      <c r="E661" s="29" t="inlineStr">
        <is>
          <t>ZDES</t>
        </is>
      </c>
      <c r="F661" s="29" t="inlineStr">
        <is>
          <t>Dentro del alcance</t>
        </is>
      </c>
      <c r="G661" s="29" t="inlineStr">
        <is>
          <t>2000662</t>
        </is>
      </c>
      <c r="H661" s="29" t="inlineStr">
        <is>
          <t>MASCARA DE RESUCITACION POCKET CPR</t>
        </is>
      </c>
      <c r="I661" s="29" t="n"/>
      <c r="J661" s="29" t="n"/>
      <c r="K661" s="30">
        <f>SUMIF('1060 NQN'!$A$2:$A$2023,$G661,'1060 NQN'!$I$2:$I$2023)</f>
        <v/>
      </c>
      <c r="L661" s="30">
        <f>SUMIF('1060 NQN'!$A$2:$A$2023,$G661,'1060 NQN'!$Q$2:$Q$2023)</f>
        <v/>
      </c>
      <c r="M661" s="30">
        <f>$K661-$L661</f>
        <v/>
      </c>
      <c r="N661" s="31">
        <f>IFERROR(SUMIF('1060 NQN'!$A$2:$A$2023,$G661,'1060 NQN'!$M$2:$M$2023)/$K661,0)</f>
        <v/>
      </c>
      <c r="O661" s="31">
        <f>IFERROR($K661*$N661,"")</f>
        <v/>
      </c>
      <c r="P661" s="31">
        <f>IFERROR($L661*$N661,"")</f>
        <v/>
      </c>
      <c r="Q661" s="31">
        <f>$M661*$N661</f>
        <v/>
      </c>
      <c r="R661" s="29" t="n"/>
      <c r="S661" s="39" t="n"/>
      <c r="T661" s="29" t="inlineStr">
        <is>
          <t>Sin recuento físico en el inventario de Avain</t>
        </is>
      </c>
      <c r="U661" s="40" t="inlineStr">
        <is>
          <t>Sin recuento físico</t>
        </is>
      </c>
      <c r="V661" s="29" t="n"/>
      <c r="W661" s="29" t="n"/>
      <c r="X661" s="29" t="n"/>
      <c r="Y661" s="29" t="n"/>
      <c r="Z661" s="29" t="n"/>
      <c r="AA661" s="29" t="inlineStr">
        <is>
          <t>El material ocupa 2 filas en la hoja 1060 NQN (lote/almacén). La cantidad SAP y la física de esta vista son el total del material.</t>
        </is>
      </c>
    </row>
    <row r="662">
      <c r="A662" s="29" t="inlineStr">
        <is>
          <t>Neuquén</t>
        </is>
      </c>
      <c r="B662" s="29" t="inlineStr">
        <is>
          <t>1060</t>
        </is>
      </c>
      <c r="C662" s="29" t="inlineStr">
        <is>
          <t>Stock SAP</t>
        </is>
      </c>
      <c r="D662" s="29" t="inlineStr">
        <is>
          <t>Descartables</t>
        </is>
      </c>
      <c r="E662" s="29" t="inlineStr">
        <is>
          <t>ZDES</t>
        </is>
      </c>
      <c r="F662" s="29" t="inlineStr">
        <is>
          <t>Dentro del alcance</t>
        </is>
      </c>
      <c r="G662" s="29" t="inlineStr">
        <is>
          <t>2000018</t>
        </is>
      </c>
      <c r="H662" s="29" t="inlineStr">
        <is>
          <t>TUBO ENDOTRAQ N° 6.5 C/BALON</t>
        </is>
      </c>
      <c r="I662" s="29" t="inlineStr">
        <is>
          <t>518</t>
        </is>
      </c>
      <c r="J662" s="29" t="inlineStr">
        <is>
          <t>TUBO ENDOTRAQUEAL N° 6,5</t>
        </is>
      </c>
      <c r="K662" s="30">
        <f>SUMIF('1060 NQN'!$A$2:$A$2023,$G662,'1060 NQN'!$I$2:$I$2023)</f>
        <v/>
      </c>
      <c r="L662" s="30">
        <f>SUMIF('1060 NQN'!$A$2:$A$2023,$G662,'1060 NQN'!$Q$2:$Q$2023)</f>
        <v/>
      </c>
      <c r="M662" s="30">
        <f>$K662-$L662</f>
        <v/>
      </c>
      <c r="N662" s="31">
        <f>IFERROR(SUMIF('1060 NQN'!$A$2:$A$2023,$G662,'1060 NQN'!$M$2:$M$2023)/$K662,0)</f>
        <v/>
      </c>
      <c r="O662" s="31">
        <f>IFERROR($K662*$N662,"")</f>
        <v/>
      </c>
      <c r="P662" s="31">
        <f>IFERROR($L662*$N662,"")</f>
        <v/>
      </c>
      <c r="Q662" s="31">
        <f>$M662*$N662</f>
        <v/>
      </c>
      <c r="R662" s="29" t="n"/>
      <c r="S662" s="38" t="inlineStr">
        <is>
          <t>Baja</t>
        </is>
      </c>
      <c r="T662" s="29" t="inlineStr">
        <is>
          <t>Homologado – confianza Baja – pendiente de validación</t>
        </is>
      </c>
      <c r="U662" s="38" t="inlineStr">
        <is>
          <t>Dar de baja en SAP</t>
        </is>
      </c>
      <c r="V662" s="29" t="inlineStr">
        <is>
          <t>Cruce por nomenclatura SAP</t>
        </is>
      </c>
      <c r="W662" s="29" t="inlineStr">
        <is>
          <t>No</t>
        </is>
      </c>
      <c r="X662" s="29" t="n"/>
      <c r="Y662" s="29" t="inlineStr">
        <is>
          <t>No</t>
        </is>
      </c>
      <c r="Z662" s="29" t="n"/>
      <c r="AA662" s="29" t="inlineStr">
        <is>
          <t>El código Avain 518 figura en la homologación como «Ac.fusidico+Beta» (master M15-005), pero en el inventario físico corresponde a «TUBO ENDOTRAQUEAL N° 6,5». El código no coincide con el producto: no se usó el vínculo de la homologación y se cruzó por nomenclatura. A revisar con los responsables de la base. Cruce por nomenclatura: similitud 0.60.</t>
        </is>
      </c>
    </row>
    <row r="663">
      <c r="A663" s="29" t="inlineStr">
        <is>
          <t>Neuquén</t>
        </is>
      </c>
      <c r="B663" s="29" t="inlineStr">
        <is>
          <t>1060</t>
        </is>
      </c>
      <c r="C663" s="29" t="inlineStr">
        <is>
          <t>Stock SAP</t>
        </is>
      </c>
      <c r="D663" s="29" t="inlineStr">
        <is>
          <t>Descartables</t>
        </is>
      </c>
      <c r="E663" s="29" t="inlineStr">
        <is>
          <t>ZDES</t>
        </is>
      </c>
      <c r="F663" s="29" t="inlineStr">
        <is>
          <t>Dentro del alcance</t>
        </is>
      </c>
      <c r="G663" s="29" t="inlineStr">
        <is>
          <t>2000089</t>
        </is>
      </c>
      <c r="H663" s="29" t="inlineStr">
        <is>
          <t>GUANTES ESTERILES Nº 8.5 POR PAR</t>
        </is>
      </c>
      <c r="I663" s="29" t="inlineStr">
        <is>
          <t>277</t>
        </is>
      </c>
      <c r="J663" s="29" t="inlineStr">
        <is>
          <t>Guantes Esteriles N° 8,5</t>
        </is>
      </c>
      <c r="K663" s="30">
        <f>SUMIF('1060 NQN'!$A$2:$A$2023,$G663,'1060 NQN'!$I$2:$I$2023)</f>
        <v/>
      </c>
      <c r="L663" s="30">
        <f>SUMIF('1060 NQN'!$A$2:$A$2023,$G663,'1060 NQN'!$Q$2:$Q$2023)</f>
        <v/>
      </c>
      <c r="M663" s="30">
        <f>$K663-$L663</f>
        <v/>
      </c>
      <c r="N663" s="31">
        <f>IFERROR(SUMIF('1060 NQN'!$A$2:$A$2023,$G663,'1060 NQN'!$M$2:$M$2023)/$K663,0)</f>
        <v/>
      </c>
      <c r="O663" s="31">
        <f>IFERROR($K663*$N663,"")</f>
        <v/>
      </c>
      <c r="P663" s="31">
        <f>IFERROR($L663*$N663,"")</f>
        <v/>
      </c>
      <c r="Q663" s="31">
        <f>$M663*$N663</f>
        <v/>
      </c>
      <c r="R663" s="29" t="n"/>
      <c r="S663" s="37" t="inlineStr">
        <is>
          <t>Alta</t>
        </is>
      </c>
      <c r="T663" s="29" t="inlineStr">
        <is>
          <t>Homologado – confianza Alta</t>
        </is>
      </c>
      <c r="U663" s="38" t="inlineStr">
        <is>
          <t>Dar de baja en SAP</t>
        </is>
      </c>
      <c r="V663" s="29" t="inlineStr">
        <is>
          <t>Cruce por nomenclatura SAP</t>
        </is>
      </c>
      <c r="W663" s="29" t="inlineStr">
        <is>
          <t>No</t>
        </is>
      </c>
      <c r="X663" s="29" t="n"/>
      <c r="Y663" s="29" t="inlineStr">
        <is>
          <t>Sí</t>
        </is>
      </c>
      <c r="Z663" s="29" t="n"/>
      <c r="AA663" s="29" t="inlineStr">
        <is>
          <t>Cruce por nomenclatura: similitud 0.90.</t>
        </is>
      </c>
    </row>
    <row r="664">
      <c r="A664" s="29" t="inlineStr">
        <is>
          <t>Neuquén</t>
        </is>
      </c>
      <c r="B664" s="29" t="inlineStr">
        <is>
          <t>1060</t>
        </is>
      </c>
      <c r="C664" s="29" t="inlineStr">
        <is>
          <t>Stock SAP</t>
        </is>
      </c>
      <c r="D664" s="29" t="inlineStr">
        <is>
          <t>Descartables</t>
        </is>
      </c>
      <c r="E664" s="29" t="inlineStr">
        <is>
          <t>ZDES</t>
        </is>
      </c>
      <c r="F664" s="29" t="inlineStr">
        <is>
          <t>Dentro del alcance</t>
        </is>
      </c>
      <c r="G664" s="29" t="inlineStr">
        <is>
          <t>2000867</t>
        </is>
      </c>
      <c r="H664" s="29" t="inlineStr">
        <is>
          <t>SONDA NASOGASTRICA K-10</t>
        </is>
      </c>
      <c r="I664" s="29" t="inlineStr">
        <is>
          <t>287; 288</t>
        </is>
      </c>
      <c r="J664" s="29" t="inlineStr">
        <is>
          <t>Sonda nasogastrica N° 10; Sonda nasogastrica N°11</t>
        </is>
      </c>
      <c r="K664" s="30">
        <f>SUMIF('1060 NQN'!$A$2:$A$2023,$G664,'1060 NQN'!$I$2:$I$2023)</f>
        <v/>
      </c>
      <c r="L664" s="30">
        <f>SUMIF('1060 NQN'!$A$2:$A$2023,$G664,'1060 NQN'!$Q$2:$Q$2023)</f>
        <v/>
      </c>
      <c r="M664" s="30">
        <f>$K664-$L664</f>
        <v/>
      </c>
      <c r="N664" s="31">
        <f>IFERROR(SUMIF('1060 NQN'!$A$2:$A$2023,$G664,'1060 NQN'!$M$2:$M$2023)/$K664,0)</f>
        <v/>
      </c>
      <c r="O664" s="31">
        <f>IFERROR($K664*$N664,"")</f>
        <v/>
      </c>
      <c r="P664" s="31">
        <f>IFERROR($L664*$N664,"")</f>
        <v/>
      </c>
      <c r="Q664" s="31">
        <f>$M664*$N664</f>
        <v/>
      </c>
      <c r="R664" s="29" t="n"/>
      <c r="S664" s="38" t="inlineStr">
        <is>
          <t>Baja</t>
        </is>
      </c>
      <c r="T664" s="29" t="inlineStr">
        <is>
          <t>Homologado – confianza Baja – pendiente de validación</t>
        </is>
      </c>
      <c r="U664" s="38" t="inlineStr">
        <is>
          <t>Dar de baja en SAP</t>
        </is>
      </c>
      <c r="V664" s="29" t="inlineStr">
        <is>
          <t>Cruce por nomenclatura SAP; Homologación por código Avain (master D-163)</t>
        </is>
      </c>
      <c r="W664" s="29" t="inlineStr">
        <is>
          <t>No</t>
        </is>
      </c>
      <c r="X664" s="29" t="n"/>
      <c r="Y664" s="29" t="inlineStr">
        <is>
          <t>Sí</t>
        </is>
      </c>
      <c r="Z664" s="29" t="inlineStr">
        <is>
          <t>D-163</t>
        </is>
      </c>
      <c r="AA664" s="29" t="inlineStr">
        <is>
          <t>Varias denominaciones del inventario físico corresponden a este material SAP (287 Sonda nasogastrica N° 10; 288 Sonda nasogastrica N°11). Se sumaron las cantidades físicas. Homologación: confianza base Media + confianza SAP Alta → Media. Cruce por nomenclatura: calibre/talle/medida distinta; similitud 0.60. El material ocupa 2 filas en la hoja 1060 NQN (lote/almacén). La cantidad SAP y la física de esta vista son el total del material.</t>
        </is>
      </c>
    </row>
    <row r="665">
      <c r="A665" s="29" t="inlineStr">
        <is>
          <t>Neuquén</t>
        </is>
      </c>
      <c r="B665" s="29" t="inlineStr">
        <is>
          <t>1060</t>
        </is>
      </c>
      <c r="C665" s="29" t="inlineStr">
        <is>
          <t>Stock SAP</t>
        </is>
      </c>
      <c r="D665" s="29" t="inlineStr">
        <is>
          <t>Medicamentos</t>
        </is>
      </c>
      <c r="E665" s="29" t="inlineStr">
        <is>
          <t>ZMED</t>
        </is>
      </c>
      <c r="F665" s="29" t="inlineStr">
        <is>
          <t>Dentro del alcance</t>
        </is>
      </c>
      <c r="G665" s="29" t="inlineStr">
        <is>
          <t>1000179</t>
        </is>
      </c>
      <c r="H665" s="29" t="inlineStr">
        <is>
          <t>FUROSEMIDA COMPRIMIDO</t>
        </is>
      </c>
      <c r="I665" s="29" t="n"/>
      <c r="J665" s="29" t="n"/>
      <c r="K665" s="30">
        <f>SUMIF('1060 NQN'!$A$2:$A$2023,$G665,'1060 NQN'!$I$2:$I$2023)</f>
        <v/>
      </c>
      <c r="L665" s="30">
        <f>SUMIF('1060 NQN'!$A$2:$A$2023,$G665,'1060 NQN'!$Q$2:$Q$2023)</f>
        <v/>
      </c>
      <c r="M665" s="30">
        <f>$K665-$L665</f>
        <v/>
      </c>
      <c r="N665" s="31">
        <f>IFERROR(SUMIF('1060 NQN'!$A$2:$A$2023,$G665,'1060 NQN'!$M$2:$M$2023)/$K665,0)</f>
        <v/>
      </c>
      <c r="O665" s="31">
        <f>IFERROR($K665*$N665,"")</f>
        <v/>
      </c>
      <c r="P665" s="31">
        <f>IFERROR($L665*$N665,"")</f>
        <v/>
      </c>
      <c r="Q665" s="31">
        <f>$M665*$N665</f>
        <v/>
      </c>
      <c r="R665" s="29" t="n"/>
      <c r="S665" s="39" t="n"/>
      <c r="T665" s="29" t="inlineStr">
        <is>
          <t>Sin recuento físico en el inventario de Avain</t>
        </is>
      </c>
      <c r="U665" s="40" t="inlineStr">
        <is>
          <t>Sin recuento físico</t>
        </is>
      </c>
      <c r="V665" s="29" t="n"/>
      <c r="W665" s="29" t="n"/>
      <c r="X665" s="29" t="n"/>
      <c r="Y665" s="29" t="n"/>
      <c r="Z665" s="29" t="n"/>
      <c r="AA665" s="29" t="inlineStr">
        <is>
          <t>El material ocupa 4 filas en la hoja 1060 NQN (lote/almacén). La cantidad SAP y la física de esta vista son el total del material.</t>
        </is>
      </c>
    </row>
    <row r="666">
      <c r="A666" s="29" t="inlineStr">
        <is>
          <t>Neuquén</t>
        </is>
      </c>
      <c r="B666" s="29" t="inlineStr">
        <is>
          <t>1060</t>
        </is>
      </c>
      <c r="C666" s="29" t="inlineStr">
        <is>
          <t>Stock SAP</t>
        </is>
      </c>
      <c r="D666" s="29" t="inlineStr">
        <is>
          <t>Medicamentos</t>
        </is>
      </c>
      <c r="E666" s="29" t="inlineStr">
        <is>
          <t>ZMED</t>
        </is>
      </c>
      <c r="F666" s="29" t="inlineStr">
        <is>
          <t>Dentro del alcance</t>
        </is>
      </c>
      <c r="G666" s="29" t="inlineStr">
        <is>
          <t>1000369</t>
        </is>
      </c>
      <c r="H666" s="29" t="inlineStr">
        <is>
          <t>TOBRAMICINA+ DEX G</t>
        </is>
      </c>
      <c r="I666" s="29" t="inlineStr">
        <is>
          <t>228</t>
        </is>
      </c>
      <c r="J666" s="29" t="inlineStr">
        <is>
          <t>TOBRAMICINA</t>
        </is>
      </c>
      <c r="K666" s="30">
        <f>SUMIF('1060 NQN'!$A$2:$A$2023,$G666,'1060 NQN'!$I$2:$I$2023)</f>
        <v/>
      </c>
      <c r="L666" s="30">
        <f>SUMIF('1060 NQN'!$A$2:$A$2023,$G666,'1060 NQN'!$Q$2:$Q$2023)</f>
        <v/>
      </c>
      <c r="M666" s="30">
        <f>$K666-$L666</f>
        <v/>
      </c>
      <c r="N666" s="31">
        <f>IFERROR(SUMIF('1060 NQN'!$A$2:$A$2023,$G666,'1060 NQN'!$M$2:$M$2023)/$K666,0)</f>
        <v/>
      </c>
      <c r="O666" s="31">
        <f>IFERROR($K666*$N666,"")</f>
        <v/>
      </c>
      <c r="P666" s="31">
        <f>IFERROR($L666*$N666,"")</f>
        <v/>
      </c>
      <c r="Q666" s="31">
        <f>$M666*$N666</f>
        <v/>
      </c>
      <c r="R666" s="29" t="n"/>
      <c r="S666" s="37" t="inlineStr">
        <is>
          <t>Alta</t>
        </is>
      </c>
      <c r="T666" s="29" t="inlineStr">
        <is>
          <t>Homologado – confianza Alta</t>
        </is>
      </c>
      <c r="U666" s="38" t="inlineStr">
        <is>
          <t>Dar de baja en SAP</t>
        </is>
      </c>
      <c r="V666" s="29" t="inlineStr">
        <is>
          <t>Cruce por nomenclatura SAP</t>
        </is>
      </c>
      <c r="W666" s="29" t="inlineStr">
        <is>
          <t>No</t>
        </is>
      </c>
      <c r="X666" s="29" t="n"/>
      <c r="Y666" s="29" t="inlineStr">
        <is>
          <t>No</t>
        </is>
      </c>
      <c r="Z666" s="29" t="n"/>
      <c r="AA666" s="29" t="inlineStr">
        <is>
          <t>Cruce por nomenclatura: similitud 0.78. El material ocupa 8 filas en la hoja 1060 NQN (lote/almacén). La cantidad SAP y la física de esta vista son el total del material.</t>
        </is>
      </c>
    </row>
    <row r="667">
      <c r="A667" s="29" t="inlineStr">
        <is>
          <t>Neuquén</t>
        </is>
      </c>
      <c r="B667" s="29" t="inlineStr">
        <is>
          <t>1060</t>
        </is>
      </c>
      <c r="C667" s="29" t="inlineStr">
        <is>
          <t>Stock SAP</t>
        </is>
      </c>
      <c r="D667" s="29" t="inlineStr">
        <is>
          <t>Medicamentos</t>
        </is>
      </c>
      <c r="E667" s="29" t="inlineStr">
        <is>
          <t>ZMED</t>
        </is>
      </c>
      <c r="F667" s="29" t="inlineStr">
        <is>
          <t>Dentro del alcance</t>
        </is>
      </c>
      <c r="G667" s="29" t="inlineStr">
        <is>
          <t>1000001</t>
        </is>
      </c>
      <c r="H667" s="29" t="inlineStr">
        <is>
          <t>AGUA OXIGENADA 10 VOL. X 1000ML</t>
        </is>
      </c>
      <c r="I667" s="29" t="inlineStr">
        <is>
          <t>395</t>
        </is>
      </c>
      <c r="J667" s="29" t="inlineStr">
        <is>
          <t>AGUA OXIGENADA 1 LTS</t>
        </is>
      </c>
      <c r="K667" s="30">
        <f>SUMIF('1060 NQN'!$A$2:$A$2023,$G667,'1060 NQN'!$I$2:$I$2023)</f>
        <v/>
      </c>
      <c r="L667" s="30">
        <f>SUMIF('1060 NQN'!$A$2:$A$2023,$G667,'1060 NQN'!$Q$2:$Q$2023)</f>
        <v/>
      </c>
      <c r="M667" s="30">
        <f>$K667-$L667</f>
        <v/>
      </c>
      <c r="N667" s="31">
        <f>IFERROR(SUMIF('1060 NQN'!$A$2:$A$2023,$G667,'1060 NQN'!$M$2:$M$2023)/$K667,0)</f>
        <v/>
      </c>
      <c r="O667" s="31">
        <f>IFERROR($K667*$N667,"")</f>
        <v/>
      </c>
      <c r="P667" s="31">
        <f>IFERROR($L667*$N667,"")</f>
        <v/>
      </c>
      <c r="Q667" s="31">
        <f>$M667*$N667</f>
        <v/>
      </c>
      <c r="R667" s="29" t="n"/>
      <c r="S667" s="37" t="inlineStr">
        <is>
          <t>Alta</t>
        </is>
      </c>
      <c r="T667" s="29" t="inlineStr">
        <is>
          <t>Homologado – confianza Alta</t>
        </is>
      </c>
      <c r="U667" s="38" t="inlineStr">
        <is>
          <t>Dar de baja en SAP</t>
        </is>
      </c>
      <c r="V667" s="29" t="inlineStr">
        <is>
          <t>Homologación por código Avain (master D-176)</t>
        </is>
      </c>
      <c r="W667" s="29" t="inlineStr">
        <is>
          <t>No</t>
        </is>
      </c>
      <c r="X667" s="29" t="n"/>
      <c r="Y667" s="29" t="inlineStr">
        <is>
          <t>Sí</t>
        </is>
      </c>
      <c r="Z667" s="29" t="inlineStr">
        <is>
          <t>D-176</t>
        </is>
      </c>
      <c r="AA667" s="29" t="inlineStr">
        <is>
          <t>Homologación: confianza base Alta + confianza SAP Alta → Alta. El material ocupa 2 filas en la hoja 1060 NQN (lote/almacén). La cantidad SAP y la física de esta vista son el total del material.</t>
        </is>
      </c>
    </row>
    <row r="668">
      <c r="A668" s="29" t="inlineStr">
        <is>
          <t>Neuquén</t>
        </is>
      </c>
      <c r="B668" s="29" t="inlineStr">
        <is>
          <t>1060</t>
        </is>
      </c>
      <c r="C668" s="29" t="inlineStr">
        <is>
          <t>Stock SAP</t>
        </is>
      </c>
      <c r="D668" s="29" t="inlineStr">
        <is>
          <t>Medicamentos</t>
        </is>
      </c>
      <c r="E668" s="29" t="inlineStr">
        <is>
          <t>ZMED</t>
        </is>
      </c>
      <c r="F668" s="29" t="inlineStr">
        <is>
          <t>Dentro del alcance</t>
        </is>
      </c>
      <c r="G668" s="29" t="inlineStr">
        <is>
          <t>1000655</t>
        </is>
      </c>
      <c r="H668" s="29" t="inlineStr">
        <is>
          <t>DOMPERIDONA COMP.</t>
        </is>
      </c>
      <c r="I668" s="29" t="n"/>
      <c r="J668" s="29" t="n"/>
      <c r="K668" s="30">
        <f>SUMIF('1060 NQN'!$A$2:$A$2023,$G668,'1060 NQN'!$I$2:$I$2023)</f>
        <v/>
      </c>
      <c r="L668" s="30">
        <f>SUMIF('1060 NQN'!$A$2:$A$2023,$G668,'1060 NQN'!$Q$2:$Q$2023)</f>
        <v/>
      </c>
      <c r="M668" s="30">
        <f>$K668-$L668</f>
        <v/>
      </c>
      <c r="N668" s="31">
        <f>IFERROR(SUMIF('1060 NQN'!$A$2:$A$2023,$G668,'1060 NQN'!$M$2:$M$2023)/$K668,0)</f>
        <v/>
      </c>
      <c r="O668" s="31">
        <f>IFERROR($K668*$N668,"")</f>
        <v/>
      </c>
      <c r="P668" s="31">
        <f>IFERROR($L668*$N668,"")</f>
        <v/>
      </c>
      <c r="Q668" s="31">
        <f>$M668*$N668</f>
        <v/>
      </c>
      <c r="R668" s="29" t="n"/>
      <c r="S668" s="39" t="n"/>
      <c r="T668" s="29" t="inlineStr">
        <is>
          <t>Sin recuento físico en el inventario de Avain</t>
        </is>
      </c>
      <c r="U668" s="40" t="inlineStr">
        <is>
          <t>Sin recuento físico</t>
        </is>
      </c>
      <c r="V668" s="29" t="n"/>
      <c r="W668" s="29" t="n"/>
      <c r="X668" s="29" t="n"/>
      <c r="Y668" s="29" t="n"/>
      <c r="Z668" s="29" t="n"/>
      <c r="AA668" s="29" t="inlineStr">
        <is>
          <t>El material ocupa 4 filas en la hoja 1060 NQN (lote/almacén). La cantidad SAP y la física de esta vista son el total del material.</t>
        </is>
      </c>
    </row>
    <row r="669">
      <c r="A669" s="29" t="inlineStr">
        <is>
          <t>Neuquén</t>
        </is>
      </c>
      <c r="B669" s="29" t="inlineStr">
        <is>
          <t>1060</t>
        </is>
      </c>
      <c r="C669" s="29" t="inlineStr">
        <is>
          <t>Stock SAP</t>
        </is>
      </c>
      <c r="D669" s="29" t="inlineStr">
        <is>
          <t>Descartables</t>
        </is>
      </c>
      <c r="E669" s="29" t="inlineStr">
        <is>
          <t>ZDES</t>
        </is>
      </c>
      <c r="F669" s="29" t="inlineStr">
        <is>
          <t>Dentro del alcance</t>
        </is>
      </c>
      <c r="G669" s="29" t="inlineStr">
        <is>
          <t>2000020</t>
        </is>
      </c>
      <c r="H669" s="29" t="inlineStr">
        <is>
          <t>TUBO ENDOTRAQ N° 8.5 C/BALON</t>
        </is>
      </c>
      <c r="I669" s="29" t="n"/>
      <c r="J669" s="29" t="n"/>
      <c r="K669" s="30">
        <f>SUMIF('1060 NQN'!$A$2:$A$2023,$G669,'1060 NQN'!$I$2:$I$2023)</f>
        <v/>
      </c>
      <c r="L669" s="30">
        <f>SUMIF('1060 NQN'!$A$2:$A$2023,$G669,'1060 NQN'!$Q$2:$Q$2023)</f>
        <v/>
      </c>
      <c r="M669" s="30">
        <f>$K669-$L669</f>
        <v/>
      </c>
      <c r="N669" s="31">
        <f>IFERROR(SUMIF('1060 NQN'!$A$2:$A$2023,$G669,'1060 NQN'!$M$2:$M$2023)/$K669,0)</f>
        <v/>
      </c>
      <c r="O669" s="31">
        <f>IFERROR($K669*$N669,"")</f>
        <v/>
      </c>
      <c r="P669" s="31">
        <f>IFERROR($L669*$N669,"")</f>
        <v/>
      </c>
      <c r="Q669" s="31">
        <f>$M669*$N669</f>
        <v/>
      </c>
      <c r="R669" s="29" t="n"/>
      <c r="S669" s="39" t="n"/>
      <c r="T669" s="29" t="inlineStr">
        <is>
          <t>Sin recuento físico en el inventario de Avain</t>
        </is>
      </c>
      <c r="U669" s="40" t="inlineStr">
        <is>
          <t>Sin recuento físico</t>
        </is>
      </c>
      <c r="V669" s="29" t="n"/>
      <c r="W669" s="29" t="n"/>
      <c r="X669" s="29" t="n"/>
      <c r="Y669" s="29" t="n"/>
      <c r="Z669" s="29" t="n"/>
      <c r="AA669" s="29" t="inlineStr">
        <is>
          <t>El material ocupa 2 filas en la hoja 1060 NQN (lote/almacén). La cantidad SAP y la física de esta vista son el total del material.</t>
        </is>
      </c>
    </row>
    <row r="670">
      <c r="A670" s="29" t="inlineStr">
        <is>
          <t>Neuquén</t>
        </is>
      </c>
      <c r="B670" s="29" t="inlineStr">
        <is>
          <t>1060</t>
        </is>
      </c>
      <c r="C670" s="29" t="inlineStr">
        <is>
          <t>Stock SAP</t>
        </is>
      </c>
      <c r="D670" s="29" t="inlineStr">
        <is>
          <t>Descartables</t>
        </is>
      </c>
      <c r="E670" s="29" t="inlineStr">
        <is>
          <t>ZDES</t>
        </is>
      </c>
      <c r="F670" s="29" t="inlineStr">
        <is>
          <t>Dentro del alcance</t>
        </is>
      </c>
      <c r="G670" s="29" t="inlineStr">
        <is>
          <t>2000102</t>
        </is>
      </c>
      <c r="H670" s="29" t="inlineStr">
        <is>
          <t>CAMPOS ESTERILES 90x90</t>
        </is>
      </c>
      <c r="I670" s="29" t="inlineStr">
        <is>
          <t>358</t>
        </is>
      </c>
      <c r="J670" s="29" t="inlineStr">
        <is>
          <t>CAMPO ESTERIL</t>
        </is>
      </c>
      <c r="K670" s="30">
        <f>SUMIF('1060 NQN'!$A$2:$A$2023,$G670,'1060 NQN'!$I$2:$I$2023)</f>
        <v/>
      </c>
      <c r="L670" s="30">
        <f>SUMIF('1060 NQN'!$A$2:$A$2023,$G670,'1060 NQN'!$Q$2:$Q$2023)</f>
        <v/>
      </c>
      <c r="M670" s="30">
        <f>$K670-$L670</f>
        <v/>
      </c>
      <c r="N670" s="31">
        <f>IFERROR(SUMIF('1060 NQN'!$A$2:$A$2023,$G670,'1060 NQN'!$M$2:$M$2023)/$K670,0)</f>
        <v/>
      </c>
      <c r="O670" s="31">
        <f>IFERROR($K670*$N670,"")</f>
        <v/>
      </c>
      <c r="P670" s="31">
        <f>IFERROR($L670*$N670,"")</f>
        <v/>
      </c>
      <c r="Q670" s="31">
        <f>$M670*$N670</f>
        <v/>
      </c>
      <c r="R670" s="29" t="n"/>
      <c r="S670" s="37" t="inlineStr">
        <is>
          <t>Alta</t>
        </is>
      </c>
      <c r="T670" s="29" t="inlineStr">
        <is>
          <t>Homologado – confianza Alta</t>
        </is>
      </c>
      <c r="U670" s="38" t="inlineStr">
        <is>
          <t>Dar de baja en SAP</t>
        </is>
      </c>
      <c r="V670" s="29" t="inlineStr">
        <is>
          <t>Homologación por código Avain (master K-288)</t>
        </is>
      </c>
      <c r="W670" s="29" t="inlineStr">
        <is>
          <t>No</t>
        </is>
      </c>
      <c r="X670" s="29" t="n"/>
      <c r="Y670" s="29" t="inlineStr">
        <is>
          <t>Sí</t>
        </is>
      </c>
      <c r="Z670" s="29" t="inlineStr">
        <is>
          <t>K-288</t>
        </is>
      </c>
      <c r="AA670" s="29" t="inlineStr">
        <is>
          <t>Homologación: confianza base Alta + confianza SAP Alta → Alta. El material ocupa 2 filas en la hoja 1060 NQN (lote/almacén). La cantidad SAP y la física de esta vista son el total del material.</t>
        </is>
      </c>
    </row>
    <row r="671">
      <c r="A671" s="29" t="inlineStr">
        <is>
          <t>Neuquén</t>
        </is>
      </c>
      <c r="B671" s="29" t="inlineStr">
        <is>
          <t>1060</t>
        </is>
      </c>
      <c r="C671" s="29" t="inlineStr">
        <is>
          <t>Stock SAP</t>
        </is>
      </c>
      <c r="D671" s="29" t="inlineStr">
        <is>
          <t>Descartables</t>
        </is>
      </c>
      <c r="E671" s="29" t="inlineStr">
        <is>
          <t>ZDES</t>
        </is>
      </c>
      <c r="F671" s="29" t="inlineStr">
        <is>
          <t>Dentro del alcance</t>
        </is>
      </c>
      <c r="G671" s="29" t="inlineStr">
        <is>
          <t>2000033</t>
        </is>
      </c>
      <c r="H671" s="29" t="inlineStr">
        <is>
          <t>STERI STRIP 3M REF 1547</t>
        </is>
      </c>
      <c r="I671" s="29" t="inlineStr">
        <is>
          <t>536</t>
        </is>
      </c>
      <c r="J671" s="29" t="inlineStr">
        <is>
          <t>SUT.CUTANEA</t>
        </is>
      </c>
      <c r="K671" s="30">
        <f>SUMIF('1060 NQN'!$A$2:$A$2023,$G671,'1060 NQN'!$I$2:$I$2023)</f>
        <v/>
      </c>
      <c r="L671" s="30">
        <f>SUMIF('1060 NQN'!$A$2:$A$2023,$G671,'1060 NQN'!$Q$2:$Q$2023)</f>
        <v/>
      </c>
      <c r="M671" s="30">
        <f>$K671-$L671</f>
        <v/>
      </c>
      <c r="N671" s="31">
        <f>IFERROR(SUMIF('1060 NQN'!$A$2:$A$2023,$G671,'1060 NQN'!$M$2:$M$2023)/$K671,0)</f>
        <v/>
      </c>
      <c r="O671" s="31">
        <f>IFERROR($K671*$N671,"")</f>
        <v/>
      </c>
      <c r="P671" s="31">
        <f>IFERROR($L671*$N671,"")</f>
        <v/>
      </c>
      <c r="Q671" s="31">
        <f>$M671*$N671</f>
        <v/>
      </c>
      <c r="R671" s="29" t="n"/>
      <c r="S671" s="38" t="inlineStr">
        <is>
          <t>Baja</t>
        </is>
      </c>
      <c r="T671" s="29" t="inlineStr">
        <is>
          <t>Homologado – confianza Baja – pendiente de validación</t>
        </is>
      </c>
      <c r="U671" s="38" t="inlineStr">
        <is>
          <t>Dar de baja en SAP</t>
        </is>
      </c>
      <c r="V671" s="29" t="inlineStr">
        <is>
          <t>Homologación por código Avain (master D-147)</t>
        </is>
      </c>
      <c r="W671" s="29" t="inlineStr">
        <is>
          <t>No</t>
        </is>
      </c>
      <c r="X671" s="29" t="n"/>
      <c r="Y671" s="29" t="inlineStr">
        <is>
          <t>Sí</t>
        </is>
      </c>
      <c r="Z671" s="29" t="inlineStr">
        <is>
          <t>D-147</t>
        </is>
      </c>
      <c r="AA671" s="29" t="inlineStr">
        <is>
          <t>La homologación no confirma la equivalencia (confianza base Sin coincidencia / confianza SAP Alta). Se imputó al código SAP del master con nivel Baja para no perder el recuento; requiere validación. Homologación: confianza base Sin coincidencia + confianza SAP Alta → Baja. La nomenclatura del material imputado no respalda por sí sola la equivalencia (similitud 0.07); el vínculo proviene sólo de la homologación. Nivel degradado a Baja. El material ocupa 2 filas en la hoja 1060 NQN (lote/almacén). La cantidad SAP y la física de esta vista son el total del material.</t>
        </is>
      </c>
    </row>
    <row r="672">
      <c r="A672" s="29" t="inlineStr">
        <is>
          <t>Neuquén</t>
        </is>
      </c>
      <c r="B672" s="29" t="inlineStr">
        <is>
          <t>1060</t>
        </is>
      </c>
      <c r="C672" s="29" t="inlineStr">
        <is>
          <t>Stock SAP</t>
        </is>
      </c>
      <c r="D672" s="29" t="inlineStr">
        <is>
          <t>Medicamentos</t>
        </is>
      </c>
      <c r="E672" s="29" t="inlineStr">
        <is>
          <t>ZMED</t>
        </is>
      </c>
      <c r="F672" s="29" t="inlineStr">
        <is>
          <t>Dentro del alcance</t>
        </is>
      </c>
      <c r="G672" s="29" t="inlineStr">
        <is>
          <t>1000651</t>
        </is>
      </c>
      <c r="H672" s="29" t="inlineStr">
        <is>
          <t>HIDROCLOROTIAZIDA COMP</t>
        </is>
      </c>
      <c r="I672" s="29" t="n"/>
      <c r="J672" s="29" t="n"/>
      <c r="K672" s="30">
        <f>SUMIF('1060 NQN'!$A$2:$A$2023,$G672,'1060 NQN'!$I$2:$I$2023)</f>
        <v/>
      </c>
      <c r="L672" s="30">
        <f>SUMIF('1060 NQN'!$A$2:$A$2023,$G672,'1060 NQN'!$Q$2:$Q$2023)</f>
        <v/>
      </c>
      <c r="M672" s="30">
        <f>$K672-$L672</f>
        <v/>
      </c>
      <c r="N672" s="31">
        <f>IFERROR(SUMIF('1060 NQN'!$A$2:$A$2023,$G672,'1060 NQN'!$M$2:$M$2023)/$K672,0)</f>
        <v/>
      </c>
      <c r="O672" s="31">
        <f>IFERROR($K672*$N672,"")</f>
        <v/>
      </c>
      <c r="P672" s="31">
        <f>IFERROR($L672*$N672,"")</f>
        <v/>
      </c>
      <c r="Q672" s="31">
        <f>$M672*$N672</f>
        <v/>
      </c>
      <c r="R672" s="29" t="n"/>
      <c r="S672" s="39" t="n"/>
      <c r="T672" s="29" t="inlineStr">
        <is>
          <t>Sin recuento físico en el inventario de Avain</t>
        </is>
      </c>
      <c r="U672" s="40" t="inlineStr">
        <is>
          <t>Sin recuento físico</t>
        </is>
      </c>
      <c r="V672" s="29" t="n"/>
      <c r="W672" s="29" t="n"/>
      <c r="X672" s="29" t="n"/>
      <c r="Y672" s="29" t="n"/>
      <c r="Z672" s="29" t="n"/>
      <c r="AA672" s="29" t="n"/>
    </row>
    <row r="673">
      <c r="A673" s="29" t="inlineStr">
        <is>
          <t>Neuquén</t>
        </is>
      </c>
      <c r="B673" s="29" t="inlineStr">
        <is>
          <t>1060</t>
        </is>
      </c>
      <c r="C673" s="29" t="inlineStr">
        <is>
          <t>Stock SAP</t>
        </is>
      </c>
      <c r="D673" s="29" t="inlineStr">
        <is>
          <t>Descartables</t>
        </is>
      </c>
      <c r="E673" s="29" t="inlineStr">
        <is>
          <t>ZDES</t>
        </is>
      </c>
      <c r="F673" s="29" t="inlineStr">
        <is>
          <t>Dentro del alcance</t>
        </is>
      </c>
      <c r="G673" s="29" t="inlineStr">
        <is>
          <t>2000330</t>
        </is>
      </c>
      <c r="H673" s="29" t="inlineStr">
        <is>
          <t>SONDA FOLEY 2 VIAS Nº 18 100% SILICONA</t>
        </is>
      </c>
      <c r="I673" s="29" t="n"/>
      <c r="J673" s="29" t="n"/>
      <c r="K673" s="30">
        <f>SUMIF('1060 NQN'!$A$2:$A$2023,$G673,'1060 NQN'!$I$2:$I$2023)</f>
        <v/>
      </c>
      <c r="L673" s="30">
        <f>SUMIF('1060 NQN'!$A$2:$A$2023,$G673,'1060 NQN'!$Q$2:$Q$2023)</f>
        <v/>
      </c>
      <c r="M673" s="30">
        <f>$K673-$L673</f>
        <v/>
      </c>
      <c r="N673" s="31">
        <f>IFERROR(SUMIF('1060 NQN'!$A$2:$A$2023,$G673,'1060 NQN'!$M$2:$M$2023)/$K673,0)</f>
        <v/>
      </c>
      <c r="O673" s="31">
        <f>IFERROR($K673*$N673,"")</f>
        <v/>
      </c>
      <c r="P673" s="31">
        <f>IFERROR($L673*$N673,"")</f>
        <v/>
      </c>
      <c r="Q673" s="31">
        <f>$M673*$N673</f>
        <v/>
      </c>
      <c r="R673" s="29" t="n"/>
      <c r="S673" s="39" t="n"/>
      <c r="T673" s="29" t="inlineStr">
        <is>
          <t>Sin recuento físico en el inventario de Avain</t>
        </is>
      </c>
      <c r="U673" s="40" t="inlineStr">
        <is>
          <t>Sin recuento físico</t>
        </is>
      </c>
      <c r="V673" s="29" t="n"/>
      <c r="W673" s="29" t="n"/>
      <c r="X673" s="29" t="n"/>
      <c r="Y673" s="29" t="n"/>
      <c r="Z673" s="29" t="n"/>
      <c r="AA673" s="29" t="n"/>
    </row>
    <row r="674">
      <c r="A674" s="29" t="inlineStr">
        <is>
          <t>Neuquén</t>
        </is>
      </c>
      <c r="B674" s="29" t="inlineStr">
        <is>
          <t>1060</t>
        </is>
      </c>
      <c r="C674" s="29" t="inlineStr">
        <is>
          <t>Stock SAP</t>
        </is>
      </c>
      <c r="D674" s="29" t="inlineStr">
        <is>
          <t>Medicamentos</t>
        </is>
      </c>
      <c r="E674" s="29" t="inlineStr">
        <is>
          <t>ZMED</t>
        </is>
      </c>
      <c r="F674" s="29" t="inlineStr">
        <is>
          <t>Dentro del alcance</t>
        </is>
      </c>
      <c r="G674" s="29" t="inlineStr">
        <is>
          <t>1000295</t>
        </is>
      </c>
      <c r="H674" s="29" t="inlineStr">
        <is>
          <t>NORADRENALINA 1MG AMPOLLA DE 1 ML INYEC</t>
        </is>
      </c>
      <c r="I674" s="29" t="inlineStr">
        <is>
          <t>480</t>
        </is>
      </c>
      <c r="J674" s="29" t="inlineStr">
        <is>
          <t>NORADRENALINA</t>
        </is>
      </c>
      <c r="K674" s="30">
        <f>SUMIF('1060 NQN'!$A$2:$A$2023,$G674,'1060 NQN'!$I$2:$I$2023)</f>
        <v/>
      </c>
      <c r="L674" s="30">
        <f>SUMIF('1060 NQN'!$A$2:$A$2023,$G674,'1060 NQN'!$Q$2:$Q$2023)</f>
        <v/>
      </c>
      <c r="M674" s="30">
        <f>$K674-$L674</f>
        <v/>
      </c>
      <c r="N674" s="31">
        <f>IFERROR(SUMIF('1060 NQN'!$A$2:$A$2023,$G674,'1060 NQN'!$M$2:$M$2023)/$K674,0)</f>
        <v/>
      </c>
      <c r="O674" s="31">
        <f>IFERROR($K674*$N674,"")</f>
        <v/>
      </c>
      <c r="P674" s="31">
        <f>IFERROR($L674*$N674,"")</f>
        <v/>
      </c>
      <c r="Q674" s="31">
        <f>$M674*$N674</f>
        <v/>
      </c>
      <c r="R674" s="29" t="n"/>
      <c r="S674" s="42" t="inlineStr">
        <is>
          <t>Media</t>
        </is>
      </c>
      <c r="T674" s="29" t="inlineStr">
        <is>
          <t>Homologado – confianza Media – pendiente de validación</t>
        </is>
      </c>
      <c r="U674" s="38" t="inlineStr">
        <is>
          <t>Dar de baja en SAP</t>
        </is>
      </c>
      <c r="V674" s="29" t="inlineStr">
        <is>
          <t>Homologación por código Avain (master M03-008)</t>
        </is>
      </c>
      <c r="W674" s="29" t="inlineStr">
        <is>
          <t>No</t>
        </is>
      </c>
      <c r="X674" s="29" t="n"/>
      <c r="Y674" s="29" t="inlineStr">
        <is>
          <t>Sí</t>
        </is>
      </c>
      <c r="Z674" s="29" t="inlineStr">
        <is>
          <t>M03-008</t>
        </is>
      </c>
      <c r="AA674" s="29" t="inlineStr">
        <is>
          <t>Homologación: confianza base Alta + confianza SAP Media → Media.</t>
        </is>
      </c>
    </row>
    <row r="675">
      <c r="A675" s="29" t="inlineStr">
        <is>
          <t>Neuquén</t>
        </is>
      </c>
      <c r="B675" s="29" t="inlineStr">
        <is>
          <t>1060</t>
        </is>
      </c>
      <c r="C675" s="29" t="inlineStr">
        <is>
          <t>Stock SAP</t>
        </is>
      </c>
      <c r="D675" s="29" t="inlineStr">
        <is>
          <t>Medicamentos</t>
        </is>
      </c>
      <c r="E675" s="29" t="inlineStr">
        <is>
          <t>ZMED</t>
        </is>
      </c>
      <c r="F675" s="29" t="inlineStr">
        <is>
          <t>Dentro del alcance</t>
        </is>
      </c>
      <c r="G675" s="29" t="inlineStr">
        <is>
          <t>1000128</t>
        </is>
      </c>
      <c r="H675" s="29" t="inlineStr">
        <is>
          <t>TRAMADOL GOTAS</t>
        </is>
      </c>
      <c r="I675" s="29" t="n"/>
      <c r="J675" s="29" t="n"/>
      <c r="K675" s="30">
        <f>SUMIF('1060 NQN'!$A$2:$A$2023,$G675,'1060 NQN'!$I$2:$I$2023)</f>
        <v/>
      </c>
      <c r="L675" s="30">
        <f>SUMIF('1060 NQN'!$A$2:$A$2023,$G675,'1060 NQN'!$Q$2:$Q$2023)</f>
        <v/>
      </c>
      <c r="M675" s="30">
        <f>$K675-$L675</f>
        <v/>
      </c>
      <c r="N675" s="31">
        <f>IFERROR(SUMIF('1060 NQN'!$A$2:$A$2023,$G675,'1060 NQN'!$M$2:$M$2023)/$K675,0)</f>
        <v/>
      </c>
      <c r="O675" s="31">
        <f>IFERROR($K675*$N675,"")</f>
        <v/>
      </c>
      <c r="P675" s="31">
        <f>IFERROR($L675*$N675,"")</f>
        <v/>
      </c>
      <c r="Q675" s="31">
        <f>$M675*$N675</f>
        <v/>
      </c>
      <c r="R675" s="29" t="n"/>
      <c r="S675" s="39" t="n"/>
      <c r="T675" s="29" t="inlineStr">
        <is>
          <t>Sin recuento físico en el inventario de Avain</t>
        </is>
      </c>
      <c r="U675" s="40" t="inlineStr">
        <is>
          <t>Sin recuento físico</t>
        </is>
      </c>
      <c r="V675" s="29" t="n"/>
      <c r="W675" s="29" t="n"/>
      <c r="X675" s="29" t="n"/>
      <c r="Y675" s="29" t="n"/>
      <c r="Z675" s="29" t="n"/>
      <c r="AA675" s="29" t="inlineStr">
        <is>
          <t>El material ocupa 2 filas en la hoja 1060 NQN (lote/almacén). La cantidad SAP y la física de esta vista son el total del material.</t>
        </is>
      </c>
    </row>
    <row r="676">
      <c r="A676" s="29" t="inlineStr">
        <is>
          <t>Neuquén</t>
        </is>
      </c>
      <c r="B676" s="29" t="inlineStr">
        <is>
          <t>1060</t>
        </is>
      </c>
      <c r="C676" s="29" t="inlineStr">
        <is>
          <t>Stock SAP</t>
        </is>
      </c>
      <c r="D676" s="29" t="inlineStr">
        <is>
          <t>Medicamentos</t>
        </is>
      </c>
      <c r="E676" s="29" t="inlineStr">
        <is>
          <t>ZMED</t>
        </is>
      </c>
      <c r="F676" s="29" t="inlineStr">
        <is>
          <t>Dentro del alcance</t>
        </is>
      </c>
      <c r="G676" s="29" t="inlineStr">
        <is>
          <t>1000387</t>
        </is>
      </c>
      <c r="H676" s="29" t="inlineStr">
        <is>
          <t>AMLODIPINA 10 mg COMPRIMIDOS</t>
        </is>
      </c>
      <c r="I676" s="29" t="inlineStr">
        <is>
          <t>14</t>
        </is>
      </c>
      <c r="J676" s="29" t="inlineStr">
        <is>
          <t>AMLODIPINA</t>
        </is>
      </c>
      <c r="K676" s="30">
        <f>SUMIF('1060 NQN'!$A$2:$A$2023,$G676,'1060 NQN'!$I$2:$I$2023)</f>
        <v/>
      </c>
      <c r="L676" s="30">
        <f>SUMIF('1060 NQN'!$A$2:$A$2023,$G676,'1060 NQN'!$Q$2:$Q$2023)</f>
        <v/>
      </c>
      <c r="M676" s="30">
        <f>$K676-$L676</f>
        <v/>
      </c>
      <c r="N676" s="31">
        <f>IFERROR(SUMIF('1060 NQN'!$A$2:$A$2023,$G676,'1060 NQN'!$M$2:$M$2023)/$K676,0)</f>
        <v/>
      </c>
      <c r="O676" s="31">
        <f>IFERROR($K676*$N676,"")</f>
        <v/>
      </c>
      <c r="P676" s="31">
        <f>IFERROR($L676*$N676,"")</f>
        <v/>
      </c>
      <c r="Q676" s="31">
        <f>$M676*$N676</f>
        <v/>
      </c>
      <c r="R676" s="29" t="n"/>
      <c r="S676" s="37" t="inlineStr">
        <is>
          <t>Alta</t>
        </is>
      </c>
      <c r="T676" s="29" t="inlineStr">
        <is>
          <t>Homologado – confianza Alta</t>
        </is>
      </c>
      <c r="U676" s="38" t="inlineStr">
        <is>
          <t>Dar de baja en SAP</t>
        </is>
      </c>
      <c r="V676" s="29" t="inlineStr">
        <is>
          <t>Homologación por código Avain (master M04-004)</t>
        </is>
      </c>
      <c r="W676" s="29" t="inlineStr">
        <is>
          <t>No</t>
        </is>
      </c>
      <c r="X676" s="29" t="n"/>
      <c r="Y676" s="29" t="inlineStr">
        <is>
          <t>Sí</t>
        </is>
      </c>
      <c r="Z676" s="29" t="inlineStr">
        <is>
          <t>M04-004</t>
        </is>
      </c>
      <c r="AA676" s="29" t="inlineStr">
        <is>
          <t>Homologación: confianza base Alta + confianza SAP Alta → Alta.</t>
        </is>
      </c>
    </row>
    <row r="677">
      <c r="A677" s="29" t="inlineStr">
        <is>
          <t>Neuquén</t>
        </is>
      </c>
      <c r="B677" s="29" t="inlineStr">
        <is>
          <t>1060</t>
        </is>
      </c>
      <c r="C677" s="29" t="inlineStr">
        <is>
          <t>Stock SAP</t>
        </is>
      </c>
      <c r="D677" s="29" t="inlineStr">
        <is>
          <t>Medicamentos</t>
        </is>
      </c>
      <c r="E677" s="29" t="inlineStr">
        <is>
          <t>ZMED</t>
        </is>
      </c>
      <c r="F677" s="29" t="inlineStr">
        <is>
          <t>Dentro del alcance</t>
        </is>
      </c>
      <c r="G677" s="29" t="inlineStr">
        <is>
          <t>1000652</t>
        </is>
      </c>
      <c r="H677" s="29" t="inlineStr">
        <is>
          <t>ONDANSETRON AMP</t>
        </is>
      </c>
      <c r="I677" s="29" t="n"/>
      <c r="J677" s="29" t="n"/>
      <c r="K677" s="30">
        <f>SUMIF('1060 NQN'!$A$2:$A$2023,$G677,'1060 NQN'!$I$2:$I$2023)</f>
        <v/>
      </c>
      <c r="L677" s="30">
        <f>SUMIF('1060 NQN'!$A$2:$A$2023,$G677,'1060 NQN'!$Q$2:$Q$2023)</f>
        <v/>
      </c>
      <c r="M677" s="30">
        <f>$K677-$L677</f>
        <v/>
      </c>
      <c r="N677" s="31">
        <f>IFERROR(SUMIF('1060 NQN'!$A$2:$A$2023,$G677,'1060 NQN'!$M$2:$M$2023)/$K677,0)</f>
        <v/>
      </c>
      <c r="O677" s="31">
        <f>IFERROR($K677*$N677,"")</f>
        <v/>
      </c>
      <c r="P677" s="31">
        <f>IFERROR($L677*$N677,"")</f>
        <v/>
      </c>
      <c r="Q677" s="31">
        <f>$M677*$N677</f>
        <v/>
      </c>
      <c r="R677" s="29" t="n"/>
      <c r="S677" s="39" t="n"/>
      <c r="T677" s="29" t="inlineStr">
        <is>
          <t>Sin recuento físico en el inventario de Avain</t>
        </is>
      </c>
      <c r="U677" s="40" t="inlineStr">
        <is>
          <t>Sin recuento físico</t>
        </is>
      </c>
      <c r="V677" s="29" t="n"/>
      <c r="W677" s="29" t="n"/>
      <c r="X677" s="29" t="n"/>
      <c r="Y677" s="29" t="n"/>
      <c r="Z677" s="29" t="n"/>
      <c r="AA677" s="29" t="n"/>
    </row>
    <row r="678">
      <c r="A678" s="29" t="inlineStr">
        <is>
          <t>Neuquén</t>
        </is>
      </c>
      <c r="B678" s="29" t="inlineStr">
        <is>
          <t>1060</t>
        </is>
      </c>
      <c r="C678" s="29" t="inlineStr">
        <is>
          <t>Stock SAP</t>
        </is>
      </c>
      <c r="D678" s="29" t="inlineStr">
        <is>
          <t>Medicamentos</t>
        </is>
      </c>
      <c r="E678" s="29" t="inlineStr">
        <is>
          <t>ZMED</t>
        </is>
      </c>
      <c r="F678" s="29" t="inlineStr">
        <is>
          <t>Dentro del alcance</t>
        </is>
      </c>
      <c r="G678" s="29" t="inlineStr">
        <is>
          <t>1000653</t>
        </is>
      </c>
      <c r="H678" s="29" t="inlineStr">
        <is>
          <t>PROPOFOL AMP</t>
        </is>
      </c>
      <c r="I678" s="29" t="n"/>
      <c r="J678" s="29" t="n"/>
      <c r="K678" s="30">
        <f>SUMIF('1060 NQN'!$A$2:$A$2023,$G678,'1060 NQN'!$I$2:$I$2023)</f>
        <v/>
      </c>
      <c r="L678" s="30">
        <f>SUMIF('1060 NQN'!$A$2:$A$2023,$G678,'1060 NQN'!$Q$2:$Q$2023)</f>
        <v/>
      </c>
      <c r="M678" s="30">
        <f>$K678-$L678</f>
        <v/>
      </c>
      <c r="N678" s="31">
        <f>IFERROR(SUMIF('1060 NQN'!$A$2:$A$2023,$G678,'1060 NQN'!$M$2:$M$2023)/$K678,0)</f>
        <v/>
      </c>
      <c r="O678" s="31">
        <f>IFERROR($K678*$N678,"")</f>
        <v/>
      </c>
      <c r="P678" s="31">
        <f>IFERROR($L678*$N678,"")</f>
        <v/>
      </c>
      <c r="Q678" s="31">
        <f>$M678*$N678</f>
        <v/>
      </c>
      <c r="R678" s="29" t="n"/>
      <c r="S678" s="39" t="n"/>
      <c r="T678" s="29" t="inlineStr">
        <is>
          <t>Sin recuento físico en el inventario de Avain</t>
        </is>
      </c>
      <c r="U678" s="40" t="inlineStr">
        <is>
          <t>Sin recuento físico</t>
        </is>
      </c>
      <c r="V678" s="29" t="n"/>
      <c r="W678" s="29" t="n"/>
      <c r="X678" s="29" t="n"/>
      <c r="Y678" s="29" t="n"/>
      <c r="Z678" s="29" t="n"/>
      <c r="AA678" s="29" t="n"/>
    </row>
    <row r="679">
      <c r="A679" s="29" t="inlineStr">
        <is>
          <t>Neuquén</t>
        </is>
      </c>
      <c r="B679" s="29" t="inlineStr">
        <is>
          <t>1060</t>
        </is>
      </c>
      <c r="C679" s="29" t="inlineStr">
        <is>
          <t>Stock SAP</t>
        </is>
      </c>
      <c r="D679" s="29" t="inlineStr">
        <is>
          <t>Descartables</t>
        </is>
      </c>
      <c r="E679" s="29" t="inlineStr">
        <is>
          <t>ZDES</t>
        </is>
      </c>
      <c r="F679" s="29" t="inlineStr">
        <is>
          <t>Dentro del alcance</t>
        </is>
      </c>
      <c r="G679" s="29" t="inlineStr">
        <is>
          <t>2000194</t>
        </is>
      </c>
      <c r="H679" s="29" t="inlineStr">
        <is>
          <t>SONDA DE ASPIRACION K-32P TOM FAC C/REG</t>
        </is>
      </c>
      <c r="I679" s="29" t="n"/>
      <c r="J679" s="29" t="n"/>
      <c r="K679" s="30">
        <f>SUMIF('1060 NQN'!$A$2:$A$2023,$G679,'1060 NQN'!$I$2:$I$2023)</f>
        <v/>
      </c>
      <c r="L679" s="30">
        <f>SUMIF('1060 NQN'!$A$2:$A$2023,$G679,'1060 NQN'!$Q$2:$Q$2023)</f>
        <v/>
      </c>
      <c r="M679" s="30">
        <f>$K679-$L679</f>
        <v/>
      </c>
      <c r="N679" s="31">
        <f>IFERROR(SUMIF('1060 NQN'!$A$2:$A$2023,$G679,'1060 NQN'!$M$2:$M$2023)/$K679,0)</f>
        <v/>
      </c>
      <c r="O679" s="31">
        <f>IFERROR($K679*$N679,"")</f>
        <v/>
      </c>
      <c r="P679" s="31">
        <f>IFERROR($L679*$N679,"")</f>
        <v/>
      </c>
      <c r="Q679" s="31">
        <f>$M679*$N679</f>
        <v/>
      </c>
      <c r="R679" s="29" t="n"/>
      <c r="S679" s="39" t="n"/>
      <c r="T679" s="29" t="inlineStr">
        <is>
          <t>Sin recuento físico en el inventario de Avain</t>
        </is>
      </c>
      <c r="U679" s="40" t="inlineStr">
        <is>
          <t>Sin recuento físico</t>
        </is>
      </c>
      <c r="V679" s="29" t="n"/>
      <c r="W679" s="29" t="n"/>
      <c r="X679" s="29" t="n"/>
      <c r="Y679" s="29" t="n"/>
      <c r="Z679" s="29" t="n"/>
      <c r="AA679" s="29" t="inlineStr">
        <is>
          <t>El material ocupa 2 filas en la hoja 1060 NQN (lote/almacén). La cantidad SAP y la física de esta vista son el total del material.</t>
        </is>
      </c>
    </row>
    <row r="680">
      <c r="A680" s="29" t="inlineStr">
        <is>
          <t>Neuquén</t>
        </is>
      </c>
      <c r="B680" s="29" t="inlineStr">
        <is>
          <t>1060</t>
        </is>
      </c>
      <c r="C680" s="29" t="inlineStr">
        <is>
          <t>Stock SAP</t>
        </is>
      </c>
      <c r="D680" s="29" t="inlineStr">
        <is>
          <t>Descartables</t>
        </is>
      </c>
      <c r="E680" s="29" t="inlineStr">
        <is>
          <t>ZDES</t>
        </is>
      </c>
      <c r="F680" s="29" t="inlineStr">
        <is>
          <t>Dentro del alcance</t>
        </is>
      </c>
      <c r="G680" s="29" t="inlineStr">
        <is>
          <t>2000320</t>
        </is>
      </c>
      <c r="H680" s="29" t="inlineStr">
        <is>
          <t>SONDA VESICAL Nº 10 DE LÁTEX</t>
        </is>
      </c>
      <c r="I680" s="29" t="n"/>
      <c r="J680" s="29" t="n"/>
      <c r="K680" s="30">
        <f>SUMIF('1060 NQN'!$A$2:$A$2023,$G680,'1060 NQN'!$I$2:$I$2023)</f>
        <v/>
      </c>
      <c r="L680" s="30">
        <f>SUMIF('1060 NQN'!$A$2:$A$2023,$G680,'1060 NQN'!$Q$2:$Q$2023)</f>
        <v/>
      </c>
      <c r="M680" s="30">
        <f>$K680-$L680</f>
        <v/>
      </c>
      <c r="N680" s="31">
        <f>IFERROR(SUMIF('1060 NQN'!$A$2:$A$2023,$G680,'1060 NQN'!$M$2:$M$2023)/$K680,0)</f>
        <v/>
      </c>
      <c r="O680" s="31">
        <f>IFERROR($K680*$N680,"")</f>
        <v/>
      </c>
      <c r="P680" s="31">
        <f>IFERROR($L680*$N680,"")</f>
        <v/>
      </c>
      <c r="Q680" s="31">
        <f>$M680*$N680</f>
        <v/>
      </c>
      <c r="R680" s="29" t="n"/>
      <c r="S680" s="39" t="n"/>
      <c r="T680" s="29" t="inlineStr">
        <is>
          <t>Sin recuento físico en el inventario de Avain</t>
        </is>
      </c>
      <c r="U680" s="40" t="inlineStr">
        <is>
          <t>Sin recuento físico</t>
        </is>
      </c>
      <c r="V680" s="29" t="n"/>
      <c r="W680" s="29" t="n"/>
      <c r="X680" s="29" t="n"/>
      <c r="Y680" s="29" t="n"/>
      <c r="Z680" s="29" t="n"/>
      <c r="AA680" s="29" t="n"/>
    </row>
    <row r="681">
      <c r="A681" s="29" t="inlineStr">
        <is>
          <t>Neuquén</t>
        </is>
      </c>
      <c r="B681" s="29" t="inlineStr">
        <is>
          <t>1060</t>
        </is>
      </c>
      <c r="C681" s="29" t="inlineStr">
        <is>
          <t>Stock SAP</t>
        </is>
      </c>
      <c r="D681" s="29" t="inlineStr">
        <is>
          <t>Descartables</t>
        </is>
      </c>
      <c r="E681" s="29" t="inlineStr">
        <is>
          <t>ZDES</t>
        </is>
      </c>
      <c r="F681" s="29" t="inlineStr">
        <is>
          <t>Dentro del alcance</t>
        </is>
      </c>
      <c r="G681" s="29" t="inlineStr">
        <is>
          <t>2000449</t>
        </is>
      </c>
      <c r="H681" s="29" t="inlineStr">
        <is>
          <t>VENDA ELASTICA 10 CM x 2,5 MTS</t>
        </is>
      </c>
      <c r="I681" s="29" t="n"/>
      <c r="J681" s="29" t="n"/>
      <c r="K681" s="30">
        <f>SUMIF('1060 NQN'!$A$2:$A$2023,$G681,'1060 NQN'!$I$2:$I$2023)</f>
        <v/>
      </c>
      <c r="L681" s="30">
        <f>SUMIF('1060 NQN'!$A$2:$A$2023,$G681,'1060 NQN'!$Q$2:$Q$2023)</f>
        <v/>
      </c>
      <c r="M681" s="30">
        <f>$K681-$L681</f>
        <v/>
      </c>
      <c r="N681" s="31">
        <f>IFERROR(SUMIF('1060 NQN'!$A$2:$A$2023,$G681,'1060 NQN'!$M$2:$M$2023)/$K681,0)</f>
        <v/>
      </c>
      <c r="O681" s="31">
        <f>IFERROR($K681*$N681,"")</f>
        <v/>
      </c>
      <c r="P681" s="31">
        <f>IFERROR($L681*$N681,"")</f>
        <v/>
      </c>
      <c r="Q681" s="31">
        <f>$M681*$N681</f>
        <v/>
      </c>
      <c r="R681" s="29" t="n"/>
      <c r="S681" s="39" t="n"/>
      <c r="T681" s="29" t="inlineStr">
        <is>
          <t>Sin recuento físico en el inventario de Avain</t>
        </is>
      </c>
      <c r="U681" s="40" t="inlineStr">
        <is>
          <t>Sin recuento físico</t>
        </is>
      </c>
      <c r="V681" s="29" t="n"/>
      <c r="W681" s="29" t="n"/>
      <c r="X681" s="29" t="n"/>
      <c r="Y681" s="29" t="n"/>
      <c r="Z681" s="29" t="n"/>
      <c r="AA681" s="29" t="n"/>
    </row>
    <row r="682">
      <c r="A682" s="29" t="inlineStr">
        <is>
          <t>Neuquén</t>
        </is>
      </c>
      <c r="B682" s="29" t="inlineStr">
        <is>
          <t>1060</t>
        </is>
      </c>
      <c r="C682" s="29" t="inlineStr">
        <is>
          <t>Stock SAP</t>
        </is>
      </c>
      <c r="D682" s="29" t="inlineStr">
        <is>
          <t>Medicamentos</t>
        </is>
      </c>
      <c r="E682" s="29" t="inlineStr">
        <is>
          <t>ZMED</t>
        </is>
      </c>
      <c r="F682" s="29" t="inlineStr">
        <is>
          <t>Dentro del alcance</t>
        </is>
      </c>
      <c r="G682" s="29" t="inlineStr">
        <is>
          <t>1000194</t>
        </is>
      </c>
      <c r="H682" s="29" t="inlineStr">
        <is>
          <t>CAINA GOTAS</t>
        </is>
      </c>
      <c r="I682" s="29" t="n"/>
      <c r="J682" s="29" t="n"/>
      <c r="K682" s="30">
        <f>SUMIF('1060 NQN'!$A$2:$A$2023,$G682,'1060 NQN'!$I$2:$I$2023)</f>
        <v/>
      </c>
      <c r="L682" s="30">
        <f>SUMIF('1060 NQN'!$A$2:$A$2023,$G682,'1060 NQN'!$Q$2:$Q$2023)</f>
        <v/>
      </c>
      <c r="M682" s="30">
        <f>$K682-$L682</f>
        <v/>
      </c>
      <c r="N682" s="31">
        <f>IFERROR(SUMIF('1060 NQN'!$A$2:$A$2023,$G682,'1060 NQN'!$M$2:$M$2023)/$K682,0)</f>
        <v/>
      </c>
      <c r="O682" s="31">
        <f>IFERROR($K682*$N682,"")</f>
        <v/>
      </c>
      <c r="P682" s="31">
        <f>IFERROR($L682*$N682,"")</f>
        <v/>
      </c>
      <c r="Q682" s="31">
        <f>$M682*$N682</f>
        <v/>
      </c>
      <c r="R682" s="29" t="n"/>
      <c r="S682" s="39" t="n"/>
      <c r="T682" s="29" t="inlineStr">
        <is>
          <t>Sin recuento físico en el inventario de Avain</t>
        </is>
      </c>
      <c r="U682" s="40" t="inlineStr">
        <is>
          <t>Sin recuento físico</t>
        </is>
      </c>
      <c r="V682" s="29" t="n"/>
      <c r="W682" s="29" t="n"/>
      <c r="X682" s="29" t="n"/>
      <c r="Y682" s="29" t="n"/>
      <c r="Z682" s="29" t="n"/>
      <c r="AA682" s="29" t="inlineStr">
        <is>
          <t>El material ocupa 8 filas en la hoja 1060 NQN (lote/almacén). La cantidad SAP y la física de esta vista son el total del material.</t>
        </is>
      </c>
    </row>
    <row r="683">
      <c r="A683" s="29" t="inlineStr">
        <is>
          <t>Neuquén</t>
        </is>
      </c>
      <c r="B683" s="29" t="inlineStr">
        <is>
          <t>1060</t>
        </is>
      </c>
      <c r="C683" s="29" t="inlineStr">
        <is>
          <t>Stock SAP</t>
        </is>
      </c>
      <c r="D683" s="29" t="inlineStr">
        <is>
          <t>Descartables</t>
        </is>
      </c>
      <c r="E683" s="29" t="inlineStr">
        <is>
          <t>ZDES</t>
        </is>
      </c>
      <c r="F683" s="29" t="inlineStr">
        <is>
          <t>Dentro del alcance</t>
        </is>
      </c>
      <c r="G683" s="29" t="inlineStr">
        <is>
          <t>2000245</t>
        </is>
      </c>
      <c r="H683" s="29" t="inlineStr">
        <is>
          <t>SONDA DE ASPIRACION K-32P KOLLER</t>
        </is>
      </c>
      <c r="I683" s="29" t="n"/>
      <c r="J683" s="29" t="n"/>
      <c r="K683" s="30">
        <f>SUMIF('1060 NQN'!$A$2:$A$2023,$G683,'1060 NQN'!$I$2:$I$2023)</f>
        <v/>
      </c>
      <c r="L683" s="30">
        <f>SUMIF('1060 NQN'!$A$2:$A$2023,$G683,'1060 NQN'!$Q$2:$Q$2023)</f>
        <v/>
      </c>
      <c r="M683" s="30">
        <f>$K683-$L683</f>
        <v/>
      </c>
      <c r="N683" s="31">
        <f>IFERROR(SUMIF('1060 NQN'!$A$2:$A$2023,$G683,'1060 NQN'!$M$2:$M$2023)/$K683,0)</f>
        <v/>
      </c>
      <c r="O683" s="31">
        <f>IFERROR($K683*$N683,"")</f>
        <v/>
      </c>
      <c r="P683" s="31">
        <f>IFERROR($L683*$N683,"")</f>
        <v/>
      </c>
      <c r="Q683" s="31">
        <f>$M683*$N683</f>
        <v/>
      </c>
      <c r="R683" s="29" t="n"/>
      <c r="S683" s="39" t="n"/>
      <c r="T683" s="29" t="inlineStr">
        <is>
          <t>Sin recuento físico en el inventario de Avain</t>
        </is>
      </c>
      <c r="U683" s="40" t="inlineStr">
        <is>
          <t>Sin recuento físico</t>
        </is>
      </c>
      <c r="V683" s="29" t="n"/>
      <c r="W683" s="29" t="n"/>
      <c r="X683" s="29" t="n"/>
      <c r="Y683" s="29" t="n"/>
      <c r="Z683" s="29" t="n"/>
      <c r="AA683" s="29" t="n"/>
    </row>
    <row r="684">
      <c r="A684" s="29" t="inlineStr">
        <is>
          <t>Neuquén</t>
        </is>
      </c>
      <c r="B684" s="29" t="inlineStr">
        <is>
          <t>1060</t>
        </is>
      </c>
      <c r="C684" s="29" t="inlineStr">
        <is>
          <t>Stock SAP</t>
        </is>
      </c>
      <c r="D684" s="29" t="inlineStr">
        <is>
          <t>Medicamentos</t>
        </is>
      </c>
      <c r="E684" s="29" t="inlineStr">
        <is>
          <t>ZMED</t>
        </is>
      </c>
      <c r="F684" s="29" t="inlineStr">
        <is>
          <t>Dentro del alcance</t>
        </is>
      </c>
      <c r="G684" s="29" t="inlineStr">
        <is>
          <t>1000485</t>
        </is>
      </c>
      <c r="H684" s="29" t="inlineStr">
        <is>
          <t>CIPROFLOXACINA 500MG COMP</t>
        </is>
      </c>
      <c r="I684" s="29" t="n"/>
      <c r="J684" s="29" t="n"/>
      <c r="K684" s="30">
        <f>SUMIF('1060 NQN'!$A$2:$A$2023,$G684,'1060 NQN'!$I$2:$I$2023)</f>
        <v/>
      </c>
      <c r="L684" s="30">
        <f>SUMIF('1060 NQN'!$A$2:$A$2023,$G684,'1060 NQN'!$Q$2:$Q$2023)</f>
        <v/>
      </c>
      <c r="M684" s="30">
        <f>$K684-$L684</f>
        <v/>
      </c>
      <c r="N684" s="31">
        <f>IFERROR(SUMIF('1060 NQN'!$A$2:$A$2023,$G684,'1060 NQN'!$M$2:$M$2023)/$K684,0)</f>
        <v/>
      </c>
      <c r="O684" s="31">
        <f>IFERROR($K684*$N684,"")</f>
        <v/>
      </c>
      <c r="P684" s="31">
        <f>IFERROR($L684*$N684,"")</f>
        <v/>
      </c>
      <c r="Q684" s="31">
        <f>$M684*$N684</f>
        <v/>
      </c>
      <c r="R684" s="29" t="n"/>
      <c r="S684" s="39" t="n"/>
      <c r="T684" s="29" t="inlineStr">
        <is>
          <t>Sin recuento físico en el inventario de Avain</t>
        </is>
      </c>
      <c r="U684" s="40" t="inlineStr">
        <is>
          <t>Sin recuento físico</t>
        </is>
      </c>
      <c r="V684" s="29" t="n"/>
      <c r="W684" s="29" t="n"/>
      <c r="X684" s="29" t="n"/>
      <c r="Y684" s="29" t="n"/>
      <c r="Z684" s="29" t="n"/>
      <c r="AA684" s="29" t="inlineStr">
        <is>
          <t>El material ocupa 4 filas en la hoja 1060 NQN (lote/almacén). La cantidad SAP y la física de esta vista son el total del material.</t>
        </is>
      </c>
    </row>
    <row r="685">
      <c r="A685" s="29" t="inlineStr">
        <is>
          <t>Neuquén</t>
        </is>
      </c>
      <c r="B685" s="29" t="inlineStr">
        <is>
          <t>1060</t>
        </is>
      </c>
      <c r="C685" s="29" t="inlineStr">
        <is>
          <t>Stock SAP</t>
        </is>
      </c>
      <c r="D685" s="29" t="inlineStr">
        <is>
          <t>Medicamentos</t>
        </is>
      </c>
      <c r="E685" s="29" t="inlineStr">
        <is>
          <t>ZMED</t>
        </is>
      </c>
      <c r="F685" s="29" t="inlineStr">
        <is>
          <t>Dentro del alcance</t>
        </is>
      </c>
      <c r="G685" s="29" t="inlineStr">
        <is>
          <t>1000029</t>
        </is>
      </c>
      <c r="H685" s="29" t="inlineStr">
        <is>
          <t>ORINAL MASCULINO (PAPAGAYO)</t>
        </is>
      </c>
      <c r="I685" s="29" t="inlineStr">
        <is>
          <t>392</t>
        </is>
      </c>
      <c r="J685" s="29" t="inlineStr">
        <is>
          <t>PAPAGAYO</t>
        </is>
      </c>
      <c r="K685" s="30">
        <f>SUMIF('1060 NQN'!$A$2:$A$2023,$G685,'1060 NQN'!$I$2:$I$2023)</f>
        <v/>
      </c>
      <c r="L685" s="30">
        <f>SUMIF('1060 NQN'!$A$2:$A$2023,$G685,'1060 NQN'!$Q$2:$Q$2023)</f>
        <v/>
      </c>
      <c r="M685" s="30">
        <f>$K685-$L685</f>
        <v/>
      </c>
      <c r="N685" s="31">
        <f>IFERROR(SUMIF('1060 NQN'!$A$2:$A$2023,$G685,'1060 NQN'!$M$2:$M$2023)/$K685,0)</f>
        <v/>
      </c>
      <c r="O685" s="31">
        <f>IFERROR($K685*$N685,"")</f>
        <v/>
      </c>
      <c r="P685" s="31">
        <f>IFERROR($L685*$N685,"")</f>
        <v/>
      </c>
      <c r="Q685" s="31">
        <f>$M685*$N685</f>
        <v/>
      </c>
      <c r="R685" s="29" t="n"/>
      <c r="S685" s="42" t="inlineStr">
        <is>
          <t>Media</t>
        </is>
      </c>
      <c r="T685" s="29" t="inlineStr">
        <is>
          <t>Homologado – confianza Media – pendiente de validación</t>
        </is>
      </c>
      <c r="U685" s="38" t="inlineStr">
        <is>
          <t>Dar de baja en SAP</t>
        </is>
      </c>
      <c r="V685" s="29" t="inlineStr">
        <is>
          <t>Cruce por nomenclatura SAP</t>
        </is>
      </c>
      <c r="W685" s="29" t="inlineStr">
        <is>
          <t>No</t>
        </is>
      </c>
      <c r="X685" s="29" t="n"/>
      <c r="Y685" s="29" t="inlineStr">
        <is>
          <t>No</t>
        </is>
      </c>
      <c r="Z685" s="29" t="n"/>
      <c r="AA685" s="29" t="inlineStr">
        <is>
          <t>Cruce por nomenclatura: similitud 0.68. El material ocupa 6 filas en la hoja 1060 NQN (lote/almacén). La cantidad SAP y la física de esta vista son el total del material.</t>
        </is>
      </c>
    </row>
    <row r="686">
      <c r="A686" s="29" t="inlineStr">
        <is>
          <t>Neuquén</t>
        </is>
      </c>
      <c r="B686" s="29" t="inlineStr">
        <is>
          <t>1060</t>
        </is>
      </c>
      <c r="C686" s="29" t="inlineStr">
        <is>
          <t>Stock SAP</t>
        </is>
      </c>
      <c r="D686" s="29" t="inlineStr">
        <is>
          <t>Medicamentos</t>
        </is>
      </c>
      <c r="E686" s="29" t="inlineStr">
        <is>
          <t>ZMED</t>
        </is>
      </c>
      <c r="F686" s="29" t="inlineStr">
        <is>
          <t>Dentro del alcance</t>
        </is>
      </c>
      <c r="G686" s="29" t="inlineStr">
        <is>
          <t>1000122</t>
        </is>
      </c>
      <c r="H686" s="29" t="inlineStr">
        <is>
          <t>METOCLOPRAMIDA DE 10MG SL</t>
        </is>
      </c>
      <c r="I686" s="29" t="n"/>
      <c r="J686" s="29" t="n"/>
      <c r="K686" s="30">
        <f>SUMIF('1060 NQN'!$A$2:$A$2023,$G686,'1060 NQN'!$I$2:$I$2023)</f>
        <v/>
      </c>
      <c r="L686" s="30">
        <f>SUMIF('1060 NQN'!$A$2:$A$2023,$G686,'1060 NQN'!$Q$2:$Q$2023)</f>
        <v/>
      </c>
      <c r="M686" s="30">
        <f>$K686-$L686</f>
        <v/>
      </c>
      <c r="N686" s="31">
        <f>IFERROR(SUMIF('1060 NQN'!$A$2:$A$2023,$G686,'1060 NQN'!$M$2:$M$2023)/$K686,0)</f>
        <v/>
      </c>
      <c r="O686" s="31">
        <f>IFERROR($K686*$N686,"")</f>
        <v/>
      </c>
      <c r="P686" s="31">
        <f>IFERROR($L686*$N686,"")</f>
        <v/>
      </c>
      <c r="Q686" s="31">
        <f>$M686*$N686</f>
        <v/>
      </c>
      <c r="R686" s="29" t="n"/>
      <c r="S686" s="39" t="n"/>
      <c r="T686" s="29" t="inlineStr">
        <is>
          <t>Sin recuento físico en el inventario de Avain</t>
        </is>
      </c>
      <c r="U686" s="40" t="inlineStr">
        <is>
          <t>Sin recuento físico</t>
        </is>
      </c>
      <c r="V686" s="29" t="n"/>
      <c r="W686" s="29" t="n"/>
      <c r="X686" s="29" t="n"/>
      <c r="Y686" s="29" t="n"/>
      <c r="Z686" s="29" t="n"/>
      <c r="AA686" s="29" t="inlineStr">
        <is>
          <t>El material ocupa 4 filas en la hoja 1060 NQN (lote/almacén). La cantidad SAP y la física de esta vista son el total del material.</t>
        </is>
      </c>
    </row>
    <row r="687">
      <c r="A687" s="29" t="inlineStr">
        <is>
          <t>Neuquén</t>
        </is>
      </c>
      <c r="B687" s="29" t="inlineStr">
        <is>
          <t>1060</t>
        </is>
      </c>
      <c r="C687" s="29" t="inlineStr">
        <is>
          <t>Stock SAP</t>
        </is>
      </c>
      <c r="D687" s="29" t="inlineStr">
        <is>
          <t>Descartables</t>
        </is>
      </c>
      <c r="E687" s="29" t="inlineStr">
        <is>
          <t>ZDES</t>
        </is>
      </c>
      <c r="F687" s="29" t="inlineStr">
        <is>
          <t>Dentro del alcance</t>
        </is>
      </c>
      <c r="G687" s="29" t="inlineStr">
        <is>
          <t>2000037</t>
        </is>
      </c>
      <c r="H687" s="29" t="inlineStr">
        <is>
          <t>TERMOMETRO DIGITAL</t>
        </is>
      </c>
      <c r="I687" s="29" t="inlineStr">
        <is>
          <t>423</t>
        </is>
      </c>
      <c r="J687" s="29" t="inlineStr">
        <is>
          <t>TERMOMETRO DIGITAL</t>
        </is>
      </c>
      <c r="K687" s="30">
        <f>SUMIF('1060 NQN'!$A$2:$A$2023,$G687,'1060 NQN'!$I$2:$I$2023)</f>
        <v/>
      </c>
      <c r="L687" s="30">
        <f>SUMIF('1060 NQN'!$A$2:$A$2023,$G687,'1060 NQN'!$Q$2:$Q$2023)</f>
        <v/>
      </c>
      <c r="M687" s="30">
        <f>$K687-$L687</f>
        <v/>
      </c>
      <c r="N687" s="31">
        <f>IFERROR(SUMIF('1060 NQN'!$A$2:$A$2023,$G687,'1060 NQN'!$M$2:$M$2023)/$K687,0)</f>
        <v/>
      </c>
      <c r="O687" s="31">
        <f>IFERROR($K687*$N687,"")</f>
        <v/>
      </c>
      <c r="P687" s="31">
        <f>IFERROR($L687*$N687,"")</f>
        <v/>
      </c>
      <c r="Q687" s="31">
        <f>$M687*$N687</f>
        <v/>
      </c>
      <c r="R687" s="29" t="n"/>
      <c r="S687" s="37" t="inlineStr">
        <is>
          <t>Alta</t>
        </is>
      </c>
      <c r="T687" s="29" t="inlineStr">
        <is>
          <t>Homologado – confianza Alta</t>
        </is>
      </c>
      <c r="U687" s="38" t="inlineStr">
        <is>
          <t>Dar de baja en SAP</t>
        </is>
      </c>
      <c r="V687" s="29" t="inlineStr">
        <is>
          <t>Homologación por código Avain (master E-208)</t>
        </is>
      </c>
      <c r="W687" s="29" t="inlineStr">
        <is>
          <t>No</t>
        </is>
      </c>
      <c r="X687" s="29" t="n"/>
      <c r="Y687" s="29" t="inlineStr">
        <is>
          <t>Sí</t>
        </is>
      </c>
      <c r="Z687" s="29" t="inlineStr">
        <is>
          <t>E-208</t>
        </is>
      </c>
      <c r="AA687" s="29" t="inlineStr">
        <is>
          <t>Homologación: confianza base Alta + confianza SAP Alta → Alta. El material ocupa 4 filas en la hoja 1060 NQN (lote/almacén). La cantidad SAP y la física de esta vista son el total del material.</t>
        </is>
      </c>
    </row>
    <row r="688">
      <c r="A688" s="29" t="inlineStr">
        <is>
          <t>Neuquén</t>
        </is>
      </c>
      <c r="B688" s="29" t="inlineStr">
        <is>
          <t>1060</t>
        </is>
      </c>
      <c r="C688" s="29" t="inlineStr">
        <is>
          <t>Stock SAP</t>
        </is>
      </c>
      <c r="D688" s="29" t="inlineStr">
        <is>
          <t>Medicamentos</t>
        </is>
      </c>
      <c r="E688" s="29" t="inlineStr">
        <is>
          <t>ZMED</t>
        </is>
      </c>
      <c r="F688" s="29" t="inlineStr">
        <is>
          <t>Dentro del alcance</t>
        </is>
      </c>
      <c r="G688" s="29" t="inlineStr">
        <is>
          <t>1000251</t>
        </is>
      </c>
      <c r="H688" s="29" t="inlineStr">
        <is>
          <t>AMOXIXILINA 875 Mg (AMOXIDAL DUO)</t>
        </is>
      </c>
      <c r="I688" s="29" t="n"/>
      <c r="J688" s="29" t="n"/>
      <c r="K688" s="30">
        <f>SUMIF('1060 NQN'!$A$2:$A$2023,$G688,'1060 NQN'!$I$2:$I$2023)</f>
        <v/>
      </c>
      <c r="L688" s="30">
        <f>SUMIF('1060 NQN'!$A$2:$A$2023,$G688,'1060 NQN'!$Q$2:$Q$2023)</f>
        <v/>
      </c>
      <c r="M688" s="30">
        <f>$K688-$L688</f>
        <v/>
      </c>
      <c r="N688" s="31">
        <f>IFERROR(SUMIF('1060 NQN'!$A$2:$A$2023,$G688,'1060 NQN'!$M$2:$M$2023)/$K688,0)</f>
        <v/>
      </c>
      <c r="O688" s="31">
        <f>IFERROR($K688*$N688,"")</f>
        <v/>
      </c>
      <c r="P688" s="31">
        <f>IFERROR($L688*$N688,"")</f>
        <v/>
      </c>
      <c r="Q688" s="31">
        <f>$M688*$N688</f>
        <v/>
      </c>
      <c r="R688" s="29" t="n"/>
      <c r="S688" s="39" t="n"/>
      <c r="T688" s="29" t="inlineStr">
        <is>
          <t>Sin recuento físico en el inventario de Avain</t>
        </is>
      </c>
      <c r="U688" s="40" t="inlineStr">
        <is>
          <t>Sin recuento físico</t>
        </is>
      </c>
      <c r="V688" s="29" t="n"/>
      <c r="W688" s="29" t="n"/>
      <c r="X688" s="29" t="n"/>
      <c r="Y688" s="29" t="n"/>
      <c r="Z688" s="29" t="n"/>
      <c r="AA688" s="29" t="inlineStr">
        <is>
          <t>El material ocupa 2 filas en la hoja 1060 NQN (lote/almacén). La cantidad SAP y la física de esta vista son el total del material.</t>
        </is>
      </c>
    </row>
    <row r="689">
      <c r="A689" s="29" t="inlineStr">
        <is>
          <t>Neuquén</t>
        </is>
      </c>
      <c r="B689" s="29" t="inlineStr">
        <is>
          <t>1060</t>
        </is>
      </c>
      <c r="C689" s="29" t="inlineStr">
        <is>
          <t>Stock SAP</t>
        </is>
      </c>
      <c r="D689" s="29" t="inlineStr">
        <is>
          <t>Descartables</t>
        </is>
      </c>
      <c r="E689" s="29" t="inlineStr">
        <is>
          <t>ZDES</t>
        </is>
      </c>
      <c r="F689" s="29" t="inlineStr">
        <is>
          <t>Dentro del alcance</t>
        </is>
      </c>
      <c r="G689" s="29" t="inlineStr">
        <is>
          <t>2000397</t>
        </is>
      </c>
      <c r="H689" s="29" t="inlineStr">
        <is>
          <t>MASCARA LARINGEA Nº 4</t>
        </is>
      </c>
      <c r="I689" s="29" t="inlineStr">
        <is>
          <t>284; 283</t>
        </is>
      </c>
      <c r="J689" s="29" t="inlineStr">
        <is>
          <t>Mascara laringea N° 5; Mascara laringea n°4</t>
        </is>
      </c>
      <c r="K689" s="30">
        <f>SUMIF('1060 NQN'!$A$2:$A$2023,$G689,'1060 NQN'!$I$2:$I$2023)</f>
        <v/>
      </c>
      <c r="L689" s="30">
        <f>SUMIF('1060 NQN'!$A$2:$A$2023,$G689,'1060 NQN'!$Q$2:$Q$2023)</f>
        <v/>
      </c>
      <c r="M689" s="30">
        <f>$K689-$L689</f>
        <v/>
      </c>
      <c r="N689" s="31">
        <f>IFERROR(SUMIF('1060 NQN'!$A$2:$A$2023,$G689,'1060 NQN'!$M$2:$M$2023)/$K689,0)</f>
        <v/>
      </c>
      <c r="O689" s="31">
        <f>IFERROR($K689*$N689,"")</f>
        <v/>
      </c>
      <c r="P689" s="31">
        <f>IFERROR($L689*$N689,"")</f>
        <v/>
      </c>
      <c r="Q689" s="31">
        <f>$M689*$N689</f>
        <v/>
      </c>
      <c r="R689" s="29" t="n"/>
      <c r="S689" s="38" t="inlineStr">
        <is>
          <t>Baja</t>
        </is>
      </c>
      <c r="T689" s="29" t="inlineStr">
        <is>
          <t>Homologado – confianza Baja – pendiente de validación</t>
        </is>
      </c>
      <c r="U689" s="38" t="inlineStr">
        <is>
          <t>Dar de baja en SAP</t>
        </is>
      </c>
      <c r="V689" s="29" t="inlineStr">
        <is>
          <t>Cruce por nomenclatura SAP; Homologación por código Avain (master D-168)</t>
        </is>
      </c>
      <c r="W689" s="29" t="inlineStr">
        <is>
          <t>Sí</t>
        </is>
      </c>
      <c r="X689" s="29" t="inlineStr">
        <is>
          <t>2000397, 2000398</t>
        </is>
      </c>
      <c r="Y689" s="29" t="inlineStr">
        <is>
          <t>Sí</t>
        </is>
      </c>
      <c r="Z689" s="29" t="inlineStr">
        <is>
          <t>D-168</t>
        </is>
      </c>
      <c r="AA689" s="29" t="inlineStr">
        <is>
          <t>Varias denominaciones del inventario físico corresponden a este material SAP (284 Mascara laringea N° 5; 283 Mascara laringea n°4). Se sumaron las cantidades físicas. Homologación: confianza base Media + confianza SAP Media → Media. Aunque la homologación vincula estos registros, la presentación no coincide con el material imputado (calibre/talle/medida distinta; similitud 0.65). Nivel degradado a Baja: verificar si corresponde otro código SAP. El cruce SAP–Avain identificó 2 códigos SAP como posibles equivalentes del mismo ítem de Avain (2000397, 2000398). Se imputó al primero (lógica BUSCARV); requiere validación posterior. Cruce por nomenclatura: similitud 1.00. El material ocupa 2 filas en la hoja 1060 NQN (lote/almacén). La cantidad SAP y la física de esta vista son el total del material.</t>
        </is>
      </c>
    </row>
    <row r="690">
      <c r="A690" s="29" t="inlineStr">
        <is>
          <t>Neuquén</t>
        </is>
      </c>
      <c r="B690" s="29" t="inlineStr">
        <is>
          <t>1060</t>
        </is>
      </c>
      <c r="C690" s="29" t="inlineStr">
        <is>
          <t>Stock SAP</t>
        </is>
      </c>
      <c r="D690" s="29" t="inlineStr">
        <is>
          <t>Medicamentos</t>
        </is>
      </c>
      <c r="E690" s="29" t="inlineStr">
        <is>
          <t>ZMED</t>
        </is>
      </c>
      <c r="F690" s="29" t="inlineStr">
        <is>
          <t>Dentro del alcance</t>
        </is>
      </c>
      <c r="G690" s="29" t="inlineStr">
        <is>
          <t>1000511</t>
        </is>
      </c>
      <c r="H690" s="29" t="inlineStr">
        <is>
          <t>REFRIANEX COMPUESTO</t>
        </is>
      </c>
      <c r="I690" s="29" t="n"/>
      <c r="J690" s="29" t="n"/>
      <c r="K690" s="30">
        <f>SUMIF('1060 NQN'!$A$2:$A$2023,$G690,'1060 NQN'!$I$2:$I$2023)</f>
        <v/>
      </c>
      <c r="L690" s="30">
        <f>SUMIF('1060 NQN'!$A$2:$A$2023,$G690,'1060 NQN'!$Q$2:$Q$2023)</f>
        <v/>
      </c>
      <c r="M690" s="30">
        <f>$K690-$L690</f>
        <v/>
      </c>
      <c r="N690" s="31">
        <f>IFERROR(SUMIF('1060 NQN'!$A$2:$A$2023,$G690,'1060 NQN'!$M$2:$M$2023)/$K690,0)</f>
        <v/>
      </c>
      <c r="O690" s="31">
        <f>IFERROR($K690*$N690,"")</f>
        <v/>
      </c>
      <c r="P690" s="31">
        <f>IFERROR($L690*$N690,"")</f>
        <v/>
      </c>
      <c r="Q690" s="31">
        <f>$M690*$N690</f>
        <v/>
      </c>
      <c r="R690" s="29" t="n"/>
      <c r="S690" s="39" t="n"/>
      <c r="T690" s="29" t="inlineStr">
        <is>
          <t>Sin recuento físico en el inventario de Avain</t>
        </is>
      </c>
      <c r="U690" s="40" t="inlineStr">
        <is>
          <t>Sin recuento físico</t>
        </is>
      </c>
      <c r="V690" s="29" t="n"/>
      <c r="W690" s="29" t="n"/>
      <c r="X690" s="29" t="n"/>
      <c r="Y690" s="29" t="n"/>
      <c r="Z690" s="29" t="n"/>
      <c r="AA690" s="29" t="inlineStr">
        <is>
          <t>El material ocupa 2 filas en la hoja 1060 NQN (lote/almacén). La cantidad SAP y la física de esta vista son el total del material.</t>
        </is>
      </c>
    </row>
    <row r="691">
      <c r="A691" s="29" t="inlineStr">
        <is>
          <t>Neuquén</t>
        </is>
      </c>
      <c r="B691" s="29" t="inlineStr">
        <is>
          <t>1060</t>
        </is>
      </c>
      <c r="C691" s="29" t="inlineStr">
        <is>
          <t>Stock SAP</t>
        </is>
      </c>
      <c r="D691" s="29" t="inlineStr">
        <is>
          <t>Descartables</t>
        </is>
      </c>
      <c r="E691" s="29" t="inlineStr">
        <is>
          <t>ZDES</t>
        </is>
      </c>
      <c r="F691" s="29" t="inlineStr">
        <is>
          <t>Dentro del alcance</t>
        </is>
      </c>
      <c r="G691" s="29" t="inlineStr">
        <is>
          <t>2000035</t>
        </is>
      </c>
      <c r="H691" s="29" t="inlineStr">
        <is>
          <t>TENSIOMETRO ADULTO</t>
        </is>
      </c>
      <c r="I691" s="29" t="inlineStr">
        <is>
          <t>524</t>
        </is>
      </c>
      <c r="J691" s="29" t="inlineStr">
        <is>
          <t>TENSIOMETRO</t>
        </is>
      </c>
      <c r="K691" s="30">
        <f>SUMIF('1060 NQN'!$A$2:$A$2023,$G691,'1060 NQN'!$I$2:$I$2023)</f>
        <v/>
      </c>
      <c r="L691" s="30">
        <f>SUMIF('1060 NQN'!$A$2:$A$2023,$G691,'1060 NQN'!$Q$2:$Q$2023)</f>
        <v/>
      </c>
      <c r="M691" s="30">
        <f>$K691-$L691</f>
        <v/>
      </c>
      <c r="N691" s="31">
        <f>IFERROR(SUMIF('1060 NQN'!$A$2:$A$2023,$G691,'1060 NQN'!$M$2:$M$2023)/$K691,0)</f>
        <v/>
      </c>
      <c r="O691" s="31">
        <f>IFERROR($K691*$N691,"")</f>
        <v/>
      </c>
      <c r="P691" s="31">
        <f>IFERROR($L691*$N691,"")</f>
        <v/>
      </c>
      <c r="Q691" s="31">
        <f>$M691*$N691</f>
        <v/>
      </c>
      <c r="R691" s="41" t="inlineStr">
        <is>
          <t>Valorización a validar: relación de cantidades 155 a 1 entre SAP y el recuento físico. Sugiere distinta unidad de medida (SAP por caja o envase y el recuento por unidad). La diferencia económica de esta fila no debe tomarse como definitiva.</t>
        </is>
      </c>
      <c r="S691" s="37" t="inlineStr">
        <is>
          <t>Alta</t>
        </is>
      </c>
      <c r="T691" s="29" t="inlineStr">
        <is>
          <t>Homologado – confianza Alta</t>
        </is>
      </c>
      <c r="U691" s="38" t="inlineStr">
        <is>
          <t>Dar de baja en SAP</t>
        </is>
      </c>
      <c r="V691" s="29" t="inlineStr">
        <is>
          <t>Cruce por nomenclatura SAP</t>
        </is>
      </c>
      <c r="W691" s="29" t="inlineStr">
        <is>
          <t>Sí</t>
        </is>
      </c>
      <c r="X691" s="29" t="inlineStr">
        <is>
          <t>2000035, 2001121</t>
        </is>
      </c>
      <c r="Y691" s="29" t="inlineStr">
        <is>
          <t>Sí</t>
        </is>
      </c>
      <c r="Z691" s="29" t="n"/>
      <c r="AA691" s="29" t="inlineStr">
        <is>
          <t>Cruce por nomenclatura: similitud 0.82. El cruce SAP–Avain identificó 2 códigos SAP como posibles equivalentes del mismo ítem de Avain (2000035, 2001121). Se imputó al primero (lógica BUSCARV); requiere validación posterior. El material ocupa 3 filas en la hoja 1060 NQN (lote/almacén). La cantidad SAP y la física de esta vista son el total del material.</t>
        </is>
      </c>
    </row>
    <row r="692">
      <c r="A692" s="29" t="inlineStr">
        <is>
          <t>Neuquén</t>
        </is>
      </c>
      <c r="B692" s="29" t="inlineStr">
        <is>
          <t>1060</t>
        </is>
      </c>
      <c r="C692" s="29" t="inlineStr">
        <is>
          <t>Stock SAP</t>
        </is>
      </c>
      <c r="D692" s="29" t="inlineStr">
        <is>
          <t>Uniformes</t>
        </is>
      </c>
      <c r="E692" s="29" t="inlineStr">
        <is>
          <t>ZUNI</t>
        </is>
      </c>
      <c r="F692" s="29" t="inlineStr">
        <is>
          <t>Fuera del alcance</t>
        </is>
      </c>
      <c r="G692" s="29" t="inlineStr">
        <is>
          <t>3000435</t>
        </is>
      </c>
      <c r="H692" s="29" t="inlineStr">
        <is>
          <t>Chaqueta Blanca ML yacimiento T XL</t>
        </is>
      </c>
      <c r="I692" s="29" t="n"/>
      <c r="J692" s="29" t="n"/>
      <c r="K692" s="30">
        <f>SUMIF('1060 NQN'!$A$2:$A$2023,$G692,'1060 NQN'!$I$2:$I$2023)</f>
        <v/>
      </c>
      <c r="L692" s="30">
        <f>SUMIF('1060 NQN'!$A$2:$A$2023,$G692,'1060 NQN'!$Q$2:$Q$2023)</f>
        <v/>
      </c>
      <c r="M692" s="30">
        <f>$K692-$L692</f>
        <v/>
      </c>
      <c r="N692" s="31">
        <f>IFERROR(SUMIF('1060 NQN'!$A$2:$A$2023,$G692,'1060 NQN'!$M$2:$M$2023)/$K692,0)</f>
        <v/>
      </c>
      <c r="O692" s="31">
        <f>IFERROR($K692*$N692,"")</f>
        <v/>
      </c>
      <c r="P692" s="31">
        <f>IFERROR($L692*$N692,"")</f>
        <v/>
      </c>
      <c r="Q692" s="31">
        <f>$M692*$N692</f>
        <v/>
      </c>
      <c r="R692" s="29" t="n"/>
      <c r="S692" s="39" t="n"/>
      <c r="T692" s="29" t="inlineStr">
        <is>
          <t>No aplica: uniformes, clasificación que el inventario físico de Farmacia no releva</t>
        </is>
      </c>
      <c r="U692" s="40" t="inlineStr">
        <is>
          <t>Fuera del alcance del inventario físico</t>
        </is>
      </c>
      <c r="V692" s="29" t="n"/>
      <c r="W692" s="29" t="n"/>
      <c r="X692" s="29" t="n"/>
      <c r="Y692" s="29" t="n"/>
      <c r="Z692" s="29" t="n"/>
      <c r="AA692" s="29" t="inlineStr">
        <is>
          <t>El material ocupa 2 filas en la hoja 1060 NQN (lote/almacén). La cantidad SAP y la física de esta vista son el total del material.</t>
        </is>
      </c>
    </row>
    <row r="693">
      <c r="A693" s="29" t="inlineStr">
        <is>
          <t>Neuquén</t>
        </is>
      </c>
      <c r="B693" s="29" t="inlineStr">
        <is>
          <t>1060</t>
        </is>
      </c>
      <c r="C693" s="29" t="inlineStr">
        <is>
          <t>Stock SAP</t>
        </is>
      </c>
      <c r="D693" s="29" t="inlineStr">
        <is>
          <t>Medicamentos</t>
        </is>
      </c>
      <c r="E693" s="29" t="inlineStr">
        <is>
          <t>ZMED</t>
        </is>
      </c>
      <c r="F693" s="29" t="inlineStr">
        <is>
          <t>Dentro del alcance</t>
        </is>
      </c>
      <c r="G693" s="29" t="inlineStr">
        <is>
          <t>1000452</t>
        </is>
      </c>
      <c r="H693" s="29" t="inlineStr">
        <is>
          <t>INSULINA RAPIDA LISPRO</t>
        </is>
      </c>
      <c r="I693" s="29" t="n"/>
      <c r="J693" s="29" t="n"/>
      <c r="K693" s="30">
        <f>SUMIF('1060 NQN'!$A$2:$A$2023,$G693,'1060 NQN'!$I$2:$I$2023)</f>
        <v/>
      </c>
      <c r="L693" s="30">
        <f>SUMIF('1060 NQN'!$A$2:$A$2023,$G693,'1060 NQN'!$Q$2:$Q$2023)</f>
        <v/>
      </c>
      <c r="M693" s="30">
        <f>$K693-$L693</f>
        <v/>
      </c>
      <c r="N693" s="31">
        <f>IFERROR(SUMIF('1060 NQN'!$A$2:$A$2023,$G693,'1060 NQN'!$M$2:$M$2023)/$K693,0)</f>
        <v/>
      </c>
      <c r="O693" s="31">
        <f>IFERROR($K693*$N693,"")</f>
        <v/>
      </c>
      <c r="P693" s="31">
        <f>IFERROR($L693*$N693,"")</f>
        <v/>
      </c>
      <c r="Q693" s="31">
        <f>$M693*$N693</f>
        <v/>
      </c>
      <c r="R693" s="29" t="n"/>
      <c r="S693" s="39" t="n"/>
      <c r="T693" s="29" t="inlineStr">
        <is>
          <t>Sin recuento físico en el inventario de Avain</t>
        </is>
      </c>
      <c r="U693" s="40" t="inlineStr">
        <is>
          <t>Sin recuento físico</t>
        </is>
      </c>
      <c r="V693" s="29" t="n"/>
      <c r="W693" s="29" t="n"/>
      <c r="X693" s="29" t="n"/>
      <c r="Y693" s="29" t="n"/>
      <c r="Z693" s="29" t="n"/>
      <c r="AA693" s="29" t="inlineStr">
        <is>
          <t>El material ocupa 11 filas en la hoja 1060 NQN (lote/almacén). La cantidad SAP y la física de esta vista son el total del material.</t>
        </is>
      </c>
    </row>
    <row r="694">
      <c r="A694" s="29" t="inlineStr">
        <is>
          <t>Neuquén</t>
        </is>
      </c>
      <c r="B694" s="29" t="inlineStr">
        <is>
          <t>1060</t>
        </is>
      </c>
      <c r="C694" s="29" t="inlineStr">
        <is>
          <t>Stock SAP</t>
        </is>
      </c>
      <c r="D694" s="29" t="inlineStr">
        <is>
          <t>Descartables</t>
        </is>
      </c>
      <c r="E694" s="29" t="inlineStr">
        <is>
          <t>ZDES</t>
        </is>
      </c>
      <c r="F694" s="29" t="inlineStr">
        <is>
          <t>Dentro del alcance</t>
        </is>
      </c>
      <c r="G694" s="29" t="inlineStr">
        <is>
          <t>2000067</t>
        </is>
      </c>
      <c r="H694" s="29" t="inlineStr">
        <is>
          <t>TUBO ENDOTRAQ. Nº 2 C/BALON</t>
        </is>
      </c>
      <c r="I694" s="29" t="n"/>
      <c r="J694" s="29" t="n"/>
      <c r="K694" s="30">
        <f>SUMIF('1060 NQN'!$A$2:$A$2023,$G694,'1060 NQN'!$I$2:$I$2023)</f>
        <v/>
      </c>
      <c r="L694" s="30">
        <f>SUMIF('1060 NQN'!$A$2:$A$2023,$G694,'1060 NQN'!$Q$2:$Q$2023)</f>
        <v/>
      </c>
      <c r="M694" s="30">
        <f>$K694-$L694</f>
        <v/>
      </c>
      <c r="N694" s="31">
        <f>IFERROR(SUMIF('1060 NQN'!$A$2:$A$2023,$G694,'1060 NQN'!$M$2:$M$2023)/$K694,0)</f>
        <v/>
      </c>
      <c r="O694" s="31">
        <f>IFERROR($K694*$N694,"")</f>
        <v/>
      </c>
      <c r="P694" s="31">
        <f>IFERROR($L694*$N694,"")</f>
        <v/>
      </c>
      <c r="Q694" s="31">
        <f>$M694*$N694</f>
        <v/>
      </c>
      <c r="R694" s="29" t="n"/>
      <c r="S694" s="39" t="n"/>
      <c r="T694" s="29" t="inlineStr">
        <is>
          <t>Sin recuento físico en el inventario de Avain</t>
        </is>
      </c>
      <c r="U694" s="40" t="inlineStr">
        <is>
          <t>Sin recuento físico</t>
        </is>
      </c>
      <c r="V694" s="29" t="n"/>
      <c r="W694" s="29" t="n"/>
      <c r="X694" s="29" t="n"/>
      <c r="Y694" s="29" t="n"/>
      <c r="Z694" s="29" t="n"/>
      <c r="AA694" s="29" t="n"/>
    </row>
    <row r="695">
      <c r="A695" s="29" t="inlineStr">
        <is>
          <t>Neuquén</t>
        </is>
      </c>
      <c r="B695" s="29" t="inlineStr">
        <is>
          <t>1060</t>
        </is>
      </c>
      <c r="C695" s="29" t="inlineStr">
        <is>
          <t>Stock SAP</t>
        </is>
      </c>
      <c r="D695" s="29" t="inlineStr">
        <is>
          <t>Descartables</t>
        </is>
      </c>
      <c r="E695" s="29" t="inlineStr">
        <is>
          <t>ZDES</t>
        </is>
      </c>
      <c r="F695" s="29" t="inlineStr">
        <is>
          <t>Dentro del alcance</t>
        </is>
      </c>
      <c r="G695" s="29" t="inlineStr">
        <is>
          <t>2000072</t>
        </is>
      </c>
      <c r="H695" s="29" t="inlineStr">
        <is>
          <t>TUBO ENDOTRAQ. Nº 4 C/BALON</t>
        </is>
      </c>
      <c r="I695" s="29" t="n"/>
      <c r="J695" s="29" t="n"/>
      <c r="K695" s="30">
        <f>SUMIF('1060 NQN'!$A$2:$A$2023,$G695,'1060 NQN'!$I$2:$I$2023)</f>
        <v/>
      </c>
      <c r="L695" s="30">
        <f>SUMIF('1060 NQN'!$A$2:$A$2023,$G695,'1060 NQN'!$Q$2:$Q$2023)</f>
        <v/>
      </c>
      <c r="M695" s="30">
        <f>$K695-$L695</f>
        <v/>
      </c>
      <c r="N695" s="31">
        <f>IFERROR(SUMIF('1060 NQN'!$A$2:$A$2023,$G695,'1060 NQN'!$M$2:$M$2023)/$K695,0)</f>
        <v/>
      </c>
      <c r="O695" s="31">
        <f>IFERROR($K695*$N695,"")</f>
        <v/>
      </c>
      <c r="P695" s="31">
        <f>IFERROR($L695*$N695,"")</f>
        <v/>
      </c>
      <c r="Q695" s="31">
        <f>$M695*$N695</f>
        <v/>
      </c>
      <c r="R695" s="29" t="n"/>
      <c r="S695" s="39" t="n"/>
      <c r="T695" s="29" t="inlineStr">
        <is>
          <t>Sin recuento físico en el inventario de Avain</t>
        </is>
      </c>
      <c r="U695" s="40" t="inlineStr">
        <is>
          <t>Sin recuento físico</t>
        </is>
      </c>
      <c r="V695" s="29" t="n"/>
      <c r="W695" s="29" t="n"/>
      <c r="X695" s="29" t="n"/>
      <c r="Y695" s="29" t="n"/>
      <c r="Z695" s="29" t="n"/>
      <c r="AA695" s="29" t="n"/>
    </row>
    <row r="696">
      <c r="A696" s="29" t="inlineStr">
        <is>
          <t>Neuquén</t>
        </is>
      </c>
      <c r="B696" s="29" t="inlineStr">
        <is>
          <t>1060</t>
        </is>
      </c>
      <c r="C696" s="29" t="inlineStr">
        <is>
          <t>Stock SAP</t>
        </is>
      </c>
      <c r="D696" s="29" t="inlineStr">
        <is>
          <t>Descartables</t>
        </is>
      </c>
      <c r="E696" s="29" t="inlineStr">
        <is>
          <t>ZDES</t>
        </is>
      </c>
      <c r="F696" s="29" t="inlineStr">
        <is>
          <t>Dentro del alcance</t>
        </is>
      </c>
      <c r="G696" s="29" t="inlineStr">
        <is>
          <t>2000314</t>
        </is>
      </c>
      <c r="H696" s="29" t="inlineStr">
        <is>
          <t>VENDA TIPO CAMBRIC X 5 CM</t>
        </is>
      </c>
      <c r="I696" s="29" t="n"/>
      <c r="J696" s="29" t="n"/>
      <c r="K696" s="30">
        <f>SUMIF('1060 NQN'!$A$2:$A$2023,$G696,'1060 NQN'!$I$2:$I$2023)</f>
        <v/>
      </c>
      <c r="L696" s="30">
        <f>SUMIF('1060 NQN'!$A$2:$A$2023,$G696,'1060 NQN'!$Q$2:$Q$2023)</f>
        <v/>
      </c>
      <c r="M696" s="30">
        <f>$K696-$L696</f>
        <v/>
      </c>
      <c r="N696" s="31">
        <f>IFERROR(SUMIF('1060 NQN'!$A$2:$A$2023,$G696,'1060 NQN'!$M$2:$M$2023)/$K696,0)</f>
        <v/>
      </c>
      <c r="O696" s="31">
        <f>IFERROR($K696*$N696,"")</f>
        <v/>
      </c>
      <c r="P696" s="31">
        <f>IFERROR($L696*$N696,"")</f>
        <v/>
      </c>
      <c r="Q696" s="31">
        <f>$M696*$N696</f>
        <v/>
      </c>
      <c r="R696" s="29" t="n"/>
      <c r="S696" s="39" t="n"/>
      <c r="T696" s="29" t="inlineStr">
        <is>
          <t>Sin recuento físico en el inventario de Avain</t>
        </is>
      </c>
      <c r="U696" s="40" t="inlineStr">
        <is>
          <t>Sin recuento físico</t>
        </is>
      </c>
      <c r="V696" s="29" t="n"/>
      <c r="W696" s="29" t="n"/>
      <c r="X696" s="29" t="n"/>
      <c r="Y696" s="29" t="n"/>
      <c r="Z696" s="29" t="n"/>
      <c r="AA696" s="29" t="inlineStr">
        <is>
          <t>El material ocupa 2 filas en la hoja 1060 NQN (lote/almacén). La cantidad SAP y la física de esta vista son el total del material.</t>
        </is>
      </c>
    </row>
    <row r="697">
      <c r="A697" s="29" t="inlineStr">
        <is>
          <t>Neuquén</t>
        </is>
      </c>
      <c r="B697" s="29" t="inlineStr">
        <is>
          <t>1060</t>
        </is>
      </c>
      <c r="C697" s="29" t="inlineStr">
        <is>
          <t>Stock SAP</t>
        </is>
      </c>
      <c r="D697" s="29" t="inlineStr">
        <is>
          <t>Descartables</t>
        </is>
      </c>
      <c r="E697" s="29" t="inlineStr">
        <is>
          <t>ZDES</t>
        </is>
      </c>
      <c r="F697" s="29" t="inlineStr">
        <is>
          <t>Dentro del alcance</t>
        </is>
      </c>
      <c r="G697" s="29" t="inlineStr">
        <is>
          <t>2000355</t>
        </is>
      </c>
      <c r="H697" s="29" t="inlineStr">
        <is>
          <t>APOSITO ESTERIL (G+A) 15X20CM</t>
        </is>
      </c>
      <c r="I697" s="29" t="n"/>
      <c r="J697" s="29" t="n"/>
      <c r="K697" s="30">
        <f>SUMIF('1060 NQN'!$A$2:$A$2023,$G697,'1060 NQN'!$I$2:$I$2023)</f>
        <v/>
      </c>
      <c r="L697" s="30">
        <f>SUMIF('1060 NQN'!$A$2:$A$2023,$G697,'1060 NQN'!$Q$2:$Q$2023)</f>
        <v/>
      </c>
      <c r="M697" s="30">
        <f>$K697-$L697</f>
        <v/>
      </c>
      <c r="N697" s="31">
        <f>IFERROR(SUMIF('1060 NQN'!$A$2:$A$2023,$G697,'1060 NQN'!$M$2:$M$2023)/$K697,0)</f>
        <v/>
      </c>
      <c r="O697" s="31">
        <f>IFERROR($K697*$N697,"")</f>
        <v/>
      </c>
      <c r="P697" s="31">
        <f>IFERROR($L697*$N697,"")</f>
        <v/>
      </c>
      <c r="Q697" s="31">
        <f>$M697*$N697</f>
        <v/>
      </c>
      <c r="R697" s="29" t="n"/>
      <c r="S697" s="39" t="n"/>
      <c r="T697" s="29" t="inlineStr">
        <is>
          <t>Sin recuento físico en el inventario de Avain</t>
        </is>
      </c>
      <c r="U697" s="40" t="inlineStr">
        <is>
          <t>Sin recuento físico</t>
        </is>
      </c>
      <c r="V697" s="29" t="n"/>
      <c r="W697" s="29" t="n"/>
      <c r="X697" s="29" t="n"/>
      <c r="Y697" s="29" t="n"/>
      <c r="Z697" s="29" t="n"/>
      <c r="AA697" s="29" t="n"/>
    </row>
    <row r="698">
      <c r="A698" s="29" t="inlineStr">
        <is>
          <t>Neuquén</t>
        </is>
      </c>
      <c r="B698" s="29" t="inlineStr">
        <is>
          <t>1060</t>
        </is>
      </c>
      <c r="C698" s="29" t="inlineStr">
        <is>
          <t>Stock SAP</t>
        </is>
      </c>
      <c r="D698" s="29" t="inlineStr">
        <is>
          <t>Descartables</t>
        </is>
      </c>
      <c r="E698" s="29" t="inlineStr">
        <is>
          <t>ZDES</t>
        </is>
      </c>
      <c r="F698" s="29" t="inlineStr">
        <is>
          <t>Dentro del alcance</t>
        </is>
      </c>
      <c r="G698" s="29" t="inlineStr">
        <is>
          <t>2000868</t>
        </is>
      </c>
      <c r="H698" s="29" t="inlineStr">
        <is>
          <t>DESCARTADOR C/TAPA GIRATORIA MOD M5 4.8L</t>
        </is>
      </c>
      <c r="I698" s="29" t="n"/>
      <c r="J698" s="29" t="n"/>
      <c r="K698" s="30">
        <f>SUMIF('1060 NQN'!$A$2:$A$2023,$G698,'1060 NQN'!$I$2:$I$2023)</f>
        <v/>
      </c>
      <c r="L698" s="30">
        <f>SUMIF('1060 NQN'!$A$2:$A$2023,$G698,'1060 NQN'!$Q$2:$Q$2023)</f>
        <v/>
      </c>
      <c r="M698" s="30">
        <f>$K698-$L698</f>
        <v/>
      </c>
      <c r="N698" s="31">
        <f>IFERROR(SUMIF('1060 NQN'!$A$2:$A$2023,$G698,'1060 NQN'!$M$2:$M$2023)/$K698,0)</f>
        <v/>
      </c>
      <c r="O698" s="31">
        <f>IFERROR($K698*$N698,"")</f>
        <v/>
      </c>
      <c r="P698" s="31">
        <f>IFERROR($L698*$N698,"")</f>
        <v/>
      </c>
      <c r="Q698" s="31">
        <f>$M698*$N698</f>
        <v/>
      </c>
      <c r="R698" s="29" t="n"/>
      <c r="S698" s="39" t="n"/>
      <c r="T698" s="29" t="inlineStr">
        <is>
          <t>Sin recuento físico en el inventario de Avain</t>
        </is>
      </c>
      <c r="U698" s="40" t="inlineStr">
        <is>
          <t>Sin recuento físico</t>
        </is>
      </c>
      <c r="V698" s="29" t="n"/>
      <c r="W698" s="29" t="n"/>
      <c r="X698" s="29" t="n"/>
      <c r="Y698" s="29" t="n"/>
      <c r="Z698" s="29" t="n"/>
      <c r="AA698" s="29" t="inlineStr">
        <is>
          <t>El material ocupa 2 filas en la hoja 1060 NQN (lote/almacén). La cantidad SAP y la física de esta vista son el total del material.</t>
        </is>
      </c>
    </row>
    <row r="699">
      <c r="A699" s="29" t="inlineStr">
        <is>
          <t>Neuquén</t>
        </is>
      </c>
      <c r="B699" s="29" t="inlineStr">
        <is>
          <t>1060</t>
        </is>
      </c>
      <c r="C699" s="29" t="inlineStr">
        <is>
          <t>Stock SAP</t>
        </is>
      </c>
      <c r="D699" s="29" t="inlineStr">
        <is>
          <t>Descartables</t>
        </is>
      </c>
      <c r="E699" s="29" t="inlineStr">
        <is>
          <t>ZDES</t>
        </is>
      </c>
      <c r="F699" s="29" t="inlineStr">
        <is>
          <t>Dentro del alcance</t>
        </is>
      </c>
      <c r="G699" s="29" t="inlineStr">
        <is>
          <t>2000659</t>
        </is>
      </c>
      <c r="H699" s="29" t="inlineStr">
        <is>
          <t>KIT CANULAS OROFARINGEAS (TUBOS DE MAYO)</t>
        </is>
      </c>
      <c r="I699" s="29" t="inlineStr">
        <is>
          <t>394; 500</t>
        </is>
      </c>
      <c r="J699" s="29" t="inlineStr">
        <is>
          <t>CANULAS DE MAYO N°4; CANULAS DE MAYO N°5</t>
        </is>
      </c>
      <c r="K699" s="30">
        <f>SUMIF('1060 NQN'!$A$2:$A$2023,$G699,'1060 NQN'!$I$2:$I$2023)</f>
        <v/>
      </c>
      <c r="L699" s="30">
        <f>SUMIF('1060 NQN'!$A$2:$A$2023,$G699,'1060 NQN'!$Q$2:$Q$2023)</f>
        <v/>
      </c>
      <c r="M699" s="30">
        <f>$K699-$L699</f>
        <v/>
      </c>
      <c r="N699" s="31">
        <f>IFERROR(SUMIF('1060 NQN'!$A$2:$A$2023,$G699,'1060 NQN'!$M$2:$M$2023)/$K699,0)</f>
        <v/>
      </c>
      <c r="O699" s="31">
        <f>IFERROR($K699*$N699,"")</f>
        <v/>
      </c>
      <c r="P699" s="31">
        <f>IFERROR($L699*$N699,"")</f>
        <v/>
      </c>
      <c r="Q699" s="31">
        <f>$M699*$N699</f>
        <v/>
      </c>
      <c r="R699" s="29" t="n"/>
      <c r="S699" s="38" t="inlineStr">
        <is>
          <t>Baja</t>
        </is>
      </c>
      <c r="T699" s="29" t="inlineStr">
        <is>
          <t>Homologado – confianza Baja – pendiente de validación</t>
        </is>
      </c>
      <c r="U699" s="38" t="inlineStr">
        <is>
          <t>Dar de baja en SAP</t>
        </is>
      </c>
      <c r="V699" s="29" t="inlineStr">
        <is>
          <t>Cruce por nomenclatura SAP</t>
        </is>
      </c>
      <c r="W699" s="29" t="inlineStr">
        <is>
          <t>No</t>
        </is>
      </c>
      <c r="X699" s="29" t="n"/>
      <c r="Y699" s="29" t="inlineStr">
        <is>
          <t>No</t>
        </is>
      </c>
      <c r="Z699" s="29" t="n"/>
      <c r="AA699" s="29" t="inlineStr">
        <is>
          <t>Varias denominaciones del inventario físico corresponden a este material SAP (394 CANULAS DE MAYO N°4; 500 CANULAS DE MAYO N°5). Se sumaron las cantidades físicas. Cruce por nomenclatura: similitud 0.52. El código Avain 500 figura en la homologación como «Mgsulfato» (master M04-015), pero en el inventario físico corresponde a «CANULAS DE MAYO N°5». El código no coincide con el producto: no se usó el vínculo de la homologación y se cruzó por nomenclatura. A revisar con los responsables de la base. Cruce por nomenclatura: similitud 0.52.</t>
        </is>
      </c>
    </row>
    <row r="700">
      <c r="A700" s="29" t="inlineStr">
        <is>
          <t>Neuquén</t>
        </is>
      </c>
      <c r="B700" s="29" t="inlineStr">
        <is>
          <t>1060</t>
        </is>
      </c>
      <c r="C700" s="29" t="inlineStr">
        <is>
          <t>Stock SAP</t>
        </is>
      </c>
      <c r="D700" s="29" t="inlineStr">
        <is>
          <t>Medicamentos</t>
        </is>
      </c>
      <c r="E700" s="29" t="inlineStr">
        <is>
          <t>ZMED</t>
        </is>
      </c>
      <c r="F700" s="29" t="inlineStr">
        <is>
          <t>Dentro del alcance</t>
        </is>
      </c>
      <c r="G700" s="29" t="inlineStr">
        <is>
          <t>1000019</t>
        </is>
      </c>
      <c r="H700" s="29" t="inlineStr">
        <is>
          <t>CHATA ORINAL FEMENINO</t>
        </is>
      </c>
      <c r="I700" s="29" t="inlineStr">
        <is>
          <t>391</t>
        </is>
      </c>
      <c r="J700" s="29" t="inlineStr">
        <is>
          <t>CHATA</t>
        </is>
      </c>
      <c r="K700" s="30">
        <f>SUMIF('1060 NQN'!$A$2:$A$2023,$G700,'1060 NQN'!$I$2:$I$2023)</f>
        <v/>
      </c>
      <c r="L700" s="30">
        <f>SUMIF('1060 NQN'!$A$2:$A$2023,$G700,'1060 NQN'!$Q$2:$Q$2023)</f>
        <v/>
      </c>
      <c r="M700" s="30">
        <f>$K700-$L700</f>
        <v/>
      </c>
      <c r="N700" s="31">
        <f>IFERROR(SUMIF('1060 NQN'!$A$2:$A$2023,$G700,'1060 NQN'!$M$2:$M$2023)/$K700,0)</f>
        <v/>
      </c>
      <c r="O700" s="31">
        <f>IFERROR($K700*$N700,"")</f>
        <v/>
      </c>
      <c r="P700" s="31">
        <f>IFERROR($L700*$N700,"")</f>
        <v/>
      </c>
      <c r="Q700" s="31">
        <f>$M700*$N700</f>
        <v/>
      </c>
      <c r="R700" s="29" t="n"/>
      <c r="S700" s="42" t="inlineStr">
        <is>
          <t>Media</t>
        </is>
      </c>
      <c r="T700" s="29" t="inlineStr">
        <is>
          <t>Homologado – confianza Media – pendiente de validación</t>
        </is>
      </c>
      <c r="U700" s="38" t="inlineStr">
        <is>
          <t>Dar de baja en SAP</t>
        </is>
      </c>
      <c r="V700" s="29" t="inlineStr">
        <is>
          <t>Cruce por nomenclatura SAP</t>
        </is>
      </c>
      <c r="W700" s="29" t="inlineStr">
        <is>
          <t>No</t>
        </is>
      </c>
      <c r="X700" s="29" t="n"/>
      <c r="Y700" s="29" t="inlineStr">
        <is>
          <t>No</t>
        </is>
      </c>
      <c r="Z700" s="29" t="n"/>
      <c r="AA700" s="29" t="inlineStr">
        <is>
          <t>Cruce por nomenclatura: similitud 0.66. El material ocupa 5 filas en la hoja 1060 NQN (lote/almacén). La cantidad SAP y la física de esta vista son el total del material.</t>
        </is>
      </c>
    </row>
    <row r="701">
      <c r="A701" s="29" t="inlineStr">
        <is>
          <t>Neuquén</t>
        </is>
      </c>
      <c r="B701" s="29" t="inlineStr">
        <is>
          <t>1060</t>
        </is>
      </c>
      <c r="C701" s="29" t="inlineStr">
        <is>
          <t>Stock SAP</t>
        </is>
      </c>
      <c r="D701" s="29" t="inlineStr">
        <is>
          <t>Medicamentos</t>
        </is>
      </c>
      <c r="E701" s="29" t="inlineStr">
        <is>
          <t>ZMED</t>
        </is>
      </c>
      <c r="F701" s="29" t="inlineStr">
        <is>
          <t>Dentro del alcance</t>
        </is>
      </c>
      <c r="G701" s="29" t="inlineStr">
        <is>
          <t>1000410</t>
        </is>
      </c>
      <c r="H701" s="29" t="inlineStr">
        <is>
          <t>DOPAMINA 200MG/5 ML</t>
        </is>
      </c>
      <c r="I701" s="29" t="n"/>
      <c r="J701" s="29" t="n"/>
      <c r="K701" s="30">
        <f>SUMIF('1060 NQN'!$A$2:$A$2023,$G701,'1060 NQN'!$I$2:$I$2023)</f>
        <v/>
      </c>
      <c r="L701" s="30">
        <f>SUMIF('1060 NQN'!$A$2:$A$2023,$G701,'1060 NQN'!$Q$2:$Q$2023)</f>
        <v/>
      </c>
      <c r="M701" s="30">
        <f>$K701-$L701</f>
        <v/>
      </c>
      <c r="N701" s="31">
        <f>IFERROR(SUMIF('1060 NQN'!$A$2:$A$2023,$G701,'1060 NQN'!$M$2:$M$2023)/$K701,0)</f>
        <v/>
      </c>
      <c r="O701" s="31">
        <f>IFERROR($K701*$N701,"")</f>
        <v/>
      </c>
      <c r="P701" s="31">
        <f>IFERROR($L701*$N701,"")</f>
        <v/>
      </c>
      <c r="Q701" s="31">
        <f>$M701*$N701</f>
        <v/>
      </c>
      <c r="R701" s="29" t="n"/>
      <c r="S701" s="39" t="n"/>
      <c r="T701" s="29" t="inlineStr">
        <is>
          <t>Sin recuento físico en el inventario de Avain</t>
        </is>
      </c>
      <c r="U701" s="40" t="inlineStr">
        <is>
          <t>Sin recuento físico</t>
        </is>
      </c>
      <c r="V701" s="29" t="n"/>
      <c r="W701" s="29" t="n"/>
      <c r="X701" s="29" t="n"/>
      <c r="Y701" s="29" t="n"/>
      <c r="Z701" s="29" t="n"/>
      <c r="AA701" s="29" t="inlineStr">
        <is>
          <t>El material ocupa 2 filas en la hoja 1060 NQN (lote/almacén). La cantidad SAP y la física de esta vista son el total del material.</t>
        </is>
      </c>
    </row>
    <row r="702">
      <c r="A702" s="29" t="inlineStr">
        <is>
          <t>Neuquén</t>
        </is>
      </c>
      <c r="B702" s="29" t="inlineStr">
        <is>
          <t>1060</t>
        </is>
      </c>
      <c r="C702" s="29" t="inlineStr">
        <is>
          <t>Stock SAP</t>
        </is>
      </c>
      <c r="D702" s="29" t="inlineStr">
        <is>
          <t>Descartables</t>
        </is>
      </c>
      <c r="E702" s="29" t="inlineStr">
        <is>
          <t>ZDES</t>
        </is>
      </c>
      <c r="F702" s="29" t="inlineStr">
        <is>
          <t>Dentro del alcance</t>
        </is>
      </c>
      <c r="G702" s="29" t="inlineStr">
        <is>
          <t>2000073</t>
        </is>
      </c>
      <c r="H702" s="29" t="inlineStr">
        <is>
          <t>TUBO ENDOTRAQ N° 4.5 C/BALON</t>
        </is>
      </c>
      <c r="I702" s="29" t="n"/>
      <c r="J702" s="29" t="n"/>
      <c r="K702" s="30">
        <f>SUMIF('1060 NQN'!$A$2:$A$2023,$G702,'1060 NQN'!$I$2:$I$2023)</f>
        <v/>
      </c>
      <c r="L702" s="30">
        <f>SUMIF('1060 NQN'!$A$2:$A$2023,$G702,'1060 NQN'!$Q$2:$Q$2023)</f>
        <v/>
      </c>
      <c r="M702" s="30">
        <f>$K702-$L702</f>
        <v/>
      </c>
      <c r="N702" s="31">
        <f>IFERROR(SUMIF('1060 NQN'!$A$2:$A$2023,$G702,'1060 NQN'!$M$2:$M$2023)/$K702,0)</f>
        <v/>
      </c>
      <c r="O702" s="31">
        <f>IFERROR($K702*$N702,"")</f>
        <v/>
      </c>
      <c r="P702" s="31">
        <f>IFERROR($L702*$N702,"")</f>
        <v/>
      </c>
      <c r="Q702" s="31">
        <f>$M702*$N702</f>
        <v/>
      </c>
      <c r="R702" s="29" t="n"/>
      <c r="S702" s="39" t="n"/>
      <c r="T702" s="29" t="inlineStr">
        <is>
          <t>Sin recuento físico en el inventario de Avain</t>
        </is>
      </c>
      <c r="U702" s="40" t="inlineStr">
        <is>
          <t>Sin recuento físico</t>
        </is>
      </c>
      <c r="V702" s="29" t="n"/>
      <c r="W702" s="29" t="n"/>
      <c r="X702" s="29" t="n"/>
      <c r="Y702" s="29" t="n"/>
      <c r="Z702" s="29" t="n"/>
      <c r="AA702" s="29" t="n"/>
    </row>
    <row r="703">
      <c r="A703" s="29" t="inlineStr">
        <is>
          <t>Neuquén</t>
        </is>
      </c>
      <c r="B703" s="29" t="inlineStr">
        <is>
          <t>1060</t>
        </is>
      </c>
      <c r="C703" s="29" t="inlineStr">
        <is>
          <t>Stock SAP</t>
        </is>
      </c>
      <c r="D703" s="29" t="inlineStr">
        <is>
          <t>Descartables</t>
        </is>
      </c>
      <c r="E703" s="29" t="inlineStr">
        <is>
          <t>ZDES</t>
        </is>
      </c>
      <c r="F703" s="29" t="inlineStr">
        <is>
          <t>Dentro del alcance</t>
        </is>
      </c>
      <c r="G703" s="29" t="inlineStr">
        <is>
          <t>2000075</t>
        </is>
      </c>
      <c r="H703" s="29" t="inlineStr">
        <is>
          <t>TUBO ENDOTRAQ N° 5.5 C/BALON</t>
        </is>
      </c>
      <c r="I703" s="29" t="n"/>
      <c r="J703" s="29" t="n"/>
      <c r="K703" s="30">
        <f>SUMIF('1060 NQN'!$A$2:$A$2023,$G703,'1060 NQN'!$I$2:$I$2023)</f>
        <v/>
      </c>
      <c r="L703" s="30">
        <f>SUMIF('1060 NQN'!$A$2:$A$2023,$G703,'1060 NQN'!$Q$2:$Q$2023)</f>
        <v/>
      </c>
      <c r="M703" s="30">
        <f>$K703-$L703</f>
        <v/>
      </c>
      <c r="N703" s="31">
        <f>IFERROR(SUMIF('1060 NQN'!$A$2:$A$2023,$G703,'1060 NQN'!$M$2:$M$2023)/$K703,0)</f>
        <v/>
      </c>
      <c r="O703" s="31">
        <f>IFERROR($K703*$N703,"")</f>
        <v/>
      </c>
      <c r="P703" s="31">
        <f>IFERROR($L703*$N703,"")</f>
        <v/>
      </c>
      <c r="Q703" s="31">
        <f>$M703*$N703</f>
        <v/>
      </c>
      <c r="R703" s="29" t="n"/>
      <c r="S703" s="39" t="n"/>
      <c r="T703" s="29" t="inlineStr">
        <is>
          <t>Sin recuento físico en el inventario de Avain</t>
        </is>
      </c>
      <c r="U703" s="40" t="inlineStr">
        <is>
          <t>Sin recuento físico</t>
        </is>
      </c>
      <c r="V703" s="29" t="n"/>
      <c r="W703" s="29" t="n"/>
      <c r="X703" s="29" t="n"/>
      <c r="Y703" s="29" t="n"/>
      <c r="Z703" s="29" t="n"/>
      <c r="AA703" s="29" t="inlineStr">
        <is>
          <t>El material ocupa 2 filas en la hoja 1060 NQN (lote/almacén). La cantidad SAP y la física de esta vista son el total del material.</t>
        </is>
      </c>
    </row>
    <row r="704">
      <c r="A704" s="29" t="inlineStr">
        <is>
          <t>Neuquén</t>
        </is>
      </c>
      <c r="B704" s="29" t="inlineStr">
        <is>
          <t>1060</t>
        </is>
      </c>
      <c r="C704" s="29" t="inlineStr">
        <is>
          <t>Stock SAP</t>
        </is>
      </c>
      <c r="D704" s="29" t="inlineStr">
        <is>
          <t>Medicamentos</t>
        </is>
      </c>
      <c r="E704" s="29" t="inlineStr">
        <is>
          <t>ZMED</t>
        </is>
      </c>
      <c r="F704" s="29" t="inlineStr">
        <is>
          <t>Dentro del alcance</t>
        </is>
      </c>
      <c r="G704" s="29" t="inlineStr">
        <is>
          <t>1000054</t>
        </is>
      </c>
      <c r="H704" s="29" t="inlineStr">
        <is>
          <t>ALCOHOL AL 96% X 500ML</t>
        </is>
      </c>
      <c r="I704" s="29" t="n"/>
      <c r="J704" s="29" t="n"/>
      <c r="K704" s="30">
        <f>SUMIF('1060 NQN'!$A$2:$A$2023,$G704,'1060 NQN'!$I$2:$I$2023)</f>
        <v/>
      </c>
      <c r="L704" s="30">
        <f>SUMIF('1060 NQN'!$A$2:$A$2023,$G704,'1060 NQN'!$Q$2:$Q$2023)</f>
        <v/>
      </c>
      <c r="M704" s="30">
        <f>$K704-$L704</f>
        <v/>
      </c>
      <c r="N704" s="31">
        <f>IFERROR(SUMIF('1060 NQN'!$A$2:$A$2023,$G704,'1060 NQN'!$M$2:$M$2023)/$K704,0)</f>
        <v/>
      </c>
      <c r="O704" s="31">
        <f>IFERROR($K704*$N704,"")</f>
        <v/>
      </c>
      <c r="P704" s="31">
        <f>IFERROR($L704*$N704,"")</f>
        <v/>
      </c>
      <c r="Q704" s="31">
        <f>$M704*$N704</f>
        <v/>
      </c>
      <c r="R704" s="29" t="n"/>
      <c r="S704" s="39" t="n"/>
      <c r="T704" s="29" t="inlineStr">
        <is>
          <t>Sin recuento físico en el inventario de Avain</t>
        </is>
      </c>
      <c r="U704" s="40" t="inlineStr">
        <is>
          <t>Sin recuento físico</t>
        </is>
      </c>
      <c r="V704" s="29" t="n"/>
      <c r="W704" s="29" t="n"/>
      <c r="X704" s="29" t="n"/>
      <c r="Y704" s="29" t="n"/>
      <c r="Z704" s="29" t="n"/>
      <c r="AA704" s="29" t="inlineStr">
        <is>
          <t>El material ocupa 3 filas en la hoja 1060 NQN (lote/almacén). La cantidad SAP y la física de esta vista son el total del material.</t>
        </is>
      </c>
    </row>
    <row r="705">
      <c r="A705" s="29" t="inlineStr">
        <is>
          <t>Neuquén</t>
        </is>
      </c>
      <c r="B705" s="29" t="inlineStr">
        <is>
          <t>1060</t>
        </is>
      </c>
      <c r="C705" s="29" t="inlineStr">
        <is>
          <t>Stock SAP</t>
        </is>
      </c>
      <c r="D705" s="29" t="inlineStr">
        <is>
          <t>Descartables</t>
        </is>
      </c>
      <c r="E705" s="29" t="inlineStr">
        <is>
          <t>ZDES</t>
        </is>
      </c>
      <c r="F705" s="29" t="inlineStr">
        <is>
          <t>Dentro del alcance</t>
        </is>
      </c>
      <c r="G705" s="29" t="inlineStr">
        <is>
          <t>2000717</t>
        </is>
      </c>
      <c r="H705" s="29" t="inlineStr">
        <is>
          <t>CIRCUITO ARM ADULTO LEISTUNG</t>
        </is>
      </c>
      <c r="I705" s="29" t="n"/>
      <c r="J705" s="29" t="n"/>
      <c r="K705" s="30">
        <f>SUMIF('1060 NQN'!$A$2:$A$2023,$G705,'1060 NQN'!$I$2:$I$2023)</f>
        <v/>
      </c>
      <c r="L705" s="30">
        <f>SUMIF('1060 NQN'!$A$2:$A$2023,$G705,'1060 NQN'!$Q$2:$Q$2023)</f>
        <v/>
      </c>
      <c r="M705" s="30">
        <f>$K705-$L705</f>
        <v/>
      </c>
      <c r="N705" s="31">
        <f>IFERROR(SUMIF('1060 NQN'!$A$2:$A$2023,$G705,'1060 NQN'!$M$2:$M$2023)/$K705,0)</f>
        <v/>
      </c>
      <c r="O705" s="31">
        <f>IFERROR($K705*$N705,"")</f>
        <v/>
      </c>
      <c r="P705" s="31">
        <f>IFERROR($L705*$N705,"")</f>
        <v/>
      </c>
      <c r="Q705" s="31">
        <f>$M705*$N705</f>
        <v/>
      </c>
      <c r="R705" s="29" t="n"/>
      <c r="S705" s="39" t="n"/>
      <c r="T705" s="29" t="inlineStr">
        <is>
          <t>Sin recuento físico en el inventario de Avain</t>
        </is>
      </c>
      <c r="U705" s="40" t="inlineStr">
        <is>
          <t>Sin recuento físico</t>
        </is>
      </c>
      <c r="V705" s="29" t="n"/>
      <c r="W705" s="29" t="n"/>
      <c r="X705" s="29" t="n"/>
      <c r="Y705" s="29" t="n"/>
      <c r="Z705" s="29" t="n"/>
      <c r="AA705" s="29" t="inlineStr">
        <is>
          <t>El material ocupa 2 filas en la hoja 1060 NQN (lote/almacén). La cantidad SAP y la física de esta vista son el total del material.</t>
        </is>
      </c>
    </row>
    <row r="706">
      <c r="A706" s="29" t="inlineStr">
        <is>
          <t>Neuquén</t>
        </is>
      </c>
      <c r="B706" s="29" t="inlineStr">
        <is>
          <t>1060</t>
        </is>
      </c>
      <c r="C706" s="29" t="inlineStr">
        <is>
          <t>Stock SAP</t>
        </is>
      </c>
      <c r="D706" s="29" t="inlineStr">
        <is>
          <t>Uniformes</t>
        </is>
      </c>
      <c r="E706" s="29" t="inlineStr">
        <is>
          <t>ZUNI</t>
        </is>
      </c>
      <c r="F706" s="29" t="inlineStr">
        <is>
          <t>Fuera del alcance</t>
        </is>
      </c>
      <c r="G706" s="29" t="inlineStr">
        <is>
          <t>3000434</t>
        </is>
      </c>
      <c r="H706" s="29" t="inlineStr">
        <is>
          <t>Chaqueta Blanca ML yacimiento T L</t>
        </is>
      </c>
      <c r="I706" s="29" t="n"/>
      <c r="J706" s="29" t="n"/>
      <c r="K706" s="30">
        <f>SUMIF('1060 NQN'!$A$2:$A$2023,$G706,'1060 NQN'!$I$2:$I$2023)</f>
        <v/>
      </c>
      <c r="L706" s="30">
        <f>SUMIF('1060 NQN'!$A$2:$A$2023,$G706,'1060 NQN'!$Q$2:$Q$2023)</f>
        <v/>
      </c>
      <c r="M706" s="30">
        <f>$K706-$L706</f>
        <v/>
      </c>
      <c r="N706" s="31">
        <f>IFERROR(SUMIF('1060 NQN'!$A$2:$A$2023,$G706,'1060 NQN'!$M$2:$M$2023)/$K706,0)</f>
        <v/>
      </c>
      <c r="O706" s="31">
        <f>IFERROR($K706*$N706,"")</f>
        <v/>
      </c>
      <c r="P706" s="31">
        <f>IFERROR($L706*$N706,"")</f>
        <v/>
      </c>
      <c r="Q706" s="31">
        <f>$M706*$N706</f>
        <v/>
      </c>
      <c r="R706" s="29" t="n"/>
      <c r="S706" s="39" t="n"/>
      <c r="T706" s="29" t="inlineStr">
        <is>
          <t>No aplica: uniformes, clasificación que el inventario físico de Farmacia no releva</t>
        </is>
      </c>
      <c r="U706" s="40" t="inlineStr">
        <is>
          <t>Fuera del alcance del inventario físico</t>
        </is>
      </c>
      <c r="V706" s="29" t="n"/>
      <c r="W706" s="29" t="n"/>
      <c r="X706" s="29" t="n"/>
      <c r="Y706" s="29" t="n"/>
      <c r="Z706" s="29" t="n"/>
      <c r="AA706" s="29" t="inlineStr">
        <is>
          <t>El material ocupa 2 filas en la hoja 1060 NQN (lote/almacén). La cantidad SAP y la física de esta vista son el total del material.</t>
        </is>
      </c>
    </row>
    <row r="707">
      <c r="A707" s="29" t="inlineStr">
        <is>
          <t>Neuquén</t>
        </is>
      </c>
      <c r="B707" s="29" t="inlineStr">
        <is>
          <t>1060</t>
        </is>
      </c>
      <c r="C707" s="29" t="inlineStr">
        <is>
          <t>Stock SAP</t>
        </is>
      </c>
      <c r="D707" s="29" t="inlineStr">
        <is>
          <t>Uniformes</t>
        </is>
      </c>
      <c r="E707" s="29" t="inlineStr">
        <is>
          <t>ZUNI</t>
        </is>
      </c>
      <c r="F707" s="29" t="inlineStr">
        <is>
          <t>Fuera del alcance</t>
        </is>
      </c>
      <c r="G707" s="29" t="inlineStr">
        <is>
          <t>3000914</t>
        </is>
      </c>
      <c r="H707" s="29" t="inlineStr">
        <is>
          <t>BOTIN DE SEGURIDAD T42</t>
        </is>
      </c>
      <c r="I707" s="29" t="n"/>
      <c r="J707" s="29" t="n"/>
      <c r="K707" s="30">
        <f>SUMIF('1060 NQN'!$A$2:$A$2023,$G707,'1060 NQN'!$I$2:$I$2023)</f>
        <v/>
      </c>
      <c r="L707" s="30">
        <f>SUMIF('1060 NQN'!$A$2:$A$2023,$G707,'1060 NQN'!$Q$2:$Q$2023)</f>
        <v/>
      </c>
      <c r="M707" s="30">
        <f>$K707-$L707</f>
        <v/>
      </c>
      <c r="N707" s="31">
        <f>IFERROR(SUMIF('1060 NQN'!$A$2:$A$2023,$G707,'1060 NQN'!$M$2:$M$2023)/$K707,0)</f>
        <v/>
      </c>
      <c r="O707" s="31">
        <f>IFERROR($K707*$N707,"")</f>
        <v/>
      </c>
      <c r="P707" s="31">
        <f>IFERROR($L707*$N707,"")</f>
        <v/>
      </c>
      <c r="Q707" s="31">
        <f>$M707*$N707</f>
        <v/>
      </c>
      <c r="R707" s="29" t="n"/>
      <c r="S707" s="39" t="n"/>
      <c r="T707" s="29" t="inlineStr">
        <is>
          <t>No aplica: uniformes, clasificación que el inventario físico de Farmacia no releva</t>
        </is>
      </c>
      <c r="U707" s="40" t="inlineStr">
        <is>
          <t>Fuera del alcance del inventario físico</t>
        </is>
      </c>
      <c r="V707" s="29" t="n"/>
      <c r="W707" s="29" t="n"/>
      <c r="X707" s="29" t="n"/>
      <c r="Y707" s="29" t="n"/>
      <c r="Z707" s="29" t="n"/>
      <c r="AA707" s="29" t="inlineStr">
        <is>
          <t>El material ocupa 2 filas en la hoja 1060 NQN (lote/almacén). La cantidad SAP y la física de esta vista son el total del material.</t>
        </is>
      </c>
    </row>
    <row r="708">
      <c r="A708" s="29" t="inlineStr">
        <is>
          <t>Neuquén</t>
        </is>
      </c>
      <c r="B708" s="29" t="inlineStr">
        <is>
          <t>1060</t>
        </is>
      </c>
      <c r="C708" s="29" t="inlineStr">
        <is>
          <t>Stock SAP</t>
        </is>
      </c>
      <c r="D708" s="29" t="inlineStr">
        <is>
          <t>Medicamentos</t>
        </is>
      </c>
      <c r="E708" s="29" t="inlineStr">
        <is>
          <t>ZMED</t>
        </is>
      </c>
      <c r="F708" s="29" t="inlineStr">
        <is>
          <t>Dentro del alcance</t>
        </is>
      </c>
      <c r="G708" s="29" t="inlineStr">
        <is>
          <t>1000146</t>
        </is>
      </c>
      <c r="H708" s="29" t="inlineStr">
        <is>
          <t>OXA B12 X 30COMP</t>
        </is>
      </c>
      <c r="I708" s="29" t="n"/>
      <c r="J708" s="29" t="n"/>
      <c r="K708" s="30">
        <f>SUMIF('1060 NQN'!$A$2:$A$2023,$G708,'1060 NQN'!$I$2:$I$2023)</f>
        <v/>
      </c>
      <c r="L708" s="30">
        <f>SUMIF('1060 NQN'!$A$2:$A$2023,$G708,'1060 NQN'!$Q$2:$Q$2023)</f>
        <v/>
      </c>
      <c r="M708" s="30">
        <f>$K708-$L708</f>
        <v/>
      </c>
      <c r="N708" s="31">
        <f>IFERROR(SUMIF('1060 NQN'!$A$2:$A$2023,$G708,'1060 NQN'!$M$2:$M$2023)/$K708,0)</f>
        <v/>
      </c>
      <c r="O708" s="31">
        <f>IFERROR($K708*$N708,"")</f>
        <v/>
      </c>
      <c r="P708" s="31">
        <f>IFERROR($L708*$N708,"")</f>
        <v/>
      </c>
      <c r="Q708" s="31">
        <f>$M708*$N708</f>
        <v/>
      </c>
      <c r="R708" s="29" t="n"/>
      <c r="S708" s="39" t="n"/>
      <c r="T708" s="29" t="inlineStr">
        <is>
          <t>Sin recuento físico en el inventario de Avain</t>
        </is>
      </c>
      <c r="U708" s="40" t="inlineStr">
        <is>
          <t>Sin recuento físico</t>
        </is>
      </c>
      <c r="V708" s="29" t="n"/>
      <c r="W708" s="29" t="n"/>
      <c r="X708" s="29" t="n"/>
      <c r="Y708" s="29" t="n"/>
      <c r="Z708" s="29" t="n"/>
      <c r="AA708" s="29" t="inlineStr">
        <is>
          <t>El material ocupa 7 filas en la hoja 1060 NQN (lote/almacén). La cantidad SAP y la física de esta vista son el total del material.</t>
        </is>
      </c>
    </row>
    <row r="709">
      <c r="A709" s="29" t="inlineStr">
        <is>
          <t>Neuquén</t>
        </is>
      </c>
      <c r="B709" s="29" t="inlineStr">
        <is>
          <t>1060</t>
        </is>
      </c>
      <c r="C709" s="29" t="inlineStr">
        <is>
          <t>Stock SAP</t>
        </is>
      </c>
      <c r="D709" s="29" t="inlineStr">
        <is>
          <t>Medicamentos</t>
        </is>
      </c>
      <c r="E709" s="29" t="inlineStr">
        <is>
          <t>ZMED</t>
        </is>
      </c>
      <c r="F709" s="29" t="inlineStr">
        <is>
          <t>Dentro del alcance</t>
        </is>
      </c>
      <c r="G709" s="29" t="inlineStr">
        <is>
          <t>1000671</t>
        </is>
      </c>
      <c r="H709" s="29" t="inlineStr">
        <is>
          <t>SULFATO DE MAGNESIO AL 25% AMP</t>
        </is>
      </c>
      <c r="I709" s="29" t="inlineStr">
        <is>
          <t>527</t>
        </is>
      </c>
      <c r="J709" s="29" t="inlineStr">
        <is>
          <t>SULFATO DE MAGNESIO AMP X 5 ML</t>
        </is>
      </c>
      <c r="K709" s="30">
        <f>SUMIF('1060 NQN'!$A$2:$A$2023,$G709,'1060 NQN'!$I$2:$I$2023)</f>
        <v/>
      </c>
      <c r="L709" s="30">
        <f>SUMIF('1060 NQN'!$A$2:$A$2023,$G709,'1060 NQN'!$Q$2:$Q$2023)</f>
        <v/>
      </c>
      <c r="M709" s="30">
        <f>$K709-$L709</f>
        <v/>
      </c>
      <c r="N709" s="31">
        <f>IFERROR(SUMIF('1060 NQN'!$A$2:$A$2023,$G709,'1060 NQN'!$M$2:$M$2023)/$K709,0)</f>
        <v/>
      </c>
      <c r="O709" s="31">
        <f>IFERROR($K709*$N709,"")</f>
        <v/>
      </c>
      <c r="P709" s="31">
        <f>IFERROR($L709*$N709,"")</f>
        <v/>
      </c>
      <c r="Q709" s="31">
        <f>$M709*$N709</f>
        <v/>
      </c>
      <c r="R709" s="29" t="n"/>
      <c r="S709" s="42" t="inlineStr">
        <is>
          <t>Media</t>
        </is>
      </c>
      <c r="T709" s="29" t="inlineStr">
        <is>
          <t>Homologado – confianza Media – pendiente de validación</t>
        </is>
      </c>
      <c r="U709" s="38" t="inlineStr">
        <is>
          <t>Dar de baja en SAP</t>
        </is>
      </c>
      <c r="V709" s="29" t="inlineStr">
        <is>
          <t>Cruce por nomenclatura SAP</t>
        </is>
      </c>
      <c r="W709" s="29" t="inlineStr">
        <is>
          <t>No</t>
        </is>
      </c>
      <c r="X709" s="29" t="n"/>
      <c r="Y709" s="29" t="inlineStr">
        <is>
          <t>Sí</t>
        </is>
      </c>
      <c r="Z709" s="29" t="n"/>
      <c r="AA709" s="29" t="inlineStr">
        <is>
          <t>Cruce por nomenclatura: similitud 0.74. El material ocupa 2 filas en la hoja 1060 NQN (lote/almacén). La cantidad SAP y la física de esta vista son el total del material.</t>
        </is>
      </c>
    </row>
    <row r="710">
      <c r="A710" s="29" t="inlineStr">
        <is>
          <t>Neuquén</t>
        </is>
      </c>
      <c r="B710" s="29" t="inlineStr">
        <is>
          <t>1060</t>
        </is>
      </c>
      <c r="C710" s="29" t="inlineStr">
        <is>
          <t>Stock SAP</t>
        </is>
      </c>
      <c r="D710" s="29" t="inlineStr">
        <is>
          <t>Descartables</t>
        </is>
      </c>
      <c r="E710" s="29" t="inlineStr">
        <is>
          <t>ZDES</t>
        </is>
      </c>
      <c r="F710" s="29" t="inlineStr">
        <is>
          <t>Dentro del alcance</t>
        </is>
      </c>
      <c r="G710" s="29" t="inlineStr">
        <is>
          <t>2000068</t>
        </is>
      </c>
      <c r="H710" s="29" t="inlineStr">
        <is>
          <t>TUBO ENDOTRAQ. Nº 2.5 C/BALON</t>
        </is>
      </c>
      <c r="I710" s="29" t="n"/>
      <c r="J710" s="29" t="n"/>
      <c r="K710" s="30">
        <f>SUMIF('1060 NQN'!$A$2:$A$2023,$G710,'1060 NQN'!$I$2:$I$2023)</f>
        <v/>
      </c>
      <c r="L710" s="30">
        <f>SUMIF('1060 NQN'!$A$2:$A$2023,$G710,'1060 NQN'!$Q$2:$Q$2023)</f>
        <v/>
      </c>
      <c r="M710" s="30">
        <f>$K710-$L710</f>
        <v/>
      </c>
      <c r="N710" s="31">
        <f>IFERROR(SUMIF('1060 NQN'!$A$2:$A$2023,$G710,'1060 NQN'!$M$2:$M$2023)/$K710,0)</f>
        <v/>
      </c>
      <c r="O710" s="31">
        <f>IFERROR($K710*$N710,"")</f>
        <v/>
      </c>
      <c r="P710" s="31">
        <f>IFERROR($L710*$N710,"")</f>
        <v/>
      </c>
      <c r="Q710" s="31">
        <f>$M710*$N710</f>
        <v/>
      </c>
      <c r="R710" s="29" t="n"/>
      <c r="S710" s="39" t="n"/>
      <c r="T710" s="29" t="inlineStr">
        <is>
          <t>Sin recuento físico en el inventario de Avain</t>
        </is>
      </c>
      <c r="U710" s="40" t="inlineStr">
        <is>
          <t>Sin recuento físico</t>
        </is>
      </c>
      <c r="V710" s="29" t="n"/>
      <c r="W710" s="29" t="n"/>
      <c r="X710" s="29" t="n"/>
      <c r="Y710" s="29" t="n"/>
      <c r="Z710" s="29" t="n"/>
      <c r="AA710" s="29" t="n"/>
    </row>
    <row r="711">
      <c r="A711" s="29" t="inlineStr">
        <is>
          <t>Neuquén</t>
        </is>
      </c>
      <c r="B711" s="29" t="inlineStr">
        <is>
          <t>1060</t>
        </is>
      </c>
      <c r="C711" s="29" t="inlineStr">
        <is>
          <t>Stock SAP</t>
        </is>
      </c>
      <c r="D711" s="29" t="inlineStr">
        <is>
          <t>Descartables</t>
        </is>
      </c>
      <c r="E711" s="29" t="inlineStr">
        <is>
          <t>ZDES</t>
        </is>
      </c>
      <c r="F711" s="29" t="inlineStr">
        <is>
          <t>Dentro del alcance</t>
        </is>
      </c>
      <c r="G711" s="29" t="inlineStr">
        <is>
          <t>2000609</t>
        </is>
      </c>
      <c r="H711" s="29" t="inlineStr">
        <is>
          <t>SABANA PARA QUEMADO CUERPO COMPLETO</t>
        </is>
      </c>
      <c r="I711" s="29" t="n"/>
      <c r="J711" s="29" t="n"/>
      <c r="K711" s="30">
        <f>SUMIF('1060 NQN'!$A$2:$A$2023,$G711,'1060 NQN'!$I$2:$I$2023)</f>
        <v/>
      </c>
      <c r="L711" s="30">
        <f>SUMIF('1060 NQN'!$A$2:$A$2023,$G711,'1060 NQN'!$Q$2:$Q$2023)</f>
        <v/>
      </c>
      <c r="M711" s="30">
        <f>$K711-$L711</f>
        <v/>
      </c>
      <c r="N711" s="31">
        <f>IFERROR(SUMIF('1060 NQN'!$A$2:$A$2023,$G711,'1060 NQN'!$M$2:$M$2023)/$K711,0)</f>
        <v/>
      </c>
      <c r="O711" s="31">
        <f>IFERROR($K711*$N711,"")</f>
        <v/>
      </c>
      <c r="P711" s="31">
        <f>IFERROR($L711*$N711,"")</f>
        <v/>
      </c>
      <c r="Q711" s="31">
        <f>$M711*$N711</f>
        <v/>
      </c>
      <c r="R711" s="29" t="n"/>
      <c r="S711" s="39" t="n"/>
      <c r="T711" s="29" t="inlineStr">
        <is>
          <t>Sin recuento físico en el inventario de Avain</t>
        </is>
      </c>
      <c r="U711" s="40" t="inlineStr">
        <is>
          <t>Sin recuento físico</t>
        </is>
      </c>
      <c r="V711" s="29" t="n"/>
      <c r="W711" s="29" t="n"/>
      <c r="X711" s="29" t="n"/>
      <c r="Y711" s="29" t="n"/>
      <c r="Z711" s="29" t="n"/>
      <c r="AA711" s="29" t="inlineStr">
        <is>
          <t>El material ocupa 2 filas en la hoja 1060 NQN (lote/almacén). La cantidad SAP y la física de esta vista son el total del material.</t>
        </is>
      </c>
    </row>
    <row r="712">
      <c r="A712" s="29" t="inlineStr">
        <is>
          <t>Neuquén</t>
        </is>
      </c>
      <c r="B712" s="29" t="inlineStr">
        <is>
          <t>1060</t>
        </is>
      </c>
      <c r="C712" s="29" t="inlineStr">
        <is>
          <t>Stock SAP</t>
        </is>
      </c>
      <c r="D712" s="29" t="inlineStr">
        <is>
          <t>Uniformes</t>
        </is>
      </c>
      <c r="E712" s="29" t="inlineStr">
        <is>
          <t>ZUNI</t>
        </is>
      </c>
      <c r="F712" s="29" t="inlineStr">
        <is>
          <t>Fuera del alcance</t>
        </is>
      </c>
      <c r="G712" s="29" t="inlineStr">
        <is>
          <t>3000712</t>
        </is>
      </c>
      <c r="H712" s="29" t="inlineStr">
        <is>
          <t>PANTALON CARGO ANTI DESGARRO T42</t>
        </is>
      </c>
      <c r="I712" s="29" t="n"/>
      <c r="J712" s="29" t="n"/>
      <c r="K712" s="30">
        <f>SUMIF('1060 NQN'!$A$2:$A$2023,$G712,'1060 NQN'!$I$2:$I$2023)</f>
        <v/>
      </c>
      <c r="L712" s="30">
        <f>SUMIF('1060 NQN'!$A$2:$A$2023,$G712,'1060 NQN'!$Q$2:$Q$2023)</f>
        <v/>
      </c>
      <c r="M712" s="30">
        <f>$K712-$L712</f>
        <v/>
      </c>
      <c r="N712" s="31">
        <f>IFERROR(SUMIF('1060 NQN'!$A$2:$A$2023,$G712,'1060 NQN'!$M$2:$M$2023)/$K712,0)</f>
        <v/>
      </c>
      <c r="O712" s="31">
        <f>IFERROR($K712*$N712,"")</f>
        <v/>
      </c>
      <c r="P712" s="31">
        <f>IFERROR($L712*$N712,"")</f>
        <v/>
      </c>
      <c r="Q712" s="31">
        <f>$M712*$N712</f>
        <v/>
      </c>
      <c r="R712" s="29" t="n"/>
      <c r="S712" s="39" t="n"/>
      <c r="T712" s="29" t="inlineStr">
        <is>
          <t>No aplica: uniformes, clasificación que el inventario físico de Farmacia no releva</t>
        </is>
      </c>
      <c r="U712" s="40" t="inlineStr">
        <is>
          <t>Fuera del alcance del inventario físico</t>
        </is>
      </c>
      <c r="V712" s="29" t="n"/>
      <c r="W712" s="29" t="n"/>
      <c r="X712" s="29" t="n"/>
      <c r="Y712" s="29" t="n"/>
      <c r="Z712" s="29" t="n"/>
      <c r="AA712" s="29" t="inlineStr">
        <is>
          <t>El material ocupa 2 filas en la hoja 1060 NQN (lote/almacén). La cantidad SAP y la física de esta vista son el total del material.</t>
        </is>
      </c>
    </row>
    <row r="713">
      <c r="A713" s="29" t="inlineStr">
        <is>
          <t>Neuquén</t>
        </is>
      </c>
      <c r="B713" s="29" t="inlineStr">
        <is>
          <t>1060</t>
        </is>
      </c>
      <c r="C713" s="29" t="inlineStr">
        <is>
          <t>Stock SAP</t>
        </is>
      </c>
      <c r="D713" s="29" t="inlineStr">
        <is>
          <t>Descartables</t>
        </is>
      </c>
      <c r="E713" s="29" t="inlineStr">
        <is>
          <t>ZDES</t>
        </is>
      </c>
      <c r="F713" s="29" t="inlineStr">
        <is>
          <t>Dentro del alcance</t>
        </is>
      </c>
      <c r="G713" s="29" t="inlineStr">
        <is>
          <t>2001329</t>
        </is>
      </c>
      <c r="H713" s="29" t="inlineStr">
        <is>
          <t>JUEGOS DE PERAS PRECORDIALES</t>
        </is>
      </c>
      <c r="I713" s="29" t="n"/>
      <c r="J713" s="29" t="n"/>
      <c r="K713" s="30">
        <f>SUMIF('1060 NQN'!$A$2:$A$2023,$G713,'1060 NQN'!$I$2:$I$2023)</f>
        <v/>
      </c>
      <c r="L713" s="30">
        <f>SUMIF('1060 NQN'!$A$2:$A$2023,$G713,'1060 NQN'!$Q$2:$Q$2023)</f>
        <v/>
      </c>
      <c r="M713" s="30">
        <f>$K713-$L713</f>
        <v/>
      </c>
      <c r="N713" s="31">
        <f>IFERROR(SUMIF('1060 NQN'!$A$2:$A$2023,$G713,'1060 NQN'!$M$2:$M$2023)/$K713,0)</f>
        <v/>
      </c>
      <c r="O713" s="31">
        <f>IFERROR($K713*$N713,"")</f>
        <v/>
      </c>
      <c r="P713" s="31">
        <f>IFERROR($L713*$N713,"")</f>
        <v/>
      </c>
      <c r="Q713" s="31">
        <f>$M713*$N713</f>
        <v/>
      </c>
      <c r="R713" s="29" t="n"/>
      <c r="S713" s="39" t="n"/>
      <c r="T713" s="29" t="inlineStr">
        <is>
          <t>Sin recuento físico en el inventario de Avain</t>
        </is>
      </c>
      <c r="U713" s="40" t="inlineStr">
        <is>
          <t>Sin recuento físico</t>
        </is>
      </c>
      <c r="V713" s="29" t="n"/>
      <c r="W713" s="29" t="n"/>
      <c r="X713" s="29" t="n"/>
      <c r="Y713" s="29" t="n"/>
      <c r="Z713" s="29" t="n"/>
      <c r="AA713" s="29" t="n"/>
    </row>
    <row r="714">
      <c r="A714" s="29" t="inlineStr">
        <is>
          <t>Neuquén</t>
        </is>
      </c>
      <c r="B714" s="29" t="inlineStr">
        <is>
          <t>1060</t>
        </is>
      </c>
      <c r="C714" s="29" t="inlineStr">
        <is>
          <t>Stock SAP</t>
        </is>
      </c>
      <c r="D714" s="29" t="inlineStr">
        <is>
          <t>Medicamentos</t>
        </is>
      </c>
      <c r="E714" s="29" t="inlineStr">
        <is>
          <t>ZMED</t>
        </is>
      </c>
      <c r="F714" s="29" t="inlineStr">
        <is>
          <t>Dentro del alcance</t>
        </is>
      </c>
      <c r="G714" s="29" t="inlineStr">
        <is>
          <t>1000424</t>
        </is>
      </c>
      <c r="H714" s="29" t="inlineStr">
        <is>
          <t>QURA PLUS</t>
        </is>
      </c>
      <c r="I714" s="29" t="n"/>
      <c r="J714" s="29" t="n"/>
      <c r="K714" s="30">
        <f>SUMIF('1060 NQN'!$A$2:$A$2023,$G714,'1060 NQN'!$I$2:$I$2023)</f>
        <v/>
      </c>
      <c r="L714" s="30">
        <f>SUMIF('1060 NQN'!$A$2:$A$2023,$G714,'1060 NQN'!$Q$2:$Q$2023)</f>
        <v/>
      </c>
      <c r="M714" s="30">
        <f>$K714-$L714</f>
        <v/>
      </c>
      <c r="N714" s="31">
        <f>IFERROR(SUMIF('1060 NQN'!$A$2:$A$2023,$G714,'1060 NQN'!$M$2:$M$2023)/$K714,0)</f>
        <v/>
      </c>
      <c r="O714" s="31">
        <f>IFERROR($K714*$N714,"")</f>
        <v/>
      </c>
      <c r="P714" s="31">
        <f>IFERROR($L714*$N714,"")</f>
        <v/>
      </c>
      <c r="Q714" s="31">
        <f>$M714*$N714</f>
        <v/>
      </c>
      <c r="R714" s="29" t="n"/>
      <c r="S714" s="39" t="n"/>
      <c r="T714" s="29" t="inlineStr">
        <is>
          <t>Sin recuento físico en el inventario de Avain</t>
        </is>
      </c>
      <c r="U714" s="40" t="inlineStr">
        <is>
          <t>Sin recuento físico</t>
        </is>
      </c>
      <c r="V714" s="29" t="n"/>
      <c r="W714" s="29" t="n"/>
      <c r="X714" s="29" t="n"/>
      <c r="Y714" s="29" t="n"/>
      <c r="Z714" s="29" t="n"/>
      <c r="AA714" s="29" t="n"/>
    </row>
    <row r="715">
      <c r="A715" s="29" t="inlineStr">
        <is>
          <t>Neuquén</t>
        </is>
      </c>
      <c r="B715" s="29" t="inlineStr">
        <is>
          <t>1060</t>
        </is>
      </c>
      <c r="C715" s="29" t="inlineStr">
        <is>
          <t>Stock SAP</t>
        </is>
      </c>
      <c r="D715" s="29" t="inlineStr">
        <is>
          <t>Medicamentos</t>
        </is>
      </c>
      <c r="E715" s="29" t="inlineStr">
        <is>
          <t>ZMED</t>
        </is>
      </c>
      <c r="F715" s="29" t="inlineStr">
        <is>
          <t>Dentro del alcance</t>
        </is>
      </c>
      <c r="G715" s="29" t="inlineStr">
        <is>
          <t>1000646</t>
        </is>
      </c>
      <c r="H715" s="29" t="inlineStr">
        <is>
          <t>FACTOR AG200 200MG COMPRIMIDOS</t>
        </is>
      </c>
      <c r="I715" s="29" t="n"/>
      <c r="J715" s="29" t="n"/>
      <c r="K715" s="30">
        <f>SUMIF('1060 NQN'!$A$2:$A$2023,$G715,'1060 NQN'!$I$2:$I$2023)</f>
        <v/>
      </c>
      <c r="L715" s="30">
        <f>SUMIF('1060 NQN'!$A$2:$A$2023,$G715,'1060 NQN'!$Q$2:$Q$2023)</f>
        <v/>
      </c>
      <c r="M715" s="30">
        <f>$K715-$L715</f>
        <v/>
      </c>
      <c r="N715" s="31">
        <f>IFERROR(SUMIF('1060 NQN'!$A$2:$A$2023,$G715,'1060 NQN'!$M$2:$M$2023)/$K715,0)</f>
        <v/>
      </c>
      <c r="O715" s="31">
        <f>IFERROR($K715*$N715,"")</f>
        <v/>
      </c>
      <c r="P715" s="31">
        <f>IFERROR($L715*$N715,"")</f>
        <v/>
      </c>
      <c r="Q715" s="31">
        <f>$M715*$N715</f>
        <v/>
      </c>
      <c r="R715" s="29" t="n"/>
      <c r="S715" s="39" t="n"/>
      <c r="T715" s="29" t="inlineStr">
        <is>
          <t>Sin recuento físico en el inventario de Avain</t>
        </is>
      </c>
      <c r="U715" s="40" t="inlineStr">
        <is>
          <t>Sin recuento físico</t>
        </is>
      </c>
      <c r="V715" s="29" t="n"/>
      <c r="W715" s="29" t="n"/>
      <c r="X715" s="29" t="n"/>
      <c r="Y715" s="29" t="n"/>
      <c r="Z715" s="29" t="n"/>
      <c r="AA715" s="29" t="inlineStr">
        <is>
          <t>El material ocupa 3 filas en la hoja 1060 NQN (lote/almacén). La cantidad SAP y la física de esta vista son el total del material.</t>
        </is>
      </c>
    </row>
    <row r="716">
      <c r="A716" s="29" t="inlineStr">
        <is>
          <t>Neuquén</t>
        </is>
      </c>
      <c r="B716" s="29" t="inlineStr">
        <is>
          <t>1060</t>
        </is>
      </c>
      <c r="C716" s="29" t="inlineStr">
        <is>
          <t>Stock SAP</t>
        </is>
      </c>
      <c r="D716" s="29" t="inlineStr">
        <is>
          <t>Descartables</t>
        </is>
      </c>
      <c r="E716" s="29" t="inlineStr">
        <is>
          <t>ZDES</t>
        </is>
      </c>
      <c r="F716" s="29" t="inlineStr">
        <is>
          <t>Dentro del alcance</t>
        </is>
      </c>
      <c r="G716" s="29" t="inlineStr">
        <is>
          <t>2000074</t>
        </is>
      </c>
      <c r="H716" s="29" t="inlineStr">
        <is>
          <t>TUBO ENDOTRAQ. Nº 5 C/BALON</t>
        </is>
      </c>
      <c r="I716" s="29" t="n"/>
      <c r="J716" s="29" t="n"/>
      <c r="K716" s="30">
        <f>SUMIF('1060 NQN'!$A$2:$A$2023,$G716,'1060 NQN'!$I$2:$I$2023)</f>
        <v/>
      </c>
      <c r="L716" s="30">
        <f>SUMIF('1060 NQN'!$A$2:$A$2023,$G716,'1060 NQN'!$Q$2:$Q$2023)</f>
        <v/>
      </c>
      <c r="M716" s="30">
        <f>$K716-$L716</f>
        <v/>
      </c>
      <c r="N716" s="31">
        <f>IFERROR(SUMIF('1060 NQN'!$A$2:$A$2023,$G716,'1060 NQN'!$M$2:$M$2023)/$K716,0)</f>
        <v/>
      </c>
      <c r="O716" s="31">
        <f>IFERROR($K716*$N716,"")</f>
        <v/>
      </c>
      <c r="P716" s="31">
        <f>IFERROR($L716*$N716,"")</f>
        <v/>
      </c>
      <c r="Q716" s="31">
        <f>$M716*$N716</f>
        <v/>
      </c>
      <c r="R716" s="29" t="n"/>
      <c r="S716" s="39" t="n"/>
      <c r="T716" s="29" t="inlineStr">
        <is>
          <t>Sin recuento físico en el inventario de Avain</t>
        </is>
      </c>
      <c r="U716" s="40" t="inlineStr">
        <is>
          <t>Sin recuento físico</t>
        </is>
      </c>
      <c r="V716" s="29" t="n"/>
      <c r="W716" s="29" t="n"/>
      <c r="X716" s="29" t="n"/>
      <c r="Y716" s="29" t="n"/>
      <c r="Z716" s="29" t="n"/>
      <c r="AA716" s="29" t="inlineStr">
        <is>
          <t>El material ocupa 2 filas en la hoja 1060 NQN (lote/almacén). La cantidad SAP y la física de esta vista son el total del material.</t>
        </is>
      </c>
    </row>
    <row r="717">
      <c r="A717" s="29" t="inlineStr">
        <is>
          <t>Neuquén</t>
        </is>
      </c>
      <c r="B717" s="29" t="inlineStr">
        <is>
          <t>1060</t>
        </is>
      </c>
      <c r="C717" s="29" t="inlineStr">
        <is>
          <t>Stock SAP</t>
        </is>
      </c>
      <c r="D717" s="29" t="inlineStr">
        <is>
          <t>Descartables</t>
        </is>
      </c>
      <c r="E717" s="29" t="inlineStr">
        <is>
          <t>ZDES</t>
        </is>
      </c>
      <c r="F717" s="29" t="inlineStr">
        <is>
          <t>Dentro del alcance</t>
        </is>
      </c>
      <c r="G717" s="29" t="inlineStr">
        <is>
          <t>2000193</t>
        </is>
      </c>
      <c r="H717" s="29" t="inlineStr">
        <is>
          <t>SONDA DE ASPIRACION K-29P KOLLER C/REG</t>
        </is>
      </c>
      <c r="I717" s="29" t="n"/>
      <c r="J717" s="29" t="n"/>
      <c r="K717" s="30">
        <f>SUMIF('1060 NQN'!$A$2:$A$2023,$G717,'1060 NQN'!$I$2:$I$2023)</f>
        <v/>
      </c>
      <c r="L717" s="30">
        <f>SUMIF('1060 NQN'!$A$2:$A$2023,$G717,'1060 NQN'!$Q$2:$Q$2023)</f>
        <v/>
      </c>
      <c r="M717" s="30">
        <f>$K717-$L717</f>
        <v/>
      </c>
      <c r="N717" s="31">
        <f>IFERROR(SUMIF('1060 NQN'!$A$2:$A$2023,$G717,'1060 NQN'!$M$2:$M$2023)/$K717,0)</f>
        <v/>
      </c>
      <c r="O717" s="31">
        <f>IFERROR($K717*$N717,"")</f>
        <v/>
      </c>
      <c r="P717" s="31">
        <f>IFERROR($L717*$N717,"")</f>
        <v/>
      </c>
      <c r="Q717" s="31">
        <f>$M717*$N717</f>
        <v/>
      </c>
      <c r="R717" s="29" t="n"/>
      <c r="S717" s="39" t="n"/>
      <c r="T717" s="29" t="inlineStr">
        <is>
          <t>Sin recuento físico en el inventario de Avain</t>
        </is>
      </c>
      <c r="U717" s="40" t="inlineStr">
        <is>
          <t>Sin recuento físico</t>
        </is>
      </c>
      <c r="V717" s="29" t="n"/>
      <c r="W717" s="29" t="n"/>
      <c r="X717" s="29" t="n"/>
      <c r="Y717" s="29" t="n"/>
      <c r="Z717" s="29" t="n"/>
      <c r="AA717" s="29" t="n"/>
    </row>
    <row r="718">
      <c r="A718" s="29" t="inlineStr">
        <is>
          <t>Neuquén</t>
        </is>
      </c>
      <c r="B718" s="29" t="inlineStr">
        <is>
          <t>1060</t>
        </is>
      </c>
      <c r="C718" s="29" t="inlineStr">
        <is>
          <t>Stock SAP</t>
        </is>
      </c>
      <c r="D718" s="29" t="inlineStr">
        <is>
          <t>Descartables</t>
        </is>
      </c>
      <c r="E718" s="29" t="inlineStr">
        <is>
          <t>ZDES</t>
        </is>
      </c>
      <c r="F718" s="29" t="inlineStr">
        <is>
          <t>Dentro del alcance</t>
        </is>
      </c>
      <c r="G718" s="29" t="inlineStr">
        <is>
          <t>2000438</t>
        </is>
      </c>
      <c r="H718" s="29" t="inlineStr">
        <is>
          <t>TUBO ENDOTRAQ Nº 3.5 S/BALON</t>
        </is>
      </c>
      <c r="I718" s="29" t="n"/>
      <c r="J718" s="29" t="n"/>
      <c r="K718" s="30">
        <f>SUMIF('1060 NQN'!$A$2:$A$2023,$G718,'1060 NQN'!$I$2:$I$2023)</f>
        <v/>
      </c>
      <c r="L718" s="30">
        <f>SUMIF('1060 NQN'!$A$2:$A$2023,$G718,'1060 NQN'!$Q$2:$Q$2023)</f>
        <v/>
      </c>
      <c r="M718" s="30">
        <f>$K718-$L718</f>
        <v/>
      </c>
      <c r="N718" s="31">
        <f>IFERROR(SUMIF('1060 NQN'!$A$2:$A$2023,$G718,'1060 NQN'!$M$2:$M$2023)/$K718,0)</f>
        <v/>
      </c>
      <c r="O718" s="31">
        <f>IFERROR($K718*$N718,"")</f>
        <v/>
      </c>
      <c r="P718" s="31">
        <f>IFERROR($L718*$N718,"")</f>
        <v/>
      </c>
      <c r="Q718" s="31">
        <f>$M718*$N718</f>
        <v/>
      </c>
      <c r="R718" s="29" t="n"/>
      <c r="S718" s="39" t="n"/>
      <c r="T718" s="29" t="inlineStr">
        <is>
          <t>Sin recuento físico en el inventario de Avain</t>
        </is>
      </c>
      <c r="U718" s="40" t="inlineStr">
        <is>
          <t>Sin recuento físico</t>
        </is>
      </c>
      <c r="V718" s="29" t="n"/>
      <c r="W718" s="29" t="n"/>
      <c r="X718" s="29" t="n"/>
      <c r="Y718" s="29" t="n"/>
      <c r="Z718" s="29" t="n"/>
      <c r="AA718" s="29" t="n"/>
    </row>
    <row r="719">
      <c r="A719" s="29" t="inlineStr">
        <is>
          <t>Neuquén</t>
        </is>
      </c>
      <c r="B719" s="29" t="inlineStr">
        <is>
          <t>1060</t>
        </is>
      </c>
      <c r="C719" s="29" t="inlineStr">
        <is>
          <t>Stock SAP</t>
        </is>
      </c>
      <c r="D719" s="29" t="inlineStr">
        <is>
          <t>Descartables</t>
        </is>
      </c>
      <c r="E719" s="29" t="inlineStr">
        <is>
          <t>ZDES</t>
        </is>
      </c>
      <c r="F719" s="29" t="inlineStr">
        <is>
          <t>Dentro del alcance</t>
        </is>
      </c>
      <c r="G719" s="29" t="inlineStr">
        <is>
          <t>2001254</t>
        </is>
      </c>
      <c r="H719" s="29" t="inlineStr">
        <is>
          <t>CANULA DE GUEDEL 12CM N5 NARANJA</t>
        </is>
      </c>
      <c r="I719" s="29" t="n"/>
      <c r="J719" s="29" t="n"/>
      <c r="K719" s="30">
        <f>SUMIF('1060 NQN'!$A$2:$A$2023,$G719,'1060 NQN'!$I$2:$I$2023)</f>
        <v/>
      </c>
      <c r="L719" s="30">
        <f>SUMIF('1060 NQN'!$A$2:$A$2023,$G719,'1060 NQN'!$Q$2:$Q$2023)</f>
        <v/>
      </c>
      <c r="M719" s="30">
        <f>$K719-$L719</f>
        <v/>
      </c>
      <c r="N719" s="31">
        <f>IFERROR(SUMIF('1060 NQN'!$A$2:$A$2023,$G719,'1060 NQN'!$M$2:$M$2023)/$K719,0)</f>
        <v/>
      </c>
      <c r="O719" s="31">
        <f>IFERROR($K719*$N719,"")</f>
        <v/>
      </c>
      <c r="P719" s="31">
        <f>IFERROR($L719*$N719,"")</f>
        <v/>
      </c>
      <c r="Q719" s="31">
        <f>$M719*$N719</f>
        <v/>
      </c>
      <c r="R719" s="29" t="n"/>
      <c r="S719" s="39" t="n"/>
      <c r="T719" s="29" t="inlineStr">
        <is>
          <t>Sin recuento físico en el inventario de Avain</t>
        </is>
      </c>
      <c r="U719" s="40" t="inlineStr">
        <is>
          <t>Sin recuento físico</t>
        </is>
      </c>
      <c r="V719" s="29" t="n"/>
      <c r="W719" s="29" t="n"/>
      <c r="X719" s="29" t="n"/>
      <c r="Y719" s="29" t="n"/>
      <c r="Z719" s="29" t="n"/>
      <c r="AA719" s="29" t="n"/>
    </row>
    <row r="720">
      <c r="A720" s="29" t="inlineStr">
        <is>
          <t>Neuquén</t>
        </is>
      </c>
      <c r="B720" s="29" t="inlineStr">
        <is>
          <t>1060</t>
        </is>
      </c>
      <c r="C720" s="29" t="inlineStr">
        <is>
          <t>Stock SAP</t>
        </is>
      </c>
      <c r="D720" s="29" t="inlineStr">
        <is>
          <t>Uniformes</t>
        </is>
      </c>
      <c r="E720" s="29" t="inlineStr">
        <is>
          <t>ZUNI</t>
        </is>
      </c>
      <c r="F720" s="29" t="inlineStr">
        <is>
          <t>Fuera del alcance</t>
        </is>
      </c>
      <c r="G720" s="29" t="inlineStr">
        <is>
          <t>3000219</t>
        </is>
      </c>
      <c r="H720" s="29" t="inlineStr">
        <is>
          <t>BOTIN DE SEGURIDAD T41</t>
        </is>
      </c>
      <c r="I720" s="29" t="n"/>
      <c r="J720" s="29" t="n"/>
      <c r="K720" s="30">
        <f>SUMIF('1060 NQN'!$A$2:$A$2023,$G720,'1060 NQN'!$I$2:$I$2023)</f>
        <v/>
      </c>
      <c r="L720" s="30">
        <f>SUMIF('1060 NQN'!$A$2:$A$2023,$G720,'1060 NQN'!$Q$2:$Q$2023)</f>
        <v/>
      </c>
      <c r="M720" s="30">
        <f>$K720-$L720</f>
        <v/>
      </c>
      <c r="N720" s="31">
        <f>IFERROR(SUMIF('1060 NQN'!$A$2:$A$2023,$G720,'1060 NQN'!$M$2:$M$2023)/$K720,0)</f>
        <v/>
      </c>
      <c r="O720" s="31">
        <f>IFERROR($K720*$N720,"")</f>
        <v/>
      </c>
      <c r="P720" s="31">
        <f>IFERROR($L720*$N720,"")</f>
        <v/>
      </c>
      <c r="Q720" s="31">
        <f>$M720*$N720</f>
        <v/>
      </c>
      <c r="R720" s="29" t="n"/>
      <c r="S720" s="39" t="n"/>
      <c r="T720" s="29" t="inlineStr">
        <is>
          <t>No aplica: uniformes, clasificación que el inventario físico de Farmacia no releva</t>
        </is>
      </c>
      <c r="U720" s="40" t="inlineStr">
        <is>
          <t>Fuera del alcance del inventario físico</t>
        </is>
      </c>
      <c r="V720" s="29" t="n"/>
      <c r="W720" s="29" t="n"/>
      <c r="X720" s="29" t="n"/>
      <c r="Y720" s="29" t="n"/>
      <c r="Z720" s="29" t="n"/>
      <c r="AA720" s="29" t="inlineStr">
        <is>
          <t>El material ocupa 2 filas en la hoja 1060 NQN (lote/almacén). La cantidad SAP y la física de esta vista son el total del material.</t>
        </is>
      </c>
    </row>
    <row r="721">
      <c r="A721" s="29" t="inlineStr">
        <is>
          <t>Neuquén</t>
        </is>
      </c>
      <c r="B721" s="29" t="inlineStr">
        <is>
          <t>1060</t>
        </is>
      </c>
      <c r="C721" s="29" t="inlineStr">
        <is>
          <t>Stock SAP</t>
        </is>
      </c>
      <c r="D721" s="29" t="inlineStr">
        <is>
          <t>Medicamentos</t>
        </is>
      </c>
      <c r="E721" s="29" t="inlineStr">
        <is>
          <t>ZMED</t>
        </is>
      </c>
      <c r="F721" s="29" t="inlineStr">
        <is>
          <t>Dentro del alcance</t>
        </is>
      </c>
      <c r="G721" s="29" t="inlineStr">
        <is>
          <t>1000206</t>
        </is>
      </c>
      <c r="H721" s="29" t="inlineStr">
        <is>
          <t>LIDOCAINA SPRAY SIN EPINEFRINA</t>
        </is>
      </c>
      <c r="I721" s="29" t="n"/>
      <c r="J721" s="29" t="n"/>
      <c r="K721" s="30">
        <f>SUMIF('1060 NQN'!$A$2:$A$2023,$G721,'1060 NQN'!$I$2:$I$2023)</f>
        <v/>
      </c>
      <c r="L721" s="30">
        <f>SUMIF('1060 NQN'!$A$2:$A$2023,$G721,'1060 NQN'!$Q$2:$Q$2023)</f>
        <v/>
      </c>
      <c r="M721" s="30">
        <f>$K721-$L721</f>
        <v/>
      </c>
      <c r="N721" s="31">
        <f>IFERROR(SUMIF('1060 NQN'!$A$2:$A$2023,$G721,'1060 NQN'!$M$2:$M$2023)/$K721,0)</f>
        <v/>
      </c>
      <c r="O721" s="31">
        <f>IFERROR($K721*$N721,"")</f>
        <v/>
      </c>
      <c r="P721" s="31">
        <f>IFERROR($L721*$N721,"")</f>
        <v/>
      </c>
      <c r="Q721" s="31">
        <f>$M721*$N721</f>
        <v/>
      </c>
      <c r="R721" s="29" t="n"/>
      <c r="S721" s="39" t="n"/>
      <c r="T721" s="29" t="inlineStr">
        <is>
          <t>Sin recuento físico en el inventario de Avain</t>
        </is>
      </c>
      <c r="U721" s="40" t="inlineStr">
        <is>
          <t>Sin recuento físico</t>
        </is>
      </c>
      <c r="V721" s="29" t="n"/>
      <c r="W721" s="29" t="n"/>
      <c r="X721" s="29" t="n"/>
      <c r="Y721" s="29" t="n"/>
      <c r="Z721" s="29" t="n"/>
      <c r="AA721" s="29" t="inlineStr">
        <is>
          <t>El material ocupa 3 filas en la hoja 1060 NQN (lote/almacén). La cantidad SAP y la física de esta vista son el total del material.</t>
        </is>
      </c>
    </row>
    <row r="722">
      <c r="A722" s="29" t="inlineStr">
        <is>
          <t>Neuquén</t>
        </is>
      </c>
      <c r="B722" s="29" t="inlineStr">
        <is>
          <t>1060</t>
        </is>
      </c>
      <c r="C722" s="29" t="inlineStr">
        <is>
          <t>Stock SAP</t>
        </is>
      </c>
      <c r="D722" s="29" t="inlineStr">
        <is>
          <t>Descartables</t>
        </is>
      </c>
      <c r="E722" s="29" t="inlineStr">
        <is>
          <t>ZDES</t>
        </is>
      </c>
      <c r="F722" s="29" t="inlineStr">
        <is>
          <t>Dentro del alcance</t>
        </is>
      </c>
      <c r="G722" s="29" t="inlineStr">
        <is>
          <t>2000094</t>
        </is>
      </c>
      <c r="H722" s="29" t="inlineStr">
        <is>
          <t>TUBO ENDOTRAQ Nº 9 C/BALON</t>
        </is>
      </c>
      <c r="I722" s="29" t="n"/>
      <c r="J722" s="29" t="n"/>
      <c r="K722" s="30">
        <f>SUMIF('1060 NQN'!$A$2:$A$2023,$G722,'1060 NQN'!$I$2:$I$2023)</f>
        <v/>
      </c>
      <c r="L722" s="30">
        <f>SUMIF('1060 NQN'!$A$2:$A$2023,$G722,'1060 NQN'!$Q$2:$Q$2023)</f>
        <v/>
      </c>
      <c r="M722" s="30">
        <f>$K722-$L722</f>
        <v/>
      </c>
      <c r="N722" s="31">
        <f>IFERROR(SUMIF('1060 NQN'!$A$2:$A$2023,$G722,'1060 NQN'!$M$2:$M$2023)/$K722,0)</f>
        <v/>
      </c>
      <c r="O722" s="31">
        <f>IFERROR($K722*$N722,"")</f>
        <v/>
      </c>
      <c r="P722" s="31">
        <f>IFERROR($L722*$N722,"")</f>
        <v/>
      </c>
      <c r="Q722" s="31">
        <f>$M722*$N722</f>
        <v/>
      </c>
      <c r="R722" s="29" t="n"/>
      <c r="S722" s="39" t="n"/>
      <c r="T722" s="29" t="inlineStr">
        <is>
          <t>Sin recuento físico en el inventario de Avain</t>
        </is>
      </c>
      <c r="U722" s="40" t="inlineStr">
        <is>
          <t>Sin recuento físico</t>
        </is>
      </c>
      <c r="V722" s="29" t="n"/>
      <c r="W722" s="29" t="n"/>
      <c r="X722" s="29" t="n"/>
      <c r="Y722" s="29" t="n"/>
      <c r="Z722" s="29" t="n"/>
      <c r="AA722" s="29" t="n"/>
    </row>
    <row r="723">
      <c r="A723" s="29" t="inlineStr">
        <is>
          <t>Neuquén</t>
        </is>
      </c>
      <c r="B723" s="29" t="inlineStr">
        <is>
          <t>1060</t>
        </is>
      </c>
      <c r="C723" s="29" t="inlineStr">
        <is>
          <t>Stock SAP</t>
        </is>
      </c>
      <c r="D723" s="29" t="inlineStr">
        <is>
          <t>Descartables</t>
        </is>
      </c>
      <c r="E723" s="29" t="inlineStr">
        <is>
          <t>ZDES</t>
        </is>
      </c>
      <c r="F723" s="29" t="inlineStr">
        <is>
          <t>Dentro del alcance</t>
        </is>
      </c>
      <c r="G723" s="29" t="inlineStr">
        <is>
          <t>2000069</t>
        </is>
      </c>
      <c r="H723" s="29" t="inlineStr">
        <is>
          <t>TUBO ENDOTRAQ. Nº 3 C/BALON</t>
        </is>
      </c>
      <c r="I723" s="29" t="n"/>
      <c r="J723" s="29" t="n"/>
      <c r="K723" s="30">
        <f>SUMIF('1060 NQN'!$A$2:$A$2023,$G723,'1060 NQN'!$I$2:$I$2023)</f>
        <v/>
      </c>
      <c r="L723" s="30">
        <f>SUMIF('1060 NQN'!$A$2:$A$2023,$G723,'1060 NQN'!$Q$2:$Q$2023)</f>
        <v/>
      </c>
      <c r="M723" s="30">
        <f>$K723-$L723</f>
        <v/>
      </c>
      <c r="N723" s="31">
        <f>IFERROR(SUMIF('1060 NQN'!$A$2:$A$2023,$G723,'1060 NQN'!$M$2:$M$2023)/$K723,0)</f>
        <v/>
      </c>
      <c r="O723" s="31">
        <f>IFERROR($K723*$N723,"")</f>
        <v/>
      </c>
      <c r="P723" s="31">
        <f>IFERROR($L723*$N723,"")</f>
        <v/>
      </c>
      <c r="Q723" s="31">
        <f>$M723*$N723</f>
        <v/>
      </c>
      <c r="R723" s="29" t="n"/>
      <c r="S723" s="39" t="n"/>
      <c r="T723" s="29" t="inlineStr">
        <is>
          <t>Sin recuento físico en el inventario de Avain</t>
        </is>
      </c>
      <c r="U723" s="40" t="inlineStr">
        <is>
          <t>Sin recuento físico</t>
        </is>
      </c>
      <c r="V723" s="29" t="n"/>
      <c r="W723" s="29" t="n"/>
      <c r="X723" s="29" t="n"/>
      <c r="Y723" s="29" t="n"/>
      <c r="Z723" s="29" t="n"/>
      <c r="AA723" s="29" t="n"/>
    </row>
    <row r="724">
      <c r="A724" s="29" t="inlineStr">
        <is>
          <t>Neuquén</t>
        </is>
      </c>
      <c r="B724" s="29" t="inlineStr">
        <is>
          <t>1060</t>
        </is>
      </c>
      <c r="C724" s="29" t="inlineStr">
        <is>
          <t>Stock SAP</t>
        </is>
      </c>
      <c r="D724" s="29" t="inlineStr">
        <is>
          <t>Descartables</t>
        </is>
      </c>
      <c r="E724" s="29" t="inlineStr">
        <is>
          <t>ZDES</t>
        </is>
      </c>
      <c r="F724" s="29" t="inlineStr">
        <is>
          <t>Dentro del alcance</t>
        </is>
      </c>
      <c r="G724" s="29" t="inlineStr">
        <is>
          <t>2000414</t>
        </is>
      </c>
      <c r="H724" s="29" t="inlineStr">
        <is>
          <t>CANULA DE GUEDEL 11CM N3 CELESTE</t>
        </is>
      </c>
      <c r="I724" s="29" t="inlineStr">
        <is>
          <t>354</t>
        </is>
      </c>
      <c r="J724" s="29" t="inlineStr">
        <is>
          <t>CANULAS DE MAYO N°3</t>
        </is>
      </c>
      <c r="K724" s="30">
        <f>SUMIF('1060 NQN'!$A$2:$A$2023,$G724,'1060 NQN'!$I$2:$I$2023)</f>
        <v/>
      </c>
      <c r="L724" s="30">
        <f>SUMIF('1060 NQN'!$A$2:$A$2023,$G724,'1060 NQN'!$Q$2:$Q$2023)</f>
        <v/>
      </c>
      <c r="M724" s="30">
        <f>$K724-$L724</f>
        <v/>
      </c>
      <c r="N724" s="31">
        <f>IFERROR(SUMIF('1060 NQN'!$A$2:$A$2023,$G724,'1060 NQN'!$M$2:$M$2023)/$K724,0)</f>
        <v/>
      </c>
      <c r="O724" s="31">
        <f>IFERROR($K724*$N724,"")</f>
        <v/>
      </c>
      <c r="P724" s="31">
        <f>IFERROR($L724*$N724,"")</f>
        <v/>
      </c>
      <c r="Q724" s="31">
        <f>$M724*$N724</f>
        <v/>
      </c>
      <c r="R724" s="29" t="n"/>
      <c r="S724" s="38" t="inlineStr">
        <is>
          <t>Baja</t>
        </is>
      </c>
      <c r="T724" s="29" t="inlineStr">
        <is>
          <t>Homologado – confianza Baja – pendiente de validación</t>
        </is>
      </c>
      <c r="U724" s="38" t="inlineStr">
        <is>
          <t>Dar de baja en SAP</t>
        </is>
      </c>
      <c r="V724" s="29" t="inlineStr">
        <is>
          <t>Homologación por código Avain (master D-167)</t>
        </is>
      </c>
      <c r="W724" s="29" t="inlineStr">
        <is>
          <t>Sí</t>
        </is>
      </c>
      <c r="X724" s="29" t="inlineStr">
        <is>
          <t>2000414, 2000404, 2001254</t>
        </is>
      </c>
      <c r="Y724" s="29" t="inlineStr">
        <is>
          <t>Sí</t>
        </is>
      </c>
      <c r="Z724" s="29" t="inlineStr">
        <is>
          <t>D-167</t>
        </is>
      </c>
      <c r="AA724" s="29" t="inlineStr">
        <is>
          <t>La denominación del inventario («CANULAS DE MAYO N°3») difiere de la que registra el master para ese código («CANULASDEMAYON°3»). Nivel degradado a Baja hasta validar la equivalencia. Homologación: confianza base Media + confianza SAP Media → Baja. La nomenclatura del material imputado no respalda por sí sola la equivalencia (similitud 0.24); el vínculo proviene sólo de la homologación. Nivel degradado a Baja. El cruce SAP–Avain identificó 3 códigos SAP como posibles equivalentes del mismo ítem de Avain (2000414, 2000404, 2001254). Se imputó al primero (lógica BUSCARV); requiere validación posterior.</t>
        </is>
      </c>
    </row>
    <row r="725">
      <c r="A725" s="29" t="inlineStr">
        <is>
          <t>Neuquén</t>
        </is>
      </c>
      <c r="B725" s="29" t="inlineStr">
        <is>
          <t>1060</t>
        </is>
      </c>
      <c r="C725" s="29" t="inlineStr">
        <is>
          <t>Stock SAP</t>
        </is>
      </c>
      <c r="D725" s="29" t="inlineStr">
        <is>
          <t>Medicamentos</t>
        </is>
      </c>
      <c r="E725" s="29" t="inlineStr">
        <is>
          <t>ZMED</t>
        </is>
      </c>
      <c r="F725" s="29" t="inlineStr">
        <is>
          <t>Dentro del alcance</t>
        </is>
      </c>
      <c r="G725" s="29" t="inlineStr">
        <is>
          <t>1000381</t>
        </is>
      </c>
      <c r="H725" s="29" t="inlineStr">
        <is>
          <t>BUDESONIDA DENVER SOL 20ML</t>
        </is>
      </c>
      <c r="I725" s="29" t="inlineStr">
        <is>
          <t>315</t>
        </is>
      </c>
      <c r="J725" s="29" t="inlineStr">
        <is>
          <t>Budesonide</t>
        </is>
      </c>
      <c r="K725" s="30">
        <f>SUMIF('1060 NQN'!$A$2:$A$2023,$G725,'1060 NQN'!$I$2:$I$2023)</f>
        <v/>
      </c>
      <c r="L725" s="30">
        <f>SUMIF('1060 NQN'!$A$2:$A$2023,$G725,'1060 NQN'!$Q$2:$Q$2023)</f>
        <v/>
      </c>
      <c r="M725" s="30">
        <f>$K725-$L725</f>
        <v/>
      </c>
      <c r="N725" s="31">
        <f>IFERROR(SUMIF('1060 NQN'!$A$2:$A$2023,$G725,'1060 NQN'!$M$2:$M$2023)/$K725,0)</f>
        <v/>
      </c>
      <c r="O725" s="31">
        <f>IFERROR($K725*$N725,"")</f>
        <v/>
      </c>
      <c r="P725" s="31">
        <f>IFERROR($L725*$N725,"")</f>
        <v/>
      </c>
      <c r="Q725" s="31">
        <f>$M725*$N725</f>
        <v/>
      </c>
      <c r="R725" s="29" t="n"/>
      <c r="S725" s="38" t="inlineStr">
        <is>
          <t>Baja</t>
        </is>
      </c>
      <c r="T725" s="29" t="inlineStr">
        <is>
          <t>Homologado – confianza Baja – pendiente de validación</t>
        </is>
      </c>
      <c r="U725" s="38" t="inlineStr">
        <is>
          <t>Dar de baja en SAP</t>
        </is>
      </c>
      <c r="V725" s="29" t="inlineStr">
        <is>
          <t>Cruce por nomenclatura SAP</t>
        </is>
      </c>
      <c r="W725" s="29" t="inlineStr">
        <is>
          <t>No</t>
        </is>
      </c>
      <c r="X725" s="29" t="n"/>
      <c r="Y725" s="29" t="inlineStr">
        <is>
          <t>Sí</t>
        </is>
      </c>
      <c r="Z725" s="29" t="inlineStr">
        <is>
          <t>M05-004</t>
        </is>
      </c>
      <c r="AA725" s="29" t="inlineStr">
        <is>
          <t>Homologado al master M05-004, pero sus códigos SAP (1000839) no figuran en el stock SAP de este centro. Cruce por nomenclatura: una nomenclatura no informa dosis; similitud 0.48. El material ocupa 6 filas en la hoja 1060 NQN (lote/almacén). La cantidad SAP y la física de esta vista son el total del material.</t>
        </is>
      </c>
    </row>
    <row r="726">
      <c r="A726" s="29" t="inlineStr">
        <is>
          <t>Neuquén</t>
        </is>
      </c>
      <c r="B726" s="29" t="inlineStr">
        <is>
          <t>1060</t>
        </is>
      </c>
      <c r="C726" s="29" t="inlineStr">
        <is>
          <t>Stock SAP</t>
        </is>
      </c>
      <c r="D726" s="29" t="inlineStr">
        <is>
          <t>Uniformes</t>
        </is>
      </c>
      <c r="E726" s="29" t="inlineStr">
        <is>
          <t>ZUNI</t>
        </is>
      </c>
      <c r="F726" s="29" t="inlineStr">
        <is>
          <t>Fuera del alcance</t>
        </is>
      </c>
      <c r="G726" s="29" t="inlineStr">
        <is>
          <t>3000714</t>
        </is>
      </c>
      <c r="H726" s="29" t="inlineStr">
        <is>
          <t>PANTALON CARGO ANTI DESGARRO T44</t>
        </is>
      </c>
      <c r="I726" s="29" t="n"/>
      <c r="J726" s="29" t="n"/>
      <c r="K726" s="30">
        <f>SUMIF('1060 NQN'!$A$2:$A$2023,$G726,'1060 NQN'!$I$2:$I$2023)</f>
        <v/>
      </c>
      <c r="L726" s="30">
        <f>SUMIF('1060 NQN'!$A$2:$A$2023,$G726,'1060 NQN'!$Q$2:$Q$2023)</f>
        <v/>
      </c>
      <c r="M726" s="30">
        <f>$K726-$L726</f>
        <v/>
      </c>
      <c r="N726" s="31">
        <f>IFERROR(SUMIF('1060 NQN'!$A$2:$A$2023,$G726,'1060 NQN'!$M$2:$M$2023)/$K726,0)</f>
        <v/>
      </c>
      <c r="O726" s="31">
        <f>IFERROR($K726*$N726,"")</f>
        <v/>
      </c>
      <c r="P726" s="31">
        <f>IFERROR($L726*$N726,"")</f>
        <v/>
      </c>
      <c r="Q726" s="31">
        <f>$M726*$N726</f>
        <v/>
      </c>
      <c r="R726" s="29" t="n"/>
      <c r="S726" s="39" t="n"/>
      <c r="T726" s="29" t="inlineStr">
        <is>
          <t>No aplica: uniformes, clasificación que el inventario físico de Farmacia no releva</t>
        </is>
      </c>
      <c r="U726" s="40" t="inlineStr">
        <is>
          <t>Fuera del alcance del inventario físico</t>
        </is>
      </c>
      <c r="V726" s="29" t="n"/>
      <c r="W726" s="29" t="n"/>
      <c r="X726" s="29" t="n"/>
      <c r="Y726" s="29" t="n"/>
      <c r="Z726" s="29" t="n"/>
      <c r="AA726" s="29" t="n"/>
    </row>
    <row r="727">
      <c r="A727" s="29" t="inlineStr">
        <is>
          <t>Neuquén</t>
        </is>
      </c>
      <c r="B727" s="29" t="inlineStr">
        <is>
          <t>1060</t>
        </is>
      </c>
      <c r="C727" s="29" t="inlineStr">
        <is>
          <t>Stock SAP</t>
        </is>
      </c>
      <c r="D727" s="29" t="inlineStr">
        <is>
          <t>Descartables</t>
        </is>
      </c>
      <c r="E727" s="29" t="inlineStr">
        <is>
          <t>ZDES</t>
        </is>
      </c>
      <c r="F727" s="29" t="inlineStr">
        <is>
          <t>Dentro del alcance</t>
        </is>
      </c>
      <c r="G727" s="29" t="inlineStr">
        <is>
          <t>2000396</t>
        </is>
      </c>
      <c r="H727" s="29" t="inlineStr">
        <is>
          <t>MASCARA LARINGEA Nº 3</t>
        </is>
      </c>
      <c r="I727" s="29" t="inlineStr">
        <is>
          <t>363</t>
        </is>
      </c>
      <c r="J727" s="29" t="inlineStr">
        <is>
          <t>mascara laríngea n3</t>
        </is>
      </c>
      <c r="K727" s="30">
        <f>SUMIF('1060 NQN'!$A$2:$A$2023,$G727,'1060 NQN'!$I$2:$I$2023)</f>
        <v/>
      </c>
      <c r="L727" s="30">
        <f>SUMIF('1060 NQN'!$A$2:$A$2023,$G727,'1060 NQN'!$Q$2:$Q$2023)</f>
        <v/>
      </c>
      <c r="M727" s="30">
        <f>$K727-$L727</f>
        <v/>
      </c>
      <c r="N727" s="31">
        <f>IFERROR(SUMIF('1060 NQN'!$A$2:$A$2023,$G727,'1060 NQN'!$M$2:$M$2023)/$K727,0)</f>
        <v/>
      </c>
      <c r="O727" s="31">
        <f>IFERROR($K727*$N727,"")</f>
        <v/>
      </c>
      <c r="P727" s="31">
        <f>IFERROR($L727*$N727,"")</f>
        <v/>
      </c>
      <c r="Q727" s="31">
        <f>$M727*$N727</f>
        <v/>
      </c>
      <c r="R727" s="29" t="n"/>
      <c r="S727" s="42" t="inlineStr">
        <is>
          <t>Media</t>
        </is>
      </c>
      <c r="T727" s="29" t="inlineStr">
        <is>
          <t>Homologado – confianza Media – pendiente de validación</t>
        </is>
      </c>
      <c r="U727" s="38" t="inlineStr">
        <is>
          <t>Dar de baja en SAP</t>
        </is>
      </c>
      <c r="V727" s="29" t="inlineStr">
        <is>
          <t>Cruce por nomenclatura SAP</t>
        </is>
      </c>
      <c r="W727" s="29" t="inlineStr">
        <is>
          <t>Sí</t>
        </is>
      </c>
      <c r="X727" s="29" t="inlineStr">
        <is>
          <t>2000396, 2000398, 2000397</t>
        </is>
      </c>
      <c r="Y727" s="29" t="inlineStr">
        <is>
          <t>No</t>
        </is>
      </c>
      <c r="Z727" s="29" t="n"/>
      <c r="AA727" s="29" t="inlineStr">
        <is>
          <t>Cruce por nomenclatura: similitud 0.64. El cruce SAP–Avain identificó 3 códigos SAP como posibles equivalentes del mismo ítem de Avain (2000396, 2000398, 2000397). Se imputó al primero (lógica BUSCARV); requiere validación posterior. El material ocupa 3 filas en la hoja 1060 NQN (lote/almacén). La cantidad SAP y la física de esta vista son el total del material.</t>
        </is>
      </c>
    </row>
    <row r="728">
      <c r="A728" s="29" t="inlineStr">
        <is>
          <t>Neuquén</t>
        </is>
      </c>
      <c r="B728" s="29" t="inlineStr">
        <is>
          <t>1060</t>
        </is>
      </c>
      <c r="C728" s="29" t="inlineStr">
        <is>
          <t>Stock SAP</t>
        </is>
      </c>
      <c r="D728" s="29" t="inlineStr">
        <is>
          <t>Medicamentos</t>
        </is>
      </c>
      <c r="E728" s="29" t="inlineStr">
        <is>
          <t>ZMED</t>
        </is>
      </c>
      <c r="F728" s="29" t="inlineStr">
        <is>
          <t>Dentro del alcance</t>
        </is>
      </c>
      <c r="G728" s="29" t="inlineStr">
        <is>
          <t>1000162</t>
        </is>
      </c>
      <c r="H728" s="29" t="inlineStr">
        <is>
          <t>GEL CONDUCTOR KINESIO</t>
        </is>
      </c>
      <c r="I728" s="29" t="inlineStr">
        <is>
          <t>460</t>
        </is>
      </c>
      <c r="J728" s="29" t="inlineStr">
        <is>
          <t>GEL CONDUCTOR 500 GRS</t>
        </is>
      </c>
      <c r="K728" s="30">
        <f>SUMIF('1060 NQN'!$A$2:$A$2023,$G728,'1060 NQN'!$I$2:$I$2023)</f>
        <v/>
      </c>
      <c r="L728" s="30">
        <f>SUMIF('1060 NQN'!$A$2:$A$2023,$G728,'1060 NQN'!$Q$2:$Q$2023)</f>
        <v/>
      </c>
      <c r="M728" s="30">
        <f>$K728-$L728</f>
        <v/>
      </c>
      <c r="N728" s="31">
        <f>IFERROR(SUMIF('1060 NQN'!$A$2:$A$2023,$G728,'1060 NQN'!$M$2:$M$2023)/$K728,0)</f>
        <v/>
      </c>
      <c r="O728" s="31">
        <f>IFERROR($K728*$N728,"")</f>
        <v/>
      </c>
      <c r="P728" s="31">
        <f>IFERROR($L728*$N728,"")</f>
        <v/>
      </c>
      <c r="Q728" s="31">
        <f>$M728*$N728</f>
        <v/>
      </c>
      <c r="R728" s="29" t="n"/>
      <c r="S728" s="42" t="inlineStr">
        <is>
          <t>Media</t>
        </is>
      </c>
      <c r="T728" s="29" t="inlineStr">
        <is>
          <t>Homologado – confianza Media – pendiente de validación</t>
        </is>
      </c>
      <c r="U728" s="38" t="inlineStr">
        <is>
          <t>Dar de baja en SAP</t>
        </is>
      </c>
      <c r="V728" s="29" t="inlineStr">
        <is>
          <t>Cruce por nomenclatura SAP</t>
        </is>
      </c>
      <c r="W728" s="29" t="inlineStr">
        <is>
          <t>No</t>
        </is>
      </c>
      <c r="X728" s="29" t="n"/>
      <c r="Y728" s="29" t="inlineStr">
        <is>
          <t>No</t>
        </is>
      </c>
      <c r="Z728" s="29" t="n"/>
      <c r="AA728" s="29" t="inlineStr">
        <is>
          <t>Cruce por nomenclatura: una nomenclatura no informa dosis; similitud 0.60. El material ocupa 6 filas en la hoja 1060 NQN (lote/almacén). La cantidad SAP y la física de esta vista son el total del material.</t>
        </is>
      </c>
    </row>
    <row r="729">
      <c r="A729" s="29" t="inlineStr">
        <is>
          <t>Neuquén</t>
        </is>
      </c>
      <c r="B729" s="29" t="inlineStr">
        <is>
          <t>1060</t>
        </is>
      </c>
      <c r="C729" s="29" t="inlineStr">
        <is>
          <t>Stock SAP</t>
        </is>
      </c>
      <c r="D729" s="29" t="inlineStr">
        <is>
          <t>Uniformes</t>
        </is>
      </c>
      <c r="E729" s="29" t="inlineStr">
        <is>
          <t>ZUNI</t>
        </is>
      </c>
      <c r="F729" s="29" t="inlineStr">
        <is>
          <t>Fuera del alcance</t>
        </is>
      </c>
      <c r="G729" s="29" t="inlineStr">
        <is>
          <t>3000689</t>
        </is>
      </c>
      <c r="H729" s="29" t="inlineStr">
        <is>
          <t>Chaqueta Chofer ML Gris yac T XXL</t>
        </is>
      </c>
      <c r="I729" s="29" t="n"/>
      <c r="J729" s="29" t="n"/>
      <c r="K729" s="30">
        <f>SUMIF('1060 NQN'!$A$2:$A$2023,$G729,'1060 NQN'!$I$2:$I$2023)</f>
        <v/>
      </c>
      <c r="L729" s="30">
        <f>SUMIF('1060 NQN'!$A$2:$A$2023,$G729,'1060 NQN'!$Q$2:$Q$2023)</f>
        <v/>
      </c>
      <c r="M729" s="30">
        <f>$K729-$L729</f>
        <v/>
      </c>
      <c r="N729" s="31">
        <f>IFERROR(SUMIF('1060 NQN'!$A$2:$A$2023,$G729,'1060 NQN'!$M$2:$M$2023)/$K729,0)</f>
        <v/>
      </c>
      <c r="O729" s="31">
        <f>IFERROR($K729*$N729,"")</f>
        <v/>
      </c>
      <c r="P729" s="31">
        <f>IFERROR($L729*$N729,"")</f>
        <v/>
      </c>
      <c r="Q729" s="31">
        <f>$M729*$N729</f>
        <v/>
      </c>
      <c r="R729" s="29" t="n"/>
      <c r="S729" s="39" t="n"/>
      <c r="T729" s="29" t="inlineStr">
        <is>
          <t>No aplica: uniformes, clasificación que el inventario físico de Farmacia no releva</t>
        </is>
      </c>
      <c r="U729" s="40" t="inlineStr">
        <is>
          <t>Fuera del alcance del inventario físico</t>
        </is>
      </c>
      <c r="V729" s="29" t="n"/>
      <c r="W729" s="29" t="n"/>
      <c r="X729" s="29" t="n"/>
      <c r="Y729" s="29" t="n"/>
      <c r="Z729" s="29" t="n"/>
      <c r="AA729" s="29" t="inlineStr">
        <is>
          <t>El material ocupa 2 filas en la hoja 1060 NQN (lote/almacén). La cantidad SAP y la física de esta vista son el total del material.</t>
        </is>
      </c>
    </row>
    <row r="730">
      <c r="A730" s="29" t="inlineStr">
        <is>
          <t>Neuquén</t>
        </is>
      </c>
      <c r="B730" s="29" t="inlineStr">
        <is>
          <t>1060</t>
        </is>
      </c>
      <c r="C730" s="29" t="inlineStr">
        <is>
          <t>Stock SAP</t>
        </is>
      </c>
      <c r="D730" s="29" t="inlineStr">
        <is>
          <t>Descartables</t>
        </is>
      </c>
      <c r="E730" s="29" t="inlineStr">
        <is>
          <t>ZDES</t>
        </is>
      </c>
      <c r="F730" s="29" t="inlineStr">
        <is>
          <t>Dentro del alcance</t>
        </is>
      </c>
      <c r="G730" s="29" t="inlineStr">
        <is>
          <t>2000429</t>
        </is>
      </c>
      <c r="H730" s="29" t="inlineStr">
        <is>
          <t>AGUJA HIPODERMICA 30G x ½ - 13/3</t>
        </is>
      </c>
      <c r="I730" s="29" t="n"/>
      <c r="J730" s="29" t="n"/>
      <c r="K730" s="30">
        <f>SUMIF('1060 NQN'!$A$2:$A$2023,$G730,'1060 NQN'!$I$2:$I$2023)</f>
        <v/>
      </c>
      <c r="L730" s="30">
        <f>SUMIF('1060 NQN'!$A$2:$A$2023,$G730,'1060 NQN'!$Q$2:$Q$2023)</f>
        <v/>
      </c>
      <c r="M730" s="30">
        <f>$K730-$L730</f>
        <v/>
      </c>
      <c r="N730" s="31">
        <f>IFERROR(SUMIF('1060 NQN'!$A$2:$A$2023,$G730,'1060 NQN'!$M$2:$M$2023)/$K730,0)</f>
        <v/>
      </c>
      <c r="O730" s="31">
        <f>IFERROR($K730*$N730,"")</f>
        <v/>
      </c>
      <c r="P730" s="31">
        <f>IFERROR($L730*$N730,"")</f>
        <v/>
      </c>
      <c r="Q730" s="31">
        <f>$M730*$N730</f>
        <v/>
      </c>
      <c r="R730" s="29" t="n"/>
      <c r="S730" s="39" t="n"/>
      <c r="T730" s="29" t="inlineStr">
        <is>
          <t>Sin recuento físico en el inventario de Avain</t>
        </is>
      </c>
      <c r="U730" s="40" t="inlineStr">
        <is>
          <t>Sin recuento físico</t>
        </is>
      </c>
      <c r="V730" s="29" t="n"/>
      <c r="W730" s="29" t="n"/>
      <c r="X730" s="29" t="n"/>
      <c r="Y730" s="29" t="n"/>
      <c r="Z730" s="29" t="n"/>
      <c r="AA730" s="29" t="n"/>
    </row>
    <row r="731">
      <c r="A731" s="29" t="inlineStr">
        <is>
          <t>Neuquén</t>
        </is>
      </c>
      <c r="B731" s="29" t="inlineStr">
        <is>
          <t>1060</t>
        </is>
      </c>
      <c r="C731" s="29" t="inlineStr">
        <is>
          <t>Stock SAP</t>
        </is>
      </c>
      <c r="D731" s="29" t="inlineStr">
        <is>
          <t>Medicamentos</t>
        </is>
      </c>
      <c r="E731" s="29" t="inlineStr">
        <is>
          <t>ZMED</t>
        </is>
      </c>
      <c r="F731" s="29" t="inlineStr">
        <is>
          <t>Dentro del alcance</t>
        </is>
      </c>
      <c r="G731" s="29" t="inlineStr">
        <is>
          <t>1000234</t>
        </is>
      </c>
      <c r="H731" s="29" t="inlineStr">
        <is>
          <t>GLUCOSADO HIPERTÓNICO 50% AMPOLLA</t>
        </is>
      </c>
      <c r="I731" s="29" t="inlineStr">
        <is>
          <t>123</t>
        </is>
      </c>
      <c r="J731" s="29" t="inlineStr">
        <is>
          <t>GLUCOSADO HIPERTONICO AMP</t>
        </is>
      </c>
      <c r="K731" s="30">
        <f>SUMIF('1060 NQN'!$A$2:$A$2023,$G731,'1060 NQN'!$I$2:$I$2023)</f>
        <v/>
      </c>
      <c r="L731" s="30">
        <f>SUMIF('1060 NQN'!$A$2:$A$2023,$G731,'1060 NQN'!$Q$2:$Q$2023)</f>
        <v/>
      </c>
      <c r="M731" s="30">
        <f>$K731-$L731</f>
        <v/>
      </c>
      <c r="N731" s="31">
        <f>IFERROR(SUMIF('1060 NQN'!$A$2:$A$2023,$G731,'1060 NQN'!$M$2:$M$2023)/$K731,0)</f>
        <v/>
      </c>
      <c r="O731" s="31">
        <f>IFERROR($K731*$N731,"")</f>
        <v/>
      </c>
      <c r="P731" s="31">
        <f>IFERROR($L731*$N731,"")</f>
        <v/>
      </c>
      <c r="Q731" s="31">
        <f>$M731*$N731</f>
        <v/>
      </c>
      <c r="R731" s="29" t="n"/>
      <c r="S731" s="37" t="inlineStr">
        <is>
          <t>Alta</t>
        </is>
      </c>
      <c r="T731" s="29" t="inlineStr">
        <is>
          <t>Homologado – confianza Alta</t>
        </is>
      </c>
      <c r="U731" s="38" t="inlineStr">
        <is>
          <t>Dar de baja en SAP</t>
        </is>
      </c>
      <c r="V731" s="29" t="inlineStr">
        <is>
          <t>Cruce por nomenclatura SAP</t>
        </is>
      </c>
      <c r="W731" s="29" t="inlineStr">
        <is>
          <t>No</t>
        </is>
      </c>
      <c r="X731" s="29" t="n"/>
      <c r="Y731" s="29" t="inlineStr">
        <is>
          <t>Sí</t>
        </is>
      </c>
      <c r="Z731" s="29" t="inlineStr">
        <is>
          <t>M05-005</t>
        </is>
      </c>
      <c r="AA731" s="29" t="inlineStr">
        <is>
          <t>Homologado al master M05-005, pero sus códigos SAP (1000783) no figuran en el stock SAP de este centro. Cruce por nomenclatura: una nomenclatura no informa dosis; similitud 0.89.</t>
        </is>
      </c>
    </row>
    <row r="732">
      <c r="A732" s="29" t="inlineStr">
        <is>
          <t>Neuquén</t>
        </is>
      </c>
      <c r="B732" s="29" t="inlineStr">
        <is>
          <t>1060</t>
        </is>
      </c>
      <c r="C732" s="29" t="inlineStr">
        <is>
          <t>Stock SAP</t>
        </is>
      </c>
      <c r="D732" s="29" t="inlineStr">
        <is>
          <t>Medicamentos</t>
        </is>
      </c>
      <c r="E732" s="29" t="inlineStr">
        <is>
          <t>ZMED</t>
        </is>
      </c>
      <c r="F732" s="29" t="inlineStr">
        <is>
          <t>Dentro del alcance</t>
        </is>
      </c>
      <c r="G732" s="29" t="inlineStr">
        <is>
          <t>1000440</t>
        </is>
      </c>
      <c r="H732" s="29" t="inlineStr">
        <is>
          <t>DEXAMETASONA 0.5MG COMPRIMIDOS</t>
        </is>
      </c>
      <c r="I732" s="29" t="n"/>
      <c r="J732" s="29" t="n"/>
      <c r="K732" s="30">
        <f>SUMIF('1060 NQN'!$A$2:$A$2023,$G732,'1060 NQN'!$I$2:$I$2023)</f>
        <v/>
      </c>
      <c r="L732" s="30">
        <f>SUMIF('1060 NQN'!$A$2:$A$2023,$G732,'1060 NQN'!$Q$2:$Q$2023)</f>
        <v/>
      </c>
      <c r="M732" s="30">
        <f>$K732-$L732</f>
        <v/>
      </c>
      <c r="N732" s="31">
        <f>IFERROR(SUMIF('1060 NQN'!$A$2:$A$2023,$G732,'1060 NQN'!$M$2:$M$2023)/$K732,0)</f>
        <v/>
      </c>
      <c r="O732" s="31">
        <f>IFERROR($K732*$N732,"")</f>
        <v/>
      </c>
      <c r="P732" s="31">
        <f>IFERROR($L732*$N732,"")</f>
        <v/>
      </c>
      <c r="Q732" s="31">
        <f>$M732*$N732</f>
        <v/>
      </c>
      <c r="R732" s="29" t="n"/>
      <c r="S732" s="39" t="n"/>
      <c r="T732" s="29" t="inlineStr">
        <is>
          <t>Sin recuento físico en el inventario de Avain</t>
        </is>
      </c>
      <c r="U732" s="40" t="inlineStr">
        <is>
          <t>Sin recuento físico</t>
        </is>
      </c>
      <c r="V732" s="29" t="n"/>
      <c r="W732" s="29" t="n"/>
      <c r="X732" s="29" t="n"/>
      <c r="Y732" s="29" t="n"/>
      <c r="Z732" s="29" t="n"/>
      <c r="AA732" s="29" t="n"/>
    </row>
    <row r="733">
      <c r="A733" s="29" t="inlineStr">
        <is>
          <t>Neuquén</t>
        </is>
      </c>
      <c r="B733" s="29" t="inlineStr">
        <is>
          <t>1060</t>
        </is>
      </c>
      <c r="C733" s="29" t="inlineStr">
        <is>
          <t>Stock SAP</t>
        </is>
      </c>
      <c r="D733" s="29" t="inlineStr">
        <is>
          <t>Medicamentos</t>
        </is>
      </c>
      <c r="E733" s="29" t="inlineStr">
        <is>
          <t>ZMED</t>
        </is>
      </c>
      <c r="F733" s="29" t="inlineStr">
        <is>
          <t>Dentro del alcance</t>
        </is>
      </c>
      <c r="G733" s="29" t="inlineStr">
        <is>
          <t>1000597</t>
        </is>
      </c>
      <c r="H733" s="29" t="inlineStr">
        <is>
          <t>LOPERAMIDA 2MG COMPRIMIDO</t>
        </is>
      </c>
      <c r="I733" s="29" t="inlineStr">
        <is>
          <t>152</t>
        </is>
      </c>
      <c r="J733" s="29" t="inlineStr">
        <is>
          <t>LOPERAMIDA COMP</t>
        </is>
      </c>
      <c r="K733" s="30">
        <f>SUMIF('1060 NQN'!$A$2:$A$2023,$G733,'1060 NQN'!$I$2:$I$2023)</f>
        <v/>
      </c>
      <c r="L733" s="30">
        <f>SUMIF('1060 NQN'!$A$2:$A$2023,$G733,'1060 NQN'!$Q$2:$Q$2023)</f>
        <v/>
      </c>
      <c r="M733" s="30">
        <f>$K733-$L733</f>
        <v/>
      </c>
      <c r="N733" s="31">
        <f>IFERROR(SUMIF('1060 NQN'!$A$2:$A$2023,$G733,'1060 NQN'!$M$2:$M$2023)/$K733,0)</f>
        <v/>
      </c>
      <c r="O733" s="31">
        <f>IFERROR($K733*$N733,"")</f>
        <v/>
      </c>
      <c r="P733" s="31">
        <f>IFERROR($L733*$N733,"")</f>
        <v/>
      </c>
      <c r="Q733" s="31">
        <f>$M733*$N733</f>
        <v/>
      </c>
      <c r="R733" s="29" t="n"/>
      <c r="S733" s="42" t="inlineStr">
        <is>
          <t>Media</t>
        </is>
      </c>
      <c r="T733" s="29" t="inlineStr">
        <is>
          <t>Homologado – confianza Media – pendiente de validación</t>
        </is>
      </c>
      <c r="U733" s="38" t="inlineStr">
        <is>
          <t>Dar de baja en SAP</t>
        </is>
      </c>
      <c r="V733" s="29" t="inlineStr">
        <is>
          <t>Homologación por código Avain (master M08-010)</t>
        </is>
      </c>
      <c r="W733" s="29" t="inlineStr">
        <is>
          <t>No</t>
        </is>
      </c>
      <c r="X733" s="29" t="n"/>
      <c r="Y733" s="29" t="inlineStr">
        <is>
          <t>Sí</t>
        </is>
      </c>
      <c r="Z733" s="29" t="inlineStr">
        <is>
          <t>M08-010</t>
        </is>
      </c>
      <c r="AA733" s="29" t="inlineStr">
        <is>
          <t>Homologación: confianza base Media + confianza SAP Alta → Media.</t>
        </is>
      </c>
    </row>
    <row r="734">
      <c r="A734" s="29" t="inlineStr">
        <is>
          <t>Neuquén</t>
        </is>
      </c>
      <c r="B734" s="29" t="inlineStr">
        <is>
          <t>1060</t>
        </is>
      </c>
      <c r="C734" s="29" t="inlineStr">
        <is>
          <t>Stock SAP</t>
        </is>
      </c>
      <c r="D734" s="29" t="inlineStr">
        <is>
          <t>Medicamentos</t>
        </is>
      </c>
      <c r="E734" s="29" t="inlineStr">
        <is>
          <t>ZMED</t>
        </is>
      </c>
      <c r="F734" s="29" t="inlineStr">
        <is>
          <t>Dentro del alcance</t>
        </is>
      </c>
      <c r="G734" s="29" t="inlineStr">
        <is>
          <t>1000615</t>
        </is>
      </c>
      <c r="H734" s="29" t="inlineStr">
        <is>
          <t>GOTAS OFTALMICAS CON GLICERINA</t>
        </is>
      </c>
      <c r="I734" s="29" t="n"/>
      <c r="J734" s="29" t="n"/>
      <c r="K734" s="30">
        <f>SUMIF('1060 NQN'!$A$2:$A$2023,$G734,'1060 NQN'!$I$2:$I$2023)</f>
        <v/>
      </c>
      <c r="L734" s="30">
        <f>SUMIF('1060 NQN'!$A$2:$A$2023,$G734,'1060 NQN'!$Q$2:$Q$2023)</f>
        <v/>
      </c>
      <c r="M734" s="30">
        <f>$K734-$L734</f>
        <v/>
      </c>
      <c r="N734" s="31">
        <f>IFERROR(SUMIF('1060 NQN'!$A$2:$A$2023,$G734,'1060 NQN'!$M$2:$M$2023)/$K734,0)</f>
        <v/>
      </c>
      <c r="O734" s="31">
        <f>IFERROR($K734*$N734,"")</f>
        <v/>
      </c>
      <c r="P734" s="31">
        <f>IFERROR($L734*$N734,"")</f>
        <v/>
      </c>
      <c r="Q734" s="31">
        <f>$M734*$N734</f>
        <v/>
      </c>
      <c r="R734" s="29" t="n"/>
      <c r="S734" s="39" t="n"/>
      <c r="T734" s="29" t="inlineStr">
        <is>
          <t>Sin recuento físico en el inventario de Avain</t>
        </is>
      </c>
      <c r="U734" s="40" t="inlineStr">
        <is>
          <t>Sin recuento físico</t>
        </is>
      </c>
      <c r="V734" s="29" t="n"/>
      <c r="W734" s="29" t="n"/>
      <c r="X734" s="29" t="n"/>
      <c r="Y734" s="29" t="n"/>
      <c r="Z734" s="29" t="n"/>
      <c r="AA734" s="29" t="n"/>
    </row>
    <row r="735">
      <c r="A735" s="29" t="inlineStr">
        <is>
          <t>Neuquén</t>
        </is>
      </c>
      <c r="B735" s="29" t="inlineStr">
        <is>
          <t>1060</t>
        </is>
      </c>
      <c r="C735" s="29" t="inlineStr">
        <is>
          <t>Stock SAP</t>
        </is>
      </c>
      <c r="D735" s="29" t="inlineStr">
        <is>
          <t>Descartables</t>
        </is>
      </c>
      <c r="E735" s="29" t="inlineStr">
        <is>
          <t>ZDES</t>
        </is>
      </c>
      <c r="F735" s="29" t="inlineStr">
        <is>
          <t>Dentro del alcance</t>
        </is>
      </c>
      <c r="G735" s="29" t="inlineStr">
        <is>
          <t>2000024</t>
        </is>
      </c>
      <c r="H735" s="29" t="inlineStr">
        <is>
          <t>GUIA MICROGOTERO Nº17</t>
        </is>
      </c>
      <c r="I735" s="29" t="inlineStr">
        <is>
          <t>528</t>
        </is>
      </c>
      <c r="J735" s="29" t="inlineStr">
        <is>
          <t>GUIA V-17 S/AGUJA MICROGOTERO</t>
        </is>
      </c>
      <c r="K735" s="30">
        <f>SUMIF('1060 NQN'!$A$2:$A$2023,$G735,'1060 NQN'!$I$2:$I$2023)</f>
        <v/>
      </c>
      <c r="L735" s="30">
        <f>SUMIF('1060 NQN'!$A$2:$A$2023,$G735,'1060 NQN'!$Q$2:$Q$2023)</f>
        <v/>
      </c>
      <c r="M735" s="30">
        <f>$K735-$L735</f>
        <v/>
      </c>
      <c r="N735" s="31">
        <f>IFERROR(SUMIF('1060 NQN'!$A$2:$A$2023,$G735,'1060 NQN'!$M$2:$M$2023)/$K735,0)</f>
        <v/>
      </c>
      <c r="O735" s="31">
        <f>IFERROR($K735*$N735,"")</f>
        <v/>
      </c>
      <c r="P735" s="31">
        <f>IFERROR($L735*$N735,"")</f>
        <v/>
      </c>
      <c r="Q735" s="31">
        <f>$M735*$N735</f>
        <v/>
      </c>
      <c r="R735" s="29" t="n"/>
      <c r="S735" s="42" t="inlineStr">
        <is>
          <t>Media</t>
        </is>
      </c>
      <c r="T735" s="29" t="inlineStr">
        <is>
          <t>Homologado – confianza Media – pendiente de validación</t>
        </is>
      </c>
      <c r="U735" s="37" t="inlineStr">
        <is>
          <t>Dar de alta en SAP</t>
        </is>
      </c>
      <c r="V735" s="29" t="inlineStr">
        <is>
          <t>Cruce por nomenclatura SAP</t>
        </is>
      </c>
      <c r="W735" s="29" t="inlineStr">
        <is>
          <t>Sí</t>
        </is>
      </c>
      <c r="X735" s="29" t="inlineStr">
        <is>
          <t>2000024, 2000023</t>
        </is>
      </c>
      <c r="Y735" s="29" t="inlineStr">
        <is>
          <t>Sí</t>
        </is>
      </c>
      <c r="Z735" s="29" t="n"/>
      <c r="AA735" s="29" t="inlineStr">
        <is>
          <t>Cruce por nomenclatura: similitud 0.57. El cruce SAP–Avain identificó 2 códigos SAP como posibles equivalentes del mismo ítem de Avain (2000024, 2000023). Se imputó al primero (lógica BUSCARV); requiere validación posterior.</t>
        </is>
      </c>
    </row>
    <row r="736">
      <c r="A736" s="29" t="inlineStr">
        <is>
          <t>Neuquén</t>
        </is>
      </c>
      <c r="B736" s="29" t="inlineStr">
        <is>
          <t>1060</t>
        </is>
      </c>
      <c r="C736" s="29" t="inlineStr">
        <is>
          <t>Stock SAP</t>
        </is>
      </c>
      <c r="D736" s="29" t="inlineStr">
        <is>
          <t>Descartables</t>
        </is>
      </c>
      <c r="E736" s="29" t="inlineStr">
        <is>
          <t>ZDES</t>
        </is>
      </c>
      <c r="F736" s="29" t="inlineStr">
        <is>
          <t>Dentro del alcance</t>
        </is>
      </c>
      <c r="G736" s="29" t="inlineStr">
        <is>
          <t>2000085</t>
        </is>
      </c>
      <c r="H736" s="29" t="inlineStr">
        <is>
          <t>BOLSAS ROJA CHICAS CON CIERRE ZIPLOC</t>
        </is>
      </c>
      <c r="I736" s="29" t="n"/>
      <c r="J736" s="29" t="n"/>
      <c r="K736" s="30">
        <f>SUMIF('1060 NQN'!$A$2:$A$2023,$G736,'1060 NQN'!$I$2:$I$2023)</f>
        <v/>
      </c>
      <c r="L736" s="30">
        <f>SUMIF('1060 NQN'!$A$2:$A$2023,$G736,'1060 NQN'!$Q$2:$Q$2023)</f>
        <v/>
      </c>
      <c r="M736" s="30">
        <f>$K736-$L736</f>
        <v/>
      </c>
      <c r="N736" s="31">
        <f>IFERROR(SUMIF('1060 NQN'!$A$2:$A$2023,$G736,'1060 NQN'!$M$2:$M$2023)/$K736,0)</f>
        <v/>
      </c>
      <c r="O736" s="31">
        <f>IFERROR($K736*$N736,"")</f>
        <v/>
      </c>
      <c r="P736" s="31">
        <f>IFERROR($L736*$N736,"")</f>
        <v/>
      </c>
      <c r="Q736" s="31">
        <f>$M736*$N736</f>
        <v/>
      </c>
      <c r="R736" s="29" t="n"/>
      <c r="S736" s="39" t="n"/>
      <c r="T736" s="29" t="inlineStr">
        <is>
          <t>Sin recuento físico en el inventario de Avain</t>
        </is>
      </c>
      <c r="U736" s="40" t="inlineStr">
        <is>
          <t>Sin recuento físico</t>
        </is>
      </c>
      <c r="V736" s="29" t="n"/>
      <c r="W736" s="29" t="n"/>
      <c r="X736" s="29" t="n"/>
      <c r="Y736" s="29" t="n"/>
      <c r="Z736" s="29" t="n"/>
      <c r="AA736" s="29" t="inlineStr">
        <is>
          <t>El material ocupa 2 filas en la hoja 1060 NQN (lote/almacén). La cantidad SAP y la física de esta vista son el total del material.</t>
        </is>
      </c>
    </row>
    <row r="737">
      <c r="A737" s="29" t="inlineStr">
        <is>
          <t>Neuquén</t>
        </is>
      </c>
      <c r="B737" s="29" t="inlineStr">
        <is>
          <t>1060</t>
        </is>
      </c>
      <c r="C737" s="29" t="inlineStr">
        <is>
          <t>Stock SAP</t>
        </is>
      </c>
      <c r="D737" s="29" t="inlineStr">
        <is>
          <t>Descartables</t>
        </is>
      </c>
      <c r="E737" s="29" t="inlineStr">
        <is>
          <t>ZDES</t>
        </is>
      </c>
      <c r="F737" s="29" t="inlineStr">
        <is>
          <t>Dentro del alcance</t>
        </is>
      </c>
      <c r="G737" s="29" t="inlineStr">
        <is>
          <t>2000103</t>
        </is>
      </c>
      <c r="H737" s="29" t="inlineStr">
        <is>
          <t>CANULA NASAL O2T SIL 100% COD 230-09 PED</t>
        </is>
      </c>
      <c r="I737" s="29" t="n"/>
      <c r="J737" s="29" t="n"/>
      <c r="K737" s="30">
        <f>SUMIF('1060 NQN'!$A$2:$A$2023,$G737,'1060 NQN'!$I$2:$I$2023)</f>
        <v/>
      </c>
      <c r="L737" s="30">
        <f>SUMIF('1060 NQN'!$A$2:$A$2023,$G737,'1060 NQN'!$Q$2:$Q$2023)</f>
        <v/>
      </c>
      <c r="M737" s="30">
        <f>$K737-$L737</f>
        <v/>
      </c>
      <c r="N737" s="31">
        <f>IFERROR(SUMIF('1060 NQN'!$A$2:$A$2023,$G737,'1060 NQN'!$M$2:$M$2023)/$K737,0)</f>
        <v/>
      </c>
      <c r="O737" s="31">
        <f>IFERROR($K737*$N737,"")</f>
        <v/>
      </c>
      <c r="P737" s="31">
        <f>IFERROR($L737*$N737,"")</f>
        <v/>
      </c>
      <c r="Q737" s="31">
        <f>$M737*$N737</f>
        <v/>
      </c>
      <c r="R737" s="29" t="n"/>
      <c r="S737" s="39" t="n"/>
      <c r="T737" s="29" t="inlineStr">
        <is>
          <t>Sin recuento físico en el inventario de Avain</t>
        </is>
      </c>
      <c r="U737" s="40" t="inlineStr">
        <is>
          <t>Sin recuento físico</t>
        </is>
      </c>
      <c r="V737" s="29" t="n"/>
      <c r="W737" s="29" t="n"/>
      <c r="X737" s="29" t="n"/>
      <c r="Y737" s="29" t="n"/>
      <c r="Z737" s="29" t="n"/>
      <c r="AA737" s="29" t="n"/>
    </row>
    <row r="738">
      <c r="A738" s="29" t="inlineStr">
        <is>
          <t>Neuquén</t>
        </is>
      </c>
      <c r="B738" s="29" t="inlineStr">
        <is>
          <t>1060</t>
        </is>
      </c>
      <c r="C738" s="29" t="inlineStr">
        <is>
          <t>Stock SAP</t>
        </is>
      </c>
      <c r="D738" s="29" t="inlineStr">
        <is>
          <t>Descartables</t>
        </is>
      </c>
      <c r="E738" s="29" t="inlineStr">
        <is>
          <t>ZDES</t>
        </is>
      </c>
      <c r="F738" s="29" t="inlineStr">
        <is>
          <t>Dentro del alcance</t>
        </is>
      </c>
      <c r="G738" s="29" t="inlineStr">
        <is>
          <t>2000291</t>
        </is>
      </c>
      <c r="H738" s="29" t="inlineStr">
        <is>
          <t>AGUJA HUBER</t>
        </is>
      </c>
      <c r="I738" s="29" t="n"/>
      <c r="J738" s="29" t="n"/>
      <c r="K738" s="30">
        <f>SUMIF('1060 NQN'!$A$2:$A$2023,$G738,'1060 NQN'!$I$2:$I$2023)</f>
        <v/>
      </c>
      <c r="L738" s="30">
        <f>SUMIF('1060 NQN'!$A$2:$A$2023,$G738,'1060 NQN'!$Q$2:$Q$2023)</f>
        <v/>
      </c>
      <c r="M738" s="30">
        <f>$K738-$L738</f>
        <v/>
      </c>
      <c r="N738" s="31">
        <f>IFERROR(SUMIF('1060 NQN'!$A$2:$A$2023,$G738,'1060 NQN'!$M$2:$M$2023)/$K738,0)</f>
        <v/>
      </c>
      <c r="O738" s="31">
        <f>IFERROR($K738*$N738,"")</f>
        <v/>
      </c>
      <c r="P738" s="31">
        <f>IFERROR($L738*$N738,"")</f>
        <v/>
      </c>
      <c r="Q738" s="31">
        <f>$M738*$N738</f>
        <v/>
      </c>
      <c r="R738" s="29" t="n"/>
      <c r="S738" s="39" t="n"/>
      <c r="T738" s="29" t="inlineStr">
        <is>
          <t>Sin recuento físico en el inventario de Avain</t>
        </is>
      </c>
      <c r="U738" s="40" t="inlineStr">
        <is>
          <t>Sin recuento físico</t>
        </is>
      </c>
      <c r="V738" s="29" t="n"/>
      <c r="W738" s="29" t="n"/>
      <c r="X738" s="29" t="n"/>
      <c r="Y738" s="29" t="n"/>
      <c r="Z738" s="29" t="n"/>
      <c r="AA738" s="29" t="n"/>
    </row>
    <row r="739">
      <c r="A739" s="29" t="inlineStr">
        <is>
          <t>Neuquén</t>
        </is>
      </c>
      <c r="B739" s="29" t="inlineStr">
        <is>
          <t>1060</t>
        </is>
      </c>
      <c r="C739" s="29" t="inlineStr">
        <is>
          <t>Stock SAP</t>
        </is>
      </c>
      <c r="D739" s="29" t="inlineStr">
        <is>
          <t>Descartables</t>
        </is>
      </c>
      <c r="E739" s="29" t="inlineStr">
        <is>
          <t>ZDES</t>
        </is>
      </c>
      <c r="F739" s="29" t="inlineStr">
        <is>
          <t>Dentro del alcance</t>
        </is>
      </c>
      <c r="G739" s="29" t="inlineStr">
        <is>
          <t>2000349</t>
        </is>
      </c>
      <c r="H739" s="29" t="inlineStr">
        <is>
          <t>CANULA O2 SILMAG COD 230-12</t>
        </is>
      </c>
      <c r="I739" s="29" t="n"/>
      <c r="J739" s="29" t="n"/>
      <c r="K739" s="30">
        <f>SUMIF('1060 NQN'!$A$2:$A$2023,$G739,'1060 NQN'!$I$2:$I$2023)</f>
        <v/>
      </c>
      <c r="L739" s="30">
        <f>SUMIF('1060 NQN'!$A$2:$A$2023,$G739,'1060 NQN'!$Q$2:$Q$2023)</f>
        <v/>
      </c>
      <c r="M739" s="30">
        <f>$K739-$L739</f>
        <v/>
      </c>
      <c r="N739" s="31">
        <f>IFERROR(SUMIF('1060 NQN'!$A$2:$A$2023,$G739,'1060 NQN'!$M$2:$M$2023)/$K739,0)</f>
        <v/>
      </c>
      <c r="O739" s="31">
        <f>IFERROR($K739*$N739,"")</f>
        <v/>
      </c>
      <c r="P739" s="31">
        <f>IFERROR($L739*$N739,"")</f>
        <v/>
      </c>
      <c r="Q739" s="31">
        <f>$M739*$N739</f>
        <v/>
      </c>
      <c r="R739" s="29" t="n"/>
      <c r="S739" s="39" t="n"/>
      <c r="T739" s="29" t="inlineStr">
        <is>
          <t>Sin recuento físico en el inventario de Avain</t>
        </is>
      </c>
      <c r="U739" s="40" t="inlineStr">
        <is>
          <t>Sin recuento físico</t>
        </is>
      </c>
      <c r="V739" s="29" t="n"/>
      <c r="W739" s="29" t="n"/>
      <c r="X739" s="29" t="n"/>
      <c r="Y739" s="29" t="n"/>
      <c r="Z739" s="29" t="n"/>
      <c r="AA739" s="29" t="n"/>
    </row>
    <row r="740">
      <c r="A740" s="29" t="inlineStr">
        <is>
          <t>Neuquén</t>
        </is>
      </c>
      <c r="B740" s="29" t="inlineStr">
        <is>
          <t>1060</t>
        </is>
      </c>
      <c r="C740" s="29" t="inlineStr">
        <is>
          <t>Stock SAP</t>
        </is>
      </c>
      <c r="D740" s="29" t="inlineStr">
        <is>
          <t>Descartables</t>
        </is>
      </c>
      <c r="E740" s="29" t="inlineStr">
        <is>
          <t>ZDES</t>
        </is>
      </c>
      <c r="F740" s="29" t="inlineStr">
        <is>
          <t>Dentro del alcance</t>
        </is>
      </c>
      <c r="G740" s="29" t="inlineStr">
        <is>
          <t>2000364</t>
        </is>
      </c>
      <c r="H740" s="29" t="inlineStr">
        <is>
          <t>MASCARA PARA O2 PEDIATRICA CON RESERVORI</t>
        </is>
      </c>
      <c r="I740" s="29" t="n"/>
      <c r="J740" s="29" t="n"/>
      <c r="K740" s="30">
        <f>SUMIF('1060 NQN'!$A$2:$A$2023,$G740,'1060 NQN'!$I$2:$I$2023)</f>
        <v/>
      </c>
      <c r="L740" s="30">
        <f>SUMIF('1060 NQN'!$A$2:$A$2023,$G740,'1060 NQN'!$Q$2:$Q$2023)</f>
        <v/>
      </c>
      <c r="M740" s="30">
        <f>$K740-$L740</f>
        <v/>
      </c>
      <c r="N740" s="31">
        <f>IFERROR(SUMIF('1060 NQN'!$A$2:$A$2023,$G740,'1060 NQN'!$M$2:$M$2023)/$K740,0)</f>
        <v/>
      </c>
      <c r="O740" s="31">
        <f>IFERROR($K740*$N740,"")</f>
        <v/>
      </c>
      <c r="P740" s="31">
        <f>IFERROR($L740*$N740,"")</f>
        <v/>
      </c>
      <c r="Q740" s="31">
        <f>$M740*$N740</f>
        <v/>
      </c>
      <c r="R740" s="29" t="n"/>
      <c r="S740" s="39" t="n"/>
      <c r="T740" s="29" t="inlineStr">
        <is>
          <t>Sin recuento físico en el inventario de Avain</t>
        </is>
      </c>
      <c r="U740" s="40" t="inlineStr">
        <is>
          <t>Sin recuento físico</t>
        </is>
      </c>
      <c r="V740" s="29" t="n"/>
      <c r="W740" s="29" t="n"/>
      <c r="X740" s="29" t="n"/>
      <c r="Y740" s="29" t="n"/>
      <c r="Z740" s="29" t="n"/>
      <c r="AA740" s="29" t="inlineStr">
        <is>
          <t>El material ocupa 2 filas en la hoja 1060 NQN (lote/almacén). La cantidad SAP y la física de esta vista son el total del material.</t>
        </is>
      </c>
    </row>
    <row r="741">
      <c r="A741" s="29" t="inlineStr">
        <is>
          <t>Neuquén</t>
        </is>
      </c>
      <c r="B741" s="29" t="inlineStr">
        <is>
          <t>1060</t>
        </is>
      </c>
      <c r="C741" s="29" t="inlineStr">
        <is>
          <t>Stock SAP</t>
        </is>
      </c>
      <c r="D741" s="29" t="inlineStr">
        <is>
          <t>Descartables</t>
        </is>
      </c>
      <c r="E741" s="29" t="inlineStr">
        <is>
          <t>ZDES</t>
        </is>
      </c>
      <c r="F741" s="29" t="inlineStr">
        <is>
          <t>Dentro del alcance</t>
        </is>
      </c>
      <c r="G741" s="29" t="inlineStr">
        <is>
          <t>2000371</t>
        </is>
      </c>
      <c r="H741" s="29" t="inlineStr">
        <is>
          <t>BOLSA DE ORINA AMBULATORIA</t>
        </is>
      </c>
      <c r="I741" s="29" t="n"/>
      <c r="J741" s="29" t="n"/>
      <c r="K741" s="30">
        <f>SUMIF('1060 NQN'!$A$2:$A$2023,$G741,'1060 NQN'!$I$2:$I$2023)</f>
        <v/>
      </c>
      <c r="L741" s="30">
        <f>SUMIF('1060 NQN'!$A$2:$A$2023,$G741,'1060 NQN'!$Q$2:$Q$2023)</f>
        <v/>
      </c>
      <c r="M741" s="30">
        <f>$K741-$L741</f>
        <v/>
      </c>
      <c r="N741" s="31">
        <f>IFERROR(SUMIF('1060 NQN'!$A$2:$A$2023,$G741,'1060 NQN'!$M$2:$M$2023)/$K741,0)</f>
        <v/>
      </c>
      <c r="O741" s="31">
        <f>IFERROR($K741*$N741,"")</f>
        <v/>
      </c>
      <c r="P741" s="31">
        <f>IFERROR($L741*$N741,"")</f>
        <v/>
      </c>
      <c r="Q741" s="31">
        <f>$M741*$N741</f>
        <v/>
      </c>
      <c r="R741" s="29" t="n"/>
      <c r="S741" s="39" t="n"/>
      <c r="T741" s="29" t="inlineStr">
        <is>
          <t>Sin recuento físico en el inventario de Avain</t>
        </is>
      </c>
      <c r="U741" s="40" t="inlineStr">
        <is>
          <t>Sin recuento físico</t>
        </is>
      </c>
      <c r="V741" s="29" t="n"/>
      <c r="W741" s="29" t="n"/>
      <c r="X741" s="29" t="n"/>
      <c r="Y741" s="29" t="n"/>
      <c r="Z741" s="29" t="n"/>
      <c r="AA741" s="29" t="n"/>
    </row>
    <row r="742">
      <c r="A742" s="29" t="inlineStr">
        <is>
          <t>Neuquén</t>
        </is>
      </c>
      <c r="B742" s="29" t="inlineStr">
        <is>
          <t>1060</t>
        </is>
      </c>
      <c r="C742" s="29" t="inlineStr">
        <is>
          <t>Stock SAP</t>
        </is>
      </c>
      <c r="D742" s="29" t="inlineStr">
        <is>
          <t>Descartables</t>
        </is>
      </c>
      <c r="E742" s="29" t="inlineStr">
        <is>
          <t>ZDES</t>
        </is>
      </c>
      <c r="F742" s="29" t="inlineStr">
        <is>
          <t>Dentro del alcance</t>
        </is>
      </c>
      <c r="G742" s="29" t="inlineStr">
        <is>
          <t>2000412</t>
        </is>
      </c>
      <c r="H742" s="29" t="inlineStr">
        <is>
          <t>JERINGA INSULINA x 1cc</t>
        </is>
      </c>
      <c r="I742" s="29" t="n"/>
      <c r="J742" s="29" t="n"/>
      <c r="K742" s="30">
        <f>SUMIF('1060 NQN'!$A$2:$A$2023,$G742,'1060 NQN'!$I$2:$I$2023)</f>
        <v/>
      </c>
      <c r="L742" s="30">
        <f>SUMIF('1060 NQN'!$A$2:$A$2023,$G742,'1060 NQN'!$Q$2:$Q$2023)</f>
        <v/>
      </c>
      <c r="M742" s="30">
        <f>$K742-$L742</f>
        <v/>
      </c>
      <c r="N742" s="31">
        <f>IFERROR(SUMIF('1060 NQN'!$A$2:$A$2023,$G742,'1060 NQN'!$M$2:$M$2023)/$K742,0)</f>
        <v/>
      </c>
      <c r="O742" s="31">
        <f>IFERROR($K742*$N742,"")</f>
        <v/>
      </c>
      <c r="P742" s="31">
        <f>IFERROR($L742*$N742,"")</f>
        <v/>
      </c>
      <c r="Q742" s="31">
        <f>$M742*$N742</f>
        <v/>
      </c>
      <c r="R742" s="29" t="n"/>
      <c r="S742" s="39" t="n"/>
      <c r="T742" s="29" t="inlineStr">
        <is>
          <t>Sin recuento físico en el inventario de Avain</t>
        </is>
      </c>
      <c r="U742" s="40" t="inlineStr">
        <is>
          <t>Sin recuento físico</t>
        </is>
      </c>
      <c r="V742" s="29" t="n"/>
      <c r="W742" s="29" t="n"/>
      <c r="X742" s="29" t="n"/>
      <c r="Y742" s="29" t="n"/>
      <c r="Z742" s="29" t="n"/>
      <c r="AA742" s="29" t="inlineStr">
        <is>
          <t>El material ocupa 2 filas en la hoja 1060 NQN (lote/almacén). La cantidad SAP y la física de esta vista son el total del material.</t>
        </is>
      </c>
    </row>
    <row r="743">
      <c r="A743" s="29" t="inlineStr">
        <is>
          <t>Neuquén</t>
        </is>
      </c>
      <c r="B743" s="29" t="inlineStr">
        <is>
          <t>1060</t>
        </is>
      </c>
      <c r="C743" s="29" t="inlineStr">
        <is>
          <t>Stock SAP</t>
        </is>
      </c>
      <c r="D743" s="29" t="inlineStr">
        <is>
          <t>Descartables</t>
        </is>
      </c>
      <c r="E743" s="29" t="inlineStr">
        <is>
          <t>ZDES</t>
        </is>
      </c>
      <c r="F743" s="29" t="inlineStr">
        <is>
          <t>Dentro del alcance</t>
        </is>
      </c>
      <c r="G743" s="29" t="inlineStr">
        <is>
          <t>2000455</t>
        </is>
      </c>
      <c r="H743" s="29" t="inlineStr">
        <is>
          <t>HOJA DE BISTURI Nº 24</t>
        </is>
      </c>
      <c r="I743" s="29" t="inlineStr">
        <is>
          <t>564</t>
        </is>
      </c>
      <c r="J743" s="29" t="inlineStr">
        <is>
          <t>HOJA DE BISTURI Nº24</t>
        </is>
      </c>
      <c r="K743" s="30">
        <f>SUMIF('1060 NQN'!$A$2:$A$2023,$G743,'1060 NQN'!$I$2:$I$2023)</f>
        <v/>
      </c>
      <c r="L743" s="30">
        <f>SUMIF('1060 NQN'!$A$2:$A$2023,$G743,'1060 NQN'!$Q$2:$Q$2023)</f>
        <v/>
      </c>
      <c r="M743" s="30">
        <f>$K743-$L743</f>
        <v/>
      </c>
      <c r="N743" s="31">
        <f>IFERROR(SUMIF('1060 NQN'!$A$2:$A$2023,$G743,'1060 NQN'!$M$2:$M$2023)/$K743,0)</f>
        <v/>
      </c>
      <c r="O743" s="31">
        <f>IFERROR($K743*$N743,"")</f>
        <v/>
      </c>
      <c r="P743" s="31">
        <f>IFERROR($L743*$N743,"")</f>
        <v/>
      </c>
      <c r="Q743" s="31">
        <f>$M743*$N743</f>
        <v/>
      </c>
      <c r="R743" s="29" t="n"/>
      <c r="S743" s="37" t="inlineStr">
        <is>
          <t>Alta</t>
        </is>
      </c>
      <c r="T743" s="29" t="inlineStr">
        <is>
          <t>Homologado – confianza Alta</t>
        </is>
      </c>
      <c r="U743" s="38" t="inlineStr">
        <is>
          <t>Dar de baja en SAP</t>
        </is>
      </c>
      <c r="V743" s="29" t="inlineStr">
        <is>
          <t>Cruce por nomenclatura SAP</t>
        </is>
      </c>
      <c r="W743" s="29" t="inlineStr">
        <is>
          <t>No</t>
        </is>
      </c>
      <c r="X743" s="29" t="n"/>
      <c r="Y743" s="29" t="inlineStr">
        <is>
          <t>Sí</t>
        </is>
      </c>
      <c r="Z743" s="29" t="n"/>
      <c r="AA743" s="29" t="inlineStr">
        <is>
          <t>Cruce por nomenclatura: similitud 1.00.</t>
        </is>
      </c>
    </row>
    <row r="744">
      <c r="A744" s="29" t="inlineStr">
        <is>
          <t>Neuquén</t>
        </is>
      </c>
      <c r="B744" s="29" t="inlineStr">
        <is>
          <t>1060</t>
        </is>
      </c>
      <c r="C744" s="29" t="inlineStr">
        <is>
          <t>Stock SAP</t>
        </is>
      </c>
      <c r="D744" s="29" t="inlineStr">
        <is>
          <t>Descartables</t>
        </is>
      </c>
      <c r="E744" s="29" t="inlineStr">
        <is>
          <t>ZDES</t>
        </is>
      </c>
      <c r="F744" s="29" t="inlineStr">
        <is>
          <t>Dentro del alcance</t>
        </is>
      </c>
      <c r="G744" s="29" t="inlineStr">
        <is>
          <t>2000474</t>
        </is>
      </c>
      <c r="H744" s="29" t="inlineStr">
        <is>
          <t>PILA GRANDE</t>
        </is>
      </c>
      <c r="I744" s="29" t="n"/>
      <c r="J744" s="29" t="n"/>
      <c r="K744" s="30">
        <f>SUMIF('1060 NQN'!$A$2:$A$2023,$G744,'1060 NQN'!$I$2:$I$2023)</f>
        <v/>
      </c>
      <c r="L744" s="30">
        <f>SUMIF('1060 NQN'!$A$2:$A$2023,$G744,'1060 NQN'!$Q$2:$Q$2023)</f>
        <v/>
      </c>
      <c r="M744" s="30">
        <f>$K744-$L744</f>
        <v/>
      </c>
      <c r="N744" s="31">
        <f>IFERROR(SUMIF('1060 NQN'!$A$2:$A$2023,$G744,'1060 NQN'!$M$2:$M$2023)/$K744,0)</f>
        <v/>
      </c>
      <c r="O744" s="31">
        <f>IFERROR($K744*$N744,"")</f>
        <v/>
      </c>
      <c r="P744" s="31">
        <f>IFERROR($L744*$N744,"")</f>
        <v/>
      </c>
      <c r="Q744" s="31">
        <f>$M744*$N744</f>
        <v/>
      </c>
      <c r="R744" s="29" t="n"/>
      <c r="S744" s="39" t="n"/>
      <c r="T744" s="29" t="inlineStr">
        <is>
          <t>Sin recuento físico en el inventario de Avain</t>
        </is>
      </c>
      <c r="U744" s="40" t="inlineStr">
        <is>
          <t>Sin recuento físico</t>
        </is>
      </c>
      <c r="V744" s="29" t="n"/>
      <c r="W744" s="29" t="n"/>
      <c r="X744" s="29" t="n"/>
      <c r="Y744" s="29" t="n"/>
      <c r="Z744" s="29" t="n"/>
      <c r="AA744" s="29" t="n"/>
    </row>
    <row r="745">
      <c r="A745" s="29" t="inlineStr">
        <is>
          <t>Neuquén</t>
        </is>
      </c>
      <c r="B745" s="29" t="inlineStr">
        <is>
          <t>1060</t>
        </is>
      </c>
      <c r="C745" s="29" t="inlineStr">
        <is>
          <t>Stock SAP</t>
        </is>
      </c>
      <c r="D745" s="29" t="inlineStr">
        <is>
          <t>Descartables</t>
        </is>
      </c>
      <c r="E745" s="29" t="inlineStr">
        <is>
          <t>ZDES</t>
        </is>
      </c>
      <c r="F745" s="29" t="inlineStr">
        <is>
          <t>Dentro del alcance</t>
        </is>
      </c>
      <c r="G745" s="29" t="inlineStr">
        <is>
          <t>2000980</t>
        </is>
      </c>
      <c r="H745" s="29" t="inlineStr">
        <is>
          <t>BATERIAS 9 VOLTIOS</t>
        </is>
      </c>
      <c r="I745" s="29" t="n"/>
      <c r="J745" s="29" t="n"/>
      <c r="K745" s="30">
        <f>SUMIF('1060 NQN'!$A$2:$A$2023,$G745,'1060 NQN'!$I$2:$I$2023)</f>
        <v/>
      </c>
      <c r="L745" s="30">
        <f>SUMIF('1060 NQN'!$A$2:$A$2023,$G745,'1060 NQN'!$Q$2:$Q$2023)</f>
        <v/>
      </c>
      <c r="M745" s="30">
        <f>$K745-$L745</f>
        <v/>
      </c>
      <c r="N745" s="31">
        <f>IFERROR(SUMIF('1060 NQN'!$A$2:$A$2023,$G745,'1060 NQN'!$M$2:$M$2023)/$K745,0)</f>
        <v/>
      </c>
      <c r="O745" s="31">
        <f>IFERROR($K745*$N745,"")</f>
        <v/>
      </c>
      <c r="P745" s="31">
        <f>IFERROR($L745*$N745,"")</f>
        <v/>
      </c>
      <c r="Q745" s="31">
        <f>$M745*$N745</f>
        <v/>
      </c>
      <c r="R745" s="29" t="n"/>
      <c r="S745" s="39" t="n"/>
      <c r="T745" s="29" t="inlineStr">
        <is>
          <t>Sin recuento físico en el inventario de Avain</t>
        </is>
      </c>
      <c r="U745" s="40" t="inlineStr">
        <is>
          <t>Sin recuento físico</t>
        </is>
      </c>
      <c r="V745" s="29" t="n"/>
      <c r="W745" s="29" t="n"/>
      <c r="X745" s="29" t="n"/>
      <c r="Y745" s="29" t="n"/>
      <c r="Z745" s="29" t="n"/>
      <c r="AA745" s="29" t="n"/>
    </row>
    <row r="746">
      <c r="A746" s="29" t="inlineStr">
        <is>
          <t>Neuquén</t>
        </is>
      </c>
      <c r="B746" s="29" t="inlineStr">
        <is>
          <t>1060</t>
        </is>
      </c>
      <c r="C746" s="29" t="inlineStr">
        <is>
          <t>Stock SAP</t>
        </is>
      </c>
      <c r="D746" s="29" t="inlineStr">
        <is>
          <t>Descartables</t>
        </is>
      </c>
      <c r="E746" s="29" t="inlineStr">
        <is>
          <t>ZDES</t>
        </is>
      </c>
      <c r="F746" s="29" t="inlineStr">
        <is>
          <t>Dentro del alcance</t>
        </is>
      </c>
      <c r="G746" s="29" t="inlineStr">
        <is>
          <t>2001084</t>
        </is>
      </c>
      <c r="H746" s="29" t="inlineStr">
        <is>
          <t>APOSITO 10X10 SYRA</t>
        </is>
      </c>
      <c r="I746" s="29" t="n"/>
      <c r="J746" s="29" t="n"/>
      <c r="K746" s="30">
        <f>SUMIF('1060 NQN'!$A$2:$A$2023,$G746,'1060 NQN'!$I$2:$I$2023)</f>
        <v/>
      </c>
      <c r="L746" s="30">
        <f>SUMIF('1060 NQN'!$A$2:$A$2023,$G746,'1060 NQN'!$Q$2:$Q$2023)</f>
        <v/>
      </c>
      <c r="M746" s="30">
        <f>$K746-$L746</f>
        <v/>
      </c>
      <c r="N746" s="31">
        <f>IFERROR(SUMIF('1060 NQN'!$A$2:$A$2023,$G746,'1060 NQN'!$M$2:$M$2023)/$K746,0)</f>
        <v/>
      </c>
      <c r="O746" s="31">
        <f>IFERROR($K746*$N746,"")</f>
        <v/>
      </c>
      <c r="P746" s="31">
        <f>IFERROR($L746*$N746,"")</f>
        <v/>
      </c>
      <c r="Q746" s="31">
        <f>$M746*$N746</f>
        <v/>
      </c>
      <c r="R746" s="29" t="n"/>
      <c r="S746" s="39" t="n"/>
      <c r="T746" s="29" t="inlineStr">
        <is>
          <t>Sin recuento físico en el inventario de Avain</t>
        </is>
      </c>
      <c r="U746" s="40" t="inlineStr">
        <is>
          <t>Sin recuento físico</t>
        </is>
      </c>
      <c r="V746" s="29" t="n"/>
      <c r="W746" s="29" t="n"/>
      <c r="X746" s="29" t="n"/>
      <c r="Y746" s="29" t="n"/>
      <c r="Z746" s="29" t="n"/>
      <c r="AA746" s="29" t="n"/>
    </row>
    <row r="747">
      <c r="A747" s="29" t="inlineStr">
        <is>
          <t>Neuquén</t>
        </is>
      </c>
      <c r="B747" s="29" t="inlineStr">
        <is>
          <t>1060</t>
        </is>
      </c>
      <c r="C747" s="29" t="inlineStr">
        <is>
          <t>Stock SAP</t>
        </is>
      </c>
      <c r="D747" s="29" t="inlineStr">
        <is>
          <t>Descartables</t>
        </is>
      </c>
      <c r="E747" s="29" t="inlineStr">
        <is>
          <t>ZDES</t>
        </is>
      </c>
      <c r="F747" s="29" t="inlineStr">
        <is>
          <t>Dentro del alcance</t>
        </is>
      </c>
      <c r="G747" s="29" t="inlineStr">
        <is>
          <t>2001118</t>
        </is>
      </c>
      <c r="H747" s="29" t="inlineStr">
        <is>
          <t>MAMELUCO DESCARTABLE</t>
        </is>
      </c>
      <c r="I747" s="29" t="n"/>
      <c r="J747" s="29" t="n"/>
      <c r="K747" s="30">
        <f>SUMIF('1060 NQN'!$A$2:$A$2023,$G747,'1060 NQN'!$I$2:$I$2023)</f>
        <v/>
      </c>
      <c r="L747" s="30">
        <f>SUMIF('1060 NQN'!$A$2:$A$2023,$G747,'1060 NQN'!$Q$2:$Q$2023)</f>
        <v/>
      </c>
      <c r="M747" s="30">
        <f>$K747-$L747</f>
        <v/>
      </c>
      <c r="N747" s="31">
        <f>IFERROR(SUMIF('1060 NQN'!$A$2:$A$2023,$G747,'1060 NQN'!$M$2:$M$2023)/$K747,0)</f>
        <v/>
      </c>
      <c r="O747" s="31">
        <f>IFERROR($K747*$N747,"")</f>
        <v/>
      </c>
      <c r="P747" s="31">
        <f>IFERROR($L747*$N747,"")</f>
        <v/>
      </c>
      <c r="Q747" s="31">
        <f>$M747*$N747</f>
        <v/>
      </c>
      <c r="R747" s="29" t="n"/>
      <c r="S747" s="39" t="n"/>
      <c r="T747" s="29" t="inlineStr">
        <is>
          <t>Sin recuento físico en el inventario de Avain</t>
        </is>
      </c>
      <c r="U747" s="40" t="inlineStr">
        <is>
          <t>Sin recuento físico</t>
        </is>
      </c>
      <c r="V747" s="29" t="n"/>
      <c r="W747" s="29" t="n"/>
      <c r="X747" s="29" t="n"/>
      <c r="Y747" s="29" t="n"/>
      <c r="Z747" s="29" t="n"/>
      <c r="AA747" s="29" t="inlineStr">
        <is>
          <t>El material ocupa 2 filas en la hoja 1060 NQN (lote/almacén). La cantidad SAP y la física de esta vista son el total del material.</t>
        </is>
      </c>
    </row>
    <row r="748">
      <c r="A748" s="29" t="inlineStr">
        <is>
          <t>Neuquén</t>
        </is>
      </c>
      <c r="B748" s="29" t="inlineStr">
        <is>
          <t>1060</t>
        </is>
      </c>
      <c r="C748" s="29" t="inlineStr">
        <is>
          <t>Stock SAP</t>
        </is>
      </c>
      <c r="D748" s="29" t="inlineStr">
        <is>
          <t>Descartables</t>
        </is>
      </c>
      <c r="E748" s="29" t="inlineStr">
        <is>
          <t>ZDES</t>
        </is>
      </c>
      <c r="F748" s="29" t="inlineStr">
        <is>
          <t>Dentro del alcance</t>
        </is>
      </c>
      <c r="G748" s="29" t="inlineStr">
        <is>
          <t>2001761</t>
        </is>
      </c>
      <c r="H748" s="29" t="inlineStr">
        <is>
          <t>GUANTES ESTERILES Nº 6.5 POR PAR</t>
        </is>
      </c>
      <c r="I748" s="29" t="inlineStr">
        <is>
          <t>1006</t>
        </is>
      </c>
      <c r="J748" s="29" t="inlineStr">
        <is>
          <t>Guantes Esteriles N° 6,5</t>
        </is>
      </c>
      <c r="K748" s="30">
        <f>SUMIF('1060 NQN'!$A$2:$A$2023,$G748,'1060 NQN'!$I$2:$I$2023)</f>
        <v/>
      </c>
      <c r="L748" s="30">
        <f>SUMIF('1060 NQN'!$A$2:$A$2023,$G748,'1060 NQN'!$Q$2:$Q$2023)</f>
        <v/>
      </c>
      <c r="M748" s="30">
        <f>$K748-$L748</f>
        <v/>
      </c>
      <c r="N748" s="31">
        <f>IFERROR(SUMIF('1060 NQN'!$A$2:$A$2023,$G748,'1060 NQN'!$M$2:$M$2023)/$K748,0)</f>
        <v/>
      </c>
      <c r="O748" s="31">
        <f>IFERROR($K748*$N748,"")</f>
        <v/>
      </c>
      <c r="P748" s="31">
        <f>IFERROR($L748*$N748,"")</f>
        <v/>
      </c>
      <c r="Q748" s="31">
        <f>$M748*$N748</f>
        <v/>
      </c>
      <c r="R748" s="29" t="n"/>
      <c r="S748" s="37" t="inlineStr">
        <is>
          <t>Alta</t>
        </is>
      </c>
      <c r="T748" s="29" t="inlineStr">
        <is>
          <t>Homologado – confianza Alta</t>
        </is>
      </c>
      <c r="U748" s="38" t="inlineStr">
        <is>
          <t>Dar de baja en SAP</t>
        </is>
      </c>
      <c r="V748" s="29" t="inlineStr">
        <is>
          <t>Cruce por nomenclatura SAP</t>
        </is>
      </c>
      <c r="W748" s="29" t="inlineStr">
        <is>
          <t>No</t>
        </is>
      </c>
      <c r="X748" s="29" t="n"/>
      <c r="Y748" s="29" t="inlineStr">
        <is>
          <t>Sí</t>
        </is>
      </c>
      <c r="Z748" s="29" t="n"/>
      <c r="AA748" s="29" t="inlineStr">
        <is>
          <t>Cruce por nomenclatura: similitud 0.90.</t>
        </is>
      </c>
    </row>
    <row r="749">
      <c r="A749" s="29" t="inlineStr">
        <is>
          <t>Neuquén</t>
        </is>
      </c>
      <c r="B749" s="29" t="inlineStr">
        <is>
          <t>1060</t>
        </is>
      </c>
      <c r="C749" s="29" t="inlineStr">
        <is>
          <t>Stock SAP</t>
        </is>
      </c>
      <c r="D749" s="29" t="inlineStr">
        <is>
          <t>Descartables</t>
        </is>
      </c>
      <c r="E749" s="29" t="inlineStr">
        <is>
          <t>ZDES</t>
        </is>
      </c>
      <c r="F749" s="29" t="inlineStr">
        <is>
          <t>Dentro del alcance</t>
        </is>
      </c>
      <c r="G749" s="29" t="inlineStr">
        <is>
          <t>2000491</t>
        </is>
      </c>
      <c r="H749" s="29" t="inlineStr">
        <is>
          <t>BOLSA RESUCITACION MANUAL(TIPO AMBU)ADUL</t>
        </is>
      </c>
      <c r="I749" s="29" t="inlineStr">
        <is>
          <t>379</t>
        </is>
      </c>
      <c r="J749" s="29" t="inlineStr">
        <is>
          <t>AMBU</t>
        </is>
      </c>
      <c r="K749" s="30">
        <f>SUMIF('1060 NQN'!$A$2:$A$2023,$G749,'1060 NQN'!$I$2:$I$2023)</f>
        <v/>
      </c>
      <c r="L749" s="30">
        <f>SUMIF('1060 NQN'!$A$2:$A$2023,$G749,'1060 NQN'!$Q$2:$Q$2023)</f>
        <v/>
      </c>
      <c r="M749" s="30">
        <f>$K749-$L749</f>
        <v/>
      </c>
      <c r="N749" s="31">
        <f>IFERROR(SUMIF('1060 NQN'!$A$2:$A$2023,$G749,'1060 NQN'!$M$2:$M$2023)/$K749,0)</f>
        <v/>
      </c>
      <c r="O749" s="31">
        <f>IFERROR($K749*$N749,"")</f>
        <v/>
      </c>
      <c r="P749" s="31">
        <f>IFERROR($L749*$N749,"")</f>
        <v/>
      </c>
      <c r="Q749" s="31">
        <f>$M749*$N749</f>
        <v/>
      </c>
      <c r="R749" s="29" t="n"/>
      <c r="S749" s="42" t="inlineStr">
        <is>
          <t>Media</t>
        </is>
      </c>
      <c r="T749" s="29" t="inlineStr">
        <is>
          <t>Homologado – confianza Media – pendiente de validación</t>
        </is>
      </c>
      <c r="U749" s="38" t="inlineStr">
        <is>
          <t>Dar de baja en SAP</t>
        </is>
      </c>
      <c r="V749" s="29" t="inlineStr">
        <is>
          <t>Homologación por código Avain (master E-199)</t>
        </is>
      </c>
      <c r="W749" s="29" t="inlineStr">
        <is>
          <t>No</t>
        </is>
      </c>
      <c r="X749" s="29" t="n"/>
      <c r="Y749" s="29" t="inlineStr">
        <is>
          <t>Sí</t>
        </is>
      </c>
      <c r="Z749" s="29" t="inlineStr">
        <is>
          <t>E-199</t>
        </is>
      </c>
      <c r="AA749" s="29" t="inlineStr">
        <is>
          <t>Homologación: confianza base Media + confianza SAP Alta → Media. El material ocupa 2 filas en la hoja 1060 NQN (lote/almacén). La cantidad SAP y la física de esta vista son el total del material.</t>
        </is>
      </c>
    </row>
    <row r="750">
      <c r="A750" s="29" t="inlineStr">
        <is>
          <t>Neuquén</t>
        </is>
      </c>
      <c r="B750" s="29" t="inlineStr">
        <is>
          <t>1060</t>
        </is>
      </c>
      <c r="C750" s="29" t="inlineStr">
        <is>
          <t>Stock SAP</t>
        </is>
      </c>
      <c r="D750" s="29" t="inlineStr">
        <is>
          <t>Medicamentos</t>
        </is>
      </c>
      <c r="E750" s="29" t="inlineStr">
        <is>
          <t>ZMED</t>
        </is>
      </c>
      <c r="F750" s="29" t="inlineStr">
        <is>
          <t>Dentro del alcance</t>
        </is>
      </c>
      <c r="G750" s="29" t="inlineStr">
        <is>
          <t>1000351</t>
        </is>
      </c>
      <c r="H750" s="29" t="inlineStr">
        <is>
          <t>DICLOFENACSODICO75mg+VITB 12+BETAMETASON</t>
        </is>
      </c>
      <c r="I750" s="29" t="n"/>
      <c r="J750" s="29" t="n"/>
      <c r="K750" s="30">
        <f>SUMIF('1060 NQN'!$A$2:$A$2023,$G750,'1060 NQN'!$I$2:$I$2023)</f>
        <v/>
      </c>
      <c r="L750" s="30">
        <f>SUMIF('1060 NQN'!$A$2:$A$2023,$G750,'1060 NQN'!$Q$2:$Q$2023)</f>
        <v/>
      </c>
      <c r="M750" s="30">
        <f>$K750-$L750</f>
        <v/>
      </c>
      <c r="N750" s="31">
        <f>IFERROR(SUMIF('1060 NQN'!$A$2:$A$2023,$G750,'1060 NQN'!$M$2:$M$2023)/$K750,0)</f>
        <v/>
      </c>
      <c r="O750" s="31">
        <f>IFERROR($K750*$N750,"")</f>
        <v/>
      </c>
      <c r="P750" s="31">
        <f>IFERROR($L750*$N750,"")</f>
        <v/>
      </c>
      <c r="Q750" s="31">
        <f>$M750*$N750</f>
        <v/>
      </c>
      <c r="R750" s="29" t="n"/>
      <c r="S750" s="39" t="n"/>
      <c r="T750" s="29" t="inlineStr">
        <is>
          <t>Sin recuento físico en el inventario de Avain</t>
        </is>
      </c>
      <c r="U750" s="40" t="inlineStr">
        <is>
          <t>Sin recuento físico</t>
        </is>
      </c>
      <c r="V750" s="29" t="n"/>
      <c r="W750" s="29" t="n"/>
      <c r="X750" s="29" t="n"/>
      <c r="Y750" s="29" t="n"/>
      <c r="Z750" s="29" t="n"/>
      <c r="AA750" s="29" t="inlineStr">
        <is>
          <t>El material ocupa 4 filas en la hoja 1060 NQN (lote/almacén). La cantidad SAP y la física de esta vista son el total del material.</t>
        </is>
      </c>
    </row>
    <row r="751">
      <c r="A751" s="29" t="inlineStr">
        <is>
          <t>Neuquén</t>
        </is>
      </c>
      <c r="B751" s="29" t="inlineStr">
        <is>
          <t>1060</t>
        </is>
      </c>
      <c r="C751" s="29" t="inlineStr">
        <is>
          <t>Stock SAP</t>
        </is>
      </c>
      <c r="D751" s="29" t="inlineStr">
        <is>
          <t>Medicamentos</t>
        </is>
      </c>
      <c r="E751" s="29" t="inlineStr">
        <is>
          <t>ZMED</t>
        </is>
      </c>
      <c r="F751" s="29" t="inlineStr">
        <is>
          <t>Dentro del alcance</t>
        </is>
      </c>
      <c r="G751" s="29" t="inlineStr">
        <is>
          <t>1000165</t>
        </is>
      </c>
      <c r="H751" s="29" t="inlineStr">
        <is>
          <t>ISOPROTERENOL 1MG AMP</t>
        </is>
      </c>
      <c r="I751" s="29" t="n"/>
      <c r="J751" s="29" t="n"/>
      <c r="K751" s="30">
        <f>SUMIF('1060 NQN'!$A$2:$A$2023,$G751,'1060 NQN'!$I$2:$I$2023)</f>
        <v/>
      </c>
      <c r="L751" s="30">
        <f>SUMIF('1060 NQN'!$A$2:$A$2023,$G751,'1060 NQN'!$Q$2:$Q$2023)</f>
        <v/>
      </c>
      <c r="M751" s="30">
        <f>$K751-$L751</f>
        <v/>
      </c>
      <c r="N751" s="31">
        <f>IFERROR(SUMIF('1060 NQN'!$A$2:$A$2023,$G751,'1060 NQN'!$M$2:$M$2023)/$K751,0)</f>
        <v/>
      </c>
      <c r="O751" s="31">
        <f>IFERROR($K751*$N751,"")</f>
        <v/>
      </c>
      <c r="P751" s="31">
        <f>IFERROR($L751*$N751,"")</f>
        <v/>
      </c>
      <c r="Q751" s="31">
        <f>$M751*$N751</f>
        <v/>
      </c>
      <c r="R751" s="29" t="n"/>
      <c r="S751" s="39" t="n"/>
      <c r="T751" s="29" t="inlineStr">
        <is>
          <t>Sin recuento físico en el inventario de Avain</t>
        </is>
      </c>
      <c r="U751" s="40" t="inlineStr">
        <is>
          <t>Sin recuento físico</t>
        </is>
      </c>
      <c r="V751" s="29" t="n"/>
      <c r="W751" s="29" t="n"/>
      <c r="X751" s="29" t="n"/>
      <c r="Y751" s="29" t="n"/>
      <c r="Z751" s="29" t="n"/>
      <c r="AA751" s="29" t="n"/>
    </row>
    <row r="752">
      <c r="A752" s="29" t="inlineStr">
        <is>
          <t>Neuquén</t>
        </is>
      </c>
      <c r="B752" s="29" t="inlineStr">
        <is>
          <t>1060</t>
        </is>
      </c>
      <c r="C752" s="29" t="inlineStr">
        <is>
          <t>Stock SAP</t>
        </is>
      </c>
      <c r="D752" s="29" t="inlineStr">
        <is>
          <t>Medicamentos</t>
        </is>
      </c>
      <c r="E752" s="29" t="inlineStr">
        <is>
          <t>ZMED</t>
        </is>
      </c>
      <c r="F752" s="29" t="inlineStr">
        <is>
          <t>Dentro del alcance</t>
        </is>
      </c>
      <c r="G752" s="29" t="inlineStr">
        <is>
          <t>1000169</t>
        </is>
      </c>
      <c r="H752" s="29" t="inlineStr">
        <is>
          <t>BUSCAPINA COMPUESTA AMP</t>
        </is>
      </c>
      <c r="I752" s="29" t="inlineStr">
        <is>
          <t>317</t>
        </is>
      </c>
      <c r="J752" s="29" t="inlineStr">
        <is>
          <t>BUSCAPINA COMPUESTA</t>
        </is>
      </c>
      <c r="K752" s="30">
        <f>SUMIF('1060 NQN'!$A$2:$A$2023,$G752,'1060 NQN'!$I$2:$I$2023)</f>
        <v/>
      </c>
      <c r="L752" s="30">
        <f>SUMIF('1060 NQN'!$A$2:$A$2023,$G752,'1060 NQN'!$Q$2:$Q$2023)</f>
        <v/>
      </c>
      <c r="M752" s="30">
        <f>$K752-$L752</f>
        <v/>
      </c>
      <c r="N752" s="31">
        <f>IFERROR(SUMIF('1060 NQN'!$A$2:$A$2023,$G752,'1060 NQN'!$M$2:$M$2023)/$K752,0)</f>
        <v/>
      </c>
      <c r="O752" s="31">
        <f>IFERROR($K752*$N752,"")</f>
        <v/>
      </c>
      <c r="P752" s="31">
        <f>IFERROR($L752*$N752,"")</f>
        <v/>
      </c>
      <c r="Q752" s="31">
        <f>$M752*$N752</f>
        <v/>
      </c>
      <c r="R752" s="29" t="n"/>
      <c r="S752" s="37" t="inlineStr">
        <is>
          <t>Alta</t>
        </is>
      </c>
      <c r="T752" s="29" t="inlineStr">
        <is>
          <t>Homologado – confianza Alta</t>
        </is>
      </c>
      <c r="U752" s="38" t="inlineStr">
        <is>
          <t>Dar de baja en SAP</t>
        </is>
      </c>
      <c r="V752" s="29" t="inlineStr">
        <is>
          <t>Cruce por nomenclatura SAP</t>
        </is>
      </c>
      <c r="W752" s="29" t="inlineStr">
        <is>
          <t>No</t>
        </is>
      </c>
      <c r="X752" s="29" t="n"/>
      <c r="Y752" s="29" t="inlineStr">
        <is>
          <t>No</t>
        </is>
      </c>
      <c r="Z752" s="29" t="n"/>
      <c r="AA752" s="29" t="inlineStr">
        <is>
          <t>Cruce por nomenclatura: similitud 0.92. El material ocupa 2 filas en la hoja 1060 NQN (lote/almacén). La cantidad SAP y la física de esta vista son el total del material.</t>
        </is>
      </c>
    </row>
    <row r="753">
      <c r="A753" s="29" t="inlineStr">
        <is>
          <t>Neuquén</t>
        </is>
      </c>
      <c r="B753" s="29" t="inlineStr">
        <is>
          <t>1060</t>
        </is>
      </c>
      <c r="C753" s="29" t="inlineStr">
        <is>
          <t>Stock SAP</t>
        </is>
      </c>
      <c r="D753" s="29" t="inlineStr">
        <is>
          <t>Uniformes</t>
        </is>
      </c>
      <c r="E753" s="29" t="inlineStr">
        <is>
          <t>ZUNI</t>
        </is>
      </c>
      <c r="F753" s="29" t="inlineStr">
        <is>
          <t>Fuera del alcance</t>
        </is>
      </c>
      <c r="G753" s="29" t="inlineStr">
        <is>
          <t>3000252</t>
        </is>
      </c>
      <c r="H753" s="29" t="inlineStr">
        <is>
          <t>BOTIN DE SEGURIDAD T40</t>
        </is>
      </c>
      <c r="I753" s="29" t="n"/>
      <c r="J753" s="29" t="n"/>
      <c r="K753" s="30">
        <f>SUMIF('1060 NQN'!$A$2:$A$2023,$G753,'1060 NQN'!$I$2:$I$2023)</f>
        <v/>
      </c>
      <c r="L753" s="30">
        <f>SUMIF('1060 NQN'!$A$2:$A$2023,$G753,'1060 NQN'!$Q$2:$Q$2023)</f>
        <v/>
      </c>
      <c r="M753" s="30">
        <f>$K753-$L753</f>
        <v/>
      </c>
      <c r="N753" s="31">
        <f>IFERROR(SUMIF('1060 NQN'!$A$2:$A$2023,$G753,'1060 NQN'!$M$2:$M$2023)/$K753,0)</f>
        <v/>
      </c>
      <c r="O753" s="31">
        <f>IFERROR($K753*$N753,"")</f>
        <v/>
      </c>
      <c r="P753" s="31">
        <f>IFERROR($L753*$N753,"")</f>
        <v/>
      </c>
      <c r="Q753" s="31">
        <f>$M753*$N753</f>
        <v/>
      </c>
      <c r="R753" s="29" t="n"/>
      <c r="S753" s="39" t="n"/>
      <c r="T753" s="29" t="inlineStr">
        <is>
          <t>No aplica: uniformes, clasificación que el inventario físico de Farmacia no releva</t>
        </is>
      </c>
      <c r="U753" s="40" t="inlineStr">
        <is>
          <t>Fuera del alcance del inventario físico</t>
        </is>
      </c>
      <c r="V753" s="29" t="n"/>
      <c r="W753" s="29" t="n"/>
      <c r="X753" s="29" t="n"/>
      <c r="Y753" s="29" t="n"/>
      <c r="Z753" s="29" t="n"/>
      <c r="AA753" s="29" t="inlineStr">
        <is>
          <t>El material ocupa 2 filas en la hoja 1060 NQN (lote/almacén). La cantidad SAP y la física de esta vista son el total del material.</t>
        </is>
      </c>
    </row>
    <row r="754">
      <c r="A754" s="29" t="inlineStr">
        <is>
          <t>Neuquén</t>
        </is>
      </c>
      <c r="B754" s="29" t="inlineStr">
        <is>
          <t>1060</t>
        </is>
      </c>
      <c r="C754" s="29" t="inlineStr">
        <is>
          <t>Stock SAP</t>
        </is>
      </c>
      <c r="D754" s="29" t="inlineStr">
        <is>
          <t>Uniformes</t>
        </is>
      </c>
      <c r="E754" s="29" t="inlineStr">
        <is>
          <t>ZUNI</t>
        </is>
      </c>
      <c r="F754" s="29" t="inlineStr">
        <is>
          <t>Fuera del alcance</t>
        </is>
      </c>
      <c r="G754" s="29" t="inlineStr">
        <is>
          <t>3000915</t>
        </is>
      </c>
      <c r="H754" s="29" t="inlineStr">
        <is>
          <t>BOTIN DE SEGURIDAD T43</t>
        </is>
      </c>
      <c r="I754" s="29" t="n"/>
      <c r="J754" s="29" t="n"/>
      <c r="K754" s="30">
        <f>SUMIF('1060 NQN'!$A$2:$A$2023,$G754,'1060 NQN'!$I$2:$I$2023)</f>
        <v/>
      </c>
      <c r="L754" s="30">
        <f>SUMIF('1060 NQN'!$A$2:$A$2023,$G754,'1060 NQN'!$Q$2:$Q$2023)</f>
        <v/>
      </c>
      <c r="M754" s="30">
        <f>$K754-$L754</f>
        <v/>
      </c>
      <c r="N754" s="31">
        <f>IFERROR(SUMIF('1060 NQN'!$A$2:$A$2023,$G754,'1060 NQN'!$M$2:$M$2023)/$K754,0)</f>
        <v/>
      </c>
      <c r="O754" s="31">
        <f>IFERROR($K754*$N754,"")</f>
        <v/>
      </c>
      <c r="P754" s="31">
        <f>IFERROR($L754*$N754,"")</f>
        <v/>
      </c>
      <c r="Q754" s="31">
        <f>$M754*$N754</f>
        <v/>
      </c>
      <c r="R754" s="29" t="n"/>
      <c r="S754" s="39" t="n"/>
      <c r="T754" s="29" t="inlineStr">
        <is>
          <t>No aplica: uniformes, clasificación que el inventario físico de Farmacia no releva</t>
        </is>
      </c>
      <c r="U754" s="40" t="inlineStr">
        <is>
          <t>Fuera del alcance del inventario físico</t>
        </is>
      </c>
      <c r="V754" s="29" t="n"/>
      <c r="W754" s="29" t="n"/>
      <c r="X754" s="29" t="n"/>
      <c r="Y754" s="29" t="n"/>
      <c r="Z754" s="29" t="n"/>
      <c r="AA754" s="29" t="inlineStr">
        <is>
          <t>El material ocupa 2 filas en la hoja 1060 NQN (lote/almacén). La cantidad SAP y la física de esta vista son el total del material.</t>
        </is>
      </c>
    </row>
    <row r="755">
      <c r="A755" s="29" t="inlineStr">
        <is>
          <t>Neuquén</t>
        </is>
      </c>
      <c r="B755" s="29" t="inlineStr">
        <is>
          <t>1060</t>
        </is>
      </c>
      <c r="C755" s="29" t="inlineStr">
        <is>
          <t>Stock SAP</t>
        </is>
      </c>
      <c r="D755" s="29" t="inlineStr">
        <is>
          <t>Descartables</t>
        </is>
      </c>
      <c r="E755" s="29" t="inlineStr">
        <is>
          <t>ZDES</t>
        </is>
      </c>
      <c r="F755" s="29" t="inlineStr">
        <is>
          <t>Dentro del alcance</t>
        </is>
      </c>
      <c r="G755" s="29" t="inlineStr">
        <is>
          <t>2000059</t>
        </is>
      </c>
      <c r="H755" s="29" t="inlineStr">
        <is>
          <t>LAZO  DE GOMA POR MTS (HEMOSTATICO)</t>
        </is>
      </c>
      <c r="I755" s="29" t="n"/>
      <c r="J755" s="29" t="n"/>
      <c r="K755" s="30">
        <f>SUMIF('1060 NQN'!$A$2:$A$2023,$G755,'1060 NQN'!$I$2:$I$2023)</f>
        <v/>
      </c>
      <c r="L755" s="30">
        <f>SUMIF('1060 NQN'!$A$2:$A$2023,$G755,'1060 NQN'!$Q$2:$Q$2023)</f>
        <v/>
      </c>
      <c r="M755" s="30">
        <f>$K755-$L755</f>
        <v/>
      </c>
      <c r="N755" s="31">
        <f>IFERROR(SUMIF('1060 NQN'!$A$2:$A$2023,$G755,'1060 NQN'!$M$2:$M$2023)/$K755,0)</f>
        <v/>
      </c>
      <c r="O755" s="31">
        <f>IFERROR($K755*$N755,"")</f>
        <v/>
      </c>
      <c r="P755" s="31">
        <f>IFERROR($L755*$N755,"")</f>
        <v/>
      </c>
      <c r="Q755" s="31">
        <f>$M755*$N755</f>
        <v/>
      </c>
      <c r="R755" s="29" t="n"/>
      <c r="S755" s="39" t="n"/>
      <c r="T755" s="29" t="inlineStr">
        <is>
          <t>Sin recuento físico en el inventario de Avain</t>
        </is>
      </c>
      <c r="U755" s="40" t="inlineStr">
        <is>
          <t>Sin recuento físico</t>
        </is>
      </c>
      <c r="V755" s="29" t="n"/>
      <c r="W755" s="29" t="n"/>
      <c r="X755" s="29" t="n"/>
      <c r="Y755" s="29" t="n"/>
      <c r="Z755" s="29" t="n"/>
      <c r="AA755" s="29" t="inlineStr">
        <is>
          <t>El material ocupa 2 filas en la hoja 1060 NQN (lote/almacén). La cantidad SAP y la física de esta vista son el total del material.</t>
        </is>
      </c>
    </row>
    <row r="756">
      <c r="A756" s="29" t="inlineStr">
        <is>
          <t>Neuquén</t>
        </is>
      </c>
      <c r="B756" s="29" t="inlineStr">
        <is>
          <t>1060</t>
        </is>
      </c>
      <c r="C756" s="29" t="inlineStr">
        <is>
          <t>Stock SAP</t>
        </is>
      </c>
      <c r="D756" s="29" t="inlineStr">
        <is>
          <t>Descartables</t>
        </is>
      </c>
      <c r="E756" s="29" t="inlineStr">
        <is>
          <t>ZDES</t>
        </is>
      </c>
      <c r="F756" s="29" t="inlineStr">
        <is>
          <t>Dentro del alcance</t>
        </is>
      </c>
      <c r="G756" s="29" t="inlineStr">
        <is>
          <t>2001054</t>
        </is>
      </c>
      <c r="H756" s="29" t="inlineStr">
        <is>
          <t>ALGODÓN HIDROFILO CLASICO X 300 Grs</t>
        </is>
      </c>
      <c r="I756" s="29" t="n"/>
      <c r="J756" s="29" t="n"/>
      <c r="K756" s="30">
        <f>SUMIF('1060 NQN'!$A$2:$A$2023,$G756,'1060 NQN'!$I$2:$I$2023)</f>
        <v/>
      </c>
      <c r="L756" s="30">
        <f>SUMIF('1060 NQN'!$A$2:$A$2023,$G756,'1060 NQN'!$Q$2:$Q$2023)</f>
        <v/>
      </c>
      <c r="M756" s="30">
        <f>$K756-$L756</f>
        <v/>
      </c>
      <c r="N756" s="31">
        <f>IFERROR(SUMIF('1060 NQN'!$A$2:$A$2023,$G756,'1060 NQN'!$M$2:$M$2023)/$K756,0)</f>
        <v/>
      </c>
      <c r="O756" s="31">
        <f>IFERROR($K756*$N756,"")</f>
        <v/>
      </c>
      <c r="P756" s="31">
        <f>IFERROR($L756*$N756,"")</f>
        <v/>
      </c>
      <c r="Q756" s="31">
        <f>$M756*$N756</f>
        <v/>
      </c>
      <c r="R756" s="29" t="n"/>
      <c r="S756" s="39" t="n"/>
      <c r="T756" s="29" t="inlineStr">
        <is>
          <t>Sin recuento físico en el inventario de Avain</t>
        </is>
      </c>
      <c r="U756" s="40" t="inlineStr">
        <is>
          <t>Sin recuento físico</t>
        </is>
      </c>
      <c r="V756" s="29" t="n"/>
      <c r="W756" s="29" t="n"/>
      <c r="X756" s="29" t="n"/>
      <c r="Y756" s="29" t="n"/>
      <c r="Z756" s="29" t="n"/>
      <c r="AA756" s="29" t="n"/>
    </row>
    <row r="757">
      <c r="A757" s="29" t="inlineStr">
        <is>
          <t>Neuquén</t>
        </is>
      </c>
      <c r="B757" s="29" t="inlineStr">
        <is>
          <t>1060</t>
        </is>
      </c>
      <c r="C757" s="29" t="inlineStr">
        <is>
          <t>Stock SAP</t>
        </is>
      </c>
      <c r="D757" s="29" t="inlineStr">
        <is>
          <t>Descartables</t>
        </is>
      </c>
      <c r="E757" s="29" t="inlineStr">
        <is>
          <t>ZDES</t>
        </is>
      </c>
      <c r="F757" s="29" t="inlineStr">
        <is>
          <t>Dentro del alcance</t>
        </is>
      </c>
      <c r="G757" s="29" t="inlineStr">
        <is>
          <t>2001219</t>
        </is>
      </c>
      <c r="H757" s="29" t="inlineStr">
        <is>
          <t>OXIMETRO DE PULSO</t>
        </is>
      </c>
      <c r="I757" s="29" t="inlineStr">
        <is>
          <t>393; 530</t>
        </is>
      </c>
      <c r="J757" s="29" t="inlineStr">
        <is>
          <t>OXIMETRO DE PULSO; SATUROMETRO</t>
        </is>
      </c>
      <c r="K757" s="30">
        <f>SUMIF('1060 NQN'!$A$2:$A$2023,$G757,'1060 NQN'!$I$2:$I$2023)</f>
        <v/>
      </c>
      <c r="L757" s="30">
        <f>SUMIF('1060 NQN'!$A$2:$A$2023,$G757,'1060 NQN'!$Q$2:$Q$2023)</f>
        <v/>
      </c>
      <c r="M757" s="30">
        <f>$K757-$L757</f>
        <v/>
      </c>
      <c r="N757" s="31">
        <f>IFERROR(SUMIF('1060 NQN'!$A$2:$A$2023,$G757,'1060 NQN'!$M$2:$M$2023)/$K757,0)</f>
        <v/>
      </c>
      <c r="O757" s="31">
        <f>IFERROR($K757*$N757,"")</f>
        <v/>
      </c>
      <c r="P757" s="31">
        <f>IFERROR($L757*$N757,"")</f>
        <v/>
      </c>
      <c r="Q757" s="31">
        <f>$M757*$N757</f>
        <v/>
      </c>
      <c r="R757" s="29" t="n"/>
      <c r="S757" s="42" t="inlineStr">
        <is>
          <t>Media</t>
        </is>
      </c>
      <c r="T757" s="29" t="inlineStr">
        <is>
          <t>Homologado – confianza Media – pendiente de validación</t>
        </is>
      </c>
      <c r="U757" s="38" t="inlineStr">
        <is>
          <t>Dar de baja en SAP</t>
        </is>
      </c>
      <c r="V757" s="29" t="inlineStr">
        <is>
          <t>Cruce por nomenclatura SAP; Homologación por código Avain (master K-230)</t>
        </is>
      </c>
      <c r="W757" s="29" t="inlineStr">
        <is>
          <t>No</t>
        </is>
      </c>
      <c r="X757" s="29" t="n"/>
      <c r="Y757" s="29" t="inlineStr">
        <is>
          <t>Sí</t>
        </is>
      </c>
      <c r="Z757" s="29" t="inlineStr">
        <is>
          <t>K-230</t>
        </is>
      </c>
      <c r="AA757" s="29" t="inlineStr">
        <is>
          <t>Varias denominaciones del inventario físico corresponden a este material SAP (393 OXIMETRO DE PULSO; 530 SATUROMETRO). Se sumaron las cantidades físicas. Homologación: confianza base Media + confianza SAP Alta → Media. Otros códigos SAP del master no están en el stock de este centro: 5000971, 5004072, 2001510. Cruce por nomenclatura: similitud 0.78. El material ocupa 4 filas en la hoja 1060 NQN (lote/almacén). La cantidad SAP y la física de esta vista son el total del material.</t>
        </is>
      </c>
    </row>
    <row r="758">
      <c r="A758" s="29" t="inlineStr">
        <is>
          <t>Neuquén</t>
        </is>
      </c>
      <c r="B758" s="29" t="inlineStr">
        <is>
          <t>1060</t>
        </is>
      </c>
      <c r="C758" s="29" t="inlineStr">
        <is>
          <t>Stock SAP</t>
        </is>
      </c>
      <c r="D758" s="29" t="inlineStr">
        <is>
          <t>Medicamentos</t>
        </is>
      </c>
      <c r="E758" s="29" t="inlineStr">
        <is>
          <t>ZMED</t>
        </is>
      </c>
      <c r="F758" s="29" t="inlineStr">
        <is>
          <t>Dentro del alcance</t>
        </is>
      </c>
      <c r="G758" s="29" t="inlineStr">
        <is>
          <t>1000535</t>
        </is>
      </c>
      <c r="H758" s="29" t="inlineStr">
        <is>
          <t>MEDIDOR GLUCEMIA FREESTYLE OPTIUM NEO H</t>
        </is>
      </c>
      <c r="I758" s="29" t="inlineStr">
        <is>
          <t>383</t>
        </is>
      </c>
      <c r="J758" s="29" t="inlineStr">
        <is>
          <t>GLUCOMETRO</t>
        </is>
      </c>
      <c r="K758" s="30">
        <f>SUMIF('1060 NQN'!$A$2:$A$2023,$G758,'1060 NQN'!$I$2:$I$2023)</f>
        <v/>
      </c>
      <c r="L758" s="30">
        <f>SUMIF('1060 NQN'!$A$2:$A$2023,$G758,'1060 NQN'!$Q$2:$Q$2023)</f>
        <v/>
      </c>
      <c r="M758" s="30">
        <f>$K758-$L758</f>
        <v/>
      </c>
      <c r="N758" s="31">
        <f>IFERROR(SUMIF('1060 NQN'!$A$2:$A$2023,$G758,'1060 NQN'!$M$2:$M$2023)/$K758,0)</f>
        <v/>
      </c>
      <c r="O758" s="31">
        <f>IFERROR($K758*$N758,"")</f>
        <v/>
      </c>
      <c r="P758" s="31">
        <f>IFERROR($L758*$N758,"")</f>
        <v/>
      </c>
      <c r="Q758" s="31">
        <f>$M758*$N758</f>
        <v/>
      </c>
      <c r="R758" s="29" t="n"/>
      <c r="S758" s="38" t="inlineStr">
        <is>
          <t>Baja</t>
        </is>
      </c>
      <c r="T758" s="29" t="inlineStr">
        <is>
          <t>Homologado – confianza Baja – pendiente de validación</t>
        </is>
      </c>
      <c r="U758" s="38" t="inlineStr">
        <is>
          <t>Dar de baja en SAP</t>
        </is>
      </c>
      <c r="V758" s="29" t="inlineStr">
        <is>
          <t>Homologación por código Avain (master E-182)</t>
        </is>
      </c>
      <c r="W758" s="29" t="inlineStr">
        <is>
          <t>No</t>
        </is>
      </c>
      <c r="X758" s="29" t="n"/>
      <c r="Y758" s="29" t="inlineStr">
        <is>
          <t>Sí</t>
        </is>
      </c>
      <c r="Z758" s="29" t="inlineStr">
        <is>
          <t>E-182</t>
        </is>
      </c>
      <c r="AA758" s="29" t="inlineStr">
        <is>
          <t>Homologación: confianza base Alta + confianza SAP Alta → Alta. La nomenclatura del material imputado no respalda por sí sola la equivalencia (similitud 0.09); el vínculo proviene sólo de la homologación. Nivel degradado a Baja. El material ocupa 8 filas en la hoja 1060 NQN (lote/almacén). La cantidad SAP y la física de esta vista son el total del material.</t>
        </is>
      </c>
    </row>
    <row r="759">
      <c r="A759" s="29" t="inlineStr">
        <is>
          <t>Neuquén</t>
        </is>
      </c>
      <c r="B759" s="29" t="inlineStr">
        <is>
          <t>1060</t>
        </is>
      </c>
      <c r="C759" s="29" t="inlineStr">
        <is>
          <t>Stock SAP</t>
        </is>
      </c>
      <c r="D759" s="29" t="inlineStr">
        <is>
          <t>Uniformes</t>
        </is>
      </c>
      <c r="E759" s="29" t="inlineStr">
        <is>
          <t>ZUNI</t>
        </is>
      </c>
      <c r="F759" s="29" t="inlineStr">
        <is>
          <t>Fuera del alcance</t>
        </is>
      </c>
      <c r="G759" s="29" t="inlineStr">
        <is>
          <t>3000709</t>
        </is>
      </c>
      <c r="H759" s="29" t="inlineStr">
        <is>
          <t>PANTALON CARGO ANTI DESGARRO T40</t>
        </is>
      </c>
      <c r="I759" s="29" t="n"/>
      <c r="J759" s="29" t="n"/>
      <c r="K759" s="30">
        <f>SUMIF('1060 NQN'!$A$2:$A$2023,$G759,'1060 NQN'!$I$2:$I$2023)</f>
        <v/>
      </c>
      <c r="L759" s="30">
        <f>SUMIF('1060 NQN'!$A$2:$A$2023,$G759,'1060 NQN'!$Q$2:$Q$2023)</f>
        <v/>
      </c>
      <c r="M759" s="30">
        <f>$K759-$L759</f>
        <v/>
      </c>
      <c r="N759" s="31">
        <f>IFERROR(SUMIF('1060 NQN'!$A$2:$A$2023,$G759,'1060 NQN'!$M$2:$M$2023)/$K759,0)</f>
        <v/>
      </c>
      <c r="O759" s="31">
        <f>IFERROR($K759*$N759,"")</f>
        <v/>
      </c>
      <c r="P759" s="31">
        <f>IFERROR($L759*$N759,"")</f>
        <v/>
      </c>
      <c r="Q759" s="31">
        <f>$M759*$N759</f>
        <v/>
      </c>
      <c r="R759" s="29" t="n"/>
      <c r="S759" s="39" t="n"/>
      <c r="T759" s="29" t="inlineStr">
        <is>
          <t>No aplica: uniformes, clasificación que el inventario físico de Farmacia no releva</t>
        </is>
      </c>
      <c r="U759" s="40" t="inlineStr">
        <is>
          <t>Fuera del alcance del inventario físico</t>
        </is>
      </c>
      <c r="V759" s="29" t="n"/>
      <c r="W759" s="29" t="n"/>
      <c r="X759" s="29" t="n"/>
      <c r="Y759" s="29" t="n"/>
      <c r="Z759" s="29" t="n"/>
      <c r="AA759" s="29" t="inlineStr">
        <is>
          <t>El material ocupa 2 filas en la hoja 1060 NQN (lote/almacén). La cantidad SAP y la física de esta vista son el total del material.</t>
        </is>
      </c>
    </row>
    <row r="760">
      <c r="A760" s="29" t="inlineStr">
        <is>
          <t>Neuquén</t>
        </is>
      </c>
      <c r="B760" s="29" t="inlineStr">
        <is>
          <t>1060</t>
        </is>
      </c>
      <c r="C760" s="29" t="inlineStr">
        <is>
          <t>Stock SAP</t>
        </is>
      </c>
      <c r="D760" s="29" t="inlineStr">
        <is>
          <t>Medicamentos</t>
        </is>
      </c>
      <c r="E760" s="29" t="inlineStr">
        <is>
          <t>ZMED</t>
        </is>
      </c>
      <c r="F760" s="29" t="inlineStr">
        <is>
          <t>Dentro del alcance</t>
        </is>
      </c>
      <c r="G760" s="29" t="inlineStr">
        <is>
          <t>1000097</t>
        </is>
      </c>
      <c r="H760" s="29" t="inlineStr">
        <is>
          <t>ALCOHOL AL 96% X 250ML</t>
        </is>
      </c>
      <c r="I760" s="29" t="n"/>
      <c r="J760" s="29" t="n"/>
      <c r="K760" s="30">
        <f>SUMIF('1060 NQN'!$A$2:$A$2023,$G760,'1060 NQN'!$I$2:$I$2023)</f>
        <v/>
      </c>
      <c r="L760" s="30">
        <f>SUMIF('1060 NQN'!$A$2:$A$2023,$G760,'1060 NQN'!$Q$2:$Q$2023)</f>
        <v/>
      </c>
      <c r="M760" s="30">
        <f>$K760-$L760</f>
        <v/>
      </c>
      <c r="N760" s="31">
        <f>IFERROR(SUMIF('1060 NQN'!$A$2:$A$2023,$G760,'1060 NQN'!$M$2:$M$2023)/$K760,0)</f>
        <v/>
      </c>
      <c r="O760" s="31">
        <f>IFERROR($K760*$N760,"")</f>
        <v/>
      </c>
      <c r="P760" s="31">
        <f>IFERROR($L760*$N760,"")</f>
        <v/>
      </c>
      <c r="Q760" s="31">
        <f>$M760*$N760</f>
        <v/>
      </c>
      <c r="R760" s="29" t="n"/>
      <c r="S760" s="39" t="n"/>
      <c r="T760" s="29" t="inlineStr">
        <is>
          <t>Sin recuento físico en el inventario de Avain</t>
        </is>
      </c>
      <c r="U760" s="40" t="inlineStr">
        <is>
          <t>Sin recuento físico</t>
        </is>
      </c>
      <c r="V760" s="29" t="n"/>
      <c r="W760" s="29" t="n"/>
      <c r="X760" s="29" t="n"/>
      <c r="Y760" s="29" t="n"/>
      <c r="Z760" s="29" t="n"/>
      <c r="AA760" s="29" t="n"/>
    </row>
    <row r="761">
      <c r="A761" s="29" t="inlineStr">
        <is>
          <t>Neuquén</t>
        </is>
      </c>
      <c r="B761" s="29" t="inlineStr">
        <is>
          <t>1060</t>
        </is>
      </c>
      <c r="C761" s="29" t="inlineStr">
        <is>
          <t>Stock SAP</t>
        </is>
      </c>
      <c r="D761" s="29" t="inlineStr">
        <is>
          <t>Descartables</t>
        </is>
      </c>
      <c r="E761" s="29" t="inlineStr">
        <is>
          <t>ZDES</t>
        </is>
      </c>
      <c r="F761" s="29" t="inlineStr">
        <is>
          <t>Dentro del alcance</t>
        </is>
      </c>
      <c r="G761" s="29" t="inlineStr">
        <is>
          <t>2000553</t>
        </is>
      </c>
      <c r="H761" s="29" t="inlineStr">
        <is>
          <t>TORNIQUETE TACTICO</t>
        </is>
      </c>
      <c r="I761" s="29" t="inlineStr">
        <is>
          <t>303</t>
        </is>
      </c>
      <c r="J761" s="29" t="inlineStr">
        <is>
          <t>TORNIQUETE</t>
        </is>
      </c>
      <c r="K761" s="30">
        <f>SUMIF('1060 NQN'!$A$2:$A$2023,$G761,'1060 NQN'!$I$2:$I$2023)</f>
        <v/>
      </c>
      <c r="L761" s="30">
        <f>SUMIF('1060 NQN'!$A$2:$A$2023,$G761,'1060 NQN'!$Q$2:$Q$2023)</f>
        <v/>
      </c>
      <c r="M761" s="30">
        <f>$K761-$L761</f>
        <v/>
      </c>
      <c r="N761" s="31">
        <f>IFERROR(SUMIF('1060 NQN'!$A$2:$A$2023,$G761,'1060 NQN'!$M$2:$M$2023)/$K761,0)</f>
        <v/>
      </c>
      <c r="O761" s="31">
        <f>IFERROR($K761*$N761,"")</f>
        <v/>
      </c>
      <c r="P761" s="31">
        <f>IFERROR($L761*$N761,"")</f>
        <v/>
      </c>
      <c r="Q761" s="31">
        <f>$M761*$N761</f>
        <v/>
      </c>
      <c r="R761" s="29" t="n"/>
      <c r="S761" s="42" t="inlineStr">
        <is>
          <t>Media</t>
        </is>
      </c>
      <c r="T761" s="29" t="inlineStr">
        <is>
          <t>Homologado – confianza Media – pendiente de validación</t>
        </is>
      </c>
      <c r="U761" s="38" t="inlineStr">
        <is>
          <t>Dar de baja en SAP</t>
        </is>
      </c>
      <c r="V761" s="29" t="inlineStr">
        <is>
          <t>Homologación por código Avain (master E-195)</t>
        </is>
      </c>
      <c r="W761" s="29" t="inlineStr">
        <is>
          <t>No</t>
        </is>
      </c>
      <c r="X761" s="29" t="n"/>
      <c r="Y761" s="29" t="inlineStr">
        <is>
          <t>Sí</t>
        </is>
      </c>
      <c r="Z761" s="29" t="inlineStr">
        <is>
          <t>E-195</t>
        </is>
      </c>
      <c r="AA761" s="29" t="inlineStr">
        <is>
          <t>Homologación: confianza base Media + confianza SAP Alta → Media. El material ocupa 3 filas en la hoja 1060 NQN (lote/almacén). La cantidad SAP y la física de esta vista son el total del material.</t>
        </is>
      </c>
    </row>
    <row r="762">
      <c r="A762" s="29" t="inlineStr">
        <is>
          <t>Neuquén</t>
        </is>
      </c>
      <c r="B762" s="29" t="inlineStr">
        <is>
          <t>1060</t>
        </is>
      </c>
      <c r="C762" s="29" t="inlineStr">
        <is>
          <t>Stock SAP</t>
        </is>
      </c>
      <c r="D762" s="29" t="inlineStr">
        <is>
          <t>Medicamentos</t>
        </is>
      </c>
      <c r="E762" s="29" t="inlineStr">
        <is>
          <t>ZMED</t>
        </is>
      </c>
      <c r="F762" s="29" t="inlineStr">
        <is>
          <t>Dentro del alcance</t>
        </is>
      </c>
      <c r="G762" s="29" t="inlineStr">
        <is>
          <t>1000026</t>
        </is>
      </c>
      <c r="H762" s="29" t="inlineStr">
        <is>
          <t>HIDROCORTISONA 100 MG. (Fada / Richmond)</t>
        </is>
      </c>
      <c r="I762" s="29" t="n"/>
      <c r="J762" s="29" t="n"/>
      <c r="K762" s="30">
        <f>SUMIF('1060 NQN'!$A$2:$A$2023,$G762,'1060 NQN'!$I$2:$I$2023)</f>
        <v/>
      </c>
      <c r="L762" s="30">
        <f>SUMIF('1060 NQN'!$A$2:$A$2023,$G762,'1060 NQN'!$Q$2:$Q$2023)</f>
        <v/>
      </c>
      <c r="M762" s="30">
        <f>$K762-$L762</f>
        <v/>
      </c>
      <c r="N762" s="31">
        <f>IFERROR(SUMIF('1060 NQN'!$A$2:$A$2023,$G762,'1060 NQN'!$M$2:$M$2023)/$K762,0)</f>
        <v/>
      </c>
      <c r="O762" s="31">
        <f>IFERROR($K762*$N762,"")</f>
        <v/>
      </c>
      <c r="P762" s="31">
        <f>IFERROR($L762*$N762,"")</f>
        <v/>
      </c>
      <c r="Q762" s="31">
        <f>$M762*$N762</f>
        <v/>
      </c>
      <c r="R762" s="29" t="n"/>
      <c r="S762" s="39" t="n"/>
      <c r="T762" s="29" t="inlineStr">
        <is>
          <t>Sin recuento físico en el inventario de Avain</t>
        </is>
      </c>
      <c r="U762" s="40" t="inlineStr">
        <is>
          <t>Sin recuento físico</t>
        </is>
      </c>
      <c r="V762" s="29" t="n"/>
      <c r="W762" s="29" t="n"/>
      <c r="X762" s="29" t="n"/>
      <c r="Y762" s="29" t="n"/>
      <c r="Z762" s="29" t="n"/>
      <c r="AA762" s="29" t="n"/>
    </row>
    <row r="763">
      <c r="A763" s="29" t="inlineStr">
        <is>
          <t>Neuquén</t>
        </is>
      </c>
      <c r="B763" s="29" t="inlineStr">
        <is>
          <t>1060</t>
        </is>
      </c>
      <c r="C763" s="29" t="inlineStr">
        <is>
          <t>Stock SAP</t>
        </is>
      </c>
      <c r="D763" s="29" t="inlineStr">
        <is>
          <t>Medicamentos</t>
        </is>
      </c>
      <c r="E763" s="29" t="inlineStr">
        <is>
          <t>ZMED</t>
        </is>
      </c>
      <c r="F763" s="29" t="inlineStr">
        <is>
          <t>Dentro del alcance</t>
        </is>
      </c>
      <c r="G763" s="29" t="inlineStr">
        <is>
          <t>1000441</t>
        </is>
      </c>
      <c r="H763" s="29" t="inlineStr">
        <is>
          <t>SERTAL COMPUESTO COMPRIMIDOS</t>
        </is>
      </c>
      <c r="I763" s="29" t="inlineStr">
        <is>
          <t>206</t>
        </is>
      </c>
      <c r="J763" s="29" t="inlineStr">
        <is>
          <t>SERTAL</t>
        </is>
      </c>
      <c r="K763" s="30">
        <f>SUMIF('1060 NQN'!$A$2:$A$2023,$G763,'1060 NQN'!$I$2:$I$2023)</f>
        <v/>
      </c>
      <c r="L763" s="30">
        <f>SUMIF('1060 NQN'!$A$2:$A$2023,$G763,'1060 NQN'!$Q$2:$Q$2023)</f>
        <v/>
      </c>
      <c r="M763" s="30">
        <f>$K763-$L763</f>
        <v/>
      </c>
      <c r="N763" s="31">
        <f>IFERROR(SUMIF('1060 NQN'!$A$2:$A$2023,$G763,'1060 NQN'!$M$2:$M$2023)/$K763,0)</f>
        <v/>
      </c>
      <c r="O763" s="31">
        <f>IFERROR($K763*$N763,"")</f>
        <v/>
      </c>
      <c r="P763" s="31">
        <f>IFERROR($L763*$N763,"")</f>
        <v/>
      </c>
      <c r="Q763" s="31">
        <f>$M763*$N763</f>
        <v/>
      </c>
      <c r="R763" s="29" t="n"/>
      <c r="S763" s="42" t="inlineStr">
        <is>
          <t>Media</t>
        </is>
      </c>
      <c r="T763" s="29" t="inlineStr">
        <is>
          <t>Homologado – confianza Media – pendiente de validación</t>
        </is>
      </c>
      <c r="U763" s="37" t="inlineStr">
        <is>
          <t>Dar de alta en SAP</t>
        </is>
      </c>
      <c r="V763" s="29" t="inlineStr">
        <is>
          <t>Cruce por nomenclatura SAP</t>
        </is>
      </c>
      <c r="W763" s="29" t="inlineStr">
        <is>
          <t>No</t>
        </is>
      </c>
      <c r="X763" s="29" t="n"/>
      <c r="Y763" s="29" t="inlineStr">
        <is>
          <t>No</t>
        </is>
      </c>
      <c r="Z763" s="29" t="n"/>
      <c r="AA763" s="29" t="inlineStr">
        <is>
          <t>Cruce por nomenclatura: similitud 0.68. El material ocupa 5 filas en la hoja 1060 NQN (lote/almacén). La cantidad SAP y la física de esta vista son el total del material.</t>
        </is>
      </c>
    </row>
    <row r="764">
      <c r="A764" s="29" t="inlineStr">
        <is>
          <t>Neuquén</t>
        </is>
      </c>
      <c r="B764" s="29" t="inlineStr">
        <is>
          <t>1060</t>
        </is>
      </c>
      <c r="C764" s="29" t="inlineStr">
        <is>
          <t>Stock SAP</t>
        </is>
      </c>
      <c r="D764" s="29" t="inlineStr">
        <is>
          <t>Uniformes</t>
        </is>
      </c>
      <c r="E764" s="29" t="inlineStr">
        <is>
          <t>ZUNI</t>
        </is>
      </c>
      <c r="F764" s="29" t="inlineStr">
        <is>
          <t>Fuera del alcance</t>
        </is>
      </c>
      <c r="G764" s="29" t="inlineStr">
        <is>
          <t>3000441</t>
        </is>
      </c>
      <c r="H764" s="29" t="inlineStr">
        <is>
          <t>Chaqueta Chofer ML Gris yac T M</t>
        </is>
      </c>
      <c r="I764" s="29" t="n"/>
      <c r="J764" s="29" t="n"/>
      <c r="K764" s="30">
        <f>SUMIF('1060 NQN'!$A$2:$A$2023,$G764,'1060 NQN'!$I$2:$I$2023)</f>
        <v/>
      </c>
      <c r="L764" s="30">
        <f>SUMIF('1060 NQN'!$A$2:$A$2023,$G764,'1060 NQN'!$Q$2:$Q$2023)</f>
        <v/>
      </c>
      <c r="M764" s="30">
        <f>$K764-$L764</f>
        <v/>
      </c>
      <c r="N764" s="31">
        <f>IFERROR(SUMIF('1060 NQN'!$A$2:$A$2023,$G764,'1060 NQN'!$M$2:$M$2023)/$K764,0)</f>
        <v/>
      </c>
      <c r="O764" s="31">
        <f>IFERROR($K764*$N764,"")</f>
        <v/>
      </c>
      <c r="P764" s="31">
        <f>IFERROR($L764*$N764,"")</f>
        <v/>
      </c>
      <c r="Q764" s="31">
        <f>$M764*$N764</f>
        <v/>
      </c>
      <c r="R764" s="29" t="n"/>
      <c r="S764" s="39" t="n"/>
      <c r="T764" s="29" t="inlineStr">
        <is>
          <t>No aplica: uniformes, clasificación que el inventario físico de Farmacia no releva</t>
        </is>
      </c>
      <c r="U764" s="40" t="inlineStr">
        <is>
          <t>Fuera del alcance del inventario físico</t>
        </is>
      </c>
      <c r="V764" s="29" t="n"/>
      <c r="W764" s="29" t="n"/>
      <c r="X764" s="29" t="n"/>
      <c r="Y764" s="29" t="n"/>
      <c r="Z764" s="29" t="n"/>
      <c r="AA764" s="29" t="inlineStr">
        <is>
          <t>El material ocupa 2 filas en la hoja 1060 NQN (lote/almacén). La cantidad SAP y la física de esta vista son el total del material.</t>
        </is>
      </c>
    </row>
    <row r="765">
      <c r="A765" s="29" t="inlineStr">
        <is>
          <t>Neuquén</t>
        </is>
      </c>
      <c r="B765" s="29" t="inlineStr">
        <is>
          <t>1060</t>
        </is>
      </c>
      <c r="C765" s="29" t="inlineStr">
        <is>
          <t>Stock SAP</t>
        </is>
      </c>
      <c r="D765" s="29" t="inlineStr">
        <is>
          <t>Uniformes</t>
        </is>
      </c>
      <c r="E765" s="29" t="inlineStr">
        <is>
          <t>ZUNI</t>
        </is>
      </c>
      <c r="F765" s="29" t="inlineStr">
        <is>
          <t>Fuera del alcance</t>
        </is>
      </c>
      <c r="G765" s="29" t="inlineStr">
        <is>
          <t>3000698</t>
        </is>
      </c>
      <c r="H765" s="29" t="inlineStr">
        <is>
          <t>Chaqueta Blanca ML yacimiento M</t>
        </is>
      </c>
      <c r="I765" s="29" t="n"/>
      <c r="J765" s="29" t="n"/>
      <c r="K765" s="30">
        <f>SUMIF('1060 NQN'!$A$2:$A$2023,$G765,'1060 NQN'!$I$2:$I$2023)</f>
        <v/>
      </c>
      <c r="L765" s="30">
        <f>SUMIF('1060 NQN'!$A$2:$A$2023,$G765,'1060 NQN'!$Q$2:$Q$2023)</f>
        <v/>
      </c>
      <c r="M765" s="30">
        <f>$K765-$L765</f>
        <v/>
      </c>
      <c r="N765" s="31">
        <f>IFERROR(SUMIF('1060 NQN'!$A$2:$A$2023,$G765,'1060 NQN'!$M$2:$M$2023)/$K765,0)</f>
        <v/>
      </c>
      <c r="O765" s="31">
        <f>IFERROR($K765*$N765,"")</f>
        <v/>
      </c>
      <c r="P765" s="31">
        <f>IFERROR($L765*$N765,"")</f>
        <v/>
      </c>
      <c r="Q765" s="31">
        <f>$M765*$N765</f>
        <v/>
      </c>
      <c r="R765" s="29" t="n"/>
      <c r="S765" s="39" t="n"/>
      <c r="T765" s="29" t="inlineStr">
        <is>
          <t>No aplica: uniformes, clasificación que el inventario físico de Farmacia no releva</t>
        </is>
      </c>
      <c r="U765" s="40" t="inlineStr">
        <is>
          <t>Fuera del alcance del inventario físico</t>
        </is>
      </c>
      <c r="V765" s="29" t="n"/>
      <c r="W765" s="29" t="n"/>
      <c r="X765" s="29" t="n"/>
      <c r="Y765" s="29" t="n"/>
      <c r="Z765" s="29" t="n"/>
      <c r="AA765" s="29" t="inlineStr">
        <is>
          <t>El material ocupa 3 filas en la hoja 1060 NQN (lote/almacén). La cantidad SAP y la física de esta vista son el total del material.</t>
        </is>
      </c>
    </row>
    <row r="766">
      <c r="A766" s="29" t="inlineStr">
        <is>
          <t>Neuquén</t>
        </is>
      </c>
      <c r="B766" s="29" t="inlineStr">
        <is>
          <t>1060</t>
        </is>
      </c>
      <c r="C766" s="29" t="inlineStr">
        <is>
          <t>Stock SAP</t>
        </is>
      </c>
      <c r="D766" s="29" t="inlineStr">
        <is>
          <t>Medicamentos</t>
        </is>
      </c>
      <c r="E766" s="29" t="inlineStr">
        <is>
          <t>ZMED</t>
        </is>
      </c>
      <c r="F766" s="29" t="inlineStr">
        <is>
          <t>Dentro del alcance</t>
        </is>
      </c>
      <c r="G766" s="29" t="inlineStr">
        <is>
          <t>1000131</t>
        </is>
      </c>
      <c r="H766" s="29" t="inlineStr">
        <is>
          <t>CORREAS VELCRO TABLA LARGAS DIAGONALES</t>
        </is>
      </c>
      <c r="I766" s="29" t="n"/>
      <c r="J766" s="29" t="n"/>
      <c r="K766" s="30">
        <f>SUMIF('1060 NQN'!$A$2:$A$2023,$G766,'1060 NQN'!$I$2:$I$2023)</f>
        <v/>
      </c>
      <c r="L766" s="30">
        <f>SUMIF('1060 NQN'!$A$2:$A$2023,$G766,'1060 NQN'!$Q$2:$Q$2023)</f>
        <v/>
      </c>
      <c r="M766" s="30">
        <f>$K766-$L766</f>
        <v/>
      </c>
      <c r="N766" s="31">
        <f>IFERROR(SUMIF('1060 NQN'!$A$2:$A$2023,$G766,'1060 NQN'!$M$2:$M$2023)/$K766,0)</f>
        <v/>
      </c>
      <c r="O766" s="31">
        <f>IFERROR($K766*$N766,"")</f>
        <v/>
      </c>
      <c r="P766" s="31">
        <f>IFERROR($L766*$N766,"")</f>
        <v/>
      </c>
      <c r="Q766" s="31">
        <f>$M766*$N766</f>
        <v/>
      </c>
      <c r="R766" s="29" t="n"/>
      <c r="S766" s="39" t="n"/>
      <c r="T766" s="29" t="inlineStr">
        <is>
          <t>Sin recuento físico en el inventario de Avain</t>
        </is>
      </c>
      <c r="U766" s="40" t="inlineStr">
        <is>
          <t>Sin recuento físico</t>
        </is>
      </c>
      <c r="V766" s="29" t="n"/>
      <c r="W766" s="29" t="n"/>
      <c r="X766" s="29" t="n"/>
      <c r="Y766" s="29" t="n"/>
      <c r="Z766" s="29" t="n"/>
      <c r="AA766" s="29" t="inlineStr">
        <is>
          <t>El material ocupa 2 filas en la hoja 1060 NQN (lote/almacén). La cantidad SAP y la física de esta vista son el total del material.</t>
        </is>
      </c>
    </row>
    <row r="767">
      <c r="A767" s="29" t="inlineStr">
        <is>
          <t>Neuquén</t>
        </is>
      </c>
      <c r="B767" s="29" t="inlineStr">
        <is>
          <t>1060</t>
        </is>
      </c>
      <c r="C767" s="29" t="inlineStr">
        <is>
          <t>Stock SAP</t>
        </is>
      </c>
      <c r="D767" s="29" t="inlineStr">
        <is>
          <t>Descartables</t>
        </is>
      </c>
      <c r="E767" s="29" t="inlineStr">
        <is>
          <t>ZDES</t>
        </is>
      </c>
      <c r="F767" s="29" t="inlineStr">
        <is>
          <t>Dentro del alcance</t>
        </is>
      </c>
      <c r="G767" s="29" t="inlineStr">
        <is>
          <t>2000066</t>
        </is>
      </c>
      <c r="H767" s="29" t="inlineStr">
        <is>
          <t>SONDA FOLEY 100% SILICONA 2 VÍAS Nº18</t>
        </is>
      </c>
      <c r="I767" s="29" t="n"/>
      <c r="J767" s="29" t="n"/>
      <c r="K767" s="30">
        <f>SUMIF('1060 NQN'!$A$2:$A$2023,$G767,'1060 NQN'!$I$2:$I$2023)</f>
        <v/>
      </c>
      <c r="L767" s="30">
        <f>SUMIF('1060 NQN'!$A$2:$A$2023,$G767,'1060 NQN'!$Q$2:$Q$2023)</f>
        <v/>
      </c>
      <c r="M767" s="30">
        <f>$K767-$L767</f>
        <v/>
      </c>
      <c r="N767" s="31">
        <f>IFERROR(SUMIF('1060 NQN'!$A$2:$A$2023,$G767,'1060 NQN'!$M$2:$M$2023)/$K767,0)</f>
        <v/>
      </c>
      <c r="O767" s="31">
        <f>IFERROR($K767*$N767,"")</f>
        <v/>
      </c>
      <c r="P767" s="31">
        <f>IFERROR($L767*$N767,"")</f>
        <v/>
      </c>
      <c r="Q767" s="31">
        <f>$M767*$N767</f>
        <v/>
      </c>
      <c r="R767" s="29" t="n"/>
      <c r="S767" s="39" t="n"/>
      <c r="T767" s="29" t="inlineStr">
        <is>
          <t>Sin recuento físico en el inventario de Avain</t>
        </is>
      </c>
      <c r="U767" s="40" t="inlineStr">
        <is>
          <t>Sin recuento físico</t>
        </is>
      </c>
      <c r="V767" s="29" t="n"/>
      <c r="W767" s="29" t="n"/>
      <c r="X767" s="29" t="n"/>
      <c r="Y767" s="29" t="n"/>
      <c r="Z767" s="29" t="n"/>
      <c r="AA767" s="29" t="n"/>
    </row>
    <row r="768">
      <c r="A768" s="29" t="inlineStr">
        <is>
          <t>Neuquén</t>
        </is>
      </c>
      <c r="B768" s="29" t="inlineStr">
        <is>
          <t>1060</t>
        </is>
      </c>
      <c r="C768" s="29" t="inlineStr">
        <is>
          <t>Stock SAP</t>
        </is>
      </c>
      <c r="D768" s="29" t="inlineStr">
        <is>
          <t>Descartables</t>
        </is>
      </c>
      <c r="E768" s="29" t="inlineStr">
        <is>
          <t>ZDES</t>
        </is>
      </c>
      <c r="F768" s="29" t="inlineStr">
        <is>
          <t>Dentro del alcance</t>
        </is>
      </c>
      <c r="G768" s="29" t="inlineStr">
        <is>
          <t>2000294</t>
        </is>
      </c>
      <c r="H768" s="29" t="inlineStr">
        <is>
          <t>SONDA URETRAL K-97 TOM-FAC</t>
        </is>
      </c>
      <c r="I768" s="29" t="n"/>
      <c r="J768" s="29" t="n"/>
      <c r="K768" s="30">
        <f>SUMIF('1060 NQN'!$A$2:$A$2023,$G768,'1060 NQN'!$I$2:$I$2023)</f>
        <v/>
      </c>
      <c r="L768" s="30">
        <f>SUMIF('1060 NQN'!$A$2:$A$2023,$G768,'1060 NQN'!$Q$2:$Q$2023)</f>
        <v/>
      </c>
      <c r="M768" s="30">
        <f>$K768-$L768</f>
        <v/>
      </c>
      <c r="N768" s="31">
        <f>IFERROR(SUMIF('1060 NQN'!$A$2:$A$2023,$G768,'1060 NQN'!$M$2:$M$2023)/$K768,0)</f>
        <v/>
      </c>
      <c r="O768" s="31">
        <f>IFERROR($K768*$N768,"")</f>
        <v/>
      </c>
      <c r="P768" s="31">
        <f>IFERROR($L768*$N768,"")</f>
        <v/>
      </c>
      <c r="Q768" s="31">
        <f>$M768*$N768</f>
        <v/>
      </c>
      <c r="R768" s="29" t="n"/>
      <c r="S768" s="39" t="n"/>
      <c r="T768" s="29" t="inlineStr">
        <is>
          <t>Sin recuento físico en el inventario de Avain</t>
        </is>
      </c>
      <c r="U768" s="40" t="inlineStr">
        <is>
          <t>Sin recuento físico</t>
        </is>
      </c>
      <c r="V768" s="29" t="n"/>
      <c r="W768" s="29" t="n"/>
      <c r="X768" s="29" t="n"/>
      <c r="Y768" s="29" t="n"/>
      <c r="Z768" s="29" t="n"/>
      <c r="AA768" s="29" t="n"/>
    </row>
    <row r="769">
      <c r="A769" s="29" t="inlineStr">
        <is>
          <t>Neuquén</t>
        </is>
      </c>
      <c r="B769" s="29" t="inlineStr">
        <is>
          <t>1060</t>
        </is>
      </c>
      <c r="C769" s="29" t="inlineStr">
        <is>
          <t>Stock SAP</t>
        </is>
      </c>
      <c r="D769" s="29" t="inlineStr">
        <is>
          <t>Descartables</t>
        </is>
      </c>
      <c r="E769" s="29" t="inlineStr">
        <is>
          <t>ZDES</t>
        </is>
      </c>
      <c r="F769" s="29" t="inlineStr">
        <is>
          <t>Dentro del alcance</t>
        </is>
      </c>
      <c r="G769" s="29" t="inlineStr">
        <is>
          <t>2000973</t>
        </is>
      </c>
      <c r="H769" s="29" t="inlineStr">
        <is>
          <t>MANTA BURN FREE</t>
        </is>
      </c>
      <c r="I769" s="29" t="n"/>
      <c r="J769" s="29" t="n"/>
      <c r="K769" s="30">
        <f>SUMIF('1060 NQN'!$A$2:$A$2023,$G769,'1060 NQN'!$I$2:$I$2023)</f>
        <v/>
      </c>
      <c r="L769" s="30">
        <f>SUMIF('1060 NQN'!$A$2:$A$2023,$G769,'1060 NQN'!$Q$2:$Q$2023)</f>
        <v/>
      </c>
      <c r="M769" s="30">
        <f>$K769-$L769</f>
        <v/>
      </c>
      <c r="N769" s="31">
        <f>IFERROR(SUMIF('1060 NQN'!$A$2:$A$2023,$G769,'1060 NQN'!$M$2:$M$2023)/$K769,0)</f>
        <v/>
      </c>
      <c r="O769" s="31">
        <f>IFERROR($K769*$N769,"")</f>
        <v/>
      </c>
      <c r="P769" s="31">
        <f>IFERROR($L769*$N769,"")</f>
        <v/>
      </c>
      <c r="Q769" s="31">
        <f>$M769*$N769</f>
        <v/>
      </c>
      <c r="R769" s="29" t="n"/>
      <c r="S769" s="39" t="n"/>
      <c r="T769" s="29" t="inlineStr">
        <is>
          <t>Sin recuento físico en el inventario de Avain</t>
        </is>
      </c>
      <c r="U769" s="40" t="inlineStr">
        <is>
          <t>Sin recuento físico</t>
        </is>
      </c>
      <c r="V769" s="29" t="n"/>
      <c r="W769" s="29" t="n"/>
      <c r="X769" s="29" t="n"/>
      <c r="Y769" s="29" t="n"/>
      <c r="Z769" s="29" t="n"/>
      <c r="AA769" s="29" t="inlineStr">
        <is>
          <t>El material ocupa 2 filas en la hoja 1060 NQN (lote/almacén). La cantidad SAP y la física de esta vista son el total del material.</t>
        </is>
      </c>
    </row>
    <row r="770">
      <c r="A770" s="29" t="inlineStr">
        <is>
          <t>Neuquén</t>
        </is>
      </c>
      <c r="B770" s="29" t="inlineStr">
        <is>
          <t>1060</t>
        </is>
      </c>
      <c r="C770" s="29" t="inlineStr">
        <is>
          <t>Stock SAP</t>
        </is>
      </c>
      <c r="D770" s="29" t="inlineStr">
        <is>
          <t>Descartables</t>
        </is>
      </c>
      <c r="E770" s="29" t="inlineStr">
        <is>
          <t>ZDES</t>
        </is>
      </c>
      <c r="F770" s="29" t="inlineStr">
        <is>
          <t>Dentro del alcance</t>
        </is>
      </c>
      <c r="G770" s="29" t="inlineStr">
        <is>
          <t>2001704</t>
        </is>
      </c>
      <c r="H770" s="29" t="inlineStr">
        <is>
          <t>YERBA 500G</t>
        </is>
      </c>
      <c r="I770" s="29" t="n"/>
      <c r="J770" s="29" t="n"/>
      <c r="K770" s="30">
        <f>SUMIF('1060 NQN'!$A$2:$A$2023,$G770,'1060 NQN'!$I$2:$I$2023)</f>
        <v/>
      </c>
      <c r="L770" s="30">
        <f>SUMIF('1060 NQN'!$A$2:$A$2023,$G770,'1060 NQN'!$Q$2:$Q$2023)</f>
        <v/>
      </c>
      <c r="M770" s="30">
        <f>$K770-$L770</f>
        <v/>
      </c>
      <c r="N770" s="31">
        <f>IFERROR(SUMIF('1060 NQN'!$A$2:$A$2023,$G770,'1060 NQN'!$M$2:$M$2023)/$K770,0)</f>
        <v/>
      </c>
      <c r="O770" s="31">
        <f>IFERROR($K770*$N770,"")</f>
        <v/>
      </c>
      <c r="P770" s="31">
        <f>IFERROR($L770*$N770,"")</f>
        <v/>
      </c>
      <c r="Q770" s="31">
        <f>$M770*$N770</f>
        <v/>
      </c>
      <c r="R770" s="29" t="n"/>
      <c r="S770" s="39" t="n"/>
      <c r="T770" s="29" t="inlineStr">
        <is>
          <t>Sin recuento físico en el inventario de Avain</t>
        </is>
      </c>
      <c r="U770" s="40" t="inlineStr">
        <is>
          <t>Sin recuento físico</t>
        </is>
      </c>
      <c r="V770" s="29" t="n"/>
      <c r="W770" s="29" t="n"/>
      <c r="X770" s="29" t="n"/>
      <c r="Y770" s="29" t="n"/>
      <c r="Z770" s="29" t="n"/>
      <c r="AA770" s="29" t="n"/>
    </row>
    <row r="771">
      <c r="A771" s="29" t="inlineStr">
        <is>
          <t>Neuquén</t>
        </is>
      </c>
      <c r="B771" s="29" t="inlineStr">
        <is>
          <t>1060</t>
        </is>
      </c>
      <c r="C771" s="29" t="inlineStr">
        <is>
          <t>Stock SAP</t>
        </is>
      </c>
      <c r="D771" s="29" t="inlineStr">
        <is>
          <t>Medicamentos</t>
        </is>
      </c>
      <c r="E771" s="29" t="inlineStr">
        <is>
          <t>ZMED</t>
        </is>
      </c>
      <c r="F771" s="29" t="inlineStr">
        <is>
          <t>Dentro del alcance</t>
        </is>
      </c>
      <c r="G771" s="29" t="inlineStr">
        <is>
          <t>1000117</t>
        </is>
      </c>
      <c r="H771" s="29" t="inlineStr">
        <is>
          <t>SULFADIZINA DE PLATA X 400GR</t>
        </is>
      </c>
      <c r="I771" s="29" t="n"/>
      <c r="J771" s="29" t="n"/>
      <c r="K771" s="30">
        <f>SUMIF('1060 NQN'!$A$2:$A$2023,$G771,'1060 NQN'!$I$2:$I$2023)</f>
        <v/>
      </c>
      <c r="L771" s="30">
        <f>SUMIF('1060 NQN'!$A$2:$A$2023,$G771,'1060 NQN'!$Q$2:$Q$2023)</f>
        <v/>
      </c>
      <c r="M771" s="30">
        <f>$K771-$L771</f>
        <v/>
      </c>
      <c r="N771" s="31">
        <f>IFERROR(SUMIF('1060 NQN'!$A$2:$A$2023,$G771,'1060 NQN'!$M$2:$M$2023)/$K771,0)</f>
        <v/>
      </c>
      <c r="O771" s="31">
        <f>IFERROR($K771*$N771,"")</f>
        <v/>
      </c>
      <c r="P771" s="31">
        <f>IFERROR($L771*$N771,"")</f>
        <v/>
      </c>
      <c r="Q771" s="31">
        <f>$M771*$N771</f>
        <v/>
      </c>
      <c r="R771" s="29" t="n"/>
      <c r="S771" s="39" t="n"/>
      <c r="T771" s="29" t="inlineStr">
        <is>
          <t>Sin recuento físico en el inventario de Avain</t>
        </is>
      </c>
      <c r="U771" s="40" t="inlineStr">
        <is>
          <t>Sin recuento físico</t>
        </is>
      </c>
      <c r="V771" s="29" t="n"/>
      <c r="W771" s="29" t="n"/>
      <c r="X771" s="29" t="n"/>
      <c r="Y771" s="29" t="n"/>
      <c r="Z771" s="29" t="n"/>
      <c r="AA771" s="29" t="inlineStr">
        <is>
          <t>El material ocupa 2 filas en la hoja 1060 NQN (lote/almacén). La cantidad SAP y la física de esta vista son el total del material.</t>
        </is>
      </c>
    </row>
    <row r="772">
      <c r="A772" s="29" t="inlineStr">
        <is>
          <t>Neuquén</t>
        </is>
      </c>
      <c r="B772" s="29" t="inlineStr">
        <is>
          <t>1060</t>
        </is>
      </c>
      <c r="C772" s="29" t="inlineStr">
        <is>
          <t>Stock SAP</t>
        </is>
      </c>
      <c r="D772" s="29" t="inlineStr">
        <is>
          <t>Uniformes</t>
        </is>
      </c>
      <c r="E772" s="29" t="inlineStr">
        <is>
          <t>ZUNI</t>
        </is>
      </c>
      <c r="F772" s="29" t="inlineStr">
        <is>
          <t>Fuera del alcance</t>
        </is>
      </c>
      <c r="G772" s="29" t="inlineStr">
        <is>
          <t>3000438</t>
        </is>
      </c>
      <c r="H772" s="29" t="inlineStr">
        <is>
          <t>Chaqueta Celeste ML yacimiento XL</t>
        </is>
      </c>
      <c r="I772" s="29" t="n"/>
      <c r="J772" s="29" t="n"/>
      <c r="K772" s="30">
        <f>SUMIF('1060 NQN'!$A$2:$A$2023,$G772,'1060 NQN'!$I$2:$I$2023)</f>
        <v/>
      </c>
      <c r="L772" s="30">
        <f>SUMIF('1060 NQN'!$A$2:$A$2023,$G772,'1060 NQN'!$Q$2:$Q$2023)</f>
        <v/>
      </c>
      <c r="M772" s="30">
        <f>$K772-$L772</f>
        <v/>
      </c>
      <c r="N772" s="31">
        <f>IFERROR(SUMIF('1060 NQN'!$A$2:$A$2023,$G772,'1060 NQN'!$M$2:$M$2023)/$K772,0)</f>
        <v/>
      </c>
      <c r="O772" s="31">
        <f>IFERROR($K772*$N772,"")</f>
        <v/>
      </c>
      <c r="P772" s="31">
        <f>IFERROR($L772*$N772,"")</f>
        <v/>
      </c>
      <c r="Q772" s="31">
        <f>$M772*$N772</f>
        <v/>
      </c>
      <c r="R772" s="29" t="n"/>
      <c r="S772" s="39" t="n"/>
      <c r="T772" s="29" t="inlineStr">
        <is>
          <t>No aplica: uniformes, clasificación que el inventario físico de Farmacia no releva</t>
        </is>
      </c>
      <c r="U772" s="40" t="inlineStr">
        <is>
          <t>Fuera del alcance del inventario físico</t>
        </is>
      </c>
      <c r="V772" s="29" t="n"/>
      <c r="W772" s="29" t="n"/>
      <c r="X772" s="29" t="n"/>
      <c r="Y772" s="29" t="n"/>
      <c r="Z772" s="29" t="n"/>
      <c r="AA772" s="29" t="inlineStr">
        <is>
          <t>El material ocupa 2 filas en la hoja 1060 NQN (lote/almacén). La cantidad SAP y la física de esta vista son el total del material.</t>
        </is>
      </c>
    </row>
    <row r="773">
      <c r="A773" s="29" t="inlineStr">
        <is>
          <t>Neuquén</t>
        </is>
      </c>
      <c r="B773" s="29" t="inlineStr">
        <is>
          <t>1060</t>
        </is>
      </c>
      <c r="C773" s="29" t="inlineStr">
        <is>
          <t>Stock SAP</t>
        </is>
      </c>
      <c r="D773" s="29" t="inlineStr">
        <is>
          <t>Descartables</t>
        </is>
      </c>
      <c r="E773" s="29" t="inlineStr">
        <is>
          <t>ZDES</t>
        </is>
      </c>
      <c r="F773" s="29" t="inlineStr">
        <is>
          <t>Dentro del alcance</t>
        </is>
      </c>
      <c r="G773" s="29" t="inlineStr">
        <is>
          <t>2000398</t>
        </is>
      </c>
      <c r="H773" s="29" t="inlineStr">
        <is>
          <t>MASCARA LARINGEA Nº 5</t>
        </is>
      </c>
      <c r="I773" s="29" t="n"/>
      <c r="J773" s="29" t="n"/>
      <c r="K773" s="30">
        <f>SUMIF('1060 NQN'!$A$2:$A$2023,$G773,'1060 NQN'!$I$2:$I$2023)</f>
        <v/>
      </c>
      <c r="L773" s="30">
        <f>SUMIF('1060 NQN'!$A$2:$A$2023,$G773,'1060 NQN'!$Q$2:$Q$2023)</f>
        <v/>
      </c>
      <c r="M773" s="30">
        <f>$K773-$L773</f>
        <v/>
      </c>
      <c r="N773" s="31">
        <f>IFERROR(SUMIF('1060 NQN'!$A$2:$A$2023,$G773,'1060 NQN'!$M$2:$M$2023)/$K773,0)</f>
        <v/>
      </c>
      <c r="O773" s="31">
        <f>IFERROR($K773*$N773,"")</f>
        <v/>
      </c>
      <c r="P773" s="31">
        <f>IFERROR($L773*$N773,"")</f>
        <v/>
      </c>
      <c r="Q773" s="31">
        <f>$M773*$N773</f>
        <v/>
      </c>
      <c r="R773" s="29" t="n"/>
      <c r="S773" s="39" t="n"/>
      <c r="T773" s="29" t="inlineStr">
        <is>
          <t>Sin recuento físico en el inventario de Avain</t>
        </is>
      </c>
      <c r="U773" s="40" t="inlineStr">
        <is>
          <t>Sin recuento físico</t>
        </is>
      </c>
      <c r="V773" s="29" t="n"/>
      <c r="W773" s="29" t="n"/>
      <c r="X773" s="29" t="n"/>
      <c r="Y773" s="29" t="n"/>
      <c r="Z773" s="29" t="n"/>
      <c r="AA773" s="29" t="inlineStr">
        <is>
          <t>El material ocupa 2 filas en la hoja 1060 NQN (lote/almacén). La cantidad SAP y la física de esta vista son el total del material.</t>
        </is>
      </c>
    </row>
    <row r="774">
      <c r="A774" s="29" t="inlineStr">
        <is>
          <t>Neuquén</t>
        </is>
      </c>
      <c r="B774" s="29" t="inlineStr">
        <is>
          <t>1060</t>
        </is>
      </c>
      <c r="C774" s="29" t="inlineStr">
        <is>
          <t>Stock SAP</t>
        </is>
      </c>
      <c r="D774" s="29" t="inlineStr">
        <is>
          <t>Descartables</t>
        </is>
      </c>
      <c r="E774" s="29" t="inlineStr">
        <is>
          <t>ZDES</t>
        </is>
      </c>
      <c r="F774" s="29" t="inlineStr">
        <is>
          <t>Dentro del alcance</t>
        </is>
      </c>
      <c r="G774" s="29" t="inlineStr">
        <is>
          <t>2001024</t>
        </is>
      </c>
      <c r="H774" s="29" t="inlineStr">
        <is>
          <t>VALVULA ESPIRATORIA</t>
        </is>
      </c>
      <c r="I774" s="29" t="n"/>
      <c r="J774" s="29" t="n"/>
      <c r="K774" s="30">
        <f>SUMIF('1060 NQN'!$A$2:$A$2023,$G774,'1060 NQN'!$I$2:$I$2023)</f>
        <v/>
      </c>
      <c r="L774" s="30">
        <f>SUMIF('1060 NQN'!$A$2:$A$2023,$G774,'1060 NQN'!$Q$2:$Q$2023)</f>
        <v/>
      </c>
      <c r="M774" s="30">
        <f>$K774-$L774</f>
        <v/>
      </c>
      <c r="N774" s="31">
        <f>IFERROR(SUMIF('1060 NQN'!$A$2:$A$2023,$G774,'1060 NQN'!$M$2:$M$2023)/$K774,0)</f>
        <v/>
      </c>
      <c r="O774" s="31">
        <f>IFERROR($K774*$N774,"")</f>
        <v/>
      </c>
      <c r="P774" s="31">
        <f>IFERROR($L774*$N774,"")</f>
        <v/>
      </c>
      <c r="Q774" s="31">
        <f>$M774*$N774</f>
        <v/>
      </c>
      <c r="R774" s="29" t="n"/>
      <c r="S774" s="39" t="n"/>
      <c r="T774" s="29" t="inlineStr">
        <is>
          <t>Sin recuento físico en el inventario de Avain</t>
        </is>
      </c>
      <c r="U774" s="40" t="inlineStr">
        <is>
          <t>Sin recuento físico</t>
        </is>
      </c>
      <c r="V774" s="29" t="n"/>
      <c r="W774" s="29" t="n"/>
      <c r="X774" s="29" t="n"/>
      <c r="Y774" s="29" t="n"/>
      <c r="Z774" s="29" t="n"/>
      <c r="AA774" s="29" t="n"/>
    </row>
    <row r="775">
      <c r="A775" s="29" t="inlineStr">
        <is>
          <t>Neuquén</t>
        </is>
      </c>
      <c r="B775" s="29" t="inlineStr">
        <is>
          <t>1060</t>
        </is>
      </c>
      <c r="C775" s="29" t="inlineStr">
        <is>
          <t>Stock SAP</t>
        </is>
      </c>
      <c r="D775" s="29" t="inlineStr">
        <is>
          <t>Uniformes</t>
        </is>
      </c>
      <c r="E775" s="29" t="inlineStr">
        <is>
          <t>ZUNI</t>
        </is>
      </c>
      <c r="F775" s="29" t="inlineStr">
        <is>
          <t>Fuera del alcance</t>
        </is>
      </c>
      <c r="G775" s="29" t="inlineStr">
        <is>
          <t>3000876</t>
        </is>
      </c>
      <c r="H775" s="29" t="inlineStr">
        <is>
          <t>REMERA PRIMERA PIEL TALLE 46</t>
        </is>
      </c>
      <c r="I775" s="29" t="n"/>
      <c r="J775" s="29" t="n"/>
      <c r="K775" s="30">
        <f>SUMIF('1060 NQN'!$A$2:$A$2023,$G775,'1060 NQN'!$I$2:$I$2023)</f>
        <v/>
      </c>
      <c r="L775" s="30">
        <f>SUMIF('1060 NQN'!$A$2:$A$2023,$G775,'1060 NQN'!$Q$2:$Q$2023)</f>
        <v/>
      </c>
      <c r="M775" s="30">
        <f>$K775-$L775</f>
        <v/>
      </c>
      <c r="N775" s="31">
        <f>IFERROR(SUMIF('1060 NQN'!$A$2:$A$2023,$G775,'1060 NQN'!$M$2:$M$2023)/$K775,0)</f>
        <v/>
      </c>
      <c r="O775" s="31">
        <f>IFERROR($K775*$N775,"")</f>
        <v/>
      </c>
      <c r="P775" s="31">
        <f>IFERROR($L775*$N775,"")</f>
        <v/>
      </c>
      <c r="Q775" s="31">
        <f>$M775*$N775</f>
        <v/>
      </c>
      <c r="R775" s="29" t="n"/>
      <c r="S775" s="39" t="n"/>
      <c r="T775" s="29" t="inlineStr">
        <is>
          <t>No aplica: uniformes, clasificación que el inventario físico de Farmacia no releva</t>
        </is>
      </c>
      <c r="U775" s="40" t="inlineStr">
        <is>
          <t>Fuera del alcance del inventario físico</t>
        </is>
      </c>
      <c r="V775" s="29" t="n"/>
      <c r="W775" s="29" t="n"/>
      <c r="X775" s="29" t="n"/>
      <c r="Y775" s="29" t="n"/>
      <c r="Z775" s="29" t="n"/>
      <c r="AA775" s="29" t="inlineStr">
        <is>
          <t>El material ocupa 2 filas en la hoja 1060 NQN (lote/almacén). La cantidad SAP y la física de esta vista son el total del material.</t>
        </is>
      </c>
    </row>
    <row r="776">
      <c r="A776" s="29" t="inlineStr">
        <is>
          <t>Neuquén</t>
        </is>
      </c>
      <c r="B776" s="29" t="inlineStr">
        <is>
          <t>1060</t>
        </is>
      </c>
      <c r="C776" s="29" t="inlineStr">
        <is>
          <t>Stock SAP</t>
        </is>
      </c>
      <c r="D776" s="29" t="inlineStr">
        <is>
          <t>Descartables</t>
        </is>
      </c>
      <c r="E776" s="29" t="inlineStr">
        <is>
          <t>ZDES</t>
        </is>
      </c>
      <c r="F776" s="29" t="inlineStr">
        <is>
          <t>Dentro del alcance</t>
        </is>
      </c>
      <c r="G776" s="29" t="inlineStr">
        <is>
          <t>2001114</t>
        </is>
      </c>
      <c r="H776" s="29" t="inlineStr">
        <is>
          <t>DESCARTADOR GRANDE MODELO E7</t>
        </is>
      </c>
      <c r="I776" s="29" t="n"/>
      <c r="J776" s="29" t="n"/>
      <c r="K776" s="30">
        <f>SUMIF('1060 NQN'!$A$2:$A$2023,$G776,'1060 NQN'!$I$2:$I$2023)</f>
        <v/>
      </c>
      <c r="L776" s="30">
        <f>SUMIF('1060 NQN'!$A$2:$A$2023,$G776,'1060 NQN'!$Q$2:$Q$2023)</f>
        <v/>
      </c>
      <c r="M776" s="30">
        <f>$K776-$L776</f>
        <v/>
      </c>
      <c r="N776" s="31">
        <f>IFERROR(SUMIF('1060 NQN'!$A$2:$A$2023,$G776,'1060 NQN'!$M$2:$M$2023)/$K776,0)</f>
        <v/>
      </c>
      <c r="O776" s="31">
        <f>IFERROR($K776*$N776,"")</f>
        <v/>
      </c>
      <c r="P776" s="31">
        <f>IFERROR($L776*$N776,"")</f>
        <v/>
      </c>
      <c r="Q776" s="31">
        <f>$M776*$N776</f>
        <v/>
      </c>
      <c r="R776" s="29" t="n"/>
      <c r="S776" s="39" t="n"/>
      <c r="T776" s="29" t="inlineStr">
        <is>
          <t>Sin recuento físico en el inventario de Avain</t>
        </is>
      </c>
      <c r="U776" s="40" t="inlineStr">
        <is>
          <t>Sin recuento físico</t>
        </is>
      </c>
      <c r="V776" s="29" t="n"/>
      <c r="W776" s="29" t="n"/>
      <c r="X776" s="29" t="n"/>
      <c r="Y776" s="29" t="n"/>
      <c r="Z776" s="29" t="n"/>
      <c r="AA776" s="29" t="inlineStr">
        <is>
          <t>El material ocupa 2 filas en la hoja 1060 NQN (lote/almacén). La cantidad SAP y la física de esta vista son el total del material.</t>
        </is>
      </c>
    </row>
    <row r="777">
      <c r="A777" s="29" t="inlineStr">
        <is>
          <t>Neuquén</t>
        </is>
      </c>
      <c r="B777" s="29" t="inlineStr">
        <is>
          <t>1060</t>
        </is>
      </c>
      <c r="C777" s="29" t="inlineStr">
        <is>
          <t>Stock SAP</t>
        </is>
      </c>
      <c r="D777" s="29" t="inlineStr">
        <is>
          <t>Uniformes</t>
        </is>
      </c>
      <c r="E777" s="29" t="inlineStr">
        <is>
          <t>ZUNI</t>
        </is>
      </c>
      <c r="F777" s="29" t="inlineStr">
        <is>
          <t>Fuera del alcance</t>
        </is>
      </c>
      <c r="G777" s="29" t="inlineStr">
        <is>
          <t>3000916</t>
        </is>
      </c>
      <c r="H777" s="29" t="inlineStr">
        <is>
          <t>BOTIN DE SEGURIDAD T44</t>
        </is>
      </c>
      <c r="I777" s="29" t="n"/>
      <c r="J777" s="29" t="n"/>
      <c r="K777" s="30">
        <f>SUMIF('1060 NQN'!$A$2:$A$2023,$G777,'1060 NQN'!$I$2:$I$2023)</f>
        <v/>
      </c>
      <c r="L777" s="30">
        <f>SUMIF('1060 NQN'!$A$2:$A$2023,$G777,'1060 NQN'!$Q$2:$Q$2023)</f>
        <v/>
      </c>
      <c r="M777" s="30">
        <f>$K777-$L777</f>
        <v/>
      </c>
      <c r="N777" s="31">
        <f>IFERROR(SUMIF('1060 NQN'!$A$2:$A$2023,$G777,'1060 NQN'!$M$2:$M$2023)/$K777,0)</f>
        <v/>
      </c>
      <c r="O777" s="31">
        <f>IFERROR($K777*$N777,"")</f>
        <v/>
      </c>
      <c r="P777" s="31">
        <f>IFERROR($L777*$N777,"")</f>
        <v/>
      </c>
      <c r="Q777" s="31">
        <f>$M777*$N777</f>
        <v/>
      </c>
      <c r="R777" s="29" t="n"/>
      <c r="S777" s="39" t="n"/>
      <c r="T777" s="29" t="inlineStr">
        <is>
          <t>No aplica: uniformes, clasificación que el inventario físico de Farmacia no releva</t>
        </is>
      </c>
      <c r="U777" s="40" t="inlineStr">
        <is>
          <t>Fuera del alcance del inventario físico</t>
        </is>
      </c>
      <c r="V777" s="29" t="n"/>
      <c r="W777" s="29" t="n"/>
      <c r="X777" s="29" t="n"/>
      <c r="Y777" s="29" t="n"/>
      <c r="Z777" s="29" t="n"/>
      <c r="AA777" s="29" t="inlineStr">
        <is>
          <t>El material ocupa 2 filas en la hoja 1060 NQN (lote/almacén). La cantidad SAP y la física de esta vista son el total del material.</t>
        </is>
      </c>
    </row>
    <row r="778">
      <c r="A778" s="29" t="inlineStr">
        <is>
          <t>Neuquén</t>
        </is>
      </c>
      <c r="B778" s="29" t="inlineStr">
        <is>
          <t>1060</t>
        </is>
      </c>
      <c r="C778" s="29" t="inlineStr">
        <is>
          <t>Stock SAP</t>
        </is>
      </c>
      <c r="D778" s="29" t="inlineStr">
        <is>
          <t>Descartables</t>
        </is>
      </c>
      <c r="E778" s="29" t="inlineStr">
        <is>
          <t>ZDES</t>
        </is>
      </c>
      <c r="F778" s="29" t="inlineStr">
        <is>
          <t>Dentro del alcance</t>
        </is>
      </c>
      <c r="G778" s="29" t="inlineStr">
        <is>
          <t>2001052</t>
        </is>
      </c>
      <c r="H778" s="29" t="inlineStr">
        <is>
          <t>SUTURA MONONYLON 4-0 AGUJA REDONDA</t>
        </is>
      </c>
      <c r="I778" s="29" t="n"/>
      <c r="J778" s="29" t="n"/>
      <c r="K778" s="30">
        <f>SUMIF('1060 NQN'!$A$2:$A$2023,$G778,'1060 NQN'!$I$2:$I$2023)</f>
        <v/>
      </c>
      <c r="L778" s="30">
        <f>SUMIF('1060 NQN'!$A$2:$A$2023,$G778,'1060 NQN'!$Q$2:$Q$2023)</f>
        <v/>
      </c>
      <c r="M778" s="30">
        <f>$K778-$L778</f>
        <v/>
      </c>
      <c r="N778" s="31">
        <f>IFERROR(SUMIF('1060 NQN'!$A$2:$A$2023,$G778,'1060 NQN'!$M$2:$M$2023)/$K778,0)</f>
        <v/>
      </c>
      <c r="O778" s="31">
        <f>IFERROR($K778*$N778,"")</f>
        <v/>
      </c>
      <c r="P778" s="31">
        <f>IFERROR($L778*$N778,"")</f>
        <v/>
      </c>
      <c r="Q778" s="31">
        <f>$M778*$N778</f>
        <v/>
      </c>
      <c r="R778" s="29" t="n"/>
      <c r="S778" s="39" t="n"/>
      <c r="T778" s="29" t="inlineStr">
        <is>
          <t>Sin recuento físico en el inventario de Avain</t>
        </is>
      </c>
      <c r="U778" s="40" t="inlineStr">
        <is>
          <t>Sin recuento físico</t>
        </is>
      </c>
      <c r="V778" s="29" t="n"/>
      <c r="W778" s="29" t="n"/>
      <c r="X778" s="29" t="n"/>
      <c r="Y778" s="29" t="n"/>
      <c r="Z778" s="29" t="n"/>
      <c r="AA778" s="29" t="n"/>
    </row>
    <row r="779">
      <c r="A779" s="29" t="inlineStr">
        <is>
          <t>Neuquén</t>
        </is>
      </c>
      <c r="B779" s="29" t="inlineStr">
        <is>
          <t>1060</t>
        </is>
      </c>
      <c r="C779" s="29" t="inlineStr">
        <is>
          <t>Stock SAP</t>
        </is>
      </c>
      <c r="D779" s="29" t="inlineStr">
        <is>
          <t>Descartables</t>
        </is>
      </c>
      <c r="E779" s="29" t="inlineStr">
        <is>
          <t>ZDES</t>
        </is>
      </c>
      <c r="F779" s="29" t="inlineStr">
        <is>
          <t>Dentro del alcance</t>
        </is>
      </c>
      <c r="G779" s="29" t="inlineStr">
        <is>
          <t>2001053</t>
        </is>
      </c>
      <c r="H779" s="29" t="inlineStr">
        <is>
          <t>SUTURA MONONYLON 5-0 AGUJA REDONDA</t>
        </is>
      </c>
      <c r="I779" s="29" t="n"/>
      <c r="J779" s="29" t="n"/>
      <c r="K779" s="30">
        <f>SUMIF('1060 NQN'!$A$2:$A$2023,$G779,'1060 NQN'!$I$2:$I$2023)</f>
        <v/>
      </c>
      <c r="L779" s="30">
        <f>SUMIF('1060 NQN'!$A$2:$A$2023,$G779,'1060 NQN'!$Q$2:$Q$2023)</f>
        <v/>
      </c>
      <c r="M779" s="30">
        <f>$K779-$L779</f>
        <v/>
      </c>
      <c r="N779" s="31">
        <f>IFERROR(SUMIF('1060 NQN'!$A$2:$A$2023,$G779,'1060 NQN'!$M$2:$M$2023)/$K779,0)</f>
        <v/>
      </c>
      <c r="O779" s="31">
        <f>IFERROR($K779*$N779,"")</f>
        <v/>
      </c>
      <c r="P779" s="31">
        <f>IFERROR($L779*$N779,"")</f>
        <v/>
      </c>
      <c r="Q779" s="31">
        <f>$M779*$N779</f>
        <v/>
      </c>
      <c r="R779" s="29" t="n"/>
      <c r="S779" s="39" t="n"/>
      <c r="T779" s="29" t="inlineStr">
        <is>
          <t>Sin recuento físico en el inventario de Avain</t>
        </is>
      </c>
      <c r="U779" s="40" t="inlineStr">
        <is>
          <t>Sin recuento físico</t>
        </is>
      </c>
      <c r="V779" s="29" t="n"/>
      <c r="W779" s="29" t="n"/>
      <c r="X779" s="29" t="n"/>
      <c r="Y779" s="29" t="n"/>
      <c r="Z779" s="29" t="n"/>
      <c r="AA779" s="29" t="n"/>
    </row>
    <row r="780">
      <c r="A780" s="29" t="inlineStr">
        <is>
          <t>Neuquén</t>
        </is>
      </c>
      <c r="B780" s="29" t="inlineStr">
        <is>
          <t>1060</t>
        </is>
      </c>
      <c r="C780" s="29" t="inlineStr">
        <is>
          <t>Stock SAP</t>
        </is>
      </c>
      <c r="D780" s="29" t="inlineStr">
        <is>
          <t>Descartables</t>
        </is>
      </c>
      <c r="E780" s="29" t="inlineStr">
        <is>
          <t>ZDES</t>
        </is>
      </c>
      <c r="F780" s="29" t="inlineStr">
        <is>
          <t>Dentro del alcance</t>
        </is>
      </c>
      <c r="G780" s="29" t="inlineStr">
        <is>
          <t>2000470</t>
        </is>
      </c>
      <c r="H780" s="29" t="inlineStr">
        <is>
          <t>OTOSCOPIO</t>
        </is>
      </c>
      <c r="I780" s="29" t="inlineStr">
        <is>
          <t>530</t>
        </is>
      </c>
      <c r="J780" s="29" t="inlineStr">
        <is>
          <t>OTOSCOPIO</t>
        </is>
      </c>
      <c r="K780" s="30">
        <f>SUMIF('1060 NQN'!$A$2:$A$2023,$G780,'1060 NQN'!$I$2:$I$2023)</f>
        <v/>
      </c>
      <c r="L780" s="30">
        <f>SUMIF('1060 NQN'!$A$2:$A$2023,$G780,'1060 NQN'!$Q$2:$Q$2023)</f>
        <v/>
      </c>
      <c r="M780" s="30">
        <f>$K780-$L780</f>
        <v/>
      </c>
      <c r="N780" s="31">
        <f>IFERROR(SUMIF('1060 NQN'!$A$2:$A$2023,$G780,'1060 NQN'!$M$2:$M$2023)/$K780,0)</f>
        <v/>
      </c>
      <c r="O780" s="31">
        <f>IFERROR($K780*$N780,"")</f>
        <v/>
      </c>
      <c r="P780" s="31">
        <f>IFERROR($L780*$N780,"")</f>
        <v/>
      </c>
      <c r="Q780" s="31">
        <f>$M780*$N780</f>
        <v/>
      </c>
      <c r="R780" s="29" t="n"/>
      <c r="S780" s="37" t="inlineStr">
        <is>
          <t>Alta</t>
        </is>
      </c>
      <c r="T780" s="29" t="inlineStr">
        <is>
          <t>Homologado – confianza Alta</t>
        </is>
      </c>
      <c r="U780" s="38" t="inlineStr">
        <is>
          <t>Dar de baja en SAP</t>
        </is>
      </c>
      <c r="V780" s="29" t="inlineStr">
        <is>
          <t>Homologación por nombre Avain (master E-209)</t>
        </is>
      </c>
      <c r="W780" s="29" t="inlineStr">
        <is>
          <t>No</t>
        </is>
      </c>
      <c r="X780" s="29" t="n"/>
      <c r="Y780" s="29" t="inlineStr">
        <is>
          <t>Sí</t>
        </is>
      </c>
      <c r="Z780" s="29" t="inlineStr">
        <is>
          <t>E-209</t>
        </is>
      </c>
      <c r="AA780" s="29" t="inlineStr">
        <is>
          <t>Homologación: confianza base Alta + confianza SAP Alta → Alta. El material ocupa 2 filas en la hoja 1060 NQN (lote/almacén). La cantidad SAP y la física de esta vista son el total del material.</t>
        </is>
      </c>
    </row>
    <row r="781">
      <c r="A781" s="29" t="inlineStr">
        <is>
          <t>Neuquén</t>
        </is>
      </c>
      <c r="B781" s="29" t="inlineStr">
        <is>
          <t>1060</t>
        </is>
      </c>
      <c r="C781" s="29" t="inlineStr">
        <is>
          <t>Stock SAP</t>
        </is>
      </c>
      <c r="D781" s="29" t="inlineStr">
        <is>
          <t>Medicamentos</t>
        </is>
      </c>
      <c r="E781" s="29" t="inlineStr">
        <is>
          <t>ZMED</t>
        </is>
      </c>
      <c r="F781" s="29" t="inlineStr">
        <is>
          <t>Dentro del alcance</t>
        </is>
      </c>
      <c r="G781" s="29" t="inlineStr">
        <is>
          <t>1000175</t>
        </is>
      </c>
      <c r="H781" s="29" t="inlineStr">
        <is>
          <t>AMOXICILINA 1 GR</t>
        </is>
      </c>
      <c r="I781" s="29" t="n"/>
      <c r="J781" s="29" t="n"/>
      <c r="K781" s="30">
        <f>SUMIF('1060 NQN'!$A$2:$A$2023,$G781,'1060 NQN'!$I$2:$I$2023)</f>
        <v/>
      </c>
      <c r="L781" s="30">
        <f>SUMIF('1060 NQN'!$A$2:$A$2023,$G781,'1060 NQN'!$Q$2:$Q$2023)</f>
        <v/>
      </c>
      <c r="M781" s="30">
        <f>$K781-$L781</f>
        <v/>
      </c>
      <c r="N781" s="31">
        <f>IFERROR(SUMIF('1060 NQN'!$A$2:$A$2023,$G781,'1060 NQN'!$M$2:$M$2023)/$K781,0)</f>
        <v/>
      </c>
      <c r="O781" s="31">
        <f>IFERROR($K781*$N781,"")</f>
        <v/>
      </c>
      <c r="P781" s="31">
        <f>IFERROR($L781*$N781,"")</f>
        <v/>
      </c>
      <c r="Q781" s="31">
        <f>$M781*$N781</f>
        <v/>
      </c>
      <c r="R781" s="29" t="n"/>
      <c r="S781" s="39" t="n"/>
      <c r="T781" s="29" t="inlineStr">
        <is>
          <t>Sin recuento físico en el inventario de Avain</t>
        </is>
      </c>
      <c r="U781" s="40" t="inlineStr">
        <is>
          <t>Sin recuento físico</t>
        </is>
      </c>
      <c r="V781" s="29" t="n"/>
      <c r="W781" s="29" t="n"/>
      <c r="X781" s="29" t="n"/>
      <c r="Y781" s="29" t="n"/>
      <c r="Z781" s="29" t="n"/>
      <c r="AA781" s="29" t="n"/>
    </row>
    <row r="782">
      <c r="A782" s="29" t="inlineStr">
        <is>
          <t>Neuquén</t>
        </is>
      </c>
      <c r="B782" s="29" t="inlineStr">
        <is>
          <t>1060</t>
        </is>
      </c>
      <c r="C782" s="29" t="inlineStr">
        <is>
          <t>Stock SAP</t>
        </is>
      </c>
      <c r="D782" s="29" t="inlineStr">
        <is>
          <t>Descartables</t>
        </is>
      </c>
      <c r="E782" s="29" t="inlineStr">
        <is>
          <t>ZDES</t>
        </is>
      </c>
      <c r="F782" s="29" t="inlineStr">
        <is>
          <t>Dentro del alcance</t>
        </is>
      </c>
      <c r="G782" s="29" t="inlineStr">
        <is>
          <t>2000082</t>
        </is>
      </c>
      <c r="H782" s="29" t="inlineStr">
        <is>
          <t>ROLLO PARA E.C.G DE 50X30CM</t>
        </is>
      </c>
      <c r="I782" s="29" t="n"/>
      <c r="J782" s="29" t="n"/>
      <c r="K782" s="30">
        <f>SUMIF('1060 NQN'!$A$2:$A$2023,$G782,'1060 NQN'!$I$2:$I$2023)</f>
        <v/>
      </c>
      <c r="L782" s="30">
        <f>SUMIF('1060 NQN'!$A$2:$A$2023,$G782,'1060 NQN'!$Q$2:$Q$2023)</f>
        <v/>
      </c>
      <c r="M782" s="30">
        <f>$K782-$L782</f>
        <v/>
      </c>
      <c r="N782" s="31">
        <f>IFERROR(SUMIF('1060 NQN'!$A$2:$A$2023,$G782,'1060 NQN'!$M$2:$M$2023)/$K782,0)</f>
        <v/>
      </c>
      <c r="O782" s="31">
        <f>IFERROR($K782*$N782,"")</f>
        <v/>
      </c>
      <c r="P782" s="31">
        <f>IFERROR($L782*$N782,"")</f>
        <v/>
      </c>
      <c r="Q782" s="31">
        <f>$M782*$N782</f>
        <v/>
      </c>
      <c r="R782" s="29" t="n"/>
      <c r="S782" s="39" t="n"/>
      <c r="T782" s="29" t="inlineStr">
        <is>
          <t>Sin recuento físico en el inventario de Avain</t>
        </is>
      </c>
      <c r="U782" s="40" t="inlineStr">
        <is>
          <t>Sin recuento físico</t>
        </is>
      </c>
      <c r="V782" s="29" t="n"/>
      <c r="W782" s="29" t="n"/>
      <c r="X782" s="29" t="n"/>
      <c r="Y782" s="29" t="n"/>
      <c r="Z782" s="29" t="n"/>
      <c r="AA782" s="29" t="n"/>
    </row>
    <row r="783">
      <c r="A783" s="29" t="inlineStr">
        <is>
          <t>Neuquén</t>
        </is>
      </c>
      <c r="B783" s="29" t="inlineStr">
        <is>
          <t>1060</t>
        </is>
      </c>
      <c r="C783" s="29" t="inlineStr">
        <is>
          <t>Stock SAP</t>
        </is>
      </c>
      <c r="D783" s="29" t="inlineStr">
        <is>
          <t>Uniformes</t>
        </is>
      </c>
      <c r="E783" s="29" t="inlineStr">
        <is>
          <t>ZUNI</t>
        </is>
      </c>
      <c r="F783" s="29" t="inlineStr">
        <is>
          <t>Fuera del alcance</t>
        </is>
      </c>
      <c r="G783" s="29" t="inlineStr">
        <is>
          <t>3000125</t>
        </is>
      </c>
      <c r="H783" s="29" t="inlineStr">
        <is>
          <t>PANTALON CARGO AZUL T40</t>
        </is>
      </c>
      <c r="I783" s="29" t="n"/>
      <c r="J783" s="29" t="n"/>
      <c r="K783" s="30">
        <f>SUMIF('1060 NQN'!$A$2:$A$2023,$G783,'1060 NQN'!$I$2:$I$2023)</f>
        <v/>
      </c>
      <c r="L783" s="30">
        <f>SUMIF('1060 NQN'!$A$2:$A$2023,$G783,'1060 NQN'!$Q$2:$Q$2023)</f>
        <v/>
      </c>
      <c r="M783" s="30">
        <f>$K783-$L783</f>
        <v/>
      </c>
      <c r="N783" s="31">
        <f>IFERROR(SUMIF('1060 NQN'!$A$2:$A$2023,$G783,'1060 NQN'!$M$2:$M$2023)/$K783,0)</f>
        <v/>
      </c>
      <c r="O783" s="31">
        <f>IFERROR($K783*$N783,"")</f>
        <v/>
      </c>
      <c r="P783" s="31">
        <f>IFERROR($L783*$N783,"")</f>
        <v/>
      </c>
      <c r="Q783" s="31">
        <f>$M783*$N783</f>
        <v/>
      </c>
      <c r="R783" s="29" t="n"/>
      <c r="S783" s="39" t="n"/>
      <c r="T783" s="29" t="inlineStr">
        <is>
          <t>No aplica: uniformes, clasificación que el inventario físico de Farmacia no releva</t>
        </is>
      </c>
      <c r="U783" s="40" t="inlineStr">
        <is>
          <t>Fuera del alcance del inventario físico</t>
        </is>
      </c>
      <c r="V783" s="29" t="n"/>
      <c r="W783" s="29" t="n"/>
      <c r="X783" s="29" t="n"/>
      <c r="Y783" s="29" t="n"/>
      <c r="Z783" s="29" t="n"/>
      <c r="AA783" s="29" t="n"/>
    </row>
    <row r="784">
      <c r="A784" s="29" t="inlineStr">
        <is>
          <t>Neuquén</t>
        </is>
      </c>
      <c r="B784" s="29" t="inlineStr">
        <is>
          <t>1060</t>
        </is>
      </c>
      <c r="C784" s="29" t="inlineStr">
        <is>
          <t>Stock SAP</t>
        </is>
      </c>
      <c r="D784" s="29" t="inlineStr">
        <is>
          <t>Uniformes</t>
        </is>
      </c>
      <c r="E784" s="29" t="inlineStr">
        <is>
          <t>ZUNI</t>
        </is>
      </c>
      <c r="F784" s="29" t="inlineStr">
        <is>
          <t>Fuera del alcance</t>
        </is>
      </c>
      <c r="G784" s="29" t="inlineStr">
        <is>
          <t>3000734</t>
        </is>
      </c>
      <c r="H784" s="29" t="inlineStr">
        <is>
          <t>CHAQUETA GRIS MCORTA YACIMIENTO T XL</t>
        </is>
      </c>
      <c r="I784" s="29" t="n"/>
      <c r="J784" s="29" t="n"/>
      <c r="K784" s="30">
        <f>SUMIF('1060 NQN'!$A$2:$A$2023,$G784,'1060 NQN'!$I$2:$I$2023)</f>
        <v/>
      </c>
      <c r="L784" s="30">
        <f>SUMIF('1060 NQN'!$A$2:$A$2023,$G784,'1060 NQN'!$Q$2:$Q$2023)</f>
        <v/>
      </c>
      <c r="M784" s="30">
        <f>$K784-$L784</f>
        <v/>
      </c>
      <c r="N784" s="31">
        <f>IFERROR(SUMIF('1060 NQN'!$A$2:$A$2023,$G784,'1060 NQN'!$M$2:$M$2023)/$K784,0)</f>
        <v/>
      </c>
      <c r="O784" s="31">
        <f>IFERROR($K784*$N784,"")</f>
        <v/>
      </c>
      <c r="P784" s="31">
        <f>IFERROR($L784*$N784,"")</f>
        <v/>
      </c>
      <c r="Q784" s="31">
        <f>$M784*$N784</f>
        <v/>
      </c>
      <c r="R784" s="29" t="n"/>
      <c r="S784" s="39" t="n"/>
      <c r="T784" s="29" t="inlineStr">
        <is>
          <t>No aplica: uniformes, clasificación que el inventario físico de Farmacia no releva</t>
        </is>
      </c>
      <c r="U784" s="40" t="inlineStr">
        <is>
          <t>Fuera del alcance del inventario físico</t>
        </is>
      </c>
      <c r="V784" s="29" t="n"/>
      <c r="W784" s="29" t="n"/>
      <c r="X784" s="29" t="n"/>
      <c r="Y784" s="29" t="n"/>
      <c r="Z784" s="29" t="n"/>
      <c r="AA784" s="29" t="n"/>
    </row>
    <row r="785">
      <c r="A785" s="29" t="inlineStr">
        <is>
          <t>Neuquén</t>
        </is>
      </c>
      <c r="B785" s="29" t="inlineStr">
        <is>
          <t>1060</t>
        </is>
      </c>
      <c r="C785" s="29" t="inlineStr">
        <is>
          <t>Stock SAP</t>
        </is>
      </c>
      <c r="D785" s="29" t="inlineStr">
        <is>
          <t>Uniformes</t>
        </is>
      </c>
      <c r="E785" s="29" t="inlineStr">
        <is>
          <t>ZUNI</t>
        </is>
      </c>
      <c r="F785" s="29" t="inlineStr">
        <is>
          <t>Fuera del alcance</t>
        </is>
      </c>
      <c r="G785" s="29" t="inlineStr">
        <is>
          <t>3000440</t>
        </is>
      </c>
      <c r="H785" s="29" t="inlineStr">
        <is>
          <t>Chaqueta Chofer ML Gris yac T S</t>
        </is>
      </c>
      <c r="I785" s="29" t="n"/>
      <c r="J785" s="29" t="n"/>
      <c r="K785" s="30">
        <f>SUMIF('1060 NQN'!$A$2:$A$2023,$G785,'1060 NQN'!$I$2:$I$2023)</f>
        <v/>
      </c>
      <c r="L785" s="30">
        <f>SUMIF('1060 NQN'!$A$2:$A$2023,$G785,'1060 NQN'!$Q$2:$Q$2023)</f>
        <v/>
      </c>
      <c r="M785" s="30">
        <f>$K785-$L785</f>
        <v/>
      </c>
      <c r="N785" s="31">
        <f>IFERROR(SUMIF('1060 NQN'!$A$2:$A$2023,$G785,'1060 NQN'!$M$2:$M$2023)/$K785,0)</f>
        <v/>
      </c>
      <c r="O785" s="31">
        <f>IFERROR($K785*$N785,"")</f>
        <v/>
      </c>
      <c r="P785" s="31">
        <f>IFERROR($L785*$N785,"")</f>
        <v/>
      </c>
      <c r="Q785" s="31">
        <f>$M785*$N785</f>
        <v/>
      </c>
      <c r="R785" s="29" t="n"/>
      <c r="S785" s="39" t="n"/>
      <c r="T785" s="29" t="inlineStr">
        <is>
          <t>No aplica: uniformes, clasificación que el inventario físico de Farmacia no releva</t>
        </is>
      </c>
      <c r="U785" s="40" t="inlineStr">
        <is>
          <t>Fuera del alcance del inventario físico</t>
        </is>
      </c>
      <c r="V785" s="29" t="n"/>
      <c r="W785" s="29" t="n"/>
      <c r="X785" s="29" t="n"/>
      <c r="Y785" s="29" t="n"/>
      <c r="Z785" s="29" t="n"/>
      <c r="AA785" s="29" t="inlineStr">
        <is>
          <t>El material ocupa 2 filas en la hoja 1060 NQN (lote/almacén). La cantidad SAP y la física de esta vista son el total del material.</t>
        </is>
      </c>
    </row>
    <row r="786">
      <c r="A786" s="29" t="inlineStr">
        <is>
          <t>Neuquén</t>
        </is>
      </c>
      <c r="B786" s="29" t="inlineStr">
        <is>
          <t>1060</t>
        </is>
      </c>
      <c r="C786" s="29" t="inlineStr">
        <is>
          <t>Stock SAP</t>
        </is>
      </c>
      <c r="D786" s="29" t="inlineStr">
        <is>
          <t>Uniformes</t>
        </is>
      </c>
      <c r="E786" s="29" t="inlineStr">
        <is>
          <t>ZUNI</t>
        </is>
      </c>
      <c r="F786" s="29" t="inlineStr">
        <is>
          <t>Fuera del alcance</t>
        </is>
      </c>
      <c r="G786" s="29" t="inlineStr">
        <is>
          <t>3000443</t>
        </is>
      </c>
      <c r="H786" s="29" t="inlineStr">
        <is>
          <t>Chaqueta Chofer ML Gris yac T XL</t>
        </is>
      </c>
      <c r="I786" s="29" t="n"/>
      <c r="J786" s="29" t="n"/>
      <c r="K786" s="30">
        <f>SUMIF('1060 NQN'!$A$2:$A$2023,$G786,'1060 NQN'!$I$2:$I$2023)</f>
        <v/>
      </c>
      <c r="L786" s="30">
        <f>SUMIF('1060 NQN'!$A$2:$A$2023,$G786,'1060 NQN'!$Q$2:$Q$2023)</f>
        <v/>
      </c>
      <c r="M786" s="30">
        <f>$K786-$L786</f>
        <v/>
      </c>
      <c r="N786" s="31">
        <f>IFERROR(SUMIF('1060 NQN'!$A$2:$A$2023,$G786,'1060 NQN'!$M$2:$M$2023)/$K786,0)</f>
        <v/>
      </c>
      <c r="O786" s="31">
        <f>IFERROR($K786*$N786,"")</f>
        <v/>
      </c>
      <c r="P786" s="31">
        <f>IFERROR($L786*$N786,"")</f>
        <v/>
      </c>
      <c r="Q786" s="31">
        <f>$M786*$N786</f>
        <v/>
      </c>
      <c r="R786" s="29" t="n"/>
      <c r="S786" s="39" t="n"/>
      <c r="T786" s="29" t="inlineStr">
        <is>
          <t>No aplica: uniformes, clasificación que el inventario físico de Farmacia no releva</t>
        </is>
      </c>
      <c r="U786" s="40" t="inlineStr">
        <is>
          <t>Fuera del alcance del inventario físico</t>
        </is>
      </c>
      <c r="V786" s="29" t="n"/>
      <c r="W786" s="29" t="n"/>
      <c r="X786" s="29" t="n"/>
      <c r="Y786" s="29" t="n"/>
      <c r="Z786" s="29" t="n"/>
      <c r="AA786" s="29" t="inlineStr">
        <is>
          <t>El material ocupa 2 filas en la hoja 1060 NQN (lote/almacén). La cantidad SAP y la física de esta vista son el total del material.</t>
        </is>
      </c>
    </row>
    <row r="787">
      <c r="A787" s="29" t="inlineStr">
        <is>
          <t>Neuquén</t>
        </is>
      </c>
      <c r="B787" s="29" t="inlineStr">
        <is>
          <t>1060</t>
        </is>
      </c>
      <c r="C787" s="29" t="inlineStr">
        <is>
          <t>Stock SAP</t>
        </is>
      </c>
      <c r="D787" s="29" t="inlineStr">
        <is>
          <t>Medicamentos</t>
        </is>
      </c>
      <c r="E787" s="29" t="inlineStr">
        <is>
          <t>ZMED</t>
        </is>
      </c>
      <c r="F787" s="29" t="inlineStr">
        <is>
          <t>Dentro del alcance</t>
        </is>
      </c>
      <c r="G787" s="29" t="inlineStr">
        <is>
          <t>1000367</t>
        </is>
      </c>
      <c r="H787" s="29" t="inlineStr">
        <is>
          <t>GEL REFRIGERANTE PARA TRAUMATOLOGIA</t>
        </is>
      </c>
      <c r="I787" s="29" t="n"/>
      <c r="J787" s="29" t="n"/>
      <c r="K787" s="30">
        <f>SUMIF('1060 NQN'!$A$2:$A$2023,$G787,'1060 NQN'!$I$2:$I$2023)</f>
        <v/>
      </c>
      <c r="L787" s="30">
        <f>SUMIF('1060 NQN'!$A$2:$A$2023,$G787,'1060 NQN'!$Q$2:$Q$2023)</f>
        <v/>
      </c>
      <c r="M787" s="30">
        <f>$K787-$L787</f>
        <v/>
      </c>
      <c r="N787" s="31">
        <f>IFERROR(SUMIF('1060 NQN'!$A$2:$A$2023,$G787,'1060 NQN'!$M$2:$M$2023)/$K787,0)</f>
        <v/>
      </c>
      <c r="O787" s="31">
        <f>IFERROR($K787*$N787,"")</f>
        <v/>
      </c>
      <c r="P787" s="31">
        <f>IFERROR($L787*$N787,"")</f>
        <v/>
      </c>
      <c r="Q787" s="31">
        <f>$M787*$N787</f>
        <v/>
      </c>
      <c r="R787" s="29" t="n"/>
      <c r="S787" s="39" t="n"/>
      <c r="T787" s="29" t="inlineStr">
        <is>
          <t>Sin recuento físico en el inventario de Avain</t>
        </is>
      </c>
      <c r="U787" s="40" t="inlineStr">
        <is>
          <t>Sin recuento físico</t>
        </is>
      </c>
      <c r="V787" s="29" t="n"/>
      <c r="W787" s="29" t="n"/>
      <c r="X787" s="29" t="n"/>
      <c r="Y787" s="29" t="n"/>
      <c r="Z787" s="29" t="n"/>
      <c r="AA787" s="29" t="inlineStr">
        <is>
          <t>El material ocupa 2 filas en la hoja 1060 NQN (lote/almacén). La cantidad SAP y la física de esta vista son el total del material.</t>
        </is>
      </c>
    </row>
    <row r="788">
      <c r="A788" s="29" t="inlineStr">
        <is>
          <t>Neuquén</t>
        </is>
      </c>
      <c r="B788" s="29" t="inlineStr">
        <is>
          <t>1060</t>
        </is>
      </c>
      <c r="C788" s="29" t="inlineStr">
        <is>
          <t>Stock SAP</t>
        </is>
      </c>
      <c r="D788" s="29" t="inlineStr">
        <is>
          <t>Uniformes</t>
        </is>
      </c>
      <c r="E788" s="29" t="inlineStr">
        <is>
          <t>ZUNI</t>
        </is>
      </c>
      <c r="F788" s="29" t="inlineStr">
        <is>
          <t>Fuera del alcance</t>
        </is>
      </c>
      <c r="G788" s="29" t="inlineStr">
        <is>
          <t>3000696</t>
        </is>
      </c>
      <c r="H788" s="29" t="inlineStr">
        <is>
          <t>Chaqueta Blanca ML yacimiento T S</t>
        </is>
      </c>
      <c r="I788" s="29" t="n"/>
      <c r="J788" s="29" t="n"/>
      <c r="K788" s="30">
        <f>SUMIF('1060 NQN'!$A$2:$A$2023,$G788,'1060 NQN'!$I$2:$I$2023)</f>
        <v/>
      </c>
      <c r="L788" s="30">
        <f>SUMIF('1060 NQN'!$A$2:$A$2023,$G788,'1060 NQN'!$Q$2:$Q$2023)</f>
        <v/>
      </c>
      <c r="M788" s="30">
        <f>$K788-$L788</f>
        <v/>
      </c>
      <c r="N788" s="31">
        <f>IFERROR(SUMIF('1060 NQN'!$A$2:$A$2023,$G788,'1060 NQN'!$M$2:$M$2023)/$K788,0)</f>
        <v/>
      </c>
      <c r="O788" s="31">
        <f>IFERROR($K788*$N788,"")</f>
        <v/>
      </c>
      <c r="P788" s="31">
        <f>IFERROR($L788*$N788,"")</f>
        <v/>
      </c>
      <c r="Q788" s="31">
        <f>$M788*$N788</f>
        <v/>
      </c>
      <c r="R788" s="29" t="n"/>
      <c r="S788" s="39" t="n"/>
      <c r="T788" s="29" t="inlineStr">
        <is>
          <t>No aplica: uniformes, clasificación que el inventario físico de Farmacia no releva</t>
        </is>
      </c>
      <c r="U788" s="40" t="inlineStr">
        <is>
          <t>Fuera del alcance del inventario físico</t>
        </is>
      </c>
      <c r="V788" s="29" t="n"/>
      <c r="W788" s="29" t="n"/>
      <c r="X788" s="29" t="n"/>
      <c r="Y788" s="29" t="n"/>
      <c r="Z788" s="29" t="n"/>
      <c r="AA788" s="29" t="inlineStr">
        <is>
          <t>El material ocupa 2 filas en la hoja 1060 NQN (lote/almacén). La cantidad SAP y la física de esta vista son el total del material.</t>
        </is>
      </c>
    </row>
    <row r="789">
      <c r="A789" s="29" t="inlineStr">
        <is>
          <t>Neuquén</t>
        </is>
      </c>
      <c r="B789" s="29" t="inlineStr">
        <is>
          <t>1060</t>
        </is>
      </c>
      <c r="C789" s="29" t="inlineStr">
        <is>
          <t>Stock SAP</t>
        </is>
      </c>
      <c r="D789" s="29" t="inlineStr">
        <is>
          <t>Uniformes</t>
        </is>
      </c>
      <c r="E789" s="29" t="inlineStr">
        <is>
          <t>ZUNI</t>
        </is>
      </c>
      <c r="F789" s="29" t="inlineStr">
        <is>
          <t>Fuera del alcance</t>
        </is>
      </c>
      <c r="G789" s="29" t="inlineStr">
        <is>
          <t>3001303</t>
        </is>
      </c>
      <c r="H789" s="29" t="inlineStr">
        <is>
          <t>BUZO ALGODON AZUL C/LOGO L</t>
        </is>
      </c>
      <c r="I789" s="29" t="n"/>
      <c r="J789" s="29" t="n"/>
      <c r="K789" s="30">
        <f>SUMIF('1060 NQN'!$A$2:$A$2023,$G789,'1060 NQN'!$I$2:$I$2023)</f>
        <v/>
      </c>
      <c r="L789" s="30">
        <f>SUMIF('1060 NQN'!$A$2:$A$2023,$G789,'1060 NQN'!$Q$2:$Q$2023)</f>
        <v/>
      </c>
      <c r="M789" s="30">
        <f>$K789-$L789</f>
        <v/>
      </c>
      <c r="N789" s="31">
        <f>IFERROR(SUMIF('1060 NQN'!$A$2:$A$2023,$G789,'1060 NQN'!$M$2:$M$2023)/$K789,0)</f>
        <v/>
      </c>
      <c r="O789" s="31">
        <f>IFERROR($K789*$N789,"")</f>
        <v/>
      </c>
      <c r="P789" s="31">
        <f>IFERROR($L789*$N789,"")</f>
        <v/>
      </c>
      <c r="Q789" s="31">
        <f>$M789*$N789</f>
        <v/>
      </c>
      <c r="R789" s="29" t="n"/>
      <c r="S789" s="39" t="n"/>
      <c r="T789" s="29" t="inlineStr">
        <is>
          <t>No aplica: uniformes, clasificación que el inventario físico de Farmacia no releva</t>
        </is>
      </c>
      <c r="U789" s="40" t="inlineStr">
        <is>
          <t>Fuera del alcance del inventario físico</t>
        </is>
      </c>
      <c r="V789" s="29" t="n"/>
      <c r="W789" s="29" t="n"/>
      <c r="X789" s="29" t="n"/>
      <c r="Y789" s="29" t="n"/>
      <c r="Z789" s="29" t="n"/>
      <c r="AA789" s="29" t="inlineStr">
        <is>
          <t>El material ocupa 2 filas en la hoja 1060 NQN (lote/almacén). La cantidad SAP y la física de esta vista son el total del material.</t>
        </is>
      </c>
    </row>
    <row r="790">
      <c r="A790" s="29" t="inlineStr">
        <is>
          <t>Neuquén</t>
        </is>
      </c>
      <c r="B790" s="29" t="inlineStr">
        <is>
          <t>1060</t>
        </is>
      </c>
      <c r="C790" s="29" t="inlineStr">
        <is>
          <t>Stock SAP</t>
        </is>
      </c>
      <c r="D790" s="29" t="inlineStr">
        <is>
          <t>Uniformes</t>
        </is>
      </c>
      <c r="E790" s="29" t="inlineStr">
        <is>
          <t>ZUNI</t>
        </is>
      </c>
      <c r="F790" s="29" t="inlineStr">
        <is>
          <t>Fuera del alcance</t>
        </is>
      </c>
      <c r="G790" s="29" t="inlineStr">
        <is>
          <t>3001562</t>
        </is>
      </c>
      <c r="H790" s="29" t="inlineStr">
        <is>
          <t>CAMPERON NARANJA DE GRAFA M</t>
        </is>
      </c>
      <c r="I790" s="29" t="n"/>
      <c r="J790" s="29" t="n"/>
      <c r="K790" s="30">
        <f>SUMIF('1060 NQN'!$A$2:$A$2023,$G790,'1060 NQN'!$I$2:$I$2023)</f>
        <v/>
      </c>
      <c r="L790" s="30">
        <f>SUMIF('1060 NQN'!$A$2:$A$2023,$G790,'1060 NQN'!$Q$2:$Q$2023)</f>
        <v/>
      </c>
      <c r="M790" s="30">
        <f>$K790-$L790</f>
        <v/>
      </c>
      <c r="N790" s="31">
        <f>IFERROR(SUMIF('1060 NQN'!$A$2:$A$2023,$G790,'1060 NQN'!$M$2:$M$2023)/$K790,0)</f>
        <v/>
      </c>
      <c r="O790" s="31">
        <f>IFERROR($K790*$N790,"")</f>
        <v/>
      </c>
      <c r="P790" s="31">
        <f>IFERROR($L790*$N790,"")</f>
        <v/>
      </c>
      <c r="Q790" s="31">
        <f>$M790*$N790</f>
        <v/>
      </c>
      <c r="R790" s="29" t="n"/>
      <c r="S790" s="39" t="n"/>
      <c r="T790" s="29" t="inlineStr">
        <is>
          <t>No aplica: uniformes, clasificación que el inventario físico de Farmacia no releva</t>
        </is>
      </c>
      <c r="U790" s="40" t="inlineStr">
        <is>
          <t>Fuera del alcance del inventario físico</t>
        </is>
      </c>
      <c r="V790" s="29" t="n"/>
      <c r="W790" s="29" t="n"/>
      <c r="X790" s="29" t="n"/>
      <c r="Y790" s="29" t="n"/>
      <c r="Z790" s="29" t="n"/>
      <c r="AA790" s="29" t="n"/>
    </row>
    <row r="791">
      <c r="A791" s="29" t="inlineStr">
        <is>
          <t>Neuquén</t>
        </is>
      </c>
      <c r="B791" s="29" t="inlineStr">
        <is>
          <t>1060</t>
        </is>
      </c>
      <c r="C791" s="29" t="inlineStr">
        <is>
          <t>Stock SAP</t>
        </is>
      </c>
      <c r="D791" s="29" t="inlineStr">
        <is>
          <t>Medicamentos</t>
        </is>
      </c>
      <c r="E791" s="29" t="inlineStr">
        <is>
          <t>ZMED</t>
        </is>
      </c>
      <c r="F791" s="29" t="inlineStr">
        <is>
          <t>Dentro del alcance</t>
        </is>
      </c>
      <c r="G791" s="29" t="inlineStr">
        <is>
          <t>1000158</t>
        </is>
      </c>
      <c r="H791" s="29" t="inlineStr">
        <is>
          <t>FLUORESCEINA SODICA 0.25 %</t>
        </is>
      </c>
      <c r="I791" s="29" t="n"/>
      <c r="J791" s="29" t="n"/>
      <c r="K791" s="30">
        <f>SUMIF('1060 NQN'!$A$2:$A$2023,$G791,'1060 NQN'!$I$2:$I$2023)</f>
        <v/>
      </c>
      <c r="L791" s="30">
        <f>SUMIF('1060 NQN'!$A$2:$A$2023,$G791,'1060 NQN'!$Q$2:$Q$2023)</f>
        <v/>
      </c>
      <c r="M791" s="30">
        <f>$K791-$L791</f>
        <v/>
      </c>
      <c r="N791" s="31">
        <f>IFERROR(SUMIF('1060 NQN'!$A$2:$A$2023,$G791,'1060 NQN'!$M$2:$M$2023)/$K791,0)</f>
        <v/>
      </c>
      <c r="O791" s="31">
        <f>IFERROR($K791*$N791,"")</f>
        <v/>
      </c>
      <c r="P791" s="31">
        <f>IFERROR($L791*$N791,"")</f>
        <v/>
      </c>
      <c r="Q791" s="31">
        <f>$M791*$N791</f>
        <v/>
      </c>
      <c r="R791" s="29" t="n"/>
      <c r="S791" s="39" t="n"/>
      <c r="T791" s="29" t="inlineStr">
        <is>
          <t>Sin recuento físico en el inventario de Avain</t>
        </is>
      </c>
      <c r="U791" s="40" t="inlineStr">
        <is>
          <t>Sin recuento físico</t>
        </is>
      </c>
      <c r="V791" s="29" t="n"/>
      <c r="W791" s="29" t="n"/>
      <c r="X791" s="29" t="n"/>
      <c r="Y791" s="29" t="n"/>
      <c r="Z791" s="29" t="n"/>
      <c r="AA791" s="29" t="n"/>
    </row>
    <row r="792">
      <c r="A792" s="29" t="inlineStr">
        <is>
          <t>Neuquén</t>
        </is>
      </c>
      <c r="B792" s="29" t="inlineStr">
        <is>
          <t>1060</t>
        </is>
      </c>
      <c r="C792" s="29" t="inlineStr">
        <is>
          <t>Stock SAP</t>
        </is>
      </c>
      <c r="D792" s="29" t="inlineStr">
        <is>
          <t>Uniformes</t>
        </is>
      </c>
      <c r="E792" s="29" t="inlineStr">
        <is>
          <t>ZUNI</t>
        </is>
      </c>
      <c r="F792" s="29" t="inlineStr">
        <is>
          <t>Fuera del alcance</t>
        </is>
      </c>
      <c r="G792" s="29" t="inlineStr">
        <is>
          <t>3000218</t>
        </is>
      </c>
      <c r="H792" s="29" t="inlineStr">
        <is>
          <t>BOTIN DE SEGURIDAD T39</t>
        </is>
      </c>
      <c r="I792" s="29" t="n"/>
      <c r="J792" s="29" t="n"/>
      <c r="K792" s="30">
        <f>SUMIF('1060 NQN'!$A$2:$A$2023,$G792,'1060 NQN'!$I$2:$I$2023)</f>
        <v/>
      </c>
      <c r="L792" s="30">
        <f>SUMIF('1060 NQN'!$A$2:$A$2023,$G792,'1060 NQN'!$Q$2:$Q$2023)</f>
        <v/>
      </c>
      <c r="M792" s="30">
        <f>$K792-$L792</f>
        <v/>
      </c>
      <c r="N792" s="31">
        <f>IFERROR(SUMIF('1060 NQN'!$A$2:$A$2023,$G792,'1060 NQN'!$M$2:$M$2023)/$K792,0)</f>
        <v/>
      </c>
      <c r="O792" s="31">
        <f>IFERROR($K792*$N792,"")</f>
        <v/>
      </c>
      <c r="P792" s="31">
        <f>IFERROR($L792*$N792,"")</f>
        <v/>
      </c>
      <c r="Q792" s="31">
        <f>$M792*$N792</f>
        <v/>
      </c>
      <c r="R792" s="29" t="n"/>
      <c r="S792" s="39" t="n"/>
      <c r="T792" s="29" t="inlineStr">
        <is>
          <t>No aplica: uniformes, clasificación que el inventario físico de Farmacia no releva</t>
        </is>
      </c>
      <c r="U792" s="40" t="inlineStr">
        <is>
          <t>Fuera del alcance del inventario físico</t>
        </is>
      </c>
      <c r="V792" s="29" t="n"/>
      <c r="W792" s="29" t="n"/>
      <c r="X792" s="29" t="n"/>
      <c r="Y792" s="29" t="n"/>
      <c r="Z792" s="29" t="n"/>
      <c r="AA792" s="29" t="inlineStr">
        <is>
          <t>El material ocupa 2 filas en la hoja 1060 NQN (lote/almacén). La cantidad SAP y la física de esta vista son el total del material.</t>
        </is>
      </c>
    </row>
    <row r="793">
      <c r="A793" s="29" t="inlineStr">
        <is>
          <t>Neuquén</t>
        </is>
      </c>
      <c r="B793" s="29" t="inlineStr">
        <is>
          <t>1060</t>
        </is>
      </c>
      <c r="C793" s="29" t="inlineStr">
        <is>
          <t>Stock SAP</t>
        </is>
      </c>
      <c r="D793" s="29" t="inlineStr">
        <is>
          <t>Uniformes</t>
        </is>
      </c>
      <c r="E793" s="29" t="inlineStr">
        <is>
          <t>ZUNI</t>
        </is>
      </c>
      <c r="F793" s="29" t="inlineStr">
        <is>
          <t>Fuera del alcance</t>
        </is>
      </c>
      <c r="G793" s="29" t="inlineStr">
        <is>
          <t>3000966</t>
        </is>
      </c>
      <c r="H793" s="29" t="inlineStr">
        <is>
          <t>CHAQUETA BLANCA ML YACIMIENTO XXXL</t>
        </is>
      </c>
      <c r="I793" s="29" t="n"/>
      <c r="J793" s="29" t="n"/>
      <c r="K793" s="30">
        <f>SUMIF('1060 NQN'!$A$2:$A$2023,$G793,'1060 NQN'!$I$2:$I$2023)</f>
        <v/>
      </c>
      <c r="L793" s="30">
        <f>SUMIF('1060 NQN'!$A$2:$A$2023,$G793,'1060 NQN'!$Q$2:$Q$2023)</f>
        <v/>
      </c>
      <c r="M793" s="30">
        <f>$K793-$L793</f>
        <v/>
      </c>
      <c r="N793" s="31">
        <f>IFERROR(SUMIF('1060 NQN'!$A$2:$A$2023,$G793,'1060 NQN'!$M$2:$M$2023)/$K793,0)</f>
        <v/>
      </c>
      <c r="O793" s="31">
        <f>IFERROR($K793*$N793,"")</f>
        <v/>
      </c>
      <c r="P793" s="31">
        <f>IFERROR($L793*$N793,"")</f>
        <v/>
      </c>
      <c r="Q793" s="31">
        <f>$M793*$N793</f>
        <v/>
      </c>
      <c r="R793" s="29" t="n"/>
      <c r="S793" s="39" t="n"/>
      <c r="T793" s="29" t="inlineStr">
        <is>
          <t>No aplica: uniformes, clasificación que el inventario físico de Farmacia no releva</t>
        </is>
      </c>
      <c r="U793" s="40" t="inlineStr">
        <is>
          <t>Fuera del alcance del inventario físico</t>
        </is>
      </c>
      <c r="V793" s="29" t="n"/>
      <c r="W793" s="29" t="n"/>
      <c r="X793" s="29" t="n"/>
      <c r="Y793" s="29" t="n"/>
      <c r="Z793" s="29" t="n"/>
      <c r="AA793" s="29" t="inlineStr">
        <is>
          <t>El material ocupa 2 filas en la hoja 1060 NQN (lote/almacén). La cantidad SAP y la física de esta vista son el total del material.</t>
        </is>
      </c>
    </row>
    <row r="794">
      <c r="A794" s="29" t="inlineStr">
        <is>
          <t>Neuquén</t>
        </is>
      </c>
      <c r="B794" s="29" t="inlineStr">
        <is>
          <t>1060</t>
        </is>
      </c>
      <c r="C794" s="29" t="inlineStr">
        <is>
          <t>Stock SAP</t>
        </is>
      </c>
      <c r="D794" s="29" t="inlineStr">
        <is>
          <t>Uniformes</t>
        </is>
      </c>
      <c r="E794" s="29" t="inlineStr">
        <is>
          <t>ZUNI</t>
        </is>
      </c>
      <c r="F794" s="29" t="inlineStr">
        <is>
          <t>Fuera del alcance</t>
        </is>
      </c>
      <c r="G794" s="29" t="inlineStr">
        <is>
          <t>3001563</t>
        </is>
      </c>
      <c r="H794" s="29" t="inlineStr">
        <is>
          <t>CAMPERON NARANJA DE GRAFA L</t>
        </is>
      </c>
      <c r="I794" s="29" t="n"/>
      <c r="J794" s="29" t="n"/>
      <c r="K794" s="30">
        <f>SUMIF('1060 NQN'!$A$2:$A$2023,$G794,'1060 NQN'!$I$2:$I$2023)</f>
        <v/>
      </c>
      <c r="L794" s="30">
        <f>SUMIF('1060 NQN'!$A$2:$A$2023,$G794,'1060 NQN'!$Q$2:$Q$2023)</f>
        <v/>
      </c>
      <c r="M794" s="30">
        <f>$K794-$L794</f>
        <v/>
      </c>
      <c r="N794" s="31">
        <f>IFERROR(SUMIF('1060 NQN'!$A$2:$A$2023,$G794,'1060 NQN'!$M$2:$M$2023)/$K794,0)</f>
        <v/>
      </c>
      <c r="O794" s="31">
        <f>IFERROR($K794*$N794,"")</f>
        <v/>
      </c>
      <c r="P794" s="31">
        <f>IFERROR($L794*$N794,"")</f>
        <v/>
      </c>
      <c r="Q794" s="31">
        <f>$M794*$N794</f>
        <v/>
      </c>
      <c r="R794" s="29" t="n"/>
      <c r="S794" s="39" t="n"/>
      <c r="T794" s="29" t="inlineStr">
        <is>
          <t>No aplica: uniformes, clasificación que el inventario físico de Farmacia no releva</t>
        </is>
      </c>
      <c r="U794" s="40" t="inlineStr">
        <is>
          <t>Fuera del alcance del inventario físico</t>
        </is>
      </c>
      <c r="V794" s="29" t="n"/>
      <c r="W794" s="29" t="n"/>
      <c r="X794" s="29" t="n"/>
      <c r="Y794" s="29" t="n"/>
      <c r="Z794" s="29" t="n"/>
      <c r="AA794" s="29" t="n"/>
    </row>
    <row r="795">
      <c r="A795" s="29" t="inlineStr">
        <is>
          <t>Neuquén</t>
        </is>
      </c>
      <c r="B795" s="29" t="inlineStr">
        <is>
          <t>1060</t>
        </is>
      </c>
      <c r="C795" s="29" t="inlineStr">
        <is>
          <t>Stock SAP</t>
        </is>
      </c>
      <c r="D795" s="29" t="inlineStr">
        <is>
          <t>Medicamentos</t>
        </is>
      </c>
      <c r="E795" s="29" t="inlineStr">
        <is>
          <t>ZMED</t>
        </is>
      </c>
      <c r="F795" s="29" t="inlineStr">
        <is>
          <t>Dentro del alcance</t>
        </is>
      </c>
      <c r="G795" s="29" t="inlineStr">
        <is>
          <t>1000049</t>
        </is>
      </c>
      <c r="H795" s="29" t="inlineStr">
        <is>
          <t>TIJERA  DE MAYO RECTA</t>
        </is>
      </c>
      <c r="I795" s="29" t="n"/>
      <c r="J795" s="29" t="n"/>
      <c r="K795" s="30">
        <f>SUMIF('1060 NQN'!$A$2:$A$2023,$G795,'1060 NQN'!$I$2:$I$2023)</f>
        <v/>
      </c>
      <c r="L795" s="30">
        <f>SUMIF('1060 NQN'!$A$2:$A$2023,$G795,'1060 NQN'!$Q$2:$Q$2023)</f>
        <v/>
      </c>
      <c r="M795" s="30">
        <f>$K795-$L795</f>
        <v/>
      </c>
      <c r="N795" s="31">
        <f>IFERROR(SUMIF('1060 NQN'!$A$2:$A$2023,$G795,'1060 NQN'!$M$2:$M$2023)/$K795,0)</f>
        <v/>
      </c>
      <c r="O795" s="31">
        <f>IFERROR($K795*$N795,"")</f>
        <v/>
      </c>
      <c r="P795" s="31">
        <f>IFERROR($L795*$N795,"")</f>
        <v/>
      </c>
      <c r="Q795" s="31">
        <f>$M795*$N795</f>
        <v/>
      </c>
      <c r="R795" s="29" t="n"/>
      <c r="S795" s="39" t="n"/>
      <c r="T795" s="29" t="inlineStr">
        <is>
          <t>Sin recuento físico en el inventario de Avain</t>
        </is>
      </c>
      <c r="U795" s="40" t="inlineStr">
        <is>
          <t>Sin recuento físico</t>
        </is>
      </c>
      <c r="V795" s="29" t="n"/>
      <c r="W795" s="29" t="n"/>
      <c r="X795" s="29" t="n"/>
      <c r="Y795" s="29" t="n"/>
      <c r="Z795" s="29" t="n"/>
      <c r="AA795" s="29" t="inlineStr">
        <is>
          <t>El material ocupa 2 filas en la hoja 1060 NQN (lote/almacén). La cantidad SAP y la física de esta vista son el total del material.</t>
        </is>
      </c>
    </row>
    <row r="796">
      <c r="A796" s="29" t="inlineStr">
        <is>
          <t>Neuquén</t>
        </is>
      </c>
      <c r="B796" s="29" t="inlineStr">
        <is>
          <t>1060</t>
        </is>
      </c>
      <c r="C796" s="29" t="inlineStr">
        <is>
          <t>Stock SAP</t>
        </is>
      </c>
      <c r="D796" s="29" t="inlineStr">
        <is>
          <t>Medicamentos</t>
        </is>
      </c>
      <c r="E796" s="29" t="inlineStr">
        <is>
          <t>ZMED</t>
        </is>
      </c>
      <c r="F796" s="29" t="inlineStr">
        <is>
          <t>Dentro del alcance</t>
        </is>
      </c>
      <c r="G796" s="29" t="inlineStr">
        <is>
          <t>1000163</t>
        </is>
      </c>
      <c r="H796" s="29" t="inlineStr">
        <is>
          <t>ALCOHOL AL 96 % POR 100 ML</t>
        </is>
      </c>
      <c r="I796" s="29" t="n"/>
      <c r="J796" s="29" t="n"/>
      <c r="K796" s="30">
        <f>SUMIF('1060 NQN'!$A$2:$A$2023,$G796,'1060 NQN'!$I$2:$I$2023)</f>
        <v/>
      </c>
      <c r="L796" s="30">
        <f>SUMIF('1060 NQN'!$A$2:$A$2023,$G796,'1060 NQN'!$Q$2:$Q$2023)</f>
        <v/>
      </c>
      <c r="M796" s="30">
        <f>$K796-$L796</f>
        <v/>
      </c>
      <c r="N796" s="31">
        <f>IFERROR(SUMIF('1060 NQN'!$A$2:$A$2023,$G796,'1060 NQN'!$M$2:$M$2023)/$K796,0)</f>
        <v/>
      </c>
      <c r="O796" s="31">
        <f>IFERROR($K796*$N796,"")</f>
        <v/>
      </c>
      <c r="P796" s="31">
        <f>IFERROR($L796*$N796,"")</f>
        <v/>
      </c>
      <c r="Q796" s="31">
        <f>$M796*$N796</f>
        <v/>
      </c>
      <c r="R796" s="29" t="n"/>
      <c r="S796" s="39" t="n"/>
      <c r="T796" s="29" t="inlineStr">
        <is>
          <t>Sin recuento físico en el inventario de Avain</t>
        </is>
      </c>
      <c r="U796" s="40" t="inlineStr">
        <is>
          <t>Sin recuento físico</t>
        </is>
      </c>
      <c r="V796" s="29" t="n"/>
      <c r="W796" s="29" t="n"/>
      <c r="X796" s="29" t="n"/>
      <c r="Y796" s="29" t="n"/>
      <c r="Z796" s="29" t="n"/>
      <c r="AA796" s="29" t="n"/>
    </row>
    <row r="797">
      <c r="A797" s="29" t="inlineStr">
        <is>
          <t>Neuquén</t>
        </is>
      </c>
      <c r="B797" s="29" t="inlineStr">
        <is>
          <t>1060</t>
        </is>
      </c>
      <c r="C797" s="29" t="inlineStr">
        <is>
          <t>Stock SAP</t>
        </is>
      </c>
      <c r="D797" s="29" t="inlineStr">
        <is>
          <t>Medicamentos</t>
        </is>
      </c>
      <c r="E797" s="29" t="inlineStr">
        <is>
          <t>ZMED</t>
        </is>
      </c>
      <c r="F797" s="29" t="inlineStr">
        <is>
          <t>Dentro del alcance</t>
        </is>
      </c>
      <c r="G797" s="29" t="inlineStr">
        <is>
          <t>1000288</t>
        </is>
      </c>
      <c r="H797" s="29" t="inlineStr">
        <is>
          <t>SOLUCIÓN DEXTROSA AL 25% 500 CC</t>
        </is>
      </c>
      <c r="I797" s="29" t="n"/>
      <c r="J797" s="29" t="n"/>
      <c r="K797" s="30">
        <f>SUMIF('1060 NQN'!$A$2:$A$2023,$G797,'1060 NQN'!$I$2:$I$2023)</f>
        <v/>
      </c>
      <c r="L797" s="30">
        <f>SUMIF('1060 NQN'!$A$2:$A$2023,$G797,'1060 NQN'!$Q$2:$Q$2023)</f>
        <v/>
      </c>
      <c r="M797" s="30">
        <f>$K797-$L797</f>
        <v/>
      </c>
      <c r="N797" s="31">
        <f>IFERROR(SUMIF('1060 NQN'!$A$2:$A$2023,$G797,'1060 NQN'!$M$2:$M$2023)/$K797,0)</f>
        <v/>
      </c>
      <c r="O797" s="31">
        <f>IFERROR($K797*$N797,"")</f>
        <v/>
      </c>
      <c r="P797" s="31">
        <f>IFERROR($L797*$N797,"")</f>
        <v/>
      </c>
      <c r="Q797" s="31">
        <f>$M797*$N797</f>
        <v/>
      </c>
      <c r="R797" s="29" t="n"/>
      <c r="S797" s="39" t="n"/>
      <c r="T797" s="29" t="inlineStr">
        <is>
          <t>Sin recuento físico en el inventario de Avain</t>
        </is>
      </c>
      <c r="U797" s="40" t="inlineStr">
        <is>
          <t>Sin recuento físico</t>
        </is>
      </c>
      <c r="V797" s="29" t="n"/>
      <c r="W797" s="29" t="n"/>
      <c r="X797" s="29" t="n"/>
      <c r="Y797" s="29" t="n"/>
      <c r="Z797" s="29" t="n"/>
      <c r="AA797" s="29" t="n"/>
    </row>
    <row r="798">
      <c r="A798" s="29" t="inlineStr">
        <is>
          <t>Neuquén</t>
        </is>
      </c>
      <c r="B798" s="29" t="inlineStr">
        <is>
          <t>1060</t>
        </is>
      </c>
      <c r="C798" s="29" t="inlineStr">
        <is>
          <t>Stock SAP</t>
        </is>
      </c>
      <c r="D798" s="29" t="inlineStr">
        <is>
          <t>Descartables</t>
        </is>
      </c>
      <c r="E798" s="29" t="inlineStr">
        <is>
          <t>ZDES</t>
        </is>
      </c>
      <c r="F798" s="29" t="inlineStr">
        <is>
          <t>Dentro del alcance</t>
        </is>
      </c>
      <c r="G798" s="29" t="inlineStr">
        <is>
          <t>2001366</t>
        </is>
      </c>
      <c r="H798" s="29" t="inlineStr">
        <is>
          <t>RIÑONERA DE ACERO</t>
        </is>
      </c>
      <c r="I798" s="29" t="inlineStr">
        <is>
          <t>523</t>
        </is>
      </c>
      <c r="J798" s="29" t="inlineStr">
        <is>
          <t>RIÑONERA</t>
        </is>
      </c>
      <c r="K798" s="30">
        <f>SUMIF('1060 NQN'!$A$2:$A$2023,$G798,'1060 NQN'!$I$2:$I$2023)</f>
        <v/>
      </c>
      <c r="L798" s="30">
        <f>SUMIF('1060 NQN'!$A$2:$A$2023,$G798,'1060 NQN'!$Q$2:$Q$2023)</f>
        <v/>
      </c>
      <c r="M798" s="30">
        <f>$K798-$L798</f>
        <v/>
      </c>
      <c r="N798" s="31">
        <f>IFERROR(SUMIF('1060 NQN'!$A$2:$A$2023,$G798,'1060 NQN'!$M$2:$M$2023)/$K798,0)</f>
        <v/>
      </c>
      <c r="O798" s="31">
        <f>IFERROR($K798*$N798,"")</f>
        <v/>
      </c>
      <c r="P798" s="31">
        <f>IFERROR($L798*$N798,"")</f>
        <v/>
      </c>
      <c r="Q798" s="31">
        <f>$M798*$N798</f>
        <v/>
      </c>
      <c r="R798" s="29" t="n"/>
      <c r="S798" s="37" t="inlineStr">
        <is>
          <t>Alta</t>
        </is>
      </c>
      <c r="T798" s="29" t="inlineStr">
        <is>
          <t>Homologado – confianza Alta</t>
        </is>
      </c>
      <c r="U798" s="38" t="inlineStr">
        <is>
          <t>Dar de baja en SAP</t>
        </is>
      </c>
      <c r="V798" s="29" t="inlineStr">
        <is>
          <t>Cruce por nomenclatura SAP</t>
        </is>
      </c>
      <c r="W798" s="29" t="inlineStr">
        <is>
          <t>No</t>
        </is>
      </c>
      <c r="X798" s="29" t="n"/>
      <c r="Y798" s="29" t="inlineStr">
        <is>
          <t>No</t>
        </is>
      </c>
      <c r="Z798" s="29" t="n"/>
      <c r="AA798" s="29" t="inlineStr">
        <is>
          <t>El código Avain 523 figura en la homologación como «JERINGAS 20 ML» (master D-137), pero en el inventario físico corresponde a «RIÑONERA». El código no coincide con el producto: no se usó el vínculo de la homologación y se cruzó por nomenclatura. A revisar con los responsables de la base. Cruce por nomenclatura: similitud 0.79. El material ocupa 2 filas en la hoja 1060 NQN (lote/almacén). La cantidad SAP y la física de esta vista son el total del material.</t>
        </is>
      </c>
    </row>
    <row r="799">
      <c r="A799" s="29" t="inlineStr">
        <is>
          <t>Neuquén</t>
        </is>
      </c>
      <c r="B799" s="29" t="inlineStr">
        <is>
          <t>1060</t>
        </is>
      </c>
      <c r="C799" s="29" t="inlineStr">
        <is>
          <t>Stock SAP</t>
        </is>
      </c>
      <c r="D799" s="29" t="inlineStr">
        <is>
          <t>Uniformes</t>
        </is>
      </c>
      <c r="E799" s="29" t="inlineStr">
        <is>
          <t>ZUNI</t>
        </is>
      </c>
      <c r="F799" s="29" t="inlineStr">
        <is>
          <t>Fuera del alcance</t>
        </is>
      </c>
      <c r="G799" s="29" t="inlineStr">
        <is>
          <t>3001468</t>
        </is>
      </c>
      <c r="H799" s="29" t="inlineStr">
        <is>
          <t>CHALECO REFLECTIVO XL</t>
        </is>
      </c>
      <c r="I799" s="29" t="n"/>
      <c r="J799" s="29" t="n"/>
      <c r="K799" s="30">
        <f>SUMIF('1060 NQN'!$A$2:$A$2023,$G799,'1060 NQN'!$I$2:$I$2023)</f>
        <v/>
      </c>
      <c r="L799" s="30">
        <f>SUMIF('1060 NQN'!$A$2:$A$2023,$G799,'1060 NQN'!$Q$2:$Q$2023)</f>
        <v/>
      </c>
      <c r="M799" s="30">
        <f>$K799-$L799</f>
        <v/>
      </c>
      <c r="N799" s="31">
        <f>IFERROR(SUMIF('1060 NQN'!$A$2:$A$2023,$G799,'1060 NQN'!$M$2:$M$2023)/$K799,0)</f>
        <v/>
      </c>
      <c r="O799" s="31">
        <f>IFERROR($K799*$N799,"")</f>
        <v/>
      </c>
      <c r="P799" s="31">
        <f>IFERROR($L799*$N799,"")</f>
        <v/>
      </c>
      <c r="Q799" s="31">
        <f>$M799*$N799</f>
        <v/>
      </c>
      <c r="R799" s="29" t="n"/>
      <c r="S799" s="39" t="n"/>
      <c r="T799" s="29" t="inlineStr">
        <is>
          <t>No aplica: uniformes, clasificación que el inventario físico de Farmacia no releva</t>
        </is>
      </c>
      <c r="U799" s="40" t="inlineStr">
        <is>
          <t>Fuera del alcance del inventario físico</t>
        </is>
      </c>
      <c r="V799" s="29" t="n"/>
      <c r="W799" s="29" t="n"/>
      <c r="X799" s="29" t="n"/>
      <c r="Y799" s="29" t="n"/>
      <c r="Z799" s="29" t="n"/>
      <c r="AA799" s="29" t="n"/>
    </row>
    <row r="800">
      <c r="A800" s="29" t="inlineStr">
        <is>
          <t>Neuquén</t>
        </is>
      </c>
      <c r="B800" s="29" t="inlineStr">
        <is>
          <t>1060</t>
        </is>
      </c>
      <c r="C800" s="29" t="inlineStr">
        <is>
          <t>Stock SAP</t>
        </is>
      </c>
      <c r="D800" s="29" t="inlineStr">
        <is>
          <t>Medicamentos</t>
        </is>
      </c>
      <c r="E800" s="29" t="inlineStr">
        <is>
          <t>ZMED</t>
        </is>
      </c>
      <c r="F800" s="29" t="inlineStr">
        <is>
          <t>Dentro del alcance</t>
        </is>
      </c>
      <c r="G800" s="29" t="inlineStr">
        <is>
          <t>1000086</t>
        </is>
      </c>
      <c r="H800" s="29" t="inlineStr">
        <is>
          <t>PLATSUL CREMA X 300 GRS</t>
        </is>
      </c>
      <c r="I800" s="29" t="n"/>
      <c r="J800" s="29" t="n"/>
      <c r="K800" s="30">
        <f>SUMIF('1060 NQN'!$A$2:$A$2023,$G800,'1060 NQN'!$I$2:$I$2023)</f>
        <v/>
      </c>
      <c r="L800" s="30">
        <f>SUMIF('1060 NQN'!$A$2:$A$2023,$G800,'1060 NQN'!$Q$2:$Q$2023)</f>
        <v/>
      </c>
      <c r="M800" s="30">
        <f>$K800-$L800</f>
        <v/>
      </c>
      <c r="N800" s="31">
        <f>IFERROR(SUMIF('1060 NQN'!$A$2:$A$2023,$G800,'1060 NQN'!$M$2:$M$2023)/$K800,0)</f>
        <v/>
      </c>
      <c r="O800" s="31">
        <f>IFERROR($K800*$N800,"")</f>
        <v/>
      </c>
      <c r="P800" s="31">
        <f>IFERROR($L800*$N800,"")</f>
        <v/>
      </c>
      <c r="Q800" s="31">
        <f>$M800*$N800</f>
        <v/>
      </c>
      <c r="R800" s="29" t="n"/>
      <c r="S800" s="39" t="n"/>
      <c r="T800" s="29" t="inlineStr">
        <is>
          <t>Sin recuento físico en el inventario de Avain</t>
        </is>
      </c>
      <c r="U800" s="40" t="inlineStr">
        <is>
          <t>Sin recuento físico</t>
        </is>
      </c>
      <c r="V800" s="29" t="n"/>
      <c r="W800" s="29" t="n"/>
      <c r="X800" s="29" t="n"/>
      <c r="Y800" s="29" t="n"/>
      <c r="Z800" s="29" t="n"/>
      <c r="AA800" s="29" t="inlineStr">
        <is>
          <t>El material ocupa 5 filas en la hoja 1060 NQN (lote/almacén). La cantidad SAP y la física de esta vista son el total del material.</t>
        </is>
      </c>
    </row>
    <row r="801">
      <c r="A801" s="29" t="inlineStr">
        <is>
          <t>Neuquén</t>
        </is>
      </c>
      <c r="B801" s="29" t="inlineStr">
        <is>
          <t>1060</t>
        </is>
      </c>
      <c r="C801" s="29" t="inlineStr">
        <is>
          <t>Stock SAP</t>
        </is>
      </c>
      <c r="D801" s="29" t="inlineStr">
        <is>
          <t>Medicamentos</t>
        </is>
      </c>
      <c r="E801" s="29" t="inlineStr">
        <is>
          <t>ZMED</t>
        </is>
      </c>
      <c r="F801" s="29" t="inlineStr">
        <is>
          <t>Dentro del alcance</t>
        </is>
      </c>
      <c r="G801" s="29" t="inlineStr">
        <is>
          <t>1000037</t>
        </is>
      </c>
      <c r="H801" s="29" t="inlineStr">
        <is>
          <t>TUBO DE OXIGENO PORTATIL</t>
        </is>
      </c>
      <c r="I801" s="29" t="n"/>
      <c r="J801" s="29" t="n"/>
      <c r="K801" s="30">
        <f>SUMIF('1060 NQN'!$A$2:$A$2023,$G801,'1060 NQN'!$I$2:$I$2023)</f>
        <v/>
      </c>
      <c r="L801" s="30">
        <f>SUMIF('1060 NQN'!$A$2:$A$2023,$G801,'1060 NQN'!$Q$2:$Q$2023)</f>
        <v/>
      </c>
      <c r="M801" s="30">
        <f>$K801-$L801</f>
        <v/>
      </c>
      <c r="N801" s="31">
        <f>IFERROR(SUMIF('1060 NQN'!$A$2:$A$2023,$G801,'1060 NQN'!$M$2:$M$2023)/$K801,0)</f>
        <v/>
      </c>
      <c r="O801" s="31">
        <f>IFERROR($K801*$N801,"")</f>
        <v/>
      </c>
      <c r="P801" s="31">
        <f>IFERROR($L801*$N801,"")</f>
        <v/>
      </c>
      <c r="Q801" s="31">
        <f>$M801*$N801</f>
        <v/>
      </c>
      <c r="R801" s="29" t="n"/>
      <c r="S801" s="39" t="n"/>
      <c r="T801" s="29" t="inlineStr">
        <is>
          <t>Sin recuento físico en el inventario de Avain</t>
        </is>
      </c>
      <c r="U801" s="40" t="inlineStr">
        <is>
          <t>Sin recuento físico</t>
        </is>
      </c>
      <c r="V801" s="29" t="n"/>
      <c r="W801" s="29" t="n"/>
      <c r="X801" s="29" t="n"/>
      <c r="Y801" s="29" t="n"/>
      <c r="Z801" s="29" t="n"/>
      <c r="AA801" s="29" t="inlineStr">
        <is>
          <t>El material ocupa 3 filas en la hoja 1060 NQN (lote/almacén). La cantidad SAP y la física de esta vista son el total del material.</t>
        </is>
      </c>
    </row>
    <row r="802">
      <c r="A802" s="29" t="inlineStr">
        <is>
          <t>Neuquén</t>
        </is>
      </c>
      <c r="B802" s="29" t="inlineStr">
        <is>
          <t>1060</t>
        </is>
      </c>
      <c r="C802" s="29" t="inlineStr">
        <is>
          <t>Stock SAP</t>
        </is>
      </c>
      <c r="D802" s="29" t="inlineStr">
        <is>
          <t>Uniformes</t>
        </is>
      </c>
      <c r="E802" s="29" t="inlineStr">
        <is>
          <t>ZUNI</t>
        </is>
      </c>
      <c r="F802" s="29" t="inlineStr">
        <is>
          <t>Fuera del alcance</t>
        </is>
      </c>
      <c r="G802" s="29" t="inlineStr">
        <is>
          <t>3000497</t>
        </is>
      </c>
      <c r="H802" s="29" t="inlineStr">
        <is>
          <t>PANTALON JEAN C/LOGO YAC T40</t>
        </is>
      </c>
      <c r="I802" s="29" t="n"/>
      <c r="J802" s="29" t="n"/>
      <c r="K802" s="30">
        <f>SUMIF('1060 NQN'!$A$2:$A$2023,$G802,'1060 NQN'!$I$2:$I$2023)</f>
        <v/>
      </c>
      <c r="L802" s="30">
        <f>SUMIF('1060 NQN'!$A$2:$A$2023,$G802,'1060 NQN'!$Q$2:$Q$2023)</f>
        <v/>
      </c>
      <c r="M802" s="30">
        <f>$K802-$L802</f>
        <v/>
      </c>
      <c r="N802" s="31">
        <f>IFERROR(SUMIF('1060 NQN'!$A$2:$A$2023,$G802,'1060 NQN'!$M$2:$M$2023)/$K802,0)</f>
        <v/>
      </c>
      <c r="O802" s="31">
        <f>IFERROR($K802*$N802,"")</f>
        <v/>
      </c>
      <c r="P802" s="31">
        <f>IFERROR($L802*$N802,"")</f>
        <v/>
      </c>
      <c r="Q802" s="31">
        <f>$M802*$N802</f>
        <v/>
      </c>
      <c r="R802" s="29" t="n"/>
      <c r="S802" s="39" t="n"/>
      <c r="T802" s="29" t="inlineStr">
        <is>
          <t>No aplica: uniformes, clasificación que el inventario físico de Farmacia no releva</t>
        </is>
      </c>
      <c r="U802" s="40" t="inlineStr">
        <is>
          <t>Fuera del alcance del inventario físico</t>
        </is>
      </c>
      <c r="V802" s="29" t="n"/>
      <c r="W802" s="29" t="n"/>
      <c r="X802" s="29" t="n"/>
      <c r="Y802" s="29" t="n"/>
      <c r="Z802" s="29" t="n"/>
      <c r="AA802" s="29" t="inlineStr">
        <is>
          <t>El material ocupa 2 filas en la hoja 1060 NQN (lote/almacén). La cantidad SAP y la física de esta vista son el total del material.</t>
        </is>
      </c>
    </row>
    <row r="803">
      <c r="A803" s="29" t="inlineStr">
        <is>
          <t>Neuquén</t>
        </is>
      </c>
      <c r="B803" s="29" t="inlineStr">
        <is>
          <t>1060</t>
        </is>
      </c>
      <c r="C803" s="29" t="inlineStr">
        <is>
          <t>Stock SAP</t>
        </is>
      </c>
      <c r="D803" s="29" t="inlineStr">
        <is>
          <t>Medicamentos</t>
        </is>
      </c>
      <c r="E803" s="29" t="inlineStr">
        <is>
          <t>ZMED</t>
        </is>
      </c>
      <c r="F803" s="29" t="inlineStr">
        <is>
          <t>Dentro del alcance</t>
        </is>
      </c>
      <c r="G803" s="29" t="inlineStr">
        <is>
          <t>1000324</t>
        </is>
      </c>
      <c r="H803" s="29" t="inlineStr">
        <is>
          <t>GOTABIOTIC POEN</t>
        </is>
      </c>
      <c r="I803" s="29" t="n"/>
      <c r="J803" s="29" t="n"/>
      <c r="K803" s="30">
        <f>SUMIF('1060 NQN'!$A$2:$A$2023,$G803,'1060 NQN'!$I$2:$I$2023)</f>
        <v/>
      </c>
      <c r="L803" s="30">
        <f>SUMIF('1060 NQN'!$A$2:$A$2023,$G803,'1060 NQN'!$Q$2:$Q$2023)</f>
        <v/>
      </c>
      <c r="M803" s="30">
        <f>$K803-$L803</f>
        <v/>
      </c>
      <c r="N803" s="31">
        <f>IFERROR(SUMIF('1060 NQN'!$A$2:$A$2023,$G803,'1060 NQN'!$M$2:$M$2023)/$K803,0)</f>
        <v/>
      </c>
      <c r="O803" s="31">
        <f>IFERROR($K803*$N803,"")</f>
        <v/>
      </c>
      <c r="P803" s="31">
        <f>IFERROR($L803*$N803,"")</f>
        <v/>
      </c>
      <c r="Q803" s="31">
        <f>$M803*$N803</f>
        <v/>
      </c>
      <c r="R803" s="29" t="n"/>
      <c r="S803" s="39" t="n"/>
      <c r="T803" s="29" t="inlineStr">
        <is>
          <t>Sin recuento físico en el inventario de Avain</t>
        </is>
      </c>
      <c r="U803" s="40" t="inlineStr">
        <is>
          <t>Sin recuento físico</t>
        </is>
      </c>
      <c r="V803" s="29" t="n"/>
      <c r="W803" s="29" t="n"/>
      <c r="X803" s="29" t="n"/>
      <c r="Y803" s="29" t="n"/>
      <c r="Z803" s="29" t="n"/>
      <c r="AA803" s="29" t="inlineStr">
        <is>
          <t>El material ocupa 2 filas en la hoja 1060 NQN (lote/almacén). La cantidad SAP y la física de esta vista son el total del material.</t>
        </is>
      </c>
    </row>
    <row r="804">
      <c r="A804" s="29" t="inlineStr">
        <is>
          <t>Neuquén</t>
        </is>
      </c>
      <c r="B804" s="29" t="inlineStr">
        <is>
          <t>1060</t>
        </is>
      </c>
      <c r="C804" s="29" t="inlineStr">
        <is>
          <t>Stock SAP</t>
        </is>
      </c>
      <c r="D804" s="29" t="inlineStr">
        <is>
          <t>Uniformes</t>
        </is>
      </c>
      <c r="E804" s="29" t="inlineStr">
        <is>
          <t>ZUNI</t>
        </is>
      </c>
      <c r="F804" s="29" t="inlineStr">
        <is>
          <t>Fuera del alcance</t>
        </is>
      </c>
      <c r="G804" s="29" t="inlineStr">
        <is>
          <t>3001466</t>
        </is>
      </c>
      <c r="H804" s="29" t="inlineStr">
        <is>
          <t>CHALECO REFLECTIVO M</t>
        </is>
      </c>
      <c r="I804" s="29" t="n"/>
      <c r="J804" s="29" t="n"/>
      <c r="K804" s="30">
        <f>SUMIF('1060 NQN'!$A$2:$A$2023,$G804,'1060 NQN'!$I$2:$I$2023)</f>
        <v/>
      </c>
      <c r="L804" s="30">
        <f>SUMIF('1060 NQN'!$A$2:$A$2023,$G804,'1060 NQN'!$Q$2:$Q$2023)</f>
        <v/>
      </c>
      <c r="M804" s="30">
        <f>$K804-$L804</f>
        <v/>
      </c>
      <c r="N804" s="31">
        <f>IFERROR(SUMIF('1060 NQN'!$A$2:$A$2023,$G804,'1060 NQN'!$M$2:$M$2023)/$K804,0)</f>
        <v/>
      </c>
      <c r="O804" s="31">
        <f>IFERROR($K804*$N804,"")</f>
        <v/>
      </c>
      <c r="P804" s="31">
        <f>IFERROR($L804*$N804,"")</f>
        <v/>
      </c>
      <c r="Q804" s="31">
        <f>$M804*$N804</f>
        <v/>
      </c>
      <c r="R804" s="29" t="n"/>
      <c r="S804" s="39" t="n"/>
      <c r="T804" s="29" t="inlineStr">
        <is>
          <t>No aplica: uniformes, clasificación que el inventario físico de Farmacia no releva</t>
        </is>
      </c>
      <c r="U804" s="40" t="inlineStr">
        <is>
          <t>Fuera del alcance del inventario físico</t>
        </is>
      </c>
      <c r="V804" s="29" t="n"/>
      <c r="W804" s="29" t="n"/>
      <c r="X804" s="29" t="n"/>
      <c r="Y804" s="29" t="n"/>
      <c r="Z804" s="29" t="n"/>
      <c r="AA804" s="29" t="n"/>
    </row>
    <row r="805">
      <c r="A805" s="29" t="inlineStr">
        <is>
          <t>Neuquén</t>
        </is>
      </c>
      <c r="B805" s="29" t="inlineStr">
        <is>
          <t>1060</t>
        </is>
      </c>
      <c r="C805" s="29" t="inlineStr">
        <is>
          <t>Stock SAP</t>
        </is>
      </c>
      <c r="D805" s="29" t="inlineStr">
        <is>
          <t>Medicamentos</t>
        </is>
      </c>
      <c r="E805" s="29" t="inlineStr">
        <is>
          <t>ZMED</t>
        </is>
      </c>
      <c r="F805" s="29" t="inlineStr">
        <is>
          <t>Dentro del alcance</t>
        </is>
      </c>
      <c r="G805" s="29" t="inlineStr">
        <is>
          <t>1000693</t>
        </is>
      </c>
      <c r="H805" s="29" t="inlineStr">
        <is>
          <t>DOMPERIDONA AMP.</t>
        </is>
      </c>
      <c r="I805" s="29" t="n"/>
      <c r="J805" s="29" t="n"/>
      <c r="K805" s="30">
        <f>SUMIF('1060 NQN'!$A$2:$A$2023,$G805,'1060 NQN'!$I$2:$I$2023)</f>
        <v/>
      </c>
      <c r="L805" s="30">
        <f>SUMIF('1060 NQN'!$A$2:$A$2023,$G805,'1060 NQN'!$Q$2:$Q$2023)</f>
        <v/>
      </c>
      <c r="M805" s="30">
        <f>$K805-$L805</f>
        <v/>
      </c>
      <c r="N805" s="31">
        <f>IFERROR(SUMIF('1060 NQN'!$A$2:$A$2023,$G805,'1060 NQN'!$M$2:$M$2023)/$K805,0)</f>
        <v/>
      </c>
      <c r="O805" s="31">
        <f>IFERROR($K805*$N805,"")</f>
        <v/>
      </c>
      <c r="P805" s="31">
        <f>IFERROR($L805*$N805,"")</f>
        <v/>
      </c>
      <c r="Q805" s="31">
        <f>$M805*$N805</f>
        <v/>
      </c>
      <c r="R805" s="29" t="n"/>
      <c r="S805" s="39" t="n"/>
      <c r="T805" s="29" t="inlineStr">
        <is>
          <t>Sin recuento físico en el inventario de Avain</t>
        </is>
      </c>
      <c r="U805" s="40" t="inlineStr">
        <is>
          <t>Sin recuento físico</t>
        </is>
      </c>
      <c r="V805" s="29" t="n"/>
      <c r="W805" s="29" t="n"/>
      <c r="X805" s="29" t="n"/>
      <c r="Y805" s="29" t="n"/>
      <c r="Z805" s="29" t="n"/>
      <c r="AA805" s="29" t="inlineStr">
        <is>
          <t>El material ocupa 6 filas en la hoja 1060 NQN (lote/almacén). La cantidad SAP y la física de esta vista son el total del material.</t>
        </is>
      </c>
    </row>
    <row r="806">
      <c r="A806" s="29" t="inlineStr">
        <is>
          <t>Neuquén</t>
        </is>
      </c>
      <c r="B806" s="29" t="inlineStr">
        <is>
          <t>1060</t>
        </is>
      </c>
      <c r="C806" s="29" t="inlineStr">
        <is>
          <t>Stock SAP</t>
        </is>
      </c>
      <c r="D806" s="29" t="inlineStr">
        <is>
          <t>Uniformes</t>
        </is>
      </c>
      <c r="E806" s="29" t="inlineStr">
        <is>
          <t>ZUNI</t>
        </is>
      </c>
      <c r="F806" s="29" t="inlineStr">
        <is>
          <t>Fuera del alcance</t>
        </is>
      </c>
      <c r="G806" s="29" t="inlineStr">
        <is>
          <t>3000697</t>
        </is>
      </c>
      <c r="H806" s="29" t="inlineStr">
        <is>
          <t>Chaqueta Blanca ML yacimiento T XXL</t>
        </is>
      </c>
      <c r="I806" s="29" t="n"/>
      <c r="J806" s="29" t="n"/>
      <c r="K806" s="30">
        <f>SUMIF('1060 NQN'!$A$2:$A$2023,$G806,'1060 NQN'!$I$2:$I$2023)</f>
        <v/>
      </c>
      <c r="L806" s="30">
        <f>SUMIF('1060 NQN'!$A$2:$A$2023,$G806,'1060 NQN'!$Q$2:$Q$2023)</f>
        <v/>
      </c>
      <c r="M806" s="30">
        <f>$K806-$L806</f>
        <v/>
      </c>
      <c r="N806" s="31">
        <f>IFERROR(SUMIF('1060 NQN'!$A$2:$A$2023,$G806,'1060 NQN'!$M$2:$M$2023)/$K806,0)</f>
        <v/>
      </c>
      <c r="O806" s="31">
        <f>IFERROR($K806*$N806,"")</f>
        <v/>
      </c>
      <c r="P806" s="31">
        <f>IFERROR($L806*$N806,"")</f>
        <v/>
      </c>
      <c r="Q806" s="31">
        <f>$M806*$N806</f>
        <v/>
      </c>
      <c r="R806" s="29" t="n"/>
      <c r="S806" s="39" t="n"/>
      <c r="T806" s="29" t="inlineStr">
        <is>
          <t>No aplica: uniformes, clasificación que el inventario físico de Farmacia no releva</t>
        </is>
      </c>
      <c r="U806" s="40" t="inlineStr">
        <is>
          <t>Fuera del alcance del inventario físico</t>
        </is>
      </c>
      <c r="V806" s="29" t="n"/>
      <c r="W806" s="29" t="n"/>
      <c r="X806" s="29" t="n"/>
      <c r="Y806" s="29" t="n"/>
      <c r="Z806" s="29" t="n"/>
      <c r="AA806" s="29" t="inlineStr">
        <is>
          <t>El material ocupa 2 filas en la hoja 1060 NQN (lote/almacén). La cantidad SAP y la física de esta vista son el total del material.</t>
        </is>
      </c>
    </row>
    <row r="807">
      <c r="A807" s="29" t="inlineStr">
        <is>
          <t>Neuquén</t>
        </is>
      </c>
      <c r="B807" s="29" t="inlineStr">
        <is>
          <t>1060</t>
        </is>
      </c>
      <c r="C807" s="29" t="inlineStr">
        <is>
          <t>Stock SAP</t>
        </is>
      </c>
      <c r="D807" s="29" t="inlineStr">
        <is>
          <t>Uniformes</t>
        </is>
      </c>
      <c r="E807" s="29" t="inlineStr">
        <is>
          <t>ZUNI</t>
        </is>
      </c>
      <c r="F807" s="29" t="inlineStr">
        <is>
          <t>Fuera del alcance</t>
        </is>
      </c>
      <c r="G807" s="29" t="inlineStr">
        <is>
          <t>3001462</t>
        </is>
      </c>
      <c r="H807" s="29" t="inlineStr">
        <is>
          <t>CONJUNTO PRIMERA PIEL L</t>
        </is>
      </c>
      <c r="I807" s="29" t="n"/>
      <c r="J807" s="29" t="n"/>
      <c r="K807" s="30">
        <f>SUMIF('1060 NQN'!$A$2:$A$2023,$G807,'1060 NQN'!$I$2:$I$2023)</f>
        <v/>
      </c>
      <c r="L807" s="30">
        <f>SUMIF('1060 NQN'!$A$2:$A$2023,$G807,'1060 NQN'!$Q$2:$Q$2023)</f>
        <v/>
      </c>
      <c r="M807" s="30">
        <f>$K807-$L807</f>
        <v/>
      </c>
      <c r="N807" s="31">
        <f>IFERROR(SUMIF('1060 NQN'!$A$2:$A$2023,$G807,'1060 NQN'!$M$2:$M$2023)/$K807,0)</f>
        <v/>
      </c>
      <c r="O807" s="31">
        <f>IFERROR($K807*$N807,"")</f>
        <v/>
      </c>
      <c r="P807" s="31">
        <f>IFERROR($L807*$N807,"")</f>
        <v/>
      </c>
      <c r="Q807" s="31">
        <f>$M807*$N807</f>
        <v/>
      </c>
      <c r="R807" s="29" t="n"/>
      <c r="S807" s="39" t="n"/>
      <c r="T807" s="29" t="inlineStr">
        <is>
          <t>No aplica: uniformes, clasificación que el inventario físico de Farmacia no releva</t>
        </is>
      </c>
      <c r="U807" s="40" t="inlineStr">
        <is>
          <t>Fuera del alcance del inventario físico</t>
        </is>
      </c>
      <c r="V807" s="29" t="n"/>
      <c r="W807" s="29" t="n"/>
      <c r="X807" s="29" t="n"/>
      <c r="Y807" s="29" t="n"/>
      <c r="Z807" s="29" t="n"/>
      <c r="AA807" s="29" t="n"/>
    </row>
    <row r="808">
      <c r="A808" s="29" t="inlineStr">
        <is>
          <t>Neuquén</t>
        </is>
      </c>
      <c r="B808" s="29" t="inlineStr">
        <is>
          <t>1060</t>
        </is>
      </c>
      <c r="C808" s="29" t="inlineStr">
        <is>
          <t>Stock SAP</t>
        </is>
      </c>
      <c r="D808" s="29" t="inlineStr">
        <is>
          <t>Descartables</t>
        </is>
      </c>
      <c r="E808" s="29" t="inlineStr">
        <is>
          <t>ZDES</t>
        </is>
      </c>
      <c r="F808" s="29" t="inlineStr">
        <is>
          <t>Dentro del alcance</t>
        </is>
      </c>
      <c r="G808" s="29" t="inlineStr">
        <is>
          <t>2000350</t>
        </is>
      </c>
      <c r="H808" s="29" t="inlineStr">
        <is>
          <t>ASPIRADOR MANUAL RES Q VAC</t>
        </is>
      </c>
      <c r="I808" s="29" t="inlineStr">
        <is>
          <t>526</t>
        </is>
      </c>
      <c r="J808" s="29" t="inlineStr">
        <is>
          <t>ASPIRADOR MANUAL</t>
        </is>
      </c>
      <c r="K808" s="30">
        <f>SUMIF('1060 NQN'!$A$2:$A$2023,$G808,'1060 NQN'!$I$2:$I$2023)</f>
        <v/>
      </c>
      <c r="L808" s="30">
        <f>SUMIF('1060 NQN'!$A$2:$A$2023,$G808,'1060 NQN'!$Q$2:$Q$2023)</f>
        <v/>
      </c>
      <c r="M808" s="30">
        <f>$K808-$L808</f>
        <v/>
      </c>
      <c r="N808" s="31">
        <f>IFERROR(SUMIF('1060 NQN'!$A$2:$A$2023,$G808,'1060 NQN'!$M$2:$M$2023)/$K808,0)</f>
        <v/>
      </c>
      <c r="O808" s="31">
        <f>IFERROR($K808*$N808,"")</f>
        <v/>
      </c>
      <c r="P808" s="31">
        <f>IFERROR($L808*$N808,"")</f>
        <v/>
      </c>
      <c r="Q808" s="31">
        <f>$M808*$N808</f>
        <v/>
      </c>
      <c r="R808" s="29" t="n"/>
      <c r="S808" s="37" t="inlineStr">
        <is>
          <t>Alta</t>
        </is>
      </c>
      <c r="T808" s="29" t="inlineStr">
        <is>
          <t>Homologado – confianza Alta</t>
        </is>
      </c>
      <c r="U808" s="38" t="inlineStr">
        <is>
          <t>Dar de baja en SAP</t>
        </is>
      </c>
      <c r="V808" s="29" t="inlineStr">
        <is>
          <t>Cruce por nomenclatura SAP</t>
        </is>
      </c>
      <c r="W808" s="29" t="inlineStr">
        <is>
          <t>No</t>
        </is>
      </c>
      <c r="X808" s="29" t="n"/>
      <c r="Y808" s="29" t="inlineStr">
        <is>
          <t>Sí</t>
        </is>
      </c>
      <c r="Z808" s="29" t="n"/>
      <c r="AA808" s="29" t="inlineStr">
        <is>
          <t>Cruce por nomenclatura: similitud 0.77. El material ocupa 2 filas en la hoja 1060 NQN (lote/almacén). La cantidad SAP y la física de esta vista son el total del material.</t>
        </is>
      </c>
    </row>
    <row r="809">
      <c r="A809" s="29" t="inlineStr">
        <is>
          <t>Neuquén</t>
        </is>
      </c>
      <c r="B809" s="29" t="inlineStr">
        <is>
          <t>1060</t>
        </is>
      </c>
      <c r="C809" s="29" t="inlineStr">
        <is>
          <t>Stock SAP</t>
        </is>
      </c>
      <c r="D809" s="29" t="inlineStr">
        <is>
          <t>Uniformes</t>
        </is>
      </c>
      <c r="E809" s="29" t="inlineStr">
        <is>
          <t>ZUNI</t>
        </is>
      </c>
      <c r="F809" s="29" t="inlineStr">
        <is>
          <t>Fuera del alcance</t>
        </is>
      </c>
      <c r="G809" s="29" t="inlineStr">
        <is>
          <t>3001461</t>
        </is>
      </c>
      <c r="H809" s="29" t="inlineStr">
        <is>
          <t>CONJUNTO PRIMERA PIEL M</t>
        </is>
      </c>
      <c r="I809" s="29" t="n"/>
      <c r="J809" s="29" t="n"/>
      <c r="K809" s="30">
        <f>SUMIF('1060 NQN'!$A$2:$A$2023,$G809,'1060 NQN'!$I$2:$I$2023)</f>
        <v/>
      </c>
      <c r="L809" s="30">
        <f>SUMIF('1060 NQN'!$A$2:$A$2023,$G809,'1060 NQN'!$Q$2:$Q$2023)</f>
        <v/>
      </c>
      <c r="M809" s="30">
        <f>$K809-$L809</f>
        <v/>
      </c>
      <c r="N809" s="31">
        <f>IFERROR(SUMIF('1060 NQN'!$A$2:$A$2023,$G809,'1060 NQN'!$M$2:$M$2023)/$K809,0)</f>
        <v/>
      </c>
      <c r="O809" s="31">
        <f>IFERROR($K809*$N809,"")</f>
        <v/>
      </c>
      <c r="P809" s="31">
        <f>IFERROR($L809*$N809,"")</f>
        <v/>
      </c>
      <c r="Q809" s="31">
        <f>$M809*$N809</f>
        <v/>
      </c>
      <c r="R809" s="29" t="n"/>
      <c r="S809" s="39" t="n"/>
      <c r="T809" s="29" t="inlineStr">
        <is>
          <t>No aplica: uniformes, clasificación que el inventario físico de Farmacia no releva</t>
        </is>
      </c>
      <c r="U809" s="40" t="inlineStr">
        <is>
          <t>Fuera del alcance del inventario físico</t>
        </is>
      </c>
      <c r="V809" s="29" t="n"/>
      <c r="W809" s="29" t="n"/>
      <c r="X809" s="29" t="n"/>
      <c r="Y809" s="29" t="n"/>
      <c r="Z809" s="29" t="n"/>
      <c r="AA809" s="29" t="n"/>
    </row>
    <row r="810">
      <c r="A810" s="29" t="inlineStr">
        <is>
          <t>Neuquén</t>
        </is>
      </c>
      <c r="B810" s="29" t="inlineStr">
        <is>
          <t>1060</t>
        </is>
      </c>
      <c r="C810" s="29" t="inlineStr">
        <is>
          <t>Stock SAP</t>
        </is>
      </c>
      <c r="D810" s="29" t="inlineStr">
        <is>
          <t>Medicamentos</t>
        </is>
      </c>
      <c r="E810" s="29" t="inlineStr">
        <is>
          <t>ZMED</t>
        </is>
      </c>
      <c r="F810" s="29" t="inlineStr">
        <is>
          <t>Dentro del alcance</t>
        </is>
      </c>
      <c r="G810" s="29" t="inlineStr">
        <is>
          <t>1000065</t>
        </is>
      </c>
      <c r="H810" s="29" t="inlineStr">
        <is>
          <t>DIPIRONA 2,5 MG AMP INYECTABLE</t>
        </is>
      </c>
      <c r="I810" s="29" t="n"/>
      <c r="J810" s="29" t="n"/>
      <c r="K810" s="30">
        <f>SUMIF('1060 NQN'!$A$2:$A$2023,$G810,'1060 NQN'!$I$2:$I$2023)</f>
        <v/>
      </c>
      <c r="L810" s="30">
        <f>SUMIF('1060 NQN'!$A$2:$A$2023,$G810,'1060 NQN'!$Q$2:$Q$2023)</f>
        <v/>
      </c>
      <c r="M810" s="30">
        <f>$K810-$L810</f>
        <v/>
      </c>
      <c r="N810" s="31">
        <f>IFERROR(SUMIF('1060 NQN'!$A$2:$A$2023,$G810,'1060 NQN'!$M$2:$M$2023)/$K810,0)</f>
        <v/>
      </c>
      <c r="O810" s="31">
        <f>IFERROR($K810*$N810,"")</f>
        <v/>
      </c>
      <c r="P810" s="31">
        <f>IFERROR($L810*$N810,"")</f>
        <v/>
      </c>
      <c r="Q810" s="31">
        <f>$M810*$N810</f>
        <v/>
      </c>
      <c r="R810" s="29" t="n"/>
      <c r="S810" s="39" t="n"/>
      <c r="T810" s="29" t="inlineStr">
        <is>
          <t>Sin recuento físico en el inventario de Avain</t>
        </is>
      </c>
      <c r="U810" s="40" t="inlineStr">
        <is>
          <t>Sin recuento físico</t>
        </is>
      </c>
      <c r="V810" s="29" t="n"/>
      <c r="W810" s="29" t="n"/>
      <c r="X810" s="29" t="n"/>
      <c r="Y810" s="29" t="n"/>
      <c r="Z810" s="29" t="n"/>
      <c r="AA810" s="29" t="n"/>
    </row>
    <row r="811">
      <c r="A811" s="29" t="inlineStr">
        <is>
          <t>Neuquén</t>
        </is>
      </c>
      <c r="B811" s="29" t="inlineStr">
        <is>
          <t>1060</t>
        </is>
      </c>
      <c r="C811" s="29" t="inlineStr">
        <is>
          <t>Stock SAP</t>
        </is>
      </c>
      <c r="D811" s="29" t="inlineStr">
        <is>
          <t>Medicamentos</t>
        </is>
      </c>
      <c r="E811" s="29" t="inlineStr">
        <is>
          <t>ZMED</t>
        </is>
      </c>
      <c r="F811" s="29" t="inlineStr">
        <is>
          <t>Dentro del alcance</t>
        </is>
      </c>
      <c r="G811" s="29" t="inlineStr">
        <is>
          <t>1000127</t>
        </is>
      </c>
      <c r="H811" s="29" t="inlineStr">
        <is>
          <t>MEDIDOR DE GLUCEMIA</t>
        </is>
      </c>
      <c r="I811" s="29" t="n"/>
      <c r="J811" s="29" t="n"/>
      <c r="K811" s="30">
        <f>SUMIF('1060 NQN'!$A$2:$A$2023,$G811,'1060 NQN'!$I$2:$I$2023)</f>
        <v/>
      </c>
      <c r="L811" s="30">
        <f>SUMIF('1060 NQN'!$A$2:$A$2023,$G811,'1060 NQN'!$Q$2:$Q$2023)</f>
        <v/>
      </c>
      <c r="M811" s="30">
        <f>$K811-$L811</f>
        <v/>
      </c>
      <c r="N811" s="31">
        <f>IFERROR(SUMIF('1060 NQN'!$A$2:$A$2023,$G811,'1060 NQN'!$M$2:$M$2023)/$K811,0)</f>
        <v/>
      </c>
      <c r="O811" s="31">
        <f>IFERROR($K811*$N811,"")</f>
        <v/>
      </c>
      <c r="P811" s="31">
        <f>IFERROR($L811*$N811,"")</f>
        <v/>
      </c>
      <c r="Q811" s="31">
        <f>$M811*$N811</f>
        <v/>
      </c>
      <c r="R811" s="29" t="n"/>
      <c r="S811" s="39" t="n"/>
      <c r="T811" s="29" t="inlineStr">
        <is>
          <t>Sin recuento físico en el inventario de Avain</t>
        </is>
      </c>
      <c r="U811" s="40" t="inlineStr">
        <is>
          <t>Sin recuento físico</t>
        </is>
      </c>
      <c r="V811" s="29" t="n"/>
      <c r="W811" s="29" t="n"/>
      <c r="X811" s="29" t="n"/>
      <c r="Y811" s="29" t="n"/>
      <c r="Z811" s="29" t="n"/>
      <c r="AA811" s="29" t="inlineStr">
        <is>
          <t>El material ocupa 5 filas en la hoja 1060 NQN (lote/almacén). La cantidad SAP y la física de esta vista son el total del material.</t>
        </is>
      </c>
    </row>
    <row r="812">
      <c r="A812" s="29" t="inlineStr">
        <is>
          <t>Neuquén</t>
        </is>
      </c>
      <c r="B812" s="29" t="inlineStr">
        <is>
          <t>1060</t>
        </is>
      </c>
      <c r="C812" s="29" t="inlineStr">
        <is>
          <t>Stock SAP</t>
        </is>
      </c>
      <c r="D812" s="29" t="inlineStr">
        <is>
          <t>Medicamentos</t>
        </is>
      </c>
      <c r="E812" s="29" t="inlineStr">
        <is>
          <t>ZMED</t>
        </is>
      </c>
      <c r="F812" s="29" t="inlineStr">
        <is>
          <t>Dentro del alcance</t>
        </is>
      </c>
      <c r="G812" s="29" t="inlineStr">
        <is>
          <t>1000141</t>
        </is>
      </c>
      <c r="H812" s="29" t="inlineStr">
        <is>
          <t>IODOPOVIDONA X 120ML</t>
        </is>
      </c>
      <c r="I812" s="29" t="n"/>
      <c r="J812" s="29" t="n"/>
      <c r="K812" s="30">
        <f>SUMIF('1060 NQN'!$A$2:$A$2023,$G812,'1060 NQN'!$I$2:$I$2023)</f>
        <v/>
      </c>
      <c r="L812" s="30">
        <f>SUMIF('1060 NQN'!$A$2:$A$2023,$G812,'1060 NQN'!$Q$2:$Q$2023)</f>
        <v/>
      </c>
      <c r="M812" s="30">
        <f>$K812-$L812</f>
        <v/>
      </c>
      <c r="N812" s="31">
        <f>IFERROR(SUMIF('1060 NQN'!$A$2:$A$2023,$G812,'1060 NQN'!$M$2:$M$2023)/$K812,0)</f>
        <v/>
      </c>
      <c r="O812" s="31">
        <f>IFERROR($K812*$N812,"")</f>
        <v/>
      </c>
      <c r="P812" s="31">
        <f>IFERROR($L812*$N812,"")</f>
        <v/>
      </c>
      <c r="Q812" s="31">
        <f>$M812*$N812</f>
        <v/>
      </c>
      <c r="R812" s="29" t="n"/>
      <c r="S812" s="39" t="n"/>
      <c r="T812" s="29" t="inlineStr">
        <is>
          <t>Sin recuento físico en el inventario de Avain</t>
        </is>
      </c>
      <c r="U812" s="40" t="inlineStr">
        <is>
          <t>Sin recuento físico</t>
        </is>
      </c>
      <c r="V812" s="29" t="n"/>
      <c r="W812" s="29" t="n"/>
      <c r="X812" s="29" t="n"/>
      <c r="Y812" s="29" t="n"/>
      <c r="Z812" s="29" t="n"/>
      <c r="AA812" s="29" t="inlineStr">
        <is>
          <t>El material ocupa 2 filas en la hoja 1060 NQN (lote/almacén). La cantidad SAP y la física de esta vista son el total del material.</t>
        </is>
      </c>
    </row>
    <row r="813">
      <c r="A813" s="29" t="inlineStr">
        <is>
          <t>Neuquén</t>
        </is>
      </c>
      <c r="B813" s="29" t="inlineStr">
        <is>
          <t>1060</t>
        </is>
      </c>
      <c r="C813" s="29" t="inlineStr">
        <is>
          <t>Stock SAP</t>
        </is>
      </c>
      <c r="D813" s="29" t="inlineStr">
        <is>
          <t>Medicamentos</t>
        </is>
      </c>
      <c r="E813" s="29" t="inlineStr">
        <is>
          <t>ZMED</t>
        </is>
      </c>
      <c r="F813" s="29" t="inlineStr">
        <is>
          <t>Dentro del alcance</t>
        </is>
      </c>
      <c r="G813" s="29" t="inlineStr">
        <is>
          <t>1000185</t>
        </is>
      </c>
      <c r="H813" s="29" t="inlineStr">
        <is>
          <t>PLATSUL  X 100 CREMA</t>
        </is>
      </c>
      <c r="I813" s="29" t="n"/>
      <c r="J813" s="29" t="n"/>
      <c r="K813" s="30">
        <f>SUMIF('1060 NQN'!$A$2:$A$2023,$G813,'1060 NQN'!$I$2:$I$2023)</f>
        <v/>
      </c>
      <c r="L813" s="30">
        <f>SUMIF('1060 NQN'!$A$2:$A$2023,$G813,'1060 NQN'!$Q$2:$Q$2023)</f>
        <v/>
      </c>
      <c r="M813" s="30">
        <f>$K813-$L813</f>
        <v/>
      </c>
      <c r="N813" s="31">
        <f>IFERROR(SUMIF('1060 NQN'!$A$2:$A$2023,$G813,'1060 NQN'!$M$2:$M$2023)/$K813,0)</f>
        <v/>
      </c>
      <c r="O813" s="31">
        <f>IFERROR($K813*$N813,"")</f>
        <v/>
      </c>
      <c r="P813" s="31">
        <f>IFERROR($L813*$N813,"")</f>
        <v/>
      </c>
      <c r="Q813" s="31">
        <f>$M813*$N813</f>
        <v/>
      </c>
      <c r="R813" s="29" t="n"/>
      <c r="S813" s="39" t="n"/>
      <c r="T813" s="29" t="inlineStr">
        <is>
          <t>Sin recuento físico en el inventario de Avain</t>
        </is>
      </c>
      <c r="U813" s="40" t="inlineStr">
        <is>
          <t>Sin recuento físico</t>
        </is>
      </c>
      <c r="V813" s="29" t="n"/>
      <c r="W813" s="29" t="n"/>
      <c r="X813" s="29" t="n"/>
      <c r="Y813" s="29" t="n"/>
      <c r="Z813" s="29" t="n"/>
      <c r="AA813" s="29" t="inlineStr">
        <is>
          <t>El material ocupa 2 filas en la hoja 1060 NQN (lote/almacén). La cantidad SAP y la física de esta vista son el total del material.</t>
        </is>
      </c>
    </row>
    <row r="814">
      <c r="A814" s="29" t="inlineStr">
        <is>
          <t>Neuquén</t>
        </is>
      </c>
      <c r="B814" s="29" t="inlineStr">
        <is>
          <t>1060</t>
        </is>
      </c>
      <c r="C814" s="29" t="inlineStr">
        <is>
          <t>Stock SAP</t>
        </is>
      </c>
      <c r="D814" s="29" t="inlineStr">
        <is>
          <t>Medicamentos</t>
        </is>
      </c>
      <c r="E814" s="29" t="inlineStr">
        <is>
          <t>ZMED</t>
        </is>
      </c>
      <c r="F814" s="29" t="inlineStr">
        <is>
          <t>Dentro del alcance</t>
        </is>
      </c>
      <c r="G814" s="29" t="inlineStr">
        <is>
          <t>1000649</t>
        </is>
      </c>
      <c r="H814" s="29" t="inlineStr">
        <is>
          <t>GENTAMICINA CREMA</t>
        </is>
      </c>
      <c r="I814" s="29" t="n"/>
      <c r="J814" s="29" t="n"/>
      <c r="K814" s="30">
        <f>SUMIF('1060 NQN'!$A$2:$A$2023,$G814,'1060 NQN'!$I$2:$I$2023)</f>
        <v/>
      </c>
      <c r="L814" s="30">
        <f>SUMIF('1060 NQN'!$A$2:$A$2023,$G814,'1060 NQN'!$Q$2:$Q$2023)</f>
        <v/>
      </c>
      <c r="M814" s="30">
        <f>$K814-$L814</f>
        <v/>
      </c>
      <c r="N814" s="31">
        <f>IFERROR(SUMIF('1060 NQN'!$A$2:$A$2023,$G814,'1060 NQN'!$M$2:$M$2023)/$K814,0)</f>
        <v/>
      </c>
      <c r="O814" s="31">
        <f>IFERROR($K814*$N814,"")</f>
        <v/>
      </c>
      <c r="P814" s="31">
        <f>IFERROR($L814*$N814,"")</f>
        <v/>
      </c>
      <c r="Q814" s="31">
        <f>$M814*$N814</f>
        <v/>
      </c>
      <c r="R814" s="29" t="n"/>
      <c r="S814" s="39" t="n"/>
      <c r="T814" s="29" t="inlineStr">
        <is>
          <t>Sin recuento físico en el inventario de Avain</t>
        </is>
      </c>
      <c r="U814" s="40" t="inlineStr">
        <is>
          <t>Sin recuento físico</t>
        </is>
      </c>
      <c r="V814" s="29" t="n"/>
      <c r="W814" s="29" t="n"/>
      <c r="X814" s="29" t="n"/>
      <c r="Y814" s="29" t="n"/>
      <c r="Z814" s="29" t="n"/>
      <c r="AA814" s="29" t="n"/>
    </row>
    <row r="815">
      <c r="A815" s="29" t="inlineStr">
        <is>
          <t>Neuquén</t>
        </is>
      </c>
      <c r="B815" s="29" t="inlineStr">
        <is>
          <t>1060</t>
        </is>
      </c>
      <c r="C815" s="29" t="inlineStr">
        <is>
          <t>Stock SAP</t>
        </is>
      </c>
      <c r="D815" s="29" t="inlineStr">
        <is>
          <t>Descartables</t>
        </is>
      </c>
      <c r="E815" s="29" t="inlineStr">
        <is>
          <t>ZDES</t>
        </is>
      </c>
      <c r="F815" s="29" t="inlineStr">
        <is>
          <t>Dentro del alcance</t>
        </is>
      </c>
      <c r="G815" s="29" t="inlineStr">
        <is>
          <t>2000064</t>
        </is>
      </c>
      <c r="H815" s="29" t="inlineStr">
        <is>
          <t>ROLLO PARA E.C.G DE 50 x 20CM</t>
        </is>
      </c>
      <c r="I815" s="29" t="n"/>
      <c r="J815" s="29" t="n"/>
      <c r="K815" s="30">
        <f>SUMIF('1060 NQN'!$A$2:$A$2023,$G815,'1060 NQN'!$I$2:$I$2023)</f>
        <v/>
      </c>
      <c r="L815" s="30">
        <f>SUMIF('1060 NQN'!$A$2:$A$2023,$G815,'1060 NQN'!$Q$2:$Q$2023)</f>
        <v/>
      </c>
      <c r="M815" s="30">
        <f>$K815-$L815</f>
        <v/>
      </c>
      <c r="N815" s="31">
        <f>IFERROR(SUMIF('1060 NQN'!$A$2:$A$2023,$G815,'1060 NQN'!$M$2:$M$2023)/$K815,0)</f>
        <v/>
      </c>
      <c r="O815" s="31">
        <f>IFERROR($K815*$N815,"")</f>
        <v/>
      </c>
      <c r="P815" s="31">
        <f>IFERROR($L815*$N815,"")</f>
        <v/>
      </c>
      <c r="Q815" s="31">
        <f>$M815*$N815</f>
        <v/>
      </c>
      <c r="R815" s="29" t="n"/>
      <c r="S815" s="39" t="n"/>
      <c r="T815" s="29" t="inlineStr">
        <is>
          <t>Sin recuento físico en el inventario de Avain</t>
        </is>
      </c>
      <c r="U815" s="40" t="inlineStr">
        <is>
          <t>Sin recuento físico</t>
        </is>
      </c>
      <c r="V815" s="29" t="n"/>
      <c r="W815" s="29" t="n"/>
      <c r="X815" s="29" t="n"/>
      <c r="Y815" s="29" t="n"/>
      <c r="Z815" s="29" t="n"/>
      <c r="AA815" s="29" t="n"/>
    </row>
    <row r="816">
      <c r="A816" s="29" t="inlineStr">
        <is>
          <t>Neuquén</t>
        </is>
      </c>
      <c r="B816" s="29" t="inlineStr">
        <is>
          <t>1060</t>
        </is>
      </c>
      <c r="C816" s="29" t="inlineStr">
        <is>
          <t>Stock SAP</t>
        </is>
      </c>
      <c r="D816" s="29" t="inlineStr">
        <is>
          <t>Descartables</t>
        </is>
      </c>
      <c r="E816" s="29" t="inlineStr">
        <is>
          <t>ZDES</t>
        </is>
      </c>
      <c r="F816" s="29" t="inlineStr">
        <is>
          <t>Dentro del alcance</t>
        </is>
      </c>
      <c r="G816" s="29" t="inlineStr">
        <is>
          <t>2000065</t>
        </is>
      </c>
      <c r="H816" s="29" t="inlineStr">
        <is>
          <t>SONDA NASOGASTRICA K-29P KOLLER</t>
        </is>
      </c>
      <c r="I816" s="29" t="n"/>
      <c r="J816" s="29" t="n"/>
      <c r="K816" s="30">
        <f>SUMIF('1060 NQN'!$A$2:$A$2023,$G816,'1060 NQN'!$I$2:$I$2023)</f>
        <v/>
      </c>
      <c r="L816" s="30">
        <f>SUMIF('1060 NQN'!$A$2:$A$2023,$G816,'1060 NQN'!$Q$2:$Q$2023)</f>
        <v/>
      </c>
      <c r="M816" s="30">
        <f>$K816-$L816</f>
        <v/>
      </c>
      <c r="N816" s="31">
        <f>IFERROR(SUMIF('1060 NQN'!$A$2:$A$2023,$G816,'1060 NQN'!$M$2:$M$2023)/$K816,0)</f>
        <v/>
      </c>
      <c r="O816" s="31">
        <f>IFERROR($K816*$N816,"")</f>
        <v/>
      </c>
      <c r="P816" s="31">
        <f>IFERROR($L816*$N816,"")</f>
        <v/>
      </c>
      <c r="Q816" s="31">
        <f>$M816*$N816</f>
        <v/>
      </c>
      <c r="R816" s="29" t="n"/>
      <c r="S816" s="39" t="n"/>
      <c r="T816" s="29" t="inlineStr">
        <is>
          <t>Sin recuento físico en el inventario de Avain</t>
        </is>
      </c>
      <c r="U816" s="40" t="inlineStr">
        <is>
          <t>Sin recuento físico</t>
        </is>
      </c>
      <c r="V816" s="29" t="n"/>
      <c r="W816" s="29" t="n"/>
      <c r="X816" s="29" t="n"/>
      <c r="Y816" s="29" t="n"/>
      <c r="Z816" s="29" t="n"/>
      <c r="AA816" s="29" t="n"/>
    </row>
    <row r="817">
      <c r="A817" s="29" t="inlineStr">
        <is>
          <t>Neuquén</t>
        </is>
      </c>
      <c r="B817" s="29" t="inlineStr">
        <is>
          <t>1060</t>
        </is>
      </c>
      <c r="C817" s="29" t="inlineStr">
        <is>
          <t>Stock SAP</t>
        </is>
      </c>
      <c r="D817" s="29" t="inlineStr">
        <is>
          <t>Descartables</t>
        </is>
      </c>
      <c r="E817" s="29" t="inlineStr">
        <is>
          <t>ZDES</t>
        </is>
      </c>
      <c r="F817" s="29" t="inlineStr">
        <is>
          <t>Dentro del alcance</t>
        </is>
      </c>
      <c r="G817" s="29" t="inlineStr">
        <is>
          <t>2000091</t>
        </is>
      </c>
      <c r="H817" s="29" t="inlineStr">
        <is>
          <t>SONDA DE ASPIRACION K-10P</t>
        </is>
      </c>
      <c r="I817" s="29" t="n"/>
      <c r="J817" s="29" t="n"/>
      <c r="K817" s="30">
        <f>SUMIF('1060 NQN'!$A$2:$A$2023,$G817,'1060 NQN'!$I$2:$I$2023)</f>
        <v/>
      </c>
      <c r="L817" s="30">
        <f>SUMIF('1060 NQN'!$A$2:$A$2023,$G817,'1060 NQN'!$Q$2:$Q$2023)</f>
        <v/>
      </c>
      <c r="M817" s="30">
        <f>$K817-$L817</f>
        <v/>
      </c>
      <c r="N817" s="31">
        <f>IFERROR(SUMIF('1060 NQN'!$A$2:$A$2023,$G817,'1060 NQN'!$M$2:$M$2023)/$K817,0)</f>
        <v/>
      </c>
      <c r="O817" s="31">
        <f>IFERROR($K817*$N817,"")</f>
        <v/>
      </c>
      <c r="P817" s="31">
        <f>IFERROR($L817*$N817,"")</f>
        <v/>
      </c>
      <c r="Q817" s="31">
        <f>$M817*$N817</f>
        <v/>
      </c>
      <c r="R817" s="29" t="n"/>
      <c r="S817" s="39" t="n"/>
      <c r="T817" s="29" t="inlineStr">
        <is>
          <t>Sin recuento físico en el inventario de Avain</t>
        </is>
      </c>
      <c r="U817" s="40" t="inlineStr">
        <is>
          <t>Sin recuento físico</t>
        </is>
      </c>
      <c r="V817" s="29" t="n"/>
      <c r="W817" s="29" t="n"/>
      <c r="X817" s="29" t="n"/>
      <c r="Y817" s="29" t="n"/>
      <c r="Z817" s="29" t="n"/>
      <c r="AA817" s="29" t="n"/>
    </row>
    <row r="818">
      <c r="A818" s="29" t="inlineStr">
        <is>
          <t>Neuquén</t>
        </is>
      </c>
      <c r="B818" s="29" t="inlineStr">
        <is>
          <t>1060</t>
        </is>
      </c>
      <c r="C818" s="29" t="inlineStr">
        <is>
          <t>Stock SAP</t>
        </is>
      </c>
      <c r="D818" s="29" t="inlineStr">
        <is>
          <t>Descartables</t>
        </is>
      </c>
      <c r="E818" s="29" t="inlineStr">
        <is>
          <t>ZDES</t>
        </is>
      </c>
      <c r="F818" s="29" t="inlineStr">
        <is>
          <t>Dentro del alcance</t>
        </is>
      </c>
      <c r="G818" s="29" t="inlineStr">
        <is>
          <t>2000201</t>
        </is>
      </c>
      <c r="H818" s="29" t="inlineStr">
        <is>
          <t>SONDA VESICAL DE 2 VIAS Nº 18 (LATEX)</t>
        </is>
      </c>
      <c r="I818" s="29" t="n"/>
      <c r="J818" s="29" t="n"/>
      <c r="K818" s="30">
        <f>SUMIF('1060 NQN'!$A$2:$A$2023,$G818,'1060 NQN'!$I$2:$I$2023)</f>
        <v/>
      </c>
      <c r="L818" s="30">
        <f>SUMIF('1060 NQN'!$A$2:$A$2023,$G818,'1060 NQN'!$Q$2:$Q$2023)</f>
        <v/>
      </c>
      <c r="M818" s="30">
        <f>$K818-$L818</f>
        <v/>
      </c>
      <c r="N818" s="31">
        <f>IFERROR(SUMIF('1060 NQN'!$A$2:$A$2023,$G818,'1060 NQN'!$M$2:$M$2023)/$K818,0)</f>
        <v/>
      </c>
      <c r="O818" s="31">
        <f>IFERROR($K818*$N818,"")</f>
        <v/>
      </c>
      <c r="P818" s="31">
        <f>IFERROR($L818*$N818,"")</f>
        <v/>
      </c>
      <c r="Q818" s="31">
        <f>$M818*$N818</f>
        <v/>
      </c>
      <c r="R818" s="29" t="n"/>
      <c r="S818" s="39" t="n"/>
      <c r="T818" s="29" t="inlineStr">
        <is>
          <t>Sin recuento físico en el inventario de Avain</t>
        </is>
      </c>
      <c r="U818" s="40" t="inlineStr">
        <is>
          <t>Sin recuento físico</t>
        </is>
      </c>
      <c r="V818" s="29" t="n"/>
      <c r="W818" s="29" t="n"/>
      <c r="X818" s="29" t="n"/>
      <c r="Y818" s="29" t="n"/>
      <c r="Z818" s="29" t="n"/>
      <c r="AA818" s="29" t="inlineStr">
        <is>
          <t>El material ocupa 2 filas en la hoja 1060 NQN (lote/almacén). La cantidad SAP y la física de esta vista son el total del material.</t>
        </is>
      </c>
    </row>
    <row r="819">
      <c r="A819" s="29" t="inlineStr">
        <is>
          <t>Neuquén</t>
        </is>
      </c>
      <c r="B819" s="29" t="inlineStr">
        <is>
          <t>1060</t>
        </is>
      </c>
      <c r="C819" s="29" t="inlineStr">
        <is>
          <t>Stock SAP</t>
        </is>
      </c>
      <c r="D819" s="29" t="inlineStr">
        <is>
          <t>Descartables</t>
        </is>
      </c>
      <c r="E819" s="29" t="inlineStr">
        <is>
          <t>ZDES</t>
        </is>
      </c>
      <c r="F819" s="29" t="inlineStr">
        <is>
          <t>Dentro del alcance</t>
        </is>
      </c>
      <c r="G819" s="29" t="inlineStr">
        <is>
          <t>2000305</t>
        </is>
      </c>
      <c r="H819" s="29" t="inlineStr">
        <is>
          <t>SONDA KOLLER K-27 PED P/INHALACION DE O2</t>
        </is>
      </c>
      <c r="I819" s="29" t="n"/>
      <c r="J819" s="29" t="n"/>
      <c r="K819" s="30">
        <f>SUMIF('1060 NQN'!$A$2:$A$2023,$G819,'1060 NQN'!$I$2:$I$2023)</f>
        <v/>
      </c>
      <c r="L819" s="30">
        <f>SUMIF('1060 NQN'!$A$2:$A$2023,$G819,'1060 NQN'!$Q$2:$Q$2023)</f>
        <v/>
      </c>
      <c r="M819" s="30">
        <f>$K819-$L819</f>
        <v/>
      </c>
      <c r="N819" s="31">
        <f>IFERROR(SUMIF('1060 NQN'!$A$2:$A$2023,$G819,'1060 NQN'!$M$2:$M$2023)/$K819,0)</f>
        <v/>
      </c>
      <c r="O819" s="31">
        <f>IFERROR($K819*$N819,"")</f>
        <v/>
      </c>
      <c r="P819" s="31">
        <f>IFERROR($L819*$N819,"")</f>
        <v/>
      </c>
      <c r="Q819" s="31">
        <f>$M819*$N819</f>
        <v/>
      </c>
      <c r="R819" s="29" t="n"/>
      <c r="S819" s="39" t="n"/>
      <c r="T819" s="29" t="inlineStr">
        <is>
          <t>Sin recuento físico en el inventario de Avain</t>
        </is>
      </c>
      <c r="U819" s="40" t="inlineStr">
        <is>
          <t>Sin recuento físico</t>
        </is>
      </c>
      <c r="V819" s="29" t="n"/>
      <c r="W819" s="29" t="n"/>
      <c r="X819" s="29" t="n"/>
      <c r="Y819" s="29" t="n"/>
      <c r="Z819" s="29" t="n"/>
      <c r="AA819" s="29" t="n"/>
    </row>
    <row r="820">
      <c r="A820" s="29" t="inlineStr">
        <is>
          <t>Neuquén</t>
        </is>
      </c>
      <c r="B820" s="29" t="inlineStr">
        <is>
          <t>1060</t>
        </is>
      </c>
      <c r="C820" s="29" t="inlineStr">
        <is>
          <t>Stock SAP</t>
        </is>
      </c>
      <c r="D820" s="29" t="inlineStr">
        <is>
          <t>Descartables</t>
        </is>
      </c>
      <c r="E820" s="29" t="inlineStr">
        <is>
          <t>ZDES</t>
        </is>
      </c>
      <c r="F820" s="29" t="inlineStr">
        <is>
          <t>Dentro del alcance</t>
        </is>
      </c>
      <c r="G820" s="29" t="inlineStr">
        <is>
          <t>2000332</t>
        </is>
      </c>
      <c r="H820" s="29" t="inlineStr">
        <is>
          <t>SONDA T/K 30P PVC EST P/ASP MUCUS TOMFAC</t>
        </is>
      </c>
      <c r="I820" s="29" t="n"/>
      <c r="J820" s="29" t="n"/>
      <c r="K820" s="30">
        <f>SUMIF('1060 NQN'!$A$2:$A$2023,$G820,'1060 NQN'!$I$2:$I$2023)</f>
        <v/>
      </c>
      <c r="L820" s="30">
        <f>SUMIF('1060 NQN'!$A$2:$A$2023,$G820,'1060 NQN'!$Q$2:$Q$2023)</f>
        <v/>
      </c>
      <c r="M820" s="30">
        <f>$K820-$L820</f>
        <v/>
      </c>
      <c r="N820" s="31">
        <f>IFERROR(SUMIF('1060 NQN'!$A$2:$A$2023,$G820,'1060 NQN'!$M$2:$M$2023)/$K820,0)</f>
        <v/>
      </c>
      <c r="O820" s="31">
        <f>IFERROR($K820*$N820,"")</f>
        <v/>
      </c>
      <c r="P820" s="31">
        <f>IFERROR($L820*$N820,"")</f>
        <v/>
      </c>
      <c r="Q820" s="31">
        <f>$M820*$N820</f>
        <v/>
      </c>
      <c r="R820" s="29" t="n"/>
      <c r="S820" s="39" t="n"/>
      <c r="T820" s="29" t="inlineStr">
        <is>
          <t>Sin recuento físico en el inventario de Avain</t>
        </is>
      </c>
      <c r="U820" s="40" t="inlineStr">
        <is>
          <t>Sin recuento físico</t>
        </is>
      </c>
      <c r="V820" s="29" t="n"/>
      <c r="W820" s="29" t="n"/>
      <c r="X820" s="29" t="n"/>
      <c r="Y820" s="29" t="n"/>
      <c r="Z820" s="29" t="n"/>
      <c r="AA820" s="29" t="n"/>
    </row>
    <row r="821">
      <c r="A821" s="29" t="inlineStr">
        <is>
          <t>Neuquén</t>
        </is>
      </c>
      <c r="B821" s="29" t="inlineStr">
        <is>
          <t>1060</t>
        </is>
      </c>
      <c r="C821" s="29" t="inlineStr">
        <is>
          <t>Stock SAP</t>
        </is>
      </c>
      <c r="D821" s="29" t="inlineStr">
        <is>
          <t>Descartables</t>
        </is>
      </c>
      <c r="E821" s="29" t="inlineStr">
        <is>
          <t>ZDES</t>
        </is>
      </c>
      <c r="F821" s="29" t="inlineStr">
        <is>
          <t>Dentro del alcance</t>
        </is>
      </c>
      <c r="G821" s="29" t="inlineStr">
        <is>
          <t>2000388</t>
        </is>
      </c>
      <c r="H821" s="29" t="inlineStr">
        <is>
          <t>CANULA DE GUEDEL 70 MM N1 BLANCO</t>
        </is>
      </c>
      <c r="I821" s="29" t="n"/>
      <c r="J821" s="29" t="n"/>
      <c r="K821" s="30">
        <f>SUMIF('1060 NQN'!$A$2:$A$2023,$G821,'1060 NQN'!$I$2:$I$2023)</f>
        <v/>
      </c>
      <c r="L821" s="30">
        <f>SUMIF('1060 NQN'!$A$2:$A$2023,$G821,'1060 NQN'!$Q$2:$Q$2023)</f>
        <v/>
      </c>
      <c r="M821" s="30">
        <f>$K821-$L821</f>
        <v/>
      </c>
      <c r="N821" s="31">
        <f>IFERROR(SUMIF('1060 NQN'!$A$2:$A$2023,$G821,'1060 NQN'!$M$2:$M$2023)/$K821,0)</f>
        <v/>
      </c>
      <c r="O821" s="31">
        <f>IFERROR($K821*$N821,"")</f>
        <v/>
      </c>
      <c r="P821" s="31">
        <f>IFERROR($L821*$N821,"")</f>
        <v/>
      </c>
      <c r="Q821" s="31">
        <f>$M821*$N821</f>
        <v/>
      </c>
      <c r="R821" s="29" t="n"/>
      <c r="S821" s="39" t="n"/>
      <c r="T821" s="29" t="inlineStr">
        <is>
          <t>Sin recuento físico en el inventario de Avain</t>
        </is>
      </c>
      <c r="U821" s="40" t="inlineStr">
        <is>
          <t>Sin recuento físico</t>
        </is>
      </c>
      <c r="V821" s="29" t="n"/>
      <c r="W821" s="29" t="n"/>
      <c r="X821" s="29" t="n"/>
      <c r="Y821" s="29" t="n"/>
      <c r="Z821" s="29" t="n"/>
      <c r="AA821" s="29" t="n"/>
    </row>
    <row r="822">
      <c r="A822" s="29" t="inlineStr">
        <is>
          <t>Neuquén</t>
        </is>
      </c>
      <c r="B822" s="29" t="inlineStr">
        <is>
          <t>1060</t>
        </is>
      </c>
      <c r="C822" s="29" t="inlineStr">
        <is>
          <t>Stock SAP</t>
        </is>
      </c>
      <c r="D822" s="29" t="inlineStr">
        <is>
          <t>Descartables</t>
        </is>
      </c>
      <c r="E822" s="29" t="inlineStr">
        <is>
          <t>ZDES</t>
        </is>
      </c>
      <c r="F822" s="29" t="inlineStr">
        <is>
          <t>Dentro del alcance</t>
        </is>
      </c>
      <c r="G822" s="29" t="inlineStr">
        <is>
          <t>2000405</t>
        </is>
      </c>
      <c r="H822" s="29" t="inlineStr">
        <is>
          <t>GASA PARAFINADA 10X40CM</t>
        </is>
      </c>
      <c r="I822" s="29" t="n"/>
      <c r="J822" s="29" t="n"/>
      <c r="K822" s="30">
        <f>SUMIF('1060 NQN'!$A$2:$A$2023,$G822,'1060 NQN'!$I$2:$I$2023)</f>
        <v/>
      </c>
      <c r="L822" s="30">
        <f>SUMIF('1060 NQN'!$A$2:$A$2023,$G822,'1060 NQN'!$Q$2:$Q$2023)</f>
        <v/>
      </c>
      <c r="M822" s="30">
        <f>$K822-$L822</f>
        <v/>
      </c>
      <c r="N822" s="31">
        <f>IFERROR(SUMIF('1060 NQN'!$A$2:$A$2023,$G822,'1060 NQN'!$M$2:$M$2023)/$K822,0)</f>
        <v/>
      </c>
      <c r="O822" s="31">
        <f>IFERROR($K822*$N822,"")</f>
        <v/>
      </c>
      <c r="P822" s="31">
        <f>IFERROR($L822*$N822,"")</f>
        <v/>
      </c>
      <c r="Q822" s="31">
        <f>$M822*$N822</f>
        <v/>
      </c>
      <c r="R822" s="29" t="n"/>
      <c r="S822" s="39" t="n"/>
      <c r="T822" s="29" t="inlineStr">
        <is>
          <t>Sin recuento físico en el inventario de Avain</t>
        </is>
      </c>
      <c r="U822" s="40" t="inlineStr">
        <is>
          <t>Sin recuento físico</t>
        </is>
      </c>
      <c r="V822" s="29" t="n"/>
      <c r="W822" s="29" t="n"/>
      <c r="X822" s="29" t="n"/>
      <c r="Y822" s="29" t="n"/>
      <c r="Z822" s="29" t="n"/>
      <c r="AA822" s="29" t="n"/>
    </row>
    <row r="823">
      <c r="A823" s="29" t="inlineStr">
        <is>
          <t>Neuquén</t>
        </is>
      </c>
      <c r="B823" s="29" t="inlineStr">
        <is>
          <t>1060</t>
        </is>
      </c>
      <c r="C823" s="29" t="inlineStr">
        <is>
          <t>Stock SAP</t>
        </is>
      </c>
      <c r="D823" s="29" t="inlineStr">
        <is>
          <t>Descartables</t>
        </is>
      </c>
      <c r="E823" s="29" t="inlineStr">
        <is>
          <t>ZDES</t>
        </is>
      </c>
      <c r="F823" s="29" t="inlineStr">
        <is>
          <t>Dentro del alcance</t>
        </is>
      </c>
      <c r="G823" s="29" t="inlineStr">
        <is>
          <t>2000451</t>
        </is>
      </c>
      <c r="H823" s="29" t="inlineStr">
        <is>
          <t>JERINGA DE 1ML C AGUJA 25G</t>
        </is>
      </c>
      <c r="I823" s="29" t="n"/>
      <c r="J823" s="29" t="n"/>
      <c r="K823" s="30">
        <f>SUMIF('1060 NQN'!$A$2:$A$2023,$G823,'1060 NQN'!$I$2:$I$2023)</f>
        <v/>
      </c>
      <c r="L823" s="30">
        <f>SUMIF('1060 NQN'!$A$2:$A$2023,$G823,'1060 NQN'!$Q$2:$Q$2023)</f>
        <v/>
      </c>
      <c r="M823" s="30">
        <f>$K823-$L823</f>
        <v/>
      </c>
      <c r="N823" s="31">
        <f>IFERROR(SUMIF('1060 NQN'!$A$2:$A$2023,$G823,'1060 NQN'!$M$2:$M$2023)/$K823,0)</f>
        <v/>
      </c>
      <c r="O823" s="31">
        <f>IFERROR($K823*$N823,"")</f>
        <v/>
      </c>
      <c r="P823" s="31">
        <f>IFERROR($L823*$N823,"")</f>
        <v/>
      </c>
      <c r="Q823" s="31">
        <f>$M823*$N823</f>
        <v/>
      </c>
      <c r="R823" s="29" t="n"/>
      <c r="S823" s="39" t="n"/>
      <c r="T823" s="29" t="inlineStr">
        <is>
          <t>Sin recuento físico en el inventario de Avain</t>
        </is>
      </c>
      <c r="U823" s="40" t="inlineStr">
        <is>
          <t>Sin recuento físico</t>
        </is>
      </c>
      <c r="V823" s="29" t="n"/>
      <c r="W823" s="29" t="n"/>
      <c r="X823" s="29" t="n"/>
      <c r="Y823" s="29" t="n"/>
      <c r="Z823" s="29" t="n"/>
      <c r="AA823" s="29" t="n"/>
    </row>
    <row r="824">
      <c r="A824" s="29" t="inlineStr">
        <is>
          <t>Neuquén</t>
        </is>
      </c>
      <c r="B824" s="29" t="inlineStr">
        <is>
          <t>1060</t>
        </is>
      </c>
      <c r="C824" s="29" t="inlineStr">
        <is>
          <t>Stock SAP</t>
        </is>
      </c>
      <c r="D824" s="29" t="inlineStr">
        <is>
          <t>Descartables</t>
        </is>
      </c>
      <c r="E824" s="29" t="inlineStr">
        <is>
          <t>ZDES</t>
        </is>
      </c>
      <c r="F824" s="29" t="inlineStr">
        <is>
          <t>Dentro del alcance</t>
        </is>
      </c>
      <c r="G824" s="29" t="inlineStr">
        <is>
          <t>2000749</t>
        </is>
      </c>
      <c r="H824" s="29" t="inlineStr">
        <is>
          <t>SET FERULAS RIGIDAS 4 PIEZAS</t>
        </is>
      </c>
      <c r="I824" s="29" t="n"/>
      <c r="J824" s="29" t="n"/>
      <c r="K824" s="30">
        <f>SUMIF('1060 NQN'!$A$2:$A$2023,$G824,'1060 NQN'!$I$2:$I$2023)</f>
        <v/>
      </c>
      <c r="L824" s="30">
        <f>SUMIF('1060 NQN'!$A$2:$A$2023,$G824,'1060 NQN'!$Q$2:$Q$2023)</f>
        <v/>
      </c>
      <c r="M824" s="30">
        <f>$K824-$L824</f>
        <v/>
      </c>
      <c r="N824" s="31">
        <f>IFERROR(SUMIF('1060 NQN'!$A$2:$A$2023,$G824,'1060 NQN'!$M$2:$M$2023)/$K824,0)</f>
        <v/>
      </c>
      <c r="O824" s="31">
        <f>IFERROR($K824*$N824,"")</f>
        <v/>
      </c>
      <c r="P824" s="31">
        <f>IFERROR($L824*$N824,"")</f>
        <v/>
      </c>
      <c r="Q824" s="31">
        <f>$M824*$N824</f>
        <v/>
      </c>
      <c r="R824" s="29" t="n"/>
      <c r="S824" s="39" t="n"/>
      <c r="T824" s="29" t="inlineStr">
        <is>
          <t>Sin recuento físico en el inventario de Avain</t>
        </is>
      </c>
      <c r="U824" s="40" t="inlineStr">
        <is>
          <t>Sin recuento físico</t>
        </is>
      </c>
      <c r="V824" s="29" t="n"/>
      <c r="W824" s="29" t="n"/>
      <c r="X824" s="29" t="n"/>
      <c r="Y824" s="29" t="n"/>
      <c r="Z824" s="29" t="n"/>
      <c r="AA824" s="29" t="n"/>
    </row>
    <row r="825">
      <c r="A825" s="29" t="inlineStr">
        <is>
          <t>Neuquén</t>
        </is>
      </c>
      <c r="B825" s="29" t="inlineStr">
        <is>
          <t>1060</t>
        </is>
      </c>
      <c r="C825" s="29" t="inlineStr">
        <is>
          <t>Stock SAP</t>
        </is>
      </c>
      <c r="D825" s="29" t="inlineStr">
        <is>
          <t>Descartables</t>
        </is>
      </c>
      <c r="E825" s="29" t="inlineStr">
        <is>
          <t>ZDES</t>
        </is>
      </c>
      <c r="F825" s="29" t="inlineStr">
        <is>
          <t>Dentro del alcance</t>
        </is>
      </c>
      <c r="G825" s="29" t="inlineStr">
        <is>
          <t>2000938</t>
        </is>
      </c>
      <c r="H825" s="29" t="inlineStr">
        <is>
          <t>SONDA T/K-10 SHINOBI</t>
        </is>
      </c>
      <c r="I825" s="29" t="n"/>
      <c r="J825" s="29" t="n"/>
      <c r="K825" s="30">
        <f>SUMIF('1060 NQN'!$A$2:$A$2023,$G825,'1060 NQN'!$I$2:$I$2023)</f>
        <v/>
      </c>
      <c r="L825" s="30">
        <f>SUMIF('1060 NQN'!$A$2:$A$2023,$G825,'1060 NQN'!$Q$2:$Q$2023)</f>
        <v/>
      </c>
      <c r="M825" s="30">
        <f>$K825-$L825</f>
        <v/>
      </c>
      <c r="N825" s="31">
        <f>IFERROR(SUMIF('1060 NQN'!$A$2:$A$2023,$G825,'1060 NQN'!$M$2:$M$2023)/$K825,0)</f>
        <v/>
      </c>
      <c r="O825" s="31">
        <f>IFERROR($K825*$N825,"")</f>
        <v/>
      </c>
      <c r="P825" s="31">
        <f>IFERROR($L825*$N825,"")</f>
        <v/>
      </c>
      <c r="Q825" s="31">
        <f>$M825*$N825</f>
        <v/>
      </c>
      <c r="R825" s="29" t="n"/>
      <c r="S825" s="39" t="n"/>
      <c r="T825" s="29" t="inlineStr">
        <is>
          <t>Sin recuento físico en el inventario de Avain</t>
        </is>
      </c>
      <c r="U825" s="40" t="inlineStr">
        <is>
          <t>Sin recuento físico</t>
        </is>
      </c>
      <c r="V825" s="29" t="n"/>
      <c r="W825" s="29" t="n"/>
      <c r="X825" s="29" t="n"/>
      <c r="Y825" s="29" t="n"/>
      <c r="Z825" s="29" t="n"/>
      <c r="AA825" s="29" t="n"/>
    </row>
    <row r="826">
      <c r="A826" s="29" t="inlineStr">
        <is>
          <t>Neuquén</t>
        </is>
      </c>
      <c r="B826" s="29" t="inlineStr">
        <is>
          <t>1060</t>
        </is>
      </c>
      <c r="C826" s="29" t="inlineStr">
        <is>
          <t>Stock SAP</t>
        </is>
      </c>
      <c r="D826" s="29" t="inlineStr">
        <is>
          <t>Uniformes</t>
        </is>
      </c>
      <c r="E826" s="29" t="inlineStr">
        <is>
          <t>ZUNI</t>
        </is>
      </c>
      <c r="F826" s="29" t="inlineStr">
        <is>
          <t>Fuera del alcance</t>
        </is>
      </c>
      <c r="G826" s="29" t="inlineStr">
        <is>
          <t>3000878</t>
        </is>
      </c>
      <c r="H826" s="29" t="inlineStr">
        <is>
          <t>REMERA PRIMERA PIEL TALLE 50</t>
        </is>
      </c>
      <c r="I826" s="29" t="n"/>
      <c r="J826" s="29" t="n"/>
      <c r="K826" s="30">
        <f>SUMIF('1060 NQN'!$A$2:$A$2023,$G826,'1060 NQN'!$I$2:$I$2023)</f>
        <v/>
      </c>
      <c r="L826" s="30">
        <f>SUMIF('1060 NQN'!$A$2:$A$2023,$G826,'1060 NQN'!$Q$2:$Q$2023)</f>
        <v/>
      </c>
      <c r="M826" s="30">
        <f>$K826-$L826</f>
        <v/>
      </c>
      <c r="N826" s="31">
        <f>IFERROR(SUMIF('1060 NQN'!$A$2:$A$2023,$G826,'1060 NQN'!$M$2:$M$2023)/$K826,0)</f>
        <v/>
      </c>
      <c r="O826" s="31">
        <f>IFERROR($K826*$N826,"")</f>
        <v/>
      </c>
      <c r="P826" s="31">
        <f>IFERROR($L826*$N826,"")</f>
        <v/>
      </c>
      <c r="Q826" s="31">
        <f>$M826*$N826</f>
        <v/>
      </c>
      <c r="R826" s="29" t="n"/>
      <c r="S826" s="39" t="n"/>
      <c r="T826" s="29" t="inlineStr">
        <is>
          <t>No aplica: uniformes, clasificación que el inventario físico de Farmacia no releva</t>
        </is>
      </c>
      <c r="U826" s="40" t="inlineStr">
        <is>
          <t>Fuera del alcance del inventario físico</t>
        </is>
      </c>
      <c r="V826" s="29" t="n"/>
      <c r="W826" s="29" t="n"/>
      <c r="X826" s="29" t="n"/>
      <c r="Y826" s="29" t="n"/>
      <c r="Z826" s="29" t="n"/>
      <c r="AA826" s="29" t="n"/>
    </row>
    <row r="827">
      <c r="A827" s="29" t="inlineStr">
        <is>
          <t>Neuquén</t>
        </is>
      </c>
      <c r="B827" s="29" t="inlineStr">
        <is>
          <t>1060</t>
        </is>
      </c>
      <c r="C827" s="29" t="inlineStr">
        <is>
          <t>Stock SAP</t>
        </is>
      </c>
      <c r="D827" s="29" t="inlineStr">
        <is>
          <t>Uniformes</t>
        </is>
      </c>
      <c r="E827" s="29" t="inlineStr">
        <is>
          <t>ZUNI</t>
        </is>
      </c>
      <c r="F827" s="29" t="inlineStr">
        <is>
          <t>Fuera del alcance</t>
        </is>
      </c>
      <c r="G827" s="29" t="inlineStr">
        <is>
          <t>3001467</t>
        </is>
      </c>
      <c r="H827" s="29" t="inlineStr">
        <is>
          <t>CHALECO REFLECTIVO L</t>
        </is>
      </c>
      <c r="I827" s="29" t="n"/>
      <c r="J827" s="29" t="n"/>
      <c r="K827" s="30">
        <f>SUMIF('1060 NQN'!$A$2:$A$2023,$G827,'1060 NQN'!$I$2:$I$2023)</f>
        <v/>
      </c>
      <c r="L827" s="30">
        <f>SUMIF('1060 NQN'!$A$2:$A$2023,$G827,'1060 NQN'!$Q$2:$Q$2023)</f>
        <v/>
      </c>
      <c r="M827" s="30">
        <f>$K827-$L827</f>
        <v/>
      </c>
      <c r="N827" s="31">
        <f>IFERROR(SUMIF('1060 NQN'!$A$2:$A$2023,$G827,'1060 NQN'!$M$2:$M$2023)/$K827,0)</f>
        <v/>
      </c>
      <c r="O827" s="31">
        <f>IFERROR($K827*$N827,"")</f>
        <v/>
      </c>
      <c r="P827" s="31">
        <f>IFERROR($L827*$N827,"")</f>
        <v/>
      </c>
      <c r="Q827" s="31">
        <f>$M827*$N827</f>
        <v/>
      </c>
      <c r="R827" s="29" t="n"/>
      <c r="S827" s="39" t="n"/>
      <c r="T827" s="29" t="inlineStr">
        <is>
          <t>No aplica: uniformes, clasificación que el inventario físico de Farmacia no releva</t>
        </is>
      </c>
      <c r="U827" s="40" t="inlineStr">
        <is>
          <t>Fuera del alcance del inventario físico</t>
        </is>
      </c>
      <c r="V827" s="29" t="n"/>
      <c r="W827" s="29" t="n"/>
      <c r="X827" s="29" t="n"/>
      <c r="Y827" s="29" t="n"/>
      <c r="Z827" s="29" t="n"/>
      <c r="AA827" s="29" t="n"/>
    </row>
    <row r="828">
      <c r="A828" s="29" t="inlineStr">
        <is>
          <t>Neuquén</t>
        </is>
      </c>
      <c r="B828" s="29" t="inlineStr">
        <is>
          <t>1060</t>
        </is>
      </c>
      <c r="C828" s="29" t="inlineStr">
        <is>
          <t>Stock SAP</t>
        </is>
      </c>
      <c r="D828" s="29" t="inlineStr">
        <is>
          <t>Descartables</t>
        </is>
      </c>
      <c r="E828" s="29" t="inlineStr">
        <is>
          <t>ZDES</t>
        </is>
      </c>
      <c r="F828" s="29" t="inlineStr">
        <is>
          <t>Dentro del alcance</t>
        </is>
      </c>
      <c r="G828" s="29" t="inlineStr">
        <is>
          <t>2000568</t>
        </is>
      </c>
      <c r="H828" s="29" t="inlineStr">
        <is>
          <t>MORDILLOS DE FIJACION TUBO ENDOTRAQUEAL</t>
        </is>
      </c>
      <c r="I828" s="29" t="inlineStr">
        <is>
          <t>519; 520; 521; 336; 344</t>
        </is>
      </c>
      <c r="J828" s="29" t="inlineStr">
        <is>
          <t>TUBO ENDOTRAQUEAL N°; TUBO ENDOTRAQUEAL N°; TUBO ENDOTRAQUEAL N°; TUBO ENDOTRAQUEALES 8.5; TUBOS ENDOTRAQUEAL</t>
        </is>
      </c>
      <c r="K828" s="30">
        <f>SUMIF('1060 NQN'!$A$2:$A$2023,$G828,'1060 NQN'!$I$2:$I$2023)</f>
        <v/>
      </c>
      <c r="L828" s="30">
        <f>SUMIF('1060 NQN'!$A$2:$A$2023,$G828,'1060 NQN'!$Q$2:$Q$2023)</f>
        <v/>
      </c>
      <c r="M828" s="30">
        <f>$K828-$L828</f>
        <v/>
      </c>
      <c r="N828" s="31">
        <f>IFERROR(SUMIF('1060 NQN'!$A$2:$A$2023,$G828,'1060 NQN'!$M$2:$M$2023)/$K828,0)</f>
        <v/>
      </c>
      <c r="O828" s="31">
        <f>IFERROR($K828*$N828,"")</f>
        <v/>
      </c>
      <c r="P828" s="31">
        <f>IFERROR($L828*$N828,"")</f>
        <v/>
      </c>
      <c r="Q828" s="31">
        <f>$M828*$N828</f>
        <v/>
      </c>
      <c r="R828" s="29" t="n"/>
      <c r="S828" s="38" t="inlineStr">
        <is>
          <t>Baja</t>
        </is>
      </c>
      <c r="T828" s="29" t="inlineStr">
        <is>
          <t>Homologado – confianza Baja – pendiente de validación</t>
        </is>
      </c>
      <c r="U828" s="37" t="inlineStr">
        <is>
          <t>Dar de alta en SAP</t>
        </is>
      </c>
      <c r="V828" s="29" t="inlineStr">
        <is>
          <t>Cruce por nomenclatura SAP</t>
        </is>
      </c>
      <c r="W828" s="29" t="inlineStr">
        <is>
          <t>No</t>
        </is>
      </c>
      <c r="X828" s="29" t="n"/>
      <c r="Y828" s="29" t="inlineStr">
        <is>
          <t>No</t>
        </is>
      </c>
      <c r="Z828" s="29" t="n"/>
      <c r="AA828" s="29" t="inlineStr">
        <is>
          <t>Varias denominaciones del inventario físico corresponden a este material SAP (519 TUBO ENDOTRAQUEAL N°; 520 TUBO ENDOTRAQUEAL N°; 521 TUBO ENDOTRAQUEAL N°; 336 TUBO ENDOTRAQUEALES 8.5; 344 TUBOS ENDOTRAQUEAL). Se sumaron las cantidades físicas. El código Avain 519 figura en la homologación como «Clotrimazol» (master M15-006), pero en el inventario físico corresponde a «TUBO ENDOTRAQUEAL N°». El código no coincide con el producto: no se usó el vínculo de la homologación y se cruzó por nomenclatura. A revisar con los responsables de la base. Cruce por nomenclatura: similitud 0.55. Cruce por nomenclatura: similitud 0.55. El código Avain 521 figura en la homologación como «Fitomenadiona» (master M16-003), pero en el inventario físico corresponde a «TUBO ENDOTRAQUEAL N°». El código no coincide con el producto: no se usó el vínculo de la homologación y se cruzó por nomenclatura. A revisar con los responsables de la base. Cruce por nomenclatura: similitud 0.55. Cruce por nomenclatura: similitud 0.46. Cruce por nomenclatura: similitud 0.61. El material ocupa 2 filas en la hoja 1060 NQN (lote/almacén). La cantidad SAP y la física de esta vista son el total del material.</t>
        </is>
      </c>
    </row>
    <row r="829">
      <c r="A829" s="29" t="inlineStr">
        <is>
          <t>Neuquén</t>
        </is>
      </c>
      <c r="B829" s="29" t="inlineStr">
        <is>
          <t>1060</t>
        </is>
      </c>
      <c r="C829" s="29" t="inlineStr">
        <is>
          <t>Stock SAP</t>
        </is>
      </c>
      <c r="D829" s="29" t="inlineStr">
        <is>
          <t>Medicamentos</t>
        </is>
      </c>
      <c r="E829" s="29" t="inlineStr">
        <is>
          <t>ZMED</t>
        </is>
      </c>
      <c r="F829" s="29" t="inlineStr">
        <is>
          <t>Dentro del alcance</t>
        </is>
      </c>
      <c r="G829" s="29" t="inlineStr">
        <is>
          <t>1000187</t>
        </is>
      </c>
      <c r="H829" s="29" t="inlineStr">
        <is>
          <t>CALADRYL SOLUCION</t>
        </is>
      </c>
      <c r="I829" s="29" t="inlineStr">
        <is>
          <t>501</t>
        </is>
      </c>
      <c r="J829" s="29" t="inlineStr">
        <is>
          <t>CALADRYL</t>
        </is>
      </c>
      <c r="K829" s="30">
        <f>SUMIF('1060 NQN'!$A$2:$A$2023,$G829,'1060 NQN'!$I$2:$I$2023)</f>
        <v/>
      </c>
      <c r="L829" s="30">
        <f>SUMIF('1060 NQN'!$A$2:$A$2023,$G829,'1060 NQN'!$Q$2:$Q$2023)</f>
        <v/>
      </c>
      <c r="M829" s="30">
        <f>$K829-$L829</f>
        <v/>
      </c>
      <c r="N829" s="31">
        <f>IFERROR(SUMIF('1060 NQN'!$A$2:$A$2023,$G829,'1060 NQN'!$M$2:$M$2023)/$K829,0)</f>
        <v/>
      </c>
      <c r="O829" s="31">
        <f>IFERROR($K829*$N829,"")</f>
        <v/>
      </c>
      <c r="P829" s="31">
        <f>IFERROR($L829*$N829,"")</f>
        <v/>
      </c>
      <c r="Q829" s="31">
        <f>$M829*$N829</f>
        <v/>
      </c>
      <c r="R829" s="29" t="n"/>
      <c r="S829" s="37" t="inlineStr">
        <is>
          <t>Alta</t>
        </is>
      </c>
      <c r="T829" s="29" t="inlineStr">
        <is>
          <t>Homologado – confianza Alta</t>
        </is>
      </c>
      <c r="U829" s="38" t="inlineStr">
        <is>
          <t>Dar de baja en SAP</t>
        </is>
      </c>
      <c r="V829" s="29" t="inlineStr">
        <is>
          <t>Cruce por nomenclatura SAP</t>
        </is>
      </c>
      <c r="W829" s="29" t="inlineStr">
        <is>
          <t>No</t>
        </is>
      </c>
      <c r="X829" s="29" t="n"/>
      <c r="Y829" s="29" t="inlineStr">
        <is>
          <t>No</t>
        </is>
      </c>
      <c r="Z829" s="29" t="n"/>
      <c r="AA829" s="29" t="inlineStr">
        <is>
          <t>Cruce por nomenclatura: similitud 0.82. El material ocupa 8 filas en la hoja 1060 NQN (lote/almacén). La cantidad SAP y la física de esta vista son el total del material.</t>
        </is>
      </c>
    </row>
    <row r="830">
      <c r="A830" s="29" t="inlineStr">
        <is>
          <t>Neuquén</t>
        </is>
      </c>
      <c r="B830" s="29" t="inlineStr">
        <is>
          <t>1060</t>
        </is>
      </c>
      <c r="C830" s="29" t="inlineStr">
        <is>
          <t>Stock SAP</t>
        </is>
      </c>
      <c r="D830" s="29" t="inlineStr">
        <is>
          <t>Uniformes</t>
        </is>
      </c>
      <c r="E830" s="29" t="inlineStr">
        <is>
          <t>ZUNI</t>
        </is>
      </c>
      <c r="F830" s="29" t="inlineStr">
        <is>
          <t>Fuera del alcance</t>
        </is>
      </c>
      <c r="G830" s="29" t="inlineStr">
        <is>
          <t>3000733</t>
        </is>
      </c>
      <c r="H830" s="29" t="inlineStr">
        <is>
          <t>CHAQUETA GRIS MCORTA YACIMIENTO T L</t>
        </is>
      </c>
      <c r="I830" s="29" t="n"/>
      <c r="J830" s="29" t="n"/>
      <c r="K830" s="30">
        <f>SUMIF('1060 NQN'!$A$2:$A$2023,$G830,'1060 NQN'!$I$2:$I$2023)</f>
        <v/>
      </c>
      <c r="L830" s="30">
        <f>SUMIF('1060 NQN'!$A$2:$A$2023,$G830,'1060 NQN'!$Q$2:$Q$2023)</f>
        <v/>
      </c>
      <c r="M830" s="30">
        <f>$K830-$L830</f>
        <v/>
      </c>
      <c r="N830" s="31">
        <f>IFERROR(SUMIF('1060 NQN'!$A$2:$A$2023,$G830,'1060 NQN'!$M$2:$M$2023)/$K830,0)</f>
        <v/>
      </c>
      <c r="O830" s="31">
        <f>IFERROR($K830*$N830,"")</f>
        <v/>
      </c>
      <c r="P830" s="31">
        <f>IFERROR($L830*$N830,"")</f>
        <v/>
      </c>
      <c r="Q830" s="31">
        <f>$M830*$N830</f>
        <v/>
      </c>
      <c r="R830" s="29" t="n"/>
      <c r="S830" s="39" t="n"/>
      <c r="T830" s="29" t="inlineStr">
        <is>
          <t>No aplica: uniformes, clasificación que el inventario físico de Farmacia no releva</t>
        </is>
      </c>
      <c r="U830" s="40" t="inlineStr">
        <is>
          <t>Fuera del alcance del inventario físico</t>
        </is>
      </c>
      <c r="V830" s="29" t="n"/>
      <c r="W830" s="29" t="n"/>
      <c r="X830" s="29" t="n"/>
      <c r="Y830" s="29" t="n"/>
      <c r="Z830" s="29" t="n"/>
      <c r="AA830" s="29" t="n"/>
    </row>
    <row r="831">
      <c r="A831" s="29" t="inlineStr">
        <is>
          <t>Neuquén</t>
        </is>
      </c>
      <c r="B831" s="29" t="inlineStr">
        <is>
          <t>1060</t>
        </is>
      </c>
      <c r="C831" s="29" t="inlineStr">
        <is>
          <t>Stock SAP</t>
        </is>
      </c>
      <c r="D831" s="29" t="inlineStr">
        <is>
          <t>Uniformes</t>
        </is>
      </c>
      <c r="E831" s="29" t="inlineStr">
        <is>
          <t>ZUNI</t>
        </is>
      </c>
      <c r="F831" s="29" t="inlineStr">
        <is>
          <t>Fuera del alcance</t>
        </is>
      </c>
      <c r="G831" s="29" t="inlineStr">
        <is>
          <t>3000716</t>
        </is>
      </c>
      <c r="H831" s="29" t="inlineStr">
        <is>
          <t>PANTALON CARGO ANTI DESGARRO T48</t>
        </is>
      </c>
      <c r="I831" s="29" t="n"/>
      <c r="J831" s="29" t="n"/>
      <c r="K831" s="30">
        <f>SUMIF('1060 NQN'!$A$2:$A$2023,$G831,'1060 NQN'!$I$2:$I$2023)</f>
        <v/>
      </c>
      <c r="L831" s="30">
        <f>SUMIF('1060 NQN'!$A$2:$A$2023,$G831,'1060 NQN'!$Q$2:$Q$2023)</f>
        <v/>
      </c>
      <c r="M831" s="30">
        <f>$K831-$L831</f>
        <v/>
      </c>
      <c r="N831" s="31">
        <f>IFERROR(SUMIF('1060 NQN'!$A$2:$A$2023,$G831,'1060 NQN'!$M$2:$M$2023)/$K831,0)</f>
        <v/>
      </c>
      <c r="O831" s="31">
        <f>IFERROR($K831*$N831,"")</f>
        <v/>
      </c>
      <c r="P831" s="31">
        <f>IFERROR($L831*$N831,"")</f>
        <v/>
      </c>
      <c r="Q831" s="31">
        <f>$M831*$N831</f>
        <v/>
      </c>
      <c r="R831" s="29" t="n"/>
      <c r="S831" s="39" t="n"/>
      <c r="T831" s="29" t="inlineStr">
        <is>
          <t>No aplica: uniformes, clasificación que el inventario físico de Farmacia no releva</t>
        </is>
      </c>
      <c r="U831" s="40" t="inlineStr">
        <is>
          <t>Fuera del alcance del inventario físico</t>
        </is>
      </c>
      <c r="V831" s="29" t="n"/>
      <c r="W831" s="29" t="n"/>
      <c r="X831" s="29" t="n"/>
      <c r="Y831" s="29" t="n"/>
      <c r="Z831" s="29" t="n"/>
      <c r="AA831" s="29" t="n"/>
    </row>
    <row r="832">
      <c r="A832" s="29" t="inlineStr">
        <is>
          <t>Neuquén</t>
        </is>
      </c>
      <c r="B832" s="29" t="inlineStr">
        <is>
          <t>1060</t>
        </is>
      </c>
      <c r="C832" s="29" t="inlineStr">
        <is>
          <t>Stock SAP</t>
        </is>
      </c>
      <c r="D832" s="29" t="inlineStr">
        <is>
          <t>Uniformes</t>
        </is>
      </c>
      <c r="E832" s="29" t="inlineStr">
        <is>
          <t>ZUNI</t>
        </is>
      </c>
      <c r="F832" s="29" t="inlineStr">
        <is>
          <t>Fuera del alcance</t>
        </is>
      </c>
      <c r="G832" s="29" t="inlineStr">
        <is>
          <t>3000730</t>
        </is>
      </c>
      <c r="H832" s="29" t="inlineStr">
        <is>
          <t>CHAQUETA CELESTE MCORTA YACIMIENTO T XL</t>
        </is>
      </c>
      <c r="I832" s="29" t="n"/>
      <c r="J832" s="29" t="n"/>
      <c r="K832" s="30">
        <f>SUMIF('1060 NQN'!$A$2:$A$2023,$G832,'1060 NQN'!$I$2:$I$2023)</f>
        <v/>
      </c>
      <c r="L832" s="30">
        <f>SUMIF('1060 NQN'!$A$2:$A$2023,$G832,'1060 NQN'!$Q$2:$Q$2023)</f>
        <v/>
      </c>
      <c r="M832" s="30">
        <f>$K832-$L832</f>
        <v/>
      </c>
      <c r="N832" s="31">
        <f>IFERROR(SUMIF('1060 NQN'!$A$2:$A$2023,$G832,'1060 NQN'!$M$2:$M$2023)/$K832,0)</f>
        <v/>
      </c>
      <c r="O832" s="31">
        <f>IFERROR($K832*$N832,"")</f>
        <v/>
      </c>
      <c r="P832" s="31">
        <f>IFERROR($L832*$N832,"")</f>
        <v/>
      </c>
      <c r="Q832" s="31">
        <f>$M832*$N832</f>
        <v/>
      </c>
      <c r="R832" s="29" t="n"/>
      <c r="S832" s="39" t="n"/>
      <c r="T832" s="29" t="inlineStr">
        <is>
          <t>No aplica: uniformes, clasificación que el inventario físico de Farmacia no releva</t>
        </is>
      </c>
      <c r="U832" s="40" t="inlineStr">
        <is>
          <t>Fuera del alcance del inventario físico</t>
        </is>
      </c>
      <c r="V832" s="29" t="n"/>
      <c r="W832" s="29" t="n"/>
      <c r="X832" s="29" t="n"/>
      <c r="Y832" s="29" t="n"/>
      <c r="Z832" s="29" t="n"/>
      <c r="AA832" s="29" t="n"/>
    </row>
    <row r="833">
      <c r="A833" s="29" t="inlineStr">
        <is>
          <t>Neuquén</t>
        </is>
      </c>
      <c r="B833" s="29" t="inlineStr">
        <is>
          <t>1060</t>
        </is>
      </c>
      <c r="C833" s="29" t="inlineStr">
        <is>
          <t>Stock SAP</t>
        </is>
      </c>
      <c r="D833" s="29" t="inlineStr">
        <is>
          <t>Medicamentos</t>
        </is>
      </c>
      <c r="E833" s="29" t="inlineStr">
        <is>
          <t>ZMED</t>
        </is>
      </c>
      <c r="F833" s="29" t="inlineStr">
        <is>
          <t>Dentro del alcance</t>
        </is>
      </c>
      <c r="G833" s="29" t="inlineStr">
        <is>
          <t>1000830</t>
        </is>
      </c>
      <c r="H833" s="29" t="inlineStr">
        <is>
          <t>BETAMETASONA+GENTA+MICON 20G CREMA</t>
        </is>
      </c>
      <c r="I833" s="29" t="n"/>
      <c r="J833" s="29" t="n"/>
      <c r="K833" s="30">
        <f>SUMIF('1060 NQN'!$A$2:$A$2023,$G833,'1060 NQN'!$I$2:$I$2023)</f>
        <v/>
      </c>
      <c r="L833" s="30">
        <f>SUMIF('1060 NQN'!$A$2:$A$2023,$G833,'1060 NQN'!$Q$2:$Q$2023)</f>
        <v/>
      </c>
      <c r="M833" s="30">
        <f>$K833-$L833</f>
        <v/>
      </c>
      <c r="N833" s="31">
        <f>IFERROR(SUMIF('1060 NQN'!$A$2:$A$2023,$G833,'1060 NQN'!$M$2:$M$2023)/$K833,0)</f>
        <v/>
      </c>
      <c r="O833" s="31">
        <f>IFERROR($K833*$N833,"")</f>
        <v/>
      </c>
      <c r="P833" s="31">
        <f>IFERROR($L833*$N833,"")</f>
        <v/>
      </c>
      <c r="Q833" s="31">
        <f>$M833*$N833</f>
        <v/>
      </c>
      <c r="R833" s="29" t="n"/>
      <c r="S833" s="39" t="n"/>
      <c r="T833" s="29" t="inlineStr">
        <is>
          <t>Sin recuento físico en el inventario de Avain</t>
        </is>
      </c>
      <c r="U833" s="40" t="inlineStr">
        <is>
          <t>Sin recuento físico</t>
        </is>
      </c>
      <c r="V833" s="29" t="n"/>
      <c r="W833" s="29" t="n"/>
      <c r="X833" s="29" t="n"/>
      <c r="Y833" s="29" t="n"/>
      <c r="Z833" s="29" t="n"/>
      <c r="AA833" s="29" t="inlineStr">
        <is>
          <t>El material ocupa 8 filas en la hoja 1060 NQN (lote/almacén). La cantidad SAP y la física de esta vista son el total del material.</t>
        </is>
      </c>
    </row>
    <row r="834">
      <c r="A834" s="29" t="inlineStr">
        <is>
          <t>Neuquén</t>
        </is>
      </c>
      <c r="B834" s="29" t="inlineStr">
        <is>
          <t>1060</t>
        </is>
      </c>
      <c r="C834" s="29" t="inlineStr">
        <is>
          <t>Stock SAP</t>
        </is>
      </c>
      <c r="D834" s="29" t="inlineStr">
        <is>
          <t>Descartables</t>
        </is>
      </c>
      <c r="E834" s="29" t="inlineStr">
        <is>
          <t>ZDES</t>
        </is>
      </c>
      <c r="F834" s="29" t="inlineStr">
        <is>
          <t>Dentro del alcance</t>
        </is>
      </c>
      <c r="G834" s="29" t="inlineStr">
        <is>
          <t>2000292</t>
        </is>
      </c>
      <c r="H834" s="29" t="inlineStr">
        <is>
          <t>CIRCUITO PARA ARM ADULTO REF 5703</t>
        </is>
      </c>
      <c r="I834" s="29" t="n"/>
      <c r="J834" s="29" t="n"/>
      <c r="K834" s="30">
        <f>SUMIF('1060 NQN'!$A$2:$A$2023,$G834,'1060 NQN'!$I$2:$I$2023)</f>
        <v/>
      </c>
      <c r="L834" s="30">
        <f>SUMIF('1060 NQN'!$A$2:$A$2023,$G834,'1060 NQN'!$Q$2:$Q$2023)</f>
        <v/>
      </c>
      <c r="M834" s="30">
        <f>$K834-$L834</f>
        <v/>
      </c>
      <c r="N834" s="31">
        <f>IFERROR(SUMIF('1060 NQN'!$A$2:$A$2023,$G834,'1060 NQN'!$M$2:$M$2023)/$K834,0)</f>
        <v/>
      </c>
      <c r="O834" s="31">
        <f>IFERROR($K834*$N834,"")</f>
        <v/>
      </c>
      <c r="P834" s="31">
        <f>IFERROR($L834*$N834,"")</f>
        <v/>
      </c>
      <c r="Q834" s="31">
        <f>$M834*$N834</f>
        <v/>
      </c>
      <c r="R834" s="29" t="n"/>
      <c r="S834" s="39" t="n"/>
      <c r="T834" s="29" t="inlineStr">
        <is>
          <t>Sin recuento físico en el inventario de Avain</t>
        </is>
      </c>
      <c r="U834" s="40" t="inlineStr">
        <is>
          <t>Sin recuento físico</t>
        </is>
      </c>
      <c r="V834" s="29" t="n"/>
      <c r="W834" s="29" t="n"/>
      <c r="X834" s="29" t="n"/>
      <c r="Y834" s="29" t="n"/>
      <c r="Z834" s="29" t="n"/>
      <c r="AA834" s="29" t="n"/>
    </row>
    <row r="835">
      <c r="A835" s="29" t="inlineStr">
        <is>
          <t>Neuquén</t>
        </is>
      </c>
      <c r="B835" s="29" t="inlineStr">
        <is>
          <t>1060</t>
        </is>
      </c>
      <c r="C835" s="29" t="inlineStr">
        <is>
          <t>Stock SAP</t>
        </is>
      </c>
      <c r="D835" s="29" t="inlineStr">
        <is>
          <t>Medicamentos</t>
        </is>
      </c>
      <c r="E835" s="29" t="inlineStr">
        <is>
          <t>ZMED</t>
        </is>
      </c>
      <c r="F835" s="29" t="inlineStr">
        <is>
          <t>Dentro del alcance</t>
        </is>
      </c>
      <c r="G835" s="29" t="inlineStr">
        <is>
          <t>1000610</t>
        </is>
      </c>
      <c r="H835" s="29" t="inlineStr">
        <is>
          <t>CALMURID CREMA X 20 GRS</t>
        </is>
      </c>
      <c r="I835" s="29" t="n"/>
      <c r="J835" s="29" t="n"/>
      <c r="K835" s="30">
        <f>SUMIF('1060 NQN'!$A$2:$A$2023,$G835,'1060 NQN'!$I$2:$I$2023)</f>
        <v/>
      </c>
      <c r="L835" s="30">
        <f>SUMIF('1060 NQN'!$A$2:$A$2023,$G835,'1060 NQN'!$Q$2:$Q$2023)</f>
        <v/>
      </c>
      <c r="M835" s="30">
        <f>$K835-$L835</f>
        <v/>
      </c>
      <c r="N835" s="31">
        <f>IFERROR(SUMIF('1060 NQN'!$A$2:$A$2023,$G835,'1060 NQN'!$M$2:$M$2023)/$K835,0)</f>
        <v/>
      </c>
      <c r="O835" s="31">
        <f>IFERROR($K835*$N835,"")</f>
        <v/>
      </c>
      <c r="P835" s="31">
        <f>IFERROR($L835*$N835,"")</f>
        <v/>
      </c>
      <c r="Q835" s="31">
        <f>$M835*$N835</f>
        <v/>
      </c>
      <c r="R835" s="29" t="n"/>
      <c r="S835" s="39" t="n"/>
      <c r="T835" s="29" t="inlineStr">
        <is>
          <t>Sin recuento físico en el inventario de Avain</t>
        </is>
      </c>
      <c r="U835" s="40" t="inlineStr">
        <is>
          <t>Sin recuento físico</t>
        </is>
      </c>
      <c r="V835" s="29" t="n"/>
      <c r="W835" s="29" t="n"/>
      <c r="X835" s="29" t="n"/>
      <c r="Y835" s="29" t="n"/>
      <c r="Z835" s="29" t="n"/>
      <c r="AA835" s="29" t="inlineStr">
        <is>
          <t>El material ocupa 7 filas en la hoja 1060 NQN (lote/almacén). La cantidad SAP y la física de esta vista son el total del material.</t>
        </is>
      </c>
    </row>
    <row r="836">
      <c r="A836" s="29" t="inlineStr">
        <is>
          <t>Neuquén</t>
        </is>
      </c>
      <c r="B836" s="29" t="inlineStr">
        <is>
          <t>1060</t>
        </is>
      </c>
      <c r="C836" s="29" t="inlineStr">
        <is>
          <t>Stock SAP</t>
        </is>
      </c>
      <c r="D836" s="29" t="inlineStr">
        <is>
          <t>Uniformes</t>
        </is>
      </c>
      <c r="E836" s="29" t="inlineStr">
        <is>
          <t>ZUNI</t>
        </is>
      </c>
      <c r="F836" s="29" t="inlineStr">
        <is>
          <t>Fuera del alcance</t>
        </is>
      </c>
      <c r="G836" s="29" t="inlineStr">
        <is>
          <t>3000975</t>
        </is>
      </c>
      <c r="H836" s="29" t="inlineStr">
        <is>
          <t>BOTIN DE SEGURIDAD T45</t>
        </is>
      </c>
      <c r="I836" s="29" t="n"/>
      <c r="J836" s="29" t="n"/>
      <c r="K836" s="30">
        <f>SUMIF('1060 NQN'!$A$2:$A$2023,$G836,'1060 NQN'!$I$2:$I$2023)</f>
        <v/>
      </c>
      <c r="L836" s="30">
        <f>SUMIF('1060 NQN'!$A$2:$A$2023,$G836,'1060 NQN'!$Q$2:$Q$2023)</f>
        <v/>
      </c>
      <c r="M836" s="30">
        <f>$K836-$L836</f>
        <v/>
      </c>
      <c r="N836" s="31">
        <f>IFERROR(SUMIF('1060 NQN'!$A$2:$A$2023,$G836,'1060 NQN'!$M$2:$M$2023)/$K836,0)</f>
        <v/>
      </c>
      <c r="O836" s="31">
        <f>IFERROR($K836*$N836,"")</f>
        <v/>
      </c>
      <c r="P836" s="31">
        <f>IFERROR($L836*$N836,"")</f>
        <v/>
      </c>
      <c r="Q836" s="31">
        <f>$M836*$N836</f>
        <v/>
      </c>
      <c r="R836" s="29" t="n"/>
      <c r="S836" s="39" t="n"/>
      <c r="T836" s="29" t="inlineStr">
        <is>
          <t>No aplica: uniformes, clasificación que el inventario físico de Farmacia no releva</t>
        </is>
      </c>
      <c r="U836" s="40" t="inlineStr">
        <is>
          <t>Fuera del alcance del inventario físico</t>
        </is>
      </c>
      <c r="V836" s="29" t="n"/>
      <c r="W836" s="29" t="n"/>
      <c r="X836" s="29" t="n"/>
      <c r="Y836" s="29" t="n"/>
      <c r="Z836" s="29" t="n"/>
      <c r="AA836" s="29" t="inlineStr">
        <is>
          <t>El material ocupa 2 filas en la hoja 1060 NQN (lote/almacén). La cantidad SAP y la física de esta vista son el total del material.</t>
        </is>
      </c>
    </row>
    <row r="837">
      <c r="A837" s="29" t="inlineStr">
        <is>
          <t>Neuquén</t>
        </is>
      </c>
      <c r="B837" s="29" t="inlineStr">
        <is>
          <t>1060</t>
        </is>
      </c>
      <c r="C837" s="29" t="inlineStr">
        <is>
          <t>Stock SAP</t>
        </is>
      </c>
      <c r="D837" s="29" t="inlineStr">
        <is>
          <t>Uniformes</t>
        </is>
      </c>
      <c r="E837" s="29" t="inlineStr">
        <is>
          <t>ZUNI</t>
        </is>
      </c>
      <c r="F837" s="29" t="inlineStr">
        <is>
          <t>Fuera del alcance</t>
        </is>
      </c>
      <c r="G837" s="29" t="inlineStr">
        <is>
          <t>3001304</t>
        </is>
      </c>
      <c r="H837" s="29" t="inlineStr">
        <is>
          <t>BUZO ALGODON AZUL C/LOGO XL</t>
        </is>
      </c>
      <c r="I837" s="29" t="n"/>
      <c r="J837" s="29" t="n"/>
      <c r="K837" s="30">
        <f>SUMIF('1060 NQN'!$A$2:$A$2023,$G837,'1060 NQN'!$I$2:$I$2023)</f>
        <v/>
      </c>
      <c r="L837" s="30">
        <f>SUMIF('1060 NQN'!$A$2:$A$2023,$G837,'1060 NQN'!$Q$2:$Q$2023)</f>
        <v/>
      </c>
      <c r="M837" s="30">
        <f>$K837-$L837</f>
        <v/>
      </c>
      <c r="N837" s="31">
        <f>IFERROR(SUMIF('1060 NQN'!$A$2:$A$2023,$G837,'1060 NQN'!$M$2:$M$2023)/$K837,0)</f>
        <v/>
      </c>
      <c r="O837" s="31">
        <f>IFERROR($K837*$N837,"")</f>
        <v/>
      </c>
      <c r="P837" s="31">
        <f>IFERROR($L837*$N837,"")</f>
        <v/>
      </c>
      <c r="Q837" s="31">
        <f>$M837*$N837</f>
        <v/>
      </c>
      <c r="R837" s="29" t="n"/>
      <c r="S837" s="39" t="n"/>
      <c r="T837" s="29" t="inlineStr">
        <is>
          <t>No aplica: uniformes, clasificación que el inventario físico de Farmacia no releva</t>
        </is>
      </c>
      <c r="U837" s="40" t="inlineStr">
        <is>
          <t>Fuera del alcance del inventario físico</t>
        </is>
      </c>
      <c r="V837" s="29" t="n"/>
      <c r="W837" s="29" t="n"/>
      <c r="X837" s="29" t="n"/>
      <c r="Y837" s="29" t="n"/>
      <c r="Z837" s="29" t="n"/>
      <c r="AA837" s="29" t="inlineStr">
        <is>
          <t>El material ocupa 2 filas en la hoja 1060 NQN (lote/almacén). La cantidad SAP y la física de esta vista son el total del material.</t>
        </is>
      </c>
    </row>
    <row r="838">
      <c r="A838" s="29" t="inlineStr">
        <is>
          <t>Neuquén</t>
        </is>
      </c>
      <c r="B838" s="29" t="inlineStr">
        <is>
          <t>1060</t>
        </is>
      </c>
      <c r="C838" s="29" t="inlineStr">
        <is>
          <t>Stock SAP</t>
        </is>
      </c>
      <c r="D838" s="29" t="inlineStr">
        <is>
          <t>Medicamentos</t>
        </is>
      </c>
      <c r="E838" s="29" t="inlineStr">
        <is>
          <t>ZMED</t>
        </is>
      </c>
      <c r="F838" s="29" t="inlineStr">
        <is>
          <t>Dentro del alcance</t>
        </is>
      </c>
      <c r="G838" s="29" t="inlineStr">
        <is>
          <t>1000113</t>
        </is>
      </c>
      <c r="H838" s="29" t="inlineStr">
        <is>
          <t>SULFADIAZINA DE PLATA DF CREMA X 200G</t>
        </is>
      </c>
      <c r="I838" s="29" t="n"/>
      <c r="J838" s="29" t="n"/>
      <c r="K838" s="30">
        <f>SUMIF('1060 NQN'!$A$2:$A$2023,$G838,'1060 NQN'!$I$2:$I$2023)</f>
        <v/>
      </c>
      <c r="L838" s="30">
        <f>SUMIF('1060 NQN'!$A$2:$A$2023,$G838,'1060 NQN'!$Q$2:$Q$2023)</f>
        <v/>
      </c>
      <c r="M838" s="30">
        <f>$K838-$L838</f>
        <v/>
      </c>
      <c r="N838" s="31">
        <f>IFERROR(SUMIF('1060 NQN'!$A$2:$A$2023,$G838,'1060 NQN'!$M$2:$M$2023)/$K838,0)</f>
        <v/>
      </c>
      <c r="O838" s="31">
        <f>IFERROR($K838*$N838,"")</f>
        <v/>
      </c>
      <c r="P838" s="31">
        <f>IFERROR($L838*$N838,"")</f>
        <v/>
      </c>
      <c r="Q838" s="31">
        <f>$M838*$N838</f>
        <v/>
      </c>
      <c r="R838" s="29" t="n"/>
      <c r="S838" s="39" t="n"/>
      <c r="T838" s="29" t="inlineStr">
        <is>
          <t>Sin recuento físico en el inventario de Avain</t>
        </is>
      </c>
      <c r="U838" s="40" t="inlineStr">
        <is>
          <t>Sin recuento físico</t>
        </is>
      </c>
      <c r="V838" s="29" t="n"/>
      <c r="W838" s="29" t="n"/>
      <c r="X838" s="29" t="n"/>
      <c r="Y838" s="29" t="n"/>
      <c r="Z838" s="29" t="n"/>
      <c r="AA838" s="29" t="inlineStr">
        <is>
          <t>El material ocupa 2 filas en la hoja 1060 NQN (lote/almacén). La cantidad SAP y la física de esta vista son el total del material.</t>
        </is>
      </c>
    </row>
    <row r="839">
      <c r="A839" s="29" t="inlineStr">
        <is>
          <t>Neuquén</t>
        </is>
      </c>
      <c r="B839" s="29" t="inlineStr">
        <is>
          <t>1060</t>
        </is>
      </c>
      <c r="C839" s="29" t="inlineStr">
        <is>
          <t>Stock SAP</t>
        </is>
      </c>
      <c r="D839" s="29" t="inlineStr">
        <is>
          <t>Uniformes</t>
        </is>
      </c>
      <c r="E839" s="29" t="inlineStr">
        <is>
          <t>ZUNI</t>
        </is>
      </c>
      <c r="F839" s="29" t="inlineStr">
        <is>
          <t>Fuera del alcance</t>
        </is>
      </c>
      <c r="G839" s="29" t="inlineStr">
        <is>
          <t>3000965</t>
        </is>
      </c>
      <c r="H839" s="29" t="inlineStr">
        <is>
          <t>CHAQUETA BLANCA ML YACIMIENTO XS</t>
        </is>
      </c>
      <c r="I839" s="29" t="n"/>
      <c r="J839" s="29" t="n"/>
      <c r="K839" s="30">
        <f>SUMIF('1060 NQN'!$A$2:$A$2023,$G839,'1060 NQN'!$I$2:$I$2023)</f>
        <v/>
      </c>
      <c r="L839" s="30">
        <f>SUMIF('1060 NQN'!$A$2:$A$2023,$G839,'1060 NQN'!$Q$2:$Q$2023)</f>
        <v/>
      </c>
      <c r="M839" s="30">
        <f>$K839-$L839</f>
        <v/>
      </c>
      <c r="N839" s="31">
        <f>IFERROR(SUMIF('1060 NQN'!$A$2:$A$2023,$G839,'1060 NQN'!$M$2:$M$2023)/$K839,0)</f>
        <v/>
      </c>
      <c r="O839" s="31">
        <f>IFERROR($K839*$N839,"")</f>
        <v/>
      </c>
      <c r="P839" s="31">
        <f>IFERROR($L839*$N839,"")</f>
        <v/>
      </c>
      <c r="Q839" s="31">
        <f>$M839*$N839</f>
        <v/>
      </c>
      <c r="R839" s="29" t="n"/>
      <c r="S839" s="39" t="n"/>
      <c r="T839" s="29" t="inlineStr">
        <is>
          <t>No aplica: uniformes, clasificación que el inventario físico de Farmacia no releva</t>
        </is>
      </c>
      <c r="U839" s="40" t="inlineStr">
        <is>
          <t>Fuera del alcance del inventario físico</t>
        </is>
      </c>
      <c r="V839" s="29" t="n"/>
      <c r="W839" s="29" t="n"/>
      <c r="X839" s="29" t="n"/>
      <c r="Y839" s="29" t="n"/>
      <c r="Z839" s="29" t="n"/>
      <c r="AA839" s="29" t="inlineStr">
        <is>
          <t>El material ocupa 2 filas en la hoja 1060 NQN (lote/almacén). La cantidad SAP y la física de esta vista son el total del material.</t>
        </is>
      </c>
    </row>
    <row r="840">
      <c r="A840" s="29" t="inlineStr">
        <is>
          <t>Neuquén</t>
        </is>
      </c>
      <c r="B840" s="29" t="inlineStr">
        <is>
          <t>1060</t>
        </is>
      </c>
      <c r="C840" s="29" t="inlineStr">
        <is>
          <t>Stock SAP</t>
        </is>
      </c>
      <c r="D840" s="29" t="inlineStr">
        <is>
          <t>Uniformes</t>
        </is>
      </c>
      <c r="E840" s="29" t="inlineStr">
        <is>
          <t>ZUNI</t>
        </is>
      </c>
      <c r="F840" s="29" t="inlineStr">
        <is>
          <t>Fuera del alcance</t>
        </is>
      </c>
      <c r="G840" s="29" t="inlineStr">
        <is>
          <t>3000437</t>
        </is>
      </c>
      <c r="H840" s="29" t="inlineStr">
        <is>
          <t>Chaqueta celeste ML yacimiento L</t>
        </is>
      </c>
      <c r="I840" s="29" t="n"/>
      <c r="J840" s="29" t="n"/>
      <c r="K840" s="30">
        <f>SUMIF('1060 NQN'!$A$2:$A$2023,$G840,'1060 NQN'!$I$2:$I$2023)</f>
        <v/>
      </c>
      <c r="L840" s="30">
        <f>SUMIF('1060 NQN'!$A$2:$A$2023,$G840,'1060 NQN'!$Q$2:$Q$2023)</f>
        <v/>
      </c>
      <c r="M840" s="30">
        <f>$K840-$L840</f>
        <v/>
      </c>
      <c r="N840" s="31">
        <f>IFERROR(SUMIF('1060 NQN'!$A$2:$A$2023,$G840,'1060 NQN'!$M$2:$M$2023)/$K840,0)</f>
        <v/>
      </c>
      <c r="O840" s="31">
        <f>IFERROR($K840*$N840,"")</f>
        <v/>
      </c>
      <c r="P840" s="31">
        <f>IFERROR($L840*$N840,"")</f>
        <v/>
      </c>
      <c r="Q840" s="31">
        <f>$M840*$N840</f>
        <v/>
      </c>
      <c r="R840" s="29" t="n"/>
      <c r="S840" s="39" t="n"/>
      <c r="T840" s="29" t="inlineStr">
        <is>
          <t>No aplica: uniformes, clasificación que el inventario físico de Farmacia no releva</t>
        </is>
      </c>
      <c r="U840" s="40" t="inlineStr">
        <is>
          <t>Fuera del alcance del inventario físico</t>
        </is>
      </c>
      <c r="V840" s="29" t="n"/>
      <c r="W840" s="29" t="n"/>
      <c r="X840" s="29" t="n"/>
      <c r="Y840" s="29" t="n"/>
      <c r="Z840" s="29" t="n"/>
      <c r="AA840" s="29" t="n"/>
    </row>
    <row r="841">
      <c r="A841" s="29" t="inlineStr">
        <is>
          <t>Neuquén</t>
        </is>
      </c>
      <c r="B841" s="29" t="inlineStr">
        <is>
          <t>1060</t>
        </is>
      </c>
      <c r="C841" s="29" t="inlineStr">
        <is>
          <t>Stock SAP</t>
        </is>
      </c>
      <c r="D841" s="29" t="inlineStr">
        <is>
          <t>Medicamentos</t>
        </is>
      </c>
      <c r="E841" s="29" t="inlineStr">
        <is>
          <t>ZMED</t>
        </is>
      </c>
      <c r="F841" s="29" t="inlineStr">
        <is>
          <t>Dentro del alcance</t>
        </is>
      </c>
      <c r="G841" s="29" t="inlineStr">
        <is>
          <t>1000134</t>
        </is>
      </c>
      <c r="H841" s="29" t="inlineStr">
        <is>
          <t>SULFADIZINA DE PLATA X 30GRS</t>
        </is>
      </c>
      <c r="I841" s="29" t="n"/>
      <c r="J841" s="29" t="n"/>
      <c r="K841" s="30">
        <f>SUMIF('1060 NQN'!$A$2:$A$2023,$G841,'1060 NQN'!$I$2:$I$2023)</f>
        <v/>
      </c>
      <c r="L841" s="30">
        <f>SUMIF('1060 NQN'!$A$2:$A$2023,$G841,'1060 NQN'!$Q$2:$Q$2023)</f>
        <v/>
      </c>
      <c r="M841" s="30">
        <f>$K841-$L841</f>
        <v/>
      </c>
      <c r="N841" s="31">
        <f>IFERROR(SUMIF('1060 NQN'!$A$2:$A$2023,$G841,'1060 NQN'!$M$2:$M$2023)/$K841,0)</f>
        <v/>
      </c>
      <c r="O841" s="31">
        <f>IFERROR($K841*$N841,"")</f>
        <v/>
      </c>
      <c r="P841" s="31">
        <f>IFERROR($L841*$N841,"")</f>
        <v/>
      </c>
      <c r="Q841" s="31">
        <f>$M841*$N841</f>
        <v/>
      </c>
      <c r="R841" s="29" t="n"/>
      <c r="S841" s="39" t="n"/>
      <c r="T841" s="29" t="inlineStr">
        <is>
          <t>Sin recuento físico en el inventario de Avain</t>
        </is>
      </c>
      <c r="U841" s="40" t="inlineStr">
        <is>
          <t>Sin recuento físico</t>
        </is>
      </c>
      <c r="V841" s="29" t="n"/>
      <c r="W841" s="29" t="n"/>
      <c r="X841" s="29" t="n"/>
      <c r="Y841" s="29" t="n"/>
      <c r="Z841" s="29" t="n"/>
      <c r="AA841" s="29" t="n"/>
    </row>
    <row r="842">
      <c r="A842" s="29" t="inlineStr">
        <is>
          <t>Neuquén</t>
        </is>
      </c>
      <c r="B842" s="29" t="inlineStr">
        <is>
          <t>1060</t>
        </is>
      </c>
      <c r="C842" s="29" t="inlineStr">
        <is>
          <t>Stock SAP</t>
        </is>
      </c>
      <c r="D842" s="29" t="inlineStr">
        <is>
          <t>Medicamentos</t>
        </is>
      </c>
      <c r="E842" s="29" t="inlineStr">
        <is>
          <t>ZMED</t>
        </is>
      </c>
      <c r="F842" s="29" t="inlineStr">
        <is>
          <t>Dentro del alcance</t>
        </is>
      </c>
      <c r="G842" s="29" t="inlineStr">
        <is>
          <t>1000184</t>
        </is>
      </c>
      <c r="H842" s="29" t="inlineStr">
        <is>
          <t>RANITIDINA 300MG COMPRIMIDOS</t>
        </is>
      </c>
      <c r="I842" s="29" t="n"/>
      <c r="J842" s="29" t="n"/>
      <c r="K842" s="30">
        <f>SUMIF('1060 NQN'!$A$2:$A$2023,$G842,'1060 NQN'!$I$2:$I$2023)</f>
        <v/>
      </c>
      <c r="L842" s="30">
        <f>SUMIF('1060 NQN'!$A$2:$A$2023,$G842,'1060 NQN'!$Q$2:$Q$2023)</f>
        <v/>
      </c>
      <c r="M842" s="30">
        <f>$K842-$L842</f>
        <v/>
      </c>
      <c r="N842" s="31">
        <f>IFERROR(SUMIF('1060 NQN'!$A$2:$A$2023,$G842,'1060 NQN'!$M$2:$M$2023)/$K842,0)</f>
        <v/>
      </c>
      <c r="O842" s="31">
        <f>IFERROR($K842*$N842,"")</f>
        <v/>
      </c>
      <c r="P842" s="31">
        <f>IFERROR($L842*$N842,"")</f>
        <v/>
      </c>
      <c r="Q842" s="31">
        <f>$M842*$N842</f>
        <v/>
      </c>
      <c r="R842" s="29" t="n"/>
      <c r="S842" s="39" t="n"/>
      <c r="T842" s="29" t="inlineStr">
        <is>
          <t>Sin recuento físico en el inventario de Avain</t>
        </is>
      </c>
      <c r="U842" s="40" t="inlineStr">
        <is>
          <t>Sin recuento físico</t>
        </is>
      </c>
      <c r="V842" s="29" t="n"/>
      <c r="W842" s="29" t="n"/>
      <c r="X842" s="29" t="n"/>
      <c r="Y842" s="29" t="n"/>
      <c r="Z842" s="29" t="n"/>
      <c r="AA842" s="29" t="inlineStr">
        <is>
          <t>El material ocupa 2 filas en la hoja 1060 NQN (lote/almacén). La cantidad SAP y la física de esta vista son el total del material.</t>
        </is>
      </c>
    </row>
    <row r="843">
      <c r="A843" s="29" t="inlineStr">
        <is>
          <t>Neuquén</t>
        </is>
      </c>
      <c r="B843" s="29" t="inlineStr">
        <is>
          <t>1060</t>
        </is>
      </c>
      <c r="C843" s="29" t="inlineStr">
        <is>
          <t>Stock SAP</t>
        </is>
      </c>
      <c r="D843" s="29" t="inlineStr">
        <is>
          <t>Medicamentos</t>
        </is>
      </c>
      <c r="E843" s="29" t="inlineStr">
        <is>
          <t>ZMED</t>
        </is>
      </c>
      <c r="F843" s="29" t="inlineStr">
        <is>
          <t>Dentro del alcance</t>
        </is>
      </c>
      <c r="G843" s="29" t="inlineStr">
        <is>
          <t>1001210</t>
        </is>
      </c>
      <c r="H843" s="29" t="inlineStr">
        <is>
          <t>Norfloxacina comprimidos 400mg</t>
        </is>
      </c>
      <c r="I843" s="29" t="n"/>
      <c r="J843" s="29" t="n"/>
      <c r="K843" s="30">
        <f>SUMIF('1060 NQN'!$A$2:$A$2023,$G843,'1060 NQN'!$I$2:$I$2023)</f>
        <v/>
      </c>
      <c r="L843" s="30">
        <f>SUMIF('1060 NQN'!$A$2:$A$2023,$G843,'1060 NQN'!$Q$2:$Q$2023)</f>
        <v/>
      </c>
      <c r="M843" s="30">
        <f>$K843-$L843</f>
        <v/>
      </c>
      <c r="N843" s="31">
        <f>IFERROR(SUMIF('1060 NQN'!$A$2:$A$2023,$G843,'1060 NQN'!$M$2:$M$2023)/$K843,0)</f>
        <v/>
      </c>
      <c r="O843" s="31">
        <f>IFERROR($K843*$N843,"")</f>
        <v/>
      </c>
      <c r="P843" s="31">
        <f>IFERROR($L843*$N843,"")</f>
        <v/>
      </c>
      <c r="Q843" s="31">
        <f>$M843*$N843</f>
        <v/>
      </c>
      <c r="R843" s="29" t="n"/>
      <c r="S843" s="39" t="n"/>
      <c r="T843" s="29" t="inlineStr">
        <is>
          <t>Sin recuento físico en el inventario de Avain</t>
        </is>
      </c>
      <c r="U843" s="40" t="inlineStr">
        <is>
          <t>Sin recuento físico</t>
        </is>
      </c>
      <c r="V843" s="29" t="n"/>
      <c r="W843" s="29" t="n"/>
      <c r="X843" s="29" t="n"/>
      <c r="Y843" s="29" t="n"/>
      <c r="Z843" s="29" t="n"/>
      <c r="AA843" s="29" t="inlineStr">
        <is>
          <t>El material ocupa 2 filas en la hoja 1060 NQN (lote/almacén). La cantidad SAP y la física de esta vista son el total del material.</t>
        </is>
      </c>
    </row>
    <row r="844">
      <c r="A844" s="29" t="inlineStr">
        <is>
          <t>Neuquén</t>
        </is>
      </c>
      <c r="B844" s="29" t="inlineStr">
        <is>
          <t>1060</t>
        </is>
      </c>
      <c r="C844" s="29" t="inlineStr">
        <is>
          <t>Stock SAP</t>
        </is>
      </c>
      <c r="D844" s="29" t="inlineStr">
        <is>
          <t>Medicamentos</t>
        </is>
      </c>
      <c r="E844" s="29" t="inlineStr">
        <is>
          <t>ZMED</t>
        </is>
      </c>
      <c r="F844" s="29" t="inlineStr">
        <is>
          <t>Dentro del alcance</t>
        </is>
      </c>
      <c r="G844" s="29" t="inlineStr">
        <is>
          <t>1001211</t>
        </is>
      </c>
      <c r="H844" s="29" t="inlineStr">
        <is>
          <t>Simeticona comprimidos 250mg</t>
        </is>
      </c>
      <c r="I844" s="29" t="n"/>
      <c r="J844" s="29" t="n"/>
      <c r="K844" s="30">
        <f>SUMIF('1060 NQN'!$A$2:$A$2023,$G844,'1060 NQN'!$I$2:$I$2023)</f>
        <v/>
      </c>
      <c r="L844" s="30">
        <f>SUMIF('1060 NQN'!$A$2:$A$2023,$G844,'1060 NQN'!$Q$2:$Q$2023)</f>
        <v/>
      </c>
      <c r="M844" s="30">
        <f>$K844-$L844</f>
        <v/>
      </c>
      <c r="N844" s="31">
        <f>IFERROR(SUMIF('1060 NQN'!$A$2:$A$2023,$G844,'1060 NQN'!$M$2:$M$2023)/$K844,0)</f>
        <v/>
      </c>
      <c r="O844" s="31">
        <f>IFERROR($K844*$N844,"")</f>
        <v/>
      </c>
      <c r="P844" s="31">
        <f>IFERROR($L844*$N844,"")</f>
        <v/>
      </c>
      <c r="Q844" s="31">
        <f>$M844*$N844</f>
        <v/>
      </c>
      <c r="R844" s="29" t="n"/>
      <c r="S844" s="39" t="n"/>
      <c r="T844" s="29" t="inlineStr">
        <is>
          <t>Sin recuento físico en el inventario de Avain</t>
        </is>
      </c>
      <c r="U844" s="40" t="inlineStr">
        <is>
          <t>Sin recuento físico</t>
        </is>
      </c>
      <c r="V844" s="29" t="n"/>
      <c r="W844" s="29" t="n"/>
      <c r="X844" s="29" t="n"/>
      <c r="Y844" s="29" t="n"/>
      <c r="Z844" s="29" t="n"/>
      <c r="AA844" s="29" t="n"/>
    </row>
    <row r="845">
      <c r="A845" s="29" t="inlineStr">
        <is>
          <t>Neuquén</t>
        </is>
      </c>
      <c r="B845" s="29" t="inlineStr">
        <is>
          <t>1060</t>
        </is>
      </c>
      <c r="C845" s="29" t="inlineStr">
        <is>
          <t>Stock SAP</t>
        </is>
      </c>
      <c r="D845" s="29" t="inlineStr">
        <is>
          <t>Medicamentos</t>
        </is>
      </c>
      <c r="E845" s="29" t="inlineStr">
        <is>
          <t>ZMED</t>
        </is>
      </c>
      <c r="F845" s="29" t="inlineStr">
        <is>
          <t>Dentro del alcance</t>
        </is>
      </c>
      <c r="G845" s="29" t="inlineStr">
        <is>
          <t>1001290</t>
        </is>
      </c>
      <c r="H845" s="29" t="inlineStr">
        <is>
          <t>MEDOCOR SUBLINGUAL 5 MG X 30COMP</t>
        </is>
      </c>
      <c r="I845" s="29" t="n"/>
      <c r="J845" s="29" t="n"/>
      <c r="K845" s="30">
        <f>SUMIF('1060 NQN'!$A$2:$A$2023,$G845,'1060 NQN'!$I$2:$I$2023)</f>
        <v/>
      </c>
      <c r="L845" s="30">
        <f>SUMIF('1060 NQN'!$A$2:$A$2023,$G845,'1060 NQN'!$Q$2:$Q$2023)</f>
        <v/>
      </c>
      <c r="M845" s="30">
        <f>$K845-$L845</f>
        <v/>
      </c>
      <c r="N845" s="31">
        <f>IFERROR(SUMIF('1060 NQN'!$A$2:$A$2023,$G845,'1060 NQN'!$M$2:$M$2023)/$K845,0)</f>
        <v/>
      </c>
      <c r="O845" s="31">
        <f>IFERROR($K845*$N845,"")</f>
        <v/>
      </c>
      <c r="P845" s="31">
        <f>IFERROR($L845*$N845,"")</f>
        <v/>
      </c>
      <c r="Q845" s="31">
        <f>$M845*$N845</f>
        <v/>
      </c>
      <c r="R845" s="29" t="n"/>
      <c r="S845" s="39" t="n"/>
      <c r="T845" s="29" t="inlineStr">
        <is>
          <t>Sin recuento físico en el inventario de Avain</t>
        </is>
      </c>
      <c r="U845" s="40" t="inlineStr">
        <is>
          <t>Sin recuento físico</t>
        </is>
      </c>
      <c r="V845" s="29" t="n"/>
      <c r="W845" s="29" t="n"/>
      <c r="X845" s="29" t="n"/>
      <c r="Y845" s="29" t="n"/>
      <c r="Z845" s="29" t="n"/>
      <c r="AA845" s="29" t="inlineStr">
        <is>
          <t>El material ocupa 2 filas en la hoja 1060 NQN (lote/almacén). La cantidad SAP y la física de esta vista son el total del material.</t>
        </is>
      </c>
    </row>
    <row r="846">
      <c r="A846" s="29" t="inlineStr">
        <is>
          <t>Neuquén</t>
        </is>
      </c>
      <c r="B846" s="29" t="inlineStr">
        <is>
          <t>1060</t>
        </is>
      </c>
      <c r="C846" s="29" t="inlineStr">
        <is>
          <t>Stock SAP</t>
        </is>
      </c>
      <c r="D846" s="29" t="inlineStr">
        <is>
          <t>Descartables</t>
        </is>
      </c>
      <c r="E846" s="29" t="inlineStr">
        <is>
          <t>ZDES</t>
        </is>
      </c>
      <c r="F846" s="29" t="inlineStr">
        <is>
          <t>Dentro del alcance</t>
        </is>
      </c>
      <c r="G846" s="29" t="inlineStr">
        <is>
          <t>2000384</t>
        </is>
      </c>
      <c r="H846" s="29" t="inlineStr">
        <is>
          <t>TUBO DE MAYO N°2</t>
        </is>
      </c>
      <c r="I846" s="29" t="n"/>
      <c r="J846" s="29" t="n"/>
      <c r="K846" s="30">
        <f>SUMIF('1060 NQN'!$A$2:$A$2023,$G846,'1060 NQN'!$I$2:$I$2023)</f>
        <v/>
      </c>
      <c r="L846" s="30">
        <f>SUMIF('1060 NQN'!$A$2:$A$2023,$G846,'1060 NQN'!$Q$2:$Q$2023)</f>
        <v/>
      </c>
      <c r="M846" s="30">
        <f>$K846-$L846</f>
        <v/>
      </c>
      <c r="N846" s="31">
        <f>IFERROR(SUMIF('1060 NQN'!$A$2:$A$2023,$G846,'1060 NQN'!$M$2:$M$2023)/$K846,0)</f>
        <v/>
      </c>
      <c r="O846" s="31">
        <f>IFERROR($K846*$N846,"")</f>
        <v/>
      </c>
      <c r="P846" s="31">
        <f>IFERROR($L846*$N846,"")</f>
        <v/>
      </c>
      <c r="Q846" s="31">
        <f>$M846*$N846</f>
        <v/>
      </c>
      <c r="R846" s="29" t="n"/>
      <c r="S846" s="39" t="n"/>
      <c r="T846" s="29" t="inlineStr">
        <is>
          <t>Sin recuento físico en el inventario de Avain</t>
        </is>
      </c>
      <c r="U846" s="40" t="inlineStr">
        <is>
          <t>Sin recuento físico</t>
        </is>
      </c>
      <c r="V846" s="29" t="n"/>
      <c r="W846" s="29" t="n"/>
      <c r="X846" s="29" t="n"/>
      <c r="Y846" s="29" t="n"/>
      <c r="Z846" s="29" t="n"/>
      <c r="AA846" s="29" t="n"/>
    </row>
    <row r="847">
      <c r="A847" s="29" t="inlineStr">
        <is>
          <t>Neuquén</t>
        </is>
      </c>
      <c r="B847" s="29" t="inlineStr">
        <is>
          <t>1060</t>
        </is>
      </c>
      <c r="C847" s="29" t="inlineStr">
        <is>
          <t>Stock SAP</t>
        </is>
      </c>
      <c r="D847" s="29" t="inlineStr">
        <is>
          <t>Descartables</t>
        </is>
      </c>
      <c r="E847" s="29" t="inlineStr">
        <is>
          <t>ZDES</t>
        </is>
      </c>
      <c r="F847" s="29" t="inlineStr">
        <is>
          <t>Dentro del alcance</t>
        </is>
      </c>
      <c r="G847" s="29" t="inlineStr">
        <is>
          <t>2000385</t>
        </is>
      </c>
      <c r="H847" s="29" t="inlineStr">
        <is>
          <t>TUBO DE MAYO N°3</t>
        </is>
      </c>
      <c r="I847" s="29" t="n"/>
      <c r="J847" s="29" t="n"/>
      <c r="K847" s="30">
        <f>SUMIF('1060 NQN'!$A$2:$A$2023,$G847,'1060 NQN'!$I$2:$I$2023)</f>
        <v/>
      </c>
      <c r="L847" s="30">
        <f>SUMIF('1060 NQN'!$A$2:$A$2023,$G847,'1060 NQN'!$Q$2:$Q$2023)</f>
        <v/>
      </c>
      <c r="M847" s="30">
        <f>$K847-$L847</f>
        <v/>
      </c>
      <c r="N847" s="31">
        <f>IFERROR(SUMIF('1060 NQN'!$A$2:$A$2023,$G847,'1060 NQN'!$M$2:$M$2023)/$K847,0)</f>
        <v/>
      </c>
      <c r="O847" s="31">
        <f>IFERROR($K847*$N847,"")</f>
        <v/>
      </c>
      <c r="P847" s="31">
        <f>IFERROR($L847*$N847,"")</f>
        <v/>
      </c>
      <c r="Q847" s="31">
        <f>$M847*$N847</f>
        <v/>
      </c>
      <c r="R847" s="29" t="n"/>
      <c r="S847" s="39" t="n"/>
      <c r="T847" s="29" t="inlineStr">
        <is>
          <t>Sin recuento físico en el inventario de Avain</t>
        </is>
      </c>
      <c r="U847" s="40" t="inlineStr">
        <is>
          <t>Sin recuento físico</t>
        </is>
      </c>
      <c r="V847" s="29" t="n"/>
      <c r="W847" s="29" t="n"/>
      <c r="X847" s="29" t="n"/>
      <c r="Y847" s="29" t="n"/>
      <c r="Z847" s="29" t="n"/>
      <c r="AA847" s="29" t="n"/>
    </row>
    <row r="848">
      <c r="A848" s="29" t="inlineStr">
        <is>
          <t>Neuquén</t>
        </is>
      </c>
      <c r="B848" s="29" t="inlineStr">
        <is>
          <t>1060</t>
        </is>
      </c>
      <c r="C848" s="29" t="inlineStr">
        <is>
          <t>Stock SAP</t>
        </is>
      </c>
      <c r="D848" s="29" t="inlineStr">
        <is>
          <t>Descartables</t>
        </is>
      </c>
      <c r="E848" s="29" t="inlineStr">
        <is>
          <t>ZDES</t>
        </is>
      </c>
      <c r="F848" s="29" t="inlineStr">
        <is>
          <t>Dentro del alcance</t>
        </is>
      </c>
      <c r="G848" s="29" t="inlineStr">
        <is>
          <t>2000483</t>
        </is>
      </c>
      <c r="H848" s="29" t="inlineStr">
        <is>
          <t>LINTERNA LAPICERA</t>
        </is>
      </c>
      <c r="I848" s="29" t="inlineStr">
        <is>
          <t>521</t>
        </is>
      </c>
      <c r="J848" s="29" t="inlineStr">
        <is>
          <t>LINTERNA</t>
        </is>
      </c>
      <c r="K848" s="30">
        <f>SUMIF('1060 NQN'!$A$2:$A$2023,$G848,'1060 NQN'!$I$2:$I$2023)</f>
        <v/>
      </c>
      <c r="L848" s="30">
        <f>SUMIF('1060 NQN'!$A$2:$A$2023,$G848,'1060 NQN'!$Q$2:$Q$2023)</f>
        <v/>
      </c>
      <c r="M848" s="30">
        <f>$K848-$L848</f>
        <v/>
      </c>
      <c r="N848" s="31">
        <f>IFERROR(SUMIF('1060 NQN'!$A$2:$A$2023,$G848,'1060 NQN'!$M$2:$M$2023)/$K848,0)</f>
        <v/>
      </c>
      <c r="O848" s="31">
        <f>IFERROR($K848*$N848,"")</f>
        <v/>
      </c>
      <c r="P848" s="31">
        <f>IFERROR($L848*$N848,"")</f>
        <v/>
      </c>
      <c r="Q848" s="31">
        <f>$M848*$N848</f>
        <v/>
      </c>
      <c r="R848" s="29" t="n"/>
      <c r="S848" s="37" t="inlineStr">
        <is>
          <t>Alta</t>
        </is>
      </c>
      <c r="T848" s="29" t="inlineStr">
        <is>
          <t>Homologado – confianza Alta</t>
        </is>
      </c>
      <c r="U848" s="38" t="inlineStr">
        <is>
          <t>Dar de baja en SAP</t>
        </is>
      </c>
      <c r="V848" s="29" t="inlineStr">
        <is>
          <t>Cruce por nomenclatura SAP</t>
        </is>
      </c>
      <c r="W848" s="29" t="inlineStr">
        <is>
          <t>No</t>
        </is>
      </c>
      <c r="X848" s="29" t="n"/>
      <c r="Y848" s="29" t="inlineStr">
        <is>
          <t>Sí</t>
        </is>
      </c>
      <c r="Z848" s="29" t="n"/>
      <c r="AA848" s="29" t="inlineStr">
        <is>
          <t>El código Avain 521 figura en la homologación como «Fitomenadiona» (master M16-003), pero en el inventario físico corresponde a «LINTERNA». El código no coincide con el producto: no se usó el vínculo de la homologación y se cruzó por nomenclatura. A revisar con los responsables de la base. Cruce por nomenclatura: similitud 0.77.</t>
        </is>
      </c>
    </row>
    <row r="849">
      <c r="A849" s="29" t="inlineStr">
        <is>
          <t>Neuquén</t>
        </is>
      </c>
      <c r="B849" s="29" t="inlineStr">
        <is>
          <t>1060</t>
        </is>
      </c>
      <c r="C849" s="29" t="inlineStr">
        <is>
          <t>Stock SAP</t>
        </is>
      </c>
      <c r="D849" s="29" t="inlineStr">
        <is>
          <t>Descartables</t>
        </is>
      </c>
      <c r="E849" s="29" t="inlineStr">
        <is>
          <t>ZDES</t>
        </is>
      </c>
      <c r="F849" s="29" t="inlineStr">
        <is>
          <t>Dentro del alcance</t>
        </is>
      </c>
      <c r="G849" s="29" t="inlineStr">
        <is>
          <t>2000870</t>
        </is>
      </c>
      <c r="H849" s="29" t="inlineStr">
        <is>
          <t>DESCARTADOR C/TAPA GIRATORIA MOD E1 1.4L</t>
        </is>
      </c>
      <c r="I849" s="29" t="n"/>
      <c r="J849" s="29" t="n"/>
      <c r="K849" s="30">
        <f>SUMIF('1060 NQN'!$A$2:$A$2023,$G849,'1060 NQN'!$I$2:$I$2023)</f>
        <v/>
      </c>
      <c r="L849" s="30">
        <f>SUMIF('1060 NQN'!$A$2:$A$2023,$G849,'1060 NQN'!$Q$2:$Q$2023)</f>
        <v/>
      </c>
      <c r="M849" s="30">
        <f>$K849-$L849</f>
        <v/>
      </c>
      <c r="N849" s="31">
        <f>IFERROR(SUMIF('1060 NQN'!$A$2:$A$2023,$G849,'1060 NQN'!$M$2:$M$2023)/$K849,0)</f>
        <v/>
      </c>
      <c r="O849" s="31">
        <f>IFERROR($K849*$N849,"")</f>
        <v/>
      </c>
      <c r="P849" s="31">
        <f>IFERROR($L849*$N849,"")</f>
        <v/>
      </c>
      <c r="Q849" s="31">
        <f>$M849*$N849</f>
        <v/>
      </c>
      <c r="R849" s="29" t="n"/>
      <c r="S849" s="39" t="n"/>
      <c r="T849" s="29" t="inlineStr">
        <is>
          <t>Sin recuento físico en el inventario de Avain</t>
        </is>
      </c>
      <c r="U849" s="40" t="inlineStr">
        <is>
          <t>Sin recuento físico</t>
        </is>
      </c>
      <c r="V849" s="29" t="n"/>
      <c r="W849" s="29" t="n"/>
      <c r="X849" s="29" t="n"/>
      <c r="Y849" s="29" t="n"/>
      <c r="Z849" s="29" t="n"/>
      <c r="AA849" s="29" t="n"/>
    </row>
    <row r="850">
      <c r="A850" s="29" t="inlineStr">
        <is>
          <t>Neuquén</t>
        </is>
      </c>
      <c r="B850" s="29" t="inlineStr">
        <is>
          <t>1060</t>
        </is>
      </c>
      <c r="C850" s="29" t="inlineStr">
        <is>
          <t>Stock SAP</t>
        </is>
      </c>
      <c r="D850" s="29" t="inlineStr">
        <is>
          <t>Descartables</t>
        </is>
      </c>
      <c r="E850" s="29" t="inlineStr">
        <is>
          <t>ZDES</t>
        </is>
      </c>
      <c r="F850" s="29" t="inlineStr">
        <is>
          <t>Dentro del alcance</t>
        </is>
      </c>
      <c r="G850" s="29" t="inlineStr">
        <is>
          <t>2000050</t>
        </is>
      </c>
      <c r="H850" s="29" t="inlineStr">
        <is>
          <t>COLLAR CERV. GRANDE</t>
        </is>
      </c>
      <c r="I850" s="29" t="n"/>
      <c r="J850" s="29" t="n"/>
      <c r="K850" s="30">
        <f>SUMIF('1060 NQN'!$A$2:$A$2023,$G850,'1060 NQN'!$I$2:$I$2023)</f>
        <v/>
      </c>
      <c r="L850" s="30">
        <f>SUMIF('1060 NQN'!$A$2:$A$2023,$G850,'1060 NQN'!$Q$2:$Q$2023)</f>
        <v/>
      </c>
      <c r="M850" s="30">
        <f>$K850-$L850</f>
        <v/>
      </c>
      <c r="N850" s="31">
        <f>IFERROR(SUMIF('1060 NQN'!$A$2:$A$2023,$G850,'1060 NQN'!$M$2:$M$2023)/$K850,0)</f>
        <v/>
      </c>
      <c r="O850" s="31">
        <f>IFERROR($K850*$N850,"")</f>
        <v/>
      </c>
      <c r="P850" s="31">
        <f>IFERROR($L850*$N850,"")</f>
        <v/>
      </c>
      <c r="Q850" s="31">
        <f>$M850*$N850</f>
        <v/>
      </c>
      <c r="R850" s="29" t="n"/>
      <c r="S850" s="39" t="n"/>
      <c r="T850" s="29" t="inlineStr">
        <is>
          <t>Sin recuento físico en el inventario de Avain</t>
        </is>
      </c>
      <c r="U850" s="40" t="inlineStr">
        <is>
          <t>Sin recuento físico</t>
        </is>
      </c>
      <c r="V850" s="29" t="n"/>
      <c r="W850" s="29" t="n"/>
      <c r="X850" s="29" t="n"/>
      <c r="Y850" s="29" t="n"/>
      <c r="Z850" s="29" t="n"/>
      <c r="AA850" s="29" t="inlineStr">
        <is>
          <t>El material ocupa 2 filas en la hoja 1060 NQN (lote/almacén). La cantidad SAP y la física de esta vista son el total del material.</t>
        </is>
      </c>
    </row>
    <row r="851">
      <c r="A851" s="29" t="inlineStr">
        <is>
          <t>Neuquén</t>
        </is>
      </c>
      <c r="B851" s="29" t="inlineStr">
        <is>
          <t>1060</t>
        </is>
      </c>
      <c r="C851" s="29" t="inlineStr">
        <is>
          <t>Stock SAP</t>
        </is>
      </c>
      <c r="D851" s="29" t="inlineStr">
        <is>
          <t>Medicamentos</t>
        </is>
      </c>
      <c r="E851" s="29" t="inlineStr">
        <is>
          <t>ZMED</t>
        </is>
      </c>
      <c r="F851" s="29" t="inlineStr">
        <is>
          <t>Dentro del alcance</t>
        </is>
      </c>
      <c r="G851" s="29" t="inlineStr">
        <is>
          <t>1000130</t>
        </is>
      </c>
      <c r="H851" s="29" t="inlineStr">
        <is>
          <t>BROMURO IPRATROPIO 0.25 MG/ ML GOTAS</t>
        </is>
      </c>
      <c r="I851" s="29" t="inlineStr">
        <is>
          <t>34</t>
        </is>
      </c>
      <c r="J851" s="29" t="inlineStr">
        <is>
          <t>BROMURO DE IPRATROPIO</t>
        </is>
      </c>
      <c r="K851" s="30">
        <f>SUMIF('1060 NQN'!$A$2:$A$2023,$G851,'1060 NQN'!$I$2:$I$2023)</f>
        <v/>
      </c>
      <c r="L851" s="30">
        <f>SUMIF('1060 NQN'!$A$2:$A$2023,$G851,'1060 NQN'!$Q$2:$Q$2023)</f>
        <v/>
      </c>
      <c r="M851" s="30">
        <f>$K851-$L851</f>
        <v/>
      </c>
      <c r="N851" s="31">
        <f>IFERROR(SUMIF('1060 NQN'!$A$2:$A$2023,$G851,'1060 NQN'!$M$2:$M$2023)/$K851,0)</f>
        <v/>
      </c>
      <c r="O851" s="31">
        <f>IFERROR($K851*$N851,"")</f>
        <v/>
      </c>
      <c r="P851" s="31">
        <f>IFERROR($L851*$N851,"")</f>
        <v/>
      </c>
      <c r="Q851" s="31">
        <f>$M851*$N851</f>
        <v/>
      </c>
      <c r="R851" s="29" t="n"/>
      <c r="S851" s="42" t="inlineStr">
        <is>
          <t>Media</t>
        </is>
      </c>
      <c r="T851" s="29" t="inlineStr">
        <is>
          <t>Homologado – confianza Media – pendiente de validación</t>
        </is>
      </c>
      <c r="U851" s="38" t="inlineStr">
        <is>
          <t>Dar de baja en SAP</t>
        </is>
      </c>
      <c r="V851" s="29" t="inlineStr">
        <is>
          <t>Homologación por código Avain (master M05-003)</t>
        </is>
      </c>
      <c r="W851" s="29" t="inlineStr">
        <is>
          <t>No</t>
        </is>
      </c>
      <c r="X851" s="29" t="n"/>
      <c r="Y851" s="29" t="inlineStr">
        <is>
          <t>Sí</t>
        </is>
      </c>
      <c r="Z851" s="29" t="inlineStr">
        <is>
          <t>M05-003</t>
        </is>
      </c>
      <c r="AA851" s="29" t="inlineStr">
        <is>
          <t>Homologación: confianza base Media + confianza SAP Media → Media. Otros códigos SAP del master no están en el stock de este centro: 1001128. El material ocupa 3 filas en la hoja 1060 NQN (lote/almacén). La cantidad SAP y la física de esta vista son el total del material.</t>
        </is>
      </c>
    </row>
    <row r="852">
      <c r="A852" s="29" t="inlineStr">
        <is>
          <t>Neuquén</t>
        </is>
      </c>
      <c r="B852" s="29" t="inlineStr">
        <is>
          <t>1060</t>
        </is>
      </c>
      <c r="C852" s="29" t="inlineStr">
        <is>
          <t>Stock SAP</t>
        </is>
      </c>
      <c r="D852" s="29" t="inlineStr">
        <is>
          <t>Uniformes</t>
        </is>
      </c>
      <c r="E852" s="29" t="inlineStr">
        <is>
          <t>ZUNI</t>
        </is>
      </c>
      <c r="F852" s="29" t="inlineStr">
        <is>
          <t>Fuera del alcance</t>
        </is>
      </c>
      <c r="G852" s="29" t="inlineStr">
        <is>
          <t>3000439</t>
        </is>
      </c>
      <c r="H852" s="29" t="inlineStr">
        <is>
          <t>Chaqueta Celeste ML yacimiento XXL</t>
        </is>
      </c>
      <c r="I852" s="29" t="n"/>
      <c r="J852" s="29" t="n"/>
      <c r="K852" s="30">
        <f>SUMIF('1060 NQN'!$A$2:$A$2023,$G852,'1060 NQN'!$I$2:$I$2023)</f>
        <v/>
      </c>
      <c r="L852" s="30">
        <f>SUMIF('1060 NQN'!$A$2:$A$2023,$G852,'1060 NQN'!$Q$2:$Q$2023)</f>
        <v/>
      </c>
      <c r="M852" s="30">
        <f>$K852-$L852</f>
        <v/>
      </c>
      <c r="N852" s="31">
        <f>IFERROR(SUMIF('1060 NQN'!$A$2:$A$2023,$G852,'1060 NQN'!$M$2:$M$2023)/$K852,0)</f>
        <v/>
      </c>
      <c r="O852" s="31">
        <f>IFERROR($K852*$N852,"")</f>
        <v/>
      </c>
      <c r="P852" s="31">
        <f>IFERROR($L852*$N852,"")</f>
        <v/>
      </c>
      <c r="Q852" s="31">
        <f>$M852*$N852</f>
        <v/>
      </c>
      <c r="R852" s="29" t="n"/>
      <c r="S852" s="39" t="n"/>
      <c r="T852" s="29" t="inlineStr">
        <is>
          <t>No aplica: uniformes, clasificación que el inventario físico de Farmacia no releva</t>
        </is>
      </c>
      <c r="U852" s="40" t="inlineStr">
        <is>
          <t>Fuera del alcance del inventario físico</t>
        </is>
      </c>
      <c r="V852" s="29" t="n"/>
      <c r="W852" s="29" t="n"/>
      <c r="X852" s="29" t="n"/>
      <c r="Y852" s="29" t="n"/>
      <c r="Z852" s="29" t="n"/>
      <c r="AA852" s="29" t="inlineStr">
        <is>
          <t>El material ocupa 2 filas en la hoja 1060 NQN (lote/almacén). La cantidad SAP y la física de esta vista son el total del material.</t>
        </is>
      </c>
    </row>
    <row r="853">
      <c r="A853" s="29" t="inlineStr">
        <is>
          <t>Neuquén</t>
        </is>
      </c>
      <c r="B853" s="29" t="inlineStr">
        <is>
          <t>1060</t>
        </is>
      </c>
      <c r="C853" s="29" t="inlineStr">
        <is>
          <t>Stock SAP</t>
        </is>
      </c>
      <c r="D853" s="29" t="inlineStr">
        <is>
          <t>Uniformes</t>
        </is>
      </c>
      <c r="E853" s="29" t="inlineStr">
        <is>
          <t>ZUNI</t>
        </is>
      </c>
      <c r="F853" s="29" t="inlineStr">
        <is>
          <t>Fuera del alcance</t>
        </is>
      </c>
      <c r="G853" s="29" t="inlineStr">
        <is>
          <t>3000442</t>
        </is>
      </c>
      <c r="H853" s="29" t="inlineStr">
        <is>
          <t>Chaqueta Chofer ML Gris yac T L</t>
        </is>
      </c>
      <c r="I853" s="29" t="n"/>
      <c r="J853" s="29" t="n"/>
      <c r="K853" s="30">
        <f>SUMIF('1060 NQN'!$A$2:$A$2023,$G853,'1060 NQN'!$I$2:$I$2023)</f>
        <v/>
      </c>
      <c r="L853" s="30">
        <f>SUMIF('1060 NQN'!$A$2:$A$2023,$G853,'1060 NQN'!$Q$2:$Q$2023)</f>
        <v/>
      </c>
      <c r="M853" s="30">
        <f>$K853-$L853</f>
        <v/>
      </c>
      <c r="N853" s="31">
        <f>IFERROR(SUMIF('1060 NQN'!$A$2:$A$2023,$G853,'1060 NQN'!$M$2:$M$2023)/$K853,0)</f>
        <v/>
      </c>
      <c r="O853" s="31">
        <f>IFERROR($K853*$N853,"")</f>
        <v/>
      </c>
      <c r="P853" s="31">
        <f>IFERROR($L853*$N853,"")</f>
        <v/>
      </c>
      <c r="Q853" s="31">
        <f>$M853*$N853</f>
        <v/>
      </c>
      <c r="R853" s="29" t="n"/>
      <c r="S853" s="39" t="n"/>
      <c r="T853" s="29" t="inlineStr">
        <is>
          <t>No aplica: uniformes, clasificación que el inventario físico de Farmacia no releva</t>
        </is>
      </c>
      <c r="U853" s="40" t="inlineStr">
        <is>
          <t>Fuera del alcance del inventario físico</t>
        </is>
      </c>
      <c r="V853" s="29" t="n"/>
      <c r="W853" s="29" t="n"/>
      <c r="X853" s="29" t="n"/>
      <c r="Y853" s="29" t="n"/>
      <c r="Z853" s="29" t="n"/>
      <c r="AA853" s="29" t="n"/>
    </row>
    <row r="854">
      <c r="A854" s="29" t="inlineStr">
        <is>
          <t>Neuquén</t>
        </is>
      </c>
      <c r="B854" s="29" t="inlineStr">
        <is>
          <t>1060</t>
        </is>
      </c>
      <c r="C854" s="29" t="inlineStr">
        <is>
          <t>Stock SAP</t>
        </is>
      </c>
      <c r="D854" s="29" t="inlineStr">
        <is>
          <t>Descartables</t>
        </is>
      </c>
      <c r="E854" s="29" t="inlineStr">
        <is>
          <t>ZDES</t>
        </is>
      </c>
      <c r="F854" s="29" t="inlineStr">
        <is>
          <t>Dentro del alcance</t>
        </is>
      </c>
      <c r="G854" s="29" t="inlineStr">
        <is>
          <t>2000043</t>
        </is>
      </c>
      <c r="H854" s="29" t="inlineStr">
        <is>
          <t>BOLSO DE VIA AEREA AZUL</t>
        </is>
      </c>
      <c r="I854" s="29" t="n"/>
      <c r="J854" s="29" t="n"/>
      <c r="K854" s="30">
        <f>SUMIF('1060 NQN'!$A$2:$A$2023,$G854,'1060 NQN'!$I$2:$I$2023)</f>
        <v/>
      </c>
      <c r="L854" s="30">
        <f>SUMIF('1060 NQN'!$A$2:$A$2023,$G854,'1060 NQN'!$Q$2:$Q$2023)</f>
        <v/>
      </c>
      <c r="M854" s="30">
        <f>$K854-$L854</f>
        <v/>
      </c>
      <c r="N854" s="31">
        <f>IFERROR(SUMIF('1060 NQN'!$A$2:$A$2023,$G854,'1060 NQN'!$M$2:$M$2023)/$K854,0)</f>
        <v/>
      </c>
      <c r="O854" s="31">
        <f>IFERROR($K854*$N854,"")</f>
        <v/>
      </c>
      <c r="P854" s="31">
        <f>IFERROR($L854*$N854,"")</f>
        <v/>
      </c>
      <c r="Q854" s="31">
        <f>$M854*$N854</f>
        <v/>
      </c>
      <c r="R854" s="29" t="n"/>
      <c r="S854" s="39" t="n"/>
      <c r="T854" s="29" t="inlineStr">
        <is>
          <t>Sin recuento físico en el inventario de Avain</t>
        </is>
      </c>
      <c r="U854" s="40" t="inlineStr">
        <is>
          <t>Sin recuento físico</t>
        </is>
      </c>
      <c r="V854" s="29" t="n"/>
      <c r="W854" s="29" t="n"/>
      <c r="X854" s="29" t="n"/>
      <c r="Y854" s="29" t="n"/>
      <c r="Z854" s="29" t="n"/>
      <c r="AA854" s="29" t="n"/>
    </row>
    <row r="855">
      <c r="A855" s="29" t="inlineStr">
        <is>
          <t>Neuquén</t>
        </is>
      </c>
      <c r="B855" s="29" t="inlineStr">
        <is>
          <t>1060</t>
        </is>
      </c>
      <c r="C855" s="29" t="inlineStr">
        <is>
          <t>Stock SAP</t>
        </is>
      </c>
      <c r="D855" s="29" t="inlineStr">
        <is>
          <t>Descartables</t>
        </is>
      </c>
      <c r="E855" s="29" t="inlineStr">
        <is>
          <t>ZDES</t>
        </is>
      </c>
      <c r="F855" s="29" t="inlineStr">
        <is>
          <t>Dentro del alcance</t>
        </is>
      </c>
      <c r="G855" s="29" t="inlineStr">
        <is>
          <t>2001753</t>
        </is>
      </c>
      <c r="H855" s="29" t="inlineStr">
        <is>
          <t>TEST 6 DROGAS x orina</t>
        </is>
      </c>
      <c r="I855" s="29" t="n"/>
      <c r="J855" s="29" t="n"/>
      <c r="K855" s="30">
        <f>SUMIF('1060 NQN'!$A$2:$A$2023,$G855,'1060 NQN'!$I$2:$I$2023)</f>
        <v/>
      </c>
      <c r="L855" s="30">
        <f>SUMIF('1060 NQN'!$A$2:$A$2023,$G855,'1060 NQN'!$Q$2:$Q$2023)</f>
        <v/>
      </c>
      <c r="M855" s="30">
        <f>$K855-$L855</f>
        <v/>
      </c>
      <c r="N855" s="31">
        <f>IFERROR(SUMIF('1060 NQN'!$A$2:$A$2023,$G855,'1060 NQN'!$M$2:$M$2023)/$K855,0)</f>
        <v/>
      </c>
      <c r="O855" s="31">
        <f>IFERROR($K855*$N855,"")</f>
        <v/>
      </c>
      <c r="P855" s="31">
        <f>IFERROR($L855*$N855,"")</f>
        <v/>
      </c>
      <c r="Q855" s="31">
        <f>$M855*$N855</f>
        <v/>
      </c>
      <c r="R855" s="29" t="n"/>
      <c r="S855" s="39" t="n"/>
      <c r="T855" s="29" t="inlineStr">
        <is>
          <t>Sin recuento físico en el inventario de Avain</t>
        </is>
      </c>
      <c r="U855" s="40" t="inlineStr">
        <is>
          <t>Sin recuento físico</t>
        </is>
      </c>
      <c r="V855" s="29" t="n"/>
      <c r="W855" s="29" t="n"/>
      <c r="X855" s="29" t="n"/>
      <c r="Y855" s="29" t="n"/>
      <c r="Z855" s="29" t="n"/>
      <c r="AA855" s="29" t="n"/>
    </row>
    <row r="856">
      <c r="A856" s="29" t="inlineStr">
        <is>
          <t>Neuquén</t>
        </is>
      </c>
      <c r="B856" s="29" t="inlineStr">
        <is>
          <t>1060</t>
        </is>
      </c>
      <c r="C856" s="29" t="inlineStr">
        <is>
          <t>Stock SAP</t>
        </is>
      </c>
      <c r="D856" s="29" t="inlineStr">
        <is>
          <t>Descartables</t>
        </is>
      </c>
      <c r="E856" s="29" t="inlineStr">
        <is>
          <t>ZDES</t>
        </is>
      </c>
      <c r="F856" s="29" t="inlineStr">
        <is>
          <t>Dentro del alcance</t>
        </is>
      </c>
      <c r="G856" s="29" t="inlineStr">
        <is>
          <t>2001866</t>
        </is>
      </c>
      <c r="H856" s="29" t="inlineStr">
        <is>
          <t>SONDA P/ ASPIRACION K30</t>
        </is>
      </c>
      <c r="I856" s="29" t="inlineStr">
        <is>
          <t>349</t>
        </is>
      </c>
      <c r="J856" s="29" t="inlineStr">
        <is>
          <t>sonda k30</t>
        </is>
      </c>
      <c r="K856" s="30">
        <f>SUMIF('1060 NQN'!$A$2:$A$2023,$G856,'1060 NQN'!$I$2:$I$2023)</f>
        <v/>
      </c>
      <c r="L856" s="30">
        <f>SUMIF('1060 NQN'!$A$2:$A$2023,$G856,'1060 NQN'!$Q$2:$Q$2023)</f>
        <v/>
      </c>
      <c r="M856" s="30">
        <f>$K856-$L856</f>
        <v/>
      </c>
      <c r="N856" s="31">
        <f>IFERROR(SUMIF('1060 NQN'!$A$2:$A$2023,$G856,'1060 NQN'!$M$2:$M$2023)/$K856,0)</f>
        <v/>
      </c>
      <c r="O856" s="31">
        <f>IFERROR($K856*$N856,"")</f>
        <v/>
      </c>
      <c r="P856" s="31">
        <f>IFERROR($L856*$N856,"")</f>
        <v/>
      </c>
      <c r="Q856" s="31">
        <f>$M856*$N856</f>
        <v/>
      </c>
      <c r="R856" s="29" t="n"/>
      <c r="S856" s="37" t="inlineStr">
        <is>
          <t>Alta</t>
        </is>
      </c>
      <c r="T856" s="29" t="inlineStr">
        <is>
          <t>Homologado – confianza Alta</t>
        </is>
      </c>
      <c r="U856" s="38" t="inlineStr">
        <is>
          <t>Dar de baja en SAP</t>
        </is>
      </c>
      <c r="V856" s="29" t="inlineStr">
        <is>
          <t>Cruce por nomenclatura SAP</t>
        </is>
      </c>
      <c r="W856" s="29" t="inlineStr">
        <is>
          <t>No</t>
        </is>
      </c>
      <c r="X856" s="29" t="n"/>
      <c r="Y856" s="29" t="inlineStr">
        <is>
          <t>No</t>
        </is>
      </c>
      <c r="Z856" s="29" t="n"/>
      <c r="AA856" s="29" t="inlineStr">
        <is>
          <t>Cruce por nomenclatura: similitud 0.75.</t>
        </is>
      </c>
    </row>
    <row r="857">
      <c r="A857" s="29" t="inlineStr">
        <is>
          <t>Neuquén</t>
        </is>
      </c>
      <c r="B857" s="29" t="inlineStr">
        <is>
          <t>1060</t>
        </is>
      </c>
      <c r="C857" s="29" t="inlineStr">
        <is>
          <t>Stock SAP</t>
        </is>
      </c>
      <c r="D857" s="29" t="inlineStr">
        <is>
          <t>Uniformes</t>
        </is>
      </c>
      <c r="E857" s="29" t="inlineStr">
        <is>
          <t>ZUNI</t>
        </is>
      </c>
      <c r="F857" s="29" t="inlineStr">
        <is>
          <t>Fuera del alcance</t>
        </is>
      </c>
      <c r="G857" s="29" t="inlineStr">
        <is>
          <t>3000436</t>
        </is>
      </c>
      <c r="H857" s="29" t="inlineStr">
        <is>
          <t>Chaqueta Celeste ML yacimiento M</t>
        </is>
      </c>
      <c r="I857" s="29" t="n"/>
      <c r="J857" s="29" t="n"/>
      <c r="K857" s="30">
        <f>SUMIF('1060 NQN'!$A$2:$A$2023,$G857,'1060 NQN'!$I$2:$I$2023)</f>
        <v/>
      </c>
      <c r="L857" s="30">
        <f>SUMIF('1060 NQN'!$A$2:$A$2023,$G857,'1060 NQN'!$Q$2:$Q$2023)</f>
        <v/>
      </c>
      <c r="M857" s="30">
        <f>$K857-$L857</f>
        <v/>
      </c>
      <c r="N857" s="31">
        <f>IFERROR(SUMIF('1060 NQN'!$A$2:$A$2023,$G857,'1060 NQN'!$M$2:$M$2023)/$K857,0)</f>
        <v/>
      </c>
      <c r="O857" s="31">
        <f>IFERROR($K857*$N857,"")</f>
        <v/>
      </c>
      <c r="P857" s="31">
        <f>IFERROR($L857*$N857,"")</f>
        <v/>
      </c>
      <c r="Q857" s="31">
        <f>$M857*$N857</f>
        <v/>
      </c>
      <c r="R857" s="29" t="n"/>
      <c r="S857" s="39" t="n"/>
      <c r="T857" s="29" t="inlineStr">
        <is>
          <t>No aplica: uniformes, clasificación que el inventario físico de Farmacia no releva</t>
        </is>
      </c>
      <c r="U857" s="40" t="inlineStr">
        <is>
          <t>Fuera del alcance del inventario físico</t>
        </is>
      </c>
      <c r="V857" s="29" t="n"/>
      <c r="W857" s="29" t="n"/>
      <c r="X857" s="29" t="n"/>
      <c r="Y857" s="29" t="n"/>
      <c r="Z857" s="29" t="n"/>
      <c r="AA857" s="29" t="n"/>
    </row>
    <row r="858">
      <c r="A858" s="29" t="inlineStr">
        <is>
          <t>Neuquén</t>
        </is>
      </c>
      <c r="B858" s="29" t="inlineStr">
        <is>
          <t>1060</t>
        </is>
      </c>
      <c r="C858" s="29" t="inlineStr">
        <is>
          <t>Stock SAP</t>
        </is>
      </c>
      <c r="D858" s="29" t="inlineStr">
        <is>
          <t>Uniformes</t>
        </is>
      </c>
      <c r="E858" s="29" t="inlineStr">
        <is>
          <t>ZUNI</t>
        </is>
      </c>
      <c r="F858" s="29" t="inlineStr">
        <is>
          <t>Fuera del alcance</t>
        </is>
      </c>
      <c r="G858" s="29" t="inlineStr">
        <is>
          <t>3000506</t>
        </is>
      </c>
      <c r="H858" s="29" t="inlineStr">
        <is>
          <t>PANTALON JEAN C/LOGO YAC T56</t>
        </is>
      </c>
      <c r="I858" s="29" t="n"/>
      <c r="J858" s="29" t="n"/>
      <c r="K858" s="30">
        <f>SUMIF('1060 NQN'!$A$2:$A$2023,$G858,'1060 NQN'!$I$2:$I$2023)</f>
        <v/>
      </c>
      <c r="L858" s="30">
        <f>SUMIF('1060 NQN'!$A$2:$A$2023,$G858,'1060 NQN'!$Q$2:$Q$2023)</f>
        <v/>
      </c>
      <c r="M858" s="30">
        <f>$K858-$L858</f>
        <v/>
      </c>
      <c r="N858" s="31">
        <f>IFERROR(SUMIF('1060 NQN'!$A$2:$A$2023,$G858,'1060 NQN'!$M$2:$M$2023)/$K858,0)</f>
        <v/>
      </c>
      <c r="O858" s="31">
        <f>IFERROR($K858*$N858,"")</f>
        <v/>
      </c>
      <c r="P858" s="31">
        <f>IFERROR($L858*$N858,"")</f>
        <v/>
      </c>
      <c r="Q858" s="31">
        <f>$M858*$N858</f>
        <v/>
      </c>
      <c r="R858" s="29" t="n"/>
      <c r="S858" s="39" t="n"/>
      <c r="T858" s="29" t="inlineStr">
        <is>
          <t>No aplica: uniformes, clasificación que el inventario físico de Farmacia no releva</t>
        </is>
      </c>
      <c r="U858" s="40" t="inlineStr">
        <is>
          <t>Fuera del alcance del inventario físico</t>
        </is>
      </c>
      <c r="V858" s="29" t="n"/>
      <c r="W858" s="29" t="n"/>
      <c r="X858" s="29" t="n"/>
      <c r="Y858" s="29" t="n"/>
      <c r="Z858" s="29" t="n"/>
      <c r="AA858" s="29" t="n"/>
    </row>
    <row r="859">
      <c r="A859" s="29" t="inlineStr">
        <is>
          <t>Neuquén</t>
        </is>
      </c>
      <c r="B859" s="29" t="inlineStr">
        <is>
          <t>1060</t>
        </is>
      </c>
      <c r="C859" s="29" t="inlineStr">
        <is>
          <t>Stock SAP</t>
        </is>
      </c>
      <c r="D859" s="29" t="inlineStr">
        <is>
          <t>Uniformes</t>
        </is>
      </c>
      <c r="E859" s="29" t="inlineStr">
        <is>
          <t>ZUNI</t>
        </is>
      </c>
      <c r="F859" s="29" t="inlineStr">
        <is>
          <t>Fuera del alcance</t>
        </is>
      </c>
      <c r="G859" s="29" t="inlineStr">
        <is>
          <t>3000708</t>
        </is>
      </c>
      <c r="H859" s="29" t="inlineStr">
        <is>
          <t>PANTALON CARGO ANTI DESGARRO T38</t>
        </is>
      </c>
      <c r="I859" s="29" t="n"/>
      <c r="J859" s="29" t="n"/>
      <c r="K859" s="30">
        <f>SUMIF('1060 NQN'!$A$2:$A$2023,$G859,'1060 NQN'!$I$2:$I$2023)</f>
        <v/>
      </c>
      <c r="L859" s="30">
        <f>SUMIF('1060 NQN'!$A$2:$A$2023,$G859,'1060 NQN'!$Q$2:$Q$2023)</f>
        <v/>
      </c>
      <c r="M859" s="30">
        <f>$K859-$L859</f>
        <v/>
      </c>
      <c r="N859" s="31">
        <f>IFERROR(SUMIF('1060 NQN'!$A$2:$A$2023,$G859,'1060 NQN'!$M$2:$M$2023)/$K859,0)</f>
        <v/>
      </c>
      <c r="O859" s="31">
        <f>IFERROR($K859*$N859,"")</f>
        <v/>
      </c>
      <c r="P859" s="31">
        <f>IFERROR($L859*$N859,"")</f>
        <v/>
      </c>
      <c r="Q859" s="31">
        <f>$M859*$N859</f>
        <v/>
      </c>
      <c r="R859" s="29" t="n"/>
      <c r="S859" s="39" t="n"/>
      <c r="T859" s="29" t="inlineStr">
        <is>
          <t>No aplica: uniformes, clasificación que el inventario físico de Farmacia no releva</t>
        </is>
      </c>
      <c r="U859" s="40" t="inlineStr">
        <is>
          <t>Fuera del alcance del inventario físico</t>
        </is>
      </c>
      <c r="V859" s="29" t="n"/>
      <c r="W859" s="29" t="n"/>
      <c r="X859" s="29" t="n"/>
      <c r="Y859" s="29" t="n"/>
      <c r="Z859" s="29" t="n"/>
      <c r="AA859" s="29" t="n"/>
    </row>
    <row r="860">
      <c r="A860" s="29" t="inlineStr">
        <is>
          <t>Neuquén</t>
        </is>
      </c>
      <c r="B860" s="29" t="inlineStr">
        <is>
          <t>1060</t>
        </is>
      </c>
      <c r="C860" s="29" t="inlineStr">
        <is>
          <t>Stock SAP</t>
        </is>
      </c>
      <c r="D860" s="29" t="inlineStr">
        <is>
          <t>Uniformes</t>
        </is>
      </c>
      <c r="E860" s="29" t="inlineStr">
        <is>
          <t>ZUNI</t>
        </is>
      </c>
      <c r="F860" s="29" t="inlineStr">
        <is>
          <t>Fuera del alcance</t>
        </is>
      </c>
      <c r="G860" s="29" t="inlineStr">
        <is>
          <t>3000731</t>
        </is>
      </c>
      <c r="H860" s="29" t="inlineStr">
        <is>
          <t>CHAQUETA CELESTE MCORTA YACIMIENTO T XXL</t>
        </is>
      </c>
      <c r="I860" s="29" t="n"/>
      <c r="J860" s="29" t="n"/>
      <c r="K860" s="30">
        <f>SUMIF('1060 NQN'!$A$2:$A$2023,$G860,'1060 NQN'!$I$2:$I$2023)</f>
        <v/>
      </c>
      <c r="L860" s="30">
        <f>SUMIF('1060 NQN'!$A$2:$A$2023,$G860,'1060 NQN'!$Q$2:$Q$2023)</f>
        <v/>
      </c>
      <c r="M860" s="30">
        <f>$K860-$L860</f>
        <v/>
      </c>
      <c r="N860" s="31">
        <f>IFERROR(SUMIF('1060 NQN'!$A$2:$A$2023,$G860,'1060 NQN'!$M$2:$M$2023)/$K860,0)</f>
        <v/>
      </c>
      <c r="O860" s="31">
        <f>IFERROR($K860*$N860,"")</f>
        <v/>
      </c>
      <c r="P860" s="31">
        <f>IFERROR($L860*$N860,"")</f>
        <v/>
      </c>
      <c r="Q860" s="31">
        <f>$M860*$N860</f>
        <v/>
      </c>
      <c r="R860" s="29" t="n"/>
      <c r="S860" s="39" t="n"/>
      <c r="T860" s="29" t="inlineStr">
        <is>
          <t>No aplica: uniformes, clasificación que el inventario físico de Farmacia no releva</t>
        </is>
      </c>
      <c r="U860" s="40" t="inlineStr">
        <is>
          <t>Fuera del alcance del inventario físico</t>
        </is>
      </c>
      <c r="V860" s="29" t="n"/>
      <c r="W860" s="29" t="n"/>
      <c r="X860" s="29" t="n"/>
      <c r="Y860" s="29" t="n"/>
      <c r="Z860" s="29" t="n"/>
      <c r="AA860" s="29" t="n"/>
    </row>
    <row r="861">
      <c r="A861" s="29" t="inlineStr">
        <is>
          <t>Neuquén</t>
        </is>
      </c>
      <c r="B861" s="29" t="inlineStr">
        <is>
          <t>1060</t>
        </is>
      </c>
      <c r="C861" s="29" t="inlineStr">
        <is>
          <t>Stock SAP</t>
        </is>
      </c>
      <c r="D861" s="29" t="inlineStr">
        <is>
          <t>Uniformes</t>
        </is>
      </c>
      <c r="E861" s="29" t="inlineStr">
        <is>
          <t>ZUNI</t>
        </is>
      </c>
      <c r="F861" s="29" t="inlineStr">
        <is>
          <t>Fuera del alcance</t>
        </is>
      </c>
      <c r="G861" s="29" t="inlineStr">
        <is>
          <t>3000732</t>
        </is>
      </c>
      <c r="H861" s="29" t="inlineStr">
        <is>
          <t>CHAQUETA GRIS MCORTA YACIMIENTO T M</t>
        </is>
      </c>
      <c r="I861" s="29" t="n"/>
      <c r="J861" s="29" t="n"/>
      <c r="K861" s="30">
        <f>SUMIF('1060 NQN'!$A$2:$A$2023,$G861,'1060 NQN'!$I$2:$I$2023)</f>
        <v/>
      </c>
      <c r="L861" s="30">
        <f>SUMIF('1060 NQN'!$A$2:$A$2023,$G861,'1060 NQN'!$Q$2:$Q$2023)</f>
        <v/>
      </c>
      <c r="M861" s="30">
        <f>$K861-$L861</f>
        <v/>
      </c>
      <c r="N861" s="31">
        <f>IFERROR(SUMIF('1060 NQN'!$A$2:$A$2023,$G861,'1060 NQN'!$M$2:$M$2023)/$K861,0)</f>
        <v/>
      </c>
      <c r="O861" s="31">
        <f>IFERROR($K861*$N861,"")</f>
        <v/>
      </c>
      <c r="P861" s="31">
        <f>IFERROR($L861*$N861,"")</f>
        <v/>
      </c>
      <c r="Q861" s="31">
        <f>$M861*$N861</f>
        <v/>
      </c>
      <c r="R861" s="29" t="n"/>
      <c r="S861" s="39" t="n"/>
      <c r="T861" s="29" t="inlineStr">
        <is>
          <t>No aplica: uniformes, clasificación que el inventario físico de Farmacia no releva</t>
        </is>
      </c>
      <c r="U861" s="40" t="inlineStr">
        <is>
          <t>Fuera del alcance del inventario físico</t>
        </is>
      </c>
      <c r="V861" s="29" t="n"/>
      <c r="W861" s="29" t="n"/>
      <c r="X861" s="29" t="n"/>
      <c r="Y861" s="29" t="n"/>
      <c r="Z861" s="29" t="n"/>
      <c r="AA861" s="29" t="n"/>
    </row>
    <row r="862">
      <c r="A862" s="29" t="inlineStr">
        <is>
          <t>Neuquén</t>
        </is>
      </c>
      <c r="B862" s="29" t="inlineStr">
        <is>
          <t>1060</t>
        </is>
      </c>
      <c r="C862" s="29" t="inlineStr">
        <is>
          <t>Stock SAP</t>
        </is>
      </c>
      <c r="D862" s="29" t="inlineStr">
        <is>
          <t>Uniformes</t>
        </is>
      </c>
      <c r="E862" s="29" t="inlineStr">
        <is>
          <t>ZUNI</t>
        </is>
      </c>
      <c r="F862" s="29" t="inlineStr">
        <is>
          <t>Fuera del alcance</t>
        </is>
      </c>
      <c r="G862" s="29" t="inlineStr">
        <is>
          <t>3001434</t>
        </is>
      </c>
      <c r="H862" s="29" t="inlineStr">
        <is>
          <t>CHOMBA NEGRA M</t>
        </is>
      </c>
      <c r="I862" s="29" t="n"/>
      <c r="J862" s="29" t="n"/>
      <c r="K862" s="30">
        <f>SUMIF('1060 NQN'!$A$2:$A$2023,$G862,'1060 NQN'!$I$2:$I$2023)</f>
        <v/>
      </c>
      <c r="L862" s="30">
        <f>SUMIF('1060 NQN'!$A$2:$A$2023,$G862,'1060 NQN'!$Q$2:$Q$2023)</f>
        <v/>
      </c>
      <c r="M862" s="30">
        <f>$K862-$L862</f>
        <v/>
      </c>
      <c r="N862" s="31">
        <f>IFERROR(SUMIF('1060 NQN'!$A$2:$A$2023,$G862,'1060 NQN'!$M$2:$M$2023)/$K862,0)</f>
        <v/>
      </c>
      <c r="O862" s="31">
        <f>IFERROR($K862*$N862,"")</f>
        <v/>
      </c>
      <c r="P862" s="31">
        <f>IFERROR($L862*$N862,"")</f>
        <v/>
      </c>
      <c r="Q862" s="31">
        <f>$M862*$N862</f>
        <v/>
      </c>
      <c r="R862" s="29" t="n"/>
      <c r="S862" s="39" t="n"/>
      <c r="T862" s="29" t="inlineStr">
        <is>
          <t>No aplica: uniformes, clasificación que el inventario físico de Farmacia no releva</t>
        </is>
      </c>
      <c r="U862" s="40" t="inlineStr">
        <is>
          <t>Fuera del alcance del inventario físico</t>
        </is>
      </c>
      <c r="V862" s="29" t="n"/>
      <c r="W862" s="29" t="n"/>
      <c r="X862" s="29" t="n"/>
      <c r="Y862" s="29" t="n"/>
      <c r="Z862" s="29" t="n"/>
      <c r="AA862" s="29" t="inlineStr">
        <is>
          <t>El material ocupa 2 filas en la hoja 1060 NQN (lote/almacén). La cantidad SAP y la física de esta vista son el total del material.</t>
        </is>
      </c>
    </row>
    <row r="863">
      <c r="A863" s="29" t="inlineStr">
        <is>
          <t>Neuquén</t>
        </is>
      </c>
      <c r="B863" s="29" t="inlineStr">
        <is>
          <t>1060</t>
        </is>
      </c>
      <c r="C863" s="29" t="inlineStr">
        <is>
          <t>Stock SAP</t>
        </is>
      </c>
      <c r="D863" s="29" t="inlineStr">
        <is>
          <t>Uniformes</t>
        </is>
      </c>
      <c r="E863" s="29" t="inlineStr">
        <is>
          <t>ZUNI</t>
        </is>
      </c>
      <c r="F863" s="29" t="inlineStr">
        <is>
          <t>Fuera del alcance</t>
        </is>
      </c>
      <c r="G863" s="29" t="inlineStr">
        <is>
          <t>3001464</t>
        </is>
      </c>
      <c r="H863" s="29" t="inlineStr">
        <is>
          <t>CONJUNTO PRIMERA PIEL XXL</t>
        </is>
      </c>
      <c r="I863" s="29" t="n"/>
      <c r="J863" s="29" t="n"/>
      <c r="K863" s="30">
        <f>SUMIF('1060 NQN'!$A$2:$A$2023,$G863,'1060 NQN'!$I$2:$I$2023)</f>
        <v/>
      </c>
      <c r="L863" s="30">
        <f>SUMIF('1060 NQN'!$A$2:$A$2023,$G863,'1060 NQN'!$Q$2:$Q$2023)</f>
        <v/>
      </c>
      <c r="M863" s="30">
        <f>$K863-$L863</f>
        <v/>
      </c>
      <c r="N863" s="31">
        <f>IFERROR(SUMIF('1060 NQN'!$A$2:$A$2023,$G863,'1060 NQN'!$M$2:$M$2023)/$K863,0)</f>
        <v/>
      </c>
      <c r="O863" s="31">
        <f>IFERROR($K863*$N863,"")</f>
        <v/>
      </c>
      <c r="P863" s="31">
        <f>IFERROR($L863*$N863,"")</f>
        <v/>
      </c>
      <c r="Q863" s="31">
        <f>$M863*$N863</f>
        <v/>
      </c>
      <c r="R863" s="29" t="n"/>
      <c r="S863" s="39" t="n"/>
      <c r="T863" s="29" t="inlineStr">
        <is>
          <t>No aplica: uniformes, clasificación que el inventario físico de Farmacia no releva</t>
        </is>
      </c>
      <c r="U863" s="40" t="inlineStr">
        <is>
          <t>Fuera del alcance del inventario físico</t>
        </is>
      </c>
      <c r="V863" s="29" t="n"/>
      <c r="W863" s="29" t="n"/>
      <c r="X863" s="29" t="n"/>
      <c r="Y863" s="29" t="n"/>
      <c r="Z863" s="29" t="n"/>
      <c r="AA863" s="29" t="n"/>
    </row>
    <row r="864">
      <c r="A864" s="29" t="inlineStr">
        <is>
          <t>Neuquén</t>
        </is>
      </c>
      <c r="B864" s="29" t="inlineStr">
        <is>
          <t>1060</t>
        </is>
      </c>
      <c r="C864" s="29" t="inlineStr">
        <is>
          <t>Stock SAP</t>
        </is>
      </c>
      <c r="D864" s="29" t="inlineStr">
        <is>
          <t>Uniformes</t>
        </is>
      </c>
      <c r="E864" s="29" t="inlineStr">
        <is>
          <t>ZUNI</t>
        </is>
      </c>
      <c r="F864" s="29" t="inlineStr">
        <is>
          <t>Fuera del alcance</t>
        </is>
      </c>
      <c r="G864" s="29" t="inlineStr">
        <is>
          <t>3000524</t>
        </is>
      </c>
      <c r="H864" s="29" t="inlineStr">
        <is>
          <t>CASCO DE SEGURIDAD + ARNES+MENTONERA</t>
        </is>
      </c>
      <c r="I864" s="29" t="n"/>
      <c r="J864" s="29" t="n"/>
      <c r="K864" s="30">
        <f>SUMIF('1060 NQN'!$A$2:$A$2023,$G864,'1060 NQN'!$I$2:$I$2023)</f>
        <v/>
      </c>
      <c r="L864" s="30">
        <f>SUMIF('1060 NQN'!$A$2:$A$2023,$G864,'1060 NQN'!$Q$2:$Q$2023)</f>
        <v/>
      </c>
      <c r="M864" s="30">
        <f>$K864-$L864</f>
        <v/>
      </c>
      <c r="N864" s="31">
        <f>IFERROR(SUMIF('1060 NQN'!$A$2:$A$2023,$G864,'1060 NQN'!$M$2:$M$2023)/$K864,0)</f>
        <v/>
      </c>
      <c r="O864" s="31">
        <f>IFERROR($K864*$N864,"")</f>
        <v/>
      </c>
      <c r="P864" s="31">
        <f>IFERROR($L864*$N864,"")</f>
        <v/>
      </c>
      <c r="Q864" s="31">
        <f>$M864*$N864</f>
        <v/>
      </c>
      <c r="R864" s="29" t="n"/>
      <c r="S864" s="39" t="n"/>
      <c r="T864" s="29" t="inlineStr">
        <is>
          <t>No aplica: uniformes, clasificación que el inventario físico de Farmacia no releva</t>
        </is>
      </c>
      <c r="U864" s="40" t="inlineStr">
        <is>
          <t>Fuera del alcance del inventario físico</t>
        </is>
      </c>
      <c r="V864" s="29" t="n"/>
      <c r="W864" s="29" t="n"/>
      <c r="X864" s="29" t="n"/>
      <c r="Y864" s="29" t="n"/>
      <c r="Z864" s="29" t="n"/>
      <c r="AA864" s="29" t="n"/>
    </row>
    <row r="865">
      <c r="A865" s="29" t="inlineStr">
        <is>
          <t>Neuquén</t>
        </is>
      </c>
      <c r="B865" s="29" t="inlineStr">
        <is>
          <t>1060</t>
        </is>
      </c>
      <c r="C865" s="29" t="inlineStr">
        <is>
          <t>Stock SAP</t>
        </is>
      </c>
      <c r="D865" s="29" t="inlineStr">
        <is>
          <t>Uniformes</t>
        </is>
      </c>
      <c r="E865" s="29" t="inlineStr">
        <is>
          <t>ZUNI</t>
        </is>
      </c>
      <c r="F865" s="29" t="inlineStr">
        <is>
          <t>Fuera del alcance</t>
        </is>
      </c>
      <c r="G865" s="29" t="inlineStr">
        <is>
          <t>3000720</t>
        </is>
      </c>
      <c r="H865" s="29" t="inlineStr">
        <is>
          <t>PANTALON CARGO ANTI DESGARRO T56</t>
        </is>
      </c>
      <c r="I865" s="29" t="n"/>
      <c r="J865" s="29" t="n"/>
      <c r="K865" s="30">
        <f>SUMIF('1060 NQN'!$A$2:$A$2023,$G865,'1060 NQN'!$I$2:$I$2023)</f>
        <v/>
      </c>
      <c r="L865" s="30">
        <f>SUMIF('1060 NQN'!$A$2:$A$2023,$G865,'1060 NQN'!$Q$2:$Q$2023)</f>
        <v/>
      </c>
      <c r="M865" s="30">
        <f>$K865-$L865</f>
        <v/>
      </c>
      <c r="N865" s="31">
        <f>IFERROR(SUMIF('1060 NQN'!$A$2:$A$2023,$G865,'1060 NQN'!$M$2:$M$2023)/$K865,0)</f>
        <v/>
      </c>
      <c r="O865" s="31">
        <f>IFERROR($K865*$N865,"")</f>
        <v/>
      </c>
      <c r="P865" s="31">
        <f>IFERROR($L865*$N865,"")</f>
        <v/>
      </c>
      <c r="Q865" s="31">
        <f>$M865*$N865</f>
        <v/>
      </c>
      <c r="R865" s="29" t="n"/>
      <c r="S865" s="39" t="n"/>
      <c r="T865" s="29" t="inlineStr">
        <is>
          <t>No aplica: uniformes, clasificación que el inventario físico de Farmacia no releva</t>
        </is>
      </c>
      <c r="U865" s="40" t="inlineStr">
        <is>
          <t>Fuera del alcance del inventario físico</t>
        </is>
      </c>
      <c r="V865" s="29" t="n"/>
      <c r="W865" s="29" t="n"/>
      <c r="X865" s="29" t="n"/>
      <c r="Y865" s="29" t="n"/>
      <c r="Z865" s="29" t="n"/>
      <c r="AA865" s="29" t="inlineStr">
        <is>
          <t>El material ocupa 2 filas en la hoja 1060 NQN (lote/almacén). La cantidad SAP y la física de esta vista son el total del material.</t>
        </is>
      </c>
    </row>
    <row r="866">
      <c r="A866" s="29" t="inlineStr">
        <is>
          <t>Neuquén</t>
        </is>
      </c>
      <c r="B866" s="29" t="inlineStr">
        <is>
          <t>1060</t>
        </is>
      </c>
      <c r="C866" s="29" t="inlineStr">
        <is>
          <t>Stock SAP</t>
        </is>
      </c>
      <c r="D866" s="29" t="inlineStr">
        <is>
          <t>Medicamentos</t>
        </is>
      </c>
      <c r="E866" s="29" t="inlineStr">
        <is>
          <t>ZMED</t>
        </is>
      </c>
      <c r="F866" s="29" t="inlineStr">
        <is>
          <t>Dentro del alcance</t>
        </is>
      </c>
      <c r="G866" s="29" t="inlineStr">
        <is>
          <t>1000072</t>
        </is>
      </c>
      <c r="H866" s="29" t="inlineStr">
        <is>
          <t>FRAZADA CON LOGO</t>
        </is>
      </c>
      <c r="I866" s="29" t="n"/>
      <c r="J866" s="29" t="n"/>
      <c r="K866" s="30">
        <f>SUMIF('1060 NQN'!$A$2:$A$2023,$G866,'1060 NQN'!$I$2:$I$2023)</f>
        <v/>
      </c>
      <c r="L866" s="30">
        <f>SUMIF('1060 NQN'!$A$2:$A$2023,$G866,'1060 NQN'!$Q$2:$Q$2023)</f>
        <v/>
      </c>
      <c r="M866" s="30">
        <f>$K866-$L866</f>
        <v/>
      </c>
      <c r="N866" s="31">
        <f>IFERROR(SUMIF('1060 NQN'!$A$2:$A$2023,$G866,'1060 NQN'!$M$2:$M$2023)/$K866,0)</f>
        <v/>
      </c>
      <c r="O866" s="31">
        <f>IFERROR($K866*$N866,"")</f>
        <v/>
      </c>
      <c r="P866" s="31">
        <f>IFERROR($L866*$N866,"")</f>
        <v/>
      </c>
      <c r="Q866" s="31">
        <f>$M866*$N866</f>
        <v/>
      </c>
      <c r="R866" s="29" t="n"/>
      <c r="S866" s="39" t="n"/>
      <c r="T866" s="29" t="inlineStr">
        <is>
          <t>Sin recuento físico en el inventario de Avain</t>
        </is>
      </c>
      <c r="U866" s="40" t="inlineStr">
        <is>
          <t>Sin recuento físico</t>
        </is>
      </c>
      <c r="V866" s="29" t="n"/>
      <c r="W866" s="29" t="n"/>
      <c r="X866" s="29" t="n"/>
      <c r="Y866" s="29" t="n"/>
      <c r="Z866" s="29" t="n"/>
      <c r="AA866" s="29" t="inlineStr">
        <is>
          <t>El material ocupa 3 filas en la hoja 1060 NQN (lote/almacén). La cantidad SAP y la física de esta vista son el total del material.</t>
        </is>
      </c>
    </row>
    <row r="867">
      <c r="A867" s="29" t="inlineStr">
        <is>
          <t>Neuquén</t>
        </is>
      </c>
      <c r="B867" s="29" t="inlineStr">
        <is>
          <t>1060</t>
        </is>
      </c>
      <c r="C867" s="29" t="inlineStr">
        <is>
          <t>Stock SAP</t>
        </is>
      </c>
      <c r="D867" s="29" t="inlineStr">
        <is>
          <t>Uniformes</t>
        </is>
      </c>
      <c r="E867" s="29" t="inlineStr">
        <is>
          <t>ZUNI</t>
        </is>
      </c>
      <c r="F867" s="29" t="inlineStr">
        <is>
          <t>Fuera del alcance</t>
        </is>
      </c>
      <c r="G867" s="29" t="inlineStr">
        <is>
          <t>3000216</t>
        </is>
      </c>
      <c r="H867" s="29" t="inlineStr">
        <is>
          <t>BOTIN DE SEGURIDAD T37</t>
        </is>
      </c>
      <c r="I867" s="29" t="n"/>
      <c r="J867" s="29" t="n"/>
      <c r="K867" s="30">
        <f>SUMIF('1060 NQN'!$A$2:$A$2023,$G867,'1060 NQN'!$I$2:$I$2023)</f>
        <v/>
      </c>
      <c r="L867" s="30">
        <f>SUMIF('1060 NQN'!$A$2:$A$2023,$G867,'1060 NQN'!$Q$2:$Q$2023)</f>
        <v/>
      </c>
      <c r="M867" s="30">
        <f>$K867-$L867</f>
        <v/>
      </c>
      <c r="N867" s="31">
        <f>IFERROR(SUMIF('1060 NQN'!$A$2:$A$2023,$G867,'1060 NQN'!$M$2:$M$2023)/$K867,0)</f>
        <v/>
      </c>
      <c r="O867" s="31">
        <f>IFERROR($K867*$N867,"")</f>
        <v/>
      </c>
      <c r="P867" s="31">
        <f>IFERROR($L867*$N867,"")</f>
        <v/>
      </c>
      <c r="Q867" s="31">
        <f>$M867*$N867</f>
        <v/>
      </c>
      <c r="R867" s="29" t="n"/>
      <c r="S867" s="39" t="n"/>
      <c r="T867" s="29" t="inlineStr">
        <is>
          <t>No aplica: uniformes, clasificación que el inventario físico de Farmacia no releva</t>
        </is>
      </c>
      <c r="U867" s="40" t="inlineStr">
        <is>
          <t>Fuera del alcance del inventario físico</t>
        </is>
      </c>
      <c r="V867" s="29" t="n"/>
      <c r="W867" s="29" t="n"/>
      <c r="X867" s="29" t="n"/>
      <c r="Y867" s="29" t="n"/>
      <c r="Z867" s="29" t="n"/>
      <c r="AA867" s="29" t="inlineStr">
        <is>
          <t>El material ocupa 2 filas en la hoja 1060 NQN (lote/almacén). La cantidad SAP y la física de esta vista son el total del material.</t>
        </is>
      </c>
    </row>
    <row r="868">
      <c r="A868" s="29" t="inlineStr">
        <is>
          <t>Neuquén</t>
        </is>
      </c>
      <c r="B868" s="29" t="inlineStr">
        <is>
          <t>1060</t>
        </is>
      </c>
      <c r="C868" s="29" t="inlineStr">
        <is>
          <t>Stock SAP</t>
        </is>
      </c>
      <c r="D868" s="29" t="inlineStr">
        <is>
          <t>Uniformes</t>
        </is>
      </c>
      <c r="E868" s="29" t="inlineStr">
        <is>
          <t>ZUNI</t>
        </is>
      </c>
      <c r="F868" s="29" t="inlineStr">
        <is>
          <t>Fuera del alcance</t>
        </is>
      </c>
      <c r="G868" s="29" t="inlineStr">
        <is>
          <t>3000719</t>
        </is>
      </c>
      <c r="H868" s="29" t="inlineStr">
        <is>
          <t>PANTALON CARGO ANTI DESGARRO T54</t>
        </is>
      </c>
      <c r="I868" s="29" t="n"/>
      <c r="J868" s="29" t="n"/>
      <c r="K868" s="30">
        <f>SUMIF('1060 NQN'!$A$2:$A$2023,$G868,'1060 NQN'!$I$2:$I$2023)</f>
        <v/>
      </c>
      <c r="L868" s="30">
        <f>SUMIF('1060 NQN'!$A$2:$A$2023,$G868,'1060 NQN'!$Q$2:$Q$2023)</f>
        <v/>
      </c>
      <c r="M868" s="30">
        <f>$K868-$L868</f>
        <v/>
      </c>
      <c r="N868" s="31">
        <f>IFERROR(SUMIF('1060 NQN'!$A$2:$A$2023,$G868,'1060 NQN'!$M$2:$M$2023)/$K868,0)</f>
        <v/>
      </c>
      <c r="O868" s="31">
        <f>IFERROR($K868*$N868,"")</f>
        <v/>
      </c>
      <c r="P868" s="31">
        <f>IFERROR($L868*$N868,"")</f>
        <v/>
      </c>
      <c r="Q868" s="31">
        <f>$M868*$N868</f>
        <v/>
      </c>
      <c r="R868" s="29" t="n"/>
      <c r="S868" s="39" t="n"/>
      <c r="T868" s="29" t="inlineStr">
        <is>
          <t>No aplica: uniformes, clasificación que el inventario físico de Farmacia no releva</t>
        </is>
      </c>
      <c r="U868" s="40" t="inlineStr">
        <is>
          <t>Fuera del alcance del inventario físico</t>
        </is>
      </c>
      <c r="V868" s="29" t="n"/>
      <c r="W868" s="29" t="n"/>
      <c r="X868" s="29" t="n"/>
      <c r="Y868" s="29" t="n"/>
      <c r="Z868" s="29" t="n"/>
      <c r="AA868" s="29" t="n"/>
    </row>
    <row r="869">
      <c r="A869" s="29" t="inlineStr">
        <is>
          <t>Neuquén</t>
        </is>
      </c>
      <c r="B869" s="29" t="inlineStr">
        <is>
          <t>1060</t>
        </is>
      </c>
      <c r="C869" s="29" t="inlineStr">
        <is>
          <t>Stock SAP</t>
        </is>
      </c>
      <c r="D869" s="29" t="inlineStr">
        <is>
          <t>Uniformes</t>
        </is>
      </c>
      <c r="E869" s="29" t="inlineStr">
        <is>
          <t>ZUNI</t>
        </is>
      </c>
      <c r="F869" s="29" t="inlineStr">
        <is>
          <t>Fuera del alcance</t>
        </is>
      </c>
      <c r="G869" s="29" t="inlineStr">
        <is>
          <t>3000729</t>
        </is>
      </c>
      <c r="H869" s="29" t="inlineStr">
        <is>
          <t>CHAQUETA CELESTE MCORTA YACIMIENTO T L</t>
        </is>
      </c>
      <c r="I869" s="29" t="n"/>
      <c r="J869" s="29" t="n"/>
      <c r="K869" s="30">
        <f>SUMIF('1060 NQN'!$A$2:$A$2023,$G869,'1060 NQN'!$I$2:$I$2023)</f>
        <v/>
      </c>
      <c r="L869" s="30">
        <f>SUMIF('1060 NQN'!$A$2:$A$2023,$G869,'1060 NQN'!$Q$2:$Q$2023)</f>
        <v/>
      </c>
      <c r="M869" s="30">
        <f>$K869-$L869</f>
        <v/>
      </c>
      <c r="N869" s="31">
        <f>IFERROR(SUMIF('1060 NQN'!$A$2:$A$2023,$G869,'1060 NQN'!$M$2:$M$2023)/$K869,0)</f>
        <v/>
      </c>
      <c r="O869" s="31">
        <f>IFERROR($K869*$N869,"")</f>
        <v/>
      </c>
      <c r="P869" s="31">
        <f>IFERROR($L869*$N869,"")</f>
        <v/>
      </c>
      <c r="Q869" s="31">
        <f>$M869*$N869</f>
        <v/>
      </c>
      <c r="R869" s="29" t="n"/>
      <c r="S869" s="39" t="n"/>
      <c r="T869" s="29" t="inlineStr">
        <is>
          <t>No aplica: uniformes, clasificación que el inventario físico de Farmacia no releva</t>
        </is>
      </c>
      <c r="U869" s="40" t="inlineStr">
        <is>
          <t>Fuera del alcance del inventario físico</t>
        </is>
      </c>
      <c r="V869" s="29" t="n"/>
      <c r="W869" s="29" t="n"/>
      <c r="X869" s="29" t="n"/>
      <c r="Y869" s="29" t="n"/>
      <c r="Z869" s="29" t="n"/>
      <c r="AA869" s="29" t="n"/>
    </row>
    <row r="870">
      <c r="A870" s="29" t="inlineStr">
        <is>
          <t>Neuquén</t>
        </is>
      </c>
      <c r="B870" s="29" t="inlineStr">
        <is>
          <t>1060</t>
        </is>
      </c>
      <c r="C870" s="29" t="inlineStr">
        <is>
          <t>Stock SAP</t>
        </is>
      </c>
      <c r="D870" s="29" t="inlineStr">
        <is>
          <t>Uniformes</t>
        </is>
      </c>
      <c r="E870" s="29" t="inlineStr">
        <is>
          <t>ZUNI</t>
        </is>
      </c>
      <c r="F870" s="29" t="inlineStr">
        <is>
          <t>Fuera del alcance</t>
        </is>
      </c>
      <c r="G870" s="29" t="inlineStr">
        <is>
          <t>3001347</t>
        </is>
      </c>
      <c r="H870" s="29" t="inlineStr">
        <is>
          <t>CHALECO REFLECTIVO S</t>
        </is>
      </c>
      <c r="I870" s="29" t="n"/>
      <c r="J870" s="29" t="n"/>
      <c r="K870" s="30">
        <f>SUMIF('1060 NQN'!$A$2:$A$2023,$G870,'1060 NQN'!$I$2:$I$2023)</f>
        <v/>
      </c>
      <c r="L870" s="30">
        <f>SUMIF('1060 NQN'!$A$2:$A$2023,$G870,'1060 NQN'!$Q$2:$Q$2023)</f>
        <v/>
      </c>
      <c r="M870" s="30">
        <f>$K870-$L870</f>
        <v/>
      </c>
      <c r="N870" s="31">
        <f>IFERROR(SUMIF('1060 NQN'!$A$2:$A$2023,$G870,'1060 NQN'!$M$2:$M$2023)/$K870,0)</f>
        <v/>
      </c>
      <c r="O870" s="31">
        <f>IFERROR($K870*$N870,"")</f>
        <v/>
      </c>
      <c r="P870" s="31">
        <f>IFERROR($L870*$N870,"")</f>
        <v/>
      </c>
      <c r="Q870" s="31">
        <f>$M870*$N870</f>
        <v/>
      </c>
      <c r="R870" s="29" t="n"/>
      <c r="S870" s="39" t="n"/>
      <c r="T870" s="29" t="inlineStr">
        <is>
          <t>No aplica: uniformes, clasificación que el inventario físico de Farmacia no releva</t>
        </is>
      </c>
      <c r="U870" s="40" t="inlineStr">
        <is>
          <t>Fuera del alcance del inventario físico</t>
        </is>
      </c>
      <c r="V870" s="29" t="n"/>
      <c r="W870" s="29" t="n"/>
      <c r="X870" s="29" t="n"/>
      <c r="Y870" s="29" t="n"/>
      <c r="Z870" s="29" t="n"/>
      <c r="AA870" s="29" t="n"/>
    </row>
    <row r="871">
      <c r="A871" s="29" t="inlineStr">
        <is>
          <t>Neuquén</t>
        </is>
      </c>
      <c r="B871" s="29" t="inlineStr">
        <is>
          <t>1060</t>
        </is>
      </c>
      <c r="C871" s="29" t="inlineStr">
        <is>
          <t>Stock SAP</t>
        </is>
      </c>
      <c r="D871" s="29" t="inlineStr">
        <is>
          <t>Medicamentos</t>
        </is>
      </c>
      <c r="E871" s="29" t="inlineStr">
        <is>
          <t>ZMED</t>
        </is>
      </c>
      <c r="F871" s="29" t="inlineStr">
        <is>
          <t>Dentro del alcance</t>
        </is>
      </c>
      <c r="G871" s="29" t="inlineStr">
        <is>
          <t>1000139</t>
        </is>
      </c>
      <c r="H871" s="29" t="inlineStr">
        <is>
          <t>DIAZEPAM 10MG COMPRIMIDOS</t>
        </is>
      </c>
      <c r="I871" s="29" t="n"/>
      <c r="J871" s="29" t="n"/>
      <c r="K871" s="30">
        <f>SUMIF('1060 NQN'!$A$2:$A$2023,$G871,'1060 NQN'!$I$2:$I$2023)</f>
        <v/>
      </c>
      <c r="L871" s="30">
        <f>SUMIF('1060 NQN'!$A$2:$A$2023,$G871,'1060 NQN'!$Q$2:$Q$2023)</f>
        <v/>
      </c>
      <c r="M871" s="30">
        <f>$K871-$L871</f>
        <v/>
      </c>
      <c r="N871" s="31">
        <f>IFERROR(SUMIF('1060 NQN'!$A$2:$A$2023,$G871,'1060 NQN'!$M$2:$M$2023)/$K871,0)</f>
        <v/>
      </c>
      <c r="O871" s="31">
        <f>IFERROR($K871*$N871,"")</f>
        <v/>
      </c>
      <c r="P871" s="31">
        <f>IFERROR($L871*$N871,"")</f>
        <v/>
      </c>
      <c r="Q871" s="31">
        <f>$M871*$N871</f>
        <v/>
      </c>
      <c r="R871" s="29" t="n"/>
      <c r="S871" s="39" t="n"/>
      <c r="T871" s="29" t="inlineStr">
        <is>
          <t>Sin recuento físico en el inventario de Avain</t>
        </is>
      </c>
      <c r="U871" s="40" t="inlineStr">
        <is>
          <t>Sin recuento físico</t>
        </is>
      </c>
      <c r="V871" s="29" t="n"/>
      <c r="W871" s="29" t="n"/>
      <c r="X871" s="29" t="n"/>
      <c r="Y871" s="29" t="n"/>
      <c r="Z871" s="29" t="n"/>
      <c r="AA871" s="29" t="n"/>
    </row>
    <row r="872">
      <c r="A872" s="29" t="inlineStr">
        <is>
          <t>Neuquén</t>
        </is>
      </c>
      <c r="B872" s="29" t="inlineStr">
        <is>
          <t>1060</t>
        </is>
      </c>
      <c r="C872" s="29" t="inlineStr">
        <is>
          <t>Stock SAP</t>
        </is>
      </c>
      <c r="D872" s="29" t="inlineStr">
        <is>
          <t>Medicamentos</t>
        </is>
      </c>
      <c r="E872" s="29" t="inlineStr">
        <is>
          <t>ZMED</t>
        </is>
      </c>
      <c r="F872" s="29" t="inlineStr">
        <is>
          <t>Dentro del alcance</t>
        </is>
      </c>
      <c r="G872" s="29" t="inlineStr">
        <is>
          <t>1000444</t>
        </is>
      </c>
      <c r="H872" s="29" t="inlineStr">
        <is>
          <t>DELTISONA 4MG COMPRIMIDOS</t>
        </is>
      </c>
      <c r="I872" s="29" t="inlineStr">
        <is>
          <t>476</t>
        </is>
      </c>
      <c r="J872" s="29" t="inlineStr">
        <is>
          <t>DELTISONA B 4 mg</t>
        </is>
      </c>
      <c r="K872" s="30">
        <f>SUMIF('1060 NQN'!$A$2:$A$2023,$G872,'1060 NQN'!$I$2:$I$2023)</f>
        <v/>
      </c>
      <c r="L872" s="30">
        <f>SUMIF('1060 NQN'!$A$2:$A$2023,$G872,'1060 NQN'!$Q$2:$Q$2023)</f>
        <v/>
      </c>
      <c r="M872" s="30">
        <f>$K872-$L872</f>
        <v/>
      </c>
      <c r="N872" s="31">
        <f>IFERROR(SUMIF('1060 NQN'!$A$2:$A$2023,$G872,'1060 NQN'!$M$2:$M$2023)/$K872,0)</f>
        <v/>
      </c>
      <c r="O872" s="31">
        <f>IFERROR($K872*$N872,"")</f>
        <v/>
      </c>
      <c r="P872" s="31">
        <f>IFERROR($L872*$N872,"")</f>
        <v/>
      </c>
      <c r="Q872" s="31">
        <f>$M872*$N872</f>
        <v/>
      </c>
      <c r="R872" s="29" t="n"/>
      <c r="S872" s="42" t="inlineStr">
        <is>
          <t>Media</t>
        </is>
      </c>
      <c r="T872" s="29" t="inlineStr">
        <is>
          <t>Homologado – confianza Media – pendiente de validación</t>
        </is>
      </c>
      <c r="U872" s="38" t="inlineStr">
        <is>
          <t>Dar de baja en SAP</t>
        </is>
      </c>
      <c r="V872" s="29" t="inlineStr">
        <is>
          <t>Cruce por nomenclatura SAP</t>
        </is>
      </c>
      <c r="W872" s="29" t="inlineStr">
        <is>
          <t>No</t>
        </is>
      </c>
      <c r="X872" s="29" t="n"/>
      <c r="Y872" s="29" t="inlineStr">
        <is>
          <t>No</t>
        </is>
      </c>
      <c r="Z872" s="29" t="n"/>
      <c r="AA872" s="29" t="inlineStr">
        <is>
          <t>Cruce por nomenclatura: dosis coincide; similitud 0.73.</t>
        </is>
      </c>
    </row>
    <row r="873">
      <c r="A873" s="29" t="inlineStr">
        <is>
          <t>Neuquén</t>
        </is>
      </c>
      <c r="B873" s="29" t="inlineStr">
        <is>
          <t>1060</t>
        </is>
      </c>
      <c r="C873" s="29" t="inlineStr">
        <is>
          <t>Stock SAP</t>
        </is>
      </c>
      <c r="D873" s="29" t="inlineStr">
        <is>
          <t>Medicamentos</t>
        </is>
      </c>
      <c r="E873" s="29" t="inlineStr">
        <is>
          <t>ZMED</t>
        </is>
      </c>
      <c r="F873" s="29" t="inlineStr">
        <is>
          <t>Dentro del alcance</t>
        </is>
      </c>
      <c r="G873" s="29" t="inlineStr">
        <is>
          <t>1000530</t>
        </is>
      </c>
      <c r="H873" s="29" t="inlineStr">
        <is>
          <t>DIFENHIDRAMINA 50 MG COMPRIMIDOS</t>
        </is>
      </c>
      <c r="I873" s="29" t="n"/>
      <c r="J873" s="29" t="n"/>
      <c r="K873" s="30">
        <f>SUMIF('1060 NQN'!$A$2:$A$2023,$G873,'1060 NQN'!$I$2:$I$2023)</f>
        <v/>
      </c>
      <c r="L873" s="30">
        <f>SUMIF('1060 NQN'!$A$2:$A$2023,$G873,'1060 NQN'!$Q$2:$Q$2023)</f>
        <v/>
      </c>
      <c r="M873" s="30">
        <f>$K873-$L873</f>
        <v/>
      </c>
      <c r="N873" s="31">
        <f>IFERROR(SUMIF('1060 NQN'!$A$2:$A$2023,$G873,'1060 NQN'!$M$2:$M$2023)/$K873,0)</f>
        <v/>
      </c>
      <c r="O873" s="31">
        <f>IFERROR($K873*$N873,"")</f>
        <v/>
      </c>
      <c r="P873" s="31">
        <f>IFERROR($L873*$N873,"")</f>
        <v/>
      </c>
      <c r="Q873" s="31">
        <f>$M873*$N873</f>
        <v/>
      </c>
      <c r="R873" s="29" t="n"/>
      <c r="S873" s="39" t="n"/>
      <c r="T873" s="29" t="inlineStr">
        <is>
          <t>Sin recuento físico en el inventario de Avain</t>
        </is>
      </c>
      <c r="U873" s="40" t="inlineStr">
        <is>
          <t>Sin recuento físico</t>
        </is>
      </c>
      <c r="V873" s="29" t="n"/>
      <c r="W873" s="29" t="n"/>
      <c r="X873" s="29" t="n"/>
      <c r="Y873" s="29" t="n"/>
      <c r="Z873" s="29" t="n"/>
      <c r="AA873" s="29" t="n"/>
    </row>
    <row r="874">
      <c r="A874" s="29" t="inlineStr">
        <is>
          <t>Neuquén</t>
        </is>
      </c>
      <c r="B874" s="29" t="inlineStr">
        <is>
          <t>1060</t>
        </is>
      </c>
      <c r="C874" s="29" t="inlineStr">
        <is>
          <t>Stock SAP</t>
        </is>
      </c>
      <c r="D874" s="29" t="inlineStr">
        <is>
          <t>Descartables</t>
        </is>
      </c>
      <c r="E874" s="29" t="inlineStr">
        <is>
          <t>ZDES</t>
        </is>
      </c>
      <c r="F874" s="29" t="inlineStr">
        <is>
          <t>Dentro del alcance</t>
        </is>
      </c>
      <c r="G874" s="29" t="inlineStr">
        <is>
          <t>2000093</t>
        </is>
      </c>
      <c r="H874" s="29" t="inlineStr">
        <is>
          <t>SONDA VESICAL DE 2 VIAS Nº 16  (LÁTEX)</t>
        </is>
      </c>
      <c r="I874" s="29" t="n"/>
      <c r="J874" s="29" t="n"/>
      <c r="K874" s="30">
        <f>SUMIF('1060 NQN'!$A$2:$A$2023,$G874,'1060 NQN'!$I$2:$I$2023)</f>
        <v/>
      </c>
      <c r="L874" s="30">
        <f>SUMIF('1060 NQN'!$A$2:$A$2023,$G874,'1060 NQN'!$Q$2:$Q$2023)</f>
        <v/>
      </c>
      <c r="M874" s="30">
        <f>$K874-$L874</f>
        <v/>
      </c>
      <c r="N874" s="31">
        <f>IFERROR(SUMIF('1060 NQN'!$A$2:$A$2023,$G874,'1060 NQN'!$M$2:$M$2023)/$K874,0)</f>
        <v/>
      </c>
      <c r="O874" s="31">
        <f>IFERROR($K874*$N874,"")</f>
        <v/>
      </c>
      <c r="P874" s="31">
        <f>IFERROR($L874*$N874,"")</f>
        <v/>
      </c>
      <c r="Q874" s="31">
        <f>$M874*$N874</f>
        <v/>
      </c>
      <c r="R874" s="29" t="n"/>
      <c r="S874" s="39" t="n"/>
      <c r="T874" s="29" t="inlineStr">
        <is>
          <t>Sin recuento físico en el inventario de Avain</t>
        </is>
      </c>
      <c r="U874" s="40" t="inlineStr">
        <is>
          <t>Sin recuento físico</t>
        </is>
      </c>
      <c r="V874" s="29" t="n"/>
      <c r="W874" s="29" t="n"/>
      <c r="X874" s="29" t="n"/>
      <c r="Y874" s="29" t="n"/>
      <c r="Z874" s="29" t="n"/>
      <c r="AA874" s="29" t="inlineStr">
        <is>
          <t>El material ocupa 2 filas en la hoja 1060 NQN (lote/almacén). La cantidad SAP y la física de esta vista son el total del material.</t>
        </is>
      </c>
    </row>
    <row r="875">
      <c r="A875" s="29" t="inlineStr">
        <is>
          <t>Neuquén</t>
        </is>
      </c>
      <c r="B875" s="29" t="inlineStr">
        <is>
          <t>1060</t>
        </is>
      </c>
      <c r="C875" s="29" t="inlineStr">
        <is>
          <t>Stock SAP</t>
        </is>
      </c>
      <c r="D875" s="29" t="inlineStr">
        <is>
          <t>Descartables</t>
        </is>
      </c>
      <c r="E875" s="29" t="inlineStr">
        <is>
          <t>ZDES</t>
        </is>
      </c>
      <c r="F875" s="29" t="inlineStr">
        <is>
          <t>Dentro del alcance</t>
        </is>
      </c>
      <c r="G875" s="29" t="inlineStr">
        <is>
          <t>2000209</t>
        </is>
      </c>
      <c r="H875" s="29" t="inlineStr">
        <is>
          <t>TIJERA  PARA VENDAJES  (TRAUMA)</t>
        </is>
      </c>
      <c r="I875" s="29" t="n"/>
      <c r="J875" s="29" t="n"/>
      <c r="K875" s="30">
        <f>SUMIF('1060 NQN'!$A$2:$A$2023,$G875,'1060 NQN'!$I$2:$I$2023)</f>
        <v/>
      </c>
      <c r="L875" s="30">
        <f>SUMIF('1060 NQN'!$A$2:$A$2023,$G875,'1060 NQN'!$Q$2:$Q$2023)</f>
        <v/>
      </c>
      <c r="M875" s="30">
        <f>$K875-$L875</f>
        <v/>
      </c>
      <c r="N875" s="31">
        <f>IFERROR(SUMIF('1060 NQN'!$A$2:$A$2023,$G875,'1060 NQN'!$M$2:$M$2023)/$K875,0)</f>
        <v/>
      </c>
      <c r="O875" s="31">
        <f>IFERROR($K875*$N875,"")</f>
        <v/>
      </c>
      <c r="P875" s="31">
        <f>IFERROR($L875*$N875,"")</f>
        <v/>
      </c>
      <c r="Q875" s="31">
        <f>$M875*$N875</f>
        <v/>
      </c>
      <c r="R875" s="29" t="n"/>
      <c r="S875" s="39" t="n"/>
      <c r="T875" s="29" t="inlineStr">
        <is>
          <t>Sin recuento físico en el inventario de Avain</t>
        </is>
      </c>
      <c r="U875" s="40" t="inlineStr">
        <is>
          <t>Sin recuento físico</t>
        </is>
      </c>
      <c r="V875" s="29" t="n"/>
      <c r="W875" s="29" t="n"/>
      <c r="X875" s="29" t="n"/>
      <c r="Y875" s="29" t="n"/>
      <c r="Z875" s="29" t="n"/>
      <c r="AA875" s="29" t="n"/>
    </row>
    <row r="876">
      <c r="A876" s="29" t="inlineStr">
        <is>
          <t>Neuquén</t>
        </is>
      </c>
      <c r="B876" s="29" t="inlineStr">
        <is>
          <t>1060</t>
        </is>
      </c>
      <c r="C876" s="29" t="inlineStr">
        <is>
          <t>Stock SAP</t>
        </is>
      </c>
      <c r="D876" s="29" t="inlineStr">
        <is>
          <t>Descartables</t>
        </is>
      </c>
      <c r="E876" s="29" t="inlineStr">
        <is>
          <t>ZDES</t>
        </is>
      </c>
      <c r="F876" s="29" t="inlineStr">
        <is>
          <t>Dentro del alcance</t>
        </is>
      </c>
      <c r="G876" s="29" t="inlineStr">
        <is>
          <t>2000298</t>
        </is>
      </c>
      <c r="H876" s="29" t="inlineStr">
        <is>
          <t>AEROCAMARA ADULTO CON MASCARA</t>
        </is>
      </c>
      <c r="I876" s="29" t="n"/>
      <c r="J876" s="29" t="n"/>
      <c r="K876" s="30">
        <f>SUMIF('1060 NQN'!$A$2:$A$2023,$G876,'1060 NQN'!$I$2:$I$2023)</f>
        <v/>
      </c>
      <c r="L876" s="30">
        <f>SUMIF('1060 NQN'!$A$2:$A$2023,$G876,'1060 NQN'!$Q$2:$Q$2023)</f>
        <v/>
      </c>
      <c r="M876" s="30">
        <f>$K876-$L876</f>
        <v/>
      </c>
      <c r="N876" s="31">
        <f>IFERROR(SUMIF('1060 NQN'!$A$2:$A$2023,$G876,'1060 NQN'!$M$2:$M$2023)/$K876,0)</f>
        <v/>
      </c>
      <c r="O876" s="31">
        <f>IFERROR($K876*$N876,"")</f>
        <v/>
      </c>
      <c r="P876" s="31">
        <f>IFERROR($L876*$N876,"")</f>
        <v/>
      </c>
      <c r="Q876" s="31">
        <f>$M876*$N876</f>
        <v/>
      </c>
      <c r="R876" s="29" t="n"/>
      <c r="S876" s="39" t="n"/>
      <c r="T876" s="29" t="inlineStr">
        <is>
          <t>Sin recuento físico en el inventario de Avain</t>
        </is>
      </c>
      <c r="U876" s="40" t="inlineStr">
        <is>
          <t>Sin recuento físico</t>
        </is>
      </c>
      <c r="V876" s="29" t="n"/>
      <c r="W876" s="29" t="n"/>
      <c r="X876" s="29" t="n"/>
      <c r="Y876" s="29" t="n"/>
      <c r="Z876" s="29" t="n"/>
      <c r="AA876" s="29" t="inlineStr">
        <is>
          <t>El material ocupa 2 filas en la hoja 1060 NQN (lote/almacén). La cantidad SAP y la física de esta vista son el total del material.</t>
        </is>
      </c>
    </row>
    <row r="877">
      <c r="A877" s="29" t="inlineStr">
        <is>
          <t>Neuquén</t>
        </is>
      </c>
      <c r="B877" s="29" t="inlineStr">
        <is>
          <t>1060</t>
        </is>
      </c>
      <c r="C877" s="29" t="inlineStr">
        <is>
          <t>Stock SAP</t>
        </is>
      </c>
      <c r="D877" s="29" t="inlineStr">
        <is>
          <t>Descartables</t>
        </is>
      </c>
      <c r="E877" s="29" t="inlineStr">
        <is>
          <t>ZDES</t>
        </is>
      </c>
      <c r="F877" s="29" t="inlineStr">
        <is>
          <t>Dentro del alcance</t>
        </is>
      </c>
      <c r="G877" s="29" t="inlineStr">
        <is>
          <t>2000422</t>
        </is>
      </c>
      <c r="H877" s="29" t="inlineStr">
        <is>
          <t>DESCARTADOR EXCELENT E-1 X 1 LTR</t>
        </is>
      </c>
      <c r="I877" s="29" t="n"/>
      <c r="J877" s="29" t="n"/>
      <c r="K877" s="30">
        <f>SUMIF('1060 NQN'!$A$2:$A$2023,$G877,'1060 NQN'!$I$2:$I$2023)</f>
        <v/>
      </c>
      <c r="L877" s="30">
        <f>SUMIF('1060 NQN'!$A$2:$A$2023,$G877,'1060 NQN'!$Q$2:$Q$2023)</f>
        <v/>
      </c>
      <c r="M877" s="30">
        <f>$K877-$L877</f>
        <v/>
      </c>
      <c r="N877" s="31">
        <f>IFERROR(SUMIF('1060 NQN'!$A$2:$A$2023,$G877,'1060 NQN'!$M$2:$M$2023)/$K877,0)</f>
        <v/>
      </c>
      <c r="O877" s="31">
        <f>IFERROR($K877*$N877,"")</f>
        <v/>
      </c>
      <c r="P877" s="31">
        <f>IFERROR($L877*$N877,"")</f>
        <v/>
      </c>
      <c r="Q877" s="31">
        <f>$M877*$N877</f>
        <v/>
      </c>
      <c r="R877" s="29" t="n"/>
      <c r="S877" s="39" t="n"/>
      <c r="T877" s="29" t="inlineStr">
        <is>
          <t>Sin recuento físico en el inventario de Avain</t>
        </is>
      </c>
      <c r="U877" s="40" t="inlineStr">
        <is>
          <t>Sin recuento físico</t>
        </is>
      </c>
      <c r="V877" s="29" t="n"/>
      <c r="W877" s="29" t="n"/>
      <c r="X877" s="29" t="n"/>
      <c r="Y877" s="29" t="n"/>
      <c r="Z877" s="29" t="n"/>
      <c r="AA877" s="29" t="n"/>
    </row>
    <row r="878">
      <c r="A878" s="29" t="inlineStr">
        <is>
          <t>Neuquén</t>
        </is>
      </c>
      <c r="B878" s="29" t="inlineStr">
        <is>
          <t>1060</t>
        </is>
      </c>
      <c r="C878" s="29" t="inlineStr">
        <is>
          <t>Stock SAP</t>
        </is>
      </c>
      <c r="D878" s="29" t="inlineStr">
        <is>
          <t>Descartables</t>
        </is>
      </c>
      <c r="E878" s="29" t="inlineStr">
        <is>
          <t>ZDES</t>
        </is>
      </c>
      <c r="F878" s="29" t="inlineStr">
        <is>
          <t>Dentro del alcance</t>
        </is>
      </c>
      <c r="G878" s="29" t="inlineStr">
        <is>
          <t>2000488</t>
        </is>
      </c>
      <c r="H878" s="29" t="inlineStr">
        <is>
          <t>COLLAR CERVICAL EXTRA GRANDE</t>
        </is>
      </c>
      <c r="I878" s="29" t="n"/>
      <c r="J878" s="29" t="n"/>
      <c r="K878" s="30">
        <f>SUMIF('1060 NQN'!$A$2:$A$2023,$G878,'1060 NQN'!$I$2:$I$2023)</f>
        <v/>
      </c>
      <c r="L878" s="30">
        <f>SUMIF('1060 NQN'!$A$2:$A$2023,$G878,'1060 NQN'!$Q$2:$Q$2023)</f>
        <v/>
      </c>
      <c r="M878" s="30">
        <f>$K878-$L878</f>
        <v/>
      </c>
      <c r="N878" s="31">
        <f>IFERROR(SUMIF('1060 NQN'!$A$2:$A$2023,$G878,'1060 NQN'!$M$2:$M$2023)/$K878,0)</f>
        <v/>
      </c>
      <c r="O878" s="31">
        <f>IFERROR($K878*$N878,"")</f>
        <v/>
      </c>
      <c r="P878" s="31">
        <f>IFERROR($L878*$N878,"")</f>
        <v/>
      </c>
      <c r="Q878" s="31">
        <f>$M878*$N878</f>
        <v/>
      </c>
      <c r="R878" s="29" t="n"/>
      <c r="S878" s="39" t="n"/>
      <c r="T878" s="29" t="inlineStr">
        <is>
          <t>Sin recuento físico en el inventario de Avain</t>
        </is>
      </c>
      <c r="U878" s="40" t="inlineStr">
        <is>
          <t>Sin recuento físico</t>
        </is>
      </c>
      <c r="V878" s="29" t="n"/>
      <c r="W878" s="29" t="n"/>
      <c r="X878" s="29" t="n"/>
      <c r="Y878" s="29" t="n"/>
      <c r="Z878" s="29" t="n"/>
      <c r="AA878" s="29" t="n"/>
    </row>
    <row r="879">
      <c r="A879" s="29" t="inlineStr">
        <is>
          <t>Neuquén</t>
        </is>
      </c>
      <c r="B879" s="29" t="inlineStr">
        <is>
          <t>1060</t>
        </is>
      </c>
      <c r="C879" s="29" t="inlineStr">
        <is>
          <t>Stock SAP</t>
        </is>
      </c>
      <c r="D879" s="29" t="inlineStr">
        <is>
          <t>Descartables</t>
        </is>
      </c>
      <c r="E879" s="29" t="inlineStr">
        <is>
          <t>ZDES</t>
        </is>
      </c>
      <c r="F879" s="29" t="inlineStr">
        <is>
          <t>Dentro del alcance</t>
        </is>
      </c>
      <c r="G879" s="29" t="inlineStr">
        <is>
          <t>2000728</t>
        </is>
      </c>
      <c r="H879" s="29" t="inlineStr">
        <is>
          <t>TABLA ESPINAL ADULTO PLASTICA</t>
        </is>
      </c>
      <c r="I879" s="29" t="n"/>
      <c r="J879" s="29" t="n"/>
      <c r="K879" s="30">
        <f>SUMIF('1060 NQN'!$A$2:$A$2023,$G879,'1060 NQN'!$I$2:$I$2023)</f>
        <v/>
      </c>
      <c r="L879" s="30">
        <f>SUMIF('1060 NQN'!$A$2:$A$2023,$G879,'1060 NQN'!$Q$2:$Q$2023)</f>
        <v/>
      </c>
      <c r="M879" s="30">
        <f>$K879-$L879</f>
        <v/>
      </c>
      <c r="N879" s="31">
        <f>IFERROR(SUMIF('1060 NQN'!$A$2:$A$2023,$G879,'1060 NQN'!$M$2:$M$2023)/$K879,0)</f>
        <v/>
      </c>
      <c r="O879" s="31">
        <f>IFERROR($K879*$N879,"")</f>
        <v/>
      </c>
      <c r="P879" s="31">
        <f>IFERROR($L879*$N879,"")</f>
        <v/>
      </c>
      <c r="Q879" s="31">
        <f>$M879*$N879</f>
        <v/>
      </c>
      <c r="R879" s="29" t="n"/>
      <c r="S879" s="39" t="n"/>
      <c r="T879" s="29" t="inlineStr">
        <is>
          <t>Sin recuento físico en el inventario de Avain</t>
        </is>
      </c>
      <c r="U879" s="40" t="inlineStr">
        <is>
          <t>Sin recuento físico</t>
        </is>
      </c>
      <c r="V879" s="29" t="n"/>
      <c r="W879" s="29" t="n"/>
      <c r="X879" s="29" t="n"/>
      <c r="Y879" s="29" t="n"/>
      <c r="Z879" s="29" t="n"/>
      <c r="AA879" s="29" t="n"/>
    </row>
    <row r="880">
      <c r="A880" s="29" t="inlineStr">
        <is>
          <t>Neuquén</t>
        </is>
      </c>
      <c r="B880" s="29" t="inlineStr">
        <is>
          <t>1060</t>
        </is>
      </c>
      <c r="C880" s="29" t="inlineStr">
        <is>
          <t>Stock SAP</t>
        </is>
      </c>
      <c r="D880" s="29" t="inlineStr">
        <is>
          <t>Uniformes</t>
        </is>
      </c>
      <c r="E880" s="29" t="inlineStr">
        <is>
          <t>ZUNI</t>
        </is>
      </c>
      <c r="F880" s="29" t="inlineStr">
        <is>
          <t>Fuera del alcance</t>
        </is>
      </c>
      <c r="G880" s="29" t="inlineStr">
        <is>
          <t>3000215</t>
        </is>
      </c>
      <c r="H880" s="29" t="inlineStr">
        <is>
          <t>BOTIN DE SEGURIDAD T36</t>
        </is>
      </c>
      <c r="I880" s="29" t="n"/>
      <c r="J880" s="29" t="n"/>
      <c r="K880" s="30">
        <f>SUMIF('1060 NQN'!$A$2:$A$2023,$G880,'1060 NQN'!$I$2:$I$2023)</f>
        <v/>
      </c>
      <c r="L880" s="30">
        <f>SUMIF('1060 NQN'!$A$2:$A$2023,$G880,'1060 NQN'!$Q$2:$Q$2023)</f>
        <v/>
      </c>
      <c r="M880" s="30">
        <f>$K880-$L880</f>
        <v/>
      </c>
      <c r="N880" s="31">
        <f>IFERROR(SUMIF('1060 NQN'!$A$2:$A$2023,$G880,'1060 NQN'!$M$2:$M$2023)/$K880,0)</f>
        <v/>
      </c>
      <c r="O880" s="31">
        <f>IFERROR($K880*$N880,"")</f>
        <v/>
      </c>
      <c r="P880" s="31">
        <f>IFERROR($L880*$N880,"")</f>
        <v/>
      </c>
      <c r="Q880" s="31">
        <f>$M880*$N880</f>
        <v/>
      </c>
      <c r="R880" s="29" t="n"/>
      <c r="S880" s="39" t="n"/>
      <c r="T880" s="29" t="inlineStr">
        <is>
          <t>No aplica: uniformes, clasificación que el inventario físico de Farmacia no releva</t>
        </is>
      </c>
      <c r="U880" s="40" t="inlineStr">
        <is>
          <t>Fuera del alcance del inventario físico</t>
        </is>
      </c>
      <c r="V880" s="29" t="n"/>
      <c r="W880" s="29" t="n"/>
      <c r="X880" s="29" t="n"/>
      <c r="Y880" s="29" t="n"/>
      <c r="Z880" s="29" t="n"/>
      <c r="AA880" s="29" t="inlineStr">
        <is>
          <t>El material ocupa 2 filas en la hoja 1060 NQN (lote/almacén). La cantidad SAP y la física de esta vista son el total del material.</t>
        </is>
      </c>
    </row>
    <row r="881">
      <c r="A881" s="29" t="inlineStr">
        <is>
          <t>Neuquén</t>
        </is>
      </c>
      <c r="B881" s="29" t="inlineStr">
        <is>
          <t>1060</t>
        </is>
      </c>
      <c r="C881" s="29" t="inlineStr">
        <is>
          <t>Stock SAP</t>
        </is>
      </c>
      <c r="D881" s="29" t="inlineStr">
        <is>
          <t>Uniformes</t>
        </is>
      </c>
      <c r="E881" s="29" t="inlineStr">
        <is>
          <t>ZUNI</t>
        </is>
      </c>
      <c r="F881" s="29" t="inlineStr">
        <is>
          <t>Fuera del alcance</t>
        </is>
      </c>
      <c r="G881" s="29" t="inlineStr">
        <is>
          <t>3000526</t>
        </is>
      </c>
      <c r="H881" s="29" t="inlineStr">
        <is>
          <t>PROTECTOR AUDITIVO P/CASCO SORDINA</t>
        </is>
      </c>
      <c r="I881" s="29" t="n"/>
      <c r="J881" s="29" t="n"/>
      <c r="K881" s="30">
        <f>SUMIF('1060 NQN'!$A$2:$A$2023,$G881,'1060 NQN'!$I$2:$I$2023)</f>
        <v/>
      </c>
      <c r="L881" s="30">
        <f>SUMIF('1060 NQN'!$A$2:$A$2023,$G881,'1060 NQN'!$Q$2:$Q$2023)</f>
        <v/>
      </c>
      <c r="M881" s="30">
        <f>$K881-$L881</f>
        <v/>
      </c>
      <c r="N881" s="31">
        <f>IFERROR(SUMIF('1060 NQN'!$A$2:$A$2023,$G881,'1060 NQN'!$M$2:$M$2023)/$K881,0)</f>
        <v/>
      </c>
      <c r="O881" s="31">
        <f>IFERROR($K881*$N881,"")</f>
        <v/>
      </c>
      <c r="P881" s="31">
        <f>IFERROR($L881*$N881,"")</f>
        <v/>
      </c>
      <c r="Q881" s="31">
        <f>$M881*$N881</f>
        <v/>
      </c>
      <c r="R881" s="29" t="n"/>
      <c r="S881" s="39" t="n"/>
      <c r="T881" s="29" t="inlineStr">
        <is>
          <t>No aplica: uniformes, clasificación que el inventario físico de Farmacia no releva</t>
        </is>
      </c>
      <c r="U881" s="40" t="inlineStr">
        <is>
          <t>Fuera del alcance del inventario físico</t>
        </is>
      </c>
      <c r="V881" s="29" t="n"/>
      <c r="W881" s="29" t="n"/>
      <c r="X881" s="29" t="n"/>
      <c r="Y881" s="29" t="n"/>
      <c r="Z881" s="29" t="n"/>
      <c r="AA881" s="29" t="n"/>
    </row>
    <row r="882">
      <c r="A882" s="29" t="inlineStr">
        <is>
          <t>Neuquén</t>
        </is>
      </c>
      <c r="B882" s="29" t="inlineStr">
        <is>
          <t>1060</t>
        </is>
      </c>
      <c r="C882" s="29" t="inlineStr">
        <is>
          <t>Stock SAP</t>
        </is>
      </c>
      <c r="D882" s="29" t="inlineStr">
        <is>
          <t>Uniformes</t>
        </is>
      </c>
      <c r="E882" s="29" t="inlineStr">
        <is>
          <t>ZUNI</t>
        </is>
      </c>
      <c r="F882" s="29" t="inlineStr">
        <is>
          <t>Fuera del alcance</t>
        </is>
      </c>
      <c r="G882" s="29" t="inlineStr">
        <is>
          <t>3000976</t>
        </is>
      </c>
      <c r="H882" s="29" t="inlineStr">
        <is>
          <t>BOTIN DE SEGURIDAD T46</t>
        </is>
      </c>
      <c r="I882" s="29" t="n"/>
      <c r="J882" s="29" t="n"/>
      <c r="K882" s="30">
        <f>SUMIF('1060 NQN'!$A$2:$A$2023,$G882,'1060 NQN'!$I$2:$I$2023)</f>
        <v/>
      </c>
      <c r="L882" s="30">
        <f>SUMIF('1060 NQN'!$A$2:$A$2023,$G882,'1060 NQN'!$Q$2:$Q$2023)</f>
        <v/>
      </c>
      <c r="M882" s="30">
        <f>$K882-$L882</f>
        <v/>
      </c>
      <c r="N882" s="31">
        <f>IFERROR(SUMIF('1060 NQN'!$A$2:$A$2023,$G882,'1060 NQN'!$M$2:$M$2023)/$K882,0)</f>
        <v/>
      </c>
      <c r="O882" s="31">
        <f>IFERROR($K882*$N882,"")</f>
        <v/>
      </c>
      <c r="P882" s="31">
        <f>IFERROR($L882*$N882,"")</f>
        <v/>
      </c>
      <c r="Q882" s="31">
        <f>$M882*$N882</f>
        <v/>
      </c>
      <c r="R882" s="29" t="n"/>
      <c r="S882" s="39" t="n"/>
      <c r="T882" s="29" t="inlineStr">
        <is>
          <t>No aplica: uniformes, clasificación que el inventario físico de Farmacia no releva</t>
        </is>
      </c>
      <c r="U882" s="40" t="inlineStr">
        <is>
          <t>Fuera del alcance del inventario físico</t>
        </is>
      </c>
      <c r="V882" s="29" t="n"/>
      <c r="W882" s="29" t="n"/>
      <c r="X882" s="29" t="n"/>
      <c r="Y882" s="29" t="n"/>
      <c r="Z882" s="29" t="n"/>
      <c r="AA882" s="29" t="inlineStr">
        <is>
          <t>El material ocupa 2 filas en la hoja 1060 NQN (lote/almacén). La cantidad SAP y la física de esta vista son el total del material.</t>
        </is>
      </c>
    </row>
    <row r="883">
      <c r="A883" s="29" t="inlineStr">
        <is>
          <t>Neuquén</t>
        </is>
      </c>
      <c r="B883" s="29" t="inlineStr">
        <is>
          <t>1060</t>
        </is>
      </c>
      <c r="C883" s="29" t="inlineStr">
        <is>
          <t>Stock SAP</t>
        </is>
      </c>
      <c r="D883" s="29" t="inlineStr">
        <is>
          <t>Uniformes</t>
        </is>
      </c>
      <c r="E883" s="29" t="inlineStr">
        <is>
          <t>ZUNI</t>
        </is>
      </c>
      <c r="F883" s="29" t="inlineStr">
        <is>
          <t>Fuera del alcance</t>
        </is>
      </c>
      <c r="G883" s="29" t="inlineStr">
        <is>
          <t>3001436</t>
        </is>
      </c>
      <c r="H883" s="29" t="inlineStr">
        <is>
          <t>CHOMBA NEGRA L</t>
        </is>
      </c>
      <c r="I883" s="29" t="n"/>
      <c r="J883" s="29" t="n"/>
      <c r="K883" s="30">
        <f>SUMIF('1060 NQN'!$A$2:$A$2023,$G883,'1060 NQN'!$I$2:$I$2023)</f>
        <v/>
      </c>
      <c r="L883" s="30">
        <f>SUMIF('1060 NQN'!$A$2:$A$2023,$G883,'1060 NQN'!$Q$2:$Q$2023)</f>
        <v/>
      </c>
      <c r="M883" s="30">
        <f>$K883-$L883</f>
        <v/>
      </c>
      <c r="N883" s="31">
        <f>IFERROR(SUMIF('1060 NQN'!$A$2:$A$2023,$G883,'1060 NQN'!$M$2:$M$2023)/$K883,0)</f>
        <v/>
      </c>
      <c r="O883" s="31">
        <f>IFERROR($K883*$N883,"")</f>
        <v/>
      </c>
      <c r="P883" s="31">
        <f>IFERROR($L883*$N883,"")</f>
        <v/>
      </c>
      <c r="Q883" s="31">
        <f>$M883*$N883</f>
        <v/>
      </c>
      <c r="R883" s="29" t="n"/>
      <c r="S883" s="39" t="n"/>
      <c r="T883" s="29" t="inlineStr">
        <is>
          <t>No aplica: uniformes, clasificación que el inventario físico de Farmacia no releva</t>
        </is>
      </c>
      <c r="U883" s="40" t="inlineStr">
        <is>
          <t>Fuera del alcance del inventario físico</t>
        </is>
      </c>
      <c r="V883" s="29" t="n"/>
      <c r="W883" s="29" t="n"/>
      <c r="X883" s="29" t="n"/>
      <c r="Y883" s="29" t="n"/>
      <c r="Z883" s="29" t="n"/>
      <c r="AA883" s="29" t="n"/>
    </row>
    <row r="884">
      <c r="A884" s="29" t="inlineStr">
        <is>
          <t>Neuquén</t>
        </is>
      </c>
      <c r="B884" s="29" t="inlineStr">
        <is>
          <t>1060</t>
        </is>
      </c>
      <c r="C884" s="29" t="inlineStr">
        <is>
          <t>Stock SAP</t>
        </is>
      </c>
      <c r="D884" s="29" t="inlineStr">
        <is>
          <t>Uniformes</t>
        </is>
      </c>
      <c r="E884" s="29" t="inlineStr">
        <is>
          <t>ZUNI</t>
        </is>
      </c>
      <c r="F884" s="29" t="inlineStr">
        <is>
          <t>Fuera del alcance</t>
        </is>
      </c>
      <c r="G884" s="29" t="inlineStr">
        <is>
          <t>3001463</t>
        </is>
      </c>
      <c r="H884" s="29" t="inlineStr">
        <is>
          <t>CONJUNTO PRIMERA PIEL XL</t>
        </is>
      </c>
      <c r="I884" s="29" t="n"/>
      <c r="J884" s="29" t="n"/>
      <c r="K884" s="30">
        <f>SUMIF('1060 NQN'!$A$2:$A$2023,$G884,'1060 NQN'!$I$2:$I$2023)</f>
        <v/>
      </c>
      <c r="L884" s="30">
        <f>SUMIF('1060 NQN'!$A$2:$A$2023,$G884,'1060 NQN'!$Q$2:$Q$2023)</f>
        <v/>
      </c>
      <c r="M884" s="30">
        <f>$K884-$L884</f>
        <v/>
      </c>
      <c r="N884" s="31">
        <f>IFERROR(SUMIF('1060 NQN'!$A$2:$A$2023,$G884,'1060 NQN'!$M$2:$M$2023)/$K884,0)</f>
        <v/>
      </c>
      <c r="O884" s="31">
        <f>IFERROR($K884*$N884,"")</f>
        <v/>
      </c>
      <c r="P884" s="31">
        <f>IFERROR($L884*$N884,"")</f>
        <v/>
      </c>
      <c r="Q884" s="31">
        <f>$M884*$N884</f>
        <v/>
      </c>
      <c r="R884" s="29" t="n"/>
      <c r="S884" s="39" t="n"/>
      <c r="T884" s="29" t="inlineStr">
        <is>
          <t>No aplica: uniformes, clasificación que el inventario físico de Farmacia no releva</t>
        </is>
      </c>
      <c r="U884" s="40" t="inlineStr">
        <is>
          <t>Fuera del alcance del inventario físico</t>
        </is>
      </c>
      <c r="V884" s="29" t="n"/>
      <c r="W884" s="29" t="n"/>
      <c r="X884" s="29" t="n"/>
      <c r="Y884" s="29" t="n"/>
      <c r="Z884" s="29" t="n"/>
      <c r="AA884" s="29" t="n"/>
    </row>
    <row r="885">
      <c r="A885" s="29" t="inlineStr">
        <is>
          <t>Neuquén</t>
        </is>
      </c>
      <c r="B885" s="29" t="inlineStr">
        <is>
          <t>1060</t>
        </is>
      </c>
      <c r="C885" s="29" t="inlineStr">
        <is>
          <t>Stock SAP</t>
        </is>
      </c>
      <c r="D885" s="29" t="inlineStr">
        <is>
          <t>Descartables</t>
        </is>
      </c>
      <c r="E885" s="29" t="inlineStr">
        <is>
          <t>ZDES</t>
        </is>
      </c>
      <c r="F885" s="29" t="inlineStr">
        <is>
          <t>Dentro del alcance</t>
        </is>
      </c>
      <c r="G885" s="29" t="inlineStr">
        <is>
          <t>2000606</t>
        </is>
      </c>
      <c r="H885" s="29" t="inlineStr">
        <is>
          <t>TERMOMETRO PARA HIPOTERMIA</t>
        </is>
      </c>
      <c r="I885" s="29" t="n"/>
      <c r="J885" s="29" t="n"/>
      <c r="K885" s="30">
        <f>SUMIF('1060 NQN'!$A$2:$A$2023,$G885,'1060 NQN'!$I$2:$I$2023)</f>
        <v/>
      </c>
      <c r="L885" s="30">
        <f>SUMIF('1060 NQN'!$A$2:$A$2023,$G885,'1060 NQN'!$Q$2:$Q$2023)</f>
        <v/>
      </c>
      <c r="M885" s="30">
        <f>$K885-$L885</f>
        <v/>
      </c>
      <c r="N885" s="31">
        <f>IFERROR(SUMIF('1060 NQN'!$A$2:$A$2023,$G885,'1060 NQN'!$M$2:$M$2023)/$K885,0)</f>
        <v/>
      </c>
      <c r="O885" s="31">
        <f>IFERROR($K885*$N885,"")</f>
        <v/>
      </c>
      <c r="P885" s="31">
        <f>IFERROR($L885*$N885,"")</f>
        <v/>
      </c>
      <c r="Q885" s="31">
        <f>$M885*$N885</f>
        <v/>
      </c>
      <c r="R885" s="29" t="n"/>
      <c r="S885" s="39" t="n"/>
      <c r="T885" s="29" t="inlineStr">
        <is>
          <t>Sin recuento físico en el inventario de Avain</t>
        </is>
      </c>
      <c r="U885" s="40" t="inlineStr">
        <is>
          <t>Sin recuento físico</t>
        </is>
      </c>
      <c r="V885" s="29" t="n"/>
      <c r="W885" s="29" t="n"/>
      <c r="X885" s="29" t="n"/>
      <c r="Y885" s="29" t="n"/>
      <c r="Z885" s="29" t="n"/>
      <c r="AA885" s="29" t="inlineStr">
        <is>
          <t>El material ocupa 2 filas en la hoja 1060 NQN (lote/almacén). La cantidad SAP y la física de esta vista son el total del material.</t>
        </is>
      </c>
    </row>
    <row r="886">
      <c r="A886" s="29" t="inlineStr">
        <is>
          <t>Neuquén</t>
        </is>
      </c>
      <c r="B886" s="29" t="inlineStr">
        <is>
          <t>1060</t>
        </is>
      </c>
      <c r="C886" s="29" t="inlineStr">
        <is>
          <t>Stock SAP</t>
        </is>
      </c>
      <c r="D886" s="29" t="inlineStr">
        <is>
          <t>Descartables</t>
        </is>
      </c>
      <c r="E886" s="29" t="inlineStr">
        <is>
          <t>ZDES</t>
        </is>
      </c>
      <c r="F886" s="29" t="inlineStr">
        <is>
          <t>Dentro del alcance</t>
        </is>
      </c>
      <c r="G886" s="29" t="inlineStr">
        <is>
          <t>2001515</t>
        </is>
      </c>
      <c r="H886" s="29" t="inlineStr">
        <is>
          <t>INMOVILIZADOR LATERO CERVICAL</t>
        </is>
      </c>
      <c r="I886" s="29" t="inlineStr">
        <is>
          <t>513</t>
        </is>
      </c>
      <c r="J886" s="29" t="inlineStr">
        <is>
          <t>INMOVILIZADOR LATEROCERVICAL</t>
        </is>
      </c>
      <c r="K886" s="30">
        <f>SUMIF('1060 NQN'!$A$2:$A$2023,$G886,'1060 NQN'!$I$2:$I$2023)</f>
        <v/>
      </c>
      <c r="L886" s="30">
        <f>SUMIF('1060 NQN'!$A$2:$A$2023,$G886,'1060 NQN'!$Q$2:$Q$2023)</f>
        <v/>
      </c>
      <c r="M886" s="30">
        <f>$K886-$L886</f>
        <v/>
      </c>
      <c r="N886" s="31">
        <f>IFERROR(SUMIF('1060 NQN'!$A$2:$A$2023,$G886,'1060 NQN'!$M$2:$M$2023)/$K886,0)</f>
        <v/>
      </c>
      <c r="O886" s="31">
        <f>IFERROR($K886*$N886,"")</f>
        <v/>
      </c>
      <c r="P886" s="31">
        <f>IFERROR($L886*$N886,"")</f>
        <v/>
      </c>
      <c r="Q886" s="31">
        <f>$M886*$N886</f>
        <v/>
      </c>
      <c r="R886" s="41" t="inlineStr">
        <is>
          <t>Valorización a validar: VU atípico ($50,948.64 contra una mediana de $2,000.00 en la base). Sugiere distinta unidad de medida (SAP por caja o envase y el recuento por unidad). La diferencia económica de esta fila no debe tomarse como definitiva.</t>
        </is>
      </c>
      <c r="S886" s="37" t="inlineStr">
        <is>
          <t>Alta</t>
        </is>
      </c>
      <c r="T886" s="29" t="inlineStr">
        <is>
          <t>Homologado – confianza Alta</t>
        </is>
      </c>
      <c r="U886" s="38" t="inlineStr">
        <is>
          <t>Dar de baja en SAP</t>
        </is>
      </c>
      <c r="V886" s="29" t="inlineStr">
        <is>
          <t>Cruce por nomenclatura SAP</t>
        </is>
      </c>
      <c r="W886" s="29" t="inlineStr">
        <is>
          <t>No</t>
        </is>
      </c>
      <c r="X886" s="29" t="n"/>
      <c r="Y886" s="29" t="inlineStr">
        <is>
          <t>No</t>
        </is>
      </c>
      <c r="Z886" s="29" t="n"/>
      <c r="AA886" s="29" t="inlineStr">
        <is>
          <t>El código Avain 513 figura en la homologación como «Ceftriaxona» (master M11-010), pero en el inventario físico corresponde a «INMOVILIZADOR LATEROCERVICAL». El código no coincide con el producto: no se usó el vínculo de la homologación y se cruzó por nomenclatura. A revisar con los responsables de la base. Cruce por nomenclatura: similitud 0.93.</t>
        </is>
      </c>
    </row>
    <row r="887">
      <c r="A887" s="29" t="inlineStr">
        <is>
          <t>Neuquén</t>
        </is>
      </c>
      <c r="B887" s="29" t="inlineStr">
        <is>
          <t>1060</t>
        </is>
      </c>
      <c r="C887" s="29" t="inlineStr">
        <is>
          <t>Stock SAP</t>
        </is>
      </c>
      <c r="D887" s="29" t="inlineStr">
        <is>
          <t>Uniformes</t>
        </is>
      </c>
      <c r="E887" s="29" t="inlineStr">
        <is>
          <t>ZUNI</t>
        </is>
      </c>
      <c r="F887" s="29" t="inlineStr">
        <is>
          <t>Fuera del alcance</t>
        </is>
      </c>
      <c r="G887" s="29" t="inlineStr">
        <is>
          <t>3001302</t>
        </is>
      </c>
      <c r="H887" s="29" t="inlineStr">
        <is>
          <t>BUZO ALGODON AZUL C/LOGO M</t>
        </is>
      </c>
      <c r="I887" s="29" t="n"/>
      <c r="J887" s="29" t="n"/>
      <c r="K887" s="30">
        <f>SUMIF('1060 NQN'!$A$2:$A$2023,$G887,'1060 NQN'!$I$2:$I$2023)</f>
        <v/>
      </c>
      <c r="L887" s="30">
        <f>SUMIF('1060 NQN'!$A$2:$A$2023,$G887,'1060 NQN'!$Q$2:$Q$2023)</f>
        <v/>
      </c>
      <c r="M887" s="30">
        <f>$K887-$L887</f>
        <v/>
      </c>
      <c r="N887" s="31">
        <f>IFERROR(SUMIF('1060 NQN'!$A$2:$A$2023,$G887,'1060 NQN'!$M$2:$M$2023)/$K887,0)</f>
        <v/>
      </c>
      <c r="O887" s="31">
        <f>IFERROR($K887*$N887,"")</f>
        <v/>
      </c>
      <c r="P887" s="31">
        <f>IFERROR($L887*$N887,"")</f>
        <v/>
      </c>
      <c r="Q887" s="31">
        <f>$M887*$N887</f>
        <v/>
      </c>
      <c r="R887" s="29" t="n"/>
      <c r="S887" s="39" t="n"/>
      <c r="T887" s="29" t="inlineStr">
        <is>
          <t>No aplica: uniformes, clasificación que el inventario físico de Farmacia no releva</t>
        </is>
      </c>
      <c r="U887" s="40" t="inlineStr">
        <is>
          <t>Fuera del alcance del inventario físico</t>
        </is>
      </c>
      <c r="V887" s="29" t="n"/>
      <c r="W887" s="29" t="n"/>
      <c r="X887" s="29" t="n"/>
      <c r="Y887" s="29" t="n"/>
      <c r="Z887" s="29" t="n"/>
      <c r="AA887" s="29" t="n"/>
    </row>
    <row r="888">
      <c r="A888" s="29" t="inlineStr">
        <is>
          <t>Neuquén</t>
        </is>
      </c>
      <c r="B888" s="29" t="inlineStr">
        <is>
          <t>1060</t>
        </is>
      </c>
      <c r="C888" s="29" t="inlineStr">
        <is>
          <t>Stock SAP</t>
        </is>
      </c>
      <c r="D888" s="29" t="inlineStr">
        <is>
          <t>Medicamentos</t>
        </is>
      </c>
      <c r="E888" s="29" t="inlineStr">
        <is>
          <t>ZMED</t>
        </is>
      </c>
      <c r="F888" s="29" t="inlineStr">
        <is>
          <t>Dentro del alcance</t>
        </is>
      </c>
      <c r="G888" s="29" t="inlineStr">
        <is>
          <t>1000027</t>
        </is>
      </c>
      <c r="H888" s="29" t="inlineStr">
        <is>
          <t>LARINGOSCOPIO ADULTO DE TRES RAMAS</t>
        </is>
      </c>
      <c r="I888" s="29" t="inlineStr">
        <is>
          <t>417</t>
        </is>
      </c>
      <c r="J888" s="29" t="inlineStr">
        <is>
          <t>LARINGOSCOPIO</t>
        </is>
      </c>
      <c r="K888" s="30">
        <f>SUMIF('1060 NQN'!$A$2:$A$2023,$G888,'1060 NQN'!$I$2:$I$2023)</f>
        <v/>
      </c>
      <c r="L888" s="30">
        <f>SUMIF('1060 NQN'!$A$2:$A$2023,$G888,'1060 NQN'!$Q$2:$Q$2023)</f>
        <v/>
      </c>
      <c r="M888" s="30">
        <f>$K888-$L888</f>
        <v/>
      </c>
      <c r="N888" s="31">
        <f>IFERROR(SUMIF('1060 NQN'!$A$2:$A$2023,$G888,'1060 NQN'!$M$2:$M$2023)/$K888,0)</f>
        <v/>
      </c>
      <c r="O888" s="31">
        <f>IFERROR($K888*$N888,"")</f>
        <v/>
      </c>
      <c r="P888" s="31">
        <f>IFERROR($L888*$N888,"")</f>
        <v/>
      </c>
      <c r="Q888" s="31">
        <f>$M888*$N888</f>
        <v/>
      </c>
      <c r="R888" s="29" t="n"/>
      <c r="S888" s="42" t="inlineStr">
        <is>
          <t>Media</t>
        </is>
      </c>
      <c r="T888" s="29" t="inlineStr">
        <is>
          <t>Homologado – confianza Media – pendiente de validación</t>
        </is>
      </c>
      <c r="U888" s="38" t="inlineStr">
        <is>
          <t>Dar de baja en SAP</t>
        </is>
      </c>
      <c r="V888" s="29" t="inlineStr">
        <is>
          <t>Homologación por código Avain (master E-200)</t>
        </is>
      </c>
      <c r="W888" s="29" t="inlineStr">
        <is>
          <t>No</t>
        </is>
      </c>
      <c r="X888" s="29" t="n"/>
      <c r="Y888" s="29" t="inlineStr">
        <is>
          <t>Sí</t>
        </is>
      </c>
      <c r="Z888" s="29" t="inlineStr">
        <is>
          <t>E-200</t>
        </is>
      </c>
      <c r="AA888" s="29" t="inlineStr">
        <is>
          <t>Homologación: confianza base Media + confianza SAP Alta → Media. El material ocupa 2 filas en la hoja 1060 NQN (lote/almacén). La cantidad SAP y la física de esta vista son el total del material.</t>
        </is>
      </c>
    </row>
    <row r="889">
      <c r="A889" s="29" t="inlineStr">
        <is>
          <t>Neuquén</t>
        </is>
      </c>
      <c r="B889" s="29" t="inlineStr">
        <is>
          <t>1060</t>
        </is>
      </c>
      <c r="C889" s="29" t="inlineStr">
        <is>
          <t>Stock SAP</t>
        </is>
      </c>
      <c r="D889" s="29" t="inlineStr">
        <is>
          <t>Uniformes</t>
        </is>
      </c>
      <c r="E889" s="29" t="inlineStr">
        <is>
          <t>ZUNI</t>
        </is>
      </c>
      <c r="F889" s="29" t="inlineStr">
        <is>
          <t>Fuera del alcance</t>
        </is>
      </c>
      <c r="G889" s="29" t="inlineStr">
        <is>
          <t>3000217</t>
        </is>
      </c>
      <c r="H889" s="29" t="inlineStr">
        <is>
          <t>BOTIN DE SEGURIDAD T38</t>
        </is>
      </c>
      <c r="I889" s="29" t="n"/>
      <c r="J889" s="29" t="n"/>
      <c r="K889" s="30">
        <f>SUMIF('1060 NQN'!$A$2:$A$2023,$G889,'1060 NQN'!$I$2:$I$2023)</f>
        <v/>
      </c>
      <c r="L889" s="30">
        <f>SUMIF('1060 NQN'!$A$2:$A$2023,$G889,'1060 NQN'!$Q$2:$Q$2023)</f>
        <v/>
      </c>
      <c r="M889" s="30">
        <f>$K889-$L889</f>
        <v/>
      </c>
      <c r="N889" s="31">
        <f>IFERROR(SUMIF('1060 NQN'!$A$2:$A$2023,$G889,'1060 NQN'!$M$2:$M$2023)/$K889,0)</f>
        <v/>
      </c>
      <c r="O889" s="31">
        <f>IFERROR($K889*$N889,"")</f>
        <v/>
      </c>
      <c r="P889" s="31">
        <f>IFERROR($L889*$N889,"")</f>
        <v/>
      </c>
      <c r="Q889" s="31">
        <f>$M889*$N889</f>
        <v/>
      </c>
      <c r="R889" s="29" t="n"/>
      <c r="S889" s="39" t="n"/>
      <c r="T889" s="29" t="inlineStr">
        <is>
          <t>No aplica: uniformes, clasificación que el inventario físico de Farmacia no releva</t>
        </is>
      </c>
      <c r="U889" s="40" t="inlineStr">
        <is>
          <t>Fuera del alcance del inventario físico</t>
        </is>
      </c>
      <c r="V889" s="29" t="n"/>
      <c r="W889" s="29" t="n"/>
      <c r="X889" s="29" t="n"/>
      <c r="Y889" s="29" t="n"/>
      <c r="Z889" s="29" t="n"/>
      <c r="AA889" s="29" t="inlineStr">
        <is>
          <t>El material ocupa 2 filas en la hoja 1060 NQN (lote/almacén). La cantidad SAP y la física de esta vista son el total del material.</t>
        </is>
      </c>
    </row>
    <row r="890">
      <c r="A890" s="29" t="inlineStr">
        <is>
          <t>Neuquén</t>
        </is>
      </c>
      <c r="B890" s="29" t="inlineStr">
        <is>
          <t>1060</t>
        </is>
      </c>
      <c r="C890" s="29" t="inlineStr">
        <is>
          <t>Stock SAP</t>
        </is>
      </c>
      <c r="D890" s="29" t="inlineStr">
        <is>
          <t>Uniformes</t>
        </is>
      </c>
      <c r="E890" s="29" t="inlineStr">
        <is>
          <t>ZUNI</t>
        </is>
      </c>
      <c r="F890" s="29" t="inlineStr">
        <is>
          <t>Fuera del alcance</t>
        </is>
      </c>
      <c r="G890" s="29" t="inlineStr">
        <is>
          <t>3000992</t>
        </is>
      </c>
      <c r="H890" s="29" t="inlineStr">
        <is>
          <t>Chaqueta Chofer ML Gris yac XXXL</t>
        </is>
      </c>
      <c r="I890" s="29" t="n"/>
      <c r="J890" s="29" t="n"/>
      <c r="K890" s="30">
        <f>SUMIF('1060 NQN'!$A$2:$A$2023,$G890,'1060 NQN'!$I$2:$I$2023)</f>
        <v/>
      </c>
      <c r="L890" s="30">
        <f>SUMIF('1060 NQN'!$A$2:$A$2023,$G890,'1060 NQN'!$Q$2:$Q$2023)</f>
        <v/>
      </c>
      <c r="M890" s="30">
        <f>$K890-$L890</f>
        <v/>
      </c>
      <c r="N890" s="31">
        <f>IFERROR(SUMIF('1060 NQN'!$A$2:$A$2023,$G890,'1060 NQN'!$M$2:$M$2023)/$K890,0)</f>
        <v/>
      </c>
      <c r="O890" s="31">
        <f>IFERROR($K890*$N890,"")</f>
        <v/>
      </c>
      <c r="P890" s="31">
        <f>IFERROR($L890*$N890,"")</f>
        <v/>
      </c>
      <c r="Q890" s="31">
        <f>$M890*$N890</f>
        <v/>
      </c>
      <c r="R890" s="29" t="n"/>
      <c r="S890" s="39" t="n"/>
      <c r="T890" s="29" t="inlineStr">
        <is>
          <t>No aplica: uniformes, clasificación que el inventario físico de Farmacia no releva</t>
        </is>
      </c>
      <c r="U890" s="40" t="inlineStr">
        <is>
          <t>Fuera del alcance del inventario físico</t>
        </is>
      </c>
      <c r="V890" s="29" t="n"/>
      <c r="W890" s="29" t="n"/>
      <c r="X890" s="29" t="n"/>
      <c r="Y890" s="29" t="n"/>
      <c r="Z890" s="29" t="n"/>
      <c r="AA890" s="29" t="inlineStr">
        <is>
          <t>El material ocupa 2 filas en la hoja 1060 NQN (lote/almacén). La cantidad SAP y la física de esta vista son el total del material.</t>
        </is>
      </c>
    </row>
    <row r="891">
      <c r="A891" s="29" t="inlineStr">
        <is>
          <t>Neuquén</t>
        </is>
      </c>
      <c r="B891" s="29" t="inlineStr">
        <is>
          <t>1060</t>
        </is>
      </c>
      <c r="C891" s="29" t="inlineStr">
        <is>
          <t>Stock SAP</t>
        </is>
      </c>
      <c r="D891" s="29" t="inlineStr">
        <is>
          <t>Uniformes</t>
        </is>
      </c>
      <c r="E891" s="29" t="inlineStr">
        <is>
          <t>ZUNI</t>
        </is>
      </c>
      <c r="F891" s="29" t="inlineStr">
        <is>
          <t>Fuera del alcance</t>
        </is>
      </c>
      <c r="G891" s="29" t="inlineStr">
        <is>
          <t>3001056</t>
        </is>
      </c>
      <c r="H891" s="29" t="inlineStr">
        <is>
          <t>MAMELUCO IGNIFUGO NOMEX 4.5 OZ TALLE L</t>
        </is>
      </c>
      <c r="I891" s="29" t="n"/>
      <c r="J891" s="29" t="n"/>
      <c r="K891" s="30">
        <f>SUMIF('1060 NQN'!$A$2:$A$2023,$G891,'1060 NQN'!$I$2:$I$2023)</f>
        <v/>
      </c>
      <c r="L891" s="30">
        <f>SUMIF('1060 NQN'!$A$2:$A$2023,$G891,'1060 NQN'!$Q$2:$Q$2023)</f>
        <v/>
      </c>
      <c r="M891" s="30">
        <f>$K891-$L891</f>
        <v/>
      </c>
      <c r="N891" s="31">
        <f>IFERROR(SUMIF('1060 NQN'!$A$2:$A$2023,$G891,'1060 NQN'!$M$2:$M$2023)/$K891,0)</f>
        <v/>
      </c>
      <c r="O891" s="31">
        <f>IFERROR($K891*$N891,"")</f>
        <v/>
      </c>
      <c r="P891" s="31">
        <f>IFERROR($L891*$N891,"")</f>
        <v/>
      </c>
      <c r="Q891" s="31">
        <f>$M891*$N891</f>
        <v/>
      </c>
      <c r="R891" s="29" t="n"/>
      <c r="S891" s="39" t="n"/>
      <c r="T891" s="29" t="inlineStr">
        <is>
          <t>No aplica: uniformes, clasificación que el inventario físico de Farmacia no releva</t>
        </is>
      </c>
      <c r="U891" s="40" t="inlineStr">
        <is>
          <t>Fuera del alcance del inventario físico</t>
        </is>
      </c>
      <c r="V891" s="29" t="n"/>
      <c r="W891" s="29" t="n"/>
      <c r="X891" s="29" t="n"/>
      <c r="Y891" s="29" t="n"/>
      <c r="Z891" s="29" t="n"/>
      <c r="AA891" s="29" t="inlineStr">
        <is>
          <t>El material ocupa 2 filas en la hoja 1060 NQN (lote/almacén). La cantidad SAP y la física de esta vista son el total del material.</t>
        </is>
      </c>
    </row>
    <row r="892">
      <c r="A892" s="29" t="inlineStr">
        <is>
          <t>Neuquén</t>
        </is>
      </c>
      <c r="B892" s="29" t="inlineStr">
        <is>
          <t>1060</t>
        </is>
      </c>
      <c r="C892" s="29" t="inlineStr">
        <is>
          <t>Stock SAP</t>
        </is>
      </c>
      <c r="D892" s="29" t="inlineStr">
        <is>
          <t>Uniformes</t>
        </is>
      </c>
      <c r="E892" s="29" t="inlineStr">
        <is>
          <t>ZUNI</t>
        </is>
      </c>
      <c r="F892" s="29" t="inlineStr">
        <is>
          <t>Fuera del alcance</t>
        </is>
      </c>
      <c r="G892" s="29" t="inlineStr">
        <is>
          <t>3001311</t>
        </is>
      </c>
      <c r="H892" s="29" t="inlineStr">
        <is>
          <t>GUARDAPOLVO BLANCO MEDICO XL</t>
        </is>
      </c>
      <c r="I892" s="29" t="n"/>
      <c r="J892" s="29" t="n"/>
      <c r="K892" s="30">
        <f>SUMIF('1060 NQN'!$A$2:$A$2023,$G892,'1060 NQN'!$I$2:$I$2023)</f>
        <v/>
      </c>
      <c r="L892" s="30">
        <f>SUMIF('1060 NQN'!$A$2:$A$2023,$G892,'1060 NQN'!$Q$2:$Q$2023)</f>
        <v/>
      </c>
      <c r="M892" s="30">
        <f>$K892-$L892</f>
        <v/>
      </c>
      <c r="N892" s="31">
        <f>IFERROR(SUMIF('1060 NQN'!$A$2:$A$2023,$G892,'1060 NQN'!$M$2:$M$2023)/$K892,0)</f>
        <v/>
      </c>
      <c r="O892" s="31">
        <f>IFERROR($K892*$N892,"")</f>
        <v/>
      </c>
      <c r="P892" s="31">
        <f>IFERROR($L892*$N892,"")</f>
        <v/>
      </c>
      <c r="Q892" s="31">
        <f>$M892*$N892</f>
        <v/>
      </c>
      <c r="R892" s="29" t="n"/>
      <c r="S892" s="39" t="n"/>
      <c r="T892" s="29" t="inlineStr">
        <is>
          <t>No aplica: uniformes, clasificación que el inventario físico de Farmacia no releva</t>
        </is>
      </c>
      <c r="U892" s="40" t="inlineStr">
        <is>
          <t>Fuera del alcance del inventario físico</t>
        </is>
      </c>
      <c r="V892" s="29" t="n"/>
      <c r="W892" s="29" t="n"/>
      <c r="X892" s="29" t="n"/>
      <c r="Y892" s="29" t="n"/>
      <c r="Z892" s="29" t="n"/>
      <c r="AA892" s="29" t="n"/>
    </row>
    <row r="893">
      <c r="A893" s="29" t="inlineStr">
        <is>
          <t>Neuquén</t>
        </is>
      </c>
      <c r="B893" s="29" t="inlineStr">
        <is>
          <t>1060</t>
        </is>
      </c>
      <c r="C893" s="29" t="inlineStr">
        <is>
          <t>Stock SAP</t>
        </is>
      </c>
      <c r="D893" s="29" t="inlineStr">
        <is>
          <t>Descartables</t>
        </is>
      </c>
      <c r="E893" s="29" t="inlineStr">
        <is>
          <t>ZDES</t>
        </is>
      </c>
      <c r="F893" s="29" t="inlineStr">
        <is>
          <t>Dentro del alcance</t>
        </is>
      </c>
      <c r="G893" s="29" t="inlineStr">
        <is>
          <t>2000087</t>
        </is>
      </c>
      <c r="H893" s="29" t="inlineStr">
        <is>
          <t>SET FERULAS INFLABLES PARA MIEMBROS INF.</t>
        </is>
      </c>
      <c r="I893" s="29" t="n"/>
      <c r="J893" s="29" t="n"/>
      <c r="K893" s="30">
        <f>SUMIF('1060 NQN'!$A$2:$A$2023,$G893,'1060 NQN'!$I$2:$I$2023)</f>
        <v/>
      </c>
      <c r="L893" s="30">
        <f>SUMIF('1060 NQN'!$A$2:$A$2023,$G893,'1060 NQN'!$Q$2:$Q$2023)</f>
        <v/>
      </c>
      <c r="M893" s="30">
        <f>$K893-$L893</f>
        <v/>
      </c>
      <c r="N893" s="31">
        <f>IFERROR(SUMIF('1060 NQN'!$A$2:$A$2023,$G893,'1060 NQN'!$M$2:$M$2023)/$K893,0)</f>
        <v/>
      </c>
      <c r="O893" s="31">
        <f>IFERROR($K893*$N893,"")</f>
        <v/>
      </c>
      <c r="P893" s="31">
        <f>IFERROR($L893*$N893,"")</f>
        <v/>
      </c>
      <c r="Q893" s="31">
        <f>$M893*$N893</f>
        <v/>
      </c>
      <c r="R893" s="29" t="n"/>
      <c r="S893" s="39" t="n"/>
      <c r="T893" s="29" t="inlineStr">
        <is>
          <t>Sin recuento físico en el inventario de Avain</t>
        </is>
      </c>
      <c r="U893" s="40" t="inlineStr">
        <is>
          <t>Sin recuento físico</t>
        </is>
      </c>
      <c r="V893" s="29" t="n"/>
      <c r="W893" s="29" t="n"/>
      <c r="X893" s="29" t="n"/>
      <c r="Y893" s="29" t="n"/>
      <c r="Z893" s="29" t="n"/>
      <c r="AA893" s="29" t="n"/>
    </row>
    <row r="894">
      <c r="A894" s="29" t="inlineStr">
        <is>
          <t>Neuquén</t>
        </is>
      </c>
      <c r="B894" s="29" t="inlineStr">
        <is>
          <t>1060</t>
        </is>
      </c>
      <c r="C894" s="29" t="inlineStr">
        <is>
          <t>Stock SAP</t>
        </is>
      </c>
      <c r="D894" s="29" t="inlineStr">
        <is>
          <t>Descartables</t>
        </is>
      </c>
      <c r="E894" s="29" t="inlineStr">
        <is>
          <t>ZDES</t>
        </is>
      </c>
      <c r="F894" s="29" t="inlineStr">
        <is>
          <t>Dentro del alcance</t>
        </is>
      </c>
      <c r="G894" s="29" t="inlineStr">
        <is>
          <t>2000356</t>
        </is>
      </c>
      <c r="H894" s="29" t="inlineStr">
        <is>
          <t>AGUJAS BARD TIPO HUBER REF 2206220</t>
        </is>
      </c>
      <c r="I894" s="29" t="n"/>
      <c r="J894" s="29" t="n"/>
      <c r="K894" s="30">
        <f>SUMIF('1060 NQN'!$A$2:$A$2023,$G894,'1060 NQN'!$I$2:$I$2023)</f>
        <v/>
      </c>
      <c r="L894" s="30">
        <f>SUMIF('1060 NQN'!$A$2:$A$2023,$G894,'1060 NQN'!$Q$2:$Q$2023)</f>
        <v/>
      </c>
      <c r="M894" s="30">
        <f>$K894-$L894</f>
        <v/>
      </c>
      <c r="N894" s="31">
        <f>IFERROR(SUMIF('1060 NQN'!$A$2:$A$2023,$G894,'1060 NQN'!$M$2:$M$2023)/$K894,0)</f>
        <v/>
      </c>
      <c r="O894" s="31">
        <f>IFERROR($K894*$N894,"")</f>
        <v/>
      </c>
      <c r="P894" s="31">
        <f>IFERROR($L894*$N894,"")</f>
        <v/>
      </c>
      <c r="Q894" s="31">
        <f>$M894*$N894</f>
        <v/>
      </c>
      <c r="R894" s="29" t="n"/>
      <c r="S894" s="39" t="n"/>
      <c r="T894" s="29" t="inlineStr">
        <is>
          <t>Sin recuento físico en el inventario de Avain</t>
        </is>
      </c>
      <c r="U894" s="40" t="inlineStr">
        <is>
          <t>Sin recuento físico</t>
        </is>
      </c>
      <c r="V894" s="29" t="n"/>
      <c r="W894" s="29" t="n"/>
      <c r="X894" s="29" t="n"/>
      <c r="Y894" s="29" t="n"/>
      <c r="Z894" s="29" t="n"/>
      <c r="AA894" s="29" t="n"/>
    </row>
    <row r="895">
      <c r="A895" s="29" t="inlineStr">
        <is>
          <t>Neuquén</t>
        </is>
      </c>
      <c r="B895" s="29" t="inlineStr">
        <is>
          <t>1060</t>
        </is>
      </c>
      <c r="C895" s="29" t="inlineStr">
        <is>
          <t>Stock SAP</t>
        </is>
      </c>
      <c r="D895" s="29" t="inlineStr">
        <is>
          <t>Descartables</t>
        </is>
      </c>
      <c r="E895" s="29" t="inlineStr">
        <is>
          <t>ZDES</t>
        </is>
      </c>
      <c r="F895" s="29" t="inlineStr">
        <is>
          <t>Dentro del alcance</t>
        </is>
      </c>
      <c r="G895" s="29" t="inlineStr">
        <is>
          <t>2000217</t>
        </is>
      </c>
      <c r="H895" s="29" t="inlineStr">
        <is>
          <t>CUBRECAMILLA ELASTIZADA 0.90 X 2,00 MT</t>
        </is>
      </c>
      <c r="I895" s="29" t="n"/>
      <c r="J895" s="29" t="n"/>
      <c r="K895" s="30">
        <f>SUMIF('1060 NQN'!$A$2:$A$2023,$G895,'1060 NQN'!$I$2:$I$2023)</f>
        <v/>
      </c>
      <c r="L895" s="30">
        <f>SUMIF('1060 NQN'!$A$2:$A$2023,$G895,'1060 NQN'!$Q$2:$Q$2023)</f>
        <v/>
      </c>
      <c r="M895" s="30">
        <f>$K895-$L895</f>
        <v/>
      </c>
      <c r="N895" s="31">
        <f>IFERROR(SUMIF('1060 NQN'!$A$2:$A$2023,$G895,'1060 NQN'!$M$2:$M$2023)/$K895,0)</f>
        <v/>
      </c>
      <c r="O895" s="31">
        <f>IFERROR($K895*$N895,"")</f>
        <v/>
      </c>
      <c r="P895" s="31">
        <f>IFERROR($L895*$N895,"")</f>
        <v/>
      </c>
      <c r="Q895" s="31">
        <f>$M895*$N895</f>
        <v/>
      </c>
      <c r="R895" s="29" t="n"/>
      <c r="S895" s="39" t="n"/>
      <c r="T895" s="29" t="inlineStr">
        <is>
          <t>Sin recuento físico en el inventario de Avain</t>
        </is>
      </c>
      <c r="U895" s="40" t="inlineStr">
        <is>
          <t>Sin recuento físico</t>
        </is>
      </c>
      <c r="V895" s="29" t="n"/>
      <c r="W895" s="29" t="n"/>
      <c r="X895" s="29" t="n"/>
      <c r="Y895" s="29" t="n"/>
      <c r="Z895" s="29" t="n"/>
      <c r="AA895" s="29" t="n"/>
    </row>
    <row r="896">
      <c r="A896" s="29" t="inlineStr">
        <is>
          <t>Neuquén</t>
        </is>
      </c>
      <c r="B896" s="29" t="inlineStr">
        <is>
          <t>1060</t>
        </is>
      </c>
      <c r="C896" s="29" t="inlineStr">
        <is>
          <t>Stock SAP</t>
        </is>
      </c>
      <c r="D896" s="29" t="inlineStr">
        <is>
          <t>Descartables</t>
        </is>
      </c>
      <c r="E896" s="29" t="inlineStr">
        <is>
          <t>ZDES</t>
        </is>
      </c>
      <c r="F896" s="29" t="inlineStr">
        <is>
          <t>Dentro del alcance</t>
        </is>
      </c>
      <c r="G896" s="29" t="inlineStr">
        <is>
          <t>2001261</t>
        </is>
      </c>
      <c r="H896" s="29" t="inlineStr">
        <is>
          <t>BOLSA DE OBITO NEGRA 200MIC C/CIERRE</t>
        </is>
      </c>
      <c r="I896" s="29" t="inlineStr">
        <is>
          <t>506</t>
        </is>
      </c>
      <c r="J896" s="29" t="inlineStr">
        <is>
          <t>BOLSA DE OBITO</t>
        </is>
      </c>
      <c r="K896" s="30">
        <f>SUMIF('1060 NQN'!$A$2:$A$2023,$G896,'1060 NQN'!$I$2:$I$2023)</f>
        <v/>
      </c>
      <c r="L896" s="30">
        <f>SUMIF('1060 NQN'!$A$2:$A$2023,$G896,'1060 NQN'!$Q$2:$Q$2023)</f>
        <v/>
      </c>
      <c r="M896" s="30">
        <f>$K896-$L896</f>
        <v/>
      </c>
      <c r="N896" s="31">
        <f>IFERROR(SUMIF('1060 NQN'!$A$2:$A$2023,$G896,'1060 NQN'!$M$2:$M$2023)/$K896,0)</f>
        <v/>
      </c>
      <c r="O896" s="31">
        <f>IFERROR($K896*$N896,"")</f>
        <v/>
      </c>
      <c r="P896" s="31">
        <f>IFERROR($L896*$N896,"")</f>
        <v/>
      </c>
      <c r="Q896" s="31">
        <f>$M896*$N896</f>
        <v/>
      </c>
      <c r="R896" s="29" t="n"/>
      <c r="S896" s="42" t="inlineStr">
        <is>
          <t>Media</t>
        </is>
      </c>
      <c r="T896" s="29" t="inlineStr">
        <is>
          <t>Homologado – confianza Media – pendiente de validación</t>
        </is>
      </c>
      <c r="U896" s="38" t="inlineStr">
        <is>
          <t>Dar de baja en SAP</t>
        </is>
      </c>
      <c r="V896" s="29" t="inlineStr">
        <is>
          <t>Cruce por nomenclatura SAP</t>
        </is>
      </c>
      <c r="W896" s="29" t="inlineStr">
        <is>
          <t>No</t>
        </is>
      </c>
      <c r="X896" s="29" t="n"/>
      <c r="Y896" s="29" t="inlineStr">
        <is>
          <t>No</t>
        </is>
      </c>
      <c r="Z896" s="29" t="n"/>
      <c r="AA896" s="29" t="inlineStr">
        <is>
          <t>El código Avain 506 figura en la homologación como «Al/Mghidroxido» (master M08-009), pero en el inventario físico corresponde a «BOLSA DE OBITO». El código no coincide con el producto: no se usó el vínculo de la homologación y se cruzó por nomenclatura. A revisar con los responsables de la base. Cruce por nomenclatura: similitud 0.71.</t>
        </is>
      </c>
    </row>
    <row r="897">
      <c r="A897" s="29" t="inlineStr">
        <is>
          <t>Neuquén</t>
        </is>
      </c>
      <c r="B897" s="29" t="inlineStr">
        <is>
          <t>1060</t>
        </is>
      </c>
      <c r="C897" s="29" t="inlineStr">
        <is>
          <t>Stock SAP</t>
        </is>
      </c>
      <c r="D897" s="29" t="inlineStr">
        <is>
          <t>Descartables</t>
        </is>
      </c>
      <c r="E897" s="29" t="inlineStr">
        <is>
          <t>ZDES</t>
        </is>
      </c>
      <c r="F897" s="29" t="inlineStr">
        <is>
          <t>Dentro del alcance</t>
        </is>
      </c>
      <c r="G897" s="29" t="inlineStr">
        <is>
          <t>2001401</t>
        </is>
      </c>
      <c r="H897" s="29" t="inlineStr">
        <is>
          <t>TEST RAPIDO ANTIGENO COVID19</t>
        </is>
      </c>
      <c r="I897" s="29" t="n"/>
      <c r="J897" s="29" t="n"/>
      <c r="K897" s="30">
        <f>SUMIF('1060 NQN'!$A$2:$A$2023,$G897,'1060 NQN'!$I$2:$I$2023)</f>
        <v/>
      </c>
      <c r="L897" s="30">
        <f>SUMIF('1060 NQN'!$A$2:$A$2023,$G897,'1060 NQN'!$Q$2:$Q$2023)</f>
        <v/>
      </c>
      <c r="M897" s="30">
        <f>$K897-$L897</f>
        <v/>
      </c>
      <c r="N897" s="31">
        <f>IFERROR(SUMIF('1060 NQN'!$A$2:$A$2023,$G897,'1060 NQN'!$M$2:$M$2023)/$K897,0)</f>
        <v/>
      </c>
      <c r="O897" s="31">
        <f>IFERROR($K897*$N897,"")</f>
        <v/>
      </c>
      <c r="P897" s="31">
        <f>IFERROR($L897*$N897,"")</f>
        <v/>
      </c>
      <c r="Q897" s="31">
        <f>$M897*$N897</f>
        <v/>
      </c>
      <c r="R897" s="29" t="n"/>
      <c r="S897" s="39" t="n"/>
      <c r="T897" s="29" t="inlineStr">
        <is>
          <t>Sin recuento físico en el inventario de Avain</t>
        </is>
      </c>
      <c r="U897" s="40" t="inlineStr">
        <is>
          <t>Sin recuento físico</t>
        </is>
      </c>
      <c r="V897" s="29" t="n"/>
      <c r="W897" s="29" t="n"/>
      <c r="X897" s="29" t="n"/>
      <c r="Y897" s="29" t="n"/>
      <c r="Z897" s="29" t="n"/>
      <c r="AA897" s="29" t="n"/>
    </row>
    <row r="898">
      <c r="A898" s="29" t="inlineStr">
        <is>
          <t>Neuquén</t>
        </is>
      </c>
      <c r="B898" s="29" t="inlineStr">
        <is>
          <t>1060</t>
        </is>
      </c>
      <c r="C898" s="29" t="inlineStr">
        <is>
          <t>Stock SAP</t>
        </is>
      </c>
      <c r="D898" s="29" t="inlineStr">
        <is>
          <t>Uniformes</t>
        </is>
      </c>
      <c r="E898" s="29" t="inlineStr">
        <is>
          <t>ZUNI</t>
        </is>
      </c>
      <c r="F898" s="29" t="inlineStr">
        <is>
          <t>Fuera del alcance</t>
        </is>
      </c>
      <c r="G898" s="29" t="inlineStr">
        <is>
          <t>3000703</t>
        </is>
      </c>
      <c r="H898" s="29" t="inlineStr">
        <is>
          <t>Chaqueta Celeste ML yacimiento XXXL</t>
        </is>
      </c>
      <c r="I898" s="29" t="n"/>
      <c r="J898" s="29" t="n"/>
      <c r="K898" s="30">
        <f>SUMIF('1060 NQN'!$A$2:$A$2023,$G898,'1060 NQN'!$I$2:$I$2023)</f>
        <v/>
      </c>
      <c r="L898" s="30">
        <f>SUMIF('1060 NQN'!$A$2:$A$2023,$G898,'1060 NQN'!$Q$2:$Q$2023)</f>
        <v/>
      </c>
      <c r="M898" s="30">
        <f>$K898-$L898</f>
        <v/>
      </c>
      <c r="N898" s="31">
        <f>IFERROR(SUMIF('1060 NQN'!$A$2:$A$2023,$G898,'1060 NQN'!$M$2:$M$2023)/$K898,0)</f>
        <v/>
      </c>
      <c r="O898" s="31">
        <f>IFERROR($K898*$N898,"")</f>
        <v/>
      </c>
      <c r="P898" s="31">
        <f>IFERROR($L898*$N898,"")</f>
        <v/>
      </c>
      <c r="Q898" s="31">
        <f>$M898*$N898</f>
        <v/>
      </c>
      <c r="R898" s="29" t="n"/>
      <c r="S898" s="39" t="n"/>
      <c r="T898" s="29" t="inlineStr">
        <is>
          <t>No aplica: uniformes, clasificación que el inventario físico de Farmacia no releva</t>
        </is>
      </c>
      <c r="U898" s="40" t="inlineStr">
        <is>
          <t>Fuera del alcance del inventario físico</t>
        </is>
      </c>
      <c r="V898" s="29" t="n"/>
      <c r="W898" s="29" t="n"/>
      <c r="X898" s="29" t="n"/>
      <c r="Y898" s="29" t="n"/>
      <c r="Z898" s="29" t="n"/>
      <c r="AA898" s="29" t="inlineStr">
        <is>
          <t>El material ocupa 2 filas en la hoja 1060 NQN (lote/almacén). La cantidad SAP y la física de esta vista son el total del material.</t>
        </is>
      </c>
    </row>
    <row r="899">
      <c r="A899" s="29" t="inlineStr">
        <is>
          <t>Neuquén</t>
        </is>
      </c>
      <c r="B899" s="29" t="inlineStr">
        <is>
          <t>1060</t>
        </is>
      </c>
      <c r="C899" s="29" t="inlineStr">
        <is>
          <t>Stock SAP</t>
        </is>
      </c>
      <c r="D899" s="29" t="inlineStr">
        <is>
          <t>Uniformes</t>
        </is>
      </c>
      <c r="E899" s="29" t="inlineStr">
        <is>
          <t>ZUNI</t>
        </is>
      </c>
      <c r="F899" s="29" t="inlineStr">
        <is>
          <t>Fuera del alcance</t>
        </is>
      </c>
      <c r="G899" s="29" t="inlineStr">
        <is>
          <t>3000949</t>
        </is>
      </c>
      <c r="H899" s="29" t="inlineStr">
        <is>
          <t>CHAQUETA GRIS ML YACIMIENTO T XS</t>
        </is>
      </c>
      <c r="I899" s="29" t="n"/>
      <c r="J899" s="29" t="n"/>
      <c r="K899" s="30">
        <f>SUMIF('1060 NQN'!$A$2:$A$2023,$G899,'1060 NQN'!$I$2:$I$2023)</f>
        <v/>
      </c>
      <c r="L899" s="30">
        <f>SUMIF('1060 NQN'!$A$2:$A$2023,$G899,'1060 NQN'!$Q$2:$Q$2023)</f>
        <v/>
      </c>
      <c r="M899" s="30">
        <f>$K899-$L899</f>
        <v/>
      </c>
      <c r="N899" s="31">
        <f>IFERROR(SUMIF('1060 NQN'!$A$2:$A$2023,$G899,'1060 NQN'!$M$2:$M$2023)/$K899,0)</f>
        <v/>
      </c>
      <c r="O899" s="31">
        <f>IFERROR($K899*$N899,"")</f>
        <v/>
      </c>
      <c r="P899" s="31">
        <f>IFERROR($L899*$N899,"")</f>
        <v/>
      </c>
      <c r="Q899" s="31">
        <f>$M899*$N899</f>
        <v/>
      </c>
      <c r="R899" s="29" t="n"/>
      <c r="S899" s="39" t="n"/>
      <c r="T899" s="29" t="inlineStr">
        <is>
          <t>No aplica: uniformes, clasificación que el inventario físico de Farmacia no releva</t>
        </is>
      </c>
      <c r="U899" s="40" t="inlineStr">
        <is>
          <t>Fuera del alcance del inventario físico</t>
        </is>
      </c>
      <c r="V899" s="29" t="n"/>
      <c r="W899" s="29" t="n"/>
      <c r="X899" s="29" t="n"/>
      <c r="Y899" s="29" t="n"/>
      <c r="Z899" s="29" t="n"/>
      <c r="AA899" s="29" t="inlineStr">
        <is>
          <t>El material ocupa 2 filas en la hoja 1060 NQN (lote/almacén). La cantidad SAP y la física de esta vista son el total del material.</t>
        </is>
      </c>
    </row>
    <row r="900">
      <c r="A900" s="29" t="inlineStr">
        <is>
          <t>Neuquén</t>
        </is>
      </c>
      <c r="B900" s="29" t="inlineStr">
        <is>
          <t>1060</t>
        </is>
      </c>
      <c r="C900" s="29" t="inlineStr">
        <is>
          <t>Stock SAP</t>
        </is>
      </c>
      <c r="D900" s="29" t="inlineStr">
        <is>
          <t>Uniformes</t>
        </is>
      </c>
      <c r="E900" s="29" t="inlineStr">
        <is>
          <t>ZUNI</t>
        </is>
      </c>
      <c r="F900" s="29" t="inlineStr">
        <is>
          <t>Fuera del alcance</t>
        </is>
      </c>
      <c r="G900" s="29" t="inlineStr">
        <is>
          <t>3001305</t>
        </is>
      </c>
      <c r="H900" s="29" t="inlineStr">
        <is>
          <t>BUZO ALGODON AZUL C/LOGO XXL</t>
        </is>
      </c>
      <c r="I900" s="29" t="n"/>
      <c r="J900" s="29" t="n"/>
      <c r="K900" s="30">
        <f>SUMIF('1060 NQN'!$A$2:$A$2023,$G900,'1060 NQN'!$I$2:$I$2023)</f>
        <v/>
      </c>
      <c r="L900" s="30">
        <f>SUMIF('1060 NQN'!$A$2:$A$2023,$G900,'1060 NQN'!$Q$2:$Q$2023)</f>
        <v/>
      </c>
      <c r="M900" s="30">
        <f>$K900-$L900</f>
        <v/>
      </c>
      <c r="N900" s="31">
        <f>IFERROR(SUMIF('1060 NQN'!$A$2:$A$2023,$G900,'1060 NQN'!$M$2:$M$2023)/$K900,0)</f>
        <v/>
      </c>
      <c r="O900" s="31">
        <f>IFERROR($K900*$N900,"")</f>
        <v/>
      </c>
      <c r="P900" s="31">
        <f>IFERROR($L900*$N900,"")</f>
        <v/>
      </c>
      <c r="Q900" s="31">
        <f>$M900*$N900</f>
        <v/>
      </c>
      <c r="R900" s="29" t="n"/>
      <c r="S900" s="39" t="n"/>
      <c r="T900" s="29" t="inlineStr">
        <is>
          <t>No aplica: uniformes, clasificación que el inventario físico de Farmacia no releva</t>
        </is>
      </c>
      <c r="U900" s="40" t="inlineStr">
        <is>
          <t>Fuera del alcance del inventario físico</t>
        </is>
      </c>
      <c r="V900" s="29" t="n"/>
      <c r="W900" s="29" t="n"/>
      <c r="X900" s="29" t="n"/>
      <c r="Y900" s="29" t="n"/>
      <c r="Z900" s="29" t="n"/>
      <c r="AA900" s="29" t="n"/>
    </row>
    <row r="901">
      <c r="A901" s="29" t="inlineStr">
        <is>
          <t>Neuquén</t>
        </is>
      </c>
      <c r="B901" s="29" t="inlineStr">
        <is>
          <t>1060</t>
        </is>
      </c>
      <c r="C901" s="29" t="inlineStr">
        <is>
          <t>Stock SAP</t>
        </is>
      </c>
      <c r="D901" s="29" t="inlineStr">
        <is>
          <t>Uniformes</t>
        </is>
      </c>
      <c r="E901" s="29" t="inlineStr">
        <is>
          <t>ZUNI</t>
        </is>
      </c>
      <c r="F901" s="29" t="inlineStr">
        <is>
          <t>Fuera del alcance</t>
        </is>
      </c>
      <c r="G901" s="29" t="inlineStr">
        <is>
          <t>3000715</t>
        </is>
      </c>
      <c r="H901" s="29" t="inlineStr">
        <is>
          <t>PANTALON CARGO ANTI DESGARRO T46</t>
        </is>
      </c>
      <c r="I901" s="29" t="n"/>
      <c r="J901" s="29" t="n"/>
      <c r="K901" s="30">
        <f>SUMIF('1060 NQN'!$A$2:$A$2023,$G901,'1060 NQN'!$I$2:$I$2023)</f>
        <v/>
      </c>
      <c r="L901" s="30">
        <f>SUMIF('1060 NQN'!$A$2:$A$2023,$G901,'1060 NQN'!$Q$2:$Q$2023)</f>
        <v/>
      </c>
      <c r="M901" s="30">
        <f>$K901-$L901</f>
        <v/>
      </c>
      <c r="N901" s="31">
        <f>IFERROR(SUMIF('1060 NQN'!$A$2:$A$2023,$G901,'1060 NQN'!$M$2:$M$2023)/$K901,0)</f>
        <v/>
      </c>
      <c r="O901" s="31">
        <f>IFERROR($K901*$N901,"")</f>
        <v/>
      </c>
      <c r="P901" s="31">
        <f>IFERROR($L901*$N901,"")</f>
        <v/>
      </c>
      <c r="Q901" s="31">
        <f>$M901*$N901</f>
        <v/>
      </c>
      <c r="R901" s="29" t="n"/>
      <c r="S901" s="39" t="n"/>
      <c r="T901" s="29" t="inlineStr">
        <is>
          <t>No aplica: uniformes, clasificación que el inventario físico de Farmacia no releva</t>
        </is>
      </c>
      <c r="U901" s="40" t="inlineStr">
        <is>
          <t>Fuera del alcance del inventario físico</t>
        </is>
      </c>
      <c r="V901" s="29" t="n"/>
      <c r="W901" s="29" t="n"/>
      <c r="X901" s="29" t="n"/>
      <c r="Y901" s="29" t="n"/>
      <c r="Z901" s="29" t="n"/>
      <c r="AA901" s="29" t="n"/>
    </row>
    <row r="902">
      <c r="A902" s="29" t="inlineStr">
        <is>
          <t>Neuquén</t>
        </is>
      </c>
      <c r="B902" s="29" t="inlineStr">
        <is>
          <t>1060</t>
        </is>
      </c>
      <c r="C902" s="29" t="inlineStr">
        <is>
          <t>Stock SAP</t>
        </is>
      </c>
      <c r="D902" s="29" t="inlineStr">
        <is>
          <t>Descartables</t>
        </is>
      </c>
      <c r="E902" s="29" t="inlineStr">
        <is>
          <t>ZDES</t>
        </is>
      </c>
      <c r="F902" s="29" t="inlineStr">
        <is>
          <t>Dentro del alcance</t>
        </is>
      </c>
      <c r="G902" s="29" t="inlineStr">
        <is>
          <t>2000297</t>
        </is>
      </c>
      <c r="H902" s="29" t="inlineStr">
        <is>
          <t>REGULADOR 02 C/MANOMETRO A208 VAL 0-15</t>
        </is>
      </c>
      <c r="I902" s="29" t="inlineStr">
        <is>
          <t>418</t>
        </is>
      </c>
      <c r="J902" s="29" t="inlineStr">
        <is>
          <t>MANOMETROS</t>
        </is>
      </c>
      <c r="K902" s="30">
        <f>SUMIF('1060 NQN'!$A$2:$A$2023,$G902,'1060 NQN'!$I$2:$I$2023)</f>
        <v/>
      </c>
      <c r="L902" s="30">
        <f>SUMIF('1060 NQN'!$A$2:$A$2023,$G902,'1060 NQN'!$Q$2:$Q$2023)</f>
        <v/>
      </c>
      <c r="M902" s="30">
        <f>$K902-$L902</f>
        <v/>
      </c>
      <c r="N902" s="31">
        <f>IFERROR(SUMIF('1060 NQN'!$A$2:$A$2023,$G902,'1060 NQN'!$M$2:$M$2023)/$K902,0)</f>
        <v/>
      </c>
      <c r="O902" s="31">
        <f>IFERROR($K902*$N902,"")</f>
        <v/>
      </c>
      <c r="P902" s="31">
        <f>IFERROR($L902*$N902,"")</f>
        <v/>
      </c>
      <c r="Q902" s="31">
        <f>$M902*$N902</f>
        <v/>
      </c>
      <c r="R902" s="29" t="n"/>
      <c r="S902" s="38" t="inlineStr">
        <is>
          <t>Baja</t>
        </is>
      </c>
      <c r="T902" s="29" t="inlineStr">
        <is>
          <t>Homologado – confianza Baja – pendiente de validación</t>
        </is>
      </c>
      <c r="U902" s="38" t="inlineStr">
        <is>
          <t>Dar de baja en SAP</t>
        </is>
      </c>
      <c r="V902" s="29" t="inlineStr">
        <is>
          <t>Cruce por nomenclatura SAP</t>
        </is>
      </c>
      <c r="W902" s="29" t="inlineStr">
        <is>
          <t>No</t>
        </is>
      </c>
      <c r="X902" s="29" t="n"/>
      <c r="Y902" s="29" t="inlineStr">
        <is>
          <t>No</t>
        </is>
      </c>
      <c r="Z902" s="29" t="n"/>
      <c r="AA902" s="29" t="inlineStr">
        <is>
          <t>Cruce por nomenclatura: similitud 0.50. El material ocupa 2 filas en la hoja 1060 NQN (lote/almacén). La cantidad SAP y la física de esta vista son el total del material.</t>
        </is>
      </c>
    </row>
    <row r="903">
      <c r="A903" s="29" t="inlineStr">
        <is>
          <t>Neuquén</t>
        </is>
      </c>
      <c r="B903" s="29" t="inlineStr">
        <is>
          <t>1060</t>
        </is>
      </c>
      <c r="C903" s="29" t="inlineStr">
        <is>
          <t>Stock SAP</t>
        </is>
      </c>
      <c r="D903" s="29" t="inlineStr">
        <is>
          <t>Uniformes</t>
        </is>
      </c>
      <c r="E903" s="29" t="inlineStr">
        <is>
          <t>ZUNI</t>
        </is>
      </c>
      <c r="F903" s="29" t="inlineStr">
        <is>
          <t>Fuera del alcance</t>
        </is>
      </c>
      <c r="G903" s="29" t="inlineStr">
        <is>
          <t>3001580</t>
        </is>
      </c>
      <c r="H903" s="29" t="inlineStr">
        <is>
          <t>PANTALON GABARDINA HOMBRE</t>
        </is>
      </c>
      <c r="I903" s="29" t="n"/>
      <c r="J903" s="29" t="n"/>
      <c r="K903" s="30">
        <f>SUMIF('1060 NQN'!$A$2:$A$2023,$G903,'1060 NQN'!$I$2:$I$2023)</f>
        <v/>
      </c>
      <c r="L903" s="30">
        <f>SUMIF('1060 NQN'!$A$2:$A$2023,$G903,'1060 NQN'!$Q$2:$Q$2023)</f>
        <v/>
      </c>
      <c r="M903" s="30">
        <f>$K903-$L903</f>
        <v/>
      </c>
      <c r="N903" s="31">
        <f>IFERROR(SUMIF('1060 NQN'!$A$2:$A$2023,$G903,'1060 NQN'!$M$2:$M$2023)/$K903,0)</f>
        <v/>
      </c>
      <c r="O903" s="31">
        <f>IFERROR($K903*$N903,"")</f>
        <v/>
      </c>
      <c r="P903" s="31">
        <f>IFERROR($L903*$N903,"")</f>
        <v/>
      </c>
      <c r="Q903" s="31">
        <f>$M903*$N903</f>
        <v/>
      </c>
      <c r="R903" s="29" t="n"/>
      <c r="S903" s="39" t="n"/>
      <c r="T903" s="29" t="inlineStr">
        <is>
          <t>No aplica: uniformes, clasificación que el inventario físico de Farmacia no releva</t>
        </is>
      </c>
      <c r="U903" s="40" t="inlineStr">
        <is>
          <t>Fuera del alcance del inventario físico</t>
        </is>
      </c>
      <c r="V903" s="29" t="n"/>
      <c r="W903" s="29" t="n"/>
      <c r="X903" s="29" t="n"/>
      <c r="Y903" s="29" t="n"/>
      <c r="Z903" s="29" t="n"/>
      <c r="AA903" s="29" t="n"/>
    </row>
    <row r="904">
      <c r="A904" s="29" t="inlineStr">
        <is>
          <t>Neuquén</t>
        </is>
      </c>
      <c r="B904" s="29" t="inlineStr">
        <is>
          <t>1060</t>
        </is>
      </c>
      <c r="C904" s="29" t="inlineStr">
        <is>
          <t>Stock SAP</t>
        </is>
      </c>
      <c r="D904" s="29" t="inlineStr">
        <is>
          <t>Uniformes</t>
        </is>
      </c>
      <c r="E904" s="29" t="inlineStr">
        <is>
          <t>ZUNI</t>
        </is>
      </c>
      <c r="F904" s="29" t="inlineStr">
        <is>
          <t>Fuera del alcance</t>
        </is>
      </c>
      <c r="G904" s="29" t="inlineStr">
        <is>
          <t>3000130</t>
        </is>
      </c>
      <c r="H904" s="29" t="inlineStr">
        <is>
          <t>PANTALON CARGO AZUL T50</t>
        </is>
      </c>
      <c r="I904" s="29" t="n"/>
      <c r="J904" s="29" t="n"/>
      <c r="K904" s="30">
        <f>SUMIF('1060 NQN'!$A$2:$A$2023,$G904,'1060 NQN'!$I$2:$I$2023)</f>
        <v/>
      </c>
      <c r="L904" s="30">
        <f>SUMIF('1060 NQN'!$A$2:$A$2023,$G904,'1060 NQN'!$Q$2:$Q$2023)</f>
        <v/>
      </c>
      <c r="M904" s="30">
        <f>$K904-$L904</f>
        <v/>
      </c>
      <c r="N904" s="31">
        <f>IFERROR(SUMIF('1060 NQN'!$A$2:$A$2023,$G904,'1060 NQN'!$M$2:$M$2023)/$K904,0)</f>
        <v/>
      </c>
      <c r="O904" s="31">
        <f>IFERROR($K904*$N904,"")</f>
        <v/>
      </c>
      <c r="P904" s="31">
        <f>IFERROR($L904*$N904,"")</f>
        <v/>
      </c>
      <c r="Q904" s="31">
        <f>$M904*$N904</f>
        <v/>
      </c>
      <c r="R904" s="29" t="n"/>
      <c r="S904" s="39" t="n"/>
      <c r="T904" s="29" t="inlineStr">
        <is>
          <t>No aplica: uniformes, clasificación que el inventario físico de Farmacia no releva</t>
        </is>
      </c>
      <c r="U904" s="40" t="inlineStr">
        <is>
          <t>Fuera del alcance del inventario físico</t>
        </is>
      </c>
      <c r="V904" s="29" t="n"/>
      <c r="W904" s="29" t="n"/>
      <c r="X904" s="29" t="n"/>
      <c r="Y904" s="29" t="n"/>
      <c r="Z904" s="29" t="n"/>
      <c r="AA904" s="29" t="n"/>
    </row>
    <row r="905">
      <c r="A905" s="29" t="inlineStr">
        <is>
          <t>Neuquén</t>
        </is>
      </c>
      <c r="B905" s="29" t="inlineStr">
        <is>
          <t>1060</t>
        </is>
      </c>
      <c r="C905" s="29" t="inlineStr">
        <is>
          <t>Stock SAP</t>
        </is>
      </c>
      <c r="D905" s="29" t="inlineStr">
        <is>
          <t>Uniformes</t>
        </is>
      </c>
      <c r="E905" s="29" t="inlineStr">
        <is>
          <t>ZUNI</t>
        </is>
      </c>
      <c r="F905" s="29" t="inlineStr">
        <is>
          <t>Fuera del alcance</t>
        </is>
      </c>
      <c r="G905" s="29" t="inlineStr">
        <is>
          <t>3000411</t>
        </is>
      </c>
      <c r="H905" s="29" t="inlineStr">
        <is>
          <t>PROTECTOR AUDITIVO TIPO COPA</t>
        </is>
      </c>
      <c r="I905" s="29" t="n"/>
      <c r="J905" s="29" t="n"/>
      <c r="K905" s="30">
        <f>SUMIF('1060 NQN'!$A$2:$A$2023,$G905,'1060 NQN'!$I$2:$I$2023)</f>
        <v/>
      </c>
      <c r="L905" s="30">
        <f>SUMIF('1060 NQN'!$A$2:$A$2023,$G905,'1060 NQN'!$Q$2:$Q$2023)</f>
        <v/>
      </c>
      <c r="M905" s="30">
        <f>$K905-$L905</f>
        <v/>
      </c>
      <c r="N905" s="31">
        <f>IFERROR(SUMIF('1060 NQN'!$A$2:$A$2023,$G905,'1060 NQN'!$M$2:$M$2023)/$K905,0)</f>
        <v/>
      </c>
      <c r="O905" s="31">
        <f>IFERROR($K905*$N905,"")</f>
        <v/>
      </c>
      <c r="P905" s="31">
        <f>IFERROR($L905*$N905,"")</f>
        <v/>
      </c>
      <c r="Q905" s="31">
        <f>$M905*$N905</f>
        <v/>
      </c>
      <c r="R905" s="29" t="n"/>
      <c r="S905" s="39" t="n"/>
      <c r="T905" s="29" t="inlineStr">
        <is>
          <t>No aplica: uniformes, clasificación que el inventario físico de Farmacia no releva</t>
        </is>
      </c>
      <c r="U905" s="40" t="inlineStr">
        <is>
          <t>Fuera del alcance del inventario físico</t>
        </is>
      </c>
      <c r="V905" s="29" t="n"/>
      <c r="W905" s="29" t="n"/>
      <c r="X905" s="29" t="n"/>
      <c r="Y905" s="29" t="n"/>
      <c r="Z905" s="29" t="n"/>
      <c r="AA905" s="29" t="inlineStr">
        <is>
          <t>El material ocupa 2 filas en la hoja 1060 NQN (lote/almacén). La cantidad SAP y la física de esta vista son el total del material.</t>
        </is>
      </c>
    </row>
    <row r="906">
      <c r="A906" s="29" t="inlineStr">
        <is>
          <t>Neuquén</t>
        </is>
      </c>
      <c r="B906" s="29" t="inlineStr">
        <is>
          <t>1060</t>
        </is>
      </c>
      <c r="C906" s="29" t="inlineStr">
        <is>
          <t>Stock SAP</t>
        </is>
      </c>
      <c r="D906" s="29" t="inlineStr">
        <is>
          <t>Uniformes</t>
        </is>
      </c>
      <c r="E906" s="29" t="inlineStr">
        <is>
          <t>ZUNI</t>
        </is>
      </c>
      <c r="F906" s="29" t="inlineStr">
        <is>
          <t>Fuera del alcance</t>
        </is>
      </c>
      <c r="G906" s="29" t="inlineStr">
        <is>
          <t>3000499</t>
        </is>
      </c>
      <c r="H906" s="29" t="inlineStr">
        <is>
          <t>PANTALON JEAN C/LOGO YAC T44</t>
        </is>
      </c>
      <c r="I906" s="29" t="n"/>
      <c r="J906" s="29" t="n"/>
      <c r="K906" s="30">
        <f>SUMIF('1060 NQN'!$A$2:$A$2023,$G906,'1060 NQN'!$I$2:$I$2023)</f>
        <v/>
      </c>
      <c r="L906" s="30">
        <f>SUMIF('1060 NQN'!$A$2:$A$2023,$G906,'1060 NQN'!$Q$2:$Q$2023)</f>
        <v/>
      </c>
      <c r="M906" s="30">
        <f>$K906-$L906</f>
        <v/>
      </c>
      <c r="N906" s="31">
        <f>IFERROR(SUMIF('1060 NQN'!$A$2:$A$2023,$G906,'1060 NQN'!$M$2:$M$2023)/$K906,0)</f>
        <v/>
      </c>
      <c r="O906" s="31">
        <f>IFERROR($K906*$N906,"")</f>
        <v/>
      </c>
      <c r="P906" s="31">
        <f>IFERROR($L906*$N906,"")</f>
        <v/>
      </c>
      <c r="Q906" s="31">
        <f>$M906*$N906</f>
        <v/>
      </c>
      <c r="R906" s="29" t="n"/>
      <c r="S906" s="39" t="n"/>
      <c r="T906" s="29" t="inlineStr">
        <is>
          <t>No aplica: uniformes, clasificación que el inventario físico de Farmacia no releva</t>
        </is>
      </c>
      <c r="U906" s="40" t="inlineStr">
        <is>
          <t>Fuera del alcance del inventario físico</t>
        </is>
      </c>
      <c r="V906" s="29" t="n"/>
      <c r="W906" s="29" t="n"/>
      <c r="X906" s="29" t="n"/>
      <c r="Y906" s="29" t="n"/>
      <c r="Z906" s="29" t="n"/>
      <c r="AA906" s="29" t="inlineStr">
        <is>
          <t>El material ocupa 2 filas en la hoja 1060 NQN (lote/almacén). La cantidad SAP y la física de esta vista son el total del material.</t>
        </is>
      </c>
    </row>
    <row r="907">
      <c r="A907" s="29" t="inlineStr">
        <is>
          <t>Neuquén</t>
        </is>
      </c>
      <c r="B907" s="29" t="inlineStr">
        <is>
          <t>1060</t>
        </is>
      </c>
      <c r="C907" s="29" t="inlineStr">
        <is>
          <t>Stock SAP</t>
        </is>
      </c>
      <c r="D907" s="29" t="inlineStr">
        <is>
          <t>Uniformes</t>
        </is>
      </c>
      <c r="E907" s="29" t="inlineStr">
        <is>
          <t>ZUNI</t>
        </is>
      </c>
      <c r="F907" s="29" t="inlineStr">
        <is>
          <t>Fuera del alcance</t>
        </is>
      </c>
      <c r="G907" s="29" t="inlineStr">
        <is>
          <t>3000735</t>
        </is>
      </c>
      <c r="H907" s="29" t="inlineStr">
        <is>
          <t>CHAQUETA GRIS MCORTA YACIMIENTO T XXL</t>
        </is>
      </c>
      <c r="I907" s="29" t="n"/>
      <c r="J907" s="29" t="n"/>
      <c r="K907" s="30">
        <f>SUMIF('1060 NQN'!$A$2:$A$2023,$G907,'1060 NQN'!$I$2:$I$2023)</f>
        <v/>
      </c>
      <c r="L907" s="30">
        <f>SUMIF('1060 NQN'!$A$2:$A$2023,$G907,'1060 NQN'!$Q$2:$Q$2023)</f>
        <v/>
      </c>
      <c r="M907" s="30">
        <f>$K907-$L907</f>
        <v/>
      </c>
      <c r="N907" s="31">
        <f>IFERROR(SUMIF('1060 NQN'!$A$2:$A$2023,$G907,'1060 NQN'!$M$2:$M$2023)/$K907,0)</f>
        <v/>
      </c>
      <c r="O907" s="31">
        <f>IFERROR($K907*$N907,"")</f>
        <v/>
      </c>
      <c r="P907" s="31">
        <f>IFERROR($L907*$N907,"")</f>
        <v/>
      </c>
      <c r="Q907" s="31">
        <f>$M907*$N907</f>
        <v/>
      </c>
      <c r="R907" s="29" t="n"/>
      <c r="S907" s="39" t="n"/>
      <c r="T907" s="29" t="inlineStr">
        <is>
          <t>No aplica: uniformes, clasificación que el inventario físico de Farmacia no releva</t>
        </is>
      </c>
      <c r="U907" s="40" t="inlineStr">
        <is>
          <t>Fuera del alcance del inventario físico</t>
        </is>
      </c>
      <c r="V907" s="29" t="n"/>
      <c r="W907" s="29" t="n"/>
      <c r="X907" s="29" t="n"/>
      <c r="Y907" s="29" t="n"/>
      <c r="Z907" s="29" t="n"/>
      <c r="AA907" s="29" t="inlineStr">
        <is>
          <t>El material ocupa 2 filas en la hoja 1060 NQN (lote/almacén). La cantidad SAP y la física de esta vista son el total del material.</t>
        </is>
      </c>
    </row>
    <row r="908">
      <c r="A908" s="29" t="inlineStr">
        <is>
          <t>Neuquén</t>
        </is>
      </c>
      <c r="B908" s="29" t="inlineStr">
        <is>
          <t>1060</t>
        </is>
      </c>
      <c r="C908" s="29" t="inlineStr">
        <is>
          <t>Stock SAP</t>
        </is>
      </c>
      <c r="D908" s="29" t="inlineStr">
        <is>
          <t>Uniformes</t>
        </is>
      </c>
      <c r="E908" s="29" t="inlineStr">
        <is>
          <t>ZUNI</t>
        </is>
      </c>
      <c r="F908" s="29" t="inlineStr">
        <is>
          <t>Fuera del alcance</t>
        </is>
      </c>
      <c r="G908" s="29" t="inlineStr">
        <is>
          <t>3001437</t>
        </is>
      </c>
      <c r="H908" s="29" t="inlineStr">
        <is>
          <t>CHOMBA NEGRA XL</t>
        </is>
      </c>
      <c r="I908" s="29" t="n"/>
      <c r="J908" s="29" t="n"/>
      <c r="K908" s="30">
        <f>SUMIF('1060 NQN'!$A$2:$A$2023,$G908,'1060 NQN'!$I$2:$I$2023)</f>
        <v/>
      </c>
      <c r="L908" s="30">
        <f>SUMIF('1060 NQN'!$A$2:$A$2023,$G908,'1060 NQN'!$Q$2:$Q$2023)</f>
        <v/>
      </c>
      <c r="M908" s="30">
        <f>$K908-$L908</f>
        <v/>
      </c>
      <c r="N908" s="31">
        <f>IFERROR(SUMIF('1060 NQN'!$A$2:$A$2023,$G908,'1060 NQN'!$M$2:$M$2023)/$K908,0)</f>
        <v/>
      </c>
      <c r="O908" s="31">
        <f>IFERROR($K908*$N908,"")</f>
        <v/>
      </c>
      <c r="P908" s="31">
        <f>IFERROR($L908*$N908,"")</f>
        <v/>
      </c>
      <c r="Q908" s="31">
        <f>$M908*$N908</f>
        <v/>
      </c>
      <c r="R908" s="29" t="n"/>
      <c r="S908" s="39" t="n"/>
      <c r="T908" s="29" t="inlineStr">
        <is>
          <t>No aplica: uniformes, clasificación que el inventario físico de Farmacia no releva</t>
        </is>
      </c>
      <c r="U908" s="40" t="inlineStr">
        <is>
          <t>Fuera del alcance del inventario físico</t>
        </is>
      </c>
      <c r="V908" s="29" t="n"/>
      <c r="W908" s="29" t="n"/>
      <c r="X908" s="29" t="n"/>
      <c r="Y908" s="29" t="n"/>
      <c r="Z908" s="29" t="n"/>
      <c r="AA908" s="29" t="inlineStr">
        <is>
          <t>El material ocupa 2 filas en la hoja 1060 NQN (lote/almacén). La cantidad SAP y la física de esta vista son el total del material.</t>
        </is>
      </c>
    </row>
    <row r="909">
      <c r="A909" s="29" t="inlineStr">
        <is>
          <t>Neuquén</t>
        </is>
      </c>
      <c r="B909" s="29" t="inlineStr">
        <is>
          <t>1060</t>
        </is>
      </c>
      <c r="C909" s="29" t="inlineStr">
        <is>
          <t>Stock SAP</t>
        </is>
      </c>
      <c r="D909" s="29" t="inlineStr">
        <is>
          <t>Medicamentos</t>
        </is>
      </c>
      <c r="E909" s="29" t="inlineStr">
        <is>
          <t>ZMED</t>
        </is>
      </c>
      <c r="F909" s="29" t="inlineStr">
        <is>
          <t>Dentro del alcance</t>
        </is>
      </c>
      <c r="G909" s="29" t="inlineStr">
        <is>
          <t>1000503</t>
        </is>
      </c>
      <c r="H909" s="29" t="inlineStr">
        <is>
          <t>CARBON ACTIVADO 250MG COMPRIMIDOS</t>
        </is>
      </c>
      <c r="I909" s="29" t="n"/>
      <c r="J909" s="29" t="n"/>
      <c r="K909" s="30">
        <f>SUMIF('1060 NQN'!$A$2:$A$2023,$G909,'1060 NQN'!$I$2:$I$2023)</f>
        <v/>
      </c>
      <c r="L909" s="30">
        <f>SUMIF('1060 NQN'!$A$2:$A$2023,$G909,'1060 NQN'!$Q$2:$Q$2023)</f>
        <v/>
      </c>
      <c r="M909" s="30">
        <f>$K909-$L909</f>
        <v/>
      </c>
      <c r="N909" s="31">
        <f>IFERROR(SUMIF('1060 NQN'!$A$2:$A$2023,$G909,'1060 NQN'!$M$2:$M$2023)/$K909,0)</f>
        <v/>
      </c>
      <c r="O909" s="31">
        <f>IFERROR($K909*$N909,"")</f>
        <v/>
      </c>
      <c r="P909" s="31">
        <f>IFERROR($L909*$N909,"")</f>
        <v/>
      </c>
      <c r="Q909" s="31">
        <f>$M909*$N909</f>
        <v/>
      </c>
      <c r="R909" s="29" t="n"/>
      <c r="S909" s="39" t="n"/>
      <c r="T909" s="29" t="inlineStr">
        <is>
          <t>Sin recuento físico en el inventario de Avain</t>
        </is>
      </c>
      <c r="U909" s="40" t="inlineStr">
        <is>
          <t>Sin recuento físico</t>
        </is>
      </c>
      <c r="V909" s="29" t="n"/>
      <c r="W909" s="29" t="n"/>
      <c r="X909" s="29" t="n"/>
      <c r="Y909" s="29" t="n"/>
      <c r="Z909" s="29" t="n"/>
      <c r="AA909" s="29" t="n"/>
    </row>
    <row r="910">
      <c r="A910" s="29" t="inlineStr">
        <is>
          <t>Neuquén</t>
        </is>
      </c>
      <c r="B910" s="29" t="inlineStr">
        <is>
          <t>1060</t>
        </is>
      </c>
      <c r="C910" s="29" t="inlineStr">
        <is>
          <t>Stock SAP</t>
        </is>
      </c>
      <c r="D910" s="29" t="inlineStr">
        <is>
          <t>Medicamentos</t>
        </is>
      </c>
      <c r="E910" s="29" t="inlineStr">
        <is>
          <t>ZMED</t>
        </is>
      </c>
      <c r="F910" s="29" t="inlineStr">
        <is>
          <t>Dentro del alcance</t>
        </is>
      </c>
      <c r="G910" s="29" t="inlineStr">
        <is>
          <t>1000784</t>
        </is>
      </c>
      <c r="H910" s="29" t="inlineStr">
        <is>
          <t>LAGRIMAS NATURALES GOTAS OFTALM</t>
        </is>
      </c>
      <c r="I910" s="29" t="inlineStr">
        <is>
          <t>477</t>
        </is>
      </c>
      <c r="J910" s="29" t="inlineStr">
        <is>
          <t>IRIX LAGRIMAS</t>
        </is>
      </c>
      <c r="K910" s="30">
        <f>SUMIF('1060 NQN'!$A$2:$A$2023,$G910,'1060 NQN'!$I$2:$I$2023)</f>
        <v/>
      </c>
      <c r="L910" s="30">
        <f>SUMIF('1060 NQN'!$A$2:$A$2023,$G910,'1060 NQN'!$Q$2:$Q$2023)</f>
        <v/>
      </c>
      <c r="M910" s="30">
        <f>$K910-$L910</f>
        <v/>
      </c>
      <c r="N910" s="31">
        <f>IFERROR(SUMIF('1060 NQN'!$A$2:$A$2023,$G910,'1060 NQN'!$M$2:$M$2023)/$K910,0)</f>
        <v/>
      </c>
      <c r="O910" s="31">
        <f>IFERROR($K910*$N910,"")</f>
        <v/>
      </c>
      <c r="P910" s="31">
        <f>IFERROR($L910*$N910,"")</f>
        <v/>
      </c>
      <c r="Q910" s="31">
        <f>$M910*$N910</f>
        <v/>
      </c>
      <c r="R910" s="29" t="n"/>
      <c r="S910" s="38" t="inlineStr">
        <is>
          <t>Baja</t>
        </is>
      </c>
      <c r="T910" s="29" t="inlineStr">
        <is>
          <t>Homologado – confianza Baja – pendiente de validación</t>
        </is>
      </c>
      <c r="U910" s="38" t="inlineStr">
        <is>
          <t>Dar de baja en SAP</t>
        </is>
      </c>
      <c r="V910" s="29" t="inlineStr">
        <is>
          <t>Homologación por código Avain (master M14-003)</t>
        </is>
      </c>
      <c r="W910" s="29" t="inlineStr">
        <is>
          <t>No</t>
        </is>
      </c>
      <c r="X910" s="29" t="n"/>
      <c r="Y910" s="29" t="inlineStr">
        <is>
          <t>Sí</t>
        </is>
      </c>
      <c r="Z910" s="29" t="inlineStr">
        <is>
          <t>M14-003</t>
        </is>
      </c>
      <c r="AA910" s="29" t="inlineStr">
        <is>
          <t>La homologación no confirma la equivalencia (confianza base Sin coincidencia / confianza SAP Media). Se imputó al código SAP del master con nivel Baja para no perder el recuento; requiere validación. Homologación: confianza base Sin coincidencia + confianza SAP Media → Baja. La nomenclatura del material imputado no respalda por sí sola la equivalencia (similitud 0.37); el vínculo proviene sólo de la homologación. Nivel degradado a Baja. Otros códigos SAP del master no están en el stock de este centro: 1001083, 1005277.</t>
        </is>
      </c>
    </row>
    <row r="911">
      <c r="A911" s="29" t="inlineStr">
        <is>
          <t>Neuquén</t>
        </is>
      </c>
      <c r="B911" s="29" t="inlineStr">
        <is>
          <t>1060</t>
        </is>
      </c>
      <c r="C911" s="29" t="inlineStr">
        <is>
          <t>Stock SAP</t>
        </is>
      </c>
      <c r="D911" s="29" t="inlineStr">
        <is>
          <t>Descartables</t>
        </is>
      </c>
      <c r="E911" s="29" t="inlineStr">
        <is>
          <t>ZDES</t>
        </is>
      </c>
      <c r="F911" s="29" t="inlineStr">
        <is>
          <t>Dentro del alcance</t>
        </is>
      </c>
      <c r="G911" s="29" t="inlineStr">
        <is>
          <t>2000071</t>
        </is>
      </c>
      <c r="H911" s="29" t="inlineStr">
        <is>
          <t>BOLSO BIOSEGURIDAD</t>
        </is>
      </c>
      <c r="I911" s="29" t="n"/>
      <c r="J911" s="29" t="n"/>
      <c r="K911" s="30">
        <f>SUMIF('1060 NQN'!$A$2:$A$2023,$G911,'1060 NQN'!$I$2:$I$2023)</f>
        <v/>
      </c>
      <c r="L911" s="30">
        <f>SUMIF('1060 NQN'!$A$2:$A$2023,$G911,'1060 NQN'!$Q$2:$Q$2023)</f>
        <v/>
      </c>
      <c r="M911" s="30">
        <f>$K911-$L911</f>
        <v/>
      </c>
      <c r="N911" s="31">
        <f>IFERROR(SUMIF('1060 NQN'!$A$2:$A$2023,$G911,'1060 NQN'!$M$2:$M$2023)/$K911,0)</f>
        <v/>
      </c>
      <c r="O911" s="31">
        <f>IFERROR($K911*$N911,"")</f>
        <v/>
      </c>
      <c r="P911" s="31">
        <f>IFERROR($L911*$N911,"")</f>
        <v/>
      </c>
      <c r="Q911" s="31">
        <f>$M911*$N911</f>
        <v/>
      </c>
      <c r="R911" s="29" t="n"/>
      <c r="S911" s="39" t="n"/>
      <c r="T911" s="29" t="inlineStr">
        <is>
          <t>Sin recuento físico en el inventario de Avain</t>
        </is>
      </c>
      <c r="U911" s="40" t="inlineStr">
        <is>
          <t>Sin recuento físico</t>
        </is>
      </c>
      <c r="V911" s="29" t="n"/>
      <c r="W911" s="29" t="n"/>
      <c r="X911" s="29" t="n"/>
      <c r="Y911" s="29" t="n"/>
      <c r="Z911" s="29" t="n"/>
      <c r="AA911" s="29" t="n"/>
    </row>
    <row r="912">
      <c r="A912" s="29" t="inlineStr">
        <is>
          <t>Neuquén</t>
        </is>
      </c>
      <c r="B912" s="29" t="inlineStr">
        <is>
          <t>1060</t>
        </is>
      </c>
      <c r="C912" s="29" t="inlineStr">
        <is>
          <t>Stock SAP</t>
        </is>
      </c>
      <c r="D912" s="29" t="inlineStr">
        <is>
          <t>Descartables</t>
        </is>
      </c>
      <c r="E912" s="29" t="inlineStr">
        <is>
          <t>ZDES</t>
        </is>
      </c>
      <c r="F912" s="29" t="inlineStr">
        <is>
          <t>Dentro del alcance</t>
        </is>
      </c>
      <c r="G912" s="29" t="inlineStr">
        <is>
          <t>2000084</t>
        </is>
      </c>
      <c r="H912" s="29" t="inlineStr">
        <is>
          <t>PARCHES PARA MARCAPASO</t>
        </is>
      </c>
      <c r="I912" s="29" t="n"/>
      <c r="J912" s="29" t="n"/>
      <c r="K912" s="30">
        <f>SUMIF('1060 NQN'!$A$2:$A$2023,$G912,'1060 NQN'!$I$2:$I$2023)</f>
        <v/>
      </c>
      <c r="L912" s="30">
        <f>SUMIF('1060 NQN'!$A$2:$A$2023,$G912,'1060 NQN'!$Q$2:$Q$2023)</f>
        <v/>
      </c>
      <c r="M912" s="30">
        <f>$K912-$L912</f>
        <v/>
      </c>
      <c r="N912" s="31">
        <f>IFERROR(SUMIF('1060 NQN'!$A$2:$A$2023,$G912,'1060 NQN'!$M$2:$M$2023)/$K912,0)</f>
        <v/>
      </c>
      <c r="O912" s="31">
        <f>IFERROR($K912*$N912,"")</f>
        <v/>
      </c>
      <c r="P912" s="31">
        <f>IFERROR($L912*$N912,"")</f>
        <v/>
      </c>
      <c r="Q912" s="31">
        <f>$M912*$N912</f>
        <v/>
      </c>
      <c r="R912" s="29" t="n"/>
      <c r="S912" s="39" t="n"/>
      <c r="T912" s="29" t="inlineStr">
        <is>
          <t>Sin recuento físico en el inventario de Avain</t>
        </is>
      </c>
      <c r="U912" s="40" t="inlineStr">
        <is>
          <t>Sin recuento físico</t>
        </is>
      </c>
      <c r="V912" s="29" t="n"/>
      <c r="W912" s="29" t="n"/>
      <c r="X912" s="29" t="n"/>
      <c r="Y912" s="29" t="n"/>
      <c r="Z912" s="29" t="n"/>
      <c r="AA912" s="29" t="n"/>
    </row>
    <row r="913">
      <c r="A913" s="29" t="inlineStr">
        <is>
          <t>Neuquén</t>
        </is>
      </c>
      <c r="B913" s="29" t="inlineStr">
        <is>
          <t>1060</t>
        </is>
      </c>
      <c r="C913" s="29" t="inlineStr">
        <is>
          <t>Stock SAP</t>
        </is>
      </c>
      <c r="D913" s="29" t="inlineStr">
        <is>
          <t>Descartables</t>
        </is>
      </c>
      <c r="E913" s="29" t="inlineStr">
        <is>
          <t>ZDES</t>
        </is>
      </c>
      <c r="F913" s="29" t="inlineStr">
        <is>
          <t>Dentro del alcance</t>
        </is>
      </c>
      <c r="G913" s="29" t="inlineStr">
        <is>
          <t>2000163</t>
        </is>
      </c>
      <c r="H913" s="29" t="inlineStr">
        <is>
          <t>INFLADOR MANUAL PARA FERULA CON ADAPT.</t>
        </is>
      </c>
      <c r="I913" s="29" t="n"/>
      <c r="J913" s="29" t="n"/>
      <c r="K913" s="30">
        <f>SUMIF('1060 NQN'!$A$2:$A$2023,$G913,'1060 NQN'!$I$2:$I$2023)</f>
        <v/>
      </c>
      <c r="L913" s="30">
        <f>SUMIF('1060 NQN'!$A$2:$A$2023,$G913,'1060 NQN'!$Q$2:$Q$2023)</f>
        <v/>
      </c>
      <c r="M913" s="30">
        <f>$K913-$L913</f>
        <v/>
      </c>
      <c r="N913" s="31">
        <f>IFERROR(SUMIF('1060 NQN'!$A$2:$A$2023,$G913,'1060 NQN'!$M$2:$M$2023)/$K913,0)</f>
        <v/>
      </c>
      <c r="O913" s="31">
        <f>IFERROR($K913*$N913,"")</f>
        <v/>
      </c>
      <c r="P913" s="31">
        <f>IFERROR($L913*$N913,"")</f>
        <v/>
      </c>
      <c r="Q913" s="31">
        <f>$M913*$N913</f>
        <v/>
      </c>
      <c r="R913" s="29" t="n"/>
      <c r="S913" s="39" t="n"/>
      <c r="T913" s="29" t="inlineStr">
        <is>
          <t>Sin recuento físico en el inventario de Avain</t>
        </is>
      </c>
      <c r="U913" s="40" t="inlineStr">
        <is>
          <t>Sin recuento físico</t>
        </is>
      </c>
      <c r="V913" s="29" t="n"/>
      <c r="W913" s="29" t="n"/>
      <c r="X913" s="29" t="n"/>
      <c r="Y913" s="29" t="n"/>
      <c r="Z913" s="29" t="n"/>
      <c r="AA913" s="29" t="n"/>
    </row>
    <row r="914">
      <c r="A914" s="29" t="inlineStr">
        <is>
          <t>Neuquén</t>
        </is>
      </c>
      <c r="B914" s="29" t="inlineStr">
        <is>
          <t>1060</t>
        </is>
      </c>
      <c r="C914" s="29" t="inlineStr">
        <is>
          <t>Stock SAP</t>
        </is>
      </c>
      <c r="D914" s="29" t="inlineStr">
        <is>
          <t>Descartables</t>
        </is>
      </c>
      <c r="E914" s="29" t="inlineStr">
        <is>
          <t>ZDES</t>
        </is>
      </c>
      <c r="F914" s="29" t="inlineStr">
        <is>
          <t>Dentro del alcance</t>
        </is>
      </c>
      <c r="G914" s="29" t="inlineStr">
        <is>
          <t>2000220</t>
        </is>
      </c>
      <c r="H914" s="29" t="inlineStr">
        <is>
          <t>JERINGA DE 60CC CON PICO THOMEY</t>
        </is>
      </c>
      <c r="I914" s="29" t="n"/>
      <c r="J914" s="29" t="n"/>
      <c r="K914" s="30">
        <f>SUMIF('1060 NQN'!$A$2:$A$2023,$G914,'1060 NQN'!$I$2:$I$2023)</f>
        <v/>
      </c>
      <c r="L914" s="30">
        <f>SUMIF('1060 NQN'!$A$2:$A$2023,$G914,'1060 NQN'!$Q$2:$Q$2023)</f>
        <v/>
      </c>
      <c r="M914" s="30">
        <f>$K914-$L914</f>
        <v/>
      </c>
      <c r="N914" s="31">
        <f>IFERROR(SUMIF('1060 NQN'!$A$2:$A$2023,$G914,'1060 NQN'!$M$2:$M$2023)/$K914,0)</f>
        <v/>
      </c>
      <c r="O914" s="31">
        <f>IFERROR($K914*$N914,"")</f>
        <v/>
      </c>
      <c r="P914" s="31">
        <f>IFERROR($L914*$N914,"")</f>
        <v/>
      </c>
      <c r="Q914" s="31">
        <f>$M914*$N914</f>
        <v/>
      </c>
      <c r="R914" s="29" t="n"/>
      <c r="S914" s="39" t="n"/>
      <c r="T914" s="29" t="inlineStr">
        <is>
          <t>Sin recuento físico en el inventario de Avain</t>
        </is>
      </c>
      <c r="U914" s="40" t="inlineStr">
        <is>
          <t>Sin recuento físico</t>
        </is>
      </c>
      <c r="V914" s="29" t="n"/>
      <c r="W914" s="29" t="n"/>
      <c r="X914" s="29" t="n"/>
      <c r="Y914" s="29" t="n"/>
      <c r="Z914" s="29" t="n"/>
      <c r="AA914" s="29" t="n"/>
    </row>
    <row r="915">
      <c r="A915" s="29" t="inlineStr">
        <is>
          <t>Neuquén</t>
        </is>
      </c>
      <c r="B915" s="29" t="inlineStr">
        <is>
          <t>1060</t>
        </is>
      </c>
      <c r="C915" s="29" t="inlineStr">
        <is>
          <t>Stock SAP</t>
        </is>
      </c>
      <c r="D915" s="29" t="inlineStr">
        <is>
          <t>Descartables</t>
        </is>
      </c>
      <c r="E915" s="29" t="inlineStr">
        <is>
          <t>ZDES</t>
        </is>
      </c>
      <c r="F915" s="29" t="inlineStr">
        <is>
          <t>Dentro del alcance</t>
        </is>
      </c>
      <c r="G915" s="29" t="inlineStr">
        <is>
          <t>2000341</t>
        </is>
      </c>
      <c r="H915" s="29" t="inlineStr">
        <is>
          <t>ROLLO PARA  E.C.G 8 X 25</t>
        </is>
      </c>
      <c r="I915" s="29" t="n"/>
      <c r="J915" s="29" t="n"/>
      <c r="K915" s="30">
        <f>SUMIF('1060 NQN'!$A$2:$A$2023,$G915,'1060 NQN'!$I$2:$I$2023)</f>
        <v/>
      </c>
      <c r="L915" s="30">
        <f>SUMIF('1060 NQN'!$A$2:$A$2023,$G915,'1060 NQN'!$Q$2:$Q$2023)</f>
        <v/>
      </c>
      <c r="M915" s="30">
        <f>$K915-$L915</f>
        <v/>
      </c>
      <c r="N915" s="31">
        <f>IFERROR(SUMIF('1060 NQN'!$A$2:$A$2023,$G915,'1060 NQN'!$M$2:$M$2023)/$K915,0)</f>
        <v/>
      </c>
      <c r="O915" s="31">
        <f>IFERROR($K915*$N915,"")</f>
        <v/>
      </c>
      <c r="P915" s="31">
        <f>IFERROR($L915*$N915,"")</f>
        <v/>
      </c>
      <c r="Q915" s="31">
        <f>$M915*$N915</f>
        <v/>
      </c>
      <c r="R915" s="29" t="n"/>
      <c r="S915" s="39" t="n"/>
      <c r="T915" s="29" t="inlineStr">
        <is>
          <t>Sin recuento físico en el inventario de Avain</t>
        </is>
      </c>
      <c r="U915" s="40" t="inlineStr">
        <is>
          <t>Sin recuento físico</t>
        </is>
      </c>
      <c r="V915" s="29" t="n"/>
      <c r="W915" s="29" t="n"/>
      <c r="X915" s="29" t="n"/>
      <c r="Y915" s="29" t="n"/>
      <c r="Z915" s="29" t="n"/>
      <c r="AA915" s="29" t="n"/>
    </row>
    <row r="916">
      <c r="A916" s="29" t="inlineStr">
        <is>
          <t>Neuquén</t>
        </is>
      </c>
      <c r="B916" s="29" t="inlineStr">
        <is>
          <t>1060</t>
        </is>
      </c>
      <c r="C916" s="29" t="inlineStr">
        <is>
          <t>Stock SAP</t>
        </is>
      </c>
      <c r="D916" s="29" t="inlineStr">
        <is>
          <t>Descartables</t>
        </is>
      </c>
      <c r="E916" s="29" t="inlineStr">
        <is>
          <t>ZDES</t>
        </is>
      </c>
      <c r="F916" s="29" t="inlineStr">
        <is>
          <t>Dentro del alcance</t>
        </is>
      </c>
      <c r="G916" s="29" t="inlineStr">
        <is>
          <t>2000386</t>
        </is>
      </c>
      <c r="H916" s="29" t="inlineStr">
        <is>
          <t>CANULA DE GUEDEL 40MM N000 ROSA</t>
        </is>
      </c>
      <c r="I916" s="29" t="n"/>
      <c r="J916" s="29" t="n"/>
      <c r="K916" s="30">
        <f>SUMIF('1060 NQN'!$A$2:$A$2023,$G916,'1060 NQN'!$I$2:$I$2023)</f>
        <v/>
      </c>
      <c r="L916" s="30">
        <f>SUMIF('1060 NQN'!$A$2:$A$2023,$G916,'1060 NQN'!$Q$2:$Q$2023)</f>
        <v/>
      </c>
      <c r="M916" s="30">
        <f>$K916-$L916</f>
        <v/>
      </c>
      <c r="N916" s="31">
        <f>IFERROR(SUMIF('1060 NQN'!$A$2:$A$2023,$G916,'1060 NQN'!$M$2:$M$2023)/$K916,0)</f>
        <v/>
      </c>
      <c r="O916" s="31">
        <f>IFERROR($K916*$N916,"")</f>
        <v/>
      </c>
      <c r="P916" s="31">
        <f>IFERROR($L916*$N916,"")</f>
        <v/>
      </c>
      <c r="Q916" s="31">
        <f>$M916*$N916</f>
        <v/>
      </c>
      <c r="R916" s="29" t="n"/>
      <c r="S916" s="39" t="n"/>
      <c r="T916" s="29" t="inlineStr">
        <is>
          <t>Sin recuento físico en el inventario de Avain</t>
        </is>
      </c>
      <c r="U916" s="40" t="inlineStr">
        <is>
          <t>Sin recuento físico</t>
        </is>
      </c>
      <c r="V916" s="29" t="n"/>
      <c r="W916" s="29" t="n"/>
      <c r="X916" s="29" t="n"/>
      <c r="Y916" s="29" t="n"/>
      <c r="Z916" s="29" t="n"/>
      <c r="AA916" s="29" t="n"/>
    </row>
    <row r="917">
      <c r="A917" s="29" t="inlineStr">
        <is>
          <t>Neuquén</t>
        </is>
      </c>
      <c r="B917" s="29" t="inlineStr">
        <is>
          <t>1060</t>
        </is>
      </c>
      <c r="C917" s="29" t="inlineStr">
        <is>
          <t>Stock SAP</t>
        </is>
      </c>
      <c r="D917" s="29" t="inlineStr">
        <is>
          <t>Descartables</t>
        </is>
      </c>
      <c r="E917" s="29" t="inlineStr">
        <is>
          <t>ZDES</t>
        </is>
      </c>
      <c r="F917" s="29" t="inlineStr">
        <is>
          <t>Dentro del alcance</t>
        </is>
      </c>
      <c r="G917" s="29" t="inlineStr">
        <is>
          <t>2000387</t>
        </is>
      </c>
      <c r="H917" s="29" t="inlineStr">
        <is>
          <t>CANULA DE GUEDEL 50 MM N00 AZUL</t>
        </is>
      </c>
      <c r="I917" s="29" t="n"/>
      <c r="J917" s="29" t="n"/>
      <c r="K917" s="30">
        <f>SUMIF('1060 NQN'!$A$2:$A$2023,$G917,'1060 NQN'!$I$2:$I$2023)</f>
        <v/>
      </c>
      <c r="L917" s="30">
        <f>SUMIF('1060 NQN'!$A$2:$A$2023,$G917,'1060 NQN'!$Q$2:$Q$2023)</f>
        <v/>
      </c>
      <c r="M917" s="30">
        <f>$K917-$L917</f>
        <v/>
      </c>
      <c r="N917" s="31">
        <f>IFERROR(SUMIF('1060 NQN'!$A$2:$A$2023,$G917,'1060 NQN'!$M$2:$M$2023)/$K917,0)</f>
        <v/>
      </c>
      <c r="O917" s="31">
        <f>IFERROR($K917*$N917,"")</f>
        <v/>
      </c>
      <c r="P917" s="31">
        <f>IFERROR($L917*$N917,"")</f>
        <v/>
      </c>
      <c r="Q917" s="31">
        <f>$M917*$N917</f>
        <v/>
      </c>
      <c r="R917" s="29" t="n"/>
      <c r="S917" s="39" t="n"/>
      <c r="T917" s="29" t="inlineStr">
        <is>
          <t>Sin recuento físico en el inventario de Avain</t>
        </is>
      </c>
      <c r="U917" s="40" t="inlineStr">
        <is>
          <t>Sin recuento físico</t>
        </is>
      </c>
      <c r="V917" s="29" t="n"/>
      <c r="W917" s="29" t="n"/>
      <c r="X917" s="29" t="n"/>
      <c r="Y917" s="29" t="n"/>
      <c r="Z917" s="29" t="n"/>
      <c r="AA917" s="29" t="n"/>
    </row>
    <row r="918">
      <c r="A918" s="29" t="inlineStr">
        <is>
          <t>Neuquén</t>
        </is>
      </c>
      <c r="B918" s="29" t="inlineStr">
        <is>
          <t>1060</t>
        </is>
      </c>
      <c r="C918" s="29" t="inlineStr">
        <is>
          <t>Stock SAP</t>
        </is>
      </c>
      <c r="D918" s="29" t="inlineStr">
        <is>
          <t>Descartables</t>
        </is>
      </c>
      <c r="E918" s="29" t="inlineStr">
        <is>
          <t>ZDES</t>
        </is>
      </c>
      <c r="F918" s="29" t="inlineStr">
        <is>
          <t>Dentro del alcance</t>
        </is>
      </c>
      <c r="G918" s="29" t="inlineStr">
        <is>
          <t>2000480</t>
        </is>
      </c>
      <c r="H918" s="29" t="inlineStr">
        <is>
          <t>INMOVILIZADOR ADULTO DE MUÑECA</t>
        </is>
      </c>
      <c r="I918" s="29" t="n"/>
      <c r="J918" s="29" t="n"/>
      <c r="K918" s="30">
        <f>SUMIF('1060 NQN'!$A$2:$A$2023,$G918,'1060 NQN'!$I$2:$I$2023)</f>
        <v/>
      </c>
      <c r="L918" s="30">
        <f>SUMIF('1060 NQN'!$A$2:$A$2023,$G918,'1060 NQN'!$Q$2:$Q$2023)</f>
        <v/>
      </c>
      <c r="M918" s="30">
        <f>$K918-$L918</f>
        <v/>
      </c>
      <c r="N918" s="31">
        <f>IFERROR(SUMIF('1060 NQN'!$A$2:$A$2023,$G918,'1060 NQN'!$M$2:$M$2023)/$K918,0)</f>
        <v/>
      </c>
      <c r="O918" s="31">
        <f>IFERROR($K918*$N918,"")</f>
        <v/>
      </c>
      <c r="P918" s="31">
        <f>IFERROR($L918*$N918,"")</f>
        <v/>
      </c>
      <c r="Q918" s="31">
        <f>$M918*$N918</f>
        <v/>
      </c>
      <c r="R918" s="29" t="n"/>
      <c r="S918" s="39" t="n"/>
      <c r="T918" s="29" t="inlineStr">
        <is>
          <t>Sin recuento físico en el inventario de Avain</t>
        </is>
      </c>
      <c r="U918" s="40" t="inlineStr">
        <is>
          <t>Sin recuento físico</t>
        </is>
      </c>
      <c r="V918" s="29" t="n"/>
      <c r="W918" s="29" t="n"/>
      <c r="X918" s="29" t="n"/>
      <c r="Y918" s="29" t="n"/>
      <c r="Z918" s="29" t="n"/>
      <c r="AA918" s="29" t="n"/>
    </row>
    <row r="919">
      <c r="A919" s="29" t="inlineStr">
        <is>
          <t>Neuquén</t>
        </is>
      </c>
      <c r="B919" s="29" t="inlineStr">
        <is>
          <t>1060</t>
        </is>
      </c>
      <c r="C919" s="29" t="inlineStr">
        <is>
          <t>Stock SAP</t>
        </is>
      </c>
      <c r="D919" s="29" t="inlineStr">
        <is>
          <t>Descartables</t>
        </is>
      </c>
      <c r="E919" s="29" t="inlineStr">
        <is>
          <t>ZDES</t>
        </is>
      </c>
      <c r="F919" s="29" t="inlineStr">
        <is>
          <t>Dentro del alcance</t>
        </is>
      </c>
      <c r="G919" s="29" t="inlineStr">
        <is>
          <t>2001377</t>
        </is>
      </c>
      <c r="H919" s="29" t="inlineStr">
        <is>
          <t>TIJERA LISTER CURVA</t>
        </is>
      </c>
      <c r="I919" s="29" t="n"/>
      <c r="J919" s="29" t="n"/>
      <c r="K919" s="30">
        <f>SUMIF('1060 NQN'!$A$2:$A$2023,$G919,'1060 NQN'!$I$2:$I$2023)</f>
        <v/>
      </c>
      <c r="L919" s="30">
        <f>SUMIF('1060 NQN'!$A$2:$A$2023,$G919,'1060 NQN'!$Q$2:$Q$2023)</f>
        <v/>
      </c>
      <c r="M919" s="30">
        <f>$K919-$L919</f>
        <v/>
      </c>
      <c r="N919" s="31">
        <f>IFERROR(SUMIF('1060 NQN'!$A$2:$A$2023,$G919,'1060 NQN'!$M$2:$M$2023)/$K919,0)</f>
        <v/>
      </c>
      <c r="O919" s="31">
        <f>IFERROR($K919*$N919,"")</f>
        <v/>
      </c>
      <c r="P919" s="31">
        <f>IFERROR($L919*$N919,"")</f>
        <v/>
      </c>
      <c r="Q919" s="31">
        <f>$M919*$N919</f>
        <v/>
      </c>
      <c r="R919" s="29" t="n"/>
      <c r="S919" s="39" t="n"/>
      <c r="T919" s="29" t="inlineStr">
        <is>
          <t>Sin recuento físico en el inventario de Avain</t>
        </is>
      </c>
      <c r="U919" s="40" t="inlineStr">
        <is>
          <t>Sin recuento físico</t>
        </is>
      </c>
      <c r="V919" s="29" t="n"/>
      <c r="W919" s="29" t="n"/>
      <c r="X919" s="29" t="n"/>
      <c r="Y919" s="29" t="n"/>
      <c r="Z919" s="29" t="n"/>
      <c r="AA919" s="29" t="n"/>
    </row>
    <row r="920">
      <c r="A920" s="29" t="inlineStr">
        <is>
          <t>Neuquén</t>
        </is>
      </c>
      <c r="B920" s="29" t="inlineStr">
        <is>
          <t>1060</t>
        </is>
      </c>
      <c r="C920" s="29" t="inlineStr">
        <is>
          <t>Stock SAP</t>
        </is>
      </c>
      <c r="D920" s="29" t="inlineStr">
        <is>
          <t>Descartables</t>
        </is>
      </c>
      <c r="E920" s="29" t="inlineStr">
        <is>
          <t>ZDES</t>
        </is>
      </c>
      <c r="F920" s="29" t="inlineStr">
        <is>
          <t>Dentro del alcance</t>
        </is>
      </c>
      <c r="G920" s="29" t="inlineStr">
        <is>
          <t>2001770</t>
        </is>
      </c>
      <c r="H920" s="29" t="inlineStr">
        <is>
          <t>OLIVAS P/ESTETOSCOPIO</t>
        </is>
      </c>
      <c r="I920" s="29" t="n"/>
      <c r="J920" s="29" t="n"/>
      <c r="K920" s="30">
        <f>SUMIF('1060 NQN'!$A$2:$A$2023,$G920,'1060 NQN'!$I$2:$I$2023)</f>
        <v/>
      </c>
      <c r="L920" s="30">
        <f>SUMIF('1060 NQN'!$A$2:$A$2023,$G920,'1060 NQN'!$Q$2:$Q$2023)</f>
        <v/>
      </c>
      <c r="M920" s="30">
        <f>$K920-$L920</f>
        <v/>
      </c>
      <c r="N920" s="31">
        <f>IFERROR(SUMIF('1060 NQN'!$A$2:$A$2023,$G920,'1060 NQN'!$M$2:$M$2023)/$K920,0)</f>
        <v/>
      </c>
      <c r="O920" s="31">
        <f>IFERROR($K920*$N920,"")</f>
        <v/>
      </c>
      <c r="P920" s="31">
        <f>IFERROR($L920*$N920,"")</f>
        <v/>
      </c>
      <c r="Q920" s="31">
        <f>$M920*$N920</f>
        <v/>
      </c>
      <c r="R920" s="29" t="n"/>
      <c r="S920" s="39" t="n"/>
      <c r="T920" s="29" t="inlineStr">
        <is>
          <t>Sin recuento físico en el inventario de Avain</t>
        </is>
      </c>
      <c r="U920" s="40" t="inlineStr">
        <is>
          <t>Sin recuento físico</t>
        </is>
      </c>
      <c r="V920" s="29" t="n"/>
      <c r="W920" s="29" t="n"/>
      <c r="X920" s="29" t="n"/>
      <c r="Y920" s="29" t="n"/>
      <c r="Z920" s="29" t="n"/>
      <c r="AA920" s="29" t="n"/>
    </row>
    <row r="921">
      <c r="A921" s="29" t="inlineStr">
        <is>
          <t>Neuquén</t>
        </is>
      </c>
      <c r="B921" s="29" t="inlineStr">
        <is>
          <t>1060</t>
        </is>
      </c>
      <c r="C921" s="29" t="inlineStr">
        <is>
          <t>Stock SAP</t>
        </is>
      </c>
      <c r="D921" s="29" t="inlineStr">
        <is>
          <t>Uniformes</t>
        </is>
      </c>
      <c r="E921" s="29" t="inlineStr">
        <is>
          <t>ZUNI</t>
        </is>
      </c>
      <c r="F921" s="29" t="inlineStr">
        <is>
          <t>Fuera del alcance</t>
        </is>
      </c>
      <c r="G921" s="29" t="inlineStr">
        <is>
          <t>3000127</t>
        </is>
      </c>
      <c r="H921" s="29" t="inlineStr">
        <is>
          <t>PANTALON CARGO AZUL T44</t>
        </is>
      </c>
      <c r="I921" s="29" t="n"/>
      <c r="J921" s="29" t="n"/>
      <c r="K921" s="30">
        <f>SUMIF('1060 NQN'!$A$2:$A$2023,$G921,'1060 NQN'!$I$2:$I$2023)</f>
        <v/>
      </c>
      <c r="L921" s="30">
        <f>SUMIF('1060 NQN'!$A$2:$A$2023,$G921,'1060 NQN'!$Q$2:$Q$2023)</f>
        <v/>
      </c>
      <c r="M921" s="30">
        <f>$K921-$L921</f>
        <v/>
      </c>
      <c r="N921" s="31">
        <f>IFERROR(SUMIF('1060 NQN'!$A$2:$A$2023,$G921,'1060 NQN'!$M$2:$M$2023)/$K921,0)</f>
        <v/>
      </c>
      <c r="O921" s="31">
        <f>IFERROR($K921*$N921,"")</f>
        <v/>
      </c>
      <c r="P921" s="31">
        <f>IFERROR($L921*$N921,"")</f>
        <v/>
      </c>
      <c r="Q921" s="31">
        <f>$M921*$N921</f>
        <v/>
      </c>
      <c r="R921" s="29" t="n"/>
      <c r="S921" s="39" t="n"/>
      <c r="T921" s="29" t="inlineStr">
        <is>
          <t>No aplica: uniformes, clasificación que el inventario físico de Farmacia no releva</t>
        </is>
      </c>
      <c r="U921" s="40" t="inlineStr">
        <is>
          <t>Fuera del alcance del inventario físico</t>
        </is>
      </c>
      <c r="V921" s="29" t="n"/>
      <c r="W921" s="29" t="n"/>
      <c r="X921" s="29" t="n"/>
      <c r="Y921" s="29" t="n"/>
      <c r="Z921" s="29" t="n"/>
      <c r="AA921" s="29" t="n"/>
    </row>
    <row r="922">
      <c r="A922" s="29" t="inlineStr">
        <is>
          <t>Neuquén</t>
        </is>
      </c>
      <c r="B922" s="29" t="inlineStr">
        <is>
          <t>1060</t>
        </is>
      </c>
      <c r="C922" s="29" t="inlineStr">
        <is>
          <t>Stock SAP</t>
        </is>
      </c>
      <c r="D922" s="29" t="inlineStr">
        <is>
          <t>Uniformes</t>
        </is>
      </c>
      <c r="E922" s="29" t="inlineStr">
        <is>
          <t>ZUNI</t>
        </is>
      </c>
      <c r="F922" s="29" t="inlineStr">
        <is>
          <t>Fuera del alcance</t>
        </is>
      </c>
      <c r="G922" s="29" t="inlineStr">
        <is>
          <t>3000505</t>
        </is>
      </c>
      <c r="H922" s="29" t="inlineStr">
        <is>
          <t>PANTALON JEAN C/LOGO YAC T54</t>
        </is>
      </c>
      <c r="I922" s="29" t="n"/>
      <c r="J922" s="29" t="n"/>
      <c r="K922" s="30">
        <f>SUMIF('1060 NQN'!$A$2:$A$2023,$G922,'1060 NQN'!$I$2:$I$2023)</f>
        <v/>
      </c>
      <c r="L922" s="30">
        <f>SUMIF('1060 NQN'!$A$2:$A$2023,$G922,'1060 NQN'!$Q$2:$Q$2023)</f>
        <v/>
      </c>
      <c r="M922" s="30">
        <f>$K922-$L922</f>
        <v/>
      </c>
      <c r="N922" s="31">
        <f>IFERROR(SUMIF('1060 NQN'!$A$2:$A$2023,$G922,'1060 NQN'!$M$2:$M$2023)/$K922,0)</f>
        <v/>
      </c>
      <c r="O922" s="31">
        <f>IFERROR($K922*$N922,"")</f>
        <v/>
      </c>
      <c r="P922" s="31">
        <f>IFERROR($L922*$N922,"")</f>
        <v/>
      </c>
      <c r="Q922" s="31">
        <f>$M922*$N922</f>
        <v/>
      </c>
      <c r="R922" s="29" t="n"/>
      <c r="S922" s="39" t="n"/>
      <c r="T922" s="29" t="inlineStr">
        <is>
          <t>No aplica: uniformes, clasificación que el inventario físico de Farmacia no releva</t>
        </is>
      </c>
      <c r="U922" s="40" t="inlineStr">
        <is>
          <t>Fuera del alcance del inventario físico</t>
        </is>
      </c>
      <c r="V922" s="29" t="n"/>
      <c r="W922" s="29" t="n"/>
      <c r="X922" s="29" t="n"/>
      <c r="Y922" s="29" t="n"/>
      <c r="Z922" s="29" t="n"/>
      <c r="AA922" s="29" t="inlineStr">
        <is>
          <t>El material ocupa 3 filas en la hoja 1060 NQN (lote/almacén). La cantidad SAP y la física de esta vista son el total del material.</t>
        </is>
      </c>
    </row>
    <row r="923">
      <c r="A923" s="29" t="inlineStr">
        <is>
          <t>Neuquén</t>
        </is>
      </c>
      <c r="B923" s="29" t="inlineStr">
        <is>
          <t>1060</t>
        </is>
      </c>
      <c r="C923" s="29" t="inlineStr">
        <is>
          <t>Stock SAP</t>
        </is>
      </c>
      <c r="D923" s="29" t="inlineStr">
        <is>
          <t>Uniformes</t>
        </is>
      </c>
      <c r="E923" s="29" t="inlineStr">
        <is>
          <t>ZUNI</t>
        </is>
      </c>
      <c r="F923" s="29" t="inlineStr">
        <is>
          <t>Fuera del alcance</t>
        </is>
      </c>
      <c r="G923" s="29" t="inlineStr">
        <is>
          <t>3000721</t>
        </is>
      </c>
      <c r="H923" s="29" t="inlineStr">
        <is>
          <t>PANTALON CARGO ANTI DESGARRO T58</t>
        </is>
      </c>
      <c r="I923" s="29" t="n"/>
      <c r="J923" s="29" t="n"/>
      <c r="K923" s="30">
        <f>SUMIF('1060 NQN'!$A$2:$A$2023,$G923,'1060 NQN'!$I$2:$I$2023)</f>
        <v/>
      </c>
      <c r="L923" s="30">
        <f>SUMIF('1060 NQN'!$A$2:$A$2023,$G923,'1060 NQN'!$Q$2:$Q$2023)</f>
        <v/>
      </c>
      <c r="M923" s="30">
        <f>$K923-$L923</f>
        <v/>
      </c>
      <c r="N923" s="31">
        <f>IFERROR(SUMIF('1060 NQN'!$A$2:$A$2023,$G923,'1060 NQN'!$M$2:$M$2023)/$K923,0)</f>
        <v/>
      </c>
      <c r="O923" s="31">
        <f>IFERROR($K923*$N923,"")</f>
        <v/>
      </c>
      <c r="P923" s="31">
        <f>IFERROR($L923*$N923,"")</f>
        <v/>
      </c>
      <c r="Q923" s="31">
        <f>$M923*$N923</f>
        <v/>
      </c>
      <c r="R923" s="29" t="n"/>
      <c r="S923" s="39" t="n"/>
      <c r="T923" s="29" t="inlineStr">
        <is>
          <t>No aplica: uniformes, clasificación que el inventario físico de Farmacia no releva</t>
        </is>
      </c>
      <c r="U923" s="40" t="inlineStr">
        <is>
          <t>Fuera del alcance del inventario físico</t>
        </is>
      </c>
      <c r="V923" s="29" t="n"/>
      <c r="W923" s="29" t="n"/>
      <c r="X923" s="29" t="n"/>
      <c r="Y923" s="29" t="n"/>
      <c r="Z923" s="29" t="n"/>
      <c r="AA923" s="29" t="n"/>
    </row>
    <row r="924">
      <c r="A924" s="29" t="inlineStr">
        <is>
          <t>Neuquén</t>
        </is>
      </c>
      <c r="B924" s="29" t="inlineStr">
        <is>
          <t>1060</t>
        </is>
      </c>
      <c r="C924" s="29" t="inlineStr">
        <is>
          <t>Stock SAP</t>
        </is>
      </c>
      <c r="D924" s="29" t="inlineStr">
        <is>
          <t>Uniformes</t>
        </is>
      </c>
      <c r="E924" s="29" t="inlineStr">
        <is>
          <t>ZUNI</t>
        </is>
      </c>
      <c r="F924" s="29" t="inlineStr">
        <is>
          <t>Fuera del alcance</t>
        </is>
      </c>
      <c r="G924" s="29" t="inlineStr">
        <is>
          <t>3000728</t>
        </is>
      </c>
      <c r="H924" s="29" t="inlineStr">
        <is>
          <t>CHAQUETA CELESTE MCORTA YACIMIENTO T M</t>
        </is>
      </c>
      <c r="I924" s="29" t="n"/>
      <c r="J924" s="29" t="n"/>
      <c r="K924" s="30">
        <f>SUMIF('1060 NQN'!$A$2:$A$2023,$G924,'1060 NQN'!$I$2:$I$2023)</f>
        <v/>
      </c>
      <c r="L924" s="30">
        <f>SUMIF('1060 NQN'!$A$2:$A$2023,$G924,'1060 NQN'!$Q$2:$Q$2023)</f>
        <v/>
      </c>
      <c r="M924" s="30">
        <f>$K924-$L924</f>
        <v/>
      </c>
      <c r="N924" s="31">
        <f>IFERROR(SUMIF('1060 NQN'!$A$2:$A$2023,$G924,'1060 NQN'!$M$2:$M$2023)/$K924,0)</f>
        <v/>
      </c>
      <c r="O924" s="31">
        <f>IFERROR($K924*$N924,"")</f>
        <v/>
      </c>
      <c r="P924" s="31">
        <f>IFERROR($L924*$N924,"")</f>
        <v/>
      </c>
      <c r="Q924" s="31">
        <f>$M924*$N924</f>
        <v/>
      </c>
      <c r="R924" s="29" t="n"/>
      <c r="S924" s="39" t="n"/>
      <c r="T924" s="29" t="inlineStr">
        <is>
          <t>No aplica: uniformes, clasificación que el inventario físico de Farmacia no releva</t>
        </is>
      </c>
      <c r="U924" s="40" t="inlineStr">
        <is>
          <t>Fuera del alcance del inventario físico</t>
        </is>
      </c>
      <c r="V924" s="29" t="n"/>
      <c r="W924" s="29" t="n"/>
      <c r="X924" s="29" t="n"/>
      <c r="Y924" s="29" t="n"/>
      <c r="Z924" s="29" t="n"/>
      <c r="AA924" s="29" t="n"/>
    </row>
    <row r="925">
      <c r="A925" s="29" t="inlineStr">
        <is>
          <t>Neuquén</t>
        </is>
      </c>
      <c r="B925" s="29" t="inlineStr">
        <is>
          <t>1060</t>
        </is>
      </c>
      <c r="C925" s="29" t="inlineStr">
        <is>
          <t>Stock SAP</t>
        </is>
      </c>
      <c r="D925" s="29" t="inlineStr">
        <is>
          <t>Uniformes</t>
        </is>
      </c>
      <c r="E925" s="29" t="inlineStr">
        <is>
          <t>ZUNI</t>
        </is>
      </c>
      <c r="F925" s="29" t="inlineStr">
        <is>
          <t>Fuera del alcance</t>
        </is>
      </c>
      <c r="G925" s="29" t="inlineStr">
        <is>
          <t>3001438</t>
        </is>
      </c>
      <c r="H925" s="29" t="inlineStr">
        <is>
          <t>CHOMBA NEGRA XXL</t>
        </is>
      </c>
      <c r="I925" s="29" t="n"/>
      <c r="J925" s="29" t="n"/>
      <c r="K925" s="30">
        <f>SUMIF('1060 NQN'!$A$2:$A$2023,$G925,'1060 NQN'!$I$2:$I$2023)</f>
        <v/>
      </c>
      <c r="L925" s="30">
        <f>SUMIF('1060 NQN'!$A$2:$A$2023,$G925,'1060 NQN'!$Q$2:$Q$2023)</f>
        <v/>
      </c>
      <c r="M925" s="30">
        <f>$K925-$L925</f>
        <v/>
      </c>
      <c r="N925" s="31">
        <f>IFERROR(SUMIF('1060 NQN'!$A$2:$A$2023,$G925,'1060 NQN'!$M$2:$M$2023)/$K925,0)</f>
        <v/>
      </c>
      <c r="O925" s="31">
        <f>IFERROR($K925*$N925,"")</f>
        <v/>
      </c>
      <c r="P925" s="31">
        <f>IFERROR($L925*$N925,"")</f>
        <v/>
      </c>
      <c r="Q925" s="31">
        <f>$M925*$N925</f>
        <v/>
      </c>
      <c r="R925" s="29" t="n"/>
      <c r="S925" s="39" t="n"/>
      <c r="T925" s="29" t="inlineStr">
        <is>
          <t>No aplica: uniformes, clasificación que el inventario físico de Farmacia no releva</t>
        </is>
      </c>
      <c r="U925" s="40" t="inlineStr">
        <is>
          <t>Fuera del alcance del inventario físico</t>
        </is>
      </c>
      <c r="V925" s="29" t="n"/>
      <c r="W925" s="29" t="n"/>
      <c r="X925" s="29" t="n"/>
      <c r="Y925" s="29" t="n"/>
      <c r="Z925" s="29" t="n"/>
      <c r="AA925" s="29" t="inlineStr">
        <is>
          <t>El material ocupa 2 filas en la hoja 1060 NQN (lote/almacén). La cantidad SAP y la física de esta vista son el total del material.</t>
        </is>
      </c>
    </row>
    <row r="926">
      <c r="A926" s="29" t="inlineStr">
        <is>
          <t>Neuquén</t>
        </is>
      </c>
      <c r="B926" s="29" t="inlineStr">
        <is>
          <t>1060</t>
        </is>
      </c>
      <c r="C926" s="29" t="inlineStr">
        <is>
          <t>Stock SAP</t>
        </is>
      </c>
      <c r="D926" s="29" t="inlineStr">
        <is>
          <t>Uniformes</t>
        </is>
      </c>
      <c r="E926" s="29" t="inlineStr">
        <is>
          <t>ZUNI</t>
        </is>
      </c>
      <c r="F926" s="29" t="inlineStr">
        <is>
          <t>Fuera del alcance</t>
        </is>
      </c>
      <c r="G926" s="29" t="inlineStr">
        <is>
          <t>3000124</t>
        </is>
      </c>
      <c r="H926" s="29" t="inlineStr">
        <is>
          <t>PANTALON CARGO AZUL T38</t>
        </is>
      </c>
      <c r="I926" s="29" t="n"/>
      <c r="J926" s="29" t="n"/>
      <c r="K926" s="30">
        <f>SUMIF('1060 NQN'!$A$2:$A$2023,$G926,'1060 NQN'!$I$2:$I$2023)</f>
        <v/>
      </c>
      <c r="L926" s="30">
        <f>SUMIF('1060 NQN'!$A$2:$A$2023,$G926,'1060 NQN'!$Q$2:$Q$2023)</f>
        <v/>
      </c>
      <c r="M926" s="30">
        <f>$K926-$L926</f>
        <v/>
      </c>
      <c r="N926" s="31">
        <f>IFERROR(SUMIF('1060 NQN'!$A$2:$A$2023,$G926,'1060 NQN'!$M$2:$M$2023)/$K926,0)</f>
        <v/>
      </c>
      <c r="O926" s="31">
        <f>IFERROR($K926*$N926,"")</f>
        <v/>
      </c>
      <c r="P926" s="31">
        <f>IFERROR($L926*$N926,"")</f>
        <v/>
      </c>
      <c r="Q926" s="31">
        <f>$M926*$N926</f>
        <v/>
      </c>
      <c r="R926" s="29" t="n"/>
      <c r="S926" s="39" t="n"/>
      <c r="T926" s="29" t="inlineStr">
        <is>
          <t>No aplica: uniformes, clasificación que el inventario físico de Farmacia no releva</t>
        </is>
      </c>
      <c r="U926" s="40" t="inlineStr">
        <is>
          <t>Fuera del alcance del inventario físico</t>
        </is>
      </c>
      <c r="V926" s="29" t="n"/>
      <c r="W926" s="29" t="n"/>
      <c r="X926" s="29" t="n"/>
      <c r="Y926" s="29" t="n"/>
      <c r="Z926" s="29" t="n"/>
      <c r="AA926" s="29" t="n"/>
    </row>
    <row r="927">
      <c r="A927" s="29" t="inlineStr">
        <is>
          <t>Neuquén</t>
        </is>
      </c>
      <c r="B927" s="29" t="inlineStr">
        <is>
          <t>1060</t>
        </is>
      </c>
      <c r="C927" s="29" t="inlineStr">
        <is>
          <t>Stock SAP</t>
        </is>
      </c>
      <c r="D927" s="29" t="inlineStr">
        <is>
          <t>Uniformes</t>
        </is>
      </c>
      <c r="E927" s="29" t="inlineStr">
        <is>
          <t>ZUNI</t>
        </is>
      </c>
      <c r="F927" s="29" t="inlineStr">
        <is>
          <t>Fuera del alcance</t>
        </is>
      </c>
      <c r="G927" s="29" t="inlineStr">
        <is>
          <t>3000126</t>
        </is>
      </c>
      <c r="H927" s="29" t="inlineStr">
        <is>
          <t>PANTALON CARGO AZUL T42</t>
        </is>
      </c>
      <c r="I927" s="29" t="n"/>
      <c r="J927" s="29" t="n"/>
      <c r="K927" s="30">
        <f>SUMIF('1060 NQN'!$A$2:$A$2023,$G927,'1060 NQN'!$I$2:$I$2023)</f>
        <v/>
      </c>
      <c r="L927" s="30">
        <f>SUMIF('1060 NQN'!$A$2:$A$2023,$G927,'1060 NQN'!$Q$2:$Q$2023)</f>
        <v/>
      </c>
      <c r="M927" s="30">
        <f>$K927-$L927</f>
        <v/>
      </c>
      <c r="N927" s="31">
        <f>IFERROR(SUMIF('1060 NQN'!$A$2:$A$2023,$G927,'1060 NQN'!$M$2:$M$2023)/$K927,0)</f>
        <v/>
      </c>
      <c r="O927" s="31">
        <f>IFERROR($K927*$N927,"")</f>
        <v/>
      </c>
      <c r="P927" s="31">
        <f>IFERROR($L927*$N927,"")</f>
        <v/>
      </c>
      <c r="Q927" s="31">
        <f>$M927*$N927</f>
        <v/>
      </c>
      <c r="R927" s="29" t="n"/>
      <c r="S927" s="39" t="n"/>
      <c r="T927" s="29" t="inlineStr">
        <is>
          <t>No aplica: uniformes, clasificación que el inventario físico de Farmacia no releva</t>
        </is>
      </c>
      <c r="U927" s="40" t="inlineStr">
        <is>
          <t>Fuera del alcance del inventario físico</t>
        </is>
      </c>
      <c r="V927" s="29" t="n"/>
      <c r="W927" s="29" t="n"/>
      <c r="X927" s="29" t="n"/>
      <c r="Y927" s="29" t="n"/>
      <c r="Z927" s="29" t="n"/>
      <c r="AA927" s="29" t="n"/>
    </row>
    <row r="928">
      <c r="A928" s="29" t="inlineStr">
        <is>
          <t>Neuquén</t>
        </is>
      </c>
      <c r="B928" s="29" t="inlineStr">
        <is>
          <t>1060</t>
        </is>
      </c>
      <c r="C928" s="29" t="inlineStr">
        <is>
          <t>Stock SAP</t>
        </is>
      </c>
      <c r="D928" s="29" t="inlineStr">
        <is>
          <t>Uniformes</t>
        </is>
      </c>
      <c r="E928" s="29" t="inlineStr">
        <is>
          <t>ZUNI</t>
        </is>
      </c>
      <c r="F928" s="29" t="inlineStr">
        <is>
          <t>Fuera del alcance</t>
        </is>
      </c>
      <c r="G928" s="29" t="inlineStr">
        <is>
          <t>3001329</t>
        </is>
      </c>
      <c r="H928" s="29" t="inlineStr">
        <is>
          <t>BOTIN DE SEGURIDAD T47</t>
        </is>
      </c>
      <c r="I928" s="29" t="n"/>
      <c r="J928" s="29" t="n"/>
      <c r="K928" s="30">
        <f>SUMIF('1060 NQN'!$A$2:$A$2023,$G928,'1060 NQN'!$I$2:$I$2023)</f>
        <v/>
      </c>
      <c r="L928" s="30">
        <f>SUMIF('1060 NQN'!$A$2:$A$2023,$G928,'1060 NQN'!$Q$2:$Q$2023)</f>
        <v/>
      </c>
      <c r="M928" s="30">
        <f>$K928-$L928</f>
        <v/>
      </c>
      <c r="N928" s="31">
        <f>IFERROR(SUMIF('1060 NQN'!$A$2:$A$2023,$G928,'1060 NQN'!$M$2:$M$2023)/$K928,0)</f>
        <v/>
      </c>
      <c r="O928" s="31">
        <f>IFERROR($K928*$N928,"")</f>
        <v/>
      </c>
      <c r="P928" s="31">
        <f>IFERROR($L928*$N928,"")</f>
        <v/>
      </c>
      <c r="Q928" s="31">
        <f>$M928*$N928</f>
        <v/>
      </c>
      <c r="R928" s="29" t="n"/>
      <c r="S928" s="39" t="n"/>
      <c r="T928" s="29" t="inlineStr">
        <is>
          <t>No aplica: uniformes, clasificación que el inventario físico de Farmacia no releva</t>
        </is>
      </c>
      <c r="U928" s="40" t="inlineStr">
        <is>
          <t>Fuera del alcance del inventario físico</t>
        </is>
      </c>
      <c r="V928" s="29" t="n"/>
      <c r="W928" s="29" t="n"/>
      <c r="X928" s="29" t="n"/>
      <c r="Y928" s="29" t="n"/>
      <c r="Z928" s="29" t="n"/>
      <c r="AA928" s="29" t="inlineStr">
        <is>
          <t>El material ocupa 2 filas en la hoja 1060 NQN (lote/almacén). La cantidad SAP y la física de esta vista son el total del material.</t>
        </is>
      </c>
    </row>
    <row r="929">
      <c r="A929" s="29" t="inlineStr">
        <is>
          <t>Neuquén</t>
        </is>
      </c>
      <c r="B929" s="29" t="inlineStr">
        <is>
          <t>1060</t>
        </is>
      </c>
      <c r="C929" s="29" t="inlineStr">
        <is>
          <t>Stock SAP</t>
        </is>
      </c>
      <c r="D929" s="29" t="inlineStr">
        <is>
          <t>Medicamentos</t>
        </is>
      </c>
      <c r="E929" s="29" t="inlineStr">
        <is>
          <t>ZMED</t>
        </is>
      </c>
      <c r="F929" s="29" t="inlineStr">
        <is>
          <t>Dentro del alcance</t>
        </is>
      </c>
      <c r="G929" s="29" t="inlineStr">
        <is>
          <t>1001104</t>
        </is>
      </c>
      <c r="H929" s="29" t="inlineStr">
        <is>
          <t>TOBRAMICINA 5ML OFT GTS</t>
        </is>
      </c>
      <c r="I929" s="29" t="n"/>
      <c r="J929" s="29" t="n"/>
      <c r="K929" s="30">
        <f>SUMIF('1060 NQN'!$A$2:$A$2023,$G929,'1060 NQN'!$I$2:$I$2023)</f>
        <v/>
      </c>
      <c r="L929" s="30">
        <f>SUMIF('1060 NQN'!$A$2:$A$2023,$G929,'1060 NQN'!$Q$2:$Q$2023)</f>
        <v/>
      </c>
      <c r="M929" s="30">
        <f>$K929-$L929</f>
        <v/>
      </c>
      <c r="N929" s="31">
        <f>IFERROR(SUMIF('1060 NQN'!$A$2:$A$2023,$G929,'1060 NQN'!$M$2:$M$2023)/$K929,0)</f>
        <v/>
      </c>
      <c r="O929" s="31">
        <f>IFERROR($K929*$N929,"")</f>
        <v/>
      </c>
      <c r="P929" s="31">
        <f>IFERROR($L929*$N929,"")</f>
        <v/>
      </c>
      <c r="Q929" s="31">
        <f>$M929*$N929</f>
        <v/>
      </c>
      <c r="R929" s="29" t="n"/>
      <c r="S929" s="39" t="n"/>
      <c r="T929" s="29" t="inlineStr">
        <is>
          <t>Sin recuento físico en el inventario de Avain</t>
        </is>
      </c>
      <c r="U929" s="40" t="inlineStr">
        <is>
          <t>Sin recuento físico</t>
        </is>
      </c>
      <c r="V929" s="29" t="n"/>
      <c r="W929" s="29" t="n"/>
      <c r="X929" s="29" t="n"/>
      <c r="Y929" s="29" t="n"/>
      <c r="Z929" s="29" t="n"/>
      <c r="AA929" s="29" t="n"/>
    </row>
    <row r="930">
      <c r="A930" s="29" t="inlineStr">
        <is>
          <t>Neuquén</t>
        </is>
      </c>
      <c r="B930" s="29" t="inlineStr">
        <is>
          <t>1060</t>
        </is>
      </c>
      <c r="C930" s="29" t="inlineStr">
        <is>
          <t>Stock SAP</t>
        </is>
      </c>
      <c r="D930" s="29" t="inlineStr">
        <is>
          <t>Descartables</t>
        </is>
      </c>
      <c r="E930" s="29" t="inlineStr">
        <is>
          <t>ZDES</t>
        </is>
      </c>
      <c r="F930" s="29" t="inlineStr">
        <is>
          <t>Dentro del alcance</t>
        </is>
      </c>
      <c r="G930" s="29" t="inlineStr">
        <is>
          <t>2000502</t>
        </is>
      </c>
      <c r="H930" s="29" t="inlineStr">
        <is>
          <t>CLAMPS PARA ECG</t>
        </is>
      </c>
      <c r="I930" s="29" t="n"/>
      <c r="J930" s="29" t="n"/>
      <c r="K930" s="30">
        <f>SUMIF('1060 NQN'!$A$2:$A$2023,$G930,'1060 NQN'!$I$2:$I$2023)</f>
        <v/>
      </c>
      <c r="L930" s="30">
        <f>SUMIF('1060 NQN'!$A$2:$A$2023,$G930,'1060 NQN'!$Q$2:$Q$2023)</f>
        <v/>
      </c>
      <c r="M930" s="30">
        <f>$K930-$L930</f>
        <v/>
      </c>
      <c r="N930" s="31">
        <f>IFERROR(SUMIF('1060 NQN'!$A$2:$A$2023,$G930,'1060 NQN'!$M$2:$M$2023)/$K930,0)</f>
        <v/>
      </c>
      <c r="O930" s="31">
        <f>IFERROR($K930*$N930,"")</f>
        <v/>
      </c>
      <c r="P930" s="31">
        <f>IFERROR($L930*$N930,"")</f>
        <v/>
      </c>
      <c r="Q930" s="31">
        <f>$M930*$N930</f>
        <v/>
      </c>
      <c r="R930" s="29" t="n"/>
      <c r="S930" s="39" t="n"/>
      <c r="T930" s="29" t="inlineStr">
        <is>
          <t>Sin recuento físico en el inventario de Avain</t>
        </is>
      </c>
      <c r="U930" s="40" t="inlineStr">
        <is>
          <t>Sin recuento físico</t>
        </is>
      </c>
      <c r="V930" s="29" t="n"/>
      <c r="W930" s="29" t="n"/>
      <c r="X930" s="29" t="n"/>
      <c r="Y930" s="29" t="n"/>
      <c r="Z930" s="29" t="n"/>
      <c r="AA930" s="29" t="inlineStr">
        <is>
          <t>El material ocupa 2 filas en la hoja 1060 NQN (lote/almacén). La cantidad SAP y la física de esta vista son el total del material.</t>
        </is>
      </c>
    </row>
    <row r="931">
      <c r="A931" s="29" t="inlineStr">
        <is>
          <t>Neuquén</t>
        </is>
      </c>
      <c r="B931" s="29" t="inlineStr">
        <is>
          <t>1060</t>
        </is>
      </c>
      <c r="C931" s="29" t="inlineStr">
        <is>
          <t>Stock SAP</t>
        </is>
      </c>
      <c r="D931" s="29" t="inlineStr">
        <is>
          <t>Uniformes</t>
        </is>
      </c>
      <c r="E931" s="29" t="inlineStr">
        <is>
          <t>ZUNI</t>
        </is>
      </c>
      <c r="F931" s="29" t="inlineStr">
        <is>
          <t>Fuera del alcance</t>
        </is>
      </c>
      <c r="G931" s="29" t="inlineStr">
        <is>
          <t>3000190</t>
        </is>
      </c>
      <c r="H931" s="29" t="inlineStr">
        <is>
          <t>CHOMBA BLANCA HBRE TL</t>
        </is>
      </c>
      <c r="I931" s="29" t="n"/>
      <c r="J931" s="29" t="n"/>
      <c r="K931" s="30">
        <f>SUMIF('1060 NQN'!$A$2:$A$2023,$G931,'1060 NQN'!$I$2:$I$2023)</f>
        <v/>
      </c>
      <c r="L931" s="30">
        <f>SUMIF('1060 NQN'!$A$2:$A$2023,$G931,'1060 NQN'!$Q$2:$Q$2023)</f>
        <v/>
      </c>
      <c r="M931" s="30">
        <f>$K931-$L931</f>
        <v/>
      </c>
      <c r="N931" s="31">
        <f>IFERROR(SUMIF('1060 NQN'!$A$2:$A$2023,$G931,'1060 NQN'!$M$2:$M$2023)/$K931,0)</f>
        <v/>
      </c>
      <c r="O931" s="31">
        <f>IFERROR($K931*$N931,"")</f>
        <v/>
      </c>
      <c r="P931" s="31">
        <f>IFERROR($L931*$N931,"")</f>
        <v/>
      </c>
      <c r="Q931" s="31">
        <f>$M931*$N931</f>
        <v/>
      </c>
      <c r="R931" s="29" t="n"/>
      <c r="S931" s="39" t="n"/>
      <c r="T931" s="29" t="inlineStr">
        <is>
          <t>No aplica: uniformes, clasificación que el inventario físico de Farmacia no releva</t>
        </is>
      </c>
      <c r="U931" s="40" t="inlineStr">
        <is>
          <t>Fuera del alcance del inventario físico</t>
        </is>
      </c>
      <c r="V931" s="29" t="n"/>
      <c r="W931" s="29" t="n"/>
      <c r="X931" s="29" t="n"/>
      <c r="Y931" s="29" t="n"/>
      <c r="Z931" s="29" t="n"/>
      <c r="AA931" s="29" t="inlineStr">
        <is>
          <t>El material ocupa 2 filas en la hoja 1060 NQN (lote/almacén). La cantidad SAP y la física de esta vista son el total del material.</t>
        </is>
      </c>
    </row>
    <row r="932">
      <c r="A932" s="29" t="inlineStr">
        <is>
          <t>Neuquén</t>
        </is>
      </c>
      <c r="B932" s="29" t="inlineStr">
        <is>
          <t>1060</t>
        </is>
      </c>
      <c r="C932" s="29" t="inlineStr">
        <is>
          <t>Stock SAP</t>
        </is>
      </c>
      <c r="D932" s="29" t="inlineStr">
        <is>
          <t>Uniformes</t>
        </is>
      </c>
      <c r="E932" s="29" t="inlineStr">
        <is>
          <t>ZUNI</t>
        </is>
      </c>
      <c r="F932" s="29" t="inlineStr">
        <is>
          <t>Fuera del alcance</t>
        </is>
      </c>
      <c r="G932" s="29" t="inlineStr">
        <is>
          <t>3000718</t>
        </is>
      </c>
      <c r="H932" s="29" t="inlineStr">
        <is>
          <t>PANTALON CARGO ANTI DESGARRO T52</t>
        </is>
      </c>
      <c r="I932" s="29" t="n"/>
      <c r="J932" s="29" t="n"/>
      <c r="K932" s="30">
        <f>SUMIF('1060 NQN'!$A$2:$A$2023,$G932,'1060 NQN'!$I$2:$I$2023)</f>
        <v/>
      </c>
      <c r="L932" s="30">
        <f>SUMIF('1060 NQN'!$A$2:$A$2023,$G932,'1060 NQN'!$Q$2:$Q$2023)</f>
        <v/>
      </c>
      <c r="M932" s="30">
        <f>$K932-$L932</f>
        <v/>
      </c>
      <c r="N932" s="31">
        <f>IFERROR(SUMIF('1060 NQN'!$A$2:$A$2023,$G932,'1060 NQN'!$M$2:$M$2023)/$K932,0)</f>
        <v/>
      </c>
      <c r="O932" s="31">
        <f>IFERROR($K932*$N932,"")</f>
        <v/>
      </c>
      <c r="P932" s="31">
        <f>IFERROR($L932*$N932,"")</f>
        <v/>
      </c>
      <c r="Q932" s="31">
        <f>$M932*$N932</f>
        <v/>
      </c>
      <c r="R932" s="29" t="n"/>
      <c r="S932" s="39" t="n"/>
      <c r="T932" s="29" t="inlineStr">
        <is>
          <t>No aplica: uniformes, clasificación que el inventario físico de Farmacia no releva</t>
        </is>
      </c>
      <c r="U932" s="40" t="inlineStr">
        <is>
          <t>Fuera del alcance del inventario físico</t>
        </is>
      </c>
      <c r="V932" s="29" t="n"/>
      <c r="W932" s="29" t="n"/>
      <c r="X932" s="29" t="n"/>
      <c r="Y932" s="29" t="n"/>
      <c r="Z932" s="29" t="n"/>
      <c r="AA932" s="29" t="n"/>
    </row>
    <row r="933">
      <c r="A933" s="29" t="inlineStr">
        <is>
          <t>Neuquén</t>
        </is>
      </c>
      <c r="B933" s="29" t="inlineStr">
        <is>
          <t>1060</t>
        </is>
      </c>
      <c r="C933" s="29" t="inlineStr">
        <is>
          <t>Stock SAP</t>
        </is>
      </c>
      <c r="D933" s="29" t="inlineStr">
        <is>
          <t>Uniformes</t>
        </is>
      </c>
      <c r="E933" s="29" t="inlineStr">
        <is>
          <t>ZUNI</t>
        </is>
      </c>
      <c r="F933" s="29" t="inlineStr">
        <is>
          <t>Fuera del alcance</t>
        </is>
      </c>
      <c r="G933" s="29" t="inlineStr">
        <is>
          <t>3000131</t>
        </is>
      </c>
      <c r="H933" s="29" t="inlineStr">
        <is>
          <t>PANTALON CARGO AZUL T52</t>
        </is>
      </c>
      <c r="I933" s="29" t="n"/>
      <c r="J933" s="29" t="n"/>
      <c r="K933" s="30">
        <f>SUMIF('1060 NQN'!$A$2:$A$2023,$G933,'1060 NQN'!$I$2:$I$2023)</f>
        <v/>
      </c>
      <c r="L933" s="30">
        <f>SUMIF('1060 NQN'!$A$2:$A$2023,$G933,'1060 NQN'!$Q$2:$Q$2023)</f>
        <v/>
      </c>
      <c r="M933" s="30">
        <f>$K933-$L933</f>
        <v/>
      </c>
      <c r="N933" s="31">
        <f>IFERROR(SUMIF('1060 NQN'!$A$2:$A$2023,$G933,'1060 NQN'!$M$2:$M$2023)/$K933,0)</f>
        <v/>
      </c>
      <c r="O933" s="31">
        <f>IFERROR($K933*$N933,"")</f>
        <v/>
      </c>
      <c r="P933" s="31">
        <f>IFERROR($L933*$N933,"")</f>
        <v/>
      </c>
      <c r="Q933" s="31">
        <f>$M933*$N933</f>
        <v/>
      </c>
      <c r="R933" s="29" t="n"/>
      <c r="S933" s="39" t="n"/>
      <c r="T933" s="29" t="inlineStr">
        <is>
          <t>No aplica: uniformes, clasificación que el inventario físico de Farmacia no releva</t>
        </is>
      </c>
      <c r="U933" s="40" t="inlineStr">
        <is>
          <t>Fuera del alcance del inventario físico</t>
        </is>
      </c>
      <c r="V933" s="29" t="n"/>
      <c r="W933" s="29" t="n"/>
      <c r="X933" s="29" t="n"/>
      <c r="Y933" s="29" t="n"/>
      <c r="Z933" s="29" t="n"/>
      <c r="AA933" s="29" t="n"/>
    </row>
    <row r="934">
      <c r="A934" s="29" t="inlineStr">
        <is>
          <t>Neuquén</t>
        </is>
      </c>
      <c r="B934" s="29" t="inlineStr">
        <is>
          <t>1060</t>
        </is>
      </c>
      <c r="C934" s="29" t="inlineStr">
        <is>
          <t>Stock SAP</t>
        </is>
      </c>
      <c r="D934" s="29" t="inlineStr">
        <is>
          <t>Uniformes</t>
        </is>
      </c>
      <c r="E934" s="29" t="inlineStr">
        <is>
          <t>ZUNI</t>
        </is>
      </c>
      <c r="F934" s="29" t="inlineStr">
        <is>
          <t>Fuera del alcance</t>
        </is>
      </c>
      <c r="G934" s="29" t="inlineStr">
        <is>
          <t>3000700</t>
        </is>
      </c>
      <c r="H934" s="29" t="inlineStr">
        <is>
          <t>Chaqueta Celeste ML yacimiento S</t>
        </is>
      </c>
      <c r="I934" s="29" t="n"/>
      <c r="J934" s="29" t="n"/>
      <c r="K934" s="30">
        <f>SUMIF('1060 NQN'!$A$2:$A$2023,$G934,'1060 NQN'!$I$2:$I$2023)</f>
        <v/>
      </c>
      <c r="L934" s="30">
        <f>SUMIF('1060 NQN'!$A$2:$A$2023,$G934,'1060 NQN'!$Q$2:$Q$2023)</f>
        <v/>
      </c>
      <c r="M934" s="30">
        <f>$K934-$L934</f>
        <v/>
      </c>
      <c r="N934" s="31">
        <f>IFERROR(SUMIF('1060 NQN'!$A$2:$A$2023,$G934,'1060 NQN'!$M$2:$M$2023)/$K934,0)</f>
        <v/>
      </c>
      <c r="O934" s="31">
        <f>IFERROR($K934*$N934,"")</f>
        <v/>
      </c>
      <c r="P934" s="31">
        <f>IFERROR($L934*$N934,"")</f>
        <v/>
      </c>
      <c r="Q934" s="31">
        <f>$M934*$N934</f>
        <v/>
      </c>
      <c r="R934" s="29" t="n"/>
      <c r="S934" s="39" t="n"/>
      <c r="T934" s="29" t="inlineStr">
        <is>
          <t>No aplica: uniformes, clasificación que el inventario físico de Farmacia no releva</t>
        </is>
      </c>
      <c r="U934" s="40" t="inlineStr">
        <is>
          <t>Fuera del alcance del inventario físico</t>
        </is>
      </c>
      <c r="V934" s="29" t="n"/>
      <c r="W934" s="29" t="n"/>
      <c r="X934" s="29" t="n"/>
      <c r="Y934" s="29" t="n"/>
      <c r="Z934" s="29" t="n"/>
      <c r="AA934" s="29" t="n"/>
    </row>
    <row r="935">
      <c r="A935" s="29" t="inlineStr">
        <is>
          <t>Neuquén</t>
        </is>
      </c>
      <c r="B935" s="29" t="inlineStr">
        <is>
          <t>1060</t>
        </is>
      </c>
      <c r="C935" s="29" t="inlineStr">
        <is>
          <t>Stock SAP</t>
        </is>
      </c>
      <c r="D935" s="29" t="inlineStr">
        <is>
          <t>Medicamentos</t>
        </is>
      </c>
      <c r="E935" s="29" t="inlineStr">
        <is>
          <t>ZMED</t>
        </is>
      </c>
      <c r="F935" s="29" t="inlineStr">
        <is>
          <t>Dentro del alcance</t>
        </is>
      </c>
      <c r="G935" s="29" t="inlineStr">
        <is>
          <t>1000202</t>
        </is>
      </c>
      <c r="H935" s="29" t="inlineStr">
        <is>
          <t>PINZA DE MAGUIL ADULTO</t>
        </is>
      </c>
      <c r="I935" s="29" t="n"/>
      <c r="J935" s="29" t="n"/>
      <c r="K935" s="30">
        <f>SUMIF('1060 NQN'!$A$2:$A$2023,$G935,'1060 NQN'!$I$2:$I$2023)</f>
        <v/>
      </c>
      <c r="L935" s="30">
        <f>SUMIF('1060 NQN'!$A$2:$A$2023,$G935,'1060 NQN'!$Q$2:$Q$2023)</f>
        <v/>
      </c>
      <c r="M935" s="30">
        <f>$K935-$L935</f>
        <v/>
      </c>
      <c r="N935" s="31">
        <f>IFERROR(SUMIF('1060 NQN'!$A$2:$A$2023,$G935,'1060 NQN'!$M$2:$M$2023)/$K935,0)</f>
        <v/>
      </c>
      <c r="O935" s="31">
        <f>IFERROR($K935*$N935,"")</f>
        <v/>
      </c>
      <c r="P935" s="31">
        <f>IFERROR($L935*$N935,"")</f>
        <v/>
      </c>
      <c r="Q935" s="31">
        <f>$M935*$N935</f>
        <v/>
      </c>
      <c r="R935" s="29" t="n"/>
      <c r="S935" s="39" t="n"/>
      <c r="T935" s="29" t="inlineStr">
        <is>
          <t>Sin recuento físico en el inventario de Avain</t>
        </is>
      </c>
      <c r="U935" s="40" t="inlineStr">
        <is>
          <t>Sin recuento físico</t>
        </is>
      </c>
      <c r="V935" s="29" t="n"/>
      <c r="W935" s="29" t="n"/>
      <c r="X935" s="29" t="n"/>
      <c r="Y935" s="29" t="n"/>
      <c r="Z935" s="29" t="n"/>
      <c r="AA935" s="29" t="n"/>
    </row>
    <row r="936">
      <c r="A936" s="29" t="inlineStr">
        <is>
          <t>Neuquén</t>
        </is>
      </c>
      <c r="B936" s="29" t="inlineStr">
        <is>
          <t>1060</t>
        </is>
      </c>
      <c r="C936" s="29" t="inlineStr">
        <is>
          <t>Stock SAP</t>
        </is>
      </c>
      <c r="D936" s="29" t="inlineStr">
        <is>
          <t>Uniformes</t>
        </is>
      </c>
      <c r="E936" s="29" t="inlineStr">
        <is>
          <t>ZUNI</t>
        </is>
      </c>
      <c r="F936" s="29" t="inlineStr">
        <is>
          <t>Fuera del alcance</t>
        </is>
      </c>
      <c r="G936" s="29" t="inlineStr">
        <is>
          <t>3000189</t>
        </is>
      </c>
      <c r="H936" s="29" t="inlineStr">
        <is>
          <t>CHOMBA BLANCA HBRE TM</t>
        </is>
      </c>
      <c r="I936" s="29" t="n"/>
      <c r="J936" s="29" t="n"/>
      <c r="K936" s="30">
        <f>SUMIF('1060 NQN'!$A$2:$A$2023,$G936,'1060 NQN'!$I$2:$I$2023)</f>
        <v/>
      </c>
      <c r="L936" s="30">
        <f>SUMIF('1060 NQN'!$A$2:$A$2023,$G936,'1060 NQN'!$Q$2:$Q$2023)</f>
        <v/>
      </c>
      <c r="M936" s="30">
        <f>$K936-$L936</f>
        <v/>
      </c>
      <c r="N936" s="31">
        <f>IFERROR(SUMIF('1060 NQN'!$A$2:$A$2023,$G936,'1060 NQN'!$M$2:$M$2023)/$K936,0)</f>
        <v/>
      </c>
      <c r="O936" s="31">
        <f>IFERROR($K936*$N936,"")</f>
        <v/>
      </c>
      <c r="P936" s="31">
        <f>IFERROR($L936*$N936,"")</f>
        <v/>
      </c>
      <c r="Q936" s="31">
        <f>$M936*$N936</f>
        <v/>
      </c>
      <c r="R936" s="29" t="n"/>
      <c r="S936" s="39" t="n"/>
      <c r="T936" s="29" t="inlineStr">
        <is>
          <t>No aplica: uniformes, clasificación que el inventario físico de Farmacia no releva</t>
        </is>
      </c>
      <c r="U936" s="40" t="inlineStr">
        <is>
          <t>Fuera del alcance del inventario físico</t>
        </is>
      </c>
      <c r="V936" s="29" t="n"/>
      <c r="W936" s="29" t="n"/>
      <c r="X936" s="29" t="n"/>
      <c r="Y936" s="29" t="n"/>
      <c r="Z936" s="29" t="n"/>
      <c r="AA936" s="29" t="inlineStr">
        <is>
          <t>El material ocupa 2 filas en la hoja 1060 NQN (lote/almacén). La cantidad SAP y la física de esta vista son el total del material.</t>
        </is>
      </c>
    </row>
    <row r="937">
      <c r="A937" s="29" t="inlineStr">
        <is>
          <t>Neuquén</t>
        </is>
      </c>
      <c r="B937" s="29" t="inlineStr">
        <is>
          <t>1060</t>
        </is>
      </c>
      <c r="C937" s="29" t="inlineStr">
        <is>
          <t>Stock SAP</t>
        </is>
      </c>
      <c r="D937" s="29" t="inlineStr">
        <is>
          <t>Uniformes</t>
        </is>
      </c>
      <c r="E937" s="29" t="inlineStr">
        <is>
          <t>ZUNI</t>
        </is>
      </c>
      <c r="F937" s="29" t="inlineStr">
        <is>
          <t>Fuera del alcance</t>
        </is>
      </c>
      <c r="G937" s="29" t="inlineStr">
        <is>
          <t>3000191</t>
        </is>
      </c>
      <c r="H937" s="29" t="inlineStr">
        <is>
          <t>CHOMBA BLANCA HBRE TXL</t>
        </is>
      </c>
      <c r="I937" s="29" t="n"/>
      <c r="J937" s="29" t="n"/>
      <c r="K937" s="30">
        <f>SUMIF('1060 NQN'!$A$2:$A$2023,$G937,'1060 NQN'!$I$2:$I$2023)</f>
        <v/>
      </c>
      <c r="L937" s="30">
        <f>SUMIF('1060 NQN'!$A$2:$A$2023,$G937,'1060 NQN'!$Q$2:$Q$2023)</f>
        <v/>
      </c>
      <c r="M937" s="30">
        <f>$K937-$L937</f>
        <v/>
      </c>
      <c r="N937" s="31">
        <f>IFERROR(SUMIF('1060 NQN'!$A$2:$A$2023,$G937,'1060 NQN'!$M$2:$M$2023)/$K937,0)</f>
        <v/>
      </c>
      <c r="O937" s="31">
        <f>IFERROR($K937*$N937,"")</f>
        <v/>
      </c>
      <c r="P937" s="31">
        <f>IFERROR($L937*$N937,"")</f>
        <v/>
      </c>
      <c r="Q937" s="31">
        <f>$M937*$N937</f>
        <v/>
      </c>
      <c r="R937" s="29" t="n"/>
      <c r="S937" s="39" t="n"/>
      <c r="T937" s="29" t="inlineStr">
        <is>
          <t>No aplica: uniformes, clasificación que el inventario físico de Farmacia no releva</t>
        </is>
      </c>
      <c r="U937" s="40" t="inlineStr">
        <is>
          <t>Fuera del alcance del inventario físico</t>
        </is>
      </c>
      <c r="V937" s="29" t="n"/>
      <c r="W937" s="29" t="n"/>
      <c r="X937" s="29" t="n"/>
      <c r="Y937" s="29" t="n"/>
      <c r="Z937" s="29" t="n"/>
      <c r="AA937" s="29" t="inlineStr">
        <is>
          <t>El material ocupa 2 filas en la hoja 1060 NQN (lote/almacén). La cantidad SAP y la física de esta vista son el total del material.</t>
        </is>
      </c>
    </row>
    <row r="938">
      <c r="A938" s="29" t="inlineStr">
        <is>
          <t>Neuquén</t>
        </is>
      </c>
      <c r="B938" s="29" t="inlineStr">
        <is>
          <t>1060</t>
        </is>
      </c>
      <c r="C938" s="29" t="inlineStr">
        <is>
          <t>Stock SAP</t>
        </is>
      </c>
      <c r="D938" s="29" t="inlineStr">
        <is>
          <t>Uniformes</t>
        </is>
      </c>
      <c r="E938" s="29" t="inlineStr">
        <is>
          <t>ZUNI</t>
        </is>
      </c>
      <c r="F938" s="29" t="inlineStr">
        <is>
          <t>Fuera del alcance</t>
        </is>
      </c>
      <c r="G938" s="29" t="inlineStr">
        <is>
          <t>3000504</t>
        </is>
      </c>
      <c r="H938" s="29" t="inlineStr">
        <is>
          <t>PANTALON JEAN C/LOGO YAC T52</t>
        </is>
      </c>
      <c r="I938" s="29" t="n"/>
      <c r="J938" s="29" t="n"/>
      <c r="K938" s="30">
        <f>SUMIF('1060 NQN'!$A$2:$A$2023,$G938,'1060 NQN'!$I$2:$I$2023)</f>
        <v/>
      </c>
      <c r="L938" s="30">
        <f>SUMIF('1060 NQN'!$A$2:$A$2023,$G938,'1060 NQN'!$Q$2:$Q$2023)</f>
        <v/>
      </c>
      <c r="M938" s="30">
        <f>$K938-$L938</f>
        <v/>
      </c>
      <c r="N938" s="31">
        <f>IFERROR(SUMIF('1060 NQN'!$A$2:$A$2023,$G938,'1060 NQN'!$M$2:$M$2023)/$K938,0)</f>
        <v/>
      </c>
      <c r="O938" s="31">
        <f>IFERROR($K938*$N938,"")</f>
        <v/>
      </c>
      <c r="P938" s="31">
        <f>IFERROR($L938*$N938,"")</f>
        <v/>
      </c>
      <c r="Q938" s="31">
        <f>$M938*$N938</f>
        <v/>
      </c>
      <c r="R938" s="29" t="n"/>
      <c r="S938" s="39" t="n"/>
      <c r="T938" s="29" t="inlineStr">
        <is>
          <t>No aplica: uniformes, clasificación que el inventario físico de Farmacia no releva</t>
        </is>
      </c>
      <c r="U938" s="40" t="inlineStr">
        <is>
          <t>Fuera del alcance del inventario físico</t>
        </is>
      </c>
      <c r="V938" s="29" t="n"/>
      <c r="W938" s="29" t="n"/>
      <c r="X938" s="29" t="n"/>
      <c r="Y938" s="29" t="n"/>
      <c r="Z938" s="29" t="n"/>
      <c r="AA938" s="29" t="n"/>
    </row>
    <row r="939">
      <c r="A939" s="29" t="inlineStr">
        <is>
          <t>Neuquén</t>
        </is>
      </c>
      <c r="B939" s="29" t="inlineStr">
        <is>
          <t>1060</t>
        </is>
      </c>
      <c r="C939" s="29" t="inlineStr">
        <is>
          <t>Stock SAP</t>
        </is>
      </c>
      <c r="D939" s="29" t="inlineStr">
        <is>
          <t>Uniformes</t>
        </is>
      </c>
      <c r="E939" s="29" t="inlineStr">
        <is>
          <t>ZUNI</t>
        </is>
      </c>
      <c r="F939" s="29" t="inlineStr">
        <is>
          <t>Fuera del alcance</t>
        </is>
      </c>
      <c r="G939" s="29" t="inlineStr">
        <is>
          <t>3000717</t>
        </is>
      </c>
      <c r="H939" s="29" t="inlineStr">
        <is>
          <t>PANTALON CARGO ANTI DESGARRO T50</t>
        </is>
      </c>
      <c r="I939" s="29" t="n"/>
      <c r="J939" s="29" t="n"/>
      <c r="K939" s="30">
        <f>SUMIF('1060 NQN'!$A$2:$A$2023,$G939,'1060 NQN'!$I$2:$I$2023)</f>
        <v/>
      </c>
      <c r="L939" s="30">
        <f>SUMIF('1060 NQN'!$A$2:$A$2023,$G939,'1060 NQN'!$Q$2:$Q$2023)</f>
        <v/>
      </c>
      <c r="M939" s="30">
        <f>$K939-$L939</f>
        <v/>
      </c>
      <c r="N939" s="31">
        <f>IFERROR(SUMIF('1060 NQN'!$A$2:$A$2023,$G939,'1060 NQN'!$M$2:$M$2023)/$K939,0)</f>
        <v/>
      </c>
      <c r="O939" s="31">
        <f>IFERROR($K939*$N939,"")</f>
        <v/>
      </c>
      <c r="P939" s="31">
        <f>IFERROR($L939*$N939,"")</f>
        <v/>
      </c>
      <c r="Q939" s="31">
        <f>$M939*$N939</f>
        <v/>
      </c>
      <c r="R939" s="29" t="n"/>
      <c r="S939" s="39" t="n"/>
      <c r="T939" s="29" t="inlineStr">
        <is>
          <t>No aplica: uniformes, clasificación que el inventario físico de Farmacia no releva</t>
        </is>
      </c>
      <c r="U939" s="40" t="inlineStr">
        <is>
          <t>Fuera del alcance del inventario físico</t>
        </is>
      </c>
      <c r="V939" s="29" t="n"/>
      <c r="W939" s="29" t="n"/>
      <c r="X939" s="29" t="n"/>
      <c r="Y939" s="29" t="n"/>
      <c r="Z939" s="29" t="n"/>
      <c r="AA939" s="29" t="n"/>
    </row>
    <row r="940">
      <c r="A940" s="29" t="inlineStr">
        <is>
          <t>Neuquén</t>
        </is>
      </c>
      <c r="B940" s="29" t="inlineStr">
        <is>
          <t>1060</t>
        </is>
      </c>
      <c r="C940" s="29" t="inlineStr">
        <is>
          <t>Stock SAP</t>
        </is>
      </c>
      <c r="D940" s="29" t="inlineStr">
        <is>
          <t>Uniformes</t>
        </is>
      </c>
      <c r="E940" s="29" t="inlineStr">
        <is>
          <t>ZUNI</t>
        </is>
      </c>
      <c r="F940" s="29" t="inlineStr">
        <is>
          <t>Fuera del alcance</t>
        </is>
      </c>
      <c r="G940" s="29" t="inlineStr">
        <is>
          <t>3001306</t>
        </is>
      </c>
      <c r="H940" s="29" t="inlineStr">
        <is>
          <t>BUZO ALGODON AZUL C/LOGO XXXL</t>
        </is>
      </c>
      <c r="I940" s="29" t="n"/>
      <c r="J940" s="29" t="n"/>
      <c r="K940" s="30">
        <f>SUMIF('1060 NQN'!$A$2:$A$2023,$G940,'1060 NQN'!$I$2:$I$2023)</f>
        <v/>
      </c>
      <c r="L940" s="30">
        <f>SUMIF('1060 NQN'!$A$2:$A$2023,$G940,'1060 NQN'!$Q$2:$Q$2023)</f>
        <v/>
      </c>
      <c r="M940" s="30">
        <f>$K940-$L940</f>
        <v/>
      </c>
      <c r="N940" s="31">
        <f>IFERROR(SUMIF('1060 NQN'!$A$2:$A$2023,$G940,'1060 NQN'!$M$2:$M$2023)/$K940,0)</f>
        <v/>
      </c>
      <c r="O940" s="31">
        <f>IFERROR($K940*$N940,"")</f>
        <v/>
      </c>
      <c r="P940" s="31">
        <f>IFERROR($L940*$N940,"")</f>
        <v/>
      </c>
      <c r="Q940" s="31">
        <f>$M940*$N940</f>
        <v/>
      </c>
      <c r="R940" s="29" t="n"/>
      <c r="S940" s="39" t="n"/>
      <c r="T940" s="29" t="inlineStr">
        <is>
          <t>No aplica: uniformes, clasificación que el inventario físico de Farmacia no releva</t>
        </is>
      </c>
      <c r="U940" s="40" t="inlineStr">
        <is>
          <t>Fuera del alcance del inventario físico</t>
        </is>
      </c>
      <c r="V940" s="29" t="n"/>
      <c r="W940" s="29" t="n"/>
      <c r="X940" s="29" t="n"/>
      <c r="Y940" s="29" t="n"/>
      <c r="Z940" s="29" t="n"/>
      <c r="AA940" s="29" t="inlineStr">
        <is>
          <t>El material ocupa 2 filas en la hoja 1060 NQN (lote/almacén). La cantidad SAP y la física de esta vista son el total del material.</t>
        </is>
      </c>
    </row>
    <row r="941">
      <c r="A941" s="29" t="inlineStr">
        <is>
          <t>Neuquén</t>
        </is>
      </c>
      <c r="B941" s="29" t="inlineStr">
        <is>
          <t>1060</t>
        </is>
      </c>
      <c r="C941" s="29" t="inlineStr">
        <is>
          <t>Stock SAP</t>
        </is>
      </c>
      <c r="D941" s="29" t="inlineStr">
        <is>
          <t>Uniformes</t>
        </is>
      </c>
      <c r="E941" s="29" t="inlineStr">
        <is>
          <t>ZUNI</t>
        </is>
      </c>
      <c r="F941" s="29" t="inlineStr">
        <is>
          <t>Fuera del alcance</t>
        </is>
      </c>
      <c r="G941" s="29" t="inlineStr">
        <is>
          <t>3001396</t>
        </is>
      </c>
      <c r="H941" s="29" t="inlineStr">
        <is>
          <t>MAMELUCO IGNIFUGO NOMEX 4.5 OZ TALLE M</t>
        </is>
      </c>
      <c r="I941" s="29" t="n"/>
      <c r="J941" s="29" t="n"/>
      <c r="K941" s="30">
        <f>SUMIF('1060 NQN'!$A$2:$A$2023,$G941,'1060 NQN'!$I$2:$I$2023)</f>
        <v/>
      </c>
      <c r="L941" s="30">
        <f>SUMIF('1060 NQN'!$A$2:$A$2023,$G941,'1060 NQN'!$Q$2:$Q$2023)</f>
        <v/>
      </c>
      <c r="M941" s="30">
        <f>$K941-$L941</f>
        <v/>
      </c>
      <c r="N941" s="31">
        <f>IFERROR(SUMIF('1060 NQN'!$A$2:$A$2023,$G941,'1060 NQN'!$M$2:$M$2023)/$K941,0)</f>
        <v/>
      </c>
      <c r="O941" s="31">
        <f>IFERROR($K941*$N941,"")</f>
        <v/>
      </c>
      <c r="P941" s="31">
        <f>IFERROR($L941*$N941,"")</f>
        <v/>
      </c>
      <c r="Q941" s="31">
        <f>$M941*$N941</f>
        <v/>
      </c>
      <c r="R941" s="29" t="n"/>
      <c r="S941" s="39" t="n"/>
      <c r="T941" s="29" t="inlineStr">
        <is>
          <t>No aplica: uniformes, clasificación que el inventario físico de Farmacia no releva</t>
        </is>
      </c>
      <c r="U941" s="40" t="inlineStr">
        <is>
          <t>Fuera del alcance del inventario físico</t>
        </is>
      </c>
      <c r="V941" s="29" t="n"/>
      <c r="W941" s="29" t="n"/>
      <c r="X941" s="29" t="n"/>
      <c r="Y941" s="29" t="n"/>
      <c r="Z941" s="29" t="n"/>
      <c r="AA941" s="29" t="n"/>
    </row>
    <row r="942">
      <c r="A942" s="29" t="inlineStr">
        <is>
          <t>Neuquén</t>
        </is>
      </c>
      <c r="B942" s="29" t="inlineStr">
        <is>
          <t>1060</t>
        </is>
      </c>
      <c r="C942" s="29" t="inlineStr">
        <is>
          <t>Stock SAP</t>
        </is>
      </c>
      <c r="D942" s="29" t="inlineStr">
        <is>
          <t>Uniformes</t>
        </is>
      </c>
      <c r="E942" s="29" t="inlineStr">
        <is>
          <t>ZUNI</t>
        </is>
      </c>
      <c r="F942" s="29" t="inlineStr">
        <is>
          <t>Fuera del alcance</t>
        </is>
      </c>
      <c r="G942" s="29" t="inlineStr">
        <is>
          <t>3001564</t>
        </is>
      </c>
      <c r="H942" s="29" t="inlineStr">
        <is>
          <t>CAMPERON NARANJA DE GRAFA XL</t>
        </is>
      </c>
      <c r="I942" s="29" t="n"/>
      <c r="J942" s="29" t="n"/>
      <c r="K942" s="30">
        <f>SUMIF('1060 NQN'!$A$2:$A$2023,$G942,'1060 NQN'!$I$2:$I$2023)</f>
        <v/>
      </c>
      <c r="L942" s="30">
        <f>SUMIF('1060 NQN'!$A$2:$A$2023,$G942,'1060 NQN'!$Q$2:$Q$2023)</f>
        <v/>
      </c>
      <c r="M942" s="30">
        <f>$K942-$L942</f>
        <v/>
      </c>
      <c r="N942" s="31">
        <f>IFERROR(SUMIF('1060 NQN'!$A$2:$A$2023,$G942,'1060 NQN'!$M$2:$M$2023)/$K942,0)</f>
        <v/>
      </c>
      <c r="O942" s="31">
        <f>IFERROR($K942*$N942,"")</f>
        <v/>
      </c>
      <c r="P942" s="31">
        <f>IFERROR($L942*$N942,"")</f>
        <v/>
      </c>
      <c r="Q942" s="31">
        <f>$M942*$N942</f>
        <v/>
      </c>
      <c r="R942" s="29" t="n"/>
      <c r="S942" s="39" t="n"/>
      <c r="T942" s="29" t="inlineStr">
        <is>
          <t>No aplica: uniformes, clasificación que el inventario físico de Farmacia no releva</t>
        </is>
      </c>
      <c r="U942" s="40" t="inlineStr">
        <is>
          <t>Fuera del alcance del inventario físico</t>
        </is>
      </c>
      <c r="V942" s="29" t="n"/>
      <c r="W942" s="29" t="n"/>
      <c r="X942" s="29" t="n"/>
      <c r="Y942" s="29" t="n"/>
      <c r="Z942" s="29" t="n"/>
      <c r="AA942" s="29" t="n"/>
    </row>
    <row r="943">
      <c r="A943" s="29" t="inlineStr">
        <is>
          <t>Neuquén</t>
        </is>
      </c>
      <c r="B943" s="29" t="inlineStr">
        <is>
          <t>1060</t>
        </is>
      </c>
      <c r="C943" s="29" t="inlineStr">
        <is>
          <t>Stock SAP</t>
        </is>
      </c>
      <c r="D943" s="29" t="inlineStr">
        <is>
          <t>Medicamentos</t>
        </is>
      </c>
      <c r="E943" s="29" t="inlineStr">
        <is>
          <t>ZMED</t>
        </is>
      </c>
      <c r="F943" s="29" t="inlineStr">
        <is>
          <t>Dentro del alcance</t>
        </is>
      </c>
      <c r="G943" s="29" t="inlineStr">
        <is>
          <t>1000644</t>
        </is>
      </c>
      <c r="H943" s="29" t="inlineStr">
        <is>
          <t>MIRUS OFT SOLUCION X ML</t>
        </is>
      </c>
      <c r="I943" s="29" t="n"/>
      <c r="J943" s="29" t="n"/>
      <c r="K943" s="30">
        <f>SUMIF('1060 NQN'!$A$2:$A$2023,$G943,'1060 NQN'!$I$2:$I$2023)</f>
        <v/>
      </c>
      <c r="L943" s="30">
        <f>SUMIF('1060 NQN'!$A$2:$A$2023,$G943,'1060 NQN'!$Q$2:$Q$2023)</f>
        <v/>
      </c>
      <c r="M943" s="30">
        <f>$K943-$L943</f>
        <v/>
      </c>
      <c r="N943" s="31">
        <f>IFERROR(SUMIF('1060 NQN'!$A$2:$A$2023,$G943,'1060 NQN'!$M$2:$M$2023)/$K943,0)</f>
        <v/>
      </c>
      <c r="O943" s="31">
        <f>IFERROR($K943*$N943,"")</f>
        <v/>
      </c>
      <c r="P943" s="31">
        <f>IFERROR($L943*$N943,"")</f>
        <v/>
      </c>
      <c r="Q943" s="31">
        <f>$M943*$N943</f>
        <v/>
      </c>
      <c r="R943" s="29" t="n"/>
      <c r="S943" s="39" t="n"/>
      <c r="T943" s="29" t="inlineStr">
        <is>
          <t>Sin recuento físico en el inventario de Avain</t>
        </is>
      </c>
      <c r="U943" s="40" t="inlineStr">
        <is>
          <t>Sin recuento físico</t>
        </is>
      </c>
      <c r="V943" s="29" t="n"/>
      <c r="W943" s="29" t="n"/>
      <c r="X943" s="29" t="n"/>
      <c r="Y943" s="29" t="n"/>
      <c r="Z943" s="29" t="n"/>
      <c r="AA943" s="29" t="inlineStr">
        <is>
          <t>El material ocupa 4 filas en la hoja 1060 NQN (lote/almacén). La cantidad SAP y la física de esta vista son el total del material.</t>
        </is>
      </c>
    </row>
    <row r="944">
      <c r="A944" s="29" t="inlineStr">
        <is>
          <t>Neuquén</t>
        </is>
      </c>
      <c r="B944" s="29" t="inlineStr">
        <is>
          <t>1060</t>
        </is>
      </c>
      <c r="C944" s="29" t="inlineStr">
        <is>
          <t>Stock SAP</t>
        </is>
      </c>
      <c r="D944" s="29" t="inlineStr">
        <is>
          <t>Descartables</t>
        </is>
      </c>
      <c r="E944" s="29" t="inlineStr">
        <is>
          <t>ZDES</t>
        </is>
      </c>
      <c r="F944" s="29" t="inlineStr">
        <is>
          <t>Dentro del alcance</t>
        </is>
      </c>
      <c r="G944" s="29" t="inlineStr">
        <is>
          <t>2000051</t>
        </is>
      </c>
      <c r="H944" s="29" t="inlineStr">
        <is>
          <t>COLLAR CERVICAL MEDIANO</t>
        </is>
      </c>
      <c r="I944" s="29" t="n"/>
      <c r="J944" s="29" t="n"/>
      <c r="K944" s="30">
        <f>SUMIF('1060 NQN'!$A$2:$A$2023,$G944,'1060 NQN'!$I$2:$I$2023)</f>
        <v/>
      </c>
      <c r="L944" s="30">
        <f>SUMIF('1060 NQN'!$A$2:$A$2023,$G944,'1060 NQN'!$Q$2:$Q$2023)</f>
        <v/>
      </c>
      <c r="M944" s="30">
        <f>$K944-$L944</f>
        <v/>
      </c>
      <c r="N944" s="31">
        <f>IFERROR(SUMIF('1060 NQN'!$A$2:$A$2023,$G944,'1060 NQN'!$M$2:$M$2023)/$K944,0)</f>
        <v/>
      </c>
      <c r="O944" s="31">
        <f>IFERROR($K944*$N944,"")</f>
        <v/>
      </c>
      <c r="P944" s="31">
        <f>IFERROR($L944*$N944,"")</f>
        <v/>
      </c>
      <c r="Q944" s="31">
        <f>$M944*$N944</f>
        <v/>
      </c>
      <c r="R944" s="29" t="n"/>
      <c r="S944" s="39" t="n"/>
      <c r="T944" s="29" t="inlineStr">
        <is>
          <t>Sin recuento físico en el inventario de Avain</t>
        </is>
      </c>
      <c r="U944" s="40" t="inlineStr">
        <is>
          <t>Sin recuento físico</t>
        </is>
      </c>
      <c r="V944" s="29" t="n"/>
      <c r="W944" s="29" t="n"/>
      <c r="X944" s="29" t="n"/>
      <c r="Y944" s="29" t="n"/>
      <c r="Z944" s="29" t="n"/>
      <c r="AA944" s="29" t="inlineStr">
        <is>
          <t>El material ocupa 2 filas en la hoja 1060 NQN (lote/almacén). La cantidad SAP y la física de esta vista son el total del material.</t>
        </is>
      </c>
    </row>
    <row r="945">
      <c r="A945" s="29" t="inlineStr">
        <is>
          <t>Neuquén</t>
        </is>
      </c>
      <c r="B945" s="29" t="inlineStr">
        <is>
          <t>1060</t>
        </is>
      </c>
      <c r="C945" s="29" t="inlineStr">
        <is>
          <t>Stock SAP</t>
        </is>
      </c>
      <c r="D945" s="29" t="inlineStr">
        <is>
          <t>Uniformes</t>
        </is>
      </c>
      <c r="E945" s="29" t="inlineStr">
        <is>
          <t>ZUNI</t>
        </is>
      </c>
      <c r="F945" s="29" t="inlineStr">
        <is>
          <t>Fuera del alcance</t>
        </is>
      </c>
      <c r="G945" s="29" t="inlineStr">
        <is>
          <t>3000132</t>
        </is>
      </c>
      <c r="H945" s="29" t="inlineStr">
        <is>
          <t>PANTALON CARGO AZUL T54</t>
        </is>
      </c>
      <c r="I945" s="29" t="n"/>
      <c r="J945" s="29" t="n"/>
      <c r="K945" s="30">
        <f>SUMIF('1060 NQN'!$A$2:$A$2023,$G945,'1060 NQN'!$I$2:$I$2023)</f>
        <v/>
      </c>
      <c r="L945" s="30">
        <f>SUMIF('1060 NQN'!$A$2:$A$2023,$G945,'1060 NQN'!$Q$2:$Q$2023)</f>
        <v/>
      </c>
      <c r="M945" s="30">
        <f>$K945-$L945</f>
        <v/>
      </c>
      <c r="N945" s="31">
        <f>IFERROR(SUMIF('1060 NQN'!$A$2:$A$2023,$G945,'1060 NQN'!$M$2:$M$2023)/$K945,0)</f>
        <v/>
      </c>
      <c r="O945" s="31">
        <f>IFERROR($K945*$N945,"")</f>
        <v/>
      </c>
      <c r="P945" s="31">
        <f>IFERROR($L945*$N945,"")</f>
        <v/>
      </c>
      <c r="Q945" s="31">
        <f>$M945*$N945</f>
        <v/>
      </c>
      <c r="R945" s="29" t="n"/>
      <c r="S945" s="39" t="n"/>
      <c r="T945" s="29" t="inlineStr">
        <is>
          <t>No aplica: uniformes, clasificación que el inventario físico de Farmacia no releva</t>
        </is>
      </c>
      <c r="U945" s="40" t="inlineStr">
        <is>
          <t>Fuera del alcance del inventario físico</t>
        </is>
      </c>
      <c r="V945" s="29" t="n"/>
      <c r="W945" s="29" t="n"/>
      <c r="X945" s="29" t="n"/>
      <c r="Y945" s="29" t="n"/>
      <c r="Z945" s="29" t="n"/>
      <c r="AA945" s="29" t="n"/>
    </row>
    <row r="946">
      <c r="A946" s="29" t="inlineStr">
        <is>
          <t>Neuquén</t>
        </is>
      </c>
      <c r="B946" s="29" t="inlineStr">
        <is>
          <t>1060</t>
        </is>
      </c>
      <c r="C946" s="29" t="inlineStr">
        <is>
          <t>Stock SAP</t>
        </is>
      </c>
      <c r="D946" s="29" t="inlineStr">
        <is>
          <t>Uniformes</t>
        </is>
      </c>
      <c r="E946" s="29" t="inlineStr">
        <is>
          <t>ZUNI</t>
        </is>
      </c>
      <c r="F946" s="29" t="inlineStr">
        <is>
          <t>Fuera del alcance</t>
        </is>
      </c>
      <c r="G946" s="29" t="inlineStr">
        <is>
          <t>3000574</t>
        </is>
      </c>
      <c r="H946" s="29" t="inlineStr">
        <is>
          <t>CAMISETA POLERA AZUL FRANCIA T 3XL</t>
        </is>
      </c>
      <c r="I946" s="29" t="n"/>
      <c r="J946" s="29" t="n"/>
      <c r="K946" s="30">
        <f>SUMIF('1060 NQN'!$A$2:$A$2023,$G946,'1060 NQN'!$I$2:$I$2023)</f>
        <v/>
      </c>
      <c r="L946" s="30">
        <f>SUMIF('1060 NQN'!$A$2:$A$2023,$G946,'1060 NQN'!$Q$2:$Q$2023)</f>
        <v/>
      </c>
      <c r="M946" s="30">
        <f>$K946-$L946</f>
        <v/>
      </c>
      <c r="N946" s="31">
        <f>IFERROR(SUMIF('1060 NQN'!$A$2:$A$2023,$G946,'1060 NQN'!$M$2:$M$2023)/$K946,0)</f>
        <v/>
      </c>
      <c r="O946" s="31">
        <f>IFERROR($K946*$N946,"")</f>
        <v/>
      </c>
      <c r="P946" s="31">
        <f>IFERROR($L946*$N946,"")</f>
        <v/>
      </c>
      <c r="Q946" s="31">
        <f>$M946*$N946</f>
        <v/>
      </c>
      <c r="R946" s="29" t="n"/>
      <c r="S946" s="39" t="n"/>
      <c r="T946" s="29" t="inlineStr">
        <is>
          <t>No aplica: uniformes, clasificación que el inventario físico de Farmacia no releva</t>
        </is>
      </c>
      <c r="U946" s="40" t="inlineStr">
        <is>
          <t>Fuera del alcance del inventario físico</t>
        </is>
      </c>
      <c r="V946" s="29" t="n"/>
      <c r="W946" s="29" t="n"/>
      <c r="X946" s="29" t="n"/>
      <c r="Y946" s="29" t="n"/>
      <c r="Z946" s="29" t="n"/>
      <c r="AA946" s="29" t="n"/>
    </row>
    <row r="947">
      <c r="A947" s="29" t="inlineStr">
        <is>
          <t>Neuquén</t>
        </is>
      </c>
      <c r="B947" s="29" t="inlineStr">
        <is>
          <t>1060</t>
        </is>
      </c>
      <c r="C947" s="29" t="inlineStr">
        <is>
          <t>Stock SAP</t>
        </is>
      </c>
      <c r="D947" s="29" t="inlineStr">
        <is>
          <t>Uniformes</t>
        </is>
      </c>
      <c r="E947" s="29" t="inlineStr">
        <is>
          <t>ZUNI</t>
        </is>
      </c>
      <c r="F947" s="29" t="inlineStr">
        <is>
          <t>Fuera del alcance</t>
        </is>
      </c>
      <c r="G947" s="29" t="inlineStr">
        <is>
          <t>3000630</t>
        </is>
      </c>
      <c r="H947" s="29" t="inlineStr">
        <is>
          <t>Chomba Medico Blanca yacimiento T XXXL</t>
        </is>
      </c>
      <c r="I947" s="29" t="n"/>
      <c r="J947" s="29" t="n"/>
      <c r="K947" s="30">
        <f>SUMIF('1060 NQN'!$A$2:$A$2023,$G947,'1060 NQN'!$I$2:$I$2023)</f>
        <v/>
      </c>
      <c r="L947" s="30">
        <f>SUMIF('1060 NQN'!$A$2:$A$2023,$G947,'1060 NQN'!$Q$2:$Q$2023)</f>
        <v/>
      </c>
      <c r="M947" s="30">
        <f>$K947-$L947</f>
        <v/>
      </c>
      <c r="N947" s="31">
        <f>IFERROR(SUMIF('1060 NQN'!$A$2:$A$2023,$G947,'1060 NQN'!$M$2:$M$2023)/$K947,0)</f>
        <v/>
      </c>
      <c r="O947" s="31">
        <f>IFERROR($K947*$N947,"")</f>
        <v/>
      </c>
      <c r="P947" s="31">
        <f>IFERROR($L947*$N947,"")</f>
        <v/>
      </c>
      <c r="Q947" s="31">
        <f>$M947*$N947</f>
        <v/>
      </c>
      <c r="R947" s="29" t="n"/>
      <c r="S947" s="39" t="n"/>
      <c r="T947" s="29" t="inlineStr">
        <is>
          <t>No aplica: uniformes, clasificación que el inventario físico de Farmacia no releva</t>
        </is>
      </c>
      <c r="U947" s="40" t="inlineStr">
        <is>
          <t>Fuera del alcance del inventario físico</t>
        </is>
      </c>
      <c r="V947" s="29" t="n"/>
      <c r="W947" s="29" t="n"/>
      <c r="X947" s="29" t="n"/>
      <c r="Y947" s="29" t="n"/>
      <c r="Z947" s="29" t="n"/>
      <c r="AA947" s="29" t="n"/>
    </row>
    <row r="948">
      <c r="A948" s="29" t="inlineStr">
        <is>
          <t>Neuquén</t>
        </is>
      </c>
      <c r="B948" s="29" t="inlineStr">
        <is>
          <t>1060</t>
        </is>
      </c>
      <c r="C948" s="29" t="inlineStr">
        <is>
          <t>Stock SAP</t>
        </is>
      </c>
      <c r="D948" s="29" t="inlineStr">
        <is>
          <t>Uniformes</t>
        </is>
      </c>
      <c r="E948" s="29" t="inlineStr">
        <is>
          <t>ZUNI</t>
        </is>
      </c>
      <c r="F948" s="29" t="inlineStr">
        <is>
          <t>Fuera del alcance</t>
        </is>
      </c>
      <c r="G948" s="29" t="inlineStr">
        <is>
          <t>3000823</t>
        </is>
      </c>
      <c r="H948" s="29" t="inlineStr">
        <is>
          <t>CAPA IMPERMEABLE TALLE XL</t>
        </is>
      </c>
      <c r="I948" s="29" t="n"/>
      <c r="J948" s="29" t="n"/>
      <c r="K948" s="30">
        <f>SUMIF('1060 NQN'!$A$2:$A$2023,$G948,'1060 NQN'!$I$2:$I$2023)</f>
        <v/>
      </c>
      <c r="L948" s="30">
        <f>SUMIF('1060 NQN'!$A$2:$A$2023,$G948,'1060 NQN'!$Q$2:$Q$2023)</f>
        <v/>
      </c>
      <c r="M948" s="30">
        <f>$K948-$L948</f>
        <v/>
      </c>
      <c r="N948" s="31">
        <f>IFERROR(SUMIF('1060 NQN'!$A$2:$A$2023,$G948,'1060 NQN'!$M$2:$M$2023)/$K948,0)</f>
        <v/>
      </c>
      <c r="O948" s="31">
        <f>IFERROR($K948*$N948,"")</f>
        <v/>
      </c>
      <c r="P948" s="31">
        <f>IFERROR($L948*$N948,"")</f>
        <v/>
      </c>
      <c r="Q948" s="31">
        <f>$M948*$N948</f>
        <v/>
      </c>
      <c r="R948" s="29" t="n"/>
      <c r="S948" s="39" t="n"/>
      <c r="T948" s="29" t="inlineStr">
        <is>
          <t>No aplica: uniformes, clasificación que el inventario físico de Farmacia no releva</t>
        </is>
      </c>
      <c r="U948" s="40" t="inlineStr">
        <is>
          <t>Fuera del alcance del inventario físico</t>
        </is>
      </c>
      <c r="V948" s="29" t="n"/>
      <c r="W948" s="29" t="n"/>
      <c r="X948" s="29" t="n"/>
      <c r="Y948" s="29" t="n"/>
      <c r="Z948" s="29" t="n"/>
      <c r="AA948" s="29" t="n"/>
    </row>
    <row r="949">
      <c r="A949" s="29" t="inlineStr">
        <is>
          <t>Neuquén</t>
        </is>
      </c>
      <c r="B949" s="29" t="inlineStr">
        <is>
          <t>1060</t>
        </is>
      </c>
      <c r="C949" s="29" t="inlineStr">
        <is>
          <t>Stock SAP</t>
        </is>
      </c>
      <c r="D949" s="29" t="inlineStr">
        <is>
          <t>Uniformes</t>
        </is>
      </c>
      <c r="E949" s="29" t="inlineStr">
        <is>
          <t>ZUNI</t>
        </is>
      </c>
      <c r="F949" s="29" t="inlineStr">
        <is>
          <t>Fuera del alcance</t>
        </is>
      </c>
      <c r="G949" s="29" t="inlineStr">
        <is>
          <t>3000948</t>
        </is>
      </c>
      <c r="H949" s="29" t="inlineStr">
        <is>
          <t>CHAQUETA GRIS MCORTA YACIMIENTO T S</t>
        </is>
      </c>
      <c r="I949" s="29" t="n"/>
      <c r="J949" s="29" t="n"/>
      <c r="K949" s="30">
        <f>SUMIF('1060 NQN'!$A$2:$A$2023,$G949,'1060 NQN'!$I$2:$I$2023)</f>
        <v/>
      </c>
      <c r="L949" s="30">
        <f>SUMIF('1060 NQN'!$A$2:$A$2023,$G949,'1060 NQN'!$Q$2:$Q$2023)</f>
        <v/>
      </c>
      <c r="M949" s="30">
        <f>$K949-$L949</f>
        <v/>
      </c>
      <c r="N949" s="31">
        <f>IFERROR(SUMIF('1060 NQN'!$A$2:$A$2023,$G949,'1060 NQN'!$M$2:$M$2023)/$K949,0)</f>
        <v/>
      </c>
      <c r="O949" s="31">
        <f>IFERROR($K949*$N949,"")</f>
        <v/>
      </c>
      <c r="P949" s="31">
        <f>IFERROR($L949*$N949,"")</f>
        <v/>
      </c>
      <c r="Q949" s="31">
        <f>$M949*$N949</f>
        <v/>
      </c>
      <c r="R949" s="29" t="n"/>
      <c r="S949" s="39" t="n"/>
      <c r="T949" s="29" t="inlineStr">
        <is>
          <t>No aplica: uniformes, clasificación que el inventario físico de Farmacia no releva</t>
        </is>
      </c>
      <c r="U949" s="40" t="inlineStr">
        <is>
          <t>Fuera del alcance del inventario físico</t>
        </is>
      </c>
      <c r="V949" s="29" t="n"/>
      <c r="W949" s="29" t="n"/>
      <c r="X949" s="29" t="n"/>
      <c r="Y949" s="29" t="n"/>
      <c r="Z949" s="29" t="n"/>
      <c r="AA949" s="29" t="inlineStr">
        <is>
          <t>El material ocupa 2 filas en la hoja 1060 NQN (lote/almacén). La cantidad SAP y la física de esta vista son el total del material.</t>
        </is>
      </c>
    </row>
    <row r="950">
      <c r="A950" s="29" t="inlineStr">
        <is>
          <t>Neuquén</t>
        </is>
      </c>
      <c r="B950" s="29" t="inlineStr">
        <is>
          <t>1060</t>
        </is>
      </c>
      <c r="C950" s="29" t="inlineStr">
        <is>
          <t>Stock SAP</t>
        </is>
      </c>
      <c r="D950" s="29" t="inlineStr">
        <is>
          <t>Uniformes</t>
        </is>
      </c>
      <c r="E950" s="29" t="inlineStr">
        <is>
          <t>ZUNI</t>
        </is>
      </c>
      <c r="F950" s="29" t="inlineStr">
        <is>
          <t>Fuera del alcance</t>
        </is>
      </c>
      <c r="G950" s="29" t="inlineStr">
        <is>
          <t>3001460</t>
        </is>
      </c>
      <c r="H950" s="29" t="inlineStr">
        <is>
          <t>CONJUNTO PRIMERA PIEL S</t>
        </is>
      </c>
      <c r="I950" s="29" t="n"/>
      <c r="J950" s="29" t="n"/>
      <c r="K950" s="30">
        <f>SUMIF('1060 NQN'!$A$2:$A$2023,$G950,'1060 NQN'!$I$2:$I$2023)</f>
        <v/>
      </c>
      <c r="L950" s="30">
        <f>SUMIF('1060 NQN'!$A$2:$A$2023,$G950,'1060 NQN'!$Q$2:$Q$2023)</f>
        <v/>
      </c>
      <c r="M950" s="30">
        <f>$K950-$L950</f>
        <v/>
      </c>
      <c r="N950" s="31">
        <f>IFERROR(SUMIF('1060 NQN'!$A$2:$A$2023,$G950,'1060 NQN'!$M$2:$M$2023)/$K950,0)</f>
        <v/>
      </c>
      <c r="O950" s="31">
        <f>IFERROR($K950*$N950,"")</f>
        <v/>
      </c>
      <c r="P950" s="31">
        <f>IFERROR($L950*$N950,"")</f>
        <v/>
      </c>
      <c r="Q950" s="31">
        <f>$M950*$N950</f>
        <v/>
      </c>
      <c r="R950" s="29" t="n"/>
      <c r="S950" s="39" t="n"/>
      <c r="T950" s="29" t="inlineStr">
        <is>
          <t>No aplica: uniformes, clasificación que el inventario físico de Farmacia no releva</t>
        </is>
      </c>
      <c r="U950" s="40" t="inlineStr">
        <is>
          <t>Fuera del alcance del inventario físico</t>
        </is>
      </c>
      <c r="V950" s="29" t="n"/>
      <c r="W950" s="29" t="n"/>
      <c r="X950" s="29" t="n"/>
      <c r="Y950" s="29" t="n"/>
      <c r="Z950" s="29" t="n"/>
      <c r="AA950" s="29" t="n"/>
    </row>
    <row r="951">
      <c r="A951" s="29" t="inlineStr">
        <is>
          <t>Neuquén</t>
        </is>
      </c>
      <c r="B951" s="29" t="inlineStr">
        <is>
          <t>1060</t>
        </is>
      </c>
      <c r="C951" s="29" t="inlineStr">
        <is>
          <t>Stock SAP</t>
        </is>
      </c>
      <c r="D951" s="29" t="inlineStr">
        <is>
          <t>Uniformes</t>
        </is>
      </c>
      <c r="E951" s="29" t="inlineStr">
        <is>
          <t>ZUNI</t>
        </is>
      </c>
      <c r="F951" s="29" t="inlineStr">
        <is>
          <t>Fuera del alcance</t>
        </is>
      </c>
      <c r="G951" s="29" t="inlineStr">
        <is>
          <t>3001560</t>
        </is>
      </c>
      <c r="H951" s="29" t="inlineStr">
        <is>
          <t>CAMPERON NARANJA DE GRAFA XS</t>
        </is>
      </c>
      <c r="I951" s="29" t="n"/>
      <c r="J951" s="29" t="n"/>
      <c r="K951" s="30">
        <f>SUMIF('1060 NQN'!$A$2:$A$2023,$G951,'1060 NQN'!$I$2:$I$2023)</f>
        <v/>
      </c>
      <c r="L951" s="30">
        <f>SUMIF('1060 NQN'!$A$2:$A$2023,$G951,'1060 NQN'!$Q$2:$Q$2023)</f>
        <v/>
      </c>
      <c r="M951" s="30">
        <f>$K951-$L951</f>
        <v/>
      </c>
      <c r="N951" s="31">
        <f>IFERROR(SUMIF('1060 NQN'!$A$2:$A$2023,$G951,'1060 NQN'!$M$2:$M$2023)/$K951,0)</f>
        <v/>
      </c>
      <c r="O951" s="31">
        <f>IFERROR($K951*$N951,"")</f>
        <v/>
      </c>
      <c r="P951" s="31">
        <f>IFERROR($L951*$N951,"")</f>
        <v/>
      </c>
      <c r="Q951" s="31">
        <f>$M951*$N951</f>
        <v/>
      </c>
      <c r="R951" s="29" t="n"/>
      <c r="S951" s="39" t="n"/>
      <c r="T951" s="29" t="inlineStr">
        <is>
          <t>No aplica: uniformes, clasificación que el inventario físico de Farmacia no releva</t>
        </is>
      </c>
      <c r="U951" s="40" t="inlineStr">
        <is>
          <t>Fuera del alcance del inventario físico</t>
        </is>
      </c>
      <c r="V951" s="29" t="n"/>
      <c r="W951" s="29" t="n"/>
      <c r="X951" s="29" t="n"/>
      <c r="Y951" s="29" t="n"/>
      <c r="Z951" s="29" t="n"/>
      <c r="AA951" s="29" t="n"/>
    </row>
    <row r="952">
      <c r="A952" s="29" t="inlineStr">
        <is>
          <t>Neuquén</t>
        </is>
      </c>
      <c r="B952" s="29" t="inlineStr">
        <is>
          <t>1060</t>
        </is>
      </c>
      <c r="C952" s="29" t="inlineStr">
        <is>
          <t>Stock SAP</t>
        </is>
      </c>
      <c r="D952" s="29" t="inlineStr">
        <is>
          <t>Uniformes</t>
        </is>
      </c>
      <c r="E952" s="29" t="inlineStr">
        <is>
          <t>ZUNI</t>
        </is>
      </c>
      <c r="F952" s="29" t="inlineStr">
        <is>
          <t>Fuera del alcance</t>
        </is>
      </c>
      <c r="G952" s="29" t="inlineStr">
        <is>
          <t>3000300</t>
        </is>
      </c>
      <c r="H952" s="29" t="inlineStr">
        <is>
          <t>CAMPERA SOFT SHELL GRIS ECA M</t>
        </is>
      </c>
      <c r="I952" s="29" t="n"/>
      <c r="J952" s="29" t="n"/>
      <c r="K952" s="30">
        <f>SUMIF('1060 NQN'!$A$2:$A$2023,$G952,'1060 NQN'!$I$2:$I$2023)</f>
        <v/>
      </c>
      <c r="L952" s="30">
        <f>SUMIF('1060 NQN'!$A$2:$A$2023,$G952,'1060 NQN'!$Q$2:$Q$2023)</f>
        <v/>
      </c>
      <c r="M952" s="30">
        <f>$K952-$L952</f>
        <v/>
      </c>
      <c r="N952" s="31">
        <f>IFERROR(SUMIF('1060 NQN'!$A$2:$A$2023,$G952,'1060 NQN'!$M$2:$M$2023)/$K952,0)</f>
        <v/>
      </c>
      <c r="O952" s="31">
        <f>IFERROR($K952*$N952,"")</f>
        <v/>
      </c>
      <c r="P952" s="31">
        <f>IFERROR($L952*$N952,"")</f>
        <v/>
      </c>
      <c r="Q952" s="31">
        <f>$M952*$N952</f>
        <v/>
      </c>
      <c r="R952" s="29" t="n"/>
      <c r="S952" s="39" t="n"/>
      <c r="T952" s="29" t="inlineStr">
        <is>
          <t>No aplica: uniformes, clasificación que el inventario físico de Farmacia no releva</t>
        </is>
      </c>
      <c r="U952" s="40" t="inlineStr">
        <is>
          <t>Fuera del alcance del inventario físico</t>
        </is>
      </c>
      <c r="V952" s="29" t="n"/>
      <c r="W952" s="29" t="n"/>
      <c r="X952" s="29" t="n"/>
      <c r="Y952" s="29" t="n"/>
      <c r="Z952" s="29" t="n"/>
      <c r="AA952" s="29" t="n"/>
    </row>
    <row r="953">
      <c r="A953" s="29" t="inlineStr">
        <is>
          <t>Neuquén</t>
        </is>
      </c>
      <c r="B953" s="29" t="inlineStr">
        <is>
          <t>1060</t>
        </is>
      </c>
      <c r="C953" s="29" t="inlineStr">
        <is>
          <t>Stock SAP</t>
        </is>
      </c>
      <c r="D953" s="29" t="inlineStr">
        <is>
          <t>Uniformes</t>
        </is>
      </c>
      <c r="E953" s="29" t="inlineStr">
        <is>
          <t>ZUNI</t>
        </is>
      </c>
      <c r="F953" s="29" t="inlineStr">
        <is>
          <t>Fuera del alcance</t>
        </is>
      </c>
      <c r="G953" s="29" t="inlineStr">
        <is>
          <t>3000503</t>
        </is>
      </c>
      <c r="H953" s="29" t="inlineStr">
        <is>
          <t>PANTALON JEAN C/LOGO YAC T50</t>
        </is>
      </c>
      <c r="I953" s="29" t="n"/>
      <c r="J953" s="29" t="n"/>
      <c r="K953" s="30">
        <f>SUMIF('1060 NQN'!$A$2:$A$2023,$G953,'1060 NQN'!$I$2:$I$2023)</f>
        <v/>
      </c>
      <c r="L953" s="30">
        <f>SUMIF('1060 NQN'!$A$2:$A$2023,$G953,'1060 NQN'!$Q$2:$Q$2023)</f>
        <v/>
      </c>
      <c r="M953" s="30">
        <f>$K953-$L953</f>
        <v/>
      </c>
      <c r="N953" s="31">
        <f>IFERROR(SUMIF('1060 NQN'!$A$2:$A$2023,$G953,'1060 NQN'!$M$2:$M$2023)/$K953,0)</f>
        <v/>
      </c>
      <c r="O953" s="31">
        <f>IFERROR($K953*$N953,"")</f>
        <v/>
      </c>
      <c r="P953" s="31">
        <f>IFERROR($L953*$N953,"")</f>
        <v/>
      </c>
      <c r="Q953" s="31">
        <f>$M953*$N953</f>
        <v/>
      </c>
      <c r="R953" s="29" t="n"/>
      <c r="S953" s="39" t="n"/>
      <c r="T953" s="29" t="inlineStr">
        <is>
          <t>No aplica: uniformes, clasificación que el inventario físico de Farmacia no releva</t>
        </is>
      </c>
      <c r="U953" s="40" t="inlineStr">
        <is>
          <t>Fuera del alcance del inventario físico</t>
        </is>
      </c>
      <c r="V953" s="29" t="n"/>
      <c r="W953" s="29" t="n"/>
      <c r="X953" s="29" t="n"/>
      <c r="Y953" s="29" t="n"/>
      <c r="Z953" s="29" t="n"/>
      <c r="AA953" s="29" t="inlineStr">
        <is>
          <t>El material ocupa 2 filas en la hoja 1060 NQN (lote/almacén). La cantidad SAP y la física de esta vista son el total del material.</t>
        </is>
      </c>
    </row>
    <row r="954">
      <c r="A954" s="29" t="inlineStr">
        <is>
          <t>Neuquén</t>
        </is>
      </c>
      <c r="B954" s="29" t="inlineStr">
        <is>
          <t>1060</t>
        </is>
      </c>
      <c r="C954" s="29" t="inlineStr">
        <is>
          <t>Stock SAP</t>
        </is>
      </c>
      <c r="D954" s="29" t="inlineStr">
        <is>
          <t>Uniformes</t>
        </is>
      </c>
      <c r="E954" s="29" t="inlineStr">
        <is>
          <t>ZUNI</t>
        </is>
      </c>
      <c r="F954" s="29" t="inlineStr">
        <is>
          <t>Fuera del alcance</t>
        </is>
      </c>
      <c r="G954" s="29" t="inlineStr">
        <is>
          <t>3001050</t>
        </is>
      </c>
      <c r="H954" s="29" t="inlineStr">
        <is>
          <t>MAMELUCO IGNIFUGO NOMEX 4.5 OZ TALLE XL</t>
        </is>
      </c>
      <c r="I954" s="29" t="n"/>
      <c r="J954" s="29" t="n"/>
      <c r="K954" s="30">
        <f>SUMIF('1060 NQN'!$A$2:$A$2023,$G954,'1060 NQN'!$I$2:$I$2023)</f>
        <v/>
      </c>
      <c r="L954" s="30">
        <f>SUMIF('1060 NQN'!$A$2:$A$2023,$G954,'1060 NQN'!$Q$2:$Q$2023)</f>
        <v/>
      </c>
      <c r="M954" s="30">
        <f>$K954-$L954</f>
        <v/>
      </c>
      <c r="N954" s="31">
        <f>IFERROR(SUMIF('1060 NQN'!$A$2:$A$2023,$G954,'1060 NQN'!$M$2:$M$2023)/$K954,0)</f>
        <v/>
      </c>
      <c r="O954" s="31">
        <f>IFERROR($K954*$N954,"")</f>
        <v/>
      </c>
      <c r="P954" s="31">
        <f>IFERROR($L954*$N954,"")</f>
        <v/>
      </c>
      <c r="Q954" s="31">
        <f>$M954*$N954</f>
        <v/>
      </c>
      <c r="R954" s="29" t="n"/>
      <c r="S954" s="39" t="n"/>
      <c r="T954" s="29" t="inlineStr">
        <is>
          <t>No aplica: uniformes, clasificación que el inventario físico de Farmacia no releva</t>
        </is>
      </c>
      <c r="U954" s="40" t="inlineStr">
        <is>
          <t>Fuera del alcance del inventario físico</t>
        </is>
      </c>
      <c r="V954" s="29" t="n"/>
      <c r="W954" s="29" t="n"/>
      <c r="X954" s="29" t="n"/>
      <c r="Y954" s="29" t="n"/>
      <c r="Z954" s="29" t="n"/>
      <c r="AA954" s="29" t="inlineStr">
        <is>
          <t>El material ocupa 2 filas en la hoja 1060 NQN (lote/almacén). La cantidad SAP y la física de esta vista son el total del material.</t>
        </is>
      </c>
    </row>
    <row r="955">
      <c r="A955" s="29" t="inlineStr">
        <is>
          <t>Neuquén</t>
        </is>
      </c>
      <c r="B955" s="29" t="inlineStr">
        <is>
          <t>1060</t>
        </is>
      </c>
      <c r="C955" s="29" t="inlineStr">
        <is>
          <t>Stock SAP</t>
        </is>
      </c>
      <c r="D955" s="29" t="inlineStr">
        <is>
          <t>Uniformes</t>
        </is>
      </c>
      <c r="E955" s="29" t="inlineStr">
        <is>
          <t>ZUNI</t>
        </is>
      </c>
      <c r="F955" s="29" t="inlineStr">
        <is>
          <t>Fuera del alcance</t>
        </is>
      </c>
      <c r="G955" s="29" t="inlineStr">
        <is>
          <t>3001063</t>
        </is>
      </c>
      <c r="H955" s="29" t="inlineStr">
        <is>
          <t>MAMELUCO IGNIFUGO NOMEX 6 OZ TALLE S</t>
        </is>
      </c>
      <c r="I955" s="29" t="n"/>
      <c r="J955" s="29" t="n"/>
      <c r="K955" s="30">
        <f>SUMIF('1060 NQN'!$A$2:$A$2023,$G955,'1060 NQN'!$I$2:$I$2023)</f>
        <v/>
      </c>
      <c r="L955" s="30">
        <f>SUMIF('1060 NQN'!$A$2:$A$2023,$G955,'1060 NQN'!$Q$2:$Q$2023)</f>
        <v/>
      </c>
      <c r="M955" s="30">
        <f>$K955-$L955</f>
        <v/>
      </c>
      <c r="N955" s="31">
        <f>IFERROR(SUMIF('1060 NQN'!$A$2:$A$2023,$G955,'1060 NQN'!$M$2:$M$2023)/$K955,0)</f>
        <v/>
      </c>
      <c r="O955" s="31">
        <f>IFERROR($K955*$N955,"")</f>
        <v/>
      </c>
      <c r="P955" s="31">
        <f>IFERROR($L955*$N955,"")</f>
        <v/>
      </c>
      <c r="Q955" s="31">
        <f>$M955*$N955</f>
        <v/>
      </c>
      <c r="R955" s="29" t="n"/>
      <c r="S955" s="39" t="n"/>
      <c r="T955" s="29" t="inlineStr">
        <is>
          <t>No aplica: uniformes, clasificación que el inventario físico de Farmacia no releva</t>
        </is>
      </c>
      <c r="U955" s="40" t="inlineStr">
        <is>
          <t>Fuera del alcance del inventario físico</t>
        </is>
      </c>
      <c r="V955" s="29" t="n"/>
      <c r="W955" s="29" t="n"/>
      <c r="X955" s="29" t="n"/>
      <c r="Y955" s="29" t="n"/>
      <c r="Z955" s="29" t="n"/>
      <c r="AA955" s="29" t="n"/>
    </row>
    <row r="956">
      <c r="A956" s="29" t="inlineStr">
        <is>
          <t>Neuquén</t>
        </is>
      </c>
      <c r="B956" s="29" t="inlineStr">
        <is>
          <t>1060</t>
        </is>
      </c>
      <c r="C956" s="29" t="inlineStr">
        <is>
          <t>Stock SAP</t>
        </is>
      </c>
      <c r="D956" s="29" t="inlineStr">
        <is>
          <t>Uniformes</t>
        </is>
      </c>
      <c r="E956" s="29" t="inlineStr">
        <is>
          <t>ZUNI</t>
        </is>
      </c>
      <c r="F956" s="29" t="inlineStr">
        <is>
          <t>Fuera del alcance</t>
        </is>
      </c>
      <c r="G956" s="29" t="inlineStr">
        <is>
          <t>3001433</t>
        </is>
      </c>
      <c r="H956" s="29" t="inlineStr">
        <is>
          <t>CHOMBA NEGRA S</t>
        </is>
      </c>
      <c r="I956" s="29" t="n"/>
      <c r="J956" s="29" t="n"/>
      <c r="K956" s="30">
        <f>SUMIF('1060 NQN'!$A$2:$A$2023,$G956,'1060 NQN'!$I$2:$I$2023)</f>
        <v/>
      </c>
      <c r="L956" s="30">
        <f>SUMIF('1060 NQN'!$A$2:$A$2023,$G956,'1060 NQN'!$Q$2:$Q$2023)</f>
        <v/>
      </c>
      <c r="M956" s="30">
        <f>$K956-$L956</f>
        <v/>
      </c>
      <c r="N956" s="31">
        <f>IFERROR(SUMIF('1060 NQN'!$A$2:$A$2023,$G956,'1060 NQN'!$M$2:$M$2023)/$K956,0)</f>
        <v/>
      </c>
      <c r="O956" s="31">
        <f>IFERROR($K956*$N956,"")</f>
        <v/>
      </c>
      <c r="P956" s="31">
        <f>IFERROR($L956*$N956,"")</f>
        <v/>
      </c>
      <c r="Q956" s="31">
        <f>$M956*$N956</f>
        <v/>
      </c>
      <c r="R956" s="29" t="n"/>
      <c r="S956" s="39" t="n"/>
      <c r="T956" s="29" t="inlineStr">
        <is>
          <t>No aplica: uniformes, clasificación que el inventario físico de Farmacia no releva</t>
        </is>
      </c>
      <c r="U956" s="40" t="inlineStr">
        <is>
          <t>Fuera del alcance del inventario físico</t>
        </is>
      </c>
      <c r="V956" s="29" t="n"/>
      <c r="W956" s="29" t="n"/>
      <c r="X956" s="29" t="n"/>
      <c r="Y956" s="29" t="n"/>
      <c r="Z956" s="29" t="n"/>
      <c r="AA956" s="29" t="inlineStr">
        <is>
          <t>El material ocupa 2 filas en la hoja 1060 NQN (lote/almacén). La cantidad SAP y la física de esta vista son el total del material.</t>
        </is>
      </c>
    </row>
    <row r="957">
      <c r="A957" s="29" t="inlineStr">
        <is>
          <t>Neuquén</t>
        </is>
      </c>
      <c r="B957" s="29" t="inlineStr">
        <is>
          <t>1060</t>
        </is>
      </c>
      <c r="C957" s="29" t="inlineStr">
        <is>
          <t>Stock SAP</t>
        </is>
      </c>
      <c r="D957" s="29" t="inlineStr">
        <is>
          <t>Medicamentos</t>
        </is>
      </c>
      <c r="E957" s="29" t="inlineStr">
        <is>
          <t>ZMED</t>
        </is>
      </c>
      <c r="F957" s="29" t="inlineStr">
        <is>
          <t>Dentro del alcance</t>
        </is>
      </c>
      <c r="G957" s="29" t="inlineStr">
        <is>
          <t>1000486</t>
        </is>
      </c>
      <c r="H957" s="29" t="inlineStr">
        <is>
          <t>AZITROMICINA 500 MG COMP</t>
        </is>
      </c>
      <c r="I957" s="29" t="n"/>
      <c r="J957" s="29" t="n"/>
      <c r="K957" s="30">
        <f>SUMIF('1060 NQN'!$A$2:$A$2023,$G957,'1060 NQN'!$I$2:$I$2023)</f>
        <v/>
      </c>
      <c r="L957" s="30">
        <f>SUMIF('1060 NQN'!$A$2:$A$2023,$G957,'1060 NQN'!$Q$2:$Q$2023)</f>
        <v/>
      </c>
      <c r="M957" s="30">
        <f>$K957-$L957</f>
        <v/>
      </c>
      <c r="N957" s="31">
        <f>IFERROR(SUMIF('1060 NQN'!$A$2:$A$2023,$G957,'1060 NQN'!$M$2:$M$2023)/$K957,0)</f>
        <v/>
      </c>
      <c r="O957" s="31">
        <f>IFERROR($K957*$N957,"")</f>
        <v/>
      </c>
      <c r="P957" s="31">
        <f>IFERROR($L957*$N957,"")</f>
        <v/>
      </c>
      <c r="Q957" s="31">
        <f>$M957*$N957</f>
        <v/>
      </c>
      <c r="R957" s="29" t="n"/>
      <c r="S957" s="39" t="n"/>
      <c r="T957" s="29" t="inlineStr">
        <is>
          <t>Sin recuento físico en el inventario de Avain</t>
        </is>
      </c>
      <c r="U957" s="40" t="inlineStr">
        <is>
          <t>Sin recuento físico</t>
        </is>
      </c>
      <c r="V957" s="29" t="n"/>
      <c r="W957" s="29" t="n"/>
      <c r="X957" s="29" t="n"/>
      <c r="Y957" s="29" t="n"/>
      <c r="Z957" s="29" t="n"/>
      <c r="AA957" s="29" t="n"/>
    </row>
    <row r="958">
      <c r="A958" s="29" t="inlineStr">
        <is>
          <t>Neuquén</t>
        </is>
      </c>
      <c r="B958" s="29" t="inlineStr">
        <is>
          <t>1060</t>
        </is>
      </c>
      <c r="C958" s="29" t="inlineStr">
        <is>
          <t>Stock SAP</t>
        </is>
      </c>
      <c r="D958" s="29" t="inlineStr">
        <is>
          <t>Descartables</t>
        </is>
      </c>
      <c r="E958" s="29" t="inlineStr">
        <is>
          <t>ZDES</t>
        </is>
      </c>
      <c r="F958" s="29" t="inlineStr">
        <is>
          <t>Dentro del alcance</t>
        </is>
      </c>
      <c r="G958" s="29" t="inlineStr">
        <is>
          <t>2001861</t>
        </is>
      </c>
      <c r="H958" s="29" t="inlineStr">
        <is>
          <t>SONDA P/ ALIMENTACION NASOGASTRICA K10</t>
        </is>
      </c>
      <c r="I958" s="29" t="n"/>
      <c r="J958" s="29" t="n"/>
      <c r="K958" s="30">
        <f>SUMIF('1060 NQN'!$A$2:$A$2023,$G958,'1060 NQN'!$I$2:$I$2023)</f>
        <v/>
      </c>
      <c r="L958" s="30">
        <f>SUMIF('1060 NQN'!$A$2:$A$2023,$G958,'1060 NQN'!$Q$2:$Q$2023)</f>
        <v/>
      </c>
      <c r="M958" s="30">
        <f>$K958-$L958</f>
        <v/>
      </c>
      <c r="N958" s="31">
        <f>IFERROR(SUMIF('1060 NQN'!$A$2:$A$2023,$G958,'1060 NQN'!$M$2:$M$2023)/$K958,0)</f>
        <v/>
      </c>
      <c r="O958" s="31">
        <f>IFERROR($K958*$N958,"")</f>
        <v/>
      </c>
      <c r="P958" s="31">
        <f>IFERROR($L958*$N958,"")</f>
        <v/>
      </c>
      <c r="Q958" s="31">
        <f>$M958*$N958</f>
        <v/>
      </c>
      <c r="R958" s="29" t="n"/>
      <c r="S958" s="39" t="n"/>
      <c r="T958" s="29" t="inlineStr">
        <is>
          <t>Sin recuento físico en el inventario de Avain</t>
        </is>
      </c>
      <c r="U958" s="40" t="inlineStr">
        <is>
          <t>Sin recuento físico</t>
        </is>
      </c>
      <c r="V958" s="29" t="n"/>
      <c r="W958" s="29" t="n"/>
      <c r="X958" s="29" t="n"/>
      <c r="Y958" s="29" t="n"/>
      <c r="Z958" s="29" t="n"/>
      <c r="AA958" s="29" t="n"/>
    </row>
    <row r="959">
      <c r="A959" s="29" t="inlineStr">
        <is>
          <t>Neuquén</t>
        </is>
      </c>
      <c r="B959" s="29" t="inlineStr">
        <is>
          <t>1060</t>
        </is>
      </c>
      <c r="C959" s="29" t="inlineStr">
        <is>
          <t>Stock SAP</t>
        </is>
      </c>
      <c r="D959" s="29" t="inlineStr">
        <is>
          <t>Uniformes</t>
        </is>
      </c>
      <c r="E959" s="29" t="inlineStr">
        <is>
          <t>ZUNI</t>
        </is>
      </c>
      <c r="F959" s="29" t="inlineStr">
        <is>
          <t>Fuera del alcance</t>
        </is>
      </c>
      <c r="G959" s="29" t="inlineStr">
        <is>
          <t>3000652</t>
        </is>
      </c>
      <c r="H959" s="29" t="inlineStr">
        <is>
          <t>PANTALON JEAN C/LOGO YAC T46 DAMA</t>
        </is>
      </c>
      <c r="I959" s="29" t="n"/>
      <c r="J959" s="29" t="n"/>
      <c r="K959" s="30">
        <f>SUMIF('1060 NQN'!$A$2:$A$2023,$G959,'1060 NQN'!$I$2:$I$2023)</f>
        <v/>
      </c>
      <c r="L959" s="30">
        <f>SUMIF('1060 NQN'!$A$2:$A$2023,$G959,'1060 NQN'!$Q$2:$Q$2023)</f>
        <v/>
      </c>
      <c r="M959" s="30">
        <f>$K959-$L959</f>
        <v/>
      </c>
      <c r="N959" s="31">
        <f>IFERROR(SUMIF('1060 NQN'!$A$2:$A$2023,$G959,'1060 NQN'!$M$2:$M$2023)/$K959,0)</f>
        <v/>
      </c>
      <c r="O959" s="31">
        <f>IFERROR($K959*$N959,"")</f>
        <v/>
      </c>
      <c r="P959" s="31">
        <f>IFERROR($L959*$N959,"")</f>
        <v/>
      </c>
      <c r="Q959" s="31">
        <f>$M959*$N959</f>
        <v/>
      </c>
      <c r="R959" s="29" t="n"/>
      <c r="S959" s="39" t="n"/>
      <c r="T959" s="29" t="inlineStr">
        <is>
          <t>No aplica: uniformes, clasificación que el inventario físico de Farmacia no releva</t>
        </is>
      </c>
      <c r="U959" s="40" t="inlineStr">
        <is>
          <t>Fuera del alcance del inventario físico</t>
        </is>
      </c>
      <c r="V959" s="29" t="n"/>
      <c r="W959" s="29" t="n"/>
      <c r="X959" s="29" t="n"/>
      <c r="Y959" s="29" t="n"/>
      <c r="Z959" s="29" t="n"/>
      <c r="AA959" s="29" t="n"/>
    </row>
    <row r="960">
      <c r="A960" s="29" t="inlineStr">
        <is>
          <t>Neuquén</t>
        </is>
      </c>
      <c r="B960" s="29" t="inlineStr">
        <is>
          <t>1060</t>
        </is>
      </c>
      <c r="C960" s="29" t="inlineStr">
        <is>
          <t>Stock SAP</t>
        </is>
      </c>
      <c r="D960" s="29" t="inlineStr">
        <is>
          <t>Uniformes</t>
        </is>
      </c>
      <c r="E960" s="29" t="inlineStr">
        <is>
          <t>ZUNI</t>
        </is>
      </c>
      <c r="F960" s="29" t="inlineStr">
        <is>
          <t>Fuera del alcance</t>
        </is>
      </c>
      <c r="G960" s="29" t="inlineStr">
        <is>
          <t>3001298</t>
        </is>
      </c>
      <c r="H960" s="29" t="inlineStr">
        <is>
          <t>MENTONERA CASCO SEGURIDAD</t>
        </is>
      </c>
      <c r="I960" s="29" t="n"/>
      <c r="J960" s="29" t="n"/>
      <c r="K960" s="30">
        <f>SUMIF('1060 NQN'!$A$2:$A$2023,$G960,'1060 NQN'!$I$2:$I$2023)</f>
        <v/>
      </c>
      <c r="L960" s="30">
        <f>SUMIF('1060 NQN'!$A$2:$A$2023,$G960,'1060 NQN'!$Q$2:$Q$2023)</f>
        <v/>
      </c>
      <c r="M960" s="30">
        <f>$K960-$L960</f>
        <v/>
      </c>
      <c r="N960" s="31">
        <f>IFERROR(SUMIF('1060 NQN'!$A$2:$A$2023,$G960,'1060 NQN'!$M$2:$M$2023)/$K960,0)</f>
        <v/>
      </c>
      <c r="O960" s="31">
        <f>IFERROR($K960*$N960,"")</f>
        <v/>
      </c>
      <c r="P960" s="31">
        <f>IFERROR($L960*$N960,"")</f>
        <v/>
      </c>
      <c r="Q960" s="31">
        <f>$M960*$N960</f>
        <v/>
      </c>
      <c r="R960" s="29" t="n"/>
      <c r="S960" s="39" t="n"/>
      <c r="T960" s="29" t="inlineStr">
        <is>
          <t>No aplica: uniformes, clasificación que el inventario físico de Farmacia no releva</t>
        </is>
      </c>
      <c r="U960" s="40" t="inlineStr">
        <is>
          <t>Fuera del alcance del inventario físico</t>
        </is>
      </c>
      <c r="V960" s="29" t="n"/>
      <c r="W960" s="29" t="n"/>
      <c r="X960" s="29" t="n"/>
      <c r="Y960" s="29" t="n"/>
      <c r="Z960" s="29" t="n"/>
      <c r="AA960" s="29" t="n"/>
    </row>
    <row r="961">
      <c r="A961" s="29" t="inlineStr">
        <is>
          <t>Neuquén</t>
        </is>
      </c>
      <c r="B961" s="29" t="inlineStr">
        <is>
          <t>1060</t>
        </is>
      </c>
      <c r="C961" s="29" t="inlineStr">
        <is>
          <t>Stock SAP</t>
        </is>
      </c>
      <c r="D961" s="29" t="inlineStr">
        <is>
          <t>Uniformes</t>
        </is>
      </c>
      <c r="E961" s="29" t="inlineStr">
        <is>
          <t>ZUNI</t>
        </is>
      </c>
      <c r="F961" s="29" t="inlineStr">
        <is>
          <t>Fuera del alcance</t>
        </is>
      </c>
      <c r="G961" s="29" t="inlineStr">
        <is>
          <t>3001301</t>
        </is>
      </c>
      <c r="H961" s="29" t="inlineStr">
        <is>
          <t>BUZO ALGODON AZUL C/LOGO S</t>
        </is>
      </c>
      <c r="I961" s="29" t="n"/>
      <c r="J961" s="29" t="n"/>
      <c r="K961" s="30">
        <f>SUMIF('1060 NQN'!$A$2:$A$2023,$G961,'1060 NQN'!$I$2:$I$2023)</f>
        <v/>
      </c>
      <c r="L961" s="30">
        <f>SUMIF('1060 NQN'!$A$2:$A$2023,$G961,'1060 NQN'!$Q$2:$Q$2023)</f>
        <v/>
      </c>
      <c r="M961" s="30">
        <f>$K961-$L961</f>
        <v/>
      </c>
      <c r="N961" s="31">
        <f>IFERROR(SUMIF('1060 NQN'!$A$2:$A$2023,$G961,'1060 NQN'!$M$2:$M$2023)/$K961,0)</f>
        <v/>
      </c>
      <c r="O961" s="31">
        <f>IFERROR($K961*$N961,"")</f>
        <v/>
      </c>
      <c r="P961" s="31">
        <f>IFERROR($L961*$N961,"")</f>
        <v/>
      </c>
      <c r="Q961" s="31">
        <f>$M961*$N961</f>
        <v/>
      </c>
      <c r="R961" s="29" t="n"/>
      <c r="S961" s="39" t="n"/>
      <c r="T961" s="29" t="inlineStr">
        <is>
          <t>No aplica: uniformes, clasificación que el inventario físico de Farmacia no releva</t>
        </is>
      </c>
      <c r="U961" s="40" t="inlineStr">
        <is>
          <t>Fuera del alcance del inventario físico</t>
        </is>
      </c>
      <c r="V961" s="29" t="n"/>
      <c r="W961" s="29" t="n"/>
      <c r="X961" s="29" t="n"/>
      <c r="Y961" s="29" t="n"/>
      <c r="Z961" s="29" t="n"/>
      <c r="AA961" s="29" t="n"/>
    </row>
    <row r="962">
      <c r="A962" s="29" t="inlineStr">
        <is>
          <t>Neuquén</t>
        </is>
      </c>
      <c r="B962" s="29" t="inlineStr">
        <is>
          <t>1060</t>
        </is>
      </c>
      <c r="C962" s="29" t="inlineStr">
        <is>
          <t>Stock SAP</t>
        </is>
      </c>
      <c r="D962" s="29" t="inlineStr">
        <is>
          <t>Uniformes</t>
        </is>
      </c>
      <c r="E962" s="29" t="inlineStr">
        <is>
          <t>ZUNI</t>
        </is>
      </c>
      <c r="F962" s="29" t="inlineStr">
        <is>
          <t>Fuera del alcance</t>
        </is>
      </c>
      <c r="G962" s="29" t="inlineStr">
        <is>
          <t>3001439</t>
        </is>
      </c>
      <c r="H962" s="29" t="inlineStr">
        <is>
          <t>CHOMBA NEGRA XXXL</t>
        </is>
      </c>
      <c r="I962" s="29" t="n"/>
      <c r="J962" s="29" t="n"/>
      <c r="K962" s="30">
        <f>SUMIF('1060 NQN'!$A$2:$A$2023,$G962,'1060 NQN'!$I$2:$I$2023)</f>
        <v/>
      </c>
      <c r="L962" s="30">
        <f>SUMIF('1060 NQN'!$A$2:$A$2023,$G962,'1060 NQN'!$Q$2:$Q$2023)</f>
        <v/>
      </c>
      <c r="M962" s="30">
        <f>$K962-$L962</f>
        <v/>
      </c>
      <c r="N962" s="31">
        <f>IFERROR(SUMIF('1060 NQN'!$A$2:$A$2023,$G962,'1060 NQN'!$M$2:$M$2023)/$K962,0)</f>
        <v/>
      </c>
      <c r="O962" s="31">
        <f>IFERROR($K962*$N962,"")</f>
        <v/>
      </c>
      <c r="P962" s="31">
        <f>IFERROR($L962*$N962,"")</f>
        <v/>
      </c>
      <c r="Q962" s="31">
        <f>$M962*$N962</f>
        <v/>
      </c>
      <c r="R962" s="29" t="n"/>
      <c r="S962" s="39" t="n"/>
      <c r="T962" s="29" t="inlineStr">
        <is>
          <t>No aplica: uniformes, clasificación que el inventario físico de Farmacia no releva</t>
        </is>
      </c>
      <c r="U962" s="40" t="inlineStr">
        <is>
          <t>Fuera del alcance del inventario físico</t>
        </is>
      </c>
      <c r="V962" s="29" t="n"/>
      <c r="W962" s="29" t="n"/>
      <c r="X962" s="29" t="n"/>
      <c r="Y962" s="29" t="n"/>
      <c r="Z962" s="29" t="n"/>
      <c r="AA962" s="29" t="inlineStr">
        <is>
          <t>El material ocupa 2 filas en la hoja 1060 NQN (lote/almacén). La cantidad SAP y la física de esta vista son el total del material.</t>
        </is>
      </c>
    </row>
    <row r="963">
      <c r="A963" s="29" t="inlineStr">
        <is>
          <t>Neuquén</t>
        </is>
      </c>
      <c r="B963" s="29" t="inlineStr">
        <is>
          <t>1060</t>
        </is>
      </c>
      <c r="C963" s="29" t="inlineStr">
        <is>
          <t>Stock SAP</t>
        </is>
      </c>
      <c r="D963" s="29" t="inlineStr">
        <is>
          <t>Uniformes</t>
        </is>
      </c>
      <c r="E963" s="29" t="inlineStr">
        <is>
          <t>ZUNI</t>
        </is>
      </c>
      <c r="F963" s="29" t="inlineStr">
        <is>
          <t>Fuera del alcance</t>
        </is>
      </c>
      <c r="G963" s="29" t="inlineStr">
        <is>
          <t>3001565</t>
        </is>
      </c>
      <c r="H963" s="29" t="inlineStr">
        <is>
          <t>CAMPERON NARANJA DE GRAFA XXL</t>
        </is>
      </c>
      <c r="I963" s="29" t="n"/>
      <c r="J963" s="29" t="n"/>
      <c r="K963" s="30">
        <f>SUMIF('1060 NQN'!$A$2:$A$2023,$G963,'1060 NQN'!$I$2:$I$2023)</f>
        <v/>
      </c>
      <c r="L963" s="30">
        <f>SUMIF('1060 NQN'!$A$2:$A$2023,$G963,'1060 NQN'!$Q$2:$Q$2023)</f>
        <v/>
      </c>
      <c r="M963" s="30">
        <f>$K963-$L963</f>
        <v/>
      </c>
      <c r="N963" s="31">
        <f>IFERROR(SUMIF('1060 NQN'!$A$2:$A$2023,$G963,'1060 NQN'!$M$2:$M$2023)/$K963,0)</f>
        <v/>
      </c>
      <c r="O963" s="31">
        <f>IFERROR($K963*$N963,"")</f>
        <v/>
      </c>
      <c r="P963" s="31">
        <f>IFERROR($L963*$N963,"")</f>
        <v/>
      </c>
      <c r="Q963" s="31">
        <f>$M963*$N963</f>
        <v/>
      </c>
      <c r="R963" s="29" t="n"/>
      <c r="S963" s="39" t="n"/>
      <c r="T963" s="29" t="inlineStr">
        <is>
          <t>No aplica: uniformes, clasificación que el inventario físico de Farmacia no releva</t>
        </is>
      </c>
      <c r="U963" s="40" t="inlineStr">
        <is>
          <t>Fuera del alcance del inventario físico</t>
        </is>
      </c>
      <c r="V963" s="29" t="n"/>
      <c r="W963" s="29" t="n"/>
      <c r="X963" s="29" t="n"/>
      <c r="Y963" s="29" t="n"/>
      <c r="Z963" s="29" t="n"/>
      <c r="AA963" s="29" t="n"/>
    </row>
    <row r="964">
      <c r="A964" s="29" t="inlineStr">
        <is>
          <t>Neuquén</t>
        </is>
      </c>
      <c r="B964" s="29" t="inlineStr">
        <is>
          <t>1060</t>
        </is>
      </c>
      <c r="C964" s="29" t="inlineStr">
        <is>
          <t>Stock SAP</t>
        </is>
      </c>
      <c r="D964" s="29" t="inlineStr">
        <is>
          <t>Descartables</t>
        </is>
      </c>
      <c r="E964" s="29" t="inlineStr">
        <is>
          <t>ZDES</t>
        </is>
      </c>
      <c r="F964" s="29" t="inlineStr">
        <is>
          <t>Dentro del alcance</t>
        </is>
      </c>
      <c r="G964" s="29" t="inlineStr">
        <is>
          <t>2001483</t>
        </is>
      </c>
      <c r="H964" s="29" t="inlineStr">
        <is>
          <t>BRAZALETE ADULTO</t>
        </is>
      </c>
      <c r="I964" s="29" t="n"/>
      <c r="J964" s="29" t="n"/>
      <c r="K964" s="30">
        <f>SUMIF('1060 NQN'!$A$2:$A$2023,$G964,'1060 NQN'!$I$2:$I$2023)</f>
        <v/>
      </c>
      <c r="L964" s="30">
        <f>SUMIF('1060 NQN'!$A$2:$A$2023,$G964,'1060 NQN'!$Q$2:$Q$2023)</f>
        <v/>
      </c>
      <c r="M964" s="30">
        <f>$K964-$L964</f>
        <v/>
      </c>
      <c r="N964" s="31">
        <f>IFERROR(SUMIF('1060 NQN'!$A$2:$A$2023,$G964,'1060 NQN'!$M$2:$M$2023)/$K964,0)</f>
        <v/>
      </c>
      <c r="O964" s="31">
        <f>IFERROR($K964*$N964,"")</f>
        <v/>
      </c>
      <c r="P964" s="31">
        <f>IFERROR($L964*$N964,"")</f>
        <v/>
      </c>
      <c r="Q964" s="31">
        <f>$M964*$N964</f>
        <v/>
      </c>
      <c r="R964" s="29" t="n"/>
      <c r="S964" s="39" t="n"/>
      <c r="T964" s="29" t="inlineStr">
        <is>
          <t>Sin recuento físico en el inventario de Avain</t>
        </is>
      </c>
      <c r="U964" s="40" t="inlineStr">
        <is>
          <t>Sin recuento físico</t>
        </is>
      </c>
      <c r="V964" s="29" t="n"/>
      <c r="W964" s="29" t="n"/>
      <c r="X964" s="29" t="n"/>
      <c r="Y964" s="29" t="n"/>
      <c r="Z964" s="29" t="n"/>
      <c r="AA964" s="29" t="n"/>
    </row>
    <row r="965">
      <c r="A965" s="29" t="inlineStr">
        <is>
          <t>Neuquén</t>
        </is>
      </c>
      <c r="B965" s="29" t="inlineStr">
        <is>
          <t>1060</t>
        </is>
      </c>
      <c r="C965" s="29" t="inlineStr">
        <is>
          <t>Stock SAP</t>
        </is>
      </c>
      <c r="D965" s="29" t="inlineStr">
        <is>
          <t>Uniformes</t>
        </is>
      </c>
      <c r="E965" s="29" t="inlineStr">
        <is>
          <t>ZUNI</t>
        </is>
      </c>
      <c r="F965" s="29" t="inlineStr">
        <is>
          <t>Fuera del alcance</t>
        </is>
      </c>
      <c r="G965" s="29" t="inlineStr">
        <is>
          <t>3000651</t>
        </is>
      </c>
      <c r="H965" s="29" t="inlineStr">
        <is>
          <t>PANTALON JEAN C/LOGO YAC T44 DAMA</t>
        </is>
      </c>
      <c r="I965" s="29" t="n"/>
      <c r="J965" s="29" t="n"/>
      <c r="K965" s="30">
        <f>SUMIF('1060 NQN'!$A$2:$A$2023,$G965,'1060 NQN'!$I$2:$I$2023)</f>
        <v/>
      </c>
      <c r="L965" s="30">
        <f>SUMIF('1060 NQN'!$A$2:$A$2023,$G965,'1060 NQN'!$Q$2:$Q$2023)</f>
        <v/>
      </c>
      <c r="M965" s="30">
        <f>$K965-$L965</f>
        <v/>
      </c>
      <c r="N965" s="31">
        <f>IFERROR(SUMIF('1060 NQN'!$A$2:$A$2023,$G965,'1060 NQN'!$M$2:$M$2023)/$K965,0)</f>
        <v/>
      </c>
      <c r="O965" s="31">
        <f>IFERROR($K965*$N965,"")</f>
        <v/>
      </c>
      <c r="P965" s="31">
        <f>IFERROR($L965*$N965,"")</f>
        <v/>
      </c>
      <c r="Q965" s="31">
        <f>$M965*$N965</f>
        <v/>
      </c>
      <c r="R965" s="29" t="n"/>
      <c r="S965" s="39" t="n"/>
      <c r="T965" s="29" t="inlineStr">
        <is>
          <t>No aplica: uniformes, clasificación que el inventario físico de Farmacia no releva</t>
        </is>
      </c>
      <c r="U965" s="40" t="inlineStr">
        <is>
          <t>Fuera del alcance del inventario físico</t>
        </is>
      </c>
      <c r="V965" s="29" t="n"/>
      <c r="W965" s="29" t="n"/>
      <c r="X965" s="29" t="n"/>
      <c r="Y965" s="29" t="n"/>
      <c r="Z965" s="29" t="n"/>
      <c r="AA965" s="29" t="n"/>
    </row>
    <row r="966">
      <c r="A966" s="29" t="inlineStr">
        <is>
          <t>Neuquén</t>
        </is>
      </c>
      <c r="B966" s="29" t="inlineStr">
        <is>
          <t>1060</t>
        </is>
      </c>
      <c r="C966" s="29" t="inlineStr">
        <is>
          <t>Stock SAP</t>
        </is>
      </c>
      <c r="D966" s="29" t="inlineStr">
        <is>
          <t>Uniformes</t>
        </is>
      </c>
      <c r="E966" s="29" t="inlineStr">
        <is>
          <t>ZUNI</t>
        </is>
      </c>
      <c r="F966" s="29" t="inlineStr">
        <is>
          <t>Fuera del alcance</t>
        </is>
      </c>
      <c r="G966" s="29" t="inlineStr">
        <is>
          <t>3001299</t>
        </is>
      </c>
      <c r="H966" s="29" t="inlineStr">
        <is>
          <t>BUZO ALGODON AZUL C/LOGO XS</t>
        </is>
      </c>
      <c r="I966" s="29" t="n"/>
      <c r="J966" s="29" t="n"/>
      <c r="K966" s="30">
        <f>SUMIF('1060 NQN'!$A$2:$A$2023,$G966,'1060 NQN'!$I$2:$I$2023)</f>
        <v/>
      </c>
      <c r="L966" s="30">
        <f>SUMIF('1060 NQN'!$A$2:$A$2023,$G966,'1060 NQN'!$Q$2:$Q$2023)</f>
        <v/>
      </c>
      <c r="M966" s="30">
        <f>$K966-$L966</f>
        <v/>
      </c>
      <c r="N966" s="31">
        <f>IFERROR(SUMIF('1060 NQN'!$A$2:$A$2023,$G966,'1060 NQN'!$M$2:$M$2023)/$K966,0)</f>
        <v/>
      </c>
      <c r="O966" s="31">
        <f>IFERROR($K966*$N966,"")</f>
        <v/>
      </c>
      <c r="P966" s="31">
        <f>IFERROR($L966*$N966,"")</f>
        <v/>
      </c>
      <c r="Q966" s="31">
        <f>$M966*$N966</f>
        <v/>
      </c>
      <c r="R966" s="29" t="n"/>
      <c r="S966" s="39" t="n"/>
      <c r="T966" s="29" t="inlineStr">
        <is>
          <t>No aplica: uniformes, clasificación que el inventario físico de Farmacia no releva</t>
        </is>
      </c>
      <c r="U966" s="40" t="inlineStr">
        <is>
          <t>Fuera del alcance del inventario físico</t>
        </is>
      </c>
      <c r="V966" s="29" t="n"/>
      <c r="W966" s="29" t="n"/>
      <c r="X966" s="29" t="n"/>
      <c r="Y966" s="29" t="n"/>
      <c r="Z966" s="29" t="n"/>
      <c r="AA966" s="29" t="inlineStr">
        <is>
          <t>El material ocupa 2 filas en la hoja 1060 NQN (lote/almacén). La cantidad SAP y la física de esta vista son el total del material.</t>
        </is>
      </c>
    </row>
    <row r="967">
      <c r="A967" s="29" t="inlineStr">
        <is>
          <t>Neuquén</t>
        </is>
      </c>
      <c r="B967" s="29" t="inlineStr">
        <is>
          <t>1060</t>
        </is>
      </c>
      <c r="C967" s="29" t="inlineStr">
        <is>
          <t>Stock SAP</t>
        </is>
      </c>
      <c r="D967" s="29" t="inlineStr">
        <is>
          <t>Uniformes</t>
        </is>
      </c>
      <c r="E967" s="29" t="inlineStr">
        <is>
          <t>ZUNI</t>
        </is>
      </c>
      <c r="F967" s="29" t="inlineStr">
        <is>
          <t>Fuera del alcance</t>
        </is>
      </c>
      <c r="G967" s="29" t="inlineStr">
        <is>
          <t>3001326</t>
        </is>
      </c>
      <c r="H967" s="29" t="inlineStr">
        <is>
          <t>CAMPERA IGNIFUGA C/LOGO XL</t>
        </is>
      </c>
      <c r="I967" s="29" t="n"/>
      <c r="J967" s="29" t="n"/>
      <c r="K967" s="30">
        <f>SUMIF('1060 NQN'!$A$2:$A$2023,$G967,'1060 NQN'!$I$2:$I$2023)</f>
        <v/>
      </c>
      <c r="L967" s="30">
        <f>SUMIF('1060 NQN'!$A$2:$A$2023,$G967,'1060 NQN'!$Q$2:$Q$2023)</f>
        <v/>
      </c>
      <c r="M967" s="30">
        <f>$K967-$L967</f>
        <v/>
      </c>
      <c r="N967" s="31">
        <f>IFERROR(SUMIF('1060 NQN'!$A$2:$A$2023,$G967,'1060 NQN'!$M$2:$M$2023)/$K967,0)</f>
        <v/>
      </c>
      <c r="O967" s="31">
        <f>IFERROR($K967*$N967,"")</f>
        <v/>
      </c>
      <c r="P967" s="31">
        <f>IFERROR($L967*$N967,"")</f>
        <v/>
      </c>
      <c r="Q967" s="31">
        <f>$M967*$N967</f>
        <v/>
      </c>
      <c r="R967" s="29" t="n"/>
      <c r="S967" s="39" t="n"/>
      <c r="T967" s="29" t="inlineStr">
        <is>
          <t>No aplica: uniformes, clasificación que el inventario físico de Farmacia no releva</t>
        </is>
      </c>
      <c r="U967" s="40" t="inlineStr">
        <is>
          <t>Fuera del alcance del inventario físico</t>
        </is>
      </c>
      <c r="V967" s="29" t="n"/>
      <c r="W967" s="29" t="n"/>
      <c r="X967" s="29" t="n"/>
      <c r="Y967" s="29" t="n"/>
      <c r="Z967" s="29" t="n"/>
      <c r="AA967" s="29" t="n"/>
    </row>
    <row r="968">
      <c r="A968" s="29" t="inlineStr">
        <is>
          <t>Neuquén</t>
        </is>
      </c>
      <c r="B968" s="29" t="inlineStr">
        <is>
          <t>1060</t>
        </is>
      </c>
      <c r="C968" s="29" t="inlineStr">
        <is>
          <t>Stock SAP</t>
        </is>
      </c>
      <c r="D968" s="29" t="inlineStr">
        <is>
          <t>Uniformes</t>
        </is>
      </c>
      <c r="E968" s="29" t="inlineStr">
        <is>
          <t>ZUNI</t>
        </is>
      </c>
      <c r="F968" s="29" t="inlineStr">
        <is>
          <t>Fuera del alcance</t>
        </is>
      </c>
      <c r="G968" s="29" t="inlineStr">
        <is>
          <t>3001469</t>
        </is>
      </c>
      <c r="H968" s="29" t="inlineStr">
        <is>
          <t>CHALECO REFLECTIVO XXL</t>
        </is>
      </c>
      <c r="I968" s="29" t="n"/>
      <c r="J968" s="29" t="n"/>
      <c r="K968" s="30">
        <f>SUMIF('1060 NQN'!$A$2:$A$2023,$G968,'1060 NQN'!$I$2:$I$2023)</f>
        <v/>
      </c>
      <c r="L968" s="30">
        <f>SUMIF('1060 NQN'!$A$2:$A$2023,$G968,'1060 NQN'!$Q$2:$Q$2023)</f>
        <v/>
      </c>
      <c r="M968" s="30">
        <f>$K968-$L968</f>
        <v/>
      </c>
      <c r="N968" s="31">
        <f>IFERROR(SUMIF('1060 NQN'!$A$2:$A$2023,$G968,'1060 NQN'!$M$2:$M$2023)/$K968,0)</f>
        <v/>
      </c>
      <c r="O968" s="31">
        <f>IFERROR($K968*$N968,"")</f>
        <v/>
      </c>
      <c r="P968" s="31">
        <f>IFERROR($L968*$N968,"")</f>
        <v/>
      </c>
      <c r="Q968" s="31">
        <f>$M968*$N968</f>
        <v/>
      </c>
      <c r="R968" s="29" t="n"/>
      <c r="S968" s="39" t="n"/>
      <c r="T968" s="29" t="inlineStr">
        <is>
          <t>No aplica: uniformes, clasificación que el inventario físico de Farmacia no releva</t>
        </is>
      </c>
      <c r="U968" s="40" t="inlineStr">
        <is>
          <t>Fuera del alcance del inventario físico</t>
        </is>
      </c>
      <c r="V968" s="29" t="n"/>
      <c r="W968" s="29" t="n"/>
      <c r="X968" s="29" t="n"/>
      <c r="Y968" s="29" t="n"/>
      <c r="Z968" s="29" t="n"/>
      <c r="AA968" s="29" t="n"/>
    </row>
    <row r="969">
      <c r="A969" s="29" t="inlineStr">
        <is>
          <t>Neuquén</t>
        </is>
      </c>
      <c r="B969" s="29" t="inlineStr">
        <is>
          <t>1060</t>
        </is>
      </c>
      <c r="C969" s="29" t="inlineStr">
        <is>
          <t>Stock SAP</t>
        </is>
      </c>
      <c r="D969" s="29" t="inlineStr">
        <is>
          <t>Medicamentos</t>
        </is>
      </c>
      <c r="E969" s="29" t="inlineStr">
        <is>
          <t>ZMED</t>
        </is>
      </c>
      <c r="F969" s="29" t="inlineStr">
        <is>
          <t>Dentro del alcance</t>
        </is>
      </c>
      <c r="G969" s="29" t="inlineStr">
        <is>
          <t>1000116</t>
        </is>
      </c>
      <c r="H969" s="29" t="inlineStr">
        <is>
          <t>NITROFURAZONA CREMA X 500ML</t>
        </is>
      </c>
      <c r="I969" s="29" t="inlineStr">
        <is>
          <t>322</t>
        </is>
      </c>
      <c r="J969" s="29" t="inlineStr">
        <is>
          <t>NITROFURAZONA</t>
        </is>
      </c>
      <c r="K969" s="30">
        <f>SUMIF('1060 NQN'!$A$2:$A$2023,$G969,'1060 NQN'!$I$2:$I$2023)</f>
        <v/>
      </c>
      <c r="L969" s="30">
        <f>SUMIF('1060 NQN'!$A$2:$A$2023,$G969,'1060 NQN'!$Q$2:$Q$2023)</f>
        <v/>
      </c>
      <c r="M969" s="30">
        <f>$K969-$L969</f>
        <v/>
      </c>
      <c r="N969" s="31">
        <f>IFERROR(SUMIF('1060 NQN'!$A$2:$A$2023,$G969,'1060 NQN'!$M$2:$M$2023)/$K969,0)</f>
        <v/>
      </c>
      <c r="O969" s="31">
        <f>IFERROR($K969*$N969,"")</f>
        <v/>
      </c>
      <c r="P969" s="31">
        <f>IFERROR($L969*$N969,"")</f>
        <v/>
      </c>
      <c r="Q969" s="31">
        <f>$M969*$N969</f>
        <v/>
      </c>
      <c r="R969" s="29" t="n"/>
      <c r="S969" s="42" t="inlineStr">
        <is>
          <t>Media</t>
        </is>
      </c>
      <c r="T969" s="29" t="inlineStr">
        <is>
          <t>Homologado – confianza Media – pendiente de validación</t>
        </is>
      </c>
      <c r="U969" s="38" t="inlineStr">
        <is>
          <t>Dar de baja en SAP</t>
        </is>
      </c>
      <c r="V969" s="29" t="inlineStr">
        <is>
          <t>Cruce por nomenclatura SAP</t>
        </is>
      </c>
      <c r="W969" s="29" t="inlineStr">
        <is>
          <t>No</t>
        </is>
      </c>
      <c r="X969" s="29" t="n"/>
      <c r="Y969" s="29" t="inlineStr">
        <is>
          <t>Sí</t>
        </is>
      </c>
      <c r="Z969" s="29" t="inlineStr">
        <is>
          <t>K-267</t>
        </is>
      </c>
      <c r="AA969" s="29" t="inlineStr">
        <is>
          <t>Homologado al master K-267, pero sus códigos SAP (2001538) no figuran en el stock SAP de este centro. Cruce por nomenclatura: una nomenclatura no informa dosis; similitud 0.77.</t>
        </is>
      </c>
    </row>
    <row r="970">
      <c r="A970" s="29" t="inlineStr">
        <is>
          <t>Neuquén</t>
        </is>
      </c>
      <c r="B970" s="29" t="inlineStr">
        <is>
          <t>1060</t>
        </is>
      </c>
      <c r="C970" s="29" t="inlineStr">
        <is>
          <t>Stock SAP</t>
        </is>
      </c>
      <c r="D970" s="29" t="inlineStr">
        <is>
          <t>Medicamentos</t>
        </is>
      </c>
      <c r="E970" s="29" t="inlineStr">
        <is>
          <t>ZMED</t>
        </is>
      </c>
      <c r="F970" s="29" t="inlineStr">
        <is>
          <t>Dentro del alcance</t>
        </is>
      </c>
      <c r="G970" s="29" t="inlineStr">
        <is>
          <t>1000286</t>
        </is>
      </c>
      <c r="H970" s="29" t="inlineStr">
        <is>
          <t>CLORURO DE POTASIO 15mEq/5ml</t>
        </is>
      </c>
      <c r="I970" s="29" t="inlineStr">
        <is>
          <t>529</t>
        </is>
      </c>
      <c r="J970" s="29" t="inlineStr">
        <is>
          <t>CLORURO DE POTASIO</t>
        </is>
      </c>
      <c r="K970" s="30">
        <f>SUMIF('1060 NQN'!$A$2:$A$2023,$G970,'1060 NQN'!$I$2:$I$2023)</f>
        <v/>
      </c>
      <c r="L970" s="30">
        <f>SUMIF('1060 NQN'!$A$2:$A$2023,$G970,'1060 NQN'!$Q$2:$Q$2023)</f>
        <v/>
      </c>
      <c r="M970" s="30">
        <f>$K970-$L970</f>
        <v/>
      </c>
      <c r="N970" s="31">
        <f>IFERROR(SUMIF('1060 NQN'!$A$2:$A$2023,$G970,'1060 NQN'!$M$2:$M$2023)/$K970,0)</f>
        <v/>
      </c>
      <c r="O970" s="31">
        <f>IFERROR($K970*$N970,"")</f>
        <v/>
      </c>
      <c r="P970" s="31">
        <f>IFERROR($L970*$N970,"")</f>
        <v/>
      </c>
      <c r="Q970" s="31">
        <f>$M970*$N970</f>
        <v/>
      </c>
      <c r="R970" s="29" t="n"/>
      <c r="S970" s="42" t="inlineStr">
        <is>
          <t>Media</t>
        </is>
      </c>
      <c r="T970" s="29" t="inlineStr">
        <is>
          <t>Homologado – confianza Media – pendiente de validación</t>
        </is>
      </c>
      <c r="U970" s="38" t="inlineStr">
        <is>
          <t>Dar de baja en SAP</t>
        </is>
      </c>
      <c r="V970" s="29" t="inlineStr">
        <is>
          <t>Cruce por nomenclatura SAP</t>
        </is>
      </c>
      <c r="W970" s="29" t="inlineStr">
        <is>
          <t>No</t>
        </is>
      </c>
      <c r="X970" s="29" t="n"/>
      <c r="Y970" s="29" t="inlineStr">
        <is>
          <t>Sí</t>
        </is>
      </c>
      <c r="Z970" s="29" t="inlineStr">
        <is>
          <t>M03-010</t>
        </is>
      </c>
      <c r="AA970" s="29" t="inlineStr">
        <is>
          <t>La homologación no confirma la equivalencia (confianza base Sin coincidencia / confianza SAP Alta). Se imputó al código SAP del master con nivel Baja para no perder el recuento; requiere validación. Homologado al master M03-010, pero sus códigos SAP (1001315) no figuran en el stock SAP de este centro. Cruce por nomenclatura: una nomenclatura no informa dosis; similitud 0.79.</t>
        </is>
      </c>
    </row>
    <row r="971">
      <c r="A971" s="29" t="inlineStr">
        <is>
          <t>Neuquén</t>
        </is>
      </c>
      <c r="B971" s="29" t="inlineStr">
        <is>
          <t>1060</t>
        </is>
      </c>
      <c r="C971" s="29" t="inlineStr">
        <is>
          <t>Stock SAP</t>
        </is>
      </c>
      <c r="D971" s="29" t="inlineStr">
        <is>
          <t>Medicamentos</t>
        </is>
      </c>
      <c r="E971" s="29" t="inlineStr">
        <is>
          <t>ZMED</t>
        </is>
      </c>
      <c r="F971" s="29" t="inlineStr">
        <is>
          <t>Dentro del alcance</t>
        </is>
      </c>
      <c r="G971" s="29" t="inlineStr">
        <is>
          <t>1005128</t>
        </is>
      </c>
      <c r="H971" s="29" t="inlineStr">
        <is>
          <t>NAFAZOLINA</t>
        </is>
      </c>
      <c r="I971" s="29" t="n"/>
      <c r="J971" s="29" t="n"/>
      <c r="K971" s="30">
        <f>SUMIF('1060 NQN'!$A$2:$A$2023,$G971,'1060 NQN'!$I$2:$I$2023)</f>
        <v/>
      </c>
      <c r="L971" s="30">
        <f>SUMIF('1060 NQN'!$A$2:$A$2023,$G971,'1060 NQN'!$Q$2:$Q$2023)</f>
        <v/>
      </c>
      <c r="M971" s="30">
        <f>$K971-$L971</f>
        <v/>
      </c>
      <c r="N971" s="31">
        <f>IFERROR(SUMIF('1060 NQN'!$A$2:$A$2023,$G971,'1060 NQN'!$M$2:$M$2023)/$K971,0)</f>
        <v/>
      </c>
      <c r="O971" s="31">
        <f>IFERROR($K971*$N971,"")</f>
        <v/>
      </c>
      <c r="P971" s="31">
        <f>IFERROR($L971*$N971,"")</f>
        <v/>
      </c>
      <c r="Q971" s="31">
        <f>$M971*$N971</f>
        <v/>
      </c>
      <c r="R971" s="29" t="n"/>
      <c r="S971" s="39" t="n"/>
      <c r="T971" s="29" t="inlineStr">
        <is>
          <t>Sin recuento físico en el inventario de Avain</t>
        </is>
      </c>
      <c r="U971" s="40" t="inlineStr">
        <is>
          <t>Sin recuento físico</t>
        </is>
      </c>
      <c r="V971" s="29" t="n"/>
      <c r="W971" s="29" t="n"/>
      <c r="X971" s="29" t="n"/>
      <c r="Y971" s="29" t="n"/>
      <c r="Z971" s="29" t="n"/>
      <c r="AA971" s="29" t="n"/>
    </row>
    <row r="972">
      <c r="A972" s="29" t="inlineStr">
        <is>
          <t>Neuquén</t>
        </is>
      </c>
      <c r="B972" s="29" t="inlineStr">
        <is>
          <t>1060</t>
        </is>
      </c>
      <c r="C972" s="29" t="inlineStr">
        <is>
          <t>Stock SAP</t>
        </is>
      </c>
      <c r="D972" s="29" t="inlineStr">
        <is>
          <t>Descartables</t>
        </is>
      </c>
      <c r="E972" s="29" t="inlineStr">
        <is>
          <t>ZDES</t>
        </is>
      </c>
      <c r="F972" s="29" t="inlineStr">
        <is>
          <t>Dentro del alcance</t>
        </is>
      </c>
      <c r="G972" s="29" t="inlineStr">
        <is>
          <t>2000010</t>
        </is>
      </c>
      <c r="H972" s="29" t="inlineStr">
        <is>
          <t>ANTIPARRA DE PLASTICO</t>
        </is>
      </c>
      <c r="I972" s="29" t="n"/>
      <c r="J972" s="29" t="n"/>
      <c r="K972" s="30">
        <f>SUMIF('1060 NQN'!$A$2:$A$2023,$G972,'1060 NQN'!$I$2:$I$2023)</f>
        <v/>
      </c>
      <c r="L972" s="30">
        <f>SUMIF('1060 NQN'!$A$2:$A$2023,$G972,'1060 NQN'!$Q$2:$Q$2023)</f>
        <v/>
      </c>
      <c r="M972" s="30">
        <f>$K972-$L972</f>
        <v/>
      </c>
      <c r="N972" s="31">
        <f>IFERROR(SUMIF('1060 NQN'!$A$2:$A$2023,$G972,'1060 NQN'!$M$2:$M$2023)/$K972,0)</f>
        <v/>
      </c>
      <c r="O972" s="31">
        <f>IFERROR($K972*$N972,"")</f>
        <v/>
      </c>
      <c r="P972" s="31">
        <f>IFERROR($L972*$N972,"")</f>
        <v/>
      </c>
      <c r="Q972" s="31">
        <f>$M972*$N972</f>
        <v/>
      </c>
      <c r="R972" s="29" t="n"/>
      <c r="S972" s="39" t="n"/>
      <c r="T972" s="29" t="inlineStr">
        <is>
          <t>Sin recuento físico en el inventario de Avain</t>
        </is>
      </c>
      <c r="U972" s="40" t="inlineStr">
        <is>
          <t>Sin recuento físico</t>
        </is>
      </c>
      <c r="V972" s="29" t="n"/>
      <c r="W972" s="29" t="n"/>
      <c r="X972" s="29" t="n"/>
      <c r="Y972" s="29" t="n"/>
      <c r="Z972" s="29" t="n"/>
      <c r="AA972" s="29" t="inlineStr">
        <is>
          <t>El material ocupa 2 filas en la hoja 1060 NQN (lote/almacén). La cantidad SAP y la física de esta vista son el total del material.</t>
        </is>
      </c>
    </row>
    <row r="973">
      <c r="A973" s="29" t="inlineStr">
        <is>
          <t>Neuquén</t>
        </is>
      </c>
      <c r="B973" s="29" t="inlineStr">
        <is>
          <t>1060</t>
        </is>
      </c>
      <c r="C973" s="29" t="inlineStr">
        <is>
          <t>Stock SAP</t>
        </is>
      </c>
      <c r="D973" s="29" t="inlineStr">
        <is>
          <t>Descartables</t>
        </is>
      </c>
      <c r="E973" s="29" t="inlineStr">
        <is>
          <t>ZDES</t>
        </is>
      </c>
      <c r="F973" s="29" t="inlineStr">
        <is>
          <t>Dentro del alcance</t>
        </is>
      </c>
      <c r="G973" s="29" t="inlineStr">
        <is>
          <t>2000039</t>
        </is>
      </c>
      <c r="H973" s="29" t="inlineStr">
        <is>
          <t>BOLSA DE RESUCITACION MANUAL (TIPO AMBU)</t>
        </is>
      </c>
      <c r="I973" s="29" t="n"/>
      <c r="J973" s="29" t="n"/>
      <c r="K973" s="30">
        <f>SUMIF('1060 NQN'!$A$2:$A$2023,$G973,'1060 NQN'!$I$2:$I$2023)</f>
        <v/>
      </c>
      <c r="L973" s="30">
        <f>SUMIF('1060 NQN'!$A$2:$A$2023,$G973,'1060 NQN'!$Q$2:$Q$2023)</f>
        <v/>
      </c>
      <c r="M973" s="30">
        <f>$K973-$L973</f>
        <v/>
      </c>
      <c r="N973" s="31">
        <f>IFERROR(SUMIF('1060 NQN'!$A$2:$A$2023,$G973,'1060 NQN'!$M$2:$M$2023)/$K973,0)</f>
        <v/>
      </c>
      <c r="O973" s="31">
        <f>IFERROR($K973*$N973,"")</f>
        <v/>
      </c>
      <c r="P973" s="31">
        <f>IFERROR($L973*$N973,"")</f>
        <v/>
      </c>
      <c r="Q973" s="31">
        <f>$M973*$N973</f>
        <v/>
      </c>
      <c r="R973" s="29" t="n"/>
      <c r="S973" s="39" t="n"/>
      <c r="T973" s="29" t="inlineStr">
        <is>
          <t>Sin recuento físico en el inventario de Avain</t>
        </is>
      </c>
      <c r="U973" s="40" t="inlineStr">
        <is>
          <t>Sin recuento físico</t>
        </is>
      </c>
      <c r="V973" s="29" t="n"/>
      <c r="W973" s="29" t="n"/>
      <c r="X973" s="29" t="n"/>
      <c r="Y973" s="29" t="n"/>
      <c r="Z973" s="29" t="n"/>
      <c r="AA973" s="29" t="n"/>
    </row>
    <row r="974">
      <c r="A974" s="29" t="inlineStr">
        <is>
          <t>Neuquén</t>
        </is>
      </c>
      <c r="B974" s="29" t="inlineStr">
        <is>
          <t>1060</t>
        </is>
      </c>
      <c r="C974" s="29" t="inlineStr">
        <is>
          <t>Stock SAP</t>
        </is>
      </c>
      <c r="D974" s="29" t="inlineStr">
        <is>
          <t>Descartables</t>
        </is>
      </c>
      <c r="E974" s="29" t="inlineStr">
        <is>
          <t>ZDES</t>
        </is>
      </c>
      <c r="F974" s="29" t="inlineStr">
        <is>
          <t>Dentro del alcance</t>
        </is>
      </c>
      <c r="G974" s="29" t="inlineStr">
        <is>
          <t>2000484</t>
        </is>
      </c>
      <c r="H974" s="29" t="inlineStr">
        <is>
          <t>SUJETADOR C/VELCRO LARGO</t>
        </is>
      </c>
      <c r="I974" s="29" t="n"/>
      <c r="J974" s="29" t="n"/>
      <c r="K974" s="30">
        <f>SUMIF('1060 NQN'!$A$2:$A$2023,$G974,'1060 NQN'!$I$2:$I$2023)</f>
        <v/>
      </c>
      <c r="L974" s="30">
        <f>SUMIF('1060 NQN'!$A$2:$A$2023,$G974,'1060 NQN'!$Q$2:$Q$2023)</f>
        <v/>
      </c>
      <c r="M974" s="30">
        <f>$K974-$L974</f>
        <v/>
      </c>
      <c r="N974" s="31">
        <f>IFERROR(SUMIF('1060 NQN'!$A$2:$A$2023,$G974,'1060 NQN'!$M$2:$M$2023)/$K974,0)</f>
        <v/>
      </c>
      <c r="O974" s="31">
        <f>IFERROR($K974*$N974,"")</f>
        <v/>
      </c>
      <c r="P974" s="31">
        <f>IFERROR($L974*$N974,"")</f>
        <v/>
      </c>
      <c r="Q974" s="31">
        <f>$M974*$N974</f>
        <v/>
      </c>
      <c r="R974" s="29" t="n"/>
      <c r="S974" s="39" t="n"/>
      <c r="T974" s="29" t="inlineStr">
        <is>
          <t>Sin recuento físico en el inventario de Avain</t>
        </is>
      </c>
      <c r="U974" s="40" t="inlineStr">
        <is>
          <t>Sin recuento físico</t>
        </is>
      </c>
      <c r="V974" s="29" t="n"/>
      <c r="W974" s="29" t="n"/>
      <c r="X974" s="29" t="n"/>
      <c r="Y974" s="29" t="n"/>
      <c r="Z974" s="29" t="n"/>
      <c r="AA974" s="29" t="inlineStr">
        <is>
          <t>El material ocupa 2 filas en la hoja 1060 NQN (lote/almacén). La cantidad SAP y la física de esta vista son el total del material.</t>
        </is>
      </c>
    </row>
    <row r="975">
      <c r="A975" s="29" t="inlineStr">
        <is>
          <t>Neuquén</t>
        </is>
      </c>
      <c r="B975" s="29" t="inlineStr">
        <is>
          <t>1060</t>
        </is>
      </c>
      <c r="C975" s="29" t="inlineStr">
        <is>
          <t>Stock SAP</t>
        </is>
      </c>
      <c r="D975" s="29" t="inlineStr">
        <is>
          <t>Descartables</t>
        </is>
      </c>
      <c r="E975" s="29" t="inlineStr">
        <is>
          <t>ZDES</t>
        </is>
      </c>
      <c r="F975" s="29" t="inlineStr">
        <is>
          <t>Dentro del alcance</t>
        </is>
      </c>
      <c r="G975" s="29" t="inlineStr">
        <is>
          <t>2000912</t>
        </is>
      </c>
      <c r="H975" s="29" t="inlineStr">
        <is>
          <t>CARGADOR P/ECG JOTATEC TAURUS TOUCH</t>
        </is>
      </c>
      <c r="I975" s="29" t="n"/>
      <c r="J975" s="29" t="n"/>
      <c r="K975" s="30">
        <f>SUMIF('1060 NQN'!$A$2:$A$2023,$G975,'1060 NQN'!$I$2:$I$2023)</f>
        <v/>
      </c>
      <c r="L975" s="30">
        <f>SUMIF('1060 NQN'!$A$2:$A$2023,$G975,'1060 NQN'!$Q$2:$Q$2023)</f>
        <v/>
      </c>
      <c r="M975" s="30">
        <f>$K975-$L975</f>
        <v/>
      </c>
      <c r="N975" s="31">
        <f>IFERROR(SUMIF('1060 NQN'!$A$2:$A$2023,$G975,'1060 NQN'!$M$2:$M$2023)/$K975,0)</f>
        <v/>
      </c>
      <c r="O975" s="31">
        <f>IFERROR($K975*$N975,"")</f>
        <v/>
      </c>
      <c r="P975" s="31">
        <f>IFERROR($L975*$N975,"")</f>
        <v/>
      </c>
      <c r="Q975" s="31">
        <f>$M975*$N975</f>
        <v/>
      </c>
      <c r="R975" s="29" t="n"/>
      <c r="S975" s="39" t="n"/>
      <c r="T975" s="29" t="inlineStr">
        <is>
          <t>Sin recuento físico en el inventario de Avain</t>
        </is>
      </c>
      <c r="U975" s="40" t="inlineStr">
        <is>
          <t>Sin recuento físico</t>
        </is>
      </c>
      <c r="V975" s="29" t="n"/>
      <c r="W975" s="29" t="n"/>
      <c r="X975" s="29" t="n"/>
      <c r="Y975" s="29" t="n"/>
      <c r="Z975" s="29" t="n"/>
      <c r="AA975" s="29" t="n"/>
    </row>
    <row r="976">
      <c r="A976" s="29" t="inlineStr">
        <is>
          <t>Neuquén</t>
        </is>
      </c>
      <c r="B976" s="29" t="inlineStr">
        <is>
          <t>1060</t>
        </is>
      </c>
      <c r="C976" s="29" t="inlineStr">
        <is>
          <t>Stock SAP</t>
        </is>
      </c>
      <c r="D976" s="29" t="inlineStr">
        <is>
          <t>Descartables</t>
        </is>
      </c>
      <c r="E976" s="29" t="inlineStr">
        <is>
          <t>ZDES</t>
        </is>
      </c>
      <c r="F976" s="29" t="inlineStr">
        <is>
          <t>Dentro del alcance</t>
        </is>
      </c>
      <c r="G976" s="29" t="inlineStr">
        <is>
          <t>2001039</t>
        </is>
      </c>
      <c r="H976" s="29" t="inlineStr">
        <is>
          <t>BOLSO CARDIO CARDIOMAX EMERGENCIAS</t>
        </is>
      </c>
      <c r="I976" s="29" t="n"/>
      <c r="J976" s="29" t="n"/>
      <c r="K976" s="30">
        <f>SUMIF('1060 NQN'!$A$2:$A$2023,$G976,'1060 NQN'!$I$2:$I$2023)</f>
        <v/>
      </c>
      <c r="L976" s="30">
        <f>SUMIF('1060 NQN'!$A$2:$A$2023,$G976,'1060 NQN'!$Q$2:$Q$2023)</f>
        <v/>
      </c>
      <c r="M976" s="30">
        <f>$K976-$L976</f>
        <v/>
      </c>
      <c r="N976" s="31">
        <f>IFERROR(SUMIF('1060 NQN'!$A$2:$A$2023,$G976,'1060 NQN'!$M$2:$M$2023)/$K976,0)</f>
        <v/>
      </c>
      <c r="O976" s="31">
        <f>IFERROR($K976*$N976,"")</f>
        <v/>
      </c>
      <c r="P976" s="31">
        <f>IFERROR($L976*$N976,"")</f>
        <v/>
      </c>
      <c r="Q976" s="31">
        <f>$M976*$N976</f>
        <v/>
      </c>
      <c r="R976" s="29" t="n"/>
      <c r="S976" s="39" t="n"/>
      <c r="T976" s="29" t="inlineStr">
        <is>
          <t>Sin recuento físico en el inventario de Avain</t>
        </is>
      </c>
      <c r="U976" s="40" t="inlineStr">
        <is>
          <t>Sin recuento físico</t>
        </is>
      </c>
      <c r="V976" s="29" t="n"/>
      <c r="W976" s="29" t="n"/>
      <c r="X976" s="29" t="n"/>
      <c r="Y976" s="29" t="n"/>
      <c r="Z976" s="29" t="n"/>
      <c r="AA976" s="29" t="n"/>
    </row>
    <row r="977">
      <c r="A977" s="29" t="inlineStr">
        <is>
          <t>Neuquén</t>
        </is>
      </c>
      <c r="B977" s="29" t="inlineStr">
        <is>
          <t>1060</t>
        </is>
      </c>
      <c r="C977" s="29" t="inlineStr">
        <is>
          <t>Stock SAP</t>
        </is>
      </c>
      <c r="D977" s="29" t="inlineStr">
        <is>
          <t>Descartables</t>
        </is>
      </c>
      <c r="E977" s="29" t="inlineStr">
        <is>
          <t>ZDES</t>
        </is>
      </c>
      <c r="F977" s="29" t="inlineStr">
        <is>
          <t>Dentro del alcance</t>
        </is>
      </c>
      <c r="G977" s="29" t="inlineStr">
        <is>
          <t>2001121</t>
        </is>
      </c>
      <c r="H977" s="29" t="inlineStr">
        <is>
          <t>TENSIOMETRO DIGITAL</t>
        </is>
      </c>
      <c r="I977" s="29" t="inlineStr">
        <is>
          <t>525</t>
        </is>
      </c>
      <c r="J977" s="29" t="inlineStr">
        <is>
          <t>TENSIOMETRO DIGITAL</t>
        </is>
      </c>
      <c r="K977" s="30">
        <f>SUMIF('1060 NQN'!$A$2:$A$2023,$G977,'1060 NQN'!$I$2:$I$2023)</f>
        <v/>
      </c>
      <c r="L977" s="30">
        <f>SUMIF('1060 NQN'!$A$2:$A$2023,$G977,'1060 NQN'!$Q$2:$Q$2023)</f>
        <v/>
      </c>
      <c r="M977" s="30">
        <f>$K977-$L977</f>
        <v/>
      </c>
      <c r="N977" s="31">
        <f>IFERROR(SUMIF('1060 NQN'!$A$2:$A$2023,$G977,'1060 NQN'!$M$2:$M$2023)/$K977,0)</f>
        <v/>
      </c>
      <c r="O977" s="31">
        <f>IFERROR($K977*$N977,"")</f>
        <v/>
      </c>
      <c r="P977" s="31">
        <f>IFERROR($L977*$N977,"")</f>
        <v/>
      </c>
      <c r="Q977" s="31">
        <f>$M977*$N977</f>
        <v/>
      </c>
      <c r="R977" s="29" t="n"/>
      <c r="S977" s="37" t="inlineStr">
        <is>
          <t>Alta</t>
        </is>
      </c>
      <c r="T977" s="29" t="inlineStr">
        <is>
          <t>Homologado – confianza Alta</t>
        </is>
      </c>
      <c r="U977" s="38" t="inlineStr">
        <is>
          <t>Dar de baja en SAP</t>
        </is>
      </c>
      <c r="V977" s="29" t="inlineStr">
        <is>
          <t>Cruce por nomenclatura SAP</t>
        </is>
      </c>
      <c r="W977" s="29" t="inlineStr">
        <is>
          <t>No</t>
        </is>
      </c>
      <c r="X977" s="29" t="n"/>
      <c r="Y977" s="29" t="inlineStr">
        <is>
          <t>No</t>
        </is>
      </c>
      <c r="Z977" s="29" t="n"/>
      <c r="AA977" s="29" t="inlineStr">
        <is>
          <t>Cruce por nomenclatura: similitud 1.00.</t>
        </is>
      </c>
    </row>
    <row r="978">
      <c r="A978" s="29" t="inlineStr">
        <is>
          <t>Neuquén</t>
        </is>
      </c>
      <c r="B978" s="29" t="inlineStr">
        <is>
          <t>1060</t>
        </is>
      </c>
      <c r="C978" s="29" t="inlineStr">
        <is>
          <t>Stock SAP</t>
        </is>
      </c>
      <c r="D978" s="29" t="inlineStr">
        <is>
          <t>Descartables</t>
        </is>
      </c>
      <c r="E978" s="29" t="inlineStr">
        <is>
          <t>ZDES</t>
        </is>
      </c>
      <c r="F978" s="29" t="inlineStr">
        <is>
          <t>Dentro del alcance</t>
        </is>
      </c>
      <c r="G978" s="29" t="inlineStr">
        <is>
          <t>2001137</t>
        </is>
      </c>
      <c r="H978" s="29" t="inlineStr">
        <is>
          <t>TERMOMETRO INFRARROJO</t>
        </is>
      </c>
      <c r="I978" s="29" t="n"/>
      <c r="J978" s="29" t="n"/>
      <c r="K978" s="30">
        <f>SUMIF('1060 NQN'!$A$2:$A$2023,$G978,'1060 NQN'!$I$2:$I$2023)</f>
        <v/>
      </c>
      <c r="L978" s="30">
        <f>SUMIF('1060 NQN'!$A$2:$A$2023,$G978,'1060 NQN'!$Q$2:$Q$2023)</f>
        <v/>
      </c>
      <c r="M978" s="30">
        <f>$K978-$L978</f>
        <v/>
      </c>
      <c r="N978" s="31">
        <f>IFERROR(SUMIF('1060 NQN'!$A$2:$A$2023,$G978,'1060 NQN'!$M$2:$M$2023)/$K978,0)</f>
        <v/>
      </c>
      <c r="O978" s="31">
        <f>IFERROR($K978*$N978,"")</f>
        <v/>
      </c>
      <c r="P978" s="31">
        <f>IFERROR($L978*$N978,"")</f>
        <v/>
      </c>
      <c r="Q978" s="31">
        <f>$M978*$N978</f>
        <v/>
      </c>
      <c r="R978" s="29" t="n"/>
      <c r="S978" s="39" t="n"/>
      <c r="T978" s="29" t="inlineStr">
        <is>
          <t>Sin recuento físico en el inventario de Avain</t>
        </is>
      </c>
      <c r="U978" s="40" t="inlineStr">
        <is>
          <t>Sin recuento físico</t>
        </is>
      </c>
      <c r="V978" s="29" t="n"/>
      <c r="W978" s="29" t="n"/>
      <c r="X978" s="29" t="n"/>
      <c r="Y978" s="29" t="n"/>
      <c r="Z978" s="29" t="n"/>
      <c r="AA978" s="29" t="inlineStr">
        <is>
          <t>El material ocupa 2 filas en la hoja 1060 NQN (lote/almacén). La cantidad SAP y la física de esta vista son el total del material.</t>
        </is>
      </c>
    </row>
    <row r="979">
      <c r="A979" s="29" t="inlineStr">
        <is>
          <t>Neuquén</t>
        </is>
      </c>
      <c r="B979" s="29" t="inlineStr">
        <is>
          <t>1060</t>
        </is>
      </c>
      <c r="C979" s="29" t="inlineStr">
        <is>
          <t>Stock SAP</t>
        </is>
      </c>
      <c r="D979" s="29" t="inlineStr">
        <is>
          <t>Descartables</t>
        </is>
      </c>
      <c r="E979" s="29" t="inlineStr">
        <is>
          <t>ZDES</t>
        </is>
      </c>
      <c r="F979" s="29" t="inlineStr">
        <is>
          <t>Dentro del alcance</t>
        </is>
      </c>
      <c r="G979" s="29" t="inlineStr">
        <is>
          <t>2001512</t>
        </is>
      </c>
      <c r="H979" s="29" t="inlineStr">
        <is>
          <t>TENSIOMETRO DIGITAL ADU.OMRON HEM-7130</t>
        </is>
      </c>
      <c r="I979" s="29" t="n"/>
      <c r="J979" s="29" t="n"/>
      <c r="K979" s="30">
        <f>SUMIF('1060 NQN'!$A$2:$A$2023,$G979,'1060 NQN'!$I$2:$I$2023)</f>
        <v/>
      </c>
      <c r="L979" s="30">
        <f>SUMIF('1060 NQN'!$A$2:$A$2023,$G979,'1060 NQN'!$Q$2:$Q$2023)</f>
        <v/>
      </c>
      <c r="M979" s="30">
        <f>$K979-$L979</f>
        <v/>
      </c>
      <c r="N979" s="31">
        <f>IFERROR(SUMIF('1060 NQN'!$A$2:$A$2023,$G979,'1060 NQN'!$M$2:$M$2023)/$K979,0)</f>
        <v/>
      </c>
      <c r="O979" s="31">
        <f>IFERROR($K979*$N979,"")</f>
        <v/>
      </c>
      <c r="P979" s="31">
        <f>IFERROR($L979*$N979,"")</f>
        <v/>
      </c>
      <c r="Q979" s="31">
        <f>$M979*$N979</f>
        <v/>
      </c>
      <c r="R979" s="29" t="n"/>
      <c r="S979" s="39" t="n"/>
      <c r="T979" s="29" t="inlineStr">
        <is>
          <t>Sin recuento físico en el inventario de Avain</t>
        </is>
      </c>
      <c r="U979" s="40" t="inlineStr">
        <is>
          <t>Sin recuento físico</t>
        </is>
      </c>
      <c r="V979" s="29" t="n"/>
      <c r="W979" s="29" t="n"/>
      <c r="X979" s="29" t="n"/>
      <c r="Y979" s="29" t="n"/>
      <c r="Z979" s="29" t="n"/>
      <c r="AA979" s="29" t="n"/>
    </row>
    <row r="980">
      <c r="A980" s="29" t="inlineStr">
        <is>
          <t>Neuquén</t>
        </is>
      </c>
      <c r="B980" s="29" t="inlineStr">
        <is>
          <t>1060</t>
        </is>
      </c>
      <c r="C980" s="29" t="inlineStr">
        <is>
          <t>Stock SAP</t>
        </is>
      </c>
      <c r="D980" s="29" t="inlineStr">
        <is>
          <t>Descartables</t>
        </is>
      </c>
      <c r="E980" s="29" t="inlineStr">
        <is>
          <t>ZDES</t>
        </is>
      </c>
      <c r="F980" s="29" t="inlineStr">
        <is>
          <t>Dentro del alcance</t>
        </is>
      </c>
      <c r="G980" s="29" t="inlineStr">
        <is>
          <t>2001539</t>
        </is>
      </c>
      <c r="H980" s="29" t="inlineStr">
        <is>
          <t>BOLSO MONITOR</t>
        </is>
      </c>
      <c r="I980" s="29" t="n"/>
      <c r="J980" s="29" t="n"/>
      <c r="K980" s="30">
        <f>SUMIF('1060 NQN'!$A$2:$A$2023,$G980,'1060 NQN'!$I$2:$I$2023)</f>
        <v/>
      </c>
      <c r="L980" s="30">
        <f>SUMIF('1060 NQN'!$A$2:$A$2023,$G980,'1060 NQN'!$Q$2:$Q$2023)</f>
        <v/>
      </c>
      <c r="M980" s="30">
        <f>$K980-$L980</f>
        <v/>
      </c>
      <c r="N980" s="31">
        <f>IFERROR(SUMIF('1060 NQN'!$A$2:$A$2023,$G980,'1060 NQN'!$M$2:$M$2023)/$K980,0)</f>
        <v/>
      </c>
      <c r="O980" s="31">
        <f>IFERROR($K980*$N980,"")</f>
        <v/>
      </c>
      <c r="P980" s="31">
        <f>IFERROR($L980*$N980,"")</f>
        <v/>
      </c>
      <c r="Q980" s="31">
        <f>$M980*$N980</f>
        <v/>
      </c>
      <c r="R980" s="29" t="n"/>
      <c r="S980" s="39" t="n"/>
      <c r="T980" s="29" t="inlineStr">
        <is>
          <t>Sin recuento físico en el inventario de Avain</t>
        </is>
      </c>
      <c r="U980" s="40" t="inlineStr">
        <is>
          <t>Sin recuento físico</t>
        </is>
      </c>
      <c r="V980" s="29" t="n"/>
      <c r="W980" s="29" t="n"/>
      <c r="X980" s="29" t="n"/>
      <c r="Y980" s="29" t="n"/>
      <c r="Z980" s="29" t="n"/>
      <c r="AA980" s="29" t="n"/>
    </row>
    <row r="981">
      <c r="A981" s="29" t="inlineStr">
        <is>
          <t>Neuquén</t>
        </is>
      </c>
      <c r="B981" s="29" t="inlineStr">
        <is>
          <t>1060</t>
        </is>
      </c>
      <c r="C981" s="29" t="inlineStr">
        <is>
          <t>Stock SAP</t>
        </is>
      </c>
      <c r="D981" s="29" t="inlineStr">
        <is>
          <t>Uniformes</t>
        </is>
      </c>
      <c r="E981" s="29" t="inlineStr">
        <is>
          <t>ZUNI</t>
        </is>
      </c>
      <c r="F981" s="29" t="inlineStr">
        <is>
          <t>Fuera del alcance</t>
        </is>
      </c>
      <c r="G981" s="29" t="inlineStr">
        <is>
          <t>3000192</t>
        </is>
      </c>
      <c r="H981" s="29" t="inlineStr">
        <is>
          <t>CHOMBA BLANCA HBRE T2XL</t>
        </is>
      </c>
      <c r="I981" s="29" t="n"/>
      <c r="J981" s="29" t="n"/>
      <c r="K981" s="30">
        <f>SUMIF('1060 NQN'!$A$2:$A$2023,$G981,'1060 NQN'!$I$2:$I$2023)</f>
        <v/>
      </c>
      <c r="L981" s="30">
        <f>SUMIF('1060 NQN'!$A$2:$A$2023,$G981,'1060 NQN'!$Q$2:$Q$2023)</f>
        <v/>
      </c>
      <c r="M981" s="30">
        <f>$K981-$L981</f>
        <v/>
      </c>
      <c r="N981" s="31">
        <f>IFERROR(SUMIF('1060 NQN'!$A$2:$A$2023,$G981,'1060 NQN'!$M$2:$M$2023)/$K981,0)</f>
        <v/>
      </c>
      <c r="O981" s="31">
        <f>IFERROR($K981*$N981,"")</f>
        <v/>
      </c>
      <c r="P981" s="31">
        <f>IFERROR($L981*$N981,"")</f>
        <v/>
      </c>
      <c r="Q981" s="31">
        <f>$M981*$N981</f>
        <v/>
      </c>
      <c r="R981" s="29" t="n"/>
      <c r="S981" s="39" t="n"/>
      <c r="T981" s="29" t="inlineStr">
        <is>
          <t>No aplica: uniformes, clasificación que el inventario físico de Farmacia no releva</t>
        </is>
      </c>
      <c r="U981" s="40" t="inlineStr">
        <is>
          <t>Fuera del alcance del inventario físico</t>
        </is>
      </c>
      <c r="V981" s="29" t="n"/>
      <c r="W981" s="29" t="n"/>
      <c r="X981" s="29" t="n"/>
      <c r="Y981" s="29" t="n"/>
      <c r="Z981" s="29" t="n"/>
      <c r="AA981" s="29" t="n"/>
    </row>
    <row r="982">
      <c r="A982" s="29" t="inlineStr">
        <is>
          <t>Neuquén</t>
        </is>
      </c>
      <c r="B982" s="29" t="inlineStr">
        <is>
          <t>1060</t>
        </is>
      </c>
      <c r="C982" s="29" t="inlineStr">
        <is>
          <t>Stock SAP</t>
        </is>
      </c>
      <c r="D982" s="29" t="inlineStr">
        <is>
          <t>Uniformes</t>
        </is>
      </c>
      <c r="E982" s="29" t="inlineStr">
        <is>
          <t>ZUNI</t>
        </is>
      </c>
      <c r="F982" s="29" t="inlineStr">
        <is>
          <t>Fuera del alcance</t>
        </is>
      </c>
      <c r="G982" s="29" t="inlineStr">
        <is>
          <t>3000508</t>
        </is>
      </c>
      <c r="H982" s="29" t="inlineStr">
        <is>
          <t>PANTALON JEAN C/LOGO YAC T60</t>
        </is>
      </c>
      <c r="I982" s="29" t="n"/>
      <c r="J982" s="29" t="n"/>
      <c r="K982" s="30">
        <f>SUMIF('1060 NQN'!$A$2:$A$2023,$G982,'1060 NQN'!$I$2:$I$2023)</f>
        <v/>
      </c>
      <c r="L982" s="30">
        <f>SUMIF('1060 NQN'!$A$2:$A$2023,$G982,'1060 NQN'!$Q$2:$Q$2023)</f>
        <v/>
      </c>
      <c r="M982" s="30">
        <f>$K982-$L982</f>
        <v/>
      </c>
      <c r="N982" s="31">
        <f>IFERROR(SUMIF('1060 NQN'!$A$2:$A$2023,$G982,'1060 NQN'!$M$2:$M$2023)/$K982,0)</f>
        <v/>
      </c>
      <c r="O982" s="31">
        <f>IFERROR($K982*$N982,"")</f>
        <v/>
      </c>
      <c r="P982" s="31">
        <f>IFERROR($L982*$N982,"")</f>
        <v/>
      </c>
      <c r="Q982" s="31">
        <f>$M982*$N982</f>
        <v/>
      </c>
      <c r="R982" s="29" t="n"/>
      <c r="S982" s="39" t="n"/>
      <c r="T982" s="29" t="inlineStr">
        <is>
          <t>No aplica: uniformes, clasificación que el inventario físico de Farmacia no releva</t>
        </is>
      </c>
      <c r="U982" s="40" t="inlineStr">
        <is>
          <t>Fuera del alcance del inventario físico</t>
        </is>
      </c>
      <c r="V982" s="29" t="n"/>
      <c r="W982" s="29" t="n"/>
      <c r="X982" s="29" t="n"/>
      <c r="Y982" s="29" t="n"/>
      <c r="Z982" s="29" t="n"/>
      <c r="AA982" s="29" t="n"/>
    </row>
    <row r="983">
      <c r="A983" s="29" t="inlineStr">
        <is>
          <t>Neuquén</t>
        </is>
      </c>
      <c r="B983" s="29" t="inlineStr">
        <is>
          <t>1060</t>
        </is>
      </c>
      <c r="C983" s="29" t="inlineStr">
        <is>
          <t>Stock SAP</t>
        </is>
      </c>
      <c r="D983" s="29" t="inlineStr">
        <is>
          <t>Uniformes</t>
        </is>
      </c>
      <c r="E983" s="29" t="inlineStr">
        <is>
          <t>ZUNI</t>
        </is>
      </c>
      <c r="F983" s="29" t="inlineStr">
        <is>
          <t>Fuera del alcance</t>
        </is>
      </c>
      <c r="G983" s="29" t="inlineStr">
        <is>
          <t>3000568</t>
        </is>
      </c>
      <c r="H983" s="29" t="inlineStr">
        <is>
          <t>CHOMBA CELESTE ENFERMO YACIMIENTOS T3XL</t>
        </is>
      </c>
      <c r="I983" s="29" t="n"/>
      <c r="J983" s="29" t="n"/>
      <c r="K983" s="30">
        <f>SUMIF('1060 NQN'!$A$2:$A$2023,$G983,'1060 NQN'!$I$2:$I$2023)</f>
        <v/>
      </c>
      <c r="L983" s="30">
        <f>SUMIF('1060 NQN'!$A$2:$A$2023,$G983,'1060 NQN'!$Q$2:$Q$2023)</f>
        <v/>
      </c>
      <c r="M983" s="30">
        <f>$K983-$L983</f>
        <v/>
      </c>
      <c r="N983" s="31">
        <f>IFERROR(SUMIF('1060 NQN'!$A$2:$A$2023,$G983,'1060 NQN'!$M$2:$M$2023)/$K983,0)</f>
        <v/>
      </c>
      <c r="O983" s="31">
        <f>IFERROR($K983*$N983,"")</f>
        <v/>
      </c>
      <c r="P983" s="31">
        <f>IFERROR($L983*$N983,"")</f>
        <v/>
      </c>
      <c r="Q983" s="31">
        <f>$M983*$N983</f>
        <v/>
      </c>
      <c r="R983" s="29" t="n"/>
      <c r="S983" s="39" t="n"/>
      <c r="T983" s="29" t="inlineStr">
        <is>
          <t>No aplica: uniformes, clasificación que el inventario físico de Farmacia no releva</t>
        </is>
      </c>
      <c r="U983" s="40" t="inlineStr">
        <is>
          <t>Fuera del alcance del inventario físico</t>
        </is>
      </c>
      <c r="V983" s="29" t="n"/>
      <c r="W983" s="29" t="n"/>
      <c r="X983" s="29" t="n"/>
      <c r="Y983" s="29" t="n"/>
      <c r="Z983" s="29" t="n"/>
      <c r="AA983" s="29" t="n"/>
    </row>
    <row r="984">
      <c r="A984" s="29" t="inlineStr">
        <is>
          <t>Neuquén</t>
        </is>
      </c>
      <c r="B984" s="29" t="inlineStr">
        <is>
          <t>1060</t>
        </is>
      </c>
      <c r="C984" s="29" t="inlineStr">
        <is>
          <t>Stock SAP</t>
        </is>
      </c>
      <c r="D984" s="29" t="inlineStr">
        <is>
          <t>Uniformes</t>
        </is>
      </c>
      <c r="E984" s="29" t="inlineStr">
        <is>
          <t>ZUNI</t>
        </is>
      </c>
      <c r="F984" s="29" t="inlineStr">
        <is>
          <t>Fuera del alcance</t>
        </is>
      </c>
      <c r="G984" s="29" t="inlineStr">
        <is>
          <t>3000951</t>
        </is>
      </c>
      <c r="H984" s="29" t="inlineStr">
        <is>
          <t>CHAQUETA GRIS MCORTA YACIMIENTO T 3XL</t>
        </is>
      </c>
      <c r="I984" s="29" t="n"/>
      <c r="J984" s="29" t="n"/>
      <c r="K984" s="30">
        <f>SUMIF('1060 NQN'!$A$2:$A$2023,$G984,'1060 NQN'!$I$2:$I$2023)</f>
        <v/>
      </c>
      <c r="L984" s="30">
        <f>SUMIF('1060 NQN'!$A$2:$A$2023,$G984,'1060 NQN'!$Q$2:$Q$2023)</f>
        <v/>
      </c>
      <c r="M984" s="30">
        <f>$K984-$L984</f>
        <v/>
      </c>
      <c r="N984" s="31">
        <f>IFERROR(SUMIF('1060 NQN'!$A$2:$A$2023,$G984,'1060 NQN'!$M$2:$M$2023)/$K984,0)</f>
        <v/>
      </c>
      <c r="O984" s="31">
        <f>IFERROR($K984*$N984,"")</f>
        <v/>
      </c>
      <c r="P984" s="31">
        <f>IFERROR($L984*$N984,"")</f>
        <v/>
      </c>
      <c r="Q984" s="31">
        <f>$M984*$N984</f>
        <v/>
      </c>
      <c r="R984" s="29" t="n"/>
      <c r="S984" s="39" t="n"/>
      <c r="T984" s="29" t="inlineStr">
        <is>
          <t>No aplica: uniformes, clasificación que el inventario físico de Farmacia no releva</t>
        </is>
      </c>
      <c r="U984" s="40" t="inlineStr">
        <is>
          <t>Fuera del alcance del inventario físico</t>
        </is>
      </c>
      <c r="V984" s="29" t="n"/>
      <c r="W984" s="29" t="n"/>
      <c r="X984" s="29" t="n"/>
      <c r="Y984" s="29" t="n"/>
      <c r="Z984" s="29" t="n"/>
      <c r="AA984" s="29" t="n"/>
    </row>
    <row r="985">
      <c r="A985" s="29" t="inlineStr">
        <is>
          <t>Neuquén</t>
        </is>
      </c>
      <c r="B985" s="29" t="inlineStr">
        <is>
          <t>1060</t>
        </is>
      </c>
      <c r="C985" s="29" t="inlineStr">
        <is>
          <t>Stock SAP</t>
        </is>
      </c>
      <c r="D985" s="29" t="inlineStr">
        <is>
          <t>Uniformes</t>
        </is>
      </c>
      <c r="E985" s="29" t="inlineStr">
        <is>
          <t>ZUNI</t>
        </is>
      </c>
      <c r="F985" s="29" t="inlineStr">
        <is>
          <t>Fuera del alcance</t>
        </is>
      </c>
      <c r="G985" s="29" t="inlineStr">
        <is>
          <t>3001465</t>
        </is>
      </c>
      <c r="H985" s="29" t="inlineStr">
        <is>
          <t>CONJUNTO PRIMERA PIEL XXXL</t>
        </is>
      </c>
      <c r="I985" s="29" t="n"/>
      <c r="J985" s="29" t="n"/>
      <c r="K985" s="30">
        <f>SUMIF('1060 NQN'!$A$2:$A$2023,$G985,'1060 NQN'!$I$2:$I$2023)</f>
        <v/>
      </c>
      <c r="L985" s="30">
        <f>SUMIF('1060 NQN'!$A$2:$A$2023,$G985,'1060 NQN'!$Q$2:$Q$2023)</f>
        <v/>
      </c>
      <c r="M985" s="30">
        <f>$K985-$L985</f>
        <v/>
      </c>
      <c r="N985" s="31">
        <f>IFERROR(SUMIF('1060 NQN'!$A$2:$A$2023,$G985,'1060 NQN'!$M$2:$M$2023)/$K985,0)</f>
        <v/>
      </c>
      <c r="O985" s="31">
        <f>IFERROR($K985*$N985,"")</f>
        <v/>
      </c>
      <c r="P985" s="31">
        <f>IFERROR($L985*$N985,"")</f>
        <v/>
      </c>
      <c r="Q985" s="31">
        <f>$M985*$N985</f>
        <v/>
      </c>
      <c r="R985" s="29" t="n"/>
      <c r="S985" s="39" t="n"/>
      <c r="T985" s="29" t="inlineStr">
        <is>
          <t>No aplica: uniformes, clasificación que el inventario físico de Farmacia no releva</t>
        </is>
      </c>
      <c r="U985" s="40" t="inlineStr">
        <is>
          <t>Fuera del alcance del inventario físico</t>
        </is>
      </c>
      <c r="V985" s="29" t="n"/>
      <c r="W985" s="29" t="n"/>
      <c r="X985" s="29" t="n"/>
      <c r="Y985" s="29" t="n"/>
      <c r="Z985" s="29" t="n"/>
      <c r="AA985" s="29" t="n"/>
    </row>
    <row r="986">
      <c r="A986" s="29" t="inlineStr">
        <is>
          <t>Neuquén</t>
        </is>
      </c>
      <c r="B986" s="29" t="inlineStr">
        <is>
          <t>1060</t>
        </is>
      </c>
      <c r="C986" s="29" t="inlineStr">
        <is>
          <t>Stock SAP</t>
        </is>
      </c>
      <c r="D986" s="29" t="inlineStr">
        <is>
          <t>Uniformes</t>
        </is>
      </c>
      <c r="E986" s="29" t="inlineStr">
        <is>
          <t>ZUNI</t>
        </is>
      </c>
      <c r="F986" s="29" t="inlineStr">
        <is>
          <t>Fuera del alcance</t>
        </is>
      </c>
      <c r="G986" s="29" t="inlineStr">
        <is>
          <t>3001561</t>
        </is>
      </c>
      <c r="H986" s="29" t="inlineStr">
        <is>
          <t>CAMPERON NARANJA DE GRAFA S</t>
        </is>
      </c>
      <c r="I986" s="29" t="n"/>
      <c r="J986" s="29" t="n"/>
      <c r="K986" s="30">
        <f>SUMIF('1060 NQN'!$A$2:$A$2023,$G986,'1060 NQN'!$I$2:$I$2023)</f>
        <v/>
      </c>
      <c r="L986" s="30">
        <f>SUMIF('1060 NQN'!$A$2:$A$2023,$G986,'1060 NQN'!$Q$2:$Q$2023)</f>
        <v/>
      </c>
      <c r="M986" s="30">
        <f>$K986-$L986</f>
        <v/>
      </c>
      <c r="N986" s="31">
        <f>IFERROR(SUMIF('1060 NQN'!$A$2:$A$2023,$G986,'1060 NQN'!$M$2:$M$2023)/$K986,0)</f>
        <v/>
      </c>
      <c r="O986" s="31">
        <f>IFERROR($K986*$N986,"")</f>
        <v/>
      </c>
      <c r="P986" s="31">
        <f>IFERROR($L986*$N986,"")</f>
        <v/>
      </c>
      <c r="Q986" s="31">
        <f>$M986*$N986</f>
        <v/>
      </c>
      <c r="R986" s="29" t="n"/>
      <c r="S986" s="39" t="n"/>
      <c r="T986" s="29" t="inlineStr">
        <is>
          <t>No aplica: uniformes, clasificación que el inventario físico de Farmacia no releva</t>
        </is>
      </c>
      <c r="U986" s="40" t="inlineStr">
        <is>
          <t>Fuera del alcance del inventario físico</t>
        </is>
      </c>
      <c r="V986" s="29" t="n"/>
      <c r="W986" s="29" t="n"/>
      <c r="X986" s="29" t="n"/>
      <c r="Y986" s="29" t="n"/>
      <c r="Z986" s="29" t="n"/>
      <c r="AA986" s="29" t="n"/>
    </row>
    <row r="987">
      <c r="A987" s="29" t="inlineStr">
        <is>
          <t>Neuquén</t>
        </is>
      </c>
      <c r="B987" s="29" t="inlineStr">
        <is>
          <t>1060</t>
        </is>
      </c>
      <c r="C987" s="29" t="inlineStr">
        <is>
          <t>Stock SAP</t>
        </is>
      </c>
      <c r="D987" s="29" t="inlineStr">
        <is>
          <t>Descartables</t>
        </is>
      </c>
      <c r="E987" s="29" t="inlineStr">
        <is>
          <t>ZDES</t>
        </is>
      </c>
      <c r="F987" s="29" t="inlineStr">
        <is>
          <t>Dentro del alcance</t>
        </is>
      </c>
      <c r="G987" s="29" t="inlineStr">
        <is>
          <t>2000453</t>
        </is>
      </c>
      <c r="H987" s="29" t="inlineStr">
        <is>
          <t>HOJA DE BISTURI Nº 11</t>
        </is>
      </c>
      <c r="I987" s="29" t="n"/>
      <c r="J987" s="29" t="n"/>
      <c r="K987" s="30">
        <f>SUMIF('1060 NQN'!$A$2:$A$2023,$G987,'1060 NQN'!$I$2:$I$2023)</f>
        <v/>
      </c>
      <c r="L987" s="30">
        <f>SUMIF('1060 NQN'!$A$2:$A$2023,$G987,'1060 NQN'!$Q$2:$Q$2023)</f>
        <v/>
      </c>
      <c r="M987" s="30">
        <f>$K987-$L987</f>
        <v/>
      </c>
      <c r="N987" s="31">
        <f>IFERROR(SUMIF('1060 NQN'!$A$2:$A$2023,$G987,'1060 NQN'!$M$2:$M$2023)/$K987,0)</f>
        <v/>
      </c>
      <c r="O987" s="31">
        <f>IFERROR($K987*$N987,"")</f>
        <v/>
      </c>
      <c r="P987" s="31">
        <f>IFERROR($L987*$N987,"")</f>
        <v/>
      </c>
      <c r="Q987" s="31">
        <f>$M987*$N987</f>
        <v/>
      </c>
      <c r="R987" s="29" t="n"/>
      <c r="S987" s="39" t="n"/>
      <c r="T987" s="29" t="inlineStr">
        <is>
          <t>Sin recuento físico en el inventario de Avain</t>
        </is>
      </c>
      <c r="U987" s="40" t="inlineStr">
        <is>
          <t>Sin recuento físico</t>
        </is>
      </c>
      <c r="V987" s="29" t="n"/>
      <c r="W987" s="29" t="n"/>
      <c r="X987" s="29" t="n"/>
      <c r="Y987" s="29" t="n"/>
      <c r="Z987" s="29" t="n"/>
      <c r="AA987" s="29" t="inlineStr">
        <is>
          <t>El material ocupa 2 filas en la hoja 1060 NQN (lote/almacén). La cantidad SAP y la física de esta vista son el total del material.</t>
        </is>
      </c>
    </row>
    <row r="988">
      <c r="A988" s="29" t="inlineStr">
        <is>
          <t>Neuquén</t>
        </is>
      </c>
      <c r="B988" s="29" t="inlineStr">
        <is>
          <t>1060</t>
        </is>
      </c>
      <c r="C988" s="29" t="inlineStr">
        <is>
          <t>Stock SAP</t>
        </is>
      </c>
      <c r="D988" s="29" t="inlineStr">
        <is>
          <t>Uniformes</t>
        </is>
      </c>
      <c r="E988" s="29" t="inlineStr">
        <is>
          <t>ZUNI</t>
        </is>
      </c>
      <c r="F988" s="29" t="inlineStr">
        <is>
          <t>Fuera del alcance</t>
        </is>
      </c>
      <c r="G988" s="29" t="inlineStr">
        <is>
          <t>3000534</t>
        </is>
      </c>
      <c r="H988" s="29" t="inlineStr">
        <is>
          <t>CAMISA JEAN CLASICA T42</t>
        </is>
      </c>
      <c r="I988" s="29" t="n"/>
      <c r="J988" s="29" t="n"/>
      <c r="K988" s="30">
        <f>SUMIF('1060 NQN'!$A$2:$A$2023,$G988,'1060 NQN'!$I$2:$I$2023)</f>
        <v/>
      </c>
      <c r="L988" s="30">
        <f>SUMIF('1060 NQN'!$A$2:$A$2023,$G988,'1060 NQN'!$Q$2:$Q$2023)</f>
        <v/>
      </c>
      <c r="M988" s="30">
        <f>$K988-$L988</f>
        <v/>
      </c>
      <c r="N988" s="31">
        <f>IFERROR(SUMIF('1060 NQN'!$A$2:$A$2023,$G988,'1060 NQN'!$M$2:$M$2023)/$K988,0)</f>
        <v/>
      </c>
      <c r="O988" s="31">
        <f>IFERROR($K988*$N988,"")</f>
        <v/>
      </c>
      <c r="P988" s="31">
        <f>IFERROR($L988*$N988,"")</f>
        <v/>
      </c>
      <c r="Q988" s="31">
        <f>$M988*$N988</f>
        <v/>
      </c>
      <c r="R988" s="29" t="n"/>
      <c r="S988" s="39" t="n"/>
      <c r="T988" s="29" t="inlineStr">
        <is>
          <t>No aplica: uniformes, clasificación que el inventario físico de Farmacia no releva</t>
        </is>
      </c>
      <c r="U988" s="40" t="inlineStr">
        <is>
          <t>Fuera del alcance del inventario físico</t>
        </is>
      </c>
      <c r="V988" s="29" t="n"/>
      <c r="W988" s="29" t="n"/>
      <c r="X988" s="29" t="n"/>
      <c r="Y988" s="29" t="n"/>
      <c r="Z988" s="29" t="n"/>
      <c r="AA988" s="29" t="n"/>
    </row>
    <row r="989">
      <c r="A989" s="29" t="inlineStr">
        <is>
          <t>Neuquén</t>
        </is>
      </c>
      <c r="B989" s="29" t="inlineStr">
        <is>
          <t>1060</t>
        </is>
      </c>
      <c r="C989" s="29" t="inlineStr">
        <is>
          <t>Stock SAP</t>
        </is>
      </c>
      <c r="D989" s="29" t="inlineStr">
        <is>
          <t>Uniformes</t>
        </is>
      </c>
      <c r="E989" s="29" t="inlineStr">
        <is>
          <t>ZUNI</t>
        </is>
      </c>
      <c r="F989" s="29" t="inlineStr">
        <is>
          <t>Fuera del alcance</t>
        </is>
      </c>
      <c r="G989" s="29" t="inlineStr">
        <is>
          <t>3001057</t>
        </is>
      </c>
      <c r="H989" s="29" t="inlineStr">
        <is>
          <t>MAMELUCO IGNIFUGO NOMEX 4.5 OZ TALLE XXL</t>
        </is>
      </c>
      <c r="I989" s="29" t="n"/>
      <c r="J989" s="29" t="n"/>
      <c r="K989" s="30">
        <f>SUMIF('1060 NQN'!$A$2:$A$2023,$G989,'1060 NQN'!$I$2:$I$2023)</f>
        <v/>
      </c>
      <c r="L989" s="30">
        <f>SUMIF('1060 NQN'!$A$2:$A$2023,$G989,'1060 NQN'!$Q$2:$Q$2023)</f>
        <v/>
      </c>
      <c r="M989" s="30">
        <f>$K989-$L989</f>
        <v/>
      </c>
      <c r="N989" s="31">
        <f>IFERROR(SUMIF('1060 NQN'!$A$2:$A$2023,$G989,'1060 NQN'!$M$2:$M$2023)/$K989,0)</f>
        <v/>
      </c>
      <c r="O989" s="31">
        <f>IFERROR($K989*$N989,"")</f>
        <v/>
      </c>
      <c r="P989" s="31">
        <f>IFERROR($L989*$N989,"")</f>
        <v/>
      </c>
      <c r="Q989" s="31">
        <f>$M989*$N989</f>
        <v/>
      </c>
      <c r="R989" s="29" t="n"/>
      <c r="S989" s="39" t="n"/>
      <c r="T989" s="29" t="inlineStr">
        <is>
          <t>No aplica: uniformes, clasificación que el inventario físico de Farmacia no releva</t>
        </is>
      </c>
      <c r="U989" s="40" t="inlineStr">
        <is>
          <t>Fuera del alcance del inventario físico</t>
        </is>
      </c>
      <c r="V989" s="29" t="n"/>
      <c r="W989" s="29" t="n"/>
      <c r="X989" s="29" t="n"/>
      <c r="Y989" s="29" t="n"/>
      <c r="Z989" s="29" t="n"/>
      <c r="AA989" s="29" t="n"/>
    </row>
    <row r="990">
      <c r="A990" s="29" t="inlineStr">
        <is>
          <t>Neuquén</t>
        </is>
      </c>
      <c r="B990" s="29" t="inlineStr">
        <is>
          <t>1060</t>
        </is>
      </c>
      <c r="C990" s="29" t="inlineStr">
        <is>
          <t>Stock SAP</t>
        </is>
      </c>
      <c r="D990" s="29" t="inlineStr">
        <is>
          <t>Descartables</t>
        </is>
      </c>
      <c r="E990" s="29" t="inlineStr">
        <is>
          <t>ZDES</t>
        </is>
      </c>
      <c r="F990" s="29" t="inlineStr">
        <is>
          <t>Dentro del alcance</t>
        </is>
      </c>
      <c r="G990" s="29" t="inlineStr">
        <is>
          <t>2000015</t>
        </is>
      </c>
      <c r="H990" s="29" t="inlineStr">
        <is>
          <t>MANDRIL P/LARINGO ADULTO ESTERIL</t>
        </is>
      </c>
      <c r="I990" s="29" t="n"/>
      <c r="J990" s="29" t="n"/>
      <c r="K990" s="30">
        <f>SUMIF('1060 NQN'!$A$2:$A$2023,$G990,'1060 NQN'!$I$2:$I$2023)</f>
        <v/>
      </c>
      <c r="L990" s="30">
        <f>SUMIF('1060 NQN'!$A$2:$A$2023,$G990,'1060 NQN'!$Q$2:$Q$2023)</f>
        <v/>
      </c>
      <c r="M990" s="30">
        <f>$K990-$L990</f>
        <v/>
      </c>
      <c r="N990" s="31">
        <f>IFERROR(SUMIF('1060 NQN'!$A$2:$A$2023,$G990,'1060 NQN'!$M$2:$M$2023)/$K990,0)</f>
        <v/>
      </c>
      <c r="O990" s="31">
        <f>IFERROR($K990*$N990,"")</f>
        <v/>
      </c>
      <c r="P990" s="31">
        <f>IFERROR($L990*$N990,"")</f>
        <v/>
      </c>
      <c r="Q990" s="31">
        <f>$M990*$N990</f>
        <v/>
      </c>
      <c r="R990" s="29" t="n"/>
      <c r="S990" s="39" t="n"/>
      <c r="T990" s="29" t="inlineStr">
        <is>
          <t>Sin recuento físico en el inventario de Avain</t>
        </is>
      </c>
      <c r="U990" s="40" t="inlineStr">
        <is>
          <t>Sin recuento físico</t>
        </is>
      </c>
      <c r="V990" s="29" t="n"/>
      <c r="W990" s="29" t="n"/>
      <c r="X990" s="29" t="n"/>
      <c r="Y990" s="29" t="n"/>
      <c r="Z990" s="29" t="n"/>
      <c r="AA990" s="29" t="inlineStr">
        <is>
          <t>El material ocupa 2 filas en la hoja 1060 NQN (lote/almacén). La cantidad SAP y la física de esta vista son el total del material.</t>
        </is>
      </c>
    </row>
    <row r="991">
      <c r="A991" s="29" t="inlineStr">
        <is>
          <t>Neuquén</t>
        </is>
      </c>
      <c r="B991" s="29" t="inlineStr">
        <is>
          <t>1060</t>
        </is>
      </c>
      <c r="C991" s="29" t="inlineStr">
        <is>
          <t>Stock SAP</t>
        </is>
      </c>
      <c r="D991" s="29" t="inlineStr">
        <is>
          <t>Descartables</t>
        </is>
      </c>
      <c r="E991" s="29" t="inlineStr">
        <is>
          <t>ZDES</t>
        </is>
      </c>
      <c r="F991" s="29" t="inlineStr">
        <is>
          <t>Dentro del alcance</t>
        </is>
      </c>
      <c r="G991" s="29" t="inlineStr">
        <is>
          <t>2000049</t>
        </is>
      </c>
      <c r="H991" s="29" t="inlineStr">
        <is>
          <t>COLLAR CERVICAL CHICO</t>
        </is>
      </c>
      <c r="I991" s="29" t="n"/>
      <c r="J991" s="29" t="n"/>
      <c r="K991" s="30">
        <f>SUMIF('1060 NQN'!$A$2:$A$2023,$G991,'1060 NQN'!$I$2:$I$2023)</f>
        <v/>
      </c>
      <c r="L991" s="30">
        <f>SUMIF('1060 NQN'!$A$2:$A$2023,$G991,'1060 NQN'!$Q$2:$Q$2023)</f>
        <v/>
      </c>
      <c r="M991" s="30">
        <f>$K991-$L991</f>
        <v/>
      </c>
      <c r="N991" s="31">
        <f>IFERROR(SUMIF('1060 NQN'!$A$2:$A$2023,$G991,'1060 NQN'!$M$2:$M$2023)/$K991,0)</f>
        <v/>
      </c>
      <c r="O991" s="31">
        <f>IFERROR($K991*$N991,"")</f>
        <v/>
      </c>
      <c r="P991" s="31">
        <f>IFERROR($L991*$N991,"")</f>
        <v/>
      </c>
      <c r="Q991" s="31">
        <f>$M991*$N991</f>
        <v/>
      </c>
      <c r="R991" s="29" t="n"/>
      <c r="S991" s="39" t="n"/>
      <c r="T991" s="29" t="inlineStr">
        <is>
          <t>Sin recuento físico en el inventario de Avain</t>
        </is>
      </c>
      <c r="U991" s="40" t="inlineStr">
        <is>
          <t>Sin recuento físico</t>
        </is>
      </c>
      <c r="V991" s="29" t="n"/>
      <c r="W991" s="29" t="n"/>
      <c r="X991" s="29" t="n"/>
      <c r="Y991" s="29" t="n"/>
      <c r="Z991" s="29" t="n"/>
      <c r="AA991" s="29" t="n"/>
    </row>
    <row r="992">
      <c r="A992" s="29" t="inlineStr">
        <is>
          <t>Neuquén</t>
        </is>
      </c>
      <c r="B992" s="29" t="inlineStr">
        <is>
          <t>1060</t>
        </is>
      </c>
      <c r="C992" s="29" t="inlineStr">
        <is>
          <t>Stock SAP</t>
        </is>
      </c>
      <c r="D992" s="29" t="inlineStr">
        <is>
          <t>Descartables</t>
        </is>
      </c>
      <c r="E992" s="29" t="inlineStr">
        <is>
          <t>ZDES</t>
        </is>
      </c>
      <c r="F992" s="29" t="inlineStr">
        <is>
          <t>Dentro del alcance</t>
        </is>
      </c>
      <c r="G992" s="29" t="inlineStr">
        <is>
          <t>2000086</t>
        </is>
      </c>
      <c r="H992" s="29" t="inlineStr">
        <is>
          <t>COLLAR CERVICAL PEQUEÑO</t>
        </is>
      </c>
      <c r="I992" s="29" t="n"/>
      <c r="J992" s="29" t="n"/>
      <c r="K992" s="30">
        <f>SUMIF('1060 NQN'!$A$2:$A$2023,$G992,'1060 NQN'!$I$2:$I$2023)</f>
        <v/>
      </c>
      <c r="L992" s="30">
        <f>SUMIF('1060 NQN'!$A$2:$A$2023,$G992,'1060 NQN'!$Q$2:$Q$2023)</f>
        <v/>
      </c>
      <c r="M992" s="30">
        <f>$K992-$L992</f>
        <v/>
      </c>
      <c r="N992" s="31">
        <f>IFERROR(SUMIF('1060 NQN'!$A$2:$A$2023,$G992,'1060 NQN'!$M$2:$M$2023)/$K992,0)</f>
        <v/>
      </c>
      <c r="O992" s="31">
        <f>IFERROR($K992*$N992,"")</f>
        <v/>
      </c>
      <c r="P992" s="31">
        <f>IFERROR($L992*$N992,"")</f>
        <v/>
      </c>
      <c r="Q992" s="31">
        <f>$M992*$N992</f>
        <v/>
      </c>
      <c r="R992" s="29" t="n"/>
      <c r="S992" s="39" t="n"/>
      <c r="T992" s="29" t="inlineStr">
        <is>
          <t>Sin recuento físico en el inventario de Avain</t>
        </is>
      </c>
      <c r="U992" s="40" t="inlineStr">
        <is>
          <t>Sin recuento físico</t>
        </is>
      </c>
      <c r="V992" s="29" t="n"/>
      <c r="W992" s="29" t="n"/>
      <c r="X992" s="29" t="n"/>
      <c r="Y992" s="29" t="n"/>
      <c r="Z992" s="29" t="n"/>
      <c r="AA992" s="29" t="n"/>
    </row>
    <row r="993">
      <c r="A993" s="29" t="inlineStr">
        <is>
          <t>Neuquén</t>
        </is>
      </c>
      <c r="B993" s="29" t="inlineStr">
        <is>
          <t>1060</t>
        </is>
      </c>
      <c r="C993" s="29" t="inlineStr">
        <is>
          <t>Stock SAP</t>
        </is>
      </c>
      <c r="D993" s="29" t="inlineStr">
        <is>
          <t>Descartables</t>
        </is>
      </c>
      <c r="E993" s="29" t="inlineStr">
        <is>
          <t>ZDES</t>
        </is>
      </c>
      <c r="F993" s="29" t="inlineStr">
        <is>
          <t>Dentro del alcance</t>
        </is>
      </c>
      <c r="G993" s="29" t="inlineStr">
        <is>
          <t>2000145</t>
        </is>
      </c>
      <c r="H993" s="29" t="inlineStr">
        <is>
          <t>Kit  DE  H.I.V.</t>
        </is>
      </c>
      <c r="I993" s="29" t="n"/>
      <c r="J993" s="29" t="n"/>
      <c r="K993" s="30">
        <f>SUMIF('1060 NQN'!$A$2:$A$2023,$G993,'1060 NQN'!$I$2:$I$2023)</f>
        <v/>
      </c>
      <c r="L993" s="30">
        <f>SUMIF('1060 NQN'!$A$2:$A$2023,$G993,'1060 NQN'!$Q$2:$Q$2023)</f>
        <v/>
      </c>
      <c r="M993" s="30">
        <f>$K993-$L993</f>
        <v/>
      </c>
      <c r="N993" s="31">
        <f>IFERROR(SUMIF('1060 NQN'!$A$2:$A$2023,$G993,'1060 NQN'!$M$2:$M$2023)/$K993,0)</f>
        <v/>
      </c>
      <c r="O993" s="31">
        <f>IFERROR($K993*$N993,"")</f>
        <v/>
      </c>
      <c r="P993" s="31">
        <f>IFERROR($L993*$N993,"")</f>
        <v/>
      </c>
      <c r="Q993" s="31">
        <f>$M993*$N993</f>
        <v/>
      </c>
      <c r="R993" s="29" t="n"/>
      <c r="S993" s="39" t="n"/>
      <c r="T993" s="29" t="inlineStr">
        <is>
          <t>Sin recuento físico en el inventario de Avain</t>
        </is>
      </c>
      <c r="U993" s="40" t="inlineStr">
        <is>
          <t>Sin recuento físico</t>
        </is>
      </c>
      <c r="V993" s="29" t="n"/>
      <c r="W993" s="29" t="n"/>
      <c r="X993" s="29" t="n"/>
      <c r="Y993" s="29" t="n"/>
      <c r="Z993" s="29" t="n"/>
      <c r="AA993" s="29" t="inlineStr">
        <is>
          <t>El material ocupa 2 filas en la hoja 1060 NQN (lote/almacén). La cantidad SAP y la física de esta vista son el total del material.</t>
        </is>
      </c>
    </row>
    <row r="994">
      <c r="A994" s="29" t="inlineStr">
        <is>
          <t>Neuquén</t>
        </is>
      </c>
      <c r="B994" s="29" t="inlineStr">
        <is>
          <t>1060</t>
        </is>
      </c>
      <c r="C994" s="29" t="inlineStr">
        <is>
          <t>Stock SAP</t>
        </is>
      </c>
      <c r="D994" s="29" t="inlineStr">
        <is>
          <t>Descartables</t>
        </is>
      </c>
      <c r="E994" s="29" t="inlineStr">
        <is>
          <t>ZDES</t>
        </is>
      </c>
      <c r="F994" s="29" t="inlineStr">
        <is>
          <t>Dentro del alcance</t>
        </is>
      </c>
      <c r="G994" s="29" t="inlineStr">
        <is>
          <t>2000475</t>
        </is>
      </c>
      <c r="H994" s="29" t="inlineStr">
        <is>
          <t>PILA  C 2</t>
        </is>
      </c>
      <c r="I994" s="29" t="inlineStr">
        <is>
          <t>282; 247; 503; 505; 504</t>
        </is>
      </c>
      <c r="J994" s="29" t="inlineStr">
        <is>
          <t>PILA C; Pilas 2032; PILAS 9V; PILAS A76; PILAS LR41</t>
        </is>
      </c>
      <c r="K994" s="30">
        <f>SUMIF('1060 NQN'!$A$2:$A$2023,$G994,'1060 NQN'!$I$2:$I$2023)</f>
        <v/>
      </c>
      <c r="L994" s="30">
        <f>SUMIF('1060 NQN'!$A$2:$A$2023,$G994,'1060 NQN'!$Q$2:$Q$2023)</f>
        <v/>
      </c>
      <c r="M994" s="30">
        <f>$K994-$L994</f>
        <v/>
      </c>
      <c r="N994" s="31">
        <f>IFERROR(SUMIF('1060 NQN'!$A$2:$A$2023,$G994,'1060 NQN'!$M$2:$M$2023)/$K994,0)</f>
        <v/>
      </c>
      <c r="O994" s="31">
        <f>IFERROR($K994*$N994,"")</f>
        <v/>
      </c>
      <c r="P994" s="31">
        <f>IFERROR($L994*$N994,"")</f>
        <v/>
      </c>
      <c r="Q994" s="31">
        <f>$M994*$N994</f>
        <v/>
      </c>
      <c r="R994" s="41" t="inlineStr">
        <is>
          <t>Valorización a validar: relación de cantidades 51 a 1 entre SAP y el recuento físico. Sugiere distinta unidad de medida (SAP por caja o envase y el recuento por unidad). La diferencia económica de esta fila no debe tomarse como definitiva.</t>
        </is>
      </c>
      <c r="S994" s="38" t="inlineStr">
        <is>
          <t>Baja</t>
        </is>
      </c>
      <c r="T994" s="29" t="inlineStr">
        <is>
          <t>Homologado – confianza Baja – pendiente de validación</t>
        </is>
      </c>
      <c r="U994" s="37" t="inlineStr">
        <is>
          <t>Dar de alta en SAP</t>
        </is>
      </c>
      <c r="V994" s="29" t="inlineStr">
        <is>
          <t>Cruce por nomenclatura SAP</t>
        </is>
      </c>
      <c r="W994" s="29" t="inlineStr">
        <is>
          <t>No</t>
        </is>
      </c>
      <c r="X994" s="29" t="n"/>
      <c r="Y994" s="29" t="inlineStr">
        <is>
          <t>No</t>
        </is>
      </c>
      <c r="Z994" s="29" t="n"/>
      <c r="AA994" s="29" t="inlineStr">
        <is>
          <t>Varias denominaciones del inventario físico corresponden a este material SAP (282 PILA C; 247 Pilas 2032; 503 PILAS 9V; 505 PILAS A76; 504 PILAS LR41). Se sumaron las cantidades físicas. Cruce por nomenclatura: similitud 0.89. Cruce por nomenclatura: calibre/talle/medida distinta; similitud 0.62. El código Avain 503 figura en la homologación como «Difenhidramina+Calamina» (master M07-004), pero en el inventario físico corresponde a «PILAS 9V». El código no coincide con el producto: no se usó el vínculo de la homologación y se cruzó por nomenclatura. A revisar con los responsables de la base. Cruce por nomenclatura: similitud 0.61. El código Avain 505 figura en la homologación como «Famotidina» (master M08-008), pero en el inventario físico corresponde a «PILAS A76». El código no coincide con el producto: no se usó el vínculo de la homologación y se cruzó por nomenclatura. A revisar con los responsables de la base. Cruce por nomenclatura: similitud 0.60. El código Avain 504 figura en la homologación como «Hioscina+Dipirona» (master M08-005), pero en el inventario físico corresponde a «PILAS LR41». El código no coincide con el producto: no se usó el vínculo de la homologación y se cruzó por nomenclatura. A revisar con los responsables de la base. Cruce por nomenclatura: similitud 0.59.</t>
        </is>
      </c>
    </row>
    <row r="995">
      <c r="A995" s="29" t="inlineStr">
        <is>
          <t>Neuquén</t>
        </is>
      </c>
      <c r="B995" s="29" t="inlineStr">
        <is>
          <t>1060</t>
        </is>
      </c>
      <c r="C995" s="29" t="inlineStr">
        <is>
          <t>Stock SAP</t>
        </is>
      </c>
      <c r="D995" s="29" t="inlineStr">
        <is>
          <t>Uniformes</t>
        </is>
      </c>
      <c r="E995" s="29" t="inlineStr">
        <is>
          <t>ZUNI</t>
        </is>
      </c>
      <c r="F995" s="29" t="inlineStr">
        <is>
          <t>Fuera del alcance</t>
        </is>
      </c>
      <c r="G995" s="29" t="inlineStr">
        <is>
          <t>3000302</t>
        </is>
      </c>
      <c r="H995" s="29" t="inlineStr">
        <is>
          <t>CAMPERA SOFT SHELL GRIS ECA XL</t>
        </is>
      </c>
      <c r="I995" s="29" t="n"/>
      <c r="J995" s="29" t="n"/>
      <c r="K995" s="30">
        <f>SUMIF('1060 NQN'!$A$2:$A$2023,$G995,'1060 NQN'!$I$2:$I$2023)</f>
        <v/>
      </c>
      <c r="L995" s="30">
        <f>SUMIF('1060 NQN'!$A$2:$A$2023,$G995,'1060 NQN'!$Q$2:$Q$2023)</f>
        <v/>
      </c>
      <c r="M995" s="30">
        <f>$K995-$L995</f>
        <v/>
      </c>
      <c r="N995" s="31">
        <f>IFERROR(SUMIF('1060 NQN'!$A$2:$A$2023,$G995,'1060 NQN'!$M$2:$M$2023)/$K995,0)</f>
        <v/>
      </c>
      <c r="O995" s="31">
        <f>IFERROR($K995*$N995,"")</f>
        <v/>
      </c>
      <c r="P995" s="31">
        <f>IFERROR($L995*$N995,"")</f>
        <v/>
      </c>
      <c r="Q995" s="31">
        <f>$M995*$N995</f>
        <v/>
      </c>
      <c r="R995" s="29" t="n"/>
      <c r="S995" s="39" t="n"/>
      <c r="T995" s="29" t="inlineStr">
        <is>
          <t>No aplica: uniformes, clasificación que el inventario físico de Farmacia no releva</t>
        </is>
      </c>
      <c r="U995" s="40" t="inlineStr">
        <is>
          <t>Fuera del alcance del inventario físico</t>
        </is>
      </c>
      <c r="V995" s="29" t="n"/>
      <c r="W995" s="29" t="n"/>
      <c r="X995" s="29" t="n"/>
      <c r="Y995" s="29" t="n"/>
      <c r="Z995" s="29" t="n"/>
      <c r="AA995" s="29" t="n"/>
    </row>
    <row r="996">
      <c r="A996" s="29" t="inlineStr">
        <is>
          <t>Neuquén</t>
        </is>
      </c>
      <c r="B996" s="29" t="inlineStr">
        <is>
          <t>1060</t>
        </is>
      </c>
      <c r="C996" s="29" t="inlineStr">
        <is>
          <t>Stock SAP</t>
        </is>
      </c>
      <c r="D996" s="29" t="inlineStr">
        <is>
          <t>Uniformes</t>
        </is>
      </c>
      <c r="E996" s="29" t="inlineStr">
        <is>
          <t>ZUNI</t>
        </is>
      </c>
      <c r="F996" s="29" t="inlineStr">
        <is>
          <t>Fuera del alcance</t>
        </is>
      </c>
      <c r="G996" s="29" t="inlineStr">
        <is>
          <t>3000498</t>
        </is>
      </c>
      <c r="H996" s="29" t="inlineStr">
        <is>
          <t>PANTALON JEAN C/LOGO YAC T42</t>
        </is>
      </c>
      <c r="I996" s="29" t="n"/>
      <c r="J996" s="29" t="n"/>
      <c r="K996" s="30">
        <f>SUMIF('1060 NQN'!$A$2:$A$2023,$G996,'1060 NQN'!$I$2:$I$2023)</f>
        <v/>
      </c>
      <c r="L996" s="30">
        <f>SUMIF('1060 NQN'!$A$2:$A$2023,$G996,'1060 NQN'!$Q$2:$Q$2023)</f>
        <v/>
      </c>
      <c r="M996" s="30">
        <f>$K996-$L996</f>
        <v/>
      </c>
      <c r="N996" s="31">
        <f>IFERROR(SUMIF('1060 NQN'!$A$2:$A$2023,$G996,'1060 NQN'!$M$2:$M$2023)/$K996,0)</f>
        <v/>
      </c>
      <c r="O996" s="31">
        <f>IFERROR($K996*$N996,"")</f>
        <v/>
      </c>
      <c r="P996" s="31">
        <f>IFERROR($L996*$N996,"")</f>
        <v/>
      </c>
      <c r="Q996" s="31">
        <f>$M996*$N996</f>
        <v/>
      </c>
      <c r="R996" s="29" t="n"/>
      <c r="S996" s="39" t="n"/>
      <c r="T996" s="29" t="inlineStr">
        <is>
          <t>No aplica: uniformes, clasificación que el inventario físico de Farmacia no releva</t>
        </is>
      </c>
      <c r="U996" s="40" t="inlineStr">
        <is>
          <t>Fuera del alcance del inventario físico</t>
        </is>
      </c>
      <c r="V996" s="29" t="n"/>
      <c r="W996" s="29" t="n"/>
      <c r="X996" s="29" t="n"/>
      <c r="Y996" s="29" t="n"/>
      <c r="Z996" s="29" t="n"/>
      <c r="AA996" s="29" t="n"/>
    </row>
    <row r="997">
      <c r="A997" s="29" t="inlineStr">
        <is>
          <t>Neuquén</t>
        </is>
      </c>
      <c r="B997" s="29" t="inlineStr">
        <is>
          <t>1060</t>
        </is>
      </c>
      <c r="C997" s="29" t="inlineStr">
        <is>
          <t>Stock SAP</t>
        </is>
      </c>
      <c r="D997" s="29" t="inlineStr">
        <is>
          <t>Uniformes</t>
        </is>
      </c>
      <c r="E997" s="29" t="inlineStr">
        <is>
          <t>ZUNI</t>
        </is>
      </c>
      <c r="F997" s="29" t="inlineStr">
        <is>
          <t>Fuera del alcance</t>
        </is>
      </c>
      <c r="G997" s="29" t="inlineStr">
        <is>
          <t>3000507</t>
        </is>
      </c>
      <c r="H997" s="29" t="inlineStr">
        <is>
          <t>PANTALON JEAN C/LOGO YAC T58</t>
        </is>
      </c>
      <c r="I997" s="29" t="n"/>
      <c r="J997" s="29" t="n"/>
      <c r="K997" s="30">
        <f>SUMIF('1060 NQN'!$A$2:$A$2023,$G997,'1060 NQN'!$I$2:$I$2023)</f>
        <v/>
      </c>
      <c r="L997" s="30">
        <f>SUMIF('1060 NQN'!$A$2:$A$2023,$G997,'1060 NQN'!$Q$2:$Q$2023)</f>
        <v/>
      </c>
      <c r="M997" s="30">
        <f>$K997-$L997</f>
        <v/>
      </c>
      <c r="N997" s="31">
        <f>IFERROR(SUMIF('1060 NQN'!$A$2:$A$2023,$G997,'1060 NQN'!$M$2:$M$2023)/$K997,0)</f>
        <v/>
      </c>
      <c r="O997" s="31">
        <f>IFERROR($K997*$N997,"")</f>
        <v/>
      </c>
      <c r="P997" s="31">
        <f>IFERROR($L997*$N997,"")</f>
        <v/>
      </c>
      <c r="Q997" s="31">
        <f>$M997*$N997</f>
        <v/>
      </c>
      <c r="R997" s="29" t="n"/>
      <c r="S997" s="39" t="n"/>
      <c r="T997" s="29" t="inlineStr">
        <is>
          <t>No aplica: uniformes, clasificación que el inventario físico de Farmacia no releva</t>
        </is>
      </c>
      <c r="U997" s="40" t="inlineStr">
        <is>
          <t>Fuera del alcance del inventario físico</t>
        </is>
      </c>
      <c r="V997" s="29" t="n"/>
      <c r="W997" s="29" t="n"/>
      <c r="X997" s="29" t="n"/>
      <c r="Y997" s="29" t="n"/>
      <c r="Z997" s="29" t="n"/>
      <c r="AA997" s="29" t="n"/>
    </row>
    <row r="998">
      <c r="A998" s="29" t="inlineStr">
        <is>
          <t>Neuquén</t>
        </is>
      </c>
      <c r="B998" s="29" t="inlineStr">
        <is>
          <t>1060</t>
        </is>
      </c>
      <c r="C998" s="29" t="inlineStr">
        <is>
          <t>Stock SAP</t>
        </is>
      </c>
      <c r="D998" s="29" t="inlineStr">
        <is>
          <t>Uniformes</t>
        </is>
      </c>
      <c r="E998" s="29" t="inlineStr">
        <is>
          <t>ZUNI</t>
        </is>
      </c>
      <c r="F998" s="29" t="inlineStr">
        <is>
          <t>Fuera del alcance</t>
        </is>
      </c>
      <c r="G998" s="29" t="inlineStr">
        <is>
          <t>3000650</t>
        </is>
      </c>
      <c r="H998" s="29" t="inlineStr">
        <is>
          <t>PANTALON JEAN C/LOGO YAC T42 DAMA</t>
        </is>
      </c>
      <c r="I998" s="29" t="n"/>
      <c r="J998" s="29" t="n"/>
      <c r="K998" s="30">
        <f>SUMIF('1060 NQN'!$A$2:$A$2023,$G998,'1060 NQN'!$I$2:$I$2023)</f>
        <v/>
      </c>
      <c r="L998" s="30">
        <f>SUMIF('1060 NQN'!$A$2:$A$2023,$G998,'1060 NQN'!$Q$2:$Q$2023)</f>
        <v/>
      </c>
      <c r="M998" s="30">
        <f>$K998-$L998</f>
        <v/>
      </c>
      <c r="N998" s="31">
        <f>IFERROR(SUMIF('1060 NQN'!$A$2:$A$2023,$G998,'1060 NQN'!$M$2:$M$2023)/$K998,0)</f>
        <v/>
      </c>
      <c r="O998" s="31">
        <f>IFERROR($K998*$N998,"")</f>
        <v/>
      </c>
      <c r="P998" s="31">
        <f>IFERROR($L998*$N998,"")</f>
        <v/>
      </c>
      <c r="Q998" s="31">
        <f>$M998*$N998</f>
        <v/>
      </c>
      <c r="R998" s="29" t="n"/>
      <c r="S998" s="39" t="n"/>
      <c r="T998" s="29" t="inlineStr">
        <is>
          <t>No aplica: uniformes, clasificación que el inventario físico de Farmacia no releva</t>
        </is>
      </c>
      <c r="U998" s="40" t="inlineStr">
        <is>
          <t>Fuera del alcance del inventario físico</t>
        </is>
      </c>
      <c r="V998" s="29" t="n"/>
      <c r="W998" s="29" t="n"/>
      <c r="X998" s="29" t="n"/>
      <c r="Y998" s="29" t="n"/>
      <c r="Z998" s="29" t="n"/>
      <c r="AA998" s="29" t="inlineStr">
        <is>
          <t>El material ocupa 2 filas en la hoja 1060 NQN (lote/almacén). La cantidad SAP y la física de esta vista son el total del material.</t>
        </is>
      </c>
    </row>
    <row r="999">
      <c r="A999" s="29" t="inlineStr">
        <is>
          <t>Neuquén</t>
        </is>
      </c>
      <c r="B999" s="29" t="inlineStr">
        <is>
          <t>1060</t>
        </is>
      </c>
      <c r="C999" s="29" t="inlineStr">
        <is>
          <t>Stock SAP</t>
        </is>
      </c>
      <c r="D999" s="29" t="inlineStr">
        <is>
          <t>Uniformes</t>
        </is>
      </c>
      <c r="E999" s="29" t="inlineStr">
        <is>
          <t>ZUNI</t>
        </is>
      </c>
      <c r="F999" s="29" t="inlineStr">
        <is>
          <t>Fuera del alcance</t>
        </is>
      </c>
      <c r="G999" s="29" t="inlineStr">
        <is>
          <t>3000944</t>
        </is>
      </c>
      <c r="H999" s="29" t="inlineStr">
        <is>
          <t>CHAQUETA CELESTE MCORTA YACIMIENTO T 3XL</t>
        </is>
      </c>
      <c r="I999" s="29" t="n"/>
      <c r="J999" s="29" t="n"/>
      <c r="K999" s="30">
        <f>SUMIF('1060 NQN'!$A$2:$A$2023,$G999,'1060 NQN'!$I$2:$I$2023)</f>
        <v/>
      </c>
      <c r="L999" s="30">
        <f>SUMIF('1060 NQN'!$A$2:$A$2023,$G999,'1060 NQN'!$Q$2:$Q$2023)</f>
        <v/>
      </c>
      <c r="M999" s="30">
        <f>$K999-$L999</f>
        <v/>
      </c>
      <c r="N999" s="31">
        <f>IFERROR(SUMIF('1060 NQN'!$A$2:$A$2023,$G999,'1060 NQN'!$M$2:$M$2023)/$K999,0)</f>
        <v/>
      </c>
      <c r="O999" s="31">
        <f>IFERROR($K999*$N999,"")</f>
        <v/>
      </c>
      <c r="P999" s="31">
        <f>IFERROR($L999*$N999,"")</f>
        <v/>
      </c>
      <c r="Q999" s="31">
        <f>$M999*$N999</f>
        <v/>
      </c>
      <c r="R999" s="29" t="n"/>
      <c r="S999" s="39" t="n"/>
      <c r="T999" s="29" t="inlineStr">
        <is>
          <t>No aplica: uniformes, clasificación que el inventario físico de Farmacia no releva</t>
        </is>
      </c>
      <c r="U999" s="40" t="inlineStr">
        <is>
          <t>Fuera del alcance del inventario físico</t>
        </is>
      </c>
      <c r="V999" s="29" t="n"/>
      <c r="W999" s="29" t="n"/>
      <c r="X999" s="29" t="n"/>
      <c r="Y999" s="29" t="n"/>
      <c r="Z999" s="29" t="n"/>
      <c r="AA999" s="29" t="n"/>
    </row>
    <row r="1000">
      <c r="A1000" s="29" t="inlineStr">
        <is>
          <t>Neuquén</t>
        </is>
      </c>
      <c r="B1000" s="29" t="inlineStr">
        <is>
          <t>1060</t>
        </is>
      </c>
      <c r="C1000" s="29" t="inlineStr">
        <is>
          <t>Stock SAP</t>
        </is>
      </c>
      <c r="D1000" s="29" t="inlineStr">
        <is>
          <t>Uniformes</t>
        </is>
      </c>
      <c r="E1000" s="29" t="inlineStr">
        <is>
          <t>ZUNI</t>
        </is>
      </c>
      <c r="F1000" s="29" t="inlineStr">
        <is>
          <t>Fuera del alcance</t>
        </is>
      </c>
      <c r="G1000" s="29" t="inlineStr">
        <is>
          <t>3001534</t>
        </is>
      </c>
      <c r="H1000" s="29" t="inlineStr">
        <is>
          <t>ANTEOJO SOLUS IN/OUT + BANDA Y MARCO</t>
        </is>
      </c>
      <c r="I1000" s="29" t="n"/>
      <c r="J1000" s="29" t="n"/>
      <c r="K1000" s="30">
        <f>SUMIF('1060 NQN'!$A$2:$A$2023,$G1000,'1060 NQN'!$I$2:$I$2023)</f>
        <v/>
      </c>
      <c r="L1000" s="30">
        <f>SUMIF('1060 NQN'!$A$2:$A$2023,$G1000,'1060 NQN'!$Q$2:$Q$2023)</f>
        <v/>
      </c>
      <c r="M1000" s="30">
        <f>$K1000-$L1000</f>
        <v/>
      </c>
      <c r="N1000" s="31">
        <f>IFERROR(SUMIF('1060 NQN'!$A$2:$A$2023,$G1000,'1060 NQN'!$M$2:$M$2023)/$K1000,0)</f>
        <v/>
      </c>
      <c r="O1000" s="31">
        <f>IFERROR($K1000*$N1000,"")</f>
        <v/>
      </c>
      <c r="P1000" s="31">
        <f>IFERROR($L1000*$N1000,"")</f>
        <v/>
      </c>
      <c r="Q1000" s="31">
        <f>$M1000*$N1000</f>
        <v/>
      </c>
      <c r="R1000" s="29" t="n"/>
      <c r="S1000" s="39" t="n"/>
      <c r="T1000" s="29" t="inlineStr">
        <is>
          <t>No aplica: uniformes, clasificación que el inventario físico de Farmacia no releva</t>
        </is>
      </c>
      <c r="U1000" s="40" t="inlineStr">
        <is>
          <t>Fuera del alcance del inventario físico</t>
        </is>
      </c>
      <c r="V1000" s="29" t="n"/>
      <c r="W1000" s="29" t="n"/>
      <c r="X1000" s="29" t="n"/>
      <c r="Y1000" s="29" t="n"/>
      <c r="Z1000" s="29" t="n"/>
      <c r="AA1000" s="29" t="n"/>
    </row>
    <row r="1001">
      <c r="A1001" s="29" t="inlineStr">
        <is>
          <t>Neuquén</t>
        </is>
      </c>
      <c r="B1001" s="29" t="inlineStr">
        <is>
          <t>1060</t>
        </is>
      </c>
      <c r="C1001" s="29" t="inlineStr">
        <is>
          <t>Stock SAP</t>
        </is>
      </c>
      <c r="D1001" s="29" t="inlineStr">
        <is>
          <t>Uniformes</t>
        </is>
      </c>
      <c r="E1001" s="29" t="inlineStr">
        <is>
          <t>ZUNI</t>
        </is>
      </c>
      <c r="F1001" s="29" t="inlineStr">
        <is>
          <t>Fuera del alcance</t>
        </is>
      </c>
      <c r="G1001" s="29" t="inlineStr">
        <is>
          <t>3001594</t>
        </is>
      </c>
      <c r="H1001" s="29" t="inlineStr">
        <is>
          <t>CAMPERON NARANJA DE GRAFA XXXXL</t>
        </is>
      </c>
      <c r="I1001" s="29" t="n"/>
      <c r="J1001" s="29" t="n"/>
      <c r="K1001" s="30">
        <f>SUMIF('1060 NQN'!$A$2:$A$2023,$G1001,'1060 NQN'!$I$2:$I$2023)</f>
        <v/>
      </c>
      <c r="L1001" s="30">
        <f>SUMIF('1060 NQN'!$A$2:$A$2023,$G1001,'1060 NQN'!$Q$2:$Q$2023)</f>
        <v/>
      </c>
      <c r="M1001" s="30">
        <f>$K1001-$L1001</f>
        <v/>
      </c>
      <c r="N1001" s="31">
        <f>IFERROR(SUMIF('1060 NQN'!$A$2:$A$2023,$G1001,'1060 NQN'!$M$2:$M$2023)/$K1001,0)</f>
        <v/>
      </c>
      <c r="O1001" s="31">
        <f>IFERROR($K1001*$N1001,"")</f>
        <v/>
      </c>
      <c r="P1001" s="31">
        <f>IFERROR($L1001*$N1001,"")</f>
        <v/>
      </c>
      <c r="Q1001" s="31">
        <f>$M1001*$N1001</f>
        <v/>
      </c>
      <c r="R1001" s="29" t="n"/>
      <c r="S1001" s="39" t="n"/>
      <c r="T1001" s="29" t="inlineStr">
        <is>
          <t>No aplica: uniformes, clasificación que el inventario físico de Farmacia no releva</t>
        </is>
      </c>
      <c r="U1001" s="40" t="inlineStr">
        <is>
          <t>Fuera del alcance del inventario físico</t>
        </is>
      </c>
      <c r="V1001" s="29" t="n"/>
      <c r="W1001" s="29" t="n"/>
      <c r="X1001" s="29" t="n"/>
      <c r="Y1001" s="29" t="n"/>
      <c r="Z1001" s="29" t="n"/>
      <c r="AA1001" s="29" t="n"/>
    </row>
    <row r="1002">
      <c r="A1002" s="29" t="inlineStr">
        <is>
          <t>Neuquén</t>
        </is>
      </c>
      <c r="B1002" s="29" t="inlineStr">
        <is>
          <t>1060</t>
        </is>
      </c>
      <c r="C1002" s="29" t="inlineStr">
        <is>
          <t>Stock SAP</t>
        </is>
      </c>
      <c r="D1002" s="29" t="inlineStr">
        <is>
          <t>Medicamentos</t>
        </is>
      </c>
      <c r="E1002" s="29" t="inlineStr">
        <is>
          <t>ZMED</t>
        </is>
      </c>
      <c r="F1002" s="29" t="inlineStr">
        <is>
          <t>Dentro del alcance</t>
        </is>
      </c>
      <c r="G1002" s="29" t="inlineStr">
        <is>
          <t>1000099</t>
        </is>
      </c>
      <c r="H1002" s="29" t="inlineStr">
        <is>
          <t>DINITRATO DE ISOSORBIBE DE 5MG  COMP. SU</t>
        </is>
      </c>
      <c r="I1002" s="29" t="n"/>
      <c r="J1002" s="29" t="n"/>
      <c r="K1002" s="30">
        <f>SUMIF('1060 NQN'!$A$2:$A$2023,$G1002,'1060 NQN'!$I$2:$I$2023)</f>
        <v/>
      </c>
      <c r="L1002" s="30">
        <f>SUMIF('1060 NQN'!$A$2:$A$2023,$G1002,'1060 NQN'!$Q$2:$Q$2023)</f>
        <v/>
      </c>
      <c r="M1002" s="30">
        <f>$K1002-$L1002</f>
        <v/>
      </c>
      <c r="N1002" s="31">
        <f>IFERROR(SUMIF('1060 NQN'!$A$2:$A$2023,$G1002,'1060 NQN'!$M$2:$M$2023)/$K1002,0)</f>
        <v/>
      </c>
      <c r="O1002" s="31">
        <f>IFERROR($K1002*$N1002,"")</f>
        <v/>
      </c>
      <c r="P1002" s="31">
        <f>IFERROR($L1002*$N1002,"")</f>
        <v/>
      </c>
      <c r="Q1002" s="31">
        <f>$M1002*$N1002</f>
        <v/>
      </c>
      <c r="R1002" s="29" t="n"/>
      <c r="S1002" s="39" t="n"/>
      <c r="T1002" s="29" t="inlineStr">
        <is>
          <t>Sin recuento físico en el inventario de Avain</t>
        </is>
      </c>
      <c r="U1002" s="40" t="inlineStr">
        <is>
          <t>Sin recuento físico</t>
        </is>
      </c>
      <c r="V1002" s="29" t="n"/>
      <c r="W1002" s="29" t="n"/>
      <c r="X1002" s="29" t="n"/>
      <c r="Y1002" s="29" t="n"/>
      <c r="Z1002" s="29" t="n"/>
      <c r="AA1002" s="29" t="n"/>
    </row>
    <row r="1003">
      <c r="A1003" s="29" t="inlineStr">
        <is>
          <t>Neuquén</t>
        </is>
      </c>
      <c r="B1003" s="29" t="inlineStr">
        <is>
          <t>1060</t>
        </is>
      </c>
      <c r="C1003" s="29" t="inlineStr">
        <is>
          <t>Stock SAP</t>
        </is>
      </c>
      <c r="D1003" s="29" t="inlineStr">
        <is>
          <t>Uniformes</t>
        </is>
      </c>
      <c r="E1003" s="29" t="inlineStr">
        <is>
          <t>ZUNI</t>
        </is>
      </c>
      <c r="F1003" s="29" t="inlineStr">
        <is>
          <t>Fuera del alcance</t>
        </is>
      </c>
      <c r="G1003" s="29" t="inlineStr">
        <is>
          <t>3000301</t>
        </is>
      </c>
      <c r="H1003" s="29" t="inlineStr">
        <is>
          <t>CAMPERA SOFT SHELL GRIS ECA L</t>
        </is>
      </c>
      <c r="I1003" s="29" t="n"/>
      <c r="J1003" s="29" t="n"/>
      <c r="K1003" s="30">
        <f>SUMIF('1060 NQN'!$A$2:$A$2023,$G1003,'1060 NQN'!$I$2:$I$2023)</f>
        <v/>
      </c>
      <c r="L1003" s="30">
        <f>SUMIF('1060 NQN'!$A$2:$A$2023,$G1003,'1060 NQN'!$Q$2:$Q$2023)</f>
        <v/>
      </c>
      <c r="M1003" s="30">
        <f>$K1003-$L1003</f>
        <v/>
      </c>
      <c r="N1003" s="31">
        <f>IFERROR(SUMIF('1060 NQN'!$A$2:$A$2023,$G1003,'1060 NQN'!$M$2:$M$2023)/$K1003,0)</f>
        <v/>
      </c>
      <c r="O1003" s="31">
        <f>IFERROR($K1003*$N1003,"")</f>
        <v/>
      </c>
      <c r="P1003" s="31">
        <f>IFERROR($L1003*$N1003,"")</f>
        <v/>
      </c>
      <c r="Q1003" s="31">
        <f>$M1003*$N1003</f>
        <v/>
      </c>
      <c r="R1003" s="29" t="n"/>
      <c r="S1003" s="39" t="n"/>
      <c r="T1003" s="29" t="inlineStr">
        <is>
          <t>No aplica: uniformes, clasificación que el inventario físico de Farmacia no releva</t>
        </is>
      </c>
      <c r="U1003" s="40" t="inlineStr">
        <is>
          <t>Fuera del alcance del inventario físico</t>
        </is>
      </c>
      <c r="V1003" s="29" t="n"/>
      <c r="W1003" s="29" t="n"/>
      <c r="X1003" s="29" t="n"/>
      <c r="Y1003" s="29" t="n"/>
      <c r="Z1003" s="29" t="n"/>
      <c r="AA1003" s="29" t="n"/>
    </row>
    <row r="1004">
      <c r="A1004" s="29" t="inlineStr">
        <is>
          <t>Neuquén</t>
        </is>
      </c>
      <c r="B1004" s="29" t="inlineStr">
        <is>
          <t>1060</t>
        </is>
      </c>
      <c r="C1004" s="29" t="inlineStr">
        <is>
          <t>Stock SAP</t>
        </is>
      </c>
      <c r="D1004" s="29" t="inlineStr">
        <is>
          <t>Uniformes</t>
        </is>
      </c>
      <c r="E1004" s="29" t="inlineStr">
        <is>
          <t>ZUNI</t>
        </is>
      </c>
      <c r="F1004" s="29" t="inlineStr">
        <is>
          <t>Fuera del alcance</t>
        </is>
      </c>
      <c r="G1004" s="29" t="inlineStr">
        <is>
          <t>3000538</t>
        </is>
      </c>
      <c r="H1004" s="29" t="inlineStr">
        <is>
          <t>CAMISA JEAN CLASICA T48</t>
        </is>
      </c>
      <c r="I1004" s="29" t="n"/>
      <c r="J1004" s="29" t="n"/>
      <c r="K1004" s="30">
        <f>SUMIF('1060 NQN'!$A$2:$A$2023,$G1004,'1060 NQN'!$I$2:$I$2023)</f>
        <v/>
      </c>
      <c r="L1004" s="30">
        <f>SUMIF('1060 NQN'!$A$2:$A$2023,$G1004,'1060 NQN'!$Q$2:$Q$2023)</f>
        <v/>
      </c>
      <c r="M1004" s="30">
        <f>$K1004-$L1004</f>
        <v/>
      </c>
      <c r="N1004" s="31">
        <f>IFERROR(SUMIF('1060 NQN'!$A$2:$A$2023,$G1004,'1060 NQN'!$M$2:$M$2023)/$K1004,0)</f>
        <v/>
      </c>
      <c r="O1004" s="31">
        <f>IFERROR($K1004*$N1004,"")</f>
        <v/>
      </c>
      <c r="P1004" s="31">
        <f>IFERROR($L1004*$N1004,"")</f>
        <v/>
      </c>
      <c r="Q1004" s="31">
        <f>$M1004*$N1004</f>
        <v/>
      </c>
      <c r="R1004" s="29" t="n"/>
      <c r="S1004" s="39" t="n"/>
      <c r="T1004" s="29" t="inlineStr">
        <is>
          <t>No aplica: uniformes, clasificación que el inventario físico de Farmacia no releva</t>
        </is>
      </c>
      <c r="U1004" s="40" t="inlineStr">
        <is>
          <t>Fuera del alcance del inventario físico</t>
        </is>
      </c>
      <c r="V1004" s="29" t="n"/>
      <c r="W1004" s="29" t="n"/>
      <c r="X1004" s="29" t="n"/>
      <c r="Y1004" s="29" t="n"/>
      <c r="Z1004" s="29" t="n"/>
      <c r="AA1004" s="29" t="n"/>
    </row>
    <row r="1005">
      <c r="A1005" s="29" t="inlineStr">
        <is>
          <t>Neuquén</t>
        </is>
      </c>
      <c r="B1005" s="29" t="inlineStr">
        <is>
          <t>1060</t>
        </is>
      </c>
      <c r="C1005" s="29" t="inlineStr">
        <is>
          <t>Stock SAP</t>
        </is>
      </c>
      <c r="D1005" s="29" t="inlineStr">
        <is>
          <t>Uniformes</t>
        </is>
      </c>
      <c r="E1005" s="29" t="inlineStr">
        <is>
          <t>ZUNI</t>
        </is>
      </c>
      <c r="F1005" s="29" t="inlineStr">
        <is>
          <t>Fuera del alcance</t>
        </is>
      </c>
      <c r="G1005" s="29" t="inlineStr">
        <is>
          <t>3001495</t>
        </is>
      </c>
      <c r="H1005" s="29" t="inlineStr">
        <is>
          <t>CAMPERA SAN NICOLAS</t>
        </is>
      </c>
      <c r="I1005" s="29" t="n"/>
      <c r="J1005" s="29" t="n"/>
      <c r="K1005" s="30">
        <f>SUMIF('1060 NQN'!$A$2:$A$2023,$G1005,'1060 NQN'!$I$2:$I$2023)</f>
        <v/>
      </c>
      <c r="L1005" s="30">
        <f>SUMIF('1060 NQN'!$A$2:$A$2023,$G1005,'1060 NQN'!$Q$2:$Q$2023)</f>
        <v/>
      </c>
      <c r="M1005" s="30">
        <f>$K1005-$L1005</f>
        <v/>
      </c>
      <c r="N1005" s="31">
        <f>IFERROR(SUMIF('1060 NQN'!$A$2:$A$2023,$G1005,'1060 NQN'!$M$2:$M$2023)/$K1005,0)</f>
        <v/>
      </c>
      <c r="O1005" s="31">
        <f>IFERROR($K1005*$N1005,"")</f>
        <v/>
      </c>
      <c r="P1005" s="31">
        <f>IFERROR($L1005*$N1005,"")</f>
        <v/>
      </c>
      <c r="Q1005" s="31">
        <f>$M1005*$N1005</f>
        <v/>
      </c>
      <c r="R1005" s="29" t="n"/>
      <c r="S1005" s="39" t="n"/>
      <c r="T1005" s="29" t="inlineStr">
        <is>
          <t>No aplica: uniformes, clasificación que el inventario físico de Farmacia no releva</t>
        </is>
      </c>
      <c r="U1005" s="40" t="inlineStr">
        <is>
          <t>Fuera del alcance del inventario físico</t>
        </is>
      </c>
      <c r="V1005" s="29" t="n"/>
      <c r="W1005" s="29" t="n"/>
      <c r="X1005" s="29" t="n"/>
      <c r="Y1005" s="29" t="n"/>
      <c r="Z1005" s="29" t="n"/>
      <c r="AA1005" s="29" t="n"/>
    </row>
    <row r="1006">
      <c r="A1006" s="29" t="inlineStr">
        <is>
          <t>Neuquén</t>
        </is>
      </c>
      <c r="B1006" s="29" t="inlineStr">
        <is>
          <t>1060</t>
        </is>
      </c>
      <c r="C1006" s="29" t="inlineStr">
        <is>
          <t>Stock SAP</t>
        </is>
      </c>
      <c r="D1006" s="29" t="inlineStr">
        <is>
          <t>Uniformes</t>
        </is>
      </c>
      <c r="E1006" s="29" t="inlineStr">
        <is>
          <t>ZUNI</t>
        </is>
      </c>
      <c r="F1006" s="29" t="inlineStr">
        <is>
          <t>Fuera del alcance</t>
        </is>
      </c>
      <c r="G1006" s="29" t="inlineStr">
        <is>
          <t>3001522</t>
        </is>
      </c>
      <c r="H1006" s="29" t="inlineStr">
        <is>
          <t>AMBO VERDE T. S</t>
        </is>
      </c>
      <c r="I1006" s="29" t="n"/>
      <c r="J1006" s="29" t="n"/>
      <c r="K1006" s="30">
        <f>SUMIF('1060 NQN'!$A$2:$A$2023,$G1006,'1060 NQN'!$I$2:$I$2023)</f>
        <v/>
      </c>
      <c r="L1006" s="30">
        <f>SUMIF('1060 NQN'!$A$2:$A$2023,$G1006,'1060 NQN'!$Q$2:$Q$2023)</f>
        <v/>
      </c>
      <c r="M1006" s="30">
        <f>$K1006-$L1006</f>
        <v/>
      </c>
      <c r="N1006" s="31">
        <f>IFERROR(SUMIF('1060 NQN'!$A$2:$A$2023,$G1006,'1060 NQN'!$M$2:$M$2023)/$K1006,0)</f>
        <v/>
      </c>
      <c r="O1006" s="31">
        <f>IFERROR($K1006*$N1006,"")</f>
        <v/>
      </c>
      <c r="P1006" s="31">
        <f>IFERROR($L1006*$N1006,"")</f>
        <v/>
      </c>
      <c r="Q1006" s="31">
        <f>$M1006*$N1006</f>
        <v/>
      </c>
      <c r="R1006" s="29" t="n"/>
      <c r="S1006" s="39" t="n"/>
      <c r="T1006" s="29" t="inlineStr">
        <is>
          <t>No aplica: uniformes, clasificación que el inventario físico de Farmacia no releva</t>
        </is>
      </c>
      <c r="U1006" s="40" t="inlineStr">
        <is>
          <t>Fuera del alcance del inventario físico</t>
        </is>
      </c>
      <c r="V1006" s="29" t="n"/>
      <c r="W1006" s="29" t="n"/>
      <c r="X1006" s="29" t="n"/>
      <c r="Y1006" s="29" t="n"/>
      <c r="Z1006" s="29" t="n"/>
      <c r="AA1006" s="29" t="n"/>
    </row>
    <row r="1007">
      <c r="A1007" s="29" t="inlineStr">
        <is>
          <t>Neuquén</t>
        </is>
      </c>
      <c r="B1007" s="29" t="inlineStr">
        <is>
          <t>1060</t>
        </is>
      </c>
      <c r="C1007" s="29" t="inlineStr">
        <is>
          <t>Stock SAP</t>
        </is>
      </c>
      <c r="D1007" s="29" t="inlineStr">
        <is>
          <t>Medicamentos</t>
        </is>
      </c>
      <c r="E1007" s="29" t="inlineStr">
        <is>
          <t>ZMED</t>
        </is>
      </c>
      <c r="F1007" s="29" t="inlineStr">
        <is>
          <t>Dentro del alcance</t>
        </is>
      </c>
      <c r="G1007" s="29" t="inlineStr">
        <is>
          <t>1000533</t>
        </is>
      </c>
      <c r="H1007" s="29" t="inlineStr">
        <is>
          <t>BETAMETASONA A+F AMPOLLA</t>
        </is>
      </c>
      <c r="I1007" s="29" t="n"/>
      <c r="J1007" s="29" t="n"/>
      <c r="K1007" s="30">
        <f>SUMIF('1060 NQN'!$A$2:$A$2023,$G1007,'1060 NQN'!$I$2:$I$2023)</f>
        <v/>
      </c>
      <c r="L1007" s="30">
        <f>SUMIF('1060 NQN'!$A$2:$A$2023,$G1007,'1060 NQN'!$Q$2:$Q$2023)</f>
        <v/>
      </c>
      <c r="M1007" s="30">
        <f>$K1007-$L1007</f>
        <v/>
      </c>
      <c r="N1007" s="31">
        <f>IFERROR(SUMIF('1060 NQN'!$A$2:$A$2023,$G1007,'1060 NQN'!$M$2:$M$2023)/$K1007,0)</f>
        <v/>
      </c>
      <c r="O1007" s="31">
        <f>IFERROR($K1007*$N1007,"")</f>
        <v/>
      </c>
      <c r="P1007" s="31">
        <f>IFERROR($L1007*$N1007,"")</f>
        <v/>
      </c>
      <c r="Q1007" s="31">
        <f>$M1007*$N1007</f>
        <v/>
      </c>
      <c r="R1007" s="29" t="n"/>
      <c r="S1007" s="39" t="n"/>
      <c r="T1007" s="29" t="inlineStr">
        <is>
          <t>Sin recuento físico en el inventario de Avain</t>
        </is>
      </c>
      <c r="U1007" s="40" t="inlineStr">
        <is>
          <t>Sin recuento físico</t>
        </is>
      </c>
      <c r="V1007" s="29" t="n"/>
      <c r="W1007" s="29" t="n"/>
      <c r="X1007" s="29" t="n"/>
      <c r="Y1007" s="29" t="n"/>
      <c r="Z1007" s="29" t="n"/>
      <c r="AA1007" s="29" t="n"/>
    </row>
    <row r="1008">
      <c r="A1008" s="29" t="inlineStr">
        <is>
          <t>Neuquén</t>
        </is>
      </c>
      <c r="B1008" s="29" t="inlineStr">
        <is>
          <t>1060</t>
        </is>
      </c>
      <c r="C1008" s="29" t="inlineStr">
        <is>
          <t>Stock SAP</t>
        </is>
      </c>
      <c r="D1008" s="29" t="inlineStr">
        <is>
          <t>Medicamentos</t>
        </is>
      </c>
      <c r="E1008" s="29" t="inlineStr">
        <is>
          <t>ZMED</t>
        </is>
      </c>
      <c r="F1008" s="29" t="inlineStr">
        <is>
          <t>Dentro del alcance</t>
        </is>
      </c>
      <c r="G1008" s="29" t="inlineStr">
        <is>
          <t>1000592</t>
        </is>
      </c>
      <c r="H1008" s="29" t="inlineStr">
        <is>
          <t>PLATSUL  X 200grs CREMA</t>
        </is>
      </c>
      <c r="I1008" s="29" t="n"/>
      <c r="J1008" s="29" t="n"/>
      <c r="K1008" s="30">
        <f>SUMIF('1060 NQN'!$A$2:$A$2023,$G1008,'1060 NQN'!$I$2:$I$2023)</f>
        <v/>
      </c>
      <c r="L1008" s="30">
        <f>SUMIF('1060 NQN'!$A$2:$A$2023,$G1008,'1060 NQN'!$Q$2:$Q$2023)</f>
        <v/>
      </c>
      <c r="M1008" s="30">
        <f>$K1008-$L1008</f>
        <v/>
      </c>
      <c r="N1008" s="31">
        <f>IFERROR(SUMIF('1060 NQN'!$A$2:$A$2023,$G1008,'1060 NQN'!$M$2:$M$2023)/$K1008,0)</f>
        <v/>
      </c>
      <c r="O1008" s="31">
        <f>IFERROR($K1008*$N1008,"")</f>
        <v/>
      </c>
      <c r="P1008" s="31">
        <f>IFERROR($L1008*$N1008,"")</f>
        <v/>
      </c>
      <c r="Q1008" s="31">
        <f>$M1008*$N1008</f>
        <v/>
      </c>
      <c r="R1008" s="29" t="n"/>
      <c r="S1008" s="39" t="n"/>
      <c r="T1008" s="29" t="inlineStr">
        <is>
          <t>Sin recuento físico en el inventario de Avain</t>
        </is>
      </c>
      <c r="U1008" s="40" t="inlineStr">
        <is>
          <t>Sin recuento físico</t>
        </is>
      </c>
      <c r="V1008" s="29" t="n"/>
      <c r="W1008" s="29" t="n"/>
      <c r="X1008" s="29" t="n"/>
      <c r="Y1008" s="29" t="n"/>
      <c r="Z1008" s="29" t="n"/>
      <c r="AA1008" s="29" t="inlineStr">
        <is>
          <t>El material ocupa 2 filas en la hoja 1060 NQN (lote/almacén). La cantidad SAP y la física de esta vista son el total del material.</t>
        </is>
      </c>
    </row>
    <row r="1009">
      <c r="A1009" s="29" t="inlineStr">
        <is>
          <t>Neuquén</t>
        </is>
      </c>
      <c r="B1009" s="29" t="inlineStr">
        <is>
          <t>1060</t>
        </is>
      </c>
      <c r="C1009" s="29" t="inlineStr">
        <is>
          <t>Stock SAP</t>
        </is>
      </c>
      <c r="D1009" s="29" t="inlineStr">
        <is>
          <t>Descartables</t>
        </is>
      </c>
      <c r="E1009" s="29" t="inlineStr">
        <is>
          <t>ZDES</t>
        </is>
      </c>
      <c r="F1009" s="29" t="inlineStr">
        <is>
          <t>Dentro del alcance</t>
        </is>
      </c>
      <c r="G1009" s="29" t="inlineStr">
        <is>
          <t>2000619</t>
        </is>
      </c>
      <c r="H1009" s="29" t="inlineStr">
        <is>
          <t>CABLE PACIENTE ECG</t>
        </is>
      </c>
      <c r="I1009" s="29" t="n"/>
      <c r="J1009" s="29" t="n"/>
      <c r="K1009" s="30">
        <f>SUMIF('1060 NQN'!$A$2:$A$2023,$G1009,'1060 NQN'!$I$2:$I$2023)</f>
        <v/>
      </c>
      <c r="L1009" s="30">
        <f>SUMIF('1060 NQN'!$A$2:$A$2023,$G1009,'1060 NQN'!$Q$2:$Q$2023)</f>
        <v/>
      </c>
      <c r="M1009" s="30">
        <f>$K1009-$L1009</f>
        <v/>
      </c>
      <c r="N1009" s="31">
        <f>IFERROR(SUMIF('1060 NQN'!$A$2:$A$2023,$G1009,'1060 NQN'!$M$2:$M$2023)/$K1009,0)</f>
        <v/>
      </c>
      <c r="O1009" s="31">
        <f>IFERROR($K1009*$N1009,"")</f>
        <v/>
      </c>
      <c r="P1009" s="31">
        <f>IFERROR($L1009*$N1009,"")</f>
        <v/>
      </c>
      <c r="Q1009" s="31">
        <f>$M1009*$N1009</f>
        <v/>
      </c>
      <c r="R1009" s="29" t="n"/>
      <c r="S1009" s="39" t="n"/>
      <c r="T1009" s="29" t="inlineStr">
        <is>
          <t>Sin recuento físico en el inventario de Avain</t>
        </is>
      </c>
      <c r="U1009" s="40" t="inlineStr">
        <is>
          <t>Sin recuento físico</t>
        </is>
      </c>
      <c r="V1009" s="29" t="n"/>
      <c r="W1009" s="29" t="n"/>
      <c r="X1009" s="29" t="n"/>
      <c r="Y1009" s="29" t="n"/>
      <c r="Z1009" s="29" t="n"/>
      <c r="AA1009" s="29" t="n"/>
    </row>
    <row r="1010">
      <c r="A1010" s="29" t="inlineStr">
        <is>
          <t>Neuquén</t>
        </is>
      </c>
      <c r="B1010" s="29" t="inlineStr">
        <is>
          <t>1060</t>
        </is>
      </c>
      <c r="C1010" s="29" t="inlineStr">
        <is>
          <t>Stock SAP</t>
        </is>
      </c>
      <c r="D1010" s="29" t="inlineStr">
        <is>
          <t>Descartables</t>
        </is>
      </c>
      <c r="E1010" s="29" t="inlineStr">
        <is>
          <t>ZDES</t>
        </is>
      </c>
      <c r="F1010" s="29" t="inlineStr">
        <is>
          <t>Dentro del alcance</t>
        </is>
      </c>
      <c r="G1010" s="29" t="inlineStr">
        <is>
          <t>2000876</t>
        </is>
      </c>
      <c r="H1010" s="29" t="inlineStr">
        <is>
          <t>PINZA PARA ECG (JUEGO POR 6 UNIDADES)</t>
        </is>
      </c>
      <c r="I1010" s="29" t="n"/>
      <c r="J1010" s="29" t="n"/>
      <c r="K1010" s="30">
        <f>SUMIF('1060 NQN'!$A$2:$A$2023,$G1010,'1060 NQN'!$I$2:$I$2023)</f>
        <v/>
      </c>
      <c r="L1010" s="30">
        <f>SUMIF('1060 NQN'!$A$2:$A$2023,$G1010,'1060 NQN'!$Q$2:$Q$2023)</f>
        <v/>
      </c>
      <c r="M1010" s="30">
        <f>$K1010-$L1010</f>
        <v/>
      </c>
      <c r="N1010" s="31">
        <f>IFERROR(SUMIF('1060 NQN'!$A$2:$A$2023,$G1010,'1060 NQN'!$M$2:$M$2023)/$K1010,0)</f>
        <v/>
      </c>
      <c r="O1010" s="31">
        <f>IFERROR($K1010*$N1010,"")</f>
        <v/>
      </c>
      <c r="P1010" s="31">
        <f>IFERROR($L1010*$N1010,"")</f>
        <v/>
      </c>
      <c r="Q1010" s="31">
        <f>$M1010*$N1010</f>
        <v/>
      </c>
      <c r="R1010" s="29" t="n"/>
      <c r="S1010" s="39" t="n"/>
      <c r="T1010" s="29" t="inlineStr">
        <is>
          <t>Sin recuento físico en el inventario de Avain</t>
        </is>
      </c>
      <c r="U1010" s="40" t="inlineStr">
        <is>
          <t>Sin recuento físico</t>
        </is>
      </c>
      <c r="V1010" s="29" t="n"/>
      <c r="W1010" s="29" t="n"/>
      <c r="X1010" s="29" t="n"/>
      <c r="Y1010" s="29" t="n"/>
      <c r="Z1010" s="29" t="n"/>
      <c r="AA1010" s="29" t="n"/>
    </row>
    <row r="1011">
      <c r="A1011" s="29" t="inlineStr">
        <is>
          <t>Neuquén</t>
        </is>
      </c>
      <c r="B1011" s="29" t="inlineStr">
        <is>
          <t>1060</t>
        </is>
      </c>
      <c r="C1011" s="29" t="inlineStr">
        <is>
          <t>Stock SAP</t>
        </is>
      </c>
      <c r="D1011" s="29" t="inlineStr">
        <is>
          <t>Uniformes</t>
        </is>
      </c>
      <c r="E1011" s="29" t="inlineStr">
        <is>
          <t>ZUNI</t>
        </is>
      </c>
      <c r="F1011" s="29" t="inlineStr">
        <is>
          <t>Fuera del alcance</t>
        </is>
      </c>
      <c r="G1011" s="29" t="inlineStr">
        <is>
          <t>3000188</t>
        </is>
      </c>
      <c r="H1011" s="29" t="inlineStr">
        <is>
          <t>CHOMBA BLANCA HBRE TS</t>
        </is>
      </c>
      <c r="I1011" s="29" t="n"/>
      <c r="J1011" s="29" t="n"/>
      <c r="K1011" s="30">
        <f>SUMIF('1060 NQN'!$A$2:$A$2023,$G1011,'1060 NQN'!$I$2:$I$2023)</f>
        <v/>
      </c>
      <c r="L1011" s="30">
        <f>SUMIF('1060 NQN'!$A$2:$A$2023,$G1011,'1060 NQN'!$Q$2:$Q$2023)</f>
        <v/>
      </c>
      <c r="M1011" s="30">
        <f>$K1011-$L1011</f>
        <v/>
      </c>
      <c r="N1011" s="31">
        <f>IFERROR(SUMIF('1060 NQN'!$A$2:$A$2023,$G1011,'1060 NQN'!$M$2:$M$2023)/$K1011,0)</f>
        <v/>
      </c>
      <c r="O1011" s="31">
        <f>IFERROR($K1011*$N1011,"")</f>
        <v/>
      </c>
      <c r="P1011" s="31">
        <f>IFERROR($L1011*$N1011,"")</f>
        <v/>
      </c>
      <c r="Q1011" s="31">
        <f>$M1011*$N1011</f>
        <v/>
      </c>
      <c r="R1011" s="29" t="n"/>
      <c r="S1011" s="39" t="n"/>
      <c r="T1011" s="29" t="inlineStr">
        <is>
          <t>No aplica: uniformes, clasificación que el inventario físico de Farmacia no releva</t>
        </is>
      </c>
      <c r="U1011" s="40" t="inlineStr">
        <is>
          <t>Fuera del alcance del inventario físico</t>
        </is>
      </c>
      <c r="V1011" s="29" t="n"/>
      <c r="W1011" s="29" t="n"/>
      <c r="X1011" s="29" t="n"/>
      <c r="Y1011" s="29" t="n"/>
      <c r="Z1011" s="29" t="n"/>
      <c r="AA1011" s="29" t="n"/>
    </row>
    <row r="1012">
      <c r="A1012" s="29" t="inlineStr">
        <is>
          <t>Neuquén</t>
        </is>
      </c>
      <c r="B1012" s="29" t="inlineStr">
        <is>
          <t>1060</t>
        </is>
      </c>
      <c r="C1012" s="29" t="inlineStr">
        <is>
          <t>Stock SAP</t>
        </is>
      </c>
      <c r="D1012" s="29" t="inlineStr">
        <is>
          <t>Uniformes</t>
        </is>
      </c>
      <c r="E1012" s="29" t="inlineStr">
        <is>
          <t>ZUNI</t>
        </is>
      </c>
      <c r="F1012" s="29" t="inlineStr">
        <is>
          <t>Fuera del alcance</t>
        </is>
      </c>
      <c r="G1012" s="29" t="inlineStr">
        <is>
          <t>3000298</t>
        </is>
      </c>
      <c r="H1012" s="29" t="inlineStr">
        <is>
          <t>CAMPERA SOFT SHELL GRIS ECA XS</t>
        </is>
      </c>
      <c r="I1012" s="29" t="n"/>
      <c r="J1012" s="29" t="n"/>
      <c r="K1012" s="30">
        <f>SUMIF('1060 NQN'!$A$2:$A$2023,$G1012,'1060 NQN'!$I$2:$I$2023)</f>
        <v/>
      </c>
      <c r="L1012" s="30">
        <f>SUMIF('1060 NQN'!$A$2:$A$2023,$G1012,'1060 NQN'!$Q$2:$Q$2023)</f>
        <v/>
      </c>
      <c r="M1012" s="30">
        <f>$K1012-$L1012</f>
        <v/>
      </c>
      <c r="N1012" s="31">
        <f>IFERROR(SUMIF('1060 NQN'!$A$2:$A$2023,$G1012,'1060 NQN'!$M$2:$M$2023)/$K1012,0)</f>
        <v/>
      </c>
      <c r="O1012" s="31">
        <f>IFERROR($K1012*$N1012,"")</f>
        <v/>
      </c>
      <c r="P1012" s="31">
        <f>IFERROR($L1012*$N1012,"")</f>
        <v/>
      </c>
      <c r="Q1012" s="31">
        <f>$M1012*$N1012</f>
        <v/>
      </c>
      <c r="R1012" s="29" t="n"/>
      <c r="S1012" s="39" t="n"/>
      <c r="T1012" s="29" t="inlineStr">
        <is>
          <t>No aplica: uniformes, clasificación que el inventario físico de Farmacia no releva</t>
        </is>
      </c>
      <c r="U1012" s="40" t="inlineStr">
        <is>
          <t>Fuera del alcance del inventario físico</t>
        </is>
      </c>
      <c r="V1012" s="29" t="n"/>
      <c r="W1012" s="29" t="n"/>
      <c r="X1012" s="29" t="n"/>
      <c r="Y1012" s="29" t="n"/>
      <c r="Z1012" s="29" t="n"/>
      <c r="AA1012" s="29" t="n"/>
    </row>
    <row r="1013">
      <c r="A1013" s="29" t="inlineStr">
        <is>
          <t>Neuquén</t>
        </is>
      </c>
      <c r="B1013" s="29" t="inlineStr">
        <is>
          <t>1060</t>
        </is>
      </c>
      <c r="C1013" s="29" t="inlineStr">
        <is>
          <t>Stock SAP</t>
        </is>
      </c>
      <c r="D1013" s="29" t="inlineStr">
        <is>
          <t>Uniformes</t>
        </is>
      </c>
      <c r="E1013" s="29" t="inlineStr">
        <is>
          <t>ZUNI</t>
        </is>
      </c>
      <c r="F1013" s="29" t="inlineStr">
        <is>
          <t>Fuera del alcance</t>
        </is>
      </c>
      <c r="G1013" s="29" t="inlineStr">
        <is>
          <t>3000299</t>
        </is>
      </c>
      <c r="H1013" s="29" t="inlineStr">
        <is>
          <t>CAMPERA SOFT SHELL GRIS ECA S</t>
        </is>
      </c>
      <c r="I1013" s="29" t="n"/>
      <c r="J1013" s="29" t="n"/>
      <c r="K1013" s="30">
        <f>SUMIF('1060 NQN'!$A$2:$A$2023,$G1013,'1060 NQN'!$I$2:$I$2023)</f>
        <v/>
      </c>
      <c r="L1013" s="30">
        <f>SUMIF('1060 NQN'!$A$2:$A$2023,$G1013,'1060 NQN'!$Q$2:$Q$2023)</f>
        <v/>
      </c>
      <c r="M1013" s="30">
        <f>$K1013-$L1013</f>
        <v/>
      </c>
      <c r="N1013" s="31">
        <f>IFERROR(SUMIF('1060 NQN'!$A$2:$A$2023,$G1013,'1060 NQN'!$M$2:$M$2023)/$K1013,0)</f>
        <v/>
      </c>
      <c r="O1013" s="31">
        <f>IFERROR($K1013*$N1013,"")</f>
        <v/>
      </c>
      <c r="P1013" s="31">
        <f>IFERROR($L1013*$N1013,"")</f>
        <v/>
      </c>
      <c r="Q1013" s="31">
        <f>$M1013*$N1013</f>
        <v/>
      </c>
      <c r="R1013" s="29" t="n"/>
      <c r="S1013" s="39" t="n"/>
      <c r="T1013" s="29" t="inlineStr">
        <is>
          <t>No aplica: uniformes, clasificación que el inventario físico de Farmacia no releva</t>
        </is>
      </c>
      <c r="U1013" s="40" t="inlineStr">
        <is>
          <t>Fuera del alcance del inventario físico</t>
        </is>
      </c>
      <c r="V1013" s="29" t="n"/>
      <c r="W1013" s="29" t="n"/>
      <c r="X1013" s="29" t="n"/>
      <c r="Y1013" s="29" t="n"/>
      <c r="Z1013" s="29" t="n"/>
      <c r="AA1013" s="29" t="n"/>
    </row>
    <row r="1014">
      <c r="A1014" s="29" t="inlineStr">
        <is>
          <t>Neuquén</t>
        </is>
      </c>
      <c r="B1014" s="29" t="inlineStr">
        <is>
          <t>1060</t>
        </is>
      </c>
      <c r="C1014" s="29" t="inlineStr">
        <is>
          <t>Stock SAP</t>
        </is>
      </c>
      <c r="D1014" s="29" t="inlineStr">
        <is>
          <t>Uniformes</t>
        </is>
      </c>
      <c r="E1014" s="29" t="inlineStr">
        <is>
          <t>ZUNI</t>
        </is>
      </c>
      <c r="F1014" s="29" t="inlineStr">
        <is>
          <t>Fuera del alcance</t>
        </is>
      </c>
      <c r="G1014" s="29" t="inlineStr">
        <is>
          <t>3000659</t>
        </is>
      </c>
      <c r="H1014" s="29" t="inlineStr">
        <is>
          <t>PANTALON JEAN C/LOGO YAC T52 DAMA</t>
        </is>
      </c>
      <c r="I1014" s="29" t="n"/>
      <c r="J1014" s="29" t="n"/>
      <c r="K1014" s="30">
        <f>SUMIF('1060 NQN'!$A$2:$A$2023,$G1014,'1060 NQN'!$I$2:$I$2023)</f>
        <v/>
      </c>
      <c r="L1014" s="30">
        <f>SUMIF('1060 NQN'!$A$2:$A$2023,$G1014,'1060 NQN'!$Q$2:$Q$2023)</f>
        <v/>
      </c>
      <c r="M1014" s="30">
        <f>$K1014-$L1014</f>
        <v/>
      </c>
      <c r="N1014" s="31">
        <f>IFERROR(SUMIF('1060 NQN'!$A$2:$A$2023,$G1014,'1060 NQN'!$M$2:$M$2023)/$K1014,0)</f>
        <v/>
      </c>
      <c r="O1014" s="31">
        <f>IFERROR($K1014*$N1014,"")</f>
        <v/>
      </c>
      <c r="P1014" s="31">
        <f>IFERROR($L1014*$N1014,"")</f>
        <v/>
      </c>
      <c r="Q1014" s="31">
        <f>$M1014*$N1014</f>
        <v/>
      </c>
      <c r="R1014" s="29" t="n"/>
      <c r="S1014" s="39" t="n"/>
      <c r="T1014" s="29" t="inlineStr">
        <is>
          <t>No aplica: uniformes, clasificación que el inventario físico de Farmacia no releva</t>
        </is>
      </c>
      <c r="U1014" s="40" t="inlineStr">
        <is>
          <t>Fuera del alcance del inventario físico</t>
        </is>
      </c>
      <c r="V1014" s="29" t="n"/>
      <c r="W1014" s="29" t="n"/>
      <c r="X1014" s="29" t="n"/>
      <c r="Y1014" s="29" t="n"/>
      <c r="Z1014" s="29" t="n"/>
      <c r="AA1014" s="29" t="n"/>
    </row>
    <row r="1015">
      <c r="A1015" s="29" t="inlineStr">
        <is>
          <t>Neuquén</t>
        </is>
      </c>
      <c r="B1015" s="29" t="inlineStr">
        <is>
          <t>1060</t>
        </is>
      </c>
      <c r="C1015" s="29" t="inlineStr">
        <is>
          <t>Stock SAP</t>
        </is>
      </c>
      <c r="D1015" s="29" t="inlineStr">
        <is>
          <t>Uniformes</t>
        </is>
      </c>
      <c r="E1015" s="29" t="inlineStr">
        <is>
          <t>ZUNI</t>
        </is>
      </c>
      <c r="F1015" s="29" t="inlineStr">
        <is>
          <t>Fuera del alcance</t>
        </is>
      </c>
      <c r="G1015" s="29" t="inlineStr">
        <is>
          <t>3000706</t>
        </is>
      </c>
      <c r="H1015" s="29" t="inlineStr">
        <is>
          <t>PANTALON CARGO ANTI DESGARRO T36</t>
        </is>
      </c>
      <c r="I1015" s="29" t="n"/>
      <c r="J1015" s="29" t="n"/>
      <c r="K1015" s="30">
        <f>SUMIF('1060 NQN'!$A$2:$A$2023,$G1015,'1060 NQN'!$I$2:$I$2023)</f>
        <v/>
      </c>
      <c r="L1015" s="30">
        <f>SUMIF('1060 NQN'!$A$2:$A$2023,$G1015,'1060 NQN'!$Q$2:$Q$2023)</f>
        <v/>
      </c>
      <c r="M1015" s="30">
        <f>$K1015-$L1015</f>
        <v/>
      </c>
      <c r="N1015" s="31">
        <f>IFERROR(SUMIF('1060 NQN'!$A$2:$A$2023,$G1015,'1060 NQN'!$M$2:$M$2023)/$K1015,0)</f>
        <v/>
      </c>
      <c r="O1015" s="31">
        <f>IFERROR($K1015*$N1015,"")</f>
        <v/>
      </c>
      <c r="P1015" s="31">
        <f>IFERROR($L1015*$N1015,"")</f>
        <v/>
      </c>
      <c r="Q1015" s="31">
        <f>$M1015*$N1015</f>
        <v/>
      </c>
      <c r="R1015" s="29" t="n"/>
      <c r="S1015" s="39" t="n"/>
      <c r="T1015" s="29" t="inlineStr">
        <is>
          <t>No aplica: uniformes, clasificación que el inventario físico de Farmacia no releva</t>
        </is>
      </c>
      <c r="U1015" s="40" t="inlineStr">
        <is>
          <t>Fuera del alcance del inventario físico</t>
        </is>
      </c>
      <c r="V1015" s="29" t="n"/>
      <c r="W1015" s="29" t="n"/>
      <c r="X1015" s="29" t="n"/>
      <c r="Y1015" s="29" t="n"/>
      <c r="Z1015" s="29" t="n"/>
      <c r="AA1015" s="29" t="n"/>
    </row>
    <row r="1016">
      <c r="A1016" s="29" t="inlineStr">
        <is>
          <t>Neuquén</t>
        </is>
      </c>
      <c r="B1016" s="29" t="inlineStr">
        <is>
          <t>1060</t>
        </is>
      </c>
      <c r="C1016" s="29" t="inlineStr">
        <is>
          <t>Stock SAP</t>
        </is>
      </c>
      <c r="D1016" s="29" t="inlineStr">
        <is>
          <t>Uniformes</t>
        </is>
      </c>
      <c r="E1016" s="29" t="inlineStr">
        <is>
          <t>ZUNI</t>
        </is>
      </c>
      <c r="F1016" s="29" t="inlineStr">
        <is>
          <t>Fuera del alcance</t>
        </is>
      </c>
      <c r="G1016" s="29" t="inlineStr">
        <is>
          <t>3001214</t>
        </is>
      </c>
      <c r="H1016" s="29" t="inlineStr">
        <is>
          <t>MAMELUCO IGNIFUGO NOMEX 6 OZ TALLE XS</t>
        </is>
      </c>
      <c r="I1016" s="29" t="n"/>
      <c r="J1016" s="29" t="n"/>
      <c r="K1016" s="30">
        <f>SUMIF('1060 NQN'!$A$2:$A$2023,$G1016,'1060 NQN'!$I$2:$I$2023)</f>
        <v/>
      </c>
      <c r="L1016" s="30">
        <f>SUMIF('1060 NQN'!$A$2:$A$2023,$G1016,'1060 NQN'!$Q$2:$Q$2023)</f>
        <v/>
      </c>
      <c r="M1016" s="30">
        <f>$K1016-$L1016</f>
        <v/>
      </c>
      <c r="N1016" s="31">
        <f>IFERROR(SUMIF('1060 NQN'!$A$2:$A$2023,$G1016,'1060 NQN'!$M$2:$M$2023)/$K1016,0)</f>
        <v/>
      </c>
      <c r="O1016" s="31">
        <f>IFERROR($K1016*$N1016,"")</f>
        <v/>
      </c>
      <c r="P1016" s="31">
        <f>IFERROR($L1016*$N1016,"")</f>
        <v/>
      </c>
      <c r="Q1016" s="31">
        <f>$M1016*$N1016</f>
        <v/>
      </c>
      <c r="R1016" s="29" t="n"/>
      <c r="S1016" s="39" t="n"/>
      <c r="T1016" s="29" t="inlineStr">
        <is>
          <t>No aplica: uniformes, clasificación que el inventario físico de Farmacia no releva</t>
        </is>
      </c>
      <c r="U1016" s="40" t="inlineStr">
        <is>
          <t>Fuera del alcance del inventario físico</t>
        </is>
      </c>
      <c r="V1016" s="29" t="n"/>
      <c r="W1016" s="29" t="n"/>
      <c r="X1016" s="29" t="n"/>
      <c r="Y1016" s="29" t="n"/>
      <c r="Z1016" s="29" t="n"/>
      <c r="AA1016" s="29" t="n"/>
    </row>
    <row r="1017">
      <c r="A1017" s="29" t="inlineStr">
        <is>
          <t>Neuquén</t>
        </is>
      </c>
      <c r="B1017" s="29" t="inlineStr">
        <is>
          <t>1060</t>
        </is>
      </c>
      <c r="C1017" s="29" t="inlineStr">
        <is>
          <t>Stock SAP</t>
        </is>
      </c>
      <c r="D1017" s="29" t="inlineStr">
        <is>
          <t>Uniformes</t>
        </is>
      </c>
      <c r="E1017" s="29" t="inlineStr">
        <is>
          <t>ZUNI</t>
        </is>
      </c>
      <c r="F1017" s="29" t="inlineStr">
        <is>
          <t>Fuera del alcance</t>
        </is>
      </c>
      <c r="G1017" s="29" t="inlineStr">
        <is>
          <t>3001452</t>
        </is>
      </c>
      <c r="H1017" s="29" t="inlineStr">
        <is>
          <t>PANTALON JEAN C/LOGO YAC T36 DAMA</t>
        </is>
      </c>
      <c r="I1017" s="29" t="n"/>
      <c r="J1017" s="29" t="n"/>
      <c r="K1017" s="30">
        <f>SUMIF('1060 NQN'!$A$2:$A$2023,$G1017,'1060 NQN'!$I$2:$I$2023)</f>
        <v/>
      </c>
      <c r="L1017" s="30">
        <f>SUMIF('1060 NQN'!$A$2:$A$2023,$G1017,'1060 NQN'!$Q$2:$Q$2023)</f>
        <v/>
      </c>
      <c r="M1017" s="30">
        <f>$K1017-$L1017</f>
        <v/>
      </c>
      <c r="N1017" s="31">
        <f>IFERROR(SUMIF('1060 NQN'!$A$2:$A$2023,$G1017,'1060 NQN'!$M$2:$M$2023)/$K1017,0)</f>
        <v/>
      </c>
      <c r="O1017" s="31">
        <f>IFERROR($K1017*$N1017,"")</f>
        <v/>
      </c>
      <c r="P1017" s="31">
        <f>IFERROR($L1017*$N1017,"")</f>
        <v/>
      </c>
      <c r="Q1017" s="31">
        <f>$M1017*$N1017</f>
        <v/>
      </c>
      <c r="R1017" s="29" t="n"/>
      <c r="S1017" s="39" t="n"/>
      <c r="T1017" s="29" t="inlineStr">
        <is>
          <t>No aplica: uniformes, clasificación que el inventario físico de Farmacia no releva</t>
        </is>
      </c>
      <c r="U1017" s="40" t="inlineStr">
        <is>
          <t>Fuera del alcance del inventario físico</t>
        </is>
      </c>
      <c r="V1017" s="29" t="n"/>
      <c r="W1017" s="29" t="n"/>
      <c r="X1017" s="29" t="n"/>
      <c r="Y1017" s="29" t="n"/>
      <c r="Z1017" s="29" t="n"/>
      <c r="AA1017" s="29" t="n"/>
    </row>
    <row r="1018">
      <c r="A1018" s="29" t="inlineStr">
        <is>
          <t>Neuquén</t>
        </is>
      </c>
      <c r="B1018" s="29" t="inlineStr">
        <is>
          <t>1060</t>
        </is>
      </c>
      <c r="C1018" s="29" t="inlineStr">
        <is>
          <t>Stock SAP</t>
        </is>
      </c>
      <c r="D1018" s="29" t="inlineStr">
        <is>
          <t>Uniformes</t>
        </is>
      </c>
      <c r="E1018" s="29" t="inlineStr">
        <is>
          <t>ZUNI</t>
        </is>
      </c>
      <c r="F1018" s="29" t="inlineStr">
        <is>
          <t>Fuera del alcance</t>
        </is>
      </c>
      <c r="G1018" s="29" t="inlineStr">
        <is>
          <t>3001453</t>
        </is>
      </c>
      <c r="H1018" s="29" t="inlineStr">
        <is>
          <t>MAMELUCO IGNIFUGO NOMEX 9 OZ TALLE XXXL</t>
        </is>
      </c>
      <c r="I1018" s="29" t="n"/>
      <c r="J1018" s="29" t="n"/>
      <c r="K1018" s="30">
        <f>SUMIF('1060 NQN'!$A$2:$A$2023,$G1018,'1060 NQN'!$I$2:$I$2023)</f>
        <v/>
      </c>
      <c r="L1018" s="30">
        <f>SUMIF('1060 NQN'!$A$2:$A$2023,$G1018,'1060 NQN'!$Q$2:$Q$2023)</f>
        <v/>
      </c>
      <c r="M1018" s="30">
        <f>$K1018-$L1018</f>
        <v/>
      </c>
      <c r="N1018" s="31">
        <f>IFERROR(SUMIF('1060 NQN'!$A$2:$A$2023,$G1018,'1060 NQN'!$M$2:$M$2023)/$K1018,0)</f>
        <v/>
      </c>
      <c r="O1018" s="31">
        <f>IFERROR($K1018*$N1018,"")</f>
        <v/>
      </c>
      <c r="P1018" s="31">
        <f>IFERROR($L1018*$N1018,"")</f>
        <v/>
      </c>
      <c r="Q1018" s="31">
        <f>$M1018*$N1018</f>
        <v/>
      </c>
      <c r="R1018" s="29" t="n"/>
      <c r="S1018" s="39" t="n"/>
      <c r="T1018" s="29" t="inlineStr">
        <is>
          <t>No aplica: uniformes, clasificación que el inventario físico de Farmacia no releva</t>
        </is>
      </c>
      <c r="U1018" s="40" t="inlineStr">
        <is>
          <t>Fuera del alcance del inventario físico</t>
        </is>
      </c>
      <c r="V1018" s="29" t="n"/>
      <c r="W1018" s="29" t="n"/>
      <c r="X1018" s="29" t="n"/>
      <c r="Y1018" s="29" t="n"/>
      <c r="Z1018" s="29" t="n"/>
      <c r="AA1018" s="29" t="n"/>
    </row>
    <row r="1019">
      <c r="A1019" s="29" t="inlineStr">
        <is>
          <t>Neuquén</t>
        </is>
      </c>
      <c r="B1019" s="29" t="inlineStr">
        <is>
          <t>1060</t>
        </is>
      </c>
      <c r="C1019" s="29" t="inlineStr">
        <is>
          <t>Stock SAP</t>
        </is>
      </c>
      <c r="D1019" s="29" t="inlineStr">
        <is>
          <t>Descartables</t>
        </is>
      </c>
      <c r="E1019" s="29" t="inlineStr">
        <is>
          <t>ZDES</t>
        </is>
      </c>
      <c r="F1019" s="29" t="inlineStr">
        <is>
          <t>Dentro del alcance</t>
        </is>
      </c>
      <c r="G1019" s="29" t="inlineStr">
        <is>
          <t>2000025</t>
        </is>
      </c>
      <c r="H1019" s="29" t="inlineStr">
        <is>
          <t>HOJA DE BISTURI Nº20</t>
        </is>
      </c>
      <c r="I1019" s="29" t="inlineStr">
        <is>
          <t>474; 563</t>
        </is>
      </c>
      <c r="J1019" s="29" t="inlineStr">
        <is>
          <t>HOJA DE BISTURI Nº10; HOJA DE BISTURI Nº21</t>
        </is>
      </c>
      <c r="K1019" s="30">
        <f>SUMIF('1060 NQN'!$A$2:$A$2023,$G1019,'1060 NQN'!$I$2:$I$2023)</f>
        <v/>
      </c>
      <c r="L1019" s="30">
        <f>SUMIF('1060 NQN'!$A$2:$A$2023,$G1019,'1060 NQN'!$Q$2:$Q$2023)</f>
        <v/>
      </c>
      <c r="M1019" s="30">
        <f>$K1019-$L1019</f>
        <v/>
      </c>
      <c r="N1019" s="31">
        <f>IFERROR(SUMIF('1060 NQN'!$A$2:$A$2023,$G1019,'1060 NQN'!$M$2:$M$2023)/$K1019,0)</f>
        <v/>
      </c>
      <c r="O1019" s="31">
        <f>IFERROR($K1019*$N1019,"")</f>
        <v/>
      </c>
      <c r="P1019" s="31">
        <f>IFERROR($L1019*$N1019,"")</f>
        <v/>
      </c>
      <c r="Q1019" s="31">
        <f>$M1019*$N1019</f>
        <v/>
      </c>
      <c r="R1019" s="29" t="n"/>
      <c r="S1019" s="38" t="inlineStr">
        <is>
          <t>Baja</t>
        </is>
      </c>
      <c r="T1019" s="29" t="inlineStr">
        <is>
          <t>Homologado – confianza Baja – pendiente de validación</t>
        </is>
      </c>
      <c r="U1019" s="37" t="inlineStr">
        <is>
          <t>Dar de alta en SAP</t>
        </is>
      </c>
      <c r="V1019" s="29" t="inlineStr">
        <is>
          <t>Cruce por nomenclatura SAP</t>
        </is>
      </c>
      <c r="W1019" s="29" t="inlineStr">
        <is>
          <t>Sí</t>
        </is>
      </c>
      <c r="X1019" s="29" t="inlineStr">
        <is>
          <t>2000025, 2000453, 2000456, 2000455</t>
        </is>
      </c>
      <c r="Y1019" s="29" t="inlineStr">
        <is>
          <t>Sí</t>
        </is>
      </c>
      <c r="Z1019" s="29" t="n"/>
      <c r="AA1019" s="29" t="inlineStr">
        <is>
          <t>Varias denominaciones del inventario físico corresponden a este material SAP (474 HOJA DE BISTURI Nº10; 563 HOJA DE BISTURI Nº21). Se sumaron las cantidades físicas. Cruce por nomenclatura: calibre/talle/medida distinta; similitud 0.67. El cruce SAP–Avain identificó 4 códigos SAP como posibles equivalentes del mismo ítem de Avain (2000025, 2000453, 2000456, 2000455). Se imputó al primero (lógica BUSCARV); requiere validación posterior. Cruce por nomenclatura: calibre/talle/medida distinta; similitud 0.68. El cruce SAP–Avain identificó 4 códigos SAP como posibles equivalentes del mismo ítem de Avain (2000025, 2000453, 2000456, 2000455). Se imputó al primero (lógica BUSCARV); requiere validación posterior.</t>
        </is>
      </c>
    </row>
    <row r="1020">
      <c r="A1020" s="29" t="inlineStr">
        <is>
          <t>Neuquén</t>
        </is>
      </c>
      <c r="B1020" s="29" t="inlineStr">
        <is>
          <t>1060</t>
        </is>
      </c>
      <c r="C1020" s="29" t="inlineStr">
        <is>
          <t>Stock SAP</t>
        </is>
      </c>
      <c r="D1020" s="29" t="inlineStr">
        <is>
          <t>Descartables</t>
        </is>
      </c>
      <c r="E1020" s="29" t="inlineStr">
        <is>
          <t>ZDES</t>
        </is>
      </c>
      <c r="F1020" s="29" t="inlineStr">
        <is>
          <t>Dentro del alcance</t>
        </is>
      </c>
      <c r="G1020" s="29" t="inlineStr">
        <is>
          <t>2000057</t>
        </is>
      </c>
      <c r="H1020" s="29" t="inlineStr">
        <is>
          <t>KIT DE OBSTETRICIA</t>
        </is>
      </c>
      <c r="I1020" s="29" t="n"/>
      <c r="J1020" s="29" t="n"/>
      <c r="K1020" s="30">
        <f>SUMIF('1060 NQN'!$A$2:$A$2023,$G1020,'1060 NQN'!$I$2:$I$2023)</f>
        <v/>
      </c>
      <c r="L1020" s="30">
        <f>SUMIF('1060 NQN'!$A$2:$A$2023,$G1020,'1060 NQN'!$Q$2:$Q$2023)</f>
        <v/>
      </c>
      <c r="M1020" s="30">
        <f>$K1020-$L1020</f>
        <v/>
      </c>
      <c r="N1020" s="31">
        <f>IFERROR(SUMIF('1060 NQN'!$A$2:$A$2023,$G1020,'1060 NQN'!$M$2:$M$2023)/$K1020,0)</f>
        <v/>
      </c>
      <c r="O1020" s="31">
        <f>IFERROR($K1020*$N1020,"")</f>
        <v/>
      </c>
      <c r="P1020" s="31">
        <f>IFERROR($L1020*$N1020,"")</f>
        <v/>
      </c>
      <c r="Q1020" s="31">
        <f>$M1020*$N1020</f>
        <v/>
      </c>
      <c r="R1020" s="29" t="n"/>
      <c r="S1020" s="39" t="n"/>
      <c r="T1020" s="29" t="inlineStr">
        <is>
          <t>Sin recuento físico en el inventario de Avain</t>
        </is>
      </c>
      <c r="U1020" s="40" t="inlineStr">
        <is>
          <t>Sin recuento físico</t>
        </is>
      </c>
      <c r="V1020" s="29" t="n"/>
      <c r="W1020" s="29" t="n"/>
      <c r="X1020" s="29" t="n"/>
      <c r="Y1020" s="29" t="n"/>
      <c r="Z1020" s="29" t="n"/>
      <c r="AA1020" s="29" t="n"/>
    </row>
    <row r="1021">
      <c r="A1021" s="29" t="inlineStr">
        <is>
          <t>Neuquén</t>
        </is>
      </c>
      <c r="B1021" s="29" t="inlineStr">
        <is>
          <t>1060</t>
        </is>
      </c>
      <c r="C1021" s="29" t="inlineStr">
        <is>
          <t>Stock SAP</t>
        </is>
      </c>
      <c r="D1021" s="29" t="inlineStr">
        <is>
          <t>Descartables</t>
        </is>
      </c>
      <c r="E1021" s="29" t="inlineStr">
        <is>
          <t>ZDES</t>
        </is>
      </c>
      <c r="F1021" s="29" t="inlineStr">
        <is>
          <t>Dentro del alcance</t>
        </is>
      </c>
      <c r="G1021" s="29" t="inlineStr">
        <is>
          <t>2000063</t>
        </is>
      </c>
      <c r="H1021" s="29" t="inlineStr">
        <is>
          <t>PINZA MAGILL PEDIATRICA</t>
        </is>
      </c>
      <c r="I1021" s="29" t="inlineStr">
        <is>
          <t>533</t>
        </is>
      </c>
      <c r="J1021" s="29" t="inlineStr">
        <is>
          <t>PINZA MAGILL</t>
        </is>
      </c>
      <c r="K1021" s="30">
        <f>SUMIF('1060 NQN'!$A$2:$A$2023,$G1021,'1060 NQN'!$I$2:$I$2023)</f>
        <v/>
      </c>
      <c r="L1021" s="30">
        <f>SUMIF('1060 NQN'!$A$2:$A$2023,$G1021,'1060 NQN'!$Q$2:$Q$2023)</f>
        <v/>
      </c>
      <c r="M1021" s="30">
        <f>$K1021-$L1021</f>
        <v/>
      </c>
      <c r="N1021" s="31">
        <f>IFERROR(SUMIF('1060 NQN'!$A$2:$A$2023,$G1021,'1060 NQN'!$M$2:$M$2023)/$K1021,0)</f>
        <v/>
      </c>
      <c r="O1021" s="31">
        <f>IFERROR($K1021*$N1021,"")</f>
        <v/>
      </c>
      <c r="P1021" s="31">
        <f>IFERROR($L1021*$N1021,"")</f>
        <v/>
      </c>
      <c r="Q1021" s="31">
        <f>$M1021*$N1021</f>
        <v/>
      </c>
      <c r="R1021" s="29" t="n"/>
      <c r="S1021" s="37" t="inlineStr">
        <is>
          <t>Alta</t>
        </is>
      </c>
      <c r="T1021" s="29" t="inlineStr">
        <is>
          <t>Homologado – confianza Alta</t>
        </is>
      </c>
      <c r="U1021" s="37" t="inlineStr">
        <is>
          <t>Dar de alta en SAP</t>
        </is>
      </c>
      <c r="V1021" s="29" t="inlineStr">
        <is>
          <t>Cruce por nomenclatura SAP</t>
        </is>
      </c>
      <c r="W1021" s="29" t="inlineStr">
        <is>
          <t>No</t>
        </is>
      </c>
      <c r="X1021" s="29" t="n"/>
      <c r="Y1021" s="29" t="inlineStr">
        <is>
          <t>Sí</t>
        </is>
      </c>
      <c r="Z1021" s="29" t="n"/>
      <c r="AA1021" s="29" t="inlineStr">
        <is>
          <t>Cruce por nomenclatura: similitud 0.82.</t>
        </is>
      </c>
    </row>
    <row r="1022">
      <c r="A1022" s="29" t="inlineStr">
        <is>
          <t>Neuquén</t>
        </is>
      </c>
      <c r="B1022" s="29" t="inlineStr">
        <is>
          <t>1060</t>
        </is>
      </c>
      <c r="C1022" s="29" t="inlineStr">
        <is>
          <t>Stock SAP</t>
        </is>
      </c>
      <c r="D1022" s="29" t="inlineStr">
        <is>
          <t>Descartables</t>
        </is>
      </c>
      <c r="E1022" s="29" t="inlineStr">
        <is>
          <t>ZDES</t>
        </is>
      </c>
      <c r="F1022" s="29" t="inlineStr">
        <is>
          <t>Dentro del alcance</t>
        </is>
      </c>
      <c r="G1022" s="29" t="inlineStr">
        <is>
          <t>2000406</t>
        </is>
      </c>
      <c r="H1022" s="29" t="inlineStr">
        <is>
          <t>SONDA NASOGASTRICA K-33 KOLLER</t>
        </is>
      </c>
      <c r="I1022" s="29" t="n"/>
      <c r="J1022" s="29" t="n"/>
      <c r="K1022" s="30">
        <f>SUMIF('1060 NQN'!$A$2:$A$2023,$G1022,'1060 NQN'!$I$2:$I$2023)</f>
        <v/>
      </c>
      <c r="L1022" s="30">
        <f>SUMIF('1060 NQN'!$A$2:$A$2023,$G1022,'1060 NQN'!$Q$2:$Q$2023)</f>
        <v/>
      </c>
      <c r="M1022" s="30">
        <f>$K1022-$L1022</f>
        <v/>
      </c>
      <c r="N1022" s="31">
        <f>IFERROR(SUMIF('1060 NQN'!$A$2:$A$2023,$G1022,'1060 NQN'!$M$2:$M$2023)/$K1022,0)</f>
        <v/>
      </c>
      <c r="O1022" s="31">
        <f>IFERROR($K1022*$N1022,"")</f>
        <v/>
      </c>
      <c r="P1022" s="31">
        <f>IFERROR($L1022*$N1022,"")</f>
        <v/>
      </c>
      <c r="Q1022" s="31">
        <f>$M1022*$N1022</f>
        <v/>
      </c>
      <c r="R1022" s="29" t="n"/>
      <c r="S1022" s="39" t="n"/>
      <c r="T1022" s="29" t="inlineStr">
        <is>
          <t>Sin recuento físico en el inventario de Avain</t>
        </is>
      </c>
      <c r="U1022" s="40" t="inlineStr">
        <is>
          <t>Sin recuento físico</t>
        </is>
      </c>
      <c r="V1022" s="29" t="n"/>
      <c r="W1022" s="29" t="n"/>
      <c r="X1022" s="29" t="n"/>
      <c r="Y1022" s="29" t="n"/>
      <c r="Z1022" s="29" t="n"/>
      <c r="AA1022" s="29" t="inlineStr">
        <is>
          <t>El material ocupa 2 filas en la hoja 1060 NQN (lote/almacén). La cantidad SAP y la física de esta vista son el total del material.</t>
        </is>
      </c>
    </row>
    <row r="1023">
      <c r="A1023" s="29" t="inlineStr">
        <is>
          <t>Neuquén</t>
        </is>
      </c>
      <c r="B1023" s="29" t="inlineStr">
        <is>
          <t>1060</t>
        </is>
      </c>
      <c r="C1023" s="29" t="inlineStr">
        <is>
          <t>Stock SAP</t>
        </is>
      </c>
      <c r="D1023" s="29" t="inlineStr">
        <is>
          <t>Descartables</t>
        </is>
      </c>
      <c r="E1023" s="29" t="inlineStr">
        <is>
          <t>ZDES</t>
        </is>
      </c>
      <c r="F1023" s="29" t="inlineStr">
        <is>
          <t>Dentro del alcance</t>
        </is>
      </c>
      <c r="G1023" s="29" t="inlineStr">
        <is>
          <t>2001077</t>
        </is>
      </c>
      <c r="H1023" s="29" t="inlineStr">
        <is>
          <t>ELECTRODOS C/CONECTOR PARA DESFIBRILADOR</t>
        </is>
      </c>
      <c r="I1023" s="29" t="inlineStr">
        <is>
          <t>345</t>
        </is>
      </c>
      <c r="J1023" s="29" t="inlineStr">
        <is>
          <t>ELECTRODOS</t>
        </is>
      </c>
      <c r="K1023" s="30">
        <f>SUMIF('1060 NQN'!$A$2:$A$2023,$G1023,'1060 NQN'!$I$2:$I$2023)</f>
        <v/>
      </c>
      <c r="L1023" s="30">
        <f>SUMIF('1060 NQN'!$A$2:$A$2023,$G1023,'1060 NQN'!$Q$2:$Q$2023)</f>
        <v/>
      </c>
      <c r="M1023" s="30">
        <f>$K1023-$L1023</f>
        <v/>
      </c>
      <c r="N1023" s="31">
        <f>IFERROR(SUMIF('1060 NQN'!$A$2:$A$2023,$G1023,'1060 NQN'!$M$2:$M$2023)/$K1023,0)</f>
        <v/>
      </c>
      <c r="O1023" s="31">
        <f>IFERROR($K1023*$N1023,"")</f>
        <v/>
      </c>
      <c r="P1023" s="31">
        <f>IFERROR($L1023*$N1023,"")</f>
        <v/>
      </c>
      <c r="Q1023" s="31">
        <f>$M1023*$N1023</f>
        <v/>
      </c>
      <c r="R1023" s="41" t="inlineStr">
        <is>
          <t>Valorización a validar: VU atípico ($209,472.24 contra una mediana de $2,000.00 en la base); relación de cantidades 293 a 1 entre SAP y el recuento físico. Sugiere distinta unidad de medida (SAP por caja o envase y el recuento por unidad). La diferencia económica de esta fila no debe tomarse como definitiva.</t>
        </is>
      </c>
      <c r="S1023" s="42" t="inlineStr">
        <is>
          <t>Media</t>
        </is>
      </c>
      <c r="T1023" s="29" t="inlineStr">
        <is>
          <t>Homologado – confianza Media – pendiente de validación</t>
        </is>
      </c>
      <c r="U1023" s="37" t="inlineStr">
        <is>
          <t>Dar de alta en SAP</t>
        </is>
      </c>
      <c r="V1023" s="29" t="inlineStr">
        <is>
          <t>Cruce por nomenclatura SAP</t>
        </is>
      </c>
      <c r="W1023" s="29" t="inlineStr">
        <is>
          <t>No</t>
        </is>
      </c>
      <c r="X1023" s="29" t="n"/>
      <c r="Y1023" s="29" t="inlineStr">
        <is>
          <t>No</t>
        </is>
      </c>
      <c r="Z1023" s="29" t="n"/>
      <c r="AA1023" s="29" t="inlineStr">
        <is>
          <t>El código Avain 345 figura en la homologación como «mascaranebulizar» (master K-256), pero en el inventario físico corresponde a «ELECTRODOS». El código no coincide con el producto: no se usó el vínculo de la homologación y se cruzó por nomenclatura. A revisar con los responsables de la base. Cruce por nomenclatura: similitud 0.66.</t>
        </is>
      </c>
    </row>
    <row r="1024">
      <c r="A1024" s="29" t="inlineStr">
        <is>
          <t>Neuquén</t>
        </is>
      </c>
      <c r="B1024" s="29" t="inlineStr">
        <is>
          <t>1060</t>
        </is>
      </c>
      <c r="C1024" s="29" t="inlineStr">
        <is>
          <t>Stock SAP</t>
        </is>
      </c>
      <c r="D1024" s="29" t="inlineStr">
        <is>
          <t>Descartables</t>
        </is>
      </c>
      <c r="E1024" s="29" t="inlineStr">
        <is>
          <t>ZDES</t>
        </is>
      </c>
      <c r="F1024" s="29" t="inlineStr">
        <is>
          <t>Dentro del alcance</t>
        </is>
      </c>
      <c r="G1024" s="29" t="inlineStr">
        <is>
          <t>2001158</t>
        </is>
      </c>
      <c r="H1024" s="29" t="inlineStr">
        <is>
          <t>SENSOR PARA OXIMETRO NONIN</t>
        </is>
      </c>
      <c r="I1024" s="29" t="n"/>
      <c r="J1024" s="29" t="n"/>
      <c r="K1024" s="30">
        <f>SUMIF('1060 NQN'!$A$2:$A$2023,$G1024,'1060 NQN'!$I$2:$I$2023)</f>
        <v/>
      </c>
      <c r="L1024" s="30">
        <f>SUMIF('1060 NQN'!$A$2:$A$2023,$G1024,'1060 NQN'!$Q$2:$Q$2023)</f>
        <v/>
      </c>
      <c r="M1024" s="30">
        <f>$K1024-$L1024</f>
        <v/>
      </c>
      <c r="N1024" s="31">
        <f>IFERROR(SUMIF('1060 NQN'!$A$2:$A$2023,$G1024,'1060 NQN'!$M$2:$M$2023)/$K1024,0)</f>
        <v/>
      </c>
      <c r="O1024" s="31">
        <f>IFERROR($K1024*$N1024,"")</f>
        <v/>
      </c>
      <c r="P1024" s="31">
        <f>IFERROR($L1024*$N1024,"")</f>
        <v/>
      </c>
      <c r="Q1024" s="31">
        <f>$M1024*$N1024</f>
        <v/>
      </c>
      <c r="R1024" s="29" t="n"/>
      <c r="S1024" s="39" t="n"/>
      <c r="T1024" s="29" t="inlineStr">
        <is>
          <t>Sin recuento físico en el inventario de Avain</t>
        </is>
      </c>
      <c r="U1024" s="40" t="inlineStr">
        <is>
          <t>Sin recuento físico</t>
        </is>
      </c>
      <c r="V1024" s="29" t="n"/>
      <c r="W1024" s="29" t="n"/>
      <c r="X1024" s="29" t="n"/>
      <c r="Y1024" s="29" t="n"/>
      <c r="Z1024" s="29" t="n"/>
      <c r="AA1024" s="29" t="n"/>
    </row>
    <row r="1025">
      <c r="A1025" s="29" t="inlineStr">
        <is>
          <t>Neuquén</t>
        </is>
      </c>
      <c r="B1025" s="29" t="inlineStr">
        <is>
          <t>1060</t>
        </is>
      </c>
      <c r="C1025" s="29" t="inlineStr">
        <is>
          <t>Stock SAP</t>
        </is>
      </c>
      <c r="D1025" s="29" t="inlineStr">
        <is>
          <t>Descartables</t>
        </is>
      </c>
      <c r="E1025" s="29" t="inlineStr">
        <is>
          <t>ZDES</t>
        </is>
      </c>
      <c r="F1025" s="29" t="inlineStr">
        <is>
          <t>Dentro del alcance</t>
        </is>
      </c>
      <c r="G1025" s="29" t="inlineStr">
        <is>
          <t>2001164</t>
        </is>
      </c>
      <c r="H1025" s="29" t="inlineStr">
        <is>
          <t>BOLSAS DE BIOSEGURIDAD</t>
        </is>
      </c>
      <c r="I1025" s="29" t="n"/>
      <c r="J1025" s="29" t="n"/>
      <c r="K1025" s="30">
        <f>SUMIF('1060 NQN'!$A$2:$A$2023,$G1025,'1060 NQN'!$I$2:$I$2023)</f>
        <v/>
      </c>
      <c r="L1025" s="30">
        <f>SUMIF('1060 NQN'!$A$2:$A$2023,$G1025,'1060 NQN'!$Q$2:$Q$2023)</f>
        <v/>
      </c>
      <c r="M1025" s="30">
        <f>$K1025-$L1025</f>
        <v/>
      </c>
      <c r="N1025" s="31">
        <f>IFERROR(SUMIF('1060 NQN'!$A$2:$A$2023,$G1025,'1060 NQN'!$M$2:$M$2023)/$K1025,0)</f>
        <v/>
      </c>
      <c r="O1025" s="31">
        <f>IFERROR($K1025*$N1025,"")</f>
        <v/>
      </c>
      <c r="P1025" s="31">
        <f>IFERROR($L1025*$N1025,"")</f>
        <v/>
      </c>
      <c r="Q1025" s="31">
        <f>$M1025*$N1025</f>
        <v/>
      </c>
      <c r="R1025" s="29" t="n"/>
      <c r="S1025" s="39" t="n"/>
      <c r="T1025" s="29" t="inlineStr">
        <is>
          <t>Sin recuento físico en el inventario de Avain</t>
        </is>
      </c>
      <c r="U1025" s="40" t="inlineStr">
        <is>
          <t>Sin recuento físico</t>
        </is>
      </c>
      <c r="V1025" s="29" t="n"/>
      <c r="W1025" s="29" t="n"/>
      <c r="X1025" s="29" t="n"/>
      <c r="Y1025" s="29" t="n"/>
      <c r="Z1025" s="29" t="n"/>
      <c r="AA1025" s="29" t="inlineStr">
        <is>
          <t>El material ocupa 2 filas en la hoja 1060 NQN (lote/almacén). La cantidad SAP y la física de esta vista son el total del material.</t>
        </is>
      </c>
    </row>
    <row r="1026">
      <c r="A1026" s="29" t="inlineStr">
        <is>
          <t>Neuquén</t>
        </is>
      </c>
      <c r="B1026" s="29" t="inlineStr">
        <is>
          <t>1060</t>
        </is>
      </c>
      <c r="C1026" s="29" t="inlineStr">
        <is>
          <t>Stock SAP</t>
        </is>
      </c>
      <c r="D1026" s="29" t="inlineStr">
        <is>
          <t>Descartables</t>
        </is>
      </c>
      <c r="E1026" s="29" t="inlineStr">
        <is>
          <t>ZDES</t>
        </is>
      </c>
      <c r="F1026" s="29" t="inlineStr">
        <is>
          <t>Dentro del alcance</t>
        </is>
      </c>
      <c r="G1026" s="29" t="inlineStr">
        <is>
          <t>2001357</t>
        </is>
      </c>
      <c r="H1026" s="29" t="inlineStr">
        <is>
          <t>CRONOCORTEROID AMPOLLA</t>
        </is>
      </c>
      <c r="I1026" s="29" t="n"/>
      <c r="J1026" s="29" t="n"/>
      <c r="K1026" s="30">
        <f>SUMIF('1060 NQN'!$A$2:$A$2023,$G1026,'1060 NQN'!$I$2:$I$2023)</f>
        <v/>
      </c>
      <c r="L1026" s="30">
        <f>SUMIF('1060 NQN'!$A$2:$A$2023,$G1026,'1060 NQN'!$Q$2:$Q$2023)</f>
        <v/>
      </c>
      <c r="M1026" s="30">
        <f>$K1026-$L1026</f>
        <v/>
      </c>
      <c r="N1026" s="31">
        <f>IFERROR(SUMIF('1060 NQN'!$A$2:$A$2023,$G1026,'1060 NQN'!$M$2:$M$2023)/$K1026,0)</f>
        <v/>
      </c>
      <c r="O1026" s="31">
        <f>IFERROR($K1026*$N1026,"")</f>
        <v/>
      </c>
      <c r="P1026" s="31">
        <f>IFERROR($L1026*$N1026,"")</f>
        <v/>
      </c>
      <c r="Q1026" s="31">
        <f>$M1026*$N1026</f>
        <v/>
      </c>
      <c r="R1026" s="29" t="n"/>
      <c r="S1026" s="39" t="n"/>
      <c r="T1026" s="29" t="inlineStr">
        <is>
          <t>Sin recuento físico en el inventario de Avain</t>
        </is>
      </c>
      <c r="U1026" s="40" t="inlineStr">
        <is>
          <t>Sin recuento físico</t>
        </is>
      </c>
      <c r="V1026" s="29" t="n"/>
      <c r="W1026" s="29" t="n"/>
      <c r="X1026" s="29" t="n"/>
      <c r="Y1026" s="29" t="n"/>
      <c r="Z1026" s="29" t="n"/>
      <c r="AA1026" s="29" t="n"/>
    </row>
    <row r="1027">
      <c r="A1027" s="29" t="inlineStr">
        <is>
          <t>Neuquén</t>
        </is>
      </c>
      <c r="B1027" s="29" t="inlineStr">
        <is>
          <t>1060</t>
        </is>
      </c>
      <c r="C1027" s="29" t="inlineStr">
        <is>
          <t>Stock SAP</t>
        </is>
      </c>
      <c r="D1027" s="29" t="inlineStr">
        <is>
          <t>Uniformes</t>
        </is>
      </c>
      <c r="E1027" s="29" t="inlineStr">
        <is>
          <t>ZUNI</t>
        </is>
      </c>
      <c r="F1027" s="29" t="inlineStr">
        <is>
          <t>Fuera del alcance</t>
        </is>
      </c>
      <c r="G1027" s="29" t="inlineStr">
        <is>
          <t>3000332</t>
        </is>
      </c>
      <c r="H1027" s="29" t="inlineStr">
        <is>
          <t>AMBO AZUL C/LOGO EMERG XL</t>
        </is>
      </c>
      <c r="I1027" s="29" t="n"/>
      <c r="J1027" s="29" t="n"/>
      <c r="K1027" s="30">
        <f>SUMIF('1060 NQN'!$A$2:$A$2023,$G1027,'1060 NQN'!$I$2:$I$2023)</f>
        <v/>
      </c>
      <c r="L1027" s="30">
        <f>SUMIF('1060 NQN'!$A$2:$A$2023,$G1027,'1060 NQN'!$Q$2:$Q$2023)</f>
        <v/>
      </c>
      <c r="M1027" s="30">
        <f>$K1027-$L1027</f>
        <v/>
      </c>
      <c r="N1027" s="31">
        <f>IFERROR(SUMIF('1060 NQN'!$A$2:$A$2023,$G1027,'1060 NQN'!$M$2:$M$2023)/$K1027,0)</f>
        <v/>
      </c>
      <c r="O1027" s="31">
        <f>IFERROR($K1027*$N1027,"")</f>
        <v/>
      </c>
      <c r="P1027" s="31">
        <f>IFERROR($L1027*$N1027,"")</f>
        <v/>
      </c>
      <c r="Q1027" s="31">
        <f>$M1027*$N1027</f>
        <v/>
      </c>
      <c r="R1027" s="29" t="n"/>
      <c r="S1027" s="39" t="n"/>
      <c r="T1027" s="29" t="inlineStr">
        <is>
          <t>No aplica: uniformes, clasificación que el inventario físico de Farmacia no releva</t>
        </is>
      </c>
      <c r="U1027" s="40" t="inlineStr">
        <is>
          <t>Fuera del alcance del inventario físico</t>
        </is>
      </c>
      <c r="V1027" s="29" t="n"/>
      <c r="W1027" s="29" t="n"/>
      <c r="X1027" s="29" t="n"/>
      <c r="Y1027" s="29" t="n"/>
      <c r="Z1027" s="29" t="n"/>
      <c r="AA1027" s="29" t="n"/>
    </row>
    <row r="1028">
      <c r="A1028" s="29" t="inlineStr">
        <is>
          <t>Neuquén</t>
        </is>
      </c>
      <c r="B1028" s="29" t="inlineStr">
        <is>
          <t>1060</t>
        </is>
      </c>
      <c r="C1028" s="29" t="inlineStr">
        <is>
          <t>Stock SAP</t>
        </is>
      </c>
      <c r="D1028" s="29" t="inlineStr">
        <is>
          <t>Uniformes</t>
        </is>
      </c>
      <c r="E1028" s="29" t="inlineStr">
        <is>
          <t>ZUNI</t>
        </is>
      </c>
      <c r="F1028" s="29" t="inlineStr">
        <is>
          <t>Fuera del alcance</t>
        </is>
      </c>
      <c r="G1028" s="29" t="inlineStr">
        <is>
          <t>3000699</t>
        </is>
      </c>
      <c r="H1028" s="29" t="inlineStr">
        <is>
          <t>Chaqueta Celeste ML yacimiento XS</t>
        </is>
      </c>
      <c r="I1028" s="29" t="n"/>
      <c r="J1028" s="29" t="n"/>
      <c r="K1028" s="30">
        <f>SUMIF('1060 NQN'!$A$2:$A$2023,$G1028,'1060 NQN'!$I$2:$I$2023)</f>
        <v/>
      </c>
      <c r="L1028" s="30">
        <f>SUMIF('1060 NQN'!$A$2:$A$2023,$G1028,'1060 NQN'!$Q$2:$Q$2023)</f>
        <v/>
      </c>
      <c r="M1028" s="30">
        <f>$K1028-$L1028</f>
        <v/>
      </c>
      <c r="N1028" s="31">
        <f>IFERROR(SUMIF('1060 NQN'!$A$2:$A$2023,$G1028,'1060 NQN'!$M$2:$M$2023)/$K1028,0)</f>
        <v/>
      </c>
      <c r="O1028" s="31">
        <f>IFERROR($K1028*$N1028,"")</f>
        <v/>
      </c>
      <c r="P1028" s="31">
        <f>IFERROR($L1028*$N1028,"")</f>
        <v/>
      </c>
      <c r="Q1028" s="31">
        <f>$M1028*$N1028</f>
        <v/>
      </c>
      <c r="R1028" s="29" t="n"/>
      <c r="S1028" s="39" t="n"/>
      <c r="T1028" s="29" t="inlineStr">
        <is>
          <t>No aplica: uniformes, clasificación que el inventario físico de Farmacia no releva</t>
        </is>
      </c>
      <c r="U1028" s="40" t="inlineStr">
        <is>
          <t>Fuera del alcance del inventario físico</t>
        </is>
      </c>
      <c r="V1028" s="29" t="n"/>
      <c r="W1028" s="29" t="n"/>
      <c r="X1028" s="29" t="n"/>
      <c r="Y1028" s="29" t="n"/>
      <c r="Z1028" s="29" t="n"/>
      <c r="AA1028" s="29" t="inlineStr">
        <is>
          <t>El material ocupa 2 filas en la hoja 1060 NQN (lote/almacén). La cantidad SAP y la física de esta vista son el total del material.</t>
        </is>
      </c>
    </row>
    <row r="1029">
      <c r="A1029" s="29" t="inlineStr">
        <is>
          <t>Neuquén</t>
        </is>
      </c>
      <c r="B1029" s="29" t="inlineStr">
        <is>
          <t>1060</t>
        </is>
      </c>
      <c r="C1029" s="29" t="inlineStr">
        <is>
          <t>Stock SAP</t>
        </is>
      </c>
      <c r="D1029" s="29" t="inlineStr">
        <is>
          <t>Uniformes</t>
        </is>
      </c>
      <c r="E1029" s="29" t="inlineStr">
        <is>
          <t>ZUNI</t>
        </is>
      </c>
      <c r="F1029" s="29" t="inlineStr">
        <is>
          <t>Fuera del alcance</t>
        </is>
      </c>
      <c r="G1029" s="29" t="inlineStr">
        <is>
          <t>3001324</t>
        </is>
      </c>
      <c r="H1029" s="29" t="inlineStr">
        <is>
          <t>CAMPERA IGNIFUGA C/LOGO M</t>
        </is>
      </c>
      <c r="I1029" s="29" t="n"/>
      <c r="J1029" s="29" t="n"/>
      <c r="K1029" s="30">
        <f>SUMIF('1060 NQN'!$A$2:$A$2023,$G1029,'1060 NQN'!$I$2:$I$2023)</f>
        <v/>
      </c>
      <c r="L1029" s="30">
        <f>SUMIF('1060 NQN'!$A$2:$A$2023,$G1029,'1060 NQN'!$Q$2:$Q$2023)</f>
        <v/>
      </c>
      <c r="M1029" s="30">
        <f>$K1029-$L1029</f>
        <v/>
      </c>
      <c r="N1029" s="31">
        <f>IFERROR(SUMIF('1060 NQN'!$A$2:$A$2023,$G1029,'1060 NQN'!$M$2:$M$2023)/$K1029,0)</f>
        <v/>
      </c>
      <c r="O1029" s="31">
        <f>IFERROR($K1029*$N1029,"")</f>
        <v/>
      </c>
      <c r="P1029" s="31">
        <f>IFERROR($L1029*$N1029,"")</f>
        <v/>
      </c>
      <c r="Q1029" s="31">
        <f>$M1029*$N1029</f>
        <v/>
      </c>
      <c r="R1029" s="29" t="n"/>
      <c r="S1029" s="39" t="n"/>
      <c r="T1029" s="29" t="inlineStr">
        <is>
          <t>No aplica: uniformes, clasificación que el inventario físico de Farmacia no releva</t>
        </is>
      </c>
      <c r="U1029" s="40" t="inlineStr">
        <is>
          <t>Fuera del alcance del inventario físico</t>
        </is>
      </c>
      <c r="V1029" s="29" t="n"/>
      <c r="W1029" s="29" t="n"/>
      <c r="X1029" s="29" t="n"/>
      <c r="Y1029" s="29" t="n"/>
      <c r="Z1029" s="29" t="n"/>
      <c r="AA1029" s="29" t="n"/>
    </row>
    <row r="1030">
      <c r="A1030" s="29" t="inlineStr">
        <is>
          <t>Neuquén</t>
        </is>
      </c>
      <c r="B1030" s="29" t="inlineStr">
        <is>
          <t>1060</t>
        </is>
      </c>
      <c r="C1030" s="29" t="inlineStr">
        <is>
          <t>Stock SAP</t>
        </is>
      </c>
      <c r="D1030" s="29" t="inlineStr">
        <is>
          <t>Uniformes</t>
        </is>
      </c>
      <c r="E1030" s="29" t="inlineStr">
        <is>
          <t>ZUNI</t>
        </is>
      </c>
      <c r="F1030" s="29" t="inlineStr">
        <is>
          <t>Fuera del alcance</t>
        </is>
      </c>
      <c r="G1030" s="29" t="inlineStr">
        <is>
          <t>3001470</t>
        </is>
      </c>
      <c r="H1030" s="29" t="inlineStr">
        <is>
          <t>CHALECO REFLECTIVO XXXL</t>
        </is>
      </c>
      <c r="I1030" s="29" t="n"/>
      <c r="J1030" s="29" t="n"/>
      <c r="K1030" s="30">
        <f>SUMIF('1060 NQN'!$A$2:$A$2023,$G1030,'1060 NQN'!$I$2:$I$2023)</f>
        <v/>
      </c>
      <c r="L1030" s="30">
        <f>SUMIF('1060 NQN'!$A$2:$A$2023,$G1030,'1060 NQN'!$Q$2:$Q$2023)</f>
        <v/>
      </c>
      <c r="M1030" s="30">
        <f>$K1030-$L1030</f>
        <v/>
      </c>
      <c r="N1030" s="31">
        <f>IFERROR(SUMIF('1060 NQN'!$A$2:$A$2023,$G1030,'1060 NQN'!$M$2:$M$2023)/$K1030,0)</f>
        <v/>
      </c>
      <c r="O1030" s="31">
        <f>IFERROR($K1030*$N1030,"")</f>
        <v/>
      </c>
      <c r="P1030" s="31">
        <f>IFERROR($L1030*$N1030,"")</f>
        <v/>
      </c>
      <c r="Q1030" s="31">
        <f>$M1030*$N1030</f>
        <v/>
      </c>
      <c r="R1030" s="29" t="n"/>
      <c r="S1030" s="39" t="n"/>
      <c r="T1030" s="29" t="inlineStr">
        <is>
          <t>No aplica: uniformes, clasificación que el inventario físico de Farmacia no releva</t>
        </is>
      </c>
      <c r="U1030" s="40" t="inlineStr">
        <is>
          <t>Fuera del alcance del inventario físico</t>
        </is>
      </c>
      <c r="V1030" s="29" t="n"/>
      <c r="W1030" s="29" t="n"/>
      <c r="X1030" s="29" t="n"/>
      <c r="Y1030" s="29" t="n"/>
      <c r="Z1030" s="29" t="n"/>
      <c r="AA1030" s="29" t="n"/>
    </row>
    <row r="1031">
      <c r="A1031" s="29" t="inlineStr">
        <is>
          <t>Neuquén</t>
        </is>
      </c>
      <c r="B1031" s="29" t="inlineStr">
        <is>
          <t>1060</t>
        </is>
      </c>
      <c r="C1031" s="29" t="inlineStr">
        <is>
          <t>Stock SAP</t>
        </is>
      </c>
      <c r="D1031" s="29" t="inlineStr">
        <is>
          <t>Equipos</t>
        </is>
      </c>
      <c r="E1031" s="29" t="inlineStr">
        <is>
          <t>ZEQI</t>
        </is>
      </c>
      <c r="F1031" s="29" t="inlineStr">
        <is>
          <t>Fuera del alcance</t>
        </is>
      </c>
      <c r="G1031" s="29" t="inlineStr">
        <is>
          <t>CT0209RF</t>
        </is>
      </c>
      <c r="H1031" s="29" t="inlineStr">
        <is>
          <t>PARCHES ADULTO DEA</t>
        </is>
      </c>
      <c r="I1031" s="29" t="n"/>
      <c r="J1031" s="29" t="n"/>
      <c r="K1031" s="30">
        <f>SUMIF('1060 NQN'!$A$2:$A$2023,$G1031,'1060 NQN'!$I$2:$I$2023)</f>
        <v/>
      </c>
      <c r="L1031" s="30">
        <f>SUMIF('1060 NQN'!$A$2:$A$2023,$G1031,'1060 NQN'!$Q$2:$Q$2023)</f>
        <v/>
      </c>
      <c r="M1031" s="30">
        <f>$K1031-$L1031</f>
        <v/>
      </c>
      <c r="N1031" s="31">
        <f>IFERROR(SUMIF('1060 NQN'!$A$2:$A$2023,$G1031,'1060 NQN'!$M$2:$M$2023)/$K1031,0)</f>
        <v/>
      </c>
      <c r="O1031" s="31">
        <f>IFERROR($K1031*$N1031,"")</f>
        <v/>
      </c>
      <c r="P1031" s="31">
        <f>IFERROR($L1031*$N1031,"")</f>
        <v/>
      </c>
      <c r="Q1031" s="31">
        <f>$M1031*$N1031</f>
        <v/>
      </c>
      <c r="R1031" s="29" t="n"/>
      <c r="S1031" s="39" t="n"/>
      <c r="T1031" s="29" t="inlineStr">
        <is>
          <t>No aplica: equipos, clasificación que el inventario físico de Farmacia no releva</t>
        </is>
      </c>
      <c r="U1031" s="40" t="inlineStr">
        <is>
          <t>Fuera del alcance del inventario físico</t>
        </is>
      </c>
      <c r="V1031" s="29" t="n"/>
      <c r="W1031" s="29" t="n"/>
      <c r="X1031" s="29" t="n"/>
      <c r="Y1031" s="29" t="n"/>
      <c r="Z1031" s="29" t="n"/>
      <c r="AA1031" s="29" t="n"/>
    </row>
    <row r="1032">
      <c r="A1032" s="29" t="inlineStr">
        <is>
          <t>Neuquén</t>
        </is>
      </c>
      <c r="B1032" s="29" t="inlineStr">
        <is>
          <t>1060</t>
        </is>
      </c>
      <c r="C1032" s="29" t="inlineStr">
        <is>
          <t>Stock SAP</t>
        </is>
      </c>
      <c r="D1032" s="29" t="inlineStr">
        <is>
          <t>Medicamentos</t>
        </is>
      </c>
      <c r="E1032" s="29" t="inlineStr">
        <is>
          <t>ZMED</t>
        </is>
      </c>
      <c r="F1032" s="29" t="inlineStr">
        <is>
          <t>Dentro del alcance</t>
        </is>
      </c>
      <c r="G1032" s="29" t="inlineStr">
        <is>
          <t>1000780</t>
        </is>
      </c>
      <c r="H1032" s="29" t="inlineStr">
        <is>
          <t>ALTEPLASA AMP. X2</t>
        </is>
      </c>
      <c r="I1032" s="29" t="n"/>
      <c r="J1032" s="29" t="n"/>
      <c r="K1032" s="30">
        <f>SUMIF('1060 NQN'!$A$2:$A$2023,$G1032,'1060 NQN'!$I$2:$I$2023)</f>
        <v/>
      </c>
      <c r="L1032" s="30">
        <f>SUMIF('1060 NQN'!$A$2:$A$2023,$G1032,'1060 NQN'!$Q$2:$Q$2023)</f>
        <v/>
      </c>
      <c r="M1032" s="30">
        <f>$K1032-$L1032</f>
        <v/>
      </c>
      <c r="N1032" s="31">
        <f>IFERROR(SUMIF('1060 NQN'!$A$2:$A$2023,$G1032,'1060 NQN'!$M$2:$M$2023)/$K1032,0)</f>
        <v/>
      </c>
      <c r="O1032" s="31">
        <f>IFERROR($K1032*$N1032,"")</f>
        <v/>
      </c>
      <c r="P1032" s="31">
        <f>IFERROR($L1032*$N1032,"")</f>
        <v/>
      </c>
      <c r="Q1032" s="31">
        <f>$M1032*$N1032</f>
        <v/>
      </c>
      <c r="R1032" s="29" t="n"/>
      <c r="S1032" s="39" t="n"/>
      <c r="T1032" s="29" t="inlineStr">
        <is>
          <t>Sin recuento físico en el inventario de Avain</t>
        </is>
      </c>
      <c r="U1032" s="40" t="inlineStr">
        <is>
          <t>Sin recuento físico</t>
        </is>
      </c>
      <c r="V1032" s="29" t="n"/>
      <c r="W1032" s="29" t="n"/>
      <c r="X1032" s="29" t="n"/>
      <c r="Y1032" s="29" t="n"/>
      <c r="Z1032" s="29" t="n"/>
      <c r="AA1032" s="29" t="n"/>
    </row>
    <row r="1033">
      <c r="A1033" s="29" t="inlineStr">
        <is>
          <t>Neuquén</t>
        </is>
      </c>
      <c r="B1033" s="29" t="inlineStr">
        <is>
          <t>1060</t>
        </is>
      </c>
      <c r="C1033" s="29" t="inlineStr">
        <is>
          <t>Stock SAP</t>
        </is>
      </c>
      <c r="D1033" s="29" t="inlineStr">
        <is>
          <t>Descartables</t>
        </is>
      </c>
      <c r="E1033" s="29" t="inlineStr">
        <is>
          <t>ZDES</t>
        </is>
      </c>
      <c r="F1033" s="29" t="inlineStr">
        <is>
          <t>Dentro del alcance</t>
        </is>
      </c>
      <c r="G1033" s="29" t="inlineStr">
        <is>
          <t>2001507</t>
        </is>
      </c>
      <c r="H1033" s="29" t="inlineStr">
        <is>
          <t>KIT BOTIQUIN PLASTICO 13.5X11X5CM C/INSU</t>
        </is>
      </c>
      <c r="I1033" s="29" t="n"/>
      <c r="J1033" s="29" t="n"/>
      <c r="K1033" s="30">
        <f>SUMIF('1060 NQN'!$A$2:$A$2023,$G1033,'1060 NQN'!$I$2:$I$2023)</f>
        <v/>
      </c>
      <c r="L1033" s="30">
        <f>SUMIF('1060 NQN'!$A$2:$A$2023,$G1033,'1060 NQN'!$Q$2:$Q$2023)</f>
        <v/>
      </c>
      <c r="M1033" s="30">
        <f>$K1033-$L1033</f>
        <v/>
      </c>
      <c r="N1033" s="31">
        <f>IFERROR(SUMIF('1060 NQN'!$A$2:$A$2023,$G1033,'1060 NQN'!$M$2:$M$2023)/$K1033,0)</f>
        <v/>
      </c>
      <c r="O1033" s="31">
        <f>IFERROR($K1033*$N1033,"")</f>
        <v/>
      </c>
      <c r="P1033" s="31">
        <f>IFERROR($L1033*$N1033,"")</f>
        <v/>
      </c>
      <c r="Q1033" s="31">
        <f>$M1033*$N1033</f>
        <v/>
      </c>
      <c r="R1033" s="29" t="n"/>
      <c r="S1033" s="39" t="n"/>
      <c r="T1033" s="29" t="inlineStr">
        <is>
          <t>Sin recuento físico en el inventario de Avain</t>
        </is>
      </c>
      <c r="U1033" s="40" t="inlineStr">
        <is>
          <t>Sin recuento físico</t>
        </is>
      </c>
      <c r="V1033" s="29" t="n"/>
      <c r="W1033" s="29" t="n"/>
      <c r="X1033" s="29" t="n"/>
      <c r="Y1033" s="29" t="n"/>
      <c r="Z1033" s="29" t="n"/>
      <c r="AA1033" s="29" t="n"/>
    </row>
    <row r="1034">
      <c r="A1034" s="29" t="inlineStr">
        <is>
          <t>Neuquén</t>
        </is>
      </c>
      <c r="B1034" s="29" t="inlineStr">
        <is>
          <t>1060</t>
        </is>
      </c>
      <c r="C1034" s="29" t="inlineStr">
        <is>
          <t>Stock SAP</t>
        </is>
      </c>
      <c r="D1034" s="29" t="inlineStr">
        <is>
          <t>Uniformes</t>
        </is>
      </c>
      <c r="E1034" s="29" t="inlineStr">
        <is>
          <t>ZUNI</t>
        </is>
      </c>
      <c r="F1034" s="29" t="inlineStr">
        <is>
          <t>Fuera del alcance</t>
        </is>
      </c>
      <c r="G1034" s="29" t="inlineStr">
        <is>
          <t>3000183</t>
        </is>
      </c>
      <c r="H1034" s="29" t="inlineStr">
        <is>
          <t>CHOMBA BLANCA DAMA TL</t>
        </is>
      </c>
      <c r="I1034" s="29" t="n"/>
      <c r="J1034" s="29" t="n"/>
      <c r="K1034" s="30">
        <f>SUMIF('1060 NQN'!$A$2:$A$2023,$G1034,'1060 NQN'!$I$2:$I$2023)</f>
        <v/>
      </c>
      <c r="L1034" s="30">
        <f>SUMIF('1060 NQN'!$A$2:$A$2023,$G1034,'1060 NQN'!$Q$2:$Q$2023)</f>
        <v/>
      </c>
      <c r="M1034" s="30">
        <f>$K1034-$L1034</f>
        <v/>
      </c>
      <c r="N1034" s="31">
        <f>IFERROR(SUMIF('1060 NQN'!$A$2:$A$2023,$G1034,'1060 NQN'!$M$2:$M$2023)/$K1034,0)</f>
        <v/>
      </c>
      <c r="O1034" s="31">
        <f>IFERROR($K1034*$N1034,"")</f>
        <v/>
      </c>
      <c r="P1034" s="31">
        <f>IFERROR($L1034*$N1034,"")</f>
        <v/>
      </c>
      <c r="Q1034" s="31">
        <f>$M1034*$N1034</f>
        <v/>
      </c>
      <c r="R1034" s="29" t="n"/>
      <c r="S1034" s="39" t="n"/>
      <c r="T1034" s="29" t="inlineStr">
        <is>
          <t>No aplica: uniformes, clasificación que el inventario físico de Farmacia no releva</t>
        </is>
      </c>
      <c r="U1034" s="40" t="inlineStr">
        <is>
          <t>Fuera del alcance del inventario físico</t>
        </is>
      </c>
      <c r="V1034" s="29" t="n"/>
      <c r="W1034" s="29" t="n"/>
      <c r="X1034" s="29" t="n"/>
      <c r="Y1034" s="29" t="n"/>
      <c r="Z1034" s="29" t="n"/>
      <c r="AA1034" s="29" t="n"/>
    </row>
    <row r="1035">
      <c r="A1035" s="29" t="inlineStr">
        <is>
          <t>Neuquén</t>
        </is>
      </c>
      <c r="B1035" s="29" t="inlineStr">
        <is>
          <t>1060</t>
        </is>
      </c>
      <c r="C1035" s="29" t="inlineStr">
        <is>
          <t>Stock SAP</t>
        </is>
      </c>
      <c r="D1035" s="29" t="inlineStr">
        <is>
          <t>Uniformes</t>
        </is>
      </c>
      <c r="E1035" s="29" t="inlineStr">
        <is>
          <t>ZUNI</t>
        </is>
      </c>
      <c r="F1035" s="29" t="inlineStr">
        <is>
          <t>Fuera del alcance</t>
        </is>
      </c>
      <c r="G1035" s="29" t="inlineStr">
        <is>
          <t>3000202</t>
        </is>
      </c>
      <c r="H1035" s="29" t="inlineStr">
        <is>
          <t>AMBOS BLANCOS MEDICO TM</t>
        </is>
      </c>
      <c r="I1035" s="29" t="n"/>
      <c r="J1035" s="29" t="n"/>
      <c r="K1035" s="30">
        <f>SUMIF('1060 NQN'!$A$2:$A$2023,$G1035,'1060 NQN'!$I$2:$I$2023)</f>
        <v/>
      </c>
      <c r="L1035" s="30">
        <f>SUMIF('1060 NQN'!$A$2:$A$2023,$G1035,'1060 NQN'!$Q$2:$Q$2023)</f>
        <v/>
      </c>
      <c r="M1035" s="30">
        <f>$K1035-$L1035</f>
        <v/>
      </c>
      <c r="N1035" s="31">
        <f>IFERROR(SUMIF('1060 NQN'!$A$2:$A$2023,$G1035,'1060 NQN'!$M$2:$M$2023)/$K1035,0)</f>
        <v/>
      </c>
      <c r="O1035" s="31">
        <f>IFERROR($K1035*$N1035,"")</f>
        <v/>
      </c>
      <c r="P1035" s="31">
        <f>IFERROR($L1035*$N1035,"")</f>
        <v/>
      </c>
      <c r="Q1035" s="31">
        <f>$M1035*$N1035</f>
        <v/>
      </c>
      <c r="R1035" s="29" t="n"/>
      <c r="S1035" s="39" t="n"/>
      <c r="T1035" s="29" t="inlineStr">
        <is>
          <t>No aplica: uniformes, clasificación que el inventario físico de Farmacia no releva</t>
        </is>
      </c>
      <c r="U1035" s="40" t="inlineStr">
        <is>
          <t>Fuera del alcance del inventario físico</t>
        </is>
      </c>
      <c r="V1035" s="29" t="n"/>
      <c r="W1035" s="29" t="n"/>
      <c r="X1035" s="29" t="n"/>
      <c r="Y1035" s="29" t="n"/>
      <c r="Z1035" s="29" t="n"/>
      <c r="AA1035" s="29" t="n"/>
    </row>
    <row r="1036">
      <c r="A1036" s="29" t="inlineStr">
        <is>
          <t>Neuquén</t>
        </is>
      </c>
      <c r="B1036" s="29" t="inlineStr">
        <is>
          <t>1060</t>
        </is>
      </c>
      <c r="C1036" s="29" t="inlineStr">
        <is>
          <t>Stock SAP</t>
        </is>
      </c>
      <c r="D1036" s="29" t="inlineStr">
        <is>
          <t>Uniformes</t>
        </is>
      </c>
      <c r="E1036" s="29" t="inlineStr">
        <is>
          <t>ZUNI</t>
        </is>
      </c>
      <c r="F1036" s="29" t="inlineStr">
        <is>
          <t>Fuera del alcance</t>
        </is>
      </c>
      <c r="G1036" s="29" t="inlineStr">
        <is>
          <t>3000330</t>
        </is>
      </c>
      <c r="H1036" s="29" t="inlineStr">
        <is>
          <t>AMBO AZUL C/LOGO EMERG M</t>
        </is>
      </c>
      <c r="I1036" s="29" t="n"/>
      <c r="J1036" s="29" t="n"/>
      <c r="K1036" s="30">
        <f>SUMIF('1060 NQN'!$A$2:$A$2023,$G1036,'1060 NQN'!$I$2:$I$2023)</f>
        <v/>
      </c>
      <c r="L1036" s="30">
        <f>SUMIF('1060 NQN'!$A$2:$A$2023,$G1036,'1060 NQN'!$Q$2:$Q$2023)</f>
        <v/>
      </c>
      <c r="M1036" s="30">
        <f>$K1036-$L1036</f>
        <v/>
      </c>
      <c r="N1036" s="31">
        <f>IFERROR(SUMIF('1060 NQN'!$A$2:$A$2023,$G1036,'1060 NQN'!$M$2:$M$2023)/$K1036,0)</f>
        <v/>
      </c>
      <c r="O1036" s="31">
        <f>IFERROR($K1036*$N1036,"")</f>
        <v/>
      </c>
      <c r="P1036" s="31">
        <f>IFERROR($L1036*$N1036,"")</f>
        <v/>
      </c>
      <c r="Q1036" s="31">
        <f>$M1036*$N1036</f>
        <v/>
      </c>
      <c r="R1036" s="29" t="n"/>
      <c r="S1036" s="39" t="n"/>
      <c r="T1036" s="29" t="inlineStr">
        <is>
          <t>No aplica: uniformes, clasificación que el inventario físico de Farmacia no releva</t>
        </is>
      </c>
      <c r="U1036" s="40" t="inlineStr">
        <is>
          <t>Fuera del alcance del inventario físico</t>
        </is>
      </c>
      <c r="V1036" s="29" t="n"/>
      <c r="W1036" s="29" t="n"/>
      <c r="X1036" s="29" t="n"/>
      <c r="Y1036" s="29" t="n"/>
      <c r="Z1036" s="29" t="n"/>
      <c r="AA1036" s="29" t="n"/>
    </row>
    <row r="1037">
      <c r="A1037" s="29" t="inlineStr">
        <is>
          <t>Neuquén</t>
        </is>
      </c>
      <c r="B1037" s="29" t="inlineStr">
        <is>
          <t>1060</t>
        </is>
      </c>
      <c r="C1037" s="29" t="inlineStr">
        <is>
          <t>Stock SAP</t>
        </is>
      </c>
      <c r="D1037" s="29" t="inlineStr">
        <is>
          <t>Uniformes</t>
        </is>
      </c>
      <c r="E1037" s="29" t="inlineStr">
        <is>
          <t>ZUNI</t>
        </is>
      </c>
      <c r="F1037" s="29" t="inlineStr">
        <is>
          <t>Fuera del alcance</t>
        </is>
      </c>
      <c r="G1037" s="29" t="inlineStr">
        <is>
          <t>3000407</t>
        </is>
      </c>
      <c r="H1037" s="29" t="inlineStr">
        <is>
          <t>Faja Lumbar M</t>
        </is>
      </c>
      <c r="I1037" s="29" t="n"/>
      <c r="J1037" s="29" t="n"/>
      <c r="K1037" s="30">
        <f>SUMIF('1060 NQN'!$A$2:$A$2023,$G1037,'1060 NQN'!$I$2:$I$2023)</f>
        <v/>
      </c>
      <c r="L1037" s="30">
        <f>SUMIF('1060 NQN'!$A$2:$A$2023,$G1037,'1060 NQN'!$Q$2:$Q$2023)</f>
        <v/>
      </c>
      <c r="M1037" s="30">
        <f>$K1037-$L1037</f>
        <v/>
      </c>
      <c r="N1037" s="31">
        <f>IFERROR(SUMIF('1060 NQN'!$A$2:$A$2023,$G1037,'1060 NQN'!$M$2:$M$2023)/$K1037,0)</f>
        <v/>
      </c>
      <c r="O1037" s="31">
        <f>IFERROR($K1037*$N1037,"")</f>
        <v/>
      </c>
      <c r="P1037" s="31">
        <f>IFERROR($L1037*$N1037,"")</f>
        <v/>
      </c>
      <c r="Q1037" s="31">
        <f>$M1037*$N1037</f>
        <v/>
      </c>
      <c r="R1037" s="29" t="n"/>
      <c r="S1037" s="39" t="n"/>
      <c r="T1037" s="29" t="inlineStr">
        <is>
          <t>No aplica: uniformes, clasificación que el inventario físico de Farmacia no releva</t>
        </is>
      </c>
      <c r="U1037" s="40" t="inlineStr">
        <is>
          <t>Fuera del alcance del inventario físico</t>
        </is>
      </c>
      <c r="V1037" s="29" t="n"/>
      <c r="W1037" s="29" t="n"/>
      <c r="X1037" s="29" t="n"/>
      <c r="Y1037" s="29" t="n"/>
      <c r="Z1037" s="29" t="n"/>
      <c r="AA1037" s="29" t="n"/>
    </row>
    <row r="1038">
      <c r="A1038" s="29" t="inlineStr">
        <is>
          <t>Neuquén</t>
        </is>
      </c>
      <c r="B1038" s="29" t="inlineStr">
        <is>
          <t>1060</t>
        </is>
      </c>
      <c r="C1038" s="29" t="inlineStr">
        <is>
          <t>Stock SAP</t>
        </is>
      </c>
      <c r="D1038" s="29" t="inlineStr">
        <is>
          <t>Uniformes</t>
        </is>
      </c>
      <c r="E1038" s="29" t="inlineStr">
        <is>
          <t>ZUNI</t>
        </is>
      </c>
      <c r="F1038" s="29" t="inlineStr">
        <is>
          <t>Fuera del alcance</t>
        </is>
      </c>
      <c r="G1038" s="29" t="inlineStr">
        <is>
          <t>3000536</t>
        </is>
      </c>
      <c r="H1038" s="29" t="inlineStr">
        <is>
          <t>CAMISA JEAN CLASICA T46</t>
        </is>
      </c>
      <c r="I1038" s="29" t="n"/>
      <c r="J1038" s="29" t="n"/>
      <c r="K1038" s="30">
        <f>SUMIF('1060 NQN'!$A$2:$A$2023,$G1038,'1060 NQN'!$I$2:$I$2023)</f>
        <v/>
      </c>
      <c r="L1038" s="30">
        <f>SUMIF('1060 NQN'!$A$2:$A$2023,$G1038,'1060 NQN'!$Q$2:$Q$2023)</f>
        <v/>
      </c>
      <c r="M1038" s="30">
        <f>$K1038-$L1038</f>
        <v/>
      </c>
      <c r="N1038" s="31">
        <f>IFERROR(SUMIF('1060 NQN'!$A$2:$A$2023,$G1038,'1060 NQN'!$M$2:$M$2023)/$K1038,0)</f>
        <v/>
      </c>
      <c r="O1038" s="31">
        <f>IFERROR($K1038*$N1038,"")</f>
        <v/>
      </c>
      <c r="P1038" s="31">
        <f>IFERROR($L1038*$N1038,"")</f>
        <v/>
      </c>
      <c r="Q1038" s="31">
        <f>$M1038*$N1038</f>
        <v/>
      </c>
      <c r="R1038" s="29" t="n"/>
      <c r="S1038" s="39" t="n"/>
      <c r="T1038" s="29" t="inlineStr">
        <is>
          <t>No aplica: uniformes, clasificación que el inventario físico de Farmacia no releva</t>
        </is>
      </c>
      <c r="U1038" s="40" t="inlineStr">
        <is>
          <t>Fuera del alcance del inventario físico</t>
        </is>
      </c>
      <c r="V1038" s="29" t="n"/>
      <c r="W1038" s="29" t="n"/>
      <c r="X1038" s="29" t="n"/>
      <c r="Y1038" s="29" t="n"/>
      <c r="Z1038" s="29" t="n"/>
      <c r="AA1038" s="29" t="n"/>
    </row>
    <row r="1039">
      <c r="A1039" s="29" t="inlineStr">
        <is>
          <t>Neuquén</t>
        </is>
      </c>
      <c r="B1039" s="29" t="inlineStr">
        <is>
          <t>1060</t>
        </is>
      </c>
      <c r="C1039" s="29" t="inlineStr">
        <is>
          <t>Stock SAP</t>
        </is>
      </c>
      <c r="D1039" s="29" t="inlineStr">
        <is>
          <t>Uniformes</t>
        </is>
      </c>
      <c r="E1039" s="29" t="inlineStr">
        <is>
          <t>ZUNI</t>
        </is>
      </c>
      <c r="F1039" s="29" t="inlineStr">
        <is>
          <t>Fuera del alcance</t>
        </is>
      </c>
      <c r="G1039" s="29" t="inlineStr">
        <is>
          <t>3000655</t>
        </is>
      </c>
      <c r="H1039" s="29" t="inlineStr">
        <is>
          <t>PANTALON JEAN C/LOGO YAC T48 DAMA</t>
        </is>
      </c>
      <c r="I1039" s="29" t="n"/>
      <c r="J1039" s="29" t="n"/>
      <c r="K1039" s="30">
        <f>SUMIF('1060 NQN'!$A$2:$A$2023,$G1039,'1060 NQN'!$I$2:$I$2023)</f>
        <v/>
      </c>
      <c r="L1039" s="30">
        <f>SUMIF('1060 NQN'!$A$2:$A$2023,$G1039,'1060 NQN'!$Q$2:$Q$2023)</f>
        <v/>
      </c>
      <c r="M1039" s="30">
        <f>$K1039-$L1039</f>
        <v/>
      </c>
      <c r="N1039" s="31">
        <f>IFERROR(SUMIF('1060 NQN'!$A$2:$A$2023,$G1039,'1060 NQN'!$M$2:$M$2023)/$K1039,0)</f>
        <v/>
      </c>
      <c r="O1039" s="31">
        <f>IFERROR($K1039*$N1039,"")</f>
        <v/>
      </c>
      <c r="P1039" s="31">
        <f>IFERROR($L1039*$N1039,"")</f>
        <v/>
      </c>
      <c r="Q1039" s="31">
        <f>$M1039*$N1039</f>
        <v/>
      </c>
      <c r="R1039" s="29" t="n"/>
      <c r="S1039" s="39" t="n"/>
      <c r="T1039" s="29" t="inlineStr">
        <is>
          <t>No aplica: uniformes, clasificación que el inventario físico de Farmacia no releva</t>
        </is>
      </c>
      <c r="U1039" s="40" t="inlineStr">
        <is>
          <t>Fuera del alcance del inventario físico</t>
        </is>
      </c>
      <c r="V1039" s="29" t="n"/>
      <c r="W1039" s="29" t="n"/>
      <c r="X1039" s="29" t="n"/>
      <c r="Y1039" s="29" t="n"/>
      <c r="Z1039" s="29" t="n"/>
      <c r="AA1039" s="29" t="n"/>
    </row>
    <row r="1040">
      <c r="A1040" s="29" t="inlineStr">
        <is>
          <t>Neuquén</t>
        </is>
      </c>
      <c r="B1040" s="29" t="inlineStr">
        <is>
          <t>1060</t>
        </is>
      </c>
      <c r="C1040" s="29" t="inlineStr">
        <is>
          <t>Stock SAP</t>
        </is>
      </c>
      <c r="D1040" s="29" t="inlineStr">
        <is>
          <t>Uniformes</t>
        </is>
      </c>
      <c r="E1040" s="29" t="inlineStr">
        <is>
          <t>ZUNI</t>
        </is>
      </c>
      <c r="F1040" s="29" t="inlineStr">
        <is>
          <t>Fuera del alcance</t>
        </is>
      </c>
      <c r="G1040" s="29" t="inlineStr">
        <is>
          <t>3000660</t>
        </is>
      </c>
      <c r="H1040" s="29" t="inlineStr">
        <is>
          <t>PANTALON JEAN C/LOGO YAC T54 DAMA</t>
        </is>
      </c>
      <c r="I1040" s="29" t="n"/>
      <c r="J1040" s="29" t="n"/>
      <c r="K1040" s="30">
        <f>SUMIF('1060 NQN'!$A$2:$A$2023,$G1040,'1060 NQN'!$I$2:$I$2023)</f>
        <v/>
      </c>
      <c r="L1040" s="30">
        <f>SUMIF('1060 NQN'!$A$2:$A$2023,$G1040,'1060 NQN'!$Q$2:$Q$2023)</f>
        <v/>
      </c>
      <c r="M1040" s="30">
        <f>$K1040-$L1040</f>
        <v/>
      </c>
      <c r="N1040" s="31">
        <f>IFERROR(SUMIF('1060 NQN'!$A$2:$A$2023,$G1040,'1060 NQN'!$M$2:$M$2023)/$K1040,0)</f>
        <v/>
      </c>
      <c r="O1040" s="31">
        <f>IFERROR($K1040*$N1040,"")</f>
        <v/>
      </c>
      <c r="P1040" s="31">
        <f>IFERROR($L1040*$N1040,"")</f>
        <v/>
      </c>
      <c r="Q1040" s="31">
        <f>$M1040*$N1040</f>
        <v/>
      </c>
      <c r="R1040" s="29" t="n"/>
      <c r="S1040" s="39" t="n"/>
      <c r="T1040" s="29" t="inlineStr">
        <is>
          <t>No aplica: uniformes, clasificación que el inventario físico de Farmacia no releva</t>
        </is>
      </c>
      <c r="U1040" s="40" t="inlineStr">
        <is>
          <t>Fuera del alcance del inventario físico</t>
        </is>
      </c>
      <c r="V1040" s="29" t="n"/>
      <c r="W1040" s="29" t="n"/>
      <c r="X1040" s="29" t="n"/>
      <c r="Y1040" s="29" t="n"/>
      <c r="Z1040" s="29" t="n"/>
      <c r="AA1040" s="29" t="n"/>
    </row>
    <row r="1041">
      <c r="A1041" s="29" t="inlineStr">
        <is>
          <t>Neuquén</t>
        </is>
      </c>
      <c r="B1041" s="29" t="inlineStr">
        <is>
          <t>1060</t>
        </is>
      </c>
      <c r="C1041" s="29" t="inlineStr">
        <is>
          <t>Stock SAP</t>
        </is>
      </c>
      <c r="D1041" s="29" t="inlineStr">
        <is>
          <t>Uniformes</t>
        </is>
      </c>
      <c r="E1041" s="29" t="inlineStr">
        <is>
          <t>ZUNI</t>
        </is>
      </c>
      <c r="F1041" s="29" t="inlineStr">
        <is>
          <t>Fuera del alcance</t>
        </is>
      </c>
      <c r="G1041" s="29" t="inlineStr">
        <is>
          <t>3001116</t>
        </is>
      </c>
      <c r="H1041" s="29" t="inlineStr">
        <is>
          <t>CAMPERA POLAR NARANJA CON CAPUCHA T-2XL</t>
        </is>
      </c>
      <c r="I1041" s="29" t="n"/>
      <c r="J1041" s="29" t="n"/>
      <c r="K1041" s="30">
        <f>SUMIF('1060 NQN'!$A$2:$A$2023,$G1041,'1060 NQN'!$I$2:$I$2023)</f>
        <v/>
      </c>
      <c r="L1041" s="30">
        <f>SUMIF('1060 NQN'!$A$2:$A$2023,$G1041,'1060 NQN'!$Q$2:$Q$2023)</f>
        <v/>
      </c>
      <c r="M1041" s="30">
        <f>$K1041-$L1041</f>
        <v/>
      </c>
      <c r="N1041" s="31">
        <f>IFERROR(SUMIF('1060 NQN'!$A$2:$A$2023,$G1041,'1060 NQN'!$M$2:$M$2023)/$K1041,0)</f>
        <v/>
      </c>
      <c r="O1041" s="31">
        <f>IFERROR($K1041*$N1041,"")</f>
        <v/>
      </c>
      <c r="P1041" s="31">
        <f>IFERROR($L1041*$N1041,"")</f>
        <v/>
      </c>
      <c r="Q1041" s="31">
        <f>$M1041*$N1041</f>
        <v/>
      </c>
      <c r="R1041" s="29" t="n"/>
      <c r="S1041" s="39" t="n"/>
      <c r="T1041" s="29" t="inlineStr">
        <is>
          <t>No aplica: uniformes, clasificación que el inventario físico de Farmacia no releva</t>
        </is>
      </c>
      <c r="U1041" s="40" t="inlineStr">
        <is>
          <t>Fuera del alcance del inventario físico</t>
        </is>
      </c>
      <c r="V1041" s="29" t="n"/>
      <c r="W1041" s="29" t="n"/>
      <c r="X1041" s="29" t="n"/>
      <c r="Y1041" s="29" t="n"/>
      <c r="Z1041" s="29" t="n"/>
      <c r="AA1041" s="29" t="n"/>
    </row>
    <row r="1042">
      <c r="A1042" s="29" t="inlineStr">
        <is>
          <t>Neuquén</t>
        </is>
      </c>
      <c r="B1042" s="29" t="inlineStr">
        <is>
          <t>1060</t>
        </is>
      </c>
      <c r="C1042" s="29" t="inlineStr">
        <is>
          <t>Stock SAP</t>
        </is>
      </c>
      <c r="D1042" s="29" t="inlineStr">
        <is>
          <t>Uniformes</t>
        </is>
      </c>
      <c r="E1042" s="29" t="inlineStr">
        <is>
          <t>ZUNI</t>
        </is>
      </c>
      <c r="F1042" s="29" t="inlineStr">
        <is>
          <t>Fuera del alcance</t>
        </is>
      </c>
      <c r="G1042" s="29" t="inlineStr">
        <is>
          <t>3001442</t>
        </is>
      </c>
      <c r="H1042" s="29" t="inlineStr">
        <is>
          <t>CONJUNTO PRIMERA PIEL XS</t>
        </is>
      </c>
      <c r="I1042" s="29" t="n"/>
      <c r="J1042" s="29" t="n"/>
      <c r="K1042" s="30">
        <f>SUMIF('1060 NQN'!$A$2:$A$2023,$G1042,'1060 NQN'!$I$2:$I$2023)</f>
        <v/>
      </c>
      <c r="L1042" s="30">
        <f>SUMIF('1060 NQN'!$A$2:$A$2023,$G1042,'1060 NQN'!$Q$2:$Q$2023)</f>
        <v/>
      </c>
      <c r="M1042" s="30">
        <f>$K1042-$L1042</f>
        <v/>
      </c>
      <c r="N1042" s="31">
        <f>IFERROR(SUMIF('1060 NQN'!$A$2:$A$2023,$G1042,'1060 NQN'!$M$2:$M$2023)/$K1042,0)</f>
        <v/>
      </c>
      <c r="O1042" s="31">
        <f>IFERROR($K1042*$N1042,"")</f>
        <v/>
      </c>
      <c r="P1042" s="31">
        <f>IFERROR($L1042*$N1042,"")</f>
        <v/>
      </c>
      <c r="Q1042" s="31">
        <f>$M1042*$N1042</f>
        <v/>
      </c>
      <c r="R1042" s="29" t="n"/>
      <c r="S1042" s="39" t="n"/>
      <c r="T1042" s="29" t="inlineStr">
        <is>
          <t>No aplica: uniformes, clasificación que el inventario físico de Farmacia no releva</t>
        </is>
      </c>
      <c r="U1042" s="40" t="inlineStr">
        <is>
          <t>Fuera del alcance del inventario físico</t>
        </is>
      </c>
      <c r="V1042" s="29" t="n"/>
      <c r="W1042" s="29" t="n"/>
      <c r="X1042" s="29" t="n"/>
      <c r="Y1042" s="29" t="n"/>
      <c r="Z1042" s="29" t="n"/>
      <c r="AA1042" s="29" t="n"/>
    </row>
    <row r="1043">
      <c r="A1043" s="29" t="inlineStr">
        <is>
          <t>Neuquén</t>
        </is>
      </c>
      <c r="B1043" s="29" t="inlineStr">
        <is>
          <t>1060</t>
        </is>
      </c>
      <c r="C1043" s="29" t="inlineStr">
        <is>
          <t>Stock SAP</t>
        </is>
      </c>
      <c r="D1043" s="29" t="inlineStr">
        <is>
          <t>Uniformes</t>
        </is>
      </c>
      <c r="E1043" s="29" t="inlineStr">
        <is>
          <t>ZUNI</t>
        </is>
      </c>
      <c r="F1043" s="29" t="inlineStr">
        <is>
          <t>Fuera del alcance</t>
        </is>
      </c>
      <c r="G1043" s="29" t="inlineStr">
        <is>
          <t>3001523</t>
        </is>
      </c>
      <c r="H1043" s="29" t="inlineStr">
        <is>
          <t>CAMISA JEAN CLASICA T38</t>
        </is>
      </c>
      <c r="I1043" s="29" t="n"/>
      <c r="J1043" s="29" t="n"/>
      <c r="K1043" s="30">
        <f>SUMIF('1060 NQN'!$A$2:$A$2023,$G1043,'1060 NQN'!$I$2:$I$2023)</f>
        <v/>
      </c>
      <c r="L1043" s="30">
        <f>SUMIF('1060 NQN'!$A$2:$A$2023,$G1043,'1060 NQN'!$Q$2:$Q$2023)</f>
        <v/>
      </c>
      <c r="M1043" s="30">
        <f>$K1043-$L1043</f>
        <v/>
      </c>
      <c r="N1043" s="31">
        <f>IFERROR(SUMIF('1060 NQN'!$A$2:$A$2023,$G1043,'1060 NQN'!$M$2:$M$2023)/$K1043,0)</f>
        <v/>
      </c>
      <c r="O1043" s="31">
        <f>IFERROR($K1043*$N1043,"")</f>
        <v/>
      </c>
      <c r="P1043" s="31">
        <f>IFERROR($L1043*$N1043,"")</f>
        <v/>
      </c>
      <c r="Q1043" s="31">
        <f>$M1043*$N1043</f>
        <v/>
      </c>
      <c r="R1043" s="29" t="n"/>
      <c r="S1043" s="39" t="n"/>
      <c r="T1043" s="29" t="inlineStr">
        <is>
          <t>No aplica: uniformes, clasificación que el inventario físico de Farmacia no releva</t>
        </is>
      </c>
      <c r="U1043" s="40" t="inlineStr">
        <is>
          <t>Fuera del alcance del inventario físico</t>
        </is>
      </c>
      <c r="V1043" s="29" t="n"/>
      <c r="W1043" s="29" t="n"/>
      <c r="X1043" s="29" t="n"/>
      <c r="Y1043" s="29" t="n"/>
      <c r="Z1043" s="29" t="n"/>
      <c r="AA1043" s="29" t="n"/>
    </row>
    <row r="1044">
      <c r="A1044" s="29" t="inlineStr">
        <is>
          <t>Neuquén</t>
        </is>
      </c>
      <c r="B1044" s="29" t="inlineStr">
        <is>
          <t>1060</t>
        </is>
      </c>
      <c r="C1044" s="29" t="inlineStr">
        <is>
          <t>Stock SAP</t>
        </is>
      </c>
      <c r="D1044" s="29" t="inlineStr">
        <is>
          <t>Medicamentos</t>
        </is>
      </c>
      <c r="E1044" s="29" t="inlineStr">
        <is>
          <t>ZMED</t>
        </is>
      </c>
      <c r="F1044" s="29" t="inlineStr">
        <is>
          <t>Dentro del alcance</t>
        </is>
      </c>
      <c r="G1044" s="29" t="inlineStr">
        <is>
          <t>1000040</t>
        </is>
      </c>
      <c r="H1044" s="29" t="inlineStr">
        <is>
          <t>PINZA KOCHER RECTA 14CM</t>
        </is>
      </c>
      <c r="I1044" s="29" t="inlineStr">
        <is>
          <t>534</t>
        </is>
      </c>
      <c r="J1044" s="29" t="inlineStr">
        <is>
          <t>PINZA KOCHER</t>
        </is>
      </c>
      <c r="K1044" s="30">
        <f>SUMIF('1060 NQN'!$A$2:$A$2023,$G1044,'1060 NQN'!$I$2:$I$2023)</f>
        <v/>
      </c>
      <c r="L1044" s="30">
        <f>SUMIF('1060 NQN'!$A$2:$A$2023,$G1044,'1060 NQN'!$Q$2:$Q$2023)</f>
        <v/>
      </c>
      <c r="M1044" s="30">
        <f>$K1044-$L1044</f>
        <v/>
      </c>
      <c r="N1044" s="31">
        <f>IFERROR(SUMIF('1060 NQN'!$A$2:$A$2023,$G1044,'1060 NQN'!$M$2:$M$2023)/$K1044,0)</f>
        <v/>
      </c>
      <c r="O1044" s="31">
        <f>IFERROR($K1044*$N1044,"")</f>
        <v/>
      </c>
      <c r="P1044" s="31">
        <f>IFERROR($L1044*$N1044,"")</f>
        <v/>
      </c>
      <c r="Q1044" s="31">
        <f>$M1044*$N1044</f>
        <v/>
      </c>
      <c r="R1044" s="29" t="n"/>
      <c r="S1044" s="42" t="inlineStr">
        <is>
          <t>Media</t>
        </is>
      </c>
      <c r="T1044" s="29" t="inlineStr">
        <is>
          <t>Homologado – confianza Media – pendiente de validación</t>
        </is>
      </c>
      <c r="U1044" s="37" t="inlineStr">
        <is>
          <t>Dar de alta en SAP</t>
        </is>
      </c>
      <c r="V1044" s="29" t="inlineStr">
        <is>
          <t>Cruce por nomenclatura SAP</t>
        </is>
      </c>
      <c r="W1044" s="29" t="inlineStr">
        <is>
          <t>No</t>
        </is>
      </c>
      <c r="X1044" s="29" t="n"/>
      <c r="Y1044" s="29" t="inlineStr">
        <is>
          <t>No</t>
        </is>
      </c>
      <c r="Z1044" s="29" t="n"/>
      <c r="AA1044" s="29" t="inlineStr">
        <is>
          <t>Cruce por nomenclatura: una nomenclatura no informa dosis; similitud 0.76.</t>
        </is>
      </c>
    </row>
    <row r="1045">
      <c r="A1045" s="29" t="inlineStr">
        <is>
          <t>Neuquén</t>
        </is>
      </c>
      <c r="B1045" s="29" t="inlineStr">
        <is>
          <t>1060</t>
        </is>
      </c>
      <c r="C1045" s="29" t="inlineStr">
        <is>
          <t>Stock SAP</t>
        </is>
      </c>
      <c r="D1045" s="29" t="inlineStr">
        <is>
          <t>Medicamentos</t>
        </is>
      </c>
      <c r="E1045" s="29" t="inlineStr">
        <is>
          <t>ZMED</t>
        </is>
      </c>
      <c r="F1045" s="29" t="inlineStr">
        <is>
          <t>Dentro del alcance</t>
        </is>
      </c>
      <c r="G1045" s="29" t="inlineStr">
        <is>
          <t>1000510</t>
        </is>
      </c>
      <c r="H1045" s="29" t="inlineStr">
        <is>
          <t>POLIETILENGLICOL+PROPILENGLICOL SYSTANE</t>
        </is>
      </c>
      <c r="I1045" s="29" t="n"/>
      <c r="J1045" s="29" t="n"/>
      <c r="K1045" s="30">
        <f>SUMIF('1060 NQN'!$A$2:$A$2023,$G1045,'1060 NQN'!$I$2:$I$2023)</f>
        <v/>
      </c>
      <c r="L1045" s="30">
        <f>SUMIF('1060 NQN'!$A$2:$A$2023,$G1045,'1060 NQN'!$Q$2:$Q$2023)</f>
        <v/>
      </c>
      <c r="M1045" s="30">
        <f>$K1045-$L1045</f>
        <v/>
      </c>
      <c r="N1045" s="31">
        <f>IFERROR(SUMIF('1060 NQN'!$A$2:$A$2023,$G1045,'1060 NQN'!$M$2:$M$2023)/$K1045,0)</f>
        <v/>
      </c>
      <c r="O1045" s="31">
        <f>IFERROR($K1045*$N1045,"")</f>
        <v/>
      </c>
      <c r="P1045" s="31">
        <f>IFERROR($L1045*$N1045,"")</f>
        <v/>
      </c>
      <c r="Q1045" s="31">
        <f>$M1045*$N1045</f>
        <v/>
      </c>
      <c r="R1045" s="29" t="n"/>
      <c r="S1045" s="39" t="n"/>
      <c r="T1045" s="29" t="inlineStr">
        <is>
          <t>Sin recuento físico en el inventario de Avain</t>
        </is>
      </c>
      <c r="U1045" s="40" t="inlineStr">
        <is>
          <t>Sin recuento físico</t>
        </is>
      </c>
      <c r="V1045" s="29" t="n"/>
      <c r="W1045" s="29" t="n"/>
      <c r="X1045" s="29" t="n"/>
      <c r="Y1045" s="29" t="n"/>
      <c r="Z1045" s="29" t="n"/>
      <c r="AA1045" s="29" t="n"/>
    </row>
    <row r="1046">
      <c r="A1046" s="29" t="inlineStr">
        <is>
          <t>Neuquén</t>
        </is>
      </c>
      <c r="B1046" s="29" t="inlineStr">
        <is>
          <t>1060</t>
        </is>
      </c>
      <c r="C1046" s="29" t="inlineStr">
        <is>
          <t>Stock SAP</t>
        </is>
      </c>
      <c r="D1046" s="29" t="inlineStr">
        <is>
          <t>Descartables</t>
        </is>
      </c>
      <c r="E1046" s="29" t="inlineStr">
        <is>
          <t>ZDES</t>
        </is>
      </c>
      <c r="F1046" s="29" t="inlineStr">
        <is>
          <t>Dentro del alcance</t>
        </is>
      </c>
      <c r="G1046" s="29" t="inlineStr">
        <is>
          <t>2000565</t>
        </is>
      </c>
      <c r="H1046" s="29" t="inlineStr">
        <is>
          <t>Tabla para asistencia de RCP / Paro</t>
        </is>
      </c>
      <c r="I1046" s="29" t="n"/>
      <c r="J1046" s="29" t="n"/>
      <c r="K1046" s="30">
        <f>SUMIF('1060 NQN'!$A$2:$A$2023,$G1046,'1060 NQN'!$I$2:$I$2023)</f>
        <v/>
      </c>
      <c r="L1046" s="30">
        <f>SUMIF('1060 NQN'!$A$2:$A$2023,$G1046,'1060 NQN'!$Q$2:$Q$2023)</f>
        <v/>
      </c>
      <c r="M1046" s="30">
        <f>$K1046-$L1046</f>
        <v/>
      </c>
      <c r="N1046" s="31">
        <f>IFERROR(SUMIF('1060 NQN'!$A$2:$A$2023,$G1046,'1060 NQN'!$M$2:$M$2023)/$K1046,0)</f>
        <v/>
      </c>
      <c r="O1046" s="31">
        <f>IFERROR($K1046*$N1046,"")</f>
        <v/>
      </c>
      <c r="P1046" s="31">
        <f>IFERROR($L1046*$N1046,"")</f>
        <v/>
      </c>
      <c r="Q1046" s="31">
        <f>$M1046*$N1046</f>
        <v/>
      </c>
      <c r="R1046" s="29" t="n"/>
      <c r="S1046" s="39" t="n"/>
      <c r="T1046" s="29" t="inlineStr">
        <is>
          <t>Sin recuento físico en el inventario de Avain</t>
        </is>
      </c>
      <c r="U1046" s="40" t="inlineStr">
        <is>
          <t>Sin recuento físico</t>
        </is>
      </c>
      <c r="V1046" s="29" t="n"/>
      <c r="W1046" s="29" t="n"/>
      <c r="X1046" s="29" t="n"/>
      <c r="Y1046" s="29" t="n"/>
      <c r="Z1046" s="29" t="n"/>
      <c r="AA1046" s="29" t="n"/>
    </row>
    <row r="1047">
      <c r="A1047" s="29" t="inlineStr">
        <is>
          <t>Neuquén</t>
        </is>
      </c>
      <c r="B1047" s="29" t="inlineStr">
        <is>
          <t>1060</t>
        </is>
      </c>
      <c r="C1047" s="29" t="inlineStr">
        <is>
          <t>Stock SAP</t>
        </is>
      </c>
      <c r="D1047" s="29" t="inlineStr">
        <is>
          <t>Uniformes</t>
        </is>
      </c>
      <c r="E1047" s="29" t="inlineStr">
        <is>
          <t>ZUNI</t>
        </is>
      </c>
      <c r="F1047" s="29" t="inlineStr">
        <is>
          <t>Fuera del alcance</t>
        </is>
      </c>
      <c r="G1047" s="29" t="inlineStr">
        <is>
          <t>3000182</t>
        </is>
      </c>
      <c r="H1047" s="29" t="inlineStr">
        <is>
          <t>CHOMBA BLANCA DAMA TM</t>
        </is>
      </c>
      <c r="I1047" s="29" t="n"/>
      <c r="J1047" s="29" t="n"/>
      <c r="K1047" s="30">
        <f>SUMIF('1060 NQN'!$A$2:$A$2023,$G1047,'1060 NQN'!$I$2:$I$2023)</f>
        <v/>
      </c>
      <c r="L1047" s="30">
        <f>SUMIF('1060 NQN'!$A$2:$A$2023,$G1047,'1060 NQN'!$Q$2:$Q$2023)</f>
        <v/>
      </c>
      <c r="M1047" s="30">
        <f>$K1047-$L1047</f>
        <v/>
      </c>
      <c r="N1047" s="31">
        <f>IFERROR(SUMIF('1060 NQN'!$A$2:$A$2023,$G1047,'1060 NQN'!$M$2:$M$2023)/$K1047,0)</f>
        <v/>
      </c>
      <c r="O1047" s="31">
        <f>IFERROR($K1047*$N1047,"")</f>
        <v/>
      </c>
      <c r="P1047" s="31">
        <f>IFERROR($L1047*$N1047,"")</f>
        <v/>
      </c>
      <c r="Q1047" s="31">
        <f>$M1047*$N1047</f>
        <v/>
      </c>
      <c r="R1047" s="29" t="n"/>
      <c r="S1047" s="39" t="n"/>
      <c r="T1047" s="29" t="inlineStr">
        <is>
          <t>No aplica: uniformes, clasificación que el inventario físico de Farmacia no releva</t>
        </is>
      </c>
      <c r="U1047" s="40" t="inlineStr">
        <is>
          <t>Fuera del alcance del inventario físico</t>
        </is>
      </c>
      <c r="V1047" s="29" t="n"/>
      <c r="W1047" s="29" t="n"/>
      <c r="X1047" s="29" t="n"/>
      <c r="Y1047" s="29" t="n"/>
      <c r="Z1047" s="29" t="n"/>
      <c r="AA1047" s="29" t="n"/>
    </row>
    <row r="1048">
      <c r="A1048" s="29" t="inlineStr">
        <is>
          <t>Neuquén</t>
        </is>
      </c>
      <c r="B1048" s="29" t="inlineStr">
        <is>
          <t>1060</t>
        </is>
      </c>
      <c r="C1048" s="29" t="inlineStr">
        <is>
          <t>Stock SAP</t>
        </is>
      </c>
      <c r="D1048" s="29" t="inlineStr">
        <is>
          <t>Uniformes</t>
        </is>
      </c>
      <c r="E1048" s="29" t="inlineStr">
        <is>
          <t>ZUNI</t>
        </is>
      </c>
      <c r="F1048" s="29" t="inlineStr">
        <is>
          <t>Fuera del alcance</t>
        </is>
      </c>
      <c r="G1048" s="29" t="inlineStr">
        <is>
          <t>3000193</t>
        </is>
      </c>
      <c r="H1048" s="29" t="inlineStr">
        <is>
          <t>CHOMBA BLANCA HBRE T3XL</t>
        </is>
      </c>
      <c r="I1048" s="29" t="n"/>
      <c r="J1048" s="29" t="n"/>
      <c r="K1048" s="30">
        <f>SUMIF('1060 NQN'!$A$2:$A$2023,$G1048,'1060 NQN'!$I$2:$I$2023)</f>
        <v/>
      </c>
      <c r="L1048" s="30">
        <f>SUMIF('1060 NQN'!$A$2:$A$2023,$G1048,'1060 NQN'!$Q$2:$Q$2023)</f>
        <v/>
      </c>
      <c r="M1048" s="30">
        <f>$K1048-$L1048</f>
        <v/>
      </c>
      <c r="N1048" s="31">
        <f>IFERROR(SUMIF('1060 NQN'!$A$2:$A$2023,$G1048,'1060 NQN'!$M$2:$M$2023)/$K1048,0)</f>
        <v/>
      </c>
      <c r="O1048" s="31">
        <f>IFERROR($K1048*$N1048,"")</f>
        <v/>
      </c>
      <c r="P1048" s="31">
        <f>IFERROR($L1048*$N1048,"")</f>
        <v/>
      </c>
      <c r="Q1048" s="31">
        <f>$M1048*$N1048</f>
        <v/>
      </c>
      <c r="R1048" s="29" t="n"/>
      <c r="S1048" s="39" t="n"/>
      <c r="T1048" s="29" t="inlineStr">
        <is>
          <t>No aplica: uniformes, clasificación que el inventario físico de Farmacia no releva</t>
        </is>
      </c>
      <c r="U1048" s="40" t="inlineStr">
        <is>
          <t>Fuera del alcance del inventario físico</t>
        </is>
      </c>
      <c r="V1048" s="29" t="n"/>
      <c r="W1048" s="29" t="n"/>
      <c r="X1048" s="29" t="n"/>
      <c r="Y1048" s="29" t="n"/>
      <c r="Z1048" s="29" t="n"/>
      <c r="AA1048" s="29" t="inlineStr">
        <is>
          <t>El material ocupa 2 filas en la hoja 1060 NQN (lote/almacén). La cantidad SAP y la física de esta vista son el total del material.</t>
        </is>
      </c>
    </row>
    <row r="1049">
      <c r="A1049" s="29" t="inlineStr">
        <is>
          <t>Neuquén</t>
        </is>
      </c>
      <c r="B1049" s="29" t="inlineStr">
        <is>
          <t>1060</t>
        </is>
      </c>
      <c r="C1049" s="29" t="inlineStr">
        <is>
          <t>Stock SAP</t>
        </is>
      </c>
      <c r="D1049" s="29" t="inlineStr">
        <is>
          <t>Uniformes</t>
        </is>
      </c>
      <c r="E1049" s="29" t="inlineStr">
        <is>
          <t>ZUNI</t>
        </is>
      </c>
      <c r="F1049" s="29" t="inlineStr">
        <is>
          <t>Fuera del alcance</t>
        </is>
      </c>
      <c r="G1049" s="29" t="inlineStr">
        <is>
          <t>3000246</t>
        </is>
      </c>
      <c r="H1049" s="29" t="inlineStr">
        <is>
          <t>BUZO POLAR AZUL L</t>
        </is>
      </c>
      <c r="I1049" s="29" t="n"/>
      <c r="J1049" s="29" t="n"/>
      <c r="K1049" s="30">
        <f>SUMIF('1060 NQN'!$A$2:$A$2023,$G1049,'1060 NQN'!$I$2:$I$2023)</f>
        <v/>
      </c>
      <c r="L1049" s="30">
        <f>SUMIF('1060 NQN'!$A$2:$A$2023,$G1049,'1060 NQN'!$Q$2:$Q$2023)</f>
        <v/>
      </c>
      <c r="M1049" s="30">
        <f>$K1049-$L1049</f>
        <v/>
      </c>
      <c r="N1049" s="31">
        <f>IFERROR(SUMIF('1060 NQN'!$A$2:$A$2023,$G1049,'1060 NQN'!$M$2:$M$2023)/$K1049,0)</f>
        <v/>
      </c>
      <c r="O1049" s="31">
        <f>IFERROR($K1049*$N1049,"")</f>
        <v/>
      </c>
      <c r="P1049" s="31">
        <f>IFERROR($L1049*$N1049,"")</f>
        <v/>
      </c>
      <c r="Q1049" s="31">
        <f>$M1049*$N1049</f>
        <v/>
      </c>
      <c r="R1049" s="29" t="n"/>
      <c r="S1049" s="39" t="n"/>
      <c r="T1049" s="29" t="inlineStr">
        <is>
          <t>No aplica: uniformes, clasificación que el inventario físico de Farmacia no releva</t>
        </is>
      </c>
      <c r="U1049" s="40" t="inlineStr">
        <is>
          <t>Fuera del alcance del inventario físico</t>
        </is>
      </c>
      <c r="V1049" s="29" t="n"/>
      <c r="W1049" s="29" t="n"/>
      <c r="X1049" s="29" t="n"/>
      <c r="Y1049" s="29" t="n"/>
      <c r="Z1049" s="29" t="n"/>
      <c r="AA1049" s="29" t="n"/>
    </row>
    <row r="1050">
      <c r="A1050" s="29" t="inlineStr">
        <is>
          <t>Neuquén</t>
        </is>
      </c>
      <c r="B1050" s="29" t="inlineStr">
        <is>
          <t>1060</t>
        </is>
      </c>
      <c r="C1050" s="29" t="inlineStr">
        <is>
          <t>Stock SAP</t>
        </is>
      </c>
      <c r="D1050" s="29" t="inlineStr">
        <is>
          <t>Uniformes</t>
        </is>
      </c>
      <c r="E1050" s="29" t="inlineStr">
        <is>
          <t>ZUNI</t>
        </is>
      </c>
      <c r="F1050" s="29" t="inlineStr">
        <is>
          <t>Fuera del alcance</t>
        </is>
      </c>
      <c r="G1050" s="29" t="inlineStr">
        <is>
          <t>3000303</t>
        </is>
      </c>
      <c r="H1050" s="29" t="inlineStr">
        <is>
          <t>CAMPERA SOFT SHELL GRIS ECA XXL</t>
        </is>
      </c>
      <c r="I1050" s="29" t="n"/>
      <c r="J1050" s="29" t="n"/>
      <c r="K1050" s="30">
        <f>SUMIF('1060 NQN'!$A$2:$A$2023,$G1050,'1060 NQN'!$I$2:$I$2023)</f>
        <v/>
      </c>
      <c r="L1050" s="30">
        <f>SUMIF('1060 NQN'!$A$2:$A$2023,$G1050,'1060 NQN'!$Q$2:$Q$2023)</f>
        <v/>
      </c>
      <c r="M1050" s="30">
        <f>$K1050-$L1050</f>
        <v/>
      </c>
      <c r="N1050" s="31">
        <f>IFERROR(SUMIF('1060 NQN'!$A$2:$A$2023,$G1050,'1060 NQN'!$M$2:$M$2023)/$K1050,0)</f>
        <v/>
      </c>
      <c r="O1050" s="31">
        <f>IFERROR($K1050*$N1050,"")</f>
        <v/>
      </c>
      <c r="P1050" s="31">
        <f>IFERROR($L1050*$N1050,"")</f>
        <v/>
      </c>
      <c r="Q1050" s="31">
        <f>$M1050*$N1050</f>
        <v/>
      </c>
      <c r="R1050" s="29" t="n"/>
      <c r="S1050" s="39" t="n"/>
      <c r="T1050" s="29" t="inlineStr">
        <is>
          <t>No aplica: uniformes, clasificación que el inventario físico de Farmacia no releva</t>
        </is>
      </c>
      <c r="U1050" s="40" t="inlineStr">
        <is>
          <t>Fuera del alcance del inventario físico</t>
        </is>
      </c>
      <c r="V1050" s="29" t="n"/>
      <c r="W1050" s="29" t="n"/>
      <c r="X1050" s="29" t="n"/>
      <c r="Y1050" s="29" t="n"/>
      <c r="Z1050" s="29" t="n"/>
      <c r="AA1050" s="29" t="n"/>
    </row>
    <row r="1051">
      <c r="A1051" s="29" t="inlineStr">
        <is>
          <t>Neuquén</t>
        </is>
      </c>
      <c r="B1051" s="29" t="inlineStr">
        <is>
          <t>1060</t>
        </is>
      </c>
      <c r="C1051" s="29" t="inlineStr">
        <is>
          <t>Stock SAP</t>
        </is>
      </c>
      <c r="D1051" s="29" t="inlineStr">
        <is>
          <t>Uniformes</t>
        </is>
      </c>
      <c r="E1051" s="29" t="inlineStr">
        <is>
          <t>ZUNI</t>
        </is>
      </c>
      <c r="F1051" s="29" t="inlineStr">
        <is>
          <t>Fuera del alcance</t>
        </is>
      </c>
      <c r="G1051" s="29" t="inlineStr">
        <is>
          <t>3000329</t>
        </is>
      </c>
      <c r="H1051" s="29" t="inlineStr">
        <is>
          <t>AMBO AZUL C/LOGO EMERG S</t>
        </is>
      </c>
      <c r="I1051" s="29" t="n"/>
      <c r="J1051" s="29" t="n"/>
      <c r="K1051" s="30">
        <f>SUMIF('1060 NQN'!$A$2:$A$2023,$G1051,'1060 NQN'!$I$2:$I$2023)</f>
        <v/>
      </c>
      <c r="L1051" s="30">
        <f>SUMIF('1060 NQN'!$A$2:$A$2023,$G1051,'1060 NQN'!$Q$2:$Q$2023)</f>
        <v/>
      </c>
      <c r="M1051" s="30">
        <f>$K1051-$L1051</f>
        <v/>
      </c>
      <c r="N1051" s="31">
        <f>IFERROR(SUMIF('1060 NQN'!$A$2:$A$2023,$G1051,'1060 NQN'!$M$2:$M$2023)/$K1051,0)</f>
        <v/>
      </c>
      <c r="O1051" s="31">
        <f>IFERROR($K1051*$N1051,"")</f>
        <v/>
      </c>
      <c r="P1051" s="31">
        <f>IFERROR($L1051*$N1051,"")</f>
        <v/>
      </c>
      <c r="Q1051" s="31">
        <f>$M1051*$N1051</f>
        <v/>
      </c>
      <c r="R1051" s="29" t="n"/>
      <c r="S1051" s="39" t="n"/>
      <c r="T1051" s="29" t="inlineStr">
        <is>
          <t>No aplica: uniformes, clasificación que el inventario físico de Farmacia no releva</t>
        </is>
      </c>
      <c r="U1051" s="40" t="inlineStr">
        <is>
          <t>Fuera del alcance del inventario físico</t>
        </is>
      </c>
      <c r="V1051" s="29" t="n"/>
      <c r="W1051" s="29" t="n"/>
      <c r="X1051" s="29" t="n"/>
      <c r="Y1051" s="29" t="n"/>
      <c r="Z1051" s="29" t="n"/>
      <c r="AA1051" s="29" t="n"/>
    </row>
    <row r="1052">
      <c r="A1052" s="29" t="inlineStr">
        <is>
          <t>Neuquén</t>
        </is>
      </c>
      <c r="B1052" s="29" t="inlineStr">
        <is>
          <t>1060</t>
        </is>
      </c>
      <c r="C1052" s="29" t="inlineStr">
        <is>
          <t>Stock SAP</t>
        </is>
      </c>
      <c r="D1052" s="29" t="inlineStr">
        <is>
          <t>Uniformes</t>
        </is>
      </c>
      <c r="E1052" s="29" t="inlineStr">
        <is>
          <t>ZUNI</t>
        </is>
      </c>
      <c r="F1052" s="29" t="inlineStr">
        <is>
          <t>Fuera del alcance</t>
        </is>
      </c>
      <c r="G1052" s="29" t="inlineStr">
        <is>
          <t>3000406</t>
        </is>
      </c>
      <c r="H1052" s="29" t="inlineStr">
        <is>
          <t>Faja Lumbar L</t>
        </is>
      </c>
      <c r="I1052" s="29" t="n"/>
      <c r="J1052" s="29" t="n"/>
      <c r="K1052" s="30">
        <f>SUMIF('1060 NQN'!$A$2:$A$2023,$G1052,'1060 NQN'!$I$2:$I$2023)</f>
        <v/>
      </c>
      <c r="L1052" s="30">
        <f>SUMIF('1060 NQN'!$A$2:$A$2023,$G1052,'1060 NQN'!$Q$2:$Q$2023)</f>
        <v/>
      </c>
      <c r="M1052" s="30">
        <f>$K1052-$L1052</f>
        <v/>
      </c>
      <c r="N1052" s="31">
        <f>IFERROR(SUMIF('1060 NQN'!$A$2:$A$2023,$G1052,'1060 NQN'!$M$2:$M$2023)/$K1052,0)</f>
        <v/>
      </c>
      <c r="O1052" s="31">
        <f>IFERROR($K1052*$N1052,"")</f>
        <v/>
      </c>
      <c r="P1052" s="31">
        <f>IFERROR($L1052*$N1052,"")</f>
        <v/>
      </c>
      <c r="Q1052" s="31">
        <f>$M1052*$N1052</f>
        <v/>
      </c>
      <c r="R1052" s="29" t="n"/>
      <c r="S1052" s="39" t="n"/>
      <c r="T1052" s="29" t="inlineStr">
        <is>
          <t>No aplica: uniformes, clasificación que el inventario físico de Farmacia no releva</t>
        </is>
      </c>
      <c r="U1052" s="40" t="inlineStr">
        <is>
          <t>Fuera del alcance del inventario físico</t>
        </is>
      </c>
      <c r="V1052" s="29" t="n"/>
      <c r="W1052" s="29" t="n"/>
      <c r="X1052" s="29" t="n"/>
      <c r="Y1052" s="29" t="n"/>
      <c r="Z1052" s="29" t="n"/>
      <c r="AA1052" s="29" t="n"/>
    </row>
    <row r="1053">
      <c r="A1053" s="29" t="inlineStr">
        <is>
          <t>Neuquén</t>
        </is>
      </c>
      <c r="B1053" s="29" t="inlineStr">
        <is>
          <t>1060</t>
        </is>
      </c>
      <c r="C1053" s="29" t="inlineStr">
        <is>
          <t>Stock SAP</t>
        </is>
      </c>
      <c r="D1053" s="29" t="inlineStr">
        <is>
          <t>Uniformes</t>
        </is>
      </c>
      <c r="E1053" s="29" t="inlineStr">
        <is>
          <t>ZUNI</t>
        </is>
      </c>
      <c r="F1053" s="29" t="inlineStr">
        <is>
          <t>Fuera del alcance</t>
        </is>
      </c>
      <c r="G1053" s="29" t="inlineStr">
        <is>
          <t>3000423</t>
        </is>
      </c>
      <c r="H1053" s="29" t="inlineStr">
        <is>
          <t>CHOMBA CELESTE ENFERMO YACIMIENTOS TXL</t>
        </is>
      </c>
      <c r="I1053" s="29" t="n"/>
      <c r="J1053" s="29" t="n"/>
      <c r="K1053" s="30">
        <f>SUMIF('1060 NQN'!$A$2:$A$2023,$G1053,'1060 NQN'!$I$2:$I$2023)</f>
        <v/>
      </c>
      <c r="L1053" s="30">
        <f>SUMIF('1060 NQN'!$A$2:$A$2023,$G1053,'1060 NQN'!$Q$2:$Q$2023)</f>
        <v/>
      </c>
      <c r="M1053" s="30">
        <f>$K1053-$L1053</f>
        <v/>
      </c>
      <c r="N1053" s="31">
        <f>IFERROR(SUMIF('1060 NQN'!$A$2:$A$2023,$G1053,'1060 NQN'!$M$2:$M$2023)/$K1053,0)</f>
        <v/>
      </c>
      <c r="O1053" s="31">
        <f>IFERROR($K1053*$N1053,"")</f>
        <v/>
      </c>
      <c r="P1053" s="31">
        <f>IFERROR($L1053*$N1053,"")</f>
        <v/>
      </c>
      <c r="Q1053" s="31">
        <f>$M1053*$N1053</f>
        <v/>
      </c>
      <c r="R1053" s="29" t="n"/>
      <c r="S1053" s="39" t="n"/>
      <c r="T1053" s="29" t="inlineStr">
        <is>
          <t>No aplica: uniformes, clasificación que el inventario físico de Farmacia no releva</t>
        </is>
      </c>
      <c r="U1053" s="40" t="inlineStr">
        <is>
          <t>Fuera del alcance del inventario físico</t>
        </is>
      </c>
      <c r="V1053" s="29" t="n"/>
      <c r="W1053" s="29" t="n"/>
      <c r="X1053" s="29" t="n"/>
      <c r="Y1053" s="29" t="n"/>
      <c r="Z1053" s="29" t="n"/>
      <c r="AA1053" s="29" t="n"/>
    </row>
    <row r="1054">
      <c r="A1054" s="29" t="inlineStr">
        <is>
          <t>Neuquén</t>
        </is>
      </c>
      <c r="B1054" s="29" t="inlineStr">
        <is>
          <t>1060</t>
        </is>
      </c>
      <c r="C1054" s="29" t="inlineStr">
        <is>
          <t>Stock SAP</t>
        </is>
      </c>
      <c r="D1054" s="29" t="inlineStr">
        <is>
          <t>Uniformes</t>
        </is>
      </c>
      <c r="E1054" s="29" t="inlineStr">
        <is>
          <t>ZUNI</t>
        </is>
      </c>
      <c r="F1054" s="29" t="inlineStr">
        <is>
          <t>Fuera del alcance</t>
        </is>
      </c>
      <c r="G1054" s="29" t="inlineStr">
        <is>
          <t>3000463</t>
        </is>
      </c>
      <c r="H1054" s="29" t="inlineStr">
        <is>
          <t>CAMPERON TRUKER GRIS YAC TM</t>
        </is>
      </c>
      <c r="I1054" s="29" t="n"/>
      <c r="J1054" s="29" t="n"/>
      <c r="K1054" s="30">
        <f>SUMIF('1060 NQN'!$A$2:$A$2023,$G1054,'1060 NQN'!$I$2:$I$2023)</f>
        <v/>
      </c>
      <c r="L1054" s="30">
        <f>SUMIF('1060 NQN'!$A$2:$A$2023,$G1054,'1060 NQN'!$Q$2:$Q$2023)</f>
        <v/>
      </c>
      <c r="M1054" s="30">
        <f>$K1054-$L1054</f>
        <v/>
      </c>
      <c r="N1054" s="31">
        <f>IFERROR(SUMIF('1060 NQN'!$A$2:$A$2023,$G1054,'1060 NQN'!$M$2:$M$2023)/$K1054,0)</f>
        <v/>
      </c>
      <c r="O1054" s="31">
        <f>IFERROR($K1054*$N1054,"")</f>
        <v/>
      </c>
      <c r="P1054" s="31">
        <f>IFERROR($L1054*$N1054,"")</f>
        <v/>
      </c>
      <c r="Q1054" s="31">
        <f>$M1054*$N1054</f>
        <v/>
      </c>
      <c r="R1054" s="29" t="n"/>
      <c r="S1054" s="39" t="n"/>
      <c r="T1054" s="29" t="inlineStr">
        <is>
          <t>No aplica: uniformes, clasificación que el inventario físico de Farmacia no releva</t>
        </is>
      </c>
      <c r="U1054" s="40" t="inlineStr">
        <is>
          <t>Fuera del alcance del inventario físico</t>
        </is>
      </c>
      <c r="V1054" s="29" t="n"/>
      <c r="W1054" s="29" t="n"/>
      <c r="X1054" s="29" t="n"/>
      <c r="Y1054" s="29" t="n"/>
      <c r="Z1054" s="29" t="n"/>
      <c r="AA1054" s="29" t="n"/>
    </row>
    <row r="1055">
      <c r="A1055" s="29" t="inlineStr">
        <is>
          <t>Neuquén</t>
        </is>
      </c>
      <c r="B1055" s="29" t="inlineStr">
        <is>
          <t>1060</t>
        </is>
      </c>
      <c r="C1055" s="29" t="inlineStr">
        <is>
          <t>Stock SAP</t>
        </is>
      </c>
      <c r="D1055" s="29" t="inlineStr">
        <is>
          <t>Uniformes</t>
        </is>
      </c>
      <c r="E1055" s="29" t="inlineStr">
        <is>
          <t>ZUNI</t>
        </is>
      </c>
      <c r="F1055" s="29" t="inlineStr">
        <is>
          <t>Fuera del alcance</t>
        </is>
      </c>
      <c r="G1055" s="29" t="inlineStr">
        <is>
          <t>3000509</t>
        </is>
      </c>
      <c r="H1055" s="29" t="inlineStr">
        <is>
          <t>PANTALON JEAN C/LOGO YAC T62</t>
        </is>
      </c>
      <c r="I1055" s="29" t="n"/>
      <c r="J1055" s="29" t="n"/>
      <c r="K1055" s="30">
        <f>SUMIF('1060 NQN'!$A$2:$A$2023,$G1055,'1060 NQN'!$I$2:$I$2023)</f>
        <v/>
      </c>
      <c r="L1055" s="30">
        <f>SUMIF('1060 NQN'!$A$2:$A$2023,$G1055,'1060 NQN'!$Q$2:$Q$2023)</f>
        <v/>
      </c>
      <c r="M1055" s="30">
        <f>$K1055-$L1055</f>
        <v/>
      </c>
      <c r="N1055" s="31">
        <f>IFERROR(SUMIF('1060 NQN'!$A$2:$A$2023,$G1055,'1060 NQN'!$M$2:$M$2023)/$K1055,0)</f>
        <v/>
      </c>
      <c r="O1055" s="31">
        <f>IFERROR($K1055*$N1055,"")</f>
        <v/>
      </c>
      <c r="P1055" s="31">
        <f>IFERROR($L1055*$N1055,"")</f>
        <v/>
      </c>
      <c r="Q1055" s="31">
        <f>$M1055*$N1055</f>
        <v/>
      </c>
      <c r="R1055" s="29" t="n"/>
      <c r="S1055" s="39" t="n"/>
      <c r="T1055" s="29" t="inlineStr">
        <is>
          <t>No aplica: uniformes, clasificación que el inventario físico de Farmacia no releva</t>
        </is>
      </c>
      <c r="U1055" s="40" t="inlineStr">
        <is>
          <t>Fuera del alcance del inventario físico</t>
        </is>
      </c>
      <c r="V1055" s="29" t="n"/>
      <c r="W1055" s="29" t="n"/>
      <c r="X1055" s="29" t="n"/>
      <c r="Y1055" s="29" t="n"/>
      <c r="Z1055" s="29" t="n"/>
      <c r="AA1055" s="29" t="n"/>
    </row>
    <row r="1056">
      <c r="A1056" s="29" t="inlineStr">
        <is>
          <t>Neuquén</t>
        </is>
      </c>
      <c r="B1056" s="29" t="inlineStr">
        <is>
          <t>1060</t>
        </is>
      </c>
      <c r="C1056" s="29" t="inlineStr">
        <is>
          <t>Stock SAP</t>
        </is>
      </c>
      <c r="D1056" s="29" t="inlineStr">
        <is>
          <t>Uniformes</t>
        </is>
      </c>
      <c r="E1056" s="29" t="inlineStr">
        <is>
          <t>ZUNI</t>
        </is>
      </c>
      <c r="F1056" s="29" t="inlineStr">
        <is>
          <t>Fuera del alcance</t>
        </is>
      </c>
      <c r="G1056" s="29" t="inlineStr">
        <is>
          <t>3000567</t>
        </is>
      </c>
      <c r="H1056" s="29" t="inlineStr">
        <is>
          <t>CHOMBA CELESTE ENFERMO YACIMIENTOS T2XL</t>
        </is>
      </c>
      <c r="I1056" s="29" t="n"/>
      <c r="J1056" s="29" t="n"/>
      <c r="K1056" s="30">
        <f>SUMIF('1060 NQN'!$A$2:$A$2023,$G1056,'1060 NQN'!$I$2:$I$2023)</f>
        <v/>
      </c>
      <c r="L1056" s="30">
        <f>SUMIF('1060 NQN'!$A$2:$A$2023,$G1056,'1060 NQN'!$Q$2:$Q$2023)</f>
        <v/>
      </c>
      <c r="M1056" s="30">
        <f>$K1056-$L1056</f>
        <v/>
      </c>
      <c r="N1056" s="31">
        <f>IFERROR(SUMIF('1060 NQN'!$A$2:$A$2023,$G1056,'1060 NQN'!$M$2:$M$2023)/$K1056,0)</f>
        <v/>
      </c>
      <c r="O1056" s="31">
        <f>IFERROR($K1056*$N1056,"")</f>
        <v/>
      </c>
      <c r="P1056" s="31">
        <f>IFERROR($L1056*$N1056,"")</f>
        <v/>
      </c>
      <c r="Q1056" s="31">
        <f>$M1056*$N1056</f>
        <v/>
      </c>
      <c r="R1056" s="29" t="n"/>
      <c r="S1056" s="39" t="n"/>
      <c r="T1056" s="29" t="inlineStr">
        <is>
          <t>No aplica: uniformes, clasificación que el inventario físico de Farmacia no releva</t>
        </is>
      </c>
      <c r="U1056" s="40" t="inlineStr">
        <is>
          <t>Fuera del alcance del inventario físico</t>
        </is>
      </c>
      <c r="V1056" s="29" t="n"/>
      <c r="W1056" s="29" t="n"/>
      <c r="X1056" s="29" t="n"/>
      <c r="Y1056" s="29" t="n"/>
      <c r="Z1056" s="29" t="n"/>
      <c r="AA1056" s="29" t="n"/>
    </row>
    <row r="1057">
      <c r="A1057" s="29" t="inlineStr">
        <is>
          <t>Neuquén</t>
        </is>
      </c>
      <c r="B1057" s="29" t="inlineStr">
        <is>
          <t>1060</t>
        </is>
      </c>
      <c r="C1057" s="29" t="inlineStr">
        <is>
          <t>Stock SAP</t>
        </is>
      </c>
      <c r="D1057" s="29" t="inlineStr">
        <is>
          <t>Uniformes</t>
        </is>
      </c>
      <c r="E1057" s="29" t="inlineStr">
        <is>
          <t>ZUNI</t>
        </is>
      </c>
      <c r="F1057" s="29" t="inlineStr">
        <is>
          <t>Fuera del alcance</t>
        </is>
      </c>
      <c r="G1057" s="29" t="inlineStr">
        <is>
          <t>3000877</t>
        </is>
      </c>
      <c r="H1057" s="29" t="inlineStr">
        <is>
          <t>REMERA PRIMERA PIEL TALLE 48</t>
        </is>
      </c>
      <c r="I1057" s="29" t="n"/>
      <c r="J1057" s="29" t="n"/>
      <c r="K1057" s="30">
        <f>SUMIF('1060 NQN'!$A$2:$A$2023,$G1057,'1060 NQN'!$I$2:$I$2023)</f>
        <v/>
      </c>
      <c r="L1057" s="30">
        <f>SUMIF('1060 NQN'!$A$2:$A$2023,$G1057,'1060 NQN'!$Q$2:$Q$2023)</f>
        <v/>
      </c>
      <c r="M1057" s="30">
        <f>$K1057-$L1057</f>
        <v/>
      </c>
      <c r="N1057" s="31">
        <f>IFERROR(SUMIF('1060 NQN'!$A$2:$A$2023,$G1057,'1060 NQN'!$M$2:$M$2023)/$K1057,0)</f>
        <v/>
      </c>
      <c r="O1057" s="31">
        <f>IFERROR($K1057*$N1057,"")</f>
        <v/>
      </c>
      <c r="P1057" s="31">
        <f>IFERROR($L1057*$N1057,"")</f>
        <v/>
      </c>
      <c r="Q1057" s="31">
        <f>$M1057*$N1057</f>
        <v/>
      </c>
      <c r="R1057" s="29" t="n"/>
      <c r="S1057" s="39" t="n"/>
      <c r="T1057" s="29" t="inlineStr">
        <is>
          <t>No aplica: uniformes, clasificación que el inventario físico de Farmacia no releva</t>
        </is>
      </c>
      <c r="U1057" s="40" t="inlineStr">
        <is>
          <t>Fuera del alcance del inventario físico</t>
        </is>
      </c>
      <c r="V1057" s="29" t="n"/>
      <c r="W1057" s="29" t="n"/>
      <c r="X1057" s="29" t="n"/>
      <c r="Y1057" s="29" t="n"/>
      <c r="Z1057" s="29" t="n"/>
      <c r="AA1057" s="29" t="n"/>
    </row>
    <row r="1058">
      <c r="A1058" s="29" t="inlineStr">
        <is>
          <t>Neuquén</t>
        </is>
      </c>
      <c r="B1058" s="29" t="inlineStr">
        <is>
          <t>1060</t>
        </is>
      </c>
      <c r="C1058" s="29" t="inlineStr">
        <is>
          <t>Stock SAP</t>
        </is>
      </c>
      <c r="D1058" s="29" t="inlineStr">
        <is>
          <t>Uniformes</t>
        </is>
      </c>
      <c r="E1058" s="29" t="inlineStr">
        <is>
          <t>ZUNI</t>
        </is>
      </c>
      <c r="F1058" s="29" t="inlineStr">
        <is>
          <t>Fuera del alcance</t>
        </is>
      </c>
      <c r="G1058" s="29" t="inlineStr">
        <is>
          <t>3000879</t>
        </is>
      </c>
      <c r="H1058" s="29" t="inlineStr">
        <is>
          <t>REMERA PRIMERA PIEL TALLE 52</t>
        </is>
      </c>
      <c r="I1058" s="29" t="n"/>
      <c r="J1058" s="29" t="n"/>
      <c r="K1058" s="30">
        <f>SUMIF('1060 NQN'!$A$2:$A$2023,$G1058,'1060 NQN'!$I$2:$I$2023)</f>
        <v/>
      </c>
      <c r="L1058" s="30">
        <f>SUMIF('1060 NQN'!$A$2:$A$2023,$G1058,'1060 NQN'!$Q$2:$Q$2023)</f>
        <v/>
      </c>
      <c r="M1058" s="30">
        <f>$K1058-$L1058</f>
        <v/>
      </c>
      <c r="N1058" s="31">
        <f>IFERROR(SUMIF('1060 NQN'!$A$2:$A$2023,$G1058,'1060 NQN'!$M$2:$M$2023)/$K1058,0)</f>
        <v/>
      </c>
      <c r="O1058" s="31">
        <f>IFERROR($K1058*$N1058,"")</f>
        <v/>
      </c>
      <c r="P1058" s="31">
        <f>IFERROR($L1058*$N1058,"")</f>
        <v/>
      </c>
      <c r="Q1058" s="31">
        <f>$M1058*$N1058</f>
        <v/>
      </c>
      <c r="R1058" s="29" t="n"/>
      <c r="S1058" s="39" t="n"/>
      <c r="T1058" s="29" t="inlineStr">
        <is>
          <t>No aplica: uniformes, clasificación que el inventario físico de Farmacia no releva</t>
        </is>
      </c>
      <c r="U1058" s="40" t="inlineStr">
        <is>
          <t>Fuera del alcance del inventario físico</t>
        </is>
      </c>
      <c r="V1058" s="29" t="n"/>
      <c r="W1058" s="29" t="n"/>
      <c r="X1058" s="29" t="n"/>
      <c r="Y1058" s="29" t="n"/>
      <c r="Z1058" s="29" t="n"/>
      <c r="AA1058" s="29" t="n"/>
    </row>
    <row r="1059">
      <c r="A1059" s="29" t="inlineStr">
        <is>
          <t>Neuquén</t>
        </is>
      </c>
      <c r="B1059" s="29" t="inlineStr">
        <is>
          <t>1060</t>
        </is>
      </c>
      <c r="C1059" s="29" t="inlineStr">
        <is>
          <t>Stock SAP</t>
        </is>
      </c>
      <c r="D1059" s="29" t="inlineStr">
        <is>
          <t>Uniformes</t>
        </is>
      </c>
      <c r="E1059" s="29" t="inlineStr">
        <is>
          <t>ZUNI</t>
        </is>
      </c>
      <c r="F1059" s="29" t="inlineStr">
        <is>
          <t>Fuera del alcance</t>
        </is>
      </c>
      <c r="G1059" s="29" t="inlineStr">
        <is>
          <t>3001066</t>
        </is>
      </c>
      <c r="H1059" s="29" t="inlineStr">
        <is>
          <t>PANTALON DE JEAN YAC TALLE 38 DAMA</t>
        </is>
      </c>
      <c r="I1059" s="29" t="n"/>
      <c r="J1059" s="29" t="n"/>
      <c r="K1059" s="30">
        <f>SUMIF('1060 NQN'!$A$2:$A$2023,$G1059,'1060 NQN'!$I$2:$I$2023)</f>
        <v/>
      </c>
      <c r="L1059" s="30">
        <f>SUMIF('1060 NQN'!$A$2:$A$2023,$G1059,'1060 NQN'!$Q$2:$Q$2023)</f>
        <v/>
      </c>
      <c r="M1059" s="30">
        <f>$K1059-$L1059</f>
        <v/>
      </c>
      <c r="N1059" s="31">
        <f>IFERROR(SUMIF('1060 NQN'!$A$2:$A$2023,$G1059,'1060 NQN'!$M$2:$M$2023)/$K1059,0)</f>
        <v/>
      </c>
      <c r="O1059" s="31">
        <f>IFERROR($K1059*$N1059,"")</f>
        <v/>
      </c>
      <c r="P1059" s="31">
        <f>IFERROR($L1059*$N1059,"")</f>
        <v/>
      </c>
      <c r="Q1059" s="31">
        <f>$M1059*$N1059</f>
        <v/>
      </c>
      <c r="R1059" s="29" t="n"/>
      <c r="S1059" s="39" t="n"/>
      <c r="T1059" s="29" t="inlineStr">
        <is>
          <t>No aplica: uniformes, clasificación que el inventario físico de Farmacia no releva</t>
        </is>
      </c>
      <c r="U1059" s="40" t="inlineStr">
        <is>
          <t>Fuera del alcance del inventario físico</t>
        </is>
      </c>
      <c r="V1059" s="29" t="n"/>
      <c r="W1059" s="29" t="n"/>
      <c r="X1059" s="29" t="n"/>
      <c r="Y1059" s="29" t="n"/>
      <c r="Z1059" s="29" t="n"/>
      <c r="AA1059" s="29" t="n"/>
    </row>
    <row r="1060">
      <c r="A1060" s="29" t="inlineStr">
        <is>
          <t>Neuquén</t>
        </is>
      </c>
      <c r="B1060" s="29" t="inlineStr">
        <is>
          <t>1060</t>
        </is>
      </c>
      <c r="C1060" s="29" t="inlineStr">
        <is>
          <t>Stock SAP</t>
        </is>
      </c>
      <c r="D1060" s="29" t="inlineStr">
        <is>
          <t>Uniformes</t>
        </is>
      </c>
      <c r="E1060" s="29" t="inlineStr">
        <is>
          <t>ZUNI</t>
        </is>
      </c>
      <c r="F1060" s="29" t="inlineStr">
        <is>
          <t>Fuera del alcance</t>
        </is>
      </c>
      <c r="G1060" s="29" t="inlineStr">
        <is>
          <t>3001115</t>
        </is>
      </c>
      <c r="H1060" s="29" t="inlineStr">
        <is>
          <t>CAMPERA POLAR NARANJA CON CAPUCHA T-XL</t>
        </is>
      </c>
      <c r="I1060" s="29" t="n"/>
      <c r="J1060" s="29" t="n"/>
      <c r="K1060" s="30">
        <f>SUMIF('1060 NQN'!$A$2:$A$2023,$G1060,'1060 NQN'!$I$2:$I$2023)</f>
        <v/>
      </c>
      <c r="L1060" s="30">
        <f>SUMIF('1060 NQN'!$A$2:$A$2023,$G1060,'1060 NQN'!$Q$2:$Q$2023)</f>
        <v/>
      </c>
      <c r="M1060" s="30">
        <f>$K1060-$L1060</f>
        <v/>
      </c>
      <c r="N1060" s="31">
        <f>IFERROR(SUMIF('1060 NQN'!$A$2:$A$2023,$G1060,'1060 NQN'!$M$2:$M$2023)/$K1060,0)</f>
        <v/>
      </c>
      <c r="O1060" s="31">
        <f>IFERROR($K1060*$N1060,"")</f>
        <v/>
      </c>
      <c r="P1060" s="31">
        <f>IFERROR($L1060*$N1060,"")</f>
        <v/>
      </c>
      <c r="Q1060" s="31">
        <f>$M1060*$N1060</f>
        <v/>
      </c>
      <c r="R1060" s="29" t="n"/>
      <c r="S1060" s="39" t="n"/>
      <c r="T1060" s="29" t="inlineStr">
        <is>
          <t>No aplica: uniformes, clasificación que el inventario físico de Farmacia no releva</t>
        </is>
      </c>
      <c r="U1060" s="40" t="inlineStr">
        <is>
          <t>Fuera del alcance del inventario físico</t>
        </is>
      </c>
      <c r="V1060" s="29" t="n"/>
      <c r="W1060" s="29" t="n"/>
      <c r="X1060" s="29" t="n"/>
      <c r="Y1060" s="29" t="n"/>
      <c r="Z1060" s="29" t="n"/>
      <c r="AA1060" s="29" t="n"/>
    </row>
    <row r="1061">
      <c r="A1061" s="29" t="inlineStr">
        <is>
          <t>Neuquén</t>
        </is>
      </c>
      <c r="B1061" s="29" t="inlineStr">
        <is>
          <t>1060</t>
        </is>
      </c>
      <c r="C1061" s="29" t="inlineStr">
        <is>
          <t>Stock SAP</t>
        </is>
      </c>
      <c r="D1061" s="29" t="inlineStr">
        <is>
          <t>Uniformes</t>
        </is>
      </c>
      <c r="E1061" s="29" t="inlineStr">
        <is>
          <t>ZUNI</t>
        </is>
      </c>
      <c r="F1061" s="29" t="inlineStr">
        <is>
          <t>Fuera del alcance</t>
        </is>
      </c>
      <c r="G1061" s="29" t="inlineStr">
        <is>
          <t>3001325</t>
        </is>
      </c>
      <c r="H1061" s="29" t="inlineStr">
        <is>
          <t>CAMPERA IGNIFUGA C/LOGO L</t>
        </is>
      </c>
      <c r="I1061" s="29" t="n"/>
      <c r="J1061" s="29" t="n"/>
      <c r="K1061" s="30">
        <f>SUMIF('1060 NQN'!$A$2:$A$2023,$G1061,'1060 NQN'!$I$2:$I$2023)</f>
        <v/>
      </c>
      <c r="L1061" s="30">
        <f>SUMIF('1060 NQN'!$A$2:$A$2023,$G1061,'1060 NQN'!$Q$2:$Q$2023)</f>
        <v/>
      </c>
      <c r="M1061" s="30">
        <f>$K1061-$L1061</f>
        <v/>
      </c>
      <c r="N1061" s="31">
        <f>IFERROR(SUMIF('1060 NQN'!$A$2:$A$2023,$G1061,'1060 NQN'!$M$2:$M$2023)/$K1061,0)</f>
        <v/>
      </c>
      <c r="O1061" s="31">
        <f>IFERROR($K1061*$N1061,"")</f>
        <v/>
      </c>
      <c r="P1061" s="31">
        <f>IFERROR($L1061*$N1061,"")</f>
        <v/>
      </c>
      <c r="Q1061" s="31">
        <f>$M1061*$N1061</f>
        <v/>
      </c>
      <c r="R1061" s="29" t="n"/>
      <c r="S1061" s="39" t="n"/>
      <c r="T1061" s="29" t="inlineStr">
        <is>
          <t>No aplica: uniformes, clasificación que el inventario físico de Farmacia no releva</t>
        </is>
      </c>
      <c r="U1061" s="40" t="inlineStr">
        <is>
          <t>Fuera del alcance del inventario físico</t>
        </is>
      </c>
      <c r="V1061" s="29" t="n"/>
      <c r="W1061" s="29" t="n"/>
      <c r="X1061" s="29" t="n"/>
      <c r="Y1061" s="29" t="n"/>
      <c r="Z1061" s="29" t="n"/>
      <c r="AA1061" s="29" t="n"/>
    </row>
    <row r="1062">
      <c r="A1062" s="29" t="inlineStr">
        <is>
          <t>Neuquén</t>
        </is>
      </c>
      <c r="B1062" s="29" t="inlineStr">
        <is>
          <t>1060</t>
        </is>
      </c>
      <c r="C1062" s="29" t="inlineStr">
        <is>
          <t>Stock SAP</t>
        </is>
      </c>
      <c r="D1062" s="29" t="inlineStr">
        <is>
          <t>Uniformes</t>
        </is>
      </c>
      <c r="E1062" s="29" t="inlineStr">
        <is>
          <t>ZUNI</t>
        </is>
      </c>
      <c r="F1062" s="29" t="inlineStr">
        <is>
          <t>Fuera del alcance</t>
        </is>
      </c>
      <c r="G1062" s="29" t="inlineStr">
        <is>
          <t>3001524</t>
        </is>
      </c>
      <c r="H1062" s="29" t="inlineStr">
        <is>
          <t>CAMISA JEAN CLASICA T40</t>
        </is>
      </c>
      <c r="I1062" s="29" t="n"/>
      <c r="J1062" s="29" t="n"/>
      <c r="K1062" s="30">
        <f>SUMIF('1060 NQN'!$A$2:$A$2023,$G1062,'1060 NQN'!$I$2:$I$2023)</f>
        <v/>
      </c>
      <c r="L1062" s="30">
        <f>SUMIF('1060 NQN'!$A$2:$A$2023,$G1062,'1060 NQN'!$Q$2:$Q$2023)</f>
        <v/>
      </c>
      <c r="M1062" s="30">
        <f>$K1062-$L1062</f>
        <v/>
      </c>
      <c r="N1062" s="31">
        <f>IFERROR(SUMIF('1060 NQN'!$A$2:$A$2023,$G1062,'1060 NQN'!$M$2:$M$2023)/$K1062,0)</f>
        <v/>
      </c>
      <c r="O1062" s="31">
        <f>IFERROR($K1062*$N1062,"")</f>
        <v/>
      </c>
      <c r="P1062" s="31">
        <f>IFERROR($L1062*$N1062,"")</f>
        <v/>
      </c>
      <c r="Q1062" s="31">
        <f>$M1062*$N1062</f>
        <v/>
      </c>
      <c r="R1062" s="29" t="n"/>
      <c r="S1062" s="39" t="n"/>
      <c r="T1062" s="29" t="inlineStr">
        <is>
          <t>No aplica: uniformes, clasificación que el inventario físico de Farmacia no releva</t>
        </is>
      </c>
      <c r="U1062" s="40" t="inlineStr">
        <is>
          <t>Fuera del alcance del inventario físico</t>
        </is>
      </c>
      <c r="V1062" s="29" t="n"/>
      <c r="W1062" s="29" t="n"/>
      <c r="X1062" s="29" t="n"/>
      <c r="Y1062" s="29" t="n"/>
      <c r="Z1062" s="29" t="n"/>
      <c r="AA1062" s="29" t="n"/>
    </row>
    <row r="1063">
      <c r="A1063" s="29" t="inlineStr">
        <is>
          <t>Neuquén</t>
        </is>
      </c>
      <c r="B1063" s="29" t="inlineStr">
        <is>
          <t>1060</t>
        </is>
      </c>
      <c r="C1063" s="29" t="inlineStr">
        <is>
          <t>Stock SAP</t>
        </is>
      </c>
      <c r="D1063" s="29" t="inlineStr">
        <is>
          <t>Medicamentos</t>
        </is>
      </c>
      <c r="E1063" s="29" t="inlineStr">
        <is>
          <t>ZMED</t>
        </is>
      </c>
      <c r="F1063" s="29" t="inlineStr">
        <is>
          <t>Dentro del alcance</t>
        </is>
      </c>
      <c r="G1063" s="29" t="inlineStr">
        <is>
          <t>1000174</t>
        </is>
      </c>
      <c r="H1063" s="29" t="inlineStr">
        <is>
          <t>SUERO ANTIOFIDICO AMP</t>
        </is>
      </c>
      <c r="I1063" s="29" t="n"/>
      <c r="J1063" s="29" t="n"/>
      <c r="K1063" s="30">
        <f>SUMIF('1060 NQN'!$A$2:$A$2023,$G1063,'1060 NQN'!$I$2:$I$2023)</f>
        <v/>
      </c>
      <c r="L1063" s="30">
        <f>SUMIF('1060 NQN'!$A$2:$A$2023,$G1063,'1060 NQN'!$Q$2:$Q$2023)</f>
        <v/>
      </c>
      <c r="M1063" s="30">
        <f>$K1063-$L1063</f>
        <v/>
      </c>
      <c r="N1063" s="31">
        <f>IFERROR(SUMIF('1060 NQN'!$A$2:$A$2023,$G1063,'1060 NQN'!$M$2:$M$2023)/$K1063,0)</f>
        <v/>
      </c>
      <c r="O1063" s="31">
        <f>IFERROR($K1063*$N1063,"")</f>
        <v/>
      </c>
      <c r="P1063" s="31">
        <f>IFERROR($L1063*$N1063,"")</f>
        <v/>
      </c>
      <c r="Q1063" s="31">
        <f>$M1063*$N1063</f>
        <v/>
      </c>
      <c r="R1063" s="29" t="n"/>
      <c r="S1063" s="39" t="n"/>
      <c r="T1063" s="29" t="inlineStr">
        <is>
          <t>Sin recuento físico en el inventario de Avain</t>
        </is>
      </c>
      <c r="U1063" s="40" t="inlineStr">
        <is>
          <t>Sin recuento físico</t>
        </is>
      </c>
      <c r="V1063" s="29" t="n"/>
      <c r="W1063" s="29" t="n"/>
      <c r="X1063" s="29" t="n"/>
      <c r="Y1063" s="29" t="n"/>
      <c r="Z1063" s="29" t="n"/>
      <c r="AA1063" s="29" t="n"/>
    </row>
    <row r="1064">
      <c r="A1064" s="29" t="inlineStr">
        <is>
          <t>Neuquén</t>
        </is>
      </c>
      <c r="B1064" s="29" t="inlineStr">
        <is>
          <t>1060</t>
        </is>
      </c>
      <c r="C1064" s="29" t="inlineStr">
        <is>
          <t>Stock SAP</t>
        </is>
      </c>
      <c r="D1064" s="29" t="inlineStr">
        <is>
          <t>Descartables</t>
        </is>
      </c>
      <c r="E1064" s="29" t="inlineStr">
        <is>
          <t>ZDES</t>
        </is>
      </c>
      <c r="F1064" s="29" t="inlineStr">
        <is>
          <t>Dentro del alcance</t>
        </is>
      </c>
      <c r="G1064" s="29" t="inlineStr">
        <is>
          <t>2000447</t>
        </is>
      </c>
      <c r="H1064" s="29" t="inlineStr">
        <is>
          <t>CABLE SENSOR PARA OXIMETRO ADULTO</t>
        </is>
      </c>
      <c r="I1064" s="29" t="n"/>
      <c r="J1064" s="29" t="n"/>
      <c r="K1064" s="30">
        <f>SUMIF('1060 NQN'!$A$2:$A$2023,$G1064,'1060 NQN'!$I$2:$I$2023)</f>
        <v/>
      </c>
      <c r="L1064" s="30">
        <f>SUMIF('1060 NQN'!$A$2:$A$2023,$G1064,'1060 NQN'!$Q$2:$Q$2023)</f>
        <v/>
      </c>
      <c r="M1064" s="30">
        <f>$K1064-$L1064</f>
        <v/>
      </c>
      <c r="N1064" s="31">
        <f>IFERROR(SUMIF('1060 NQN'!$A$2:$A$2023,$G1064,'1060 NQN'!$M$2:$M$2023)/$K1064,0)</f>
        <v/>
      </c>
      <c r="O1064" s="31">
        <f>IFERROR($K1064*$N1064,"")</f>
        <v/>
      </c>
      <c r="P1064" s="31">
        <f>IFERROR($L1064*$N1064,"")</f>
        <v/>
      </c>
      <c r="Q1064" s="31">
        <f>$M1064*$N1064</f>
        <v/>
      </c>
      <c r="R1064" s="29" t="n"/>
      <c r="S1064" s="39" t="n"/>
      <c r="T1064" s="29" t="inlineStr">
        <is>
          <t>Sin recuento físico en el inventario de Avain</t>
        </is>
      </c>
      <c r="U1064" s="40" t="inlineStr">
        <is>
          <t>Sin recuento físico</t>
        </is>
      </c>
      <c r="V1064" s="29" t="n"/>
      <c r="W1064" s="29" t="n"/>
      <c r="X1064" s="29" t="n"/>
      <c r="Y1064" s="29" t="n"/>
      <c r="Z1064" s="29" t="n"/>
      <c r="AA1064" s="29" t="inlineStr">
        <is>
          <t>El material ocupa 2 filas en la hoja 1060 NQN (lote/almacén). La cantidad SAP y la física de esta vista son el total del material.</t>
        </is>
      </c>
    </row>
    <row r="1065">
      <c r="A1065" s="29" t="inlineStr">
        <is>
          <t>Neuquén</t>
        </is>
      </c>
      <c r="B1065" s="29" t="inlineStr">
        <is>
          <t>1060</t>
        </is>
      </c>
      <c r="C1065" s="29" t="inlineStr">
        <is>
          <t>Stock SAP</t>
        </is>
      </c>
      <c r="D1065" s="29" t="inlineStr">
        <is>
          <t>Descartables</t>
        </is>
      </c>
      <c r="E1065" s="29" t="inlineStr">
        <is>
          <t>ZDES</t>
        </is>
      </c>
      <c r="F1065" s="29" t="inlineStr">
        <is>
          <t>Dentro del alcance</t>
        </is>
      </c>
      <c r="G1065" s="29" t="inlineStr">
        <is>
          <t>2000476</t>
        </is>
      </c>
      <c r="H1065" s="29" t="inlineStr">
        <is>
          <t>PORTA OBJETO</t>
        </is>
      </c>
      <c r="I1065" s="29" t="n"/>
      <c r="J1065" s="29" t="n"/>
      <c r="K1065" s="30">
        <f>SUMIF('1060 NQN'!$A$2:$A$2023,$G1065,'1060 NQN'!$I$2:$I$2023)</f>
        <v/>
      </c>
      <c r="L1065" s="30">
        <f>SUMIF('1060 NQN'!$A$2:$A$2023,$G1065,'1060 NQN'!$Q$2:$Q$2023)</f>
        <v/>
      </c>
      <c r="M1065" s="30">
        <f>$K1065-$L1065</f>
        <v/>
      </c>
      <c r="N1065" s="31">
        <f>IFERROR(SUMIF('1060 NQN'!$A$2:$A$2023,$G1065,'1060 NQN'!$M$2:$M$2023)/$K1065,0)</f>
        <v/>
      </c>
      <c r="O1065" s="31">
        <f>IFERROR($K1065*$N1065,"")</f>
        <v/>
      </c>
      <c r="P1065" s="31">
        <f>IFERROR($L1065*$N1065,"")</f>
        <v/>
      </c>
      <c r="Q1065" s="31">
        <f>$M1065*$N1065</f>
        <v/>
      </c>
      <c r="R1065" s="29" t="n"/>
      <c r="S1065" s="39" t="n"/>
      <c r="T1065" s="29" t="inlineStr">
        <is>
          <t>Sin recuento físico en el inventario de Avain</t>
        </is>
      </c>
      <c r="U1065" s="40" t="inlineStr">
        <is>
          <t>Sin recuento físico</t>
        </is>
      </c>
      <c r="V1065" s="29" t="n"/>
      <c r="W1065" s="29" t="n"/>
      <c r="X1065" s="29" t="n"/>
      <c r="Y1065" s="29" t="n"/>
      <c r="Z1065" s="29" t="n"/>
      <c r="AA1065" s="29" t="n"/>
    </row>
    <row r="1066">
      <c r="A1066" s="29" t="inlineStr">
        <is>
          <t>Neuquén</t>
        </is>
      </c>
      <c r="B1066" s="29" t="inlineStr">
        <is>
          <t>1060</t>
        </is>
      </c>
      <c r="C1066" s="29" t="inlineStr">
        <is>
          <t>Stock SAP</t>
        </is>
      </c>
      <c r="D1066" s="29" t="inlineStr">
        <is>
          <t>Descartables</t>
        </is>
      </c>
      <c r="E1066" s="29" t="inlineStr">
        <is>
          <t>ZDES</t>
        </is>
      </c>
      <c r="F1066" s="29" t="inlineStr">
        <is>
          <t>Dentro del alcance</t>
        </is>
      </c>
      <c r="G1066" s="29" t="inlineStr">
        <is>
          <t>2000485</t>
        </is>
      </c>
      <c r="H1066" s="29" t="inlineStr">
        <is>
          <t>CAJA CURACIONES CHICA</t>
        </is>
      </c>
      <c r="I1066" s="29" t="n"/>
      <c r="J1066" s="29" t="n"/>
      <c r="K1066" s="30">
        <f>SUMIF('1060 NQN'!$A$2:$A$2023,$G1066,'1060 NQN'!$I$2:$I$2023)</f>
        <v/>
      </c>
      <c r="L1066" s="30">
        <f>SUMIF('1060 NQN'!$A$2:$A$2023,$G1066,'1060 NQN'!$Q$2:$Q$2023)</f>
        <v/>
      </c>
      <c r="M1066" s="30">
        <f>$K1066-$L1066</f>
        <v/>
      </c>
      <c r="N1066" s="31">
        <f>IFERROR(SUMIF('1060 NQN'!$A$2:$A$2023,$G1066,'1060 NQN'!$M$2:$M$2023)/$K1066,0)</f>
        <v/>
      </c>
      <c r="O1066" s="31">
        <f>IFERROR($K1066*$N1066,"")</f>
        <v/>
      </c>
      <c r="P1066" s="31">
        <f>IFERROR($L1066*$N1066,"")</f>
        <v/>
      </c>
      <c r="Q1066" s="31">
        <f>$M1066*$N1066</f>
        <v/>
      </c>
      <c r="R1066" s="29" t="n"/>
      <c r="S1066" s="39" t="n"/>
      <c r="T1066" s="29" t="inlineStr">
        <is>
          <t>Sin recuento físico en el inventario de Avain</t>
        </is>
      </c>
      <c r="U1066" s="40" t="inlineStr">
        <is>
          <t>Sin recuento físico</t>
        </is>
      </c>
      <c r="V1066" s="29" t="n"/>
      <c r="W1066" s="29" t="n"/>
      <c r="X1066" s="29" t="n"/>
      <c r="Y1066" s="29" t="n"/>
      <c r="Z1066" s="29" t="n"/>
      <c r="AA1066" s="29" t="n"/>
    </row>
    <row r="1067">
      <c r="A1067" s="29" t="inlineStr">
        <is>
          <t>Neuquén</t>
        </is>
      </c>
      <c r="B1067" s="29" t="inlineStr">
        <is>
          <t>1060</t>
        </is>
      </c>
      <c r="C1067" s="29" t="inlineStr">
        <is>
          <t>Stock SAP</t>
        </is>
      </c>
      <c r="D1067" s="29" t="inlineStr">
        <is>
          <t>Descartables</t>
        </is>
      </c>
      <c r="E1067" s="29" t="inlineStr">
        <is>
          <t>ZDES</t>
        </is>
      </c>
      <c r="F1067" s="29" t="inlineStr">
        <is>
          <t>Dentro del alcance</t>
        </is>
      </c>
      <c r="G1067" s="29" t="inlineStr">
        <is>
          <t>2000497</t>
        </is>
      </c>
      <c r="H1067" s="29" t="inlineStr">
        <is>
          <t>PIE DE SUERO</t>
        </is>
      </c>
      <c r="I1067" s="29" t="n"/>
      <c r="J1067" s="29" t="n"/>
      <c r="K1067" s="30">
        <f>SUMIF('1060 NQN'!$A$2:$A$2023,$G1067,'1060 NQN'!$I$2:$I$2023)</f>
        <v/>
      </c>
      <c r="L1067" s="30">
        <f>SUMIF('1060 NQN'!$A$2:$A$2023,$G1067,'1060 NQN'!$Q$2:$Q$2023)</f>
        <v/>
      </c>
      <c r="M1067" s="30">
        <f>$K1067-$L1067</f>
        <v/>
      </c>
      <c r="N1067" s="31">
        <f>IFERROR(SUMIF('1060 NQN'!$A$2:$A$2023,$G1067,'1060 NQN'!$M$2:$M$2023)/$K1067,0)</f>
        <v/>
      </c>
      <c r="O1067" s="31">
        <f>IFERROR($K1067*$N1067,"")</f>
        <v/>
      </c>
      <c r="P1067" s="31">
        <f>IFERROR($L1067*$N1067,"")</f>
        <v/>
      </c>
      <c r="Q1067" s="31">
        <f>$M1067*$N1067</f>
        <v/>
      </c>
      <c r="R1067" s="29" t="n"/>
      <c r="S1067" s="39" t="n"/>
      <c r="T1067" s="29" t="inlineStr">
        <is>
          <t>Sin recuento físico en el inventario de Avain</t>
        </is>
      </c>
      <c r="U1067" s="40" t="inlineStr">
        <is>
          <t>Sin recuento físico</t>
        </is>
      </c>
      <c r="V1067" s="29" t="n"/>
      <c r="W1067" s="29" t="n"/>
      <c r="X1067" s="29" t="n"/>
      <c r="Y1067" s="29" t="n"/>
      <c r="Z1067" s="29" t="n"/>
      <c r="AA1067" s="29" t="n"/>
    </row>
    <row r="1068">
      <c r="A1068" s="29" t="inlineStr">
        <is>
          <t>Neuquén</t>
        </is>
      </c>
      <c r="B1068" s="29" t="inlineStr">
        <is>
          <t>1060</t>
        </is>
      </c>
      <c r="C1068" s="29" t="inlineStr">
        <is>
          <t>Stock SAP</t>
        </is>
      </c>
      <c r="D1068" s="29" t="inlineStr">
        <is>
          <t>Descartables</t>
        </is>
      </c>
      <c r="E1068" s="29" t="inlineStr">
        <is>
          <t>ZDES</t>
        </is>
      </c>
      <c r="F1068" s="29" t="inlineStr">
        <is>
          <t>Dentro del alcance</t>
        </is>
      </c>
      <c r="G1068" s="29" t="inlineStr">
        <is>
          <t>2000694</t>
        </is>
      </c>
      <c r="H1068" s="29" t="inlineStr">
        <is>
          <t>PINZA PARA ECG (JUEGO POR 4 UNIDADES)</t>
        </is>
      </c>
      <c r="I1068" s="29" t="n"/>
      <c r="J1068" s="29" t="n"/>
      <c r="K1068" s="30">
        <f>SUMIF('1060 NQN'!$A$2:$A$2023,$G1068,'1060 NQN'!$I$2:$I$2023)</f>
        <v/>
      </c>
      <c r="L1068" s="30">
        <f>SUMIF('1060 NQN'!$A$2:$A$2023,$G1068,'1060 NQN'!$Q$2:$Q$2023)</f>
        <v/>
      </c>
      <c r="M1068" s="30">
        <f>$K1068-$L1068</f>
        <v/>
      </c>
      <c r="N1068" s="31">
        <f>IFERROR(SUMIF('1060 NQN'!$A$2:$A$2023,$G1068,'1060 NQN'!$M$2:$M$2023)/$K1068,0)</f>
        <v/>
      </c>
      <c r="O1068" s="31">
        <f>IFERROR($K1068*$N1068,"")</f>
        <v/>
      </c>
      <c r="P1068" s="31">
        <f>IFERROR($L1068*$N1068,"")</f>
        <v/>
      </c>
      <c r="Q1068" s="31">
        <f>$M1068*$N1068</f>
        <v/>
      </c>
      <c r="R1068" s="29" t="n"/>
      <c r="S1068" s="39" t="n"/>
      <c r="T1068" s="29" t="inlineStr">
        <is>
          <t>Sin recuento físico en el inventario de Avain</t>
        </is>
      </c>
      <c r="U1068" s="40" t="inlineStr">
        <is>
          <t>Sin recuento físico</t>
        </is>
      </c>
      <c r="V1068" s="29" t="n"/>
      <c r="W1068" s="29" t="n"/>
      <c r="X1068" s="29" t="n"/>
      <c r="Y1068" s="29" t="n"/>
      <c r="Z1068" s="29" t="n"/>
      <c r="AA1068" s="29" t="n"/>
    </row>
    <row r="1069">
      <c r="A1069" s="29" t="inlineStr">
        <is>
          <t>Neuquén</t>
        </is>
      </c>
      <c r="B1069" s="29" t="inlineStr">
        <is>
          <t>1060</t>
        </is>
      </c>
      <c r="C1069" s="29" t="inlineStr">
        <is>
          <t>Stock SAP</t>
        </is>
      </c>
      <c r="D1069" s="29" t="inlineStr">
        <is>
          <t>Uniformes</t>
        </is>
      </c>
      <c r="E1069" s="29" t="inlineStr">
        <is>
          <t>ZUNI</t>
        </is>
      </c>
      <c r="F1069" s="29" t="inlineStr">
        <is>
          <t>Fuera del alcance</t>
        </is>
      </c>
      <c r="G1069" s="29" t="inlineStr">
        <is>
          <t>3000134</t>
        </is>
      </c>
      <c r="H1069" s="29" t="inlineStr">
        <is>
          <t>PANTALON CARGO AZUL T58</t>
        </is>
      </c>
      <c r="I1069" s="29" t="n"/>
      <c r="J1069" s="29" t="n"/>
      <c r="K1069" s="30">
        <f>SUMIF('1060 NQN'!$A$2:$A$2023,$G1069,'1060 NQN'!$I$2:$I$2023)</f>
        <v/>
      </c>
      <c r="L1069" s="30">
        <f>SUMIF('1060 NQN'!$A$2:$A$2023,$G1069,'1060 NQN'!$Q$2:$Q$2023)</f>
        <v/>
      </c>
      <c r="M1069" s="30">
        <f>$K1069-$L1069</f>
        <v/>
      </c>
      <c r="N1069" s="31">
        <f>IFERROR(SUMIF('1060 NQN'!$A$2:$A$2023,$G1069,'1060 NQN'!$M$2:$M$2023)/$K1069,0)</f>
        <v/>
      </c>
      <c r="O1069" s="31">
        <f>IFERROR($K1069*$N1069,"")</f>
        <v/>
      </c>
      <c r="P1069" s="31">
        <f>IFERROR($L1069*$N1069,"")</f>
        <v/>
      </c>
      <c r="Q1069" s="31">
        <f>$M1069*$N1069</f>
        <v/>
      </c>
      <c r="R1069" s="29" t="n"/>
      <c r="S1069" s="39" t="n"/>
      <c r="T1069" s="29" t="inlineStr">
        <is>
          <t>No aplica: uniformes, clasificación que el inventario físico de Farmacia no releva</t>
        </is>
      </c>
      <c r="U1069" s="40" t="inlineStr">
        <is>
          <t>Fuera del alcance del inventario físico</t>
        </is>
      </c>
      <c r="V1069" s="29" t="n"/>
      <c r="W1069" s="29" t="n"/>
      <c r="X1069" s="29" t="n"/>
      <c r="Y1069" s="29" t="n"/>
      <c r="Z1069" s="29" t="n"/>
      <c r="AA1069" s="29" t="n"/>
    </row>
    <row r="1070">
      <c r="A1070" s="29" t="inlineStr">
        <is>
          <t>Neuquén</t>
        </is>
      </c>
      <c r="B1070" s="29" t="inlineStr">
        <is>
          <t>1060</t>
        </is>
      </c>
      <c r="C1070" s="29" t="inlineStr">
        <is>
          <t>Stock SAP</t>
        </is>
      </c>
      <c r="D1070" s="29" t="inlineStr">
        <is>
          <t>Uniformes</t>
        </is>
      </c>
      <c r="E1070" s="29" t="inlineStr">
        <is>
          <t>ZUNI</t>
        </is>
      </c>
      <c r="F1070" s="29" t="inlineStr">
        <is>
          <t>Fuera del alcance</t>
        </is>
      </c>
      <c r="G1070" s="29" t="inlineStr">
        <is>
          <t>3000184</t>
        </is>
      </c>
      <c r="H1070" s="29" t="inlineStr">
        <is>
          <t>CHOMBA BLANCA DAMA TXL</t>
        </is>
      </c>
      <c r="I1070" s="29" t="n"/>
      <c r="J1070" s="29" t="n"/>
      <c r="K1070" s="30">
        <f>SUMIF('1060 NQN'!$A$2:$A$2023,$G1070,'1060 NQN'!$I$2:$I$2023)</f>
        <v/>
      </c>
      <c r="L1070" s="30">
        <f>SUMIF('1060 NQN'!$A$2:$A$2023,$G1070,'1060 NQN'!$Q$2:$Q$2023)</f>
        <v/>
      </c>
      <c r="M1070" s="30">
        <f>$K1070-$L1070</f>
        <v/>
      </c>
      <c r="N1070" s="31">
        <f>IFERROR(SUMIF('1060 NQN'!$A$2:$A$2023,$G1070,'1060 NQN'!$M$2:$M$2023)/$K1070,0)</f>
        <v/>
      </c>
      <c r="O1070" s="31">
        <f>IFERROR($K1070*$N1070,"")</f>
        <v/>
      </c>
      <c r="P1070" s="31">
        <f>IFERROR($L1070*$N1070,"")</f>
        <v/>
      </c>
      <c r="Q1070" s="31">
        <f>$M1070*$N1070</f>
        <v/>
      </c>
      <c r="R1070" s="29" t="n"/>
      <c r="S1070" s="39" t="n"/>
      <c r="T1070" s="29" t="inlineStr">
        <is>
          <t>No aplica: uniformes, clasificación que el inventario físico de Farmacia no releva</t>
        </is>
      </c>
      <c r="U1070" s="40" t="inlineStr">
        <is>
          <t>Fuera del alcance del inventario físico</t>
        </is>
      </c>
      <c r="V1070" s="29" t="n"/>
      <c r="W1070" s="29" t="n"/>
      <c r="X1070" s="29" t="n"/>
      <c r="Y1070" s="29" t="n"/>
      <c r="Z1070" s="29" t="n"/>
      <c r="AA1070" s="29" t="n"/>
    </row>
    <row r="1071">
      <c r="A1071" s="29" t="inlineStr">
        <is>
          <t>Neuquén</t>
        </is>
      </c>
      <c r="B1071" s="29" t="inlineStr">
        <is>
          <t>1060</t>
        </is>
      </c>
      <c r="C1071" s="29" t="inlineStr">
        <is>
          <t>Stock SAP</t>
        </is>
      </c>
      <c r="D1071" s="29" t="inlineStr">
        <is>
          <t>Uniformes</t>
        </is>
      </c>
      <c r="E1071" s="29" t="inlineStr">
        <is>
          <t>ZUNI</t>
        </is>
      </c>
      <c r="F1071" s="29" t="inlineStr">
        <is>
          <t>Fuera del alcance</t>
        </is>
      </c>
      <c r="G1071" s="29" t="inlineStr">
        <is>
          <t>3000331</t>
        </is>
      </c>
      <c r="H1071" s="29" t="inlineStr">
        <is>
          <t>AMBO AZUL C/LOGO EMERG L</t>
        </is>
      </c>
      <c r="I1071" s="29" t="n"/>
      <c r="J1071" s="29" t="n"/>
      <c r="K1071" s="30">
        <f>SUMIF('1060 NQN'!$A$2:$A$2023,$G1071,'1060 NQN'!$I$2:$I$2023)</f>
        <v/>
      </c>
      <c r="L1071" s="30">
        <f>SUMIF('1060 NQN'!$A$2:$A$2023,$G1071,'1060 NQN'!$Q$2:$Q$2023)</f>
        <v/>
      </c>
      <c r="M1071" s="30">
        <f>$K1071-$L1071</f>
        <v/>
      </c>
      <c r="N1071" s="31">
        <f>IFERROR(SUMIF('1060 NQN'!$A$2:$A$2023,$G1071,'1060 NQN'!$M$2:$M$2023)/$K1071,0)</f>
        <v/>
      </c>
      <c r="O1071" s="31">
        <f>IFERROR($K1071*$N1071,"")</f>
        <v/>
      </c>
      <c r="P1071" s="31">
        <f>IFERROR($L1071*$N1071,"")</f>
        <v/>
      </c>
      <c r="Q1071" s="31">
        <f>$M1071*$N1071</f>
        <v/>
      </c>
      <c r="R1071" s="29" t="n"/>
      <c r="S1071" s="39" t="n"/>
      <c r="T1071" s="29" t="inlineStr">
        <is>
          <t>No aplica: uniformes, clasificación que el inventario físico de Farmacia no releva</t>
        </is>
      </c>
      <c r="U1071" s="40" t="inlineStr">
        <is>
          <t>Fuera del alcance del inventario físico</t>
        </is>
      </c>
      <c r="V1071" s="29" t="n"/>
      <c r="W1071" s="29" t="n"/>
      <c r="X1071" s="29" t="n"/>
      <c r="Y1071" s="29" t="n"/>
      <c r="Z1071" s="29" t="n"/>
      <c r="AA1071" s="29" t="n"/>
    </row>
    <row r="1072">
      <c r="A1072" s="29" t="inlineStr">
        <is>
          <t>Neuquén</t>
        </is>
      </c>
      <c r="B1072" s="29" t="inlineStr">
        <is>
          <t>1060</t>
        </is>
      </c>
      <c r="C1072" s="29" t="inlineStr">
        <is>
          <t>Stock SAP</t>
        </is>
      </c>
      <c r="D1072" s="29" t="inlineStr">
        <is>
          <t>Uniformes</t>
        </is>
      </c>
      <c r="E1072" s="29" t="inlineStr">
        <is>
          <t>ZUNI</t>
        </is>
      </c>
      <c r="F1072" s="29" t="inlineStr">
        <is>
          <t>Fuera del alcance</t>
        </is>
      </c>
      <c r="G1072" s="29" t="inlineStr">
        <is>
          <t>3000410</t>
        </is>
      </c>
      <c r="H1072" s="29" t="inlineStr">
        <is>
          <t>Faja Lumbar XXL</t>
        </is>
      </c>
      <c r="I1072" s="29" t="n"/>
      <c r="J1072" s="29" t="n"/>
      <c r="K1072" s="30">
        <f>SUMIF('1060 NQN'!$A$2:$A$2023,$G1072,'1060 NQN'!$I$2:$I$2023)</f>
        <v/>
      </c>
      <c r="L1072" s="30">
        <f>SUMIF('1060 NQN'!$A$2:$A$2023,$G1072,'1060 NQN'!$Q$2:$Q$2023)</f>
        <v/>
      </c>
      <c r="M1072" s="30">
        <f>$K1072-$L1072</f>
        <v/>
      </c>
      <c r="N1072" s="31">
        <f>IFERROR(SUMIF('1060 NQN'!$A$2:$A$2023,$G1072,'1060 NQN'!$M$2:$M$2023)/$K1072,0)</f>
        <v/>
      </c>
      <c r="O1072" s="31">
        <f>IFERROR($K1072*$N1072,"")</f>
        <v/>
      </c>
      <c r="P1072" s="31">
        <f>IFERROR($L1072*$N1072,"")</f>
        <v/>
      </c>
      <c r="Q1072" s="31">
        <f>$M1072*$N1072</f>
        <v/>
      </c>
      <c r="R1072" s="29" t="n"/>
      <c r="S1072" s="39" t="n"/>
      <c r="T1072" s="29" t="inlineStr">
        <is>
          <t>No aplica: uniformes, clasificación que el inventario físico de Farmacia no releva</t>
        </is>
      </c>
      <c r="U1072" s="40" t="inlineStr">
        <is>
          <t>Fuera del alcance del inventario físico</t>
        </is>
      </c>
      <c r="V1072" s="29" t="n"/>
      <c r="W1072" s="29" t="n"/>
      <c r="X1072" s="29" t="n"/>
      <c r="Y1072" s="29" t="n"/>
      <c r="Z1072" s="29" t="n"/>
      <c r="AA1072" s="29" t="n"/>
    </row>
    <row r="1073">
      <c r="A1073" s="29" t="inlineStr">
        <is>
          <t>Neuquén</t>
        </is>
      </c>
      <c r="B1073" s="29" t="inlineStr">
        <is>
          <t>1060</t>
        </is>
      </c>
      <c r="C1073" s="29" t="inlineStr">
        <is>
          <t>Stock SAP</t>
        </is>
      </c>
      <c r="D1073" s="29" t="inlineStr">
        <is>
          <t>Uniformes</t>
        </is>
      </c>
      <c r="E1073" s="29" t="inlineStr">
        <is>
          <t>ZUNI</t>
        </is>
      </c>
      <c r="F1073" s="29" t="inlineStr">
        <is>
          <t>Fuera del alcance</t>
        </is>
      </c>
      <c r="G1073" s="29" t="inlineStr">
        <is>
          <t>3000500</t>
        </is>
      </c>
      <c r="H1073" s="29" t="inlineStr">
        <is>
          <t>PANTALON JEAN C/LOGO YAC T46</t>
        </is>
      </c>
      <c r="I1073" s="29" t="n"/>
      <c r="J1073" s="29" t="n"/>
      <c r="K1073" s="30">
        <f>SUMIF('1060 NQN'!$A$2:$A$2023,$G1073,'1060 NQN'!$I$2:$I$2023)</f>
        <v/>
      </c>
      <c r="L1073" s="30">
        <f>SUMIF('1060 NQN'!$A$2:$A$2023,$G1073,'1060 NQN'!$Q$2:$Q$2023)</f>
        <v/>
      </c>
      <c r="M1073" s="30">
        <f>$K1073-$L1073</f>
        <v/>
      </c>
      <c r="N1073" s="31">
        <f>IFERROR(SUMIF('1060 NQN'!$A$2:$A$2023,$G1073,'1060 NQN'!$M$2:$M$2023)/$K1073,0)</f>
        <v/>
      </c>
      <c r="O1073" s="31">
        <f>IFERROR($K1073*$N1073,"")</f>
        <v/>
      </c>
      <c r="P1073" s="31">
        <f>IFERROR($L1073*$N1073,"")</f>
        <v/>
      </c>
      <c r="Q1073" s="31">
        <f>$M1073*$N1073</f>
        <v/>
      </c>
      <c r="R1073" s="29" t="n"/>
      <c r="S1073" s="39" t="n"/>
      <c r="T1073" s="29" t="inlineStr">
        <is>
          <t>No aplica: uniformes, clasificación que el inventario físico de Farmacia no releva</t>
        </is>
      </c>
      <c r="U1073" s="40" t="inlineStr">
        <is>
          <t>Fuera del alcance del inventario físico</t>
        </is>
      </c>
      <c r="V1073" s="29" t="n"/>
      <c r="W1073" s="29" t="n"/>
      <c r="X1073" s="29" t="n"/>
      <c r="Y1073" s="29" t="n"/>
      <c r="Z1073" s="29" t="n"/>
      <c r="AA1073" s="29" t="n"/>
    </row>
    <row r="1074">
      <c r="A1074" s="29" t="inlineStr">
        <is>
          <t>Neuquén</t>
        </is>
      </c>
      <c r="B1074" s="29" t="inlineStr">
        <is>
          <t>1060</t>
        </is>
      </c>
      <c r="C1074" s="29" t="inlineStr">
        <is>
          <t>Stock SAP</t>
        </is>
      </c>
      <c r="D1074" s="29" t="inlineStr">
        <is>
          <t>Uniformes</t>
        </is>
      </c>
      <c r="E1074" s="29" t="inlineStr">
        <is>
          <t>ZUNI</t>
        </is>
      </c>
      <c r="F1074" s="29" t="inlineStr">
        <is>
          <t>Fuera del alcance</t>
        </is>
      </c>
      <c r="G1074" s="29" t="inlineStr">
        <is>
          <t>3000573</t>
        </is>
      </c>
      <c r="H1074" s="29" t="inlineStr">
        <is>
          <t>CAMISETA POLERA AZUL FRANCIA T 2XL</t>
        </is>
      </c>
      <c r="I1074" s="29" t="n"/>
      <c r="J1074" s="29" t="n"/>
      <c r="K1074" s="30">
        <f>SUMIF('1060 NQN'!$A$2:$A$2023,$G1074,'1060 NQN'!$I$2:$I$2023)</f>
        <v/>
      </c>
      <c r="L1074" s="30">
        <f>SUMIF('1060 NQN'!$A$2:$A$2023,$G1074,'1060 NQN'!$Q$2:$Q$2023)</f>
        <v/>
      </c>
      <c r="M1074" s="30">
        <f>$K1074-$L1074</f>
        <v/>
      </c>
      <c r="N1074" s="31">
        <f>IFERROR(SUMIF('1060 NQN'!$A$2:$A$2023,$G1074,'1060 NQN'!$M$2:$M$2023)/$K1074,0)</f>
        <v/>
      </c>
      <c r="O1074" s="31">
        <f>IFERROR($K1074*$N1074,"")</f>
        <v/>
      </c>
      <c r="P1074" s="31">
        <f>IFERROR($L1074*$N1074,"")</f>
        <v/>
      </c>
      <c r="Q1074" s="31">
        <f>$M1074*$N1074</f>
        <v/>
      </c>
      <c r="R1074" s="29" t="n"/>
      <c r="S1074" s="39" t="n"/>
      <c r="T1074" s="29" t="inlineStr">
        <is>
          <t>No aplica: uniformes, clasificación que el inventario físico de Farmacia no releva</t>
        </is>
      </c>
      <c r="U1074" s="40" t="inlineStr">
        <is>
          <t>Fuera del alcance del inventario físico</t>
        </is>
      </c>
      <c r="V1074" s="29" t="n"/>
      <c r="W1074" s="29" t="n"/>
      <c r="X1074" s="29" t="n"/>
      <c r="Y1074" s="29" t="n"/>
      <c r="Z1074" s="29" t="n"/>
      <c r="AA1074" s="29" t="n"/>
    </row>
    <row r="1075">
      <c r="A1075" s="29" t="inlineStr">
        <is>
          <t>Neuquén</t>
        </is>
      </c>
      <c r="B1075" s="29" t="inlineStr">
        <is>
          <t>1060</t>
        </is>
      </c>
      <c r="C1075" s="29" t="inlineStr">
        <is>
          <t>Stock SAP</t>
        </is>
      </c>
      <c r="D1075" s="29" t="inlineStr">
        <is>
          <t>Uniformes</t>
        </is>
      </c>
      <c r="E1075" s="29" t="inlineStr">
        <is>
          <t>ZUNI</t>
        </is>
      </c>
      <c r="F1075" s="29" t="inlineStr">
        <is>
          <t>Fuera del alcance</t>
        </is>
      </c>
      <c r="G1075" s="29" t="inlineStr">
        <is>
          <t>3001054</t>
        </is>
      </c>
      <c r="H1075" s="29" t="inlineStr">
        <is>
          <t>MAMELUCO IGNIFUGO NOMEX 6 OZ TALLE XXXXL</t>
        </is>
      </c>
      <c r="I1075" s="29" t="n"/>
      <c r="J1075" s="29" t="n"/>
      <c r="K1075" s="30">
        <f>SUMIF('1060 NQN'!$A$2:$A$2023,$G1075,'1060 NQN'!$I$2:$I$2023)</f>
        <v/>
      </c>
      <c r="L1075" s="30">
        <f>SUMIF('1060 NQN'!$A$2:$A$2023,$G1075,'1060 NQN'!$Q$2:$Q$2023)</f>
        <v/>
      </c>
      <c r="M1075" s="30">
        <f>$K1075-$L1075</f>
        <v/>
      </c>
      <c r="N1075" s="31">
        <f>IFERROR(SUMIF('1060 NQN'!$A$2:$A$2023,$G1075,'1060 NQN'!$M$2:$M$2023)/$K1075,0)</f>
        <v/>
      </c>
      <c r="O1075" s="31">
        <f>IFERROR($K1075*$N1075,"")</f>
        <v/>
      </c>
      <c r="P1075" s="31">
        <f>IFERROR($L1075*$N1075,"")</f>
        <v/>
      </c>
      <c r="Q1075" s="31">
        <f>$M1075*$N1075</f>
        <v/>
      </c>
      <c r="R1075" s="29" t="n"/>
      <c r="S1075" s="39" t="n"/>
      <c r="T1075" s="29" t="inlineStr">
        <is>
          <t>No aplica: uniformes, clasificación que el inventario físico de Farmacia no releva</t>
        </is>
      </c>
      <c r="U1075" s="40" t="inlineStr">
        <is>
          <t>Fuera del alcance del inventario físico</t>
        </is>
      </c>
      <c r="V1075" s="29" t="n"/>
      <c r="W1075" s="29" t="n"/>
      <c r="X1075" s="29" t="n"/>
      <c r="Y1075" s="29" t="n"/>
      <c r="Z1075" s="29" t="n"/>
      <c r="AA1075" s="29" t="n"/>
    </row>
    <row r="1076">
      <c r="A1076" s="29" t="inlineStr">
        <is>
          <t>Neuquén</t>
        </is>
      </c>
      <c r="B1076" s="29" t="inlineStr">
        <is>
          <t>1060</t>
        </is>
      </c>
      <c r="C1076" s="29" t="inlineStr">
        <is>
          <t>Stock SAP</t>
        </is>
      </c>
      <c r="D1076" s="29" t="inlineStr">
        <is>
          <t>Uniformes</t>
        </is>
      </c>
      <c r="E1076" s="29" t="inlineStr">
        <is>
          <t>ZUNI</t>
        </is>
      </c>
      <c r="F1076" s="29" t="inlineStr">
        <is>
          <t>Fuera del alcance</t>
        </is>
      </c>
      <c r="G1076" s="29" t="inlineStr">
        <is>
          <t>3001060</t>
        </is>
      </c>
      <c r="H1076" s="29" t="inlineStr">
        <is>
          <t>CAMPERA DE POLAR NARANJA CON CAPUCHA T-M</t>
        </is>
      </c>
      <c r="I1076" s="29" t="n"/>
      <c r="J1076" s="29" t="n"/>
      <c r="K1076" s="30">
        <f>SUMIF('1060 NQN'!$A$2:$A$2023,$G1076,'1060 NQN'!$I$2:$I$2023)</f>
        <v/>
      </c>
      <c r="L1076" s="30">
        <f>SUMIF('1060 NQN'!$A$2:$A$2023,$G1076,'1060 NQN'!$Q$2:$Q$2023)</f>
        <v/>
      </c>
      <c r="M1076" s="30">
        <f>$K1076-$L1076</f>
        <v/>
      </c>
      <c r="N1076" s="31">
        <f>IFERROR(SUMIF('1060 NQN'!$A$2:$A$2023,$G1076,'1060 NQN'!$M$2:$M$2023)/$K1076,0)</f>
        <v/>
      </c>
      <c r="O1076" s="31">
        <f>IFERROR($K1076*$N1076,"")</f>
        <v/>
      </c>
      <c r="P1076" s="31">
        <f>IFERROR($L1076*$N1076,"")</f>
        <v/>
      </c>
      <c r="Q1076" s="31">
        <f>$M1076*$N1076</f>
        <v/>
      </c>
      <c r="R1076" s="29" t="n"/>
      <c r="S1076" s="39" t="n"/>
      <c r="T1076" s="29" t="inlineStr">
        <is>
          <t>No aplica: uniformes, clasificación que el inventario físico de Farmacia no releva</t>
        </is>
      </c>
      <c r="U1076" s="40" t="inlineStr">
        <is>
          <t>Fuera del alcance del inventario físico</t>
        </is>
      </c>
      <c r="V1076" s="29" t="n"/>
      <c r="W1076" s="29" t="n"/>
      <c r="X1076" s="29" t="n"/>
      <c r="Y1076" s="29" t="n"/>
      <c r="Z1076" s="29" t="n"/>
      <c r="AA1076" s="29" t="n"/>
    </row>
    <row r="1077">
      <c r="A1077" s="29" t="inlineStr">
        <is>
          <t>Neuquén</t>
        </is>
      </c>
      <c r="B1077" s="29" t="inlineStr">
        <is>
          <t>1060</t>
        </is>
      </c>
      <c r="C1077" s="29" t="inlineStr">
        <is>
          <t>Stock SAP</t>
        </is>
      </c>
      <c r="D1077" s="29" t="inlineStr">
        <is>
          <t>Uniformes</t>
        </is>
      </c>
      <c r="E1077" s="29" t="inlineStr">
        <is>
          <t>ZUNI</t>
        </is>
      </c>
      <c r="F1077" s="29" t="inlineStr">
        <is>
          <t>Fuera del alcance</t>
        </is>
      </c>
      <c r="G1077" s="29" t="inlineStr">
        <is>
          <t>3001432</t>
        </is>
      </c>
      <c r="H1077" s="29" t="inlineStr">
        <is>
          <t>CHOMBA NEGRA XS</t>
        </is>
      </c>
      <c r="I1077" s="29" t="n"/>
      <c r="J1077" s="29" t="n"/>
      <c r="K1077" s="30">
        <f>SUMIF('1060 NQN'!$A$2:$A$2023,$G1077,'1060 NQN'!$I$2:$I$2023)</f>
        <v/>
      </c>
      <c r="L1077" s="30">
        <f>SUMIF('1060 NQN'!$A$2:$A$2023,$G1077,'1060 NQN'!$Q$2:$Q$2023)</f>
        <v/>
      </c>
      <c r="M1077" s="30">
        <f>$K1077-$L1077</f>
        <v/>
      </c>
      <c r="N1077" s="31">
        <f>IFERROR(SUMIF('1060 NQN'!$A$2:$A$2023,$G1077,'1060 NQN'!$M$2:$M$2023)/$K1077,0)</f>
        <v/>
      </c>
      <c r="O1077" s="31">
        <f>IFERROR($K1077*$N1077,"")</f>
        <v/>
      </c>
      <c r="P1077" s="31">
        <f>IFERROR($L1077*$N1077,"")</f>
        <v/>
      </c>
      <c r="Q1077" s="31">
        <f>$M1077*$N1077</f>
        <v/>
      </c>
      <c r="R1077" s="29" t="n"/>
      <c r="S1077" s="39" t="n"/>
      <c r="T1077" s="29" t="inlineStr">
        <is>
          <t>No aplica: uniformes, clasificación que el inventario físico de Farmacia no releva</t>
        </is>
      </c>
      <c r="U1077" s="40" t="inlineStr">
        <is>
          <t>Fuera del alcance del inventario físico</t>
        </is>
      </c>
      <c r="V1077" s="29" t="n"/>
      <c r="W1077" s="29" t="n"/>
      <c r="X1077" s="29" t="n"/>
      <c r="Y1077" s="29" t="n"/>
      <c r="Z1077" s="29" t="n"/>
      <c r="AA1077" s="29" t="n"/>
    </row>
    <row r="1078">
      <c r="A1078" s="29" t="inlineStr">
        <is>
          <t>Neuquén</t>
        </is>
      </c>
      <c r="B1078" s="29" t="inlineStr">
        <is>
          <t>1060</t>
        </is>
      </c>
      <c r="C1078" s="29" t="inlineStr">
        <is>
          <t>Stock SAP</t>
        </is>
      </c>
      <c r="D1078" s="29" t="inlineStr">
        <is>
          <t>Uniformes</t>
        </is>
      </c>
      <c r="E1078" s="29" t="inlineStr">
        <is>
          <t>ZUNI</t>
        </is>
      </c>
      <c r="F1078" s="29" t="inlineStr">
        <is>
          <t>Fuera del alcance</t>
        </is>
      </c>
      <c r="G1078" s="29" t="inlineStr">
        <is>
          <t>3001521</t>
        </is>
      </c>
      <c r="H1078" s="29" t="inlineStr">
        <is>
          <t>AMBO VERDE T. M</t>
        </is>
      </c>
      <c r="I1078" s="29" t="n"/>
      <c r="J1078" s="29" t="n"/>
      <c r="K1078" s="30">
        <f>SUMIF('1060 NQN'!$A$2:$A$2023,$G1078,'1060 NQN'!$I$2:$I$2023)</f>
        <v/>
      </c>
      <c r="L1078" s="30">
        <f>SUMIF('1060 NQN'!$A$2:$A$2023,$G1078,'1060 NQN'!$Q$2:$Q$2023)</f>
        <v/>
      </c>
      <c r="M1078" s="30">
        <f>$K1078-$L1078</f>
        <v/>
      </c>
      <c r="N1078" s="31">
        <f>IFERROR(SUMIF('1060 NQN'!$A$2:$A$2023,$G1078,'1060 NQN'!$M$2:$M$2023)/$K1078,0)</f>
        <v/>
      </c>
      <c r="O1078" s="31">
        <f>IFERROR($K1078*$N1078,"")</f>
        <v/>
      </c>
      <c r="P1078" s="31">
        <f>IFERROR($L1078*$N1078,"")</f>
        <v/>
      </c>
      <c r="Q1078" s="31">
        <f>$M1078*$N1078</f>
        <v/>
      </c>
      <c r="R1078" s="29" t="n"/>
      <c r="S1078" s="39" t="n"/>
      <c r="T1078" s="29" t="inlineStr">
        <is>
          <t>No aplica: uniformes, clasificación que el inventario físico de Farmacia no releva</t>
        </is>
      </c>
      <c r="U1078" s="40" t="inlineStr">
        <is>
          <t>Fuera del alcance del inventario físico</t>
        </is>
      </c>
      <c r="V1078" s="29" t="n"/>
      <c r="W1078" s="29" t="n"/>
      <c r="X1078" s="29" t="n"/>
      <c r="Y1078" s="29" t="n"/>
      <c r="Z1078" s="29" t="n"/>
      <c r="AA1078" s="29" t="n"/>
    </row>
    <row r="1079">
      <c r="A1079" s="29" t="inlineStr">
        <is>
          <t>Neuquén</t>
        </is>
      </c>
      <c r="B1079" s="29" t="inlineStr">
        <is>
          <t>1060</t>
        </is>
      </c>
      <c r="C1079" s="29" t="inlineStr">
        <is>
          <t>Stock SAP</t>
        </is>
      </c>
      <c r="D1079" s="29" t="inlineStr">
        <is>
          <t>Medicamentos</t>
        </is>
      </c>
      <c r="E1079" s="29" t="inlineStr">
        <is>
          <t>ZMED</t>
        </is>
      </c>
      <c r="F1079" s="29" t="inlineStr">
        <is>
          <t>Dentro del alcance</t>
        </is>
      </c>
      <c r="G1079" s="29" t="inlineStr">
        <is>
          <t>1000006</t>
        </is>
      </c>
      <c r="H1079" s="29" t="inlineStr">
        <is>
          <t>CLORPROMAZINA 25MG AMPOLLA DE 5 ML I.M</t>
        </is>
      </c>
      <c r="I1079" s="29" t="n"/>
      <c r="J1079" s="29" t="n"/>
      <c r="K1079" s="30">
        <f>SUMIF('1060 NQN'!$A$2:$A$2023,$G1079,'1060 NQN'!$I$2:$I$2023)</f>
        <v/>
      </c>
      <c r="L1079" s="30">
        <f>SUMIF('1060 NQN'!$A$2:$A$2023,$G1079,'1060 NQN'!$Q$2:$Q$2023)</f>
        <v/>
      </c>
      <c r="M1079" s="30">
        <f>$K1079-$L1079</f>
        <v/>
      </c>
      <c r="N1079" s="31">
        <f>IFERROR(SUMIF('1060 NQN'!$A$2:$A$2023,$G1079,'1060 NQN'!$M$2:$M$2023)/$K1079,0)</f>
        <v/>
      </c>
      <c r="O1079" s="31">
        <f>IFERROR($K1079*$N1079,"")</f>
        <v/>
      </c>
      <c r="P1079" s="31">
        <f>IFERROR($L1079*$N1079,"")</f>
        <v/>
      </c>
      <c r="Q1079" s="31">
        <f>$M1079*$N1079</f>
        <v/>
      </c>
      <c r="R1079" s="29" t="n"/>
      <c r="S1079" s="39" t="n"/>
      <c r="T1079" s="29" t="inlineStr">
        <is>
          <t>Sin recuento físico en el inventario de Avain</t>
        </is>
      </c>
      <c r="U1079" s="40" t="inlineStr">
        <is>
          <t>Sin recuento físico</t>
        </is>
      </c>
      <c r="V1079" s="29" t="n"/>
      <c r="W1079" s="29" t="n"/>
      <c r="X1079" s="29" t="n"/>
      <c r="Y1079" s="29" t="n"/>
      <c r="Z1079" s="29" t="n"/>
      <c r="AA1079" s="29" t="inlineStr">
        <is>
          <t>El material ocupa 2 filas en la hoja 1060 NQN (lote/almacén). La cantidad SAP y la física de esta vista son el total del material.</t>
        </is>
      </c>
    </row>
    <row r="1080">
      <c r="A1080" s="29" t="inlineStr">
        <is>
          <t>Neuquén</t>
        </is>
      </c>
      <c r="B1080" s="29" t="inlineStr">
        <is>
          <t>1060</t>
        </is>
      </c>
      <c r="C1080" s="29" t="inlineStr">
        <is>
          <t>Stock SAP</t>
        </is>
      </c>
      <c r="D1080" s="29" t="inlineStr">
        <is>
          <t>Medicamentos</t>
        </is>
      </c>
      <c r="E1080" s="29" t="inlineStr">
        <is>
          <t>ZMED</t>
        </is>
      </c>
      <c r="F1080" s="29" t="inlineStr">
        <is>
          <t>Dentro del alcance</t>
        </is>
      </c>
      <c r="G1080" s="29" t="inlineStr">
        <is>
          <t>1000647</t>
        </is>
      </c>
      <c r="H1080" s="29" t="inlineStr">
        <is>
          <t>PINZA RECTA COMUN</t>
        </is>
      </c>
      <c r="I1080" s="29" t="n"/>
      <c r="J1080" s="29" t="n"/>
      <c r="K1080" s="30">
        <f>SUMIF('1060 NQN'!$A$2:$A$2023,$G1080,'1060 NQN'!$I$2:$I$2023)</f>
        <v/>
      </c>
      <c r="L1080" s="30">
        <f>SUMIF('1060 NQN'!$A$2:$A$2023,$G1080,'1060 NQN'!$Q$2:$Q$2023)</f>
        <v/>
      </c>
      <c r="M1080" s="30">
        <f>$K1080-$L1080</f>
        <v/>
      </c>
      <c r="N1080" s="31">
        <f>IFERROR(SUMIF('1060 NQN'!$A$2:$A$2023,$G1080,'1060 NQN'!$M$2:$M$2023)/$K1080,0)</f>
        <v/>
      </c>
      <c r="O1080" s="31">
        <f>IFERROR($K1080*$N1080,"")</f>
        <v/>
      </c>
      <c r="P1080" s="31">
        <f>IFERROR($L1080*$N1080,"")</f>
        <v/>
      </c>
      <c r="Q1080" s="31">
        <f>$M1080*$N1080</f>
        <v/>
      </c>
      <c r="R1080" s="29" t="n"/>
      <c r="S1080" s="39" t="n"/>
      <c r="T1080" s="29" t="inlineStr">
        <is>
          <t>Sin recuento físico en el inventario de Avain</t>
        </is>
      </c>
      <c r="U1080" s="40" t="inlineStr">
        <is>
          <t>Sin recuento físico</t>
        </is>
      </c>
      <c r="V1080" s="29" t="n"/>
      <c r="W1080" s="29" t="n"/>
      <c r="X1080" s="29" t="n"/>
      <c r="Y1080" s="29" t="n"/>
      <c r="Z1080" s="29" t="n"/>
      <c r="AA1080" s="29" t="n"/>
    </row>
    <row r="1081">
      <c r="A1081" s="29" t="inlineStr">
        <is>
          <t>Neuquén</t>
        </is>
      </c>
      <c r="B1081" s="29" t="inlineStr">
        <is>
          <t>1060</t>
        </is>
      </c>
      <c r="C1081" s="29" t="inlineStr">
        <is>
          <t>Stock SAP</t>
        </is>
      </c>
      <c r="D1081" s="29" t="inlineStr">
        <is>
          <t>Medicamentos</t>
        </is>
      </c>
      <c r="E1081" s="29" t="inlineStr">
        <is>
          <t>ZMED</t>
        </is>
      </c>
      <c r="F1081" s="29" t="inlineStr">
        <is>
          <t>Dentro del alcance</t>
        </is>
      </c>
      <c r="G1081" s="29" t="inlineStr">
        <is>
          <t>1005146</t>
        </is>
      </c>
      <c r="H1081" s="29" t="inlineStr">
        <is>
          <t>ANPHOTEROL 200ML AEROSOL</t>
        </is>
      </c>
      <c r="I1081" s="29" t="inlineStr">
        <is>
          <t>505</t>
        </is>
      </c>
      <c r="J1081" s="29" t="inlineStr">
        <is>
          <t>SALBUTAMOL AEROSOL</t>
        </is>
      </c>
      <c r="K1081" s="30">
        <f>SUMIF('1060 NQN'!$A$2:$A$2023,$G1081,'1060 NQN'!$I$2:$I$2023)</f>
        <v/>
      </c>
      <c r="L1081" s="30">
        <f>SUMIF('1060 NQN'!$A$2:$A$2023,$G1081,'1060 NQN'!$Q$2:$Q$2023)</f>
        <v/>
      </c>
      <c r="M1081" s="30">
        <f>$K1081-$L1081</f>
        <v/>
      </c>
      <c r="N1081" s="31">
        <f>IFERROR(SUMIF('1060 NQN'!$A$2:$A$2023,$G1081,'1060 NQN'!$M$2:$M$2023)/$K1081,0)</f>
        <v/>
      </c>
      <c r="O1081" s="31">
        <f>IFERROR($K1081*$N1081,"")</f>
        <v/>
      </c>
      <c r="P1081" s="31">
        <f>IFERROR($L1081*$N1081,"")</f>
        <v/>
      </c>
      <c r="Q1081" s="31">
        <f>$M1081*$N1081</f>
        <v/>
      </c>
      <c r="R1081" s="41" t="inlineStr">
        <is>
          <t>Valorización a validar: VU atípico ($442,644.63 contra una mediana de $2,000.00 en la base). Sugiere distinta unidad de medida (SAP por caja o envase y el recuento por unidad). La diferencia económica de esta fila no debe tomarse como definitiva.</t>
        </is>
      </c>
      <c r="S1081" s="38" t="inlineStr">
        <is>
          <t>Baja</t>
        </is>
      </c>
      <c r="T1081" s="29" t="inlineStr">
        <is>
          <t>Homologado – confianza Baja – pendiente de validación</t>
        </is>
      </c>
      <c r="U1081" s="37" t="inlineStr">
        <is>
          <t>Dar de alta en SAP</t>
        </is>
      </c>
      <c r="V1081" s="29" t="inlineStr">
        <is>
          <t>Cruce por nomenclatura SAP</t>
        </is>
      </c>
      <c r="W1081" s="29" t="inlineStr">
        <is>
          <t>No</t>
        </is>
      </c>
      <c r="X1081" s="29" t="n"/>
      <c r="Y1081" s="29" t="inlineStr">
        <is>
          <t>No</t>
        </is>
      </c>
      <c r="Z1081" s="29" t="n"/>
      <c r="AA1081" s="29" t="inlineStr">
        <is>
          <t>El código Avain 505 figura en la homologación como «Famotidina» (master M08-008), pero en el inventario físico corresponde a «SALBUTAMOL AEROSOL». El código no coincide con el producto: no se usó el vínculo de la homologación y se cruzó por nomenclatura. A revisar con los responsables de la base. Cruce por nomenclatura: una nomenclatura no informa dosis; similitud 0.51.</t>
        </is>
      </c>
    </row>
    <row r="1082">
      <c r="A1082" s="29" t="inlineStr">
        <is>
          <t>Neuquén</t>
        </is>
      </c>
      <c r="B1082" s="29" t="inlineStr">
        <is>
          <t>1060</t>
        </is>
      </c>
      <c r="C1082" s="29" t="inlineStr">
        <is>
          <t>Stock SAP</t>
        </is>
      </c>
      <c r="D1082" s="29" t="inlineStr">
        <is>
          <t>Descartables</t>
        </is>
      </c>
      <c r="E1082" s="29" t="inlineStr">
        <is>
          <t>ZDES</t>
        </is>
      </c>
      <c r="F1082" s="29" t="inlineStr">
        <is>
          <t>Dentro del alcance</t>
        </is>
      </c>
      <c r="G1082" s="29" t="inlineStr">
        <is>
          <t>2000228</t>
        </is>
      </c>
      <c r="H1082" s="29" t="inlineStr">
        <is>
          <t>GASA ESTERIL 15X15CM - GASANA</t>
        </is>
      </c>
      <c r="I1082" s="29" t="n"/>
      <c r="J1082" s="29" t="n"/>
      <c r="K1082" s="30">
        <f>SUMIF('1060 NQN'!$A$2:$A$2023,$G1082,'1060 NQN'!$I$2:$I$2023)</f>
        <v/>
      </c>
      <c r="L1082" s="30">
        <f>SUMIF('1060 NQN'!$A$2:$A$2023,$G1082,'1060 NQN'!$Q$2:$Q$2023)</f>
        <v/>
      </c>
      <c r="M1082" s="30">
        <f>$K1082-$L1082</f>
        <v/>
      </c>
      <c r="N1082" s="31">
        <f>IFERROR(SUMIF('1060 NQN'!$A$2:$A$2023,$G1082,'1060 NQN'!$M$2:$M$2023)/$K1082,0)</f>
        <v/>
      </c>
      <c r="O1082" s="31">
        <f>IFERROR($K1082*$N1082,"")</f>
        <v/>
      </c>
      <c r="P1082" s="31">
        <f>IFERROR($L1082*$N1082,"")</f>
        <v/>
      </c>
      <c r="Q1082" s="31">
        <f>$M1082*$N1082</f>
        <v/>
      </c>
      <c r="R1082" s="29" t="n"/>
      <c r="S1082" s="39" t="n"/>
      <c r="T1082" s="29" t="inlineStr">
        <is>
          <t>Sin recuento físico en el inventario de Avain</t>
        </is>
      </c>
      <c r="U1082" s="40" t="inlineStr">
        <is>
          <t>Sin recuento físico</t>
        </is>
      </c>
      <c r="V1082" s="29" t="n"/>
      <c r="W1082" s="29" t="n"/>
      <c r="X1082" s="29" t="n"/>
      <c r="Y1082" s="29" t="n"/>
      <c r="Z1082" s="29" t="n"/>
      <c r="AA1082" s="29" t="n"/>
    </row>
    <row r="1083">
      <c r="A1083" s="29" t="inlineStr">
        <is>
          <t>Neuquén</t>
        </is>
      </c>
      <c r="B1083" s="29" t="inlineStr">
        <is>
          <t>1060</t>
        </is>
      </c>
      <c r="C1083" s="29" t="inlineStr">
        <is>
          <t>Stock SAP</t>
        </is>
      </c>
      <c r="D1083" s="29" t="inlineStr">
        <is>
          <t>Descartables</t>
        </is>
      </c>
      <c r="E1083" s="29" t="inlineStr">
        <is>
          <t>ZDES</t>
        </is>
      </c>
      <c r="F1083" s="29" t="inlineStr">
        <is>
          <t>Dentro del alcance</t>
        </is>
      </c>
      <c r="G1083" s="29" t="inlineStr">
        <is>
          <t>2000391</t>
        </is>
      </c>
      <c r="H1083" s="29" t="inlineStr">
        <is>
          <t>RESUCITADOR  NEO</t>
        </is>
      </c>
      <c r="I1083" s="29" t="n"/>
      <c r="J1083" s="29" t="n"/>
      <c r="K1083" s="30">
        <f>SUMIF('1060 NQN'!$A$2:$A$2023,$G1083,'1060 NQN'!$I$2:$I$2023)</f>
        <v/>
      </c>
      <c r="L1083" s="30">
        <f>SUMIF('1060 NQN'!$A$2:$A$2023,$G1083,'1060 NQN'!$Q$2:$Q$2023)</f>
        <v/>
      </c>
      <c r="M1083" s="30">
        <f>$K1083-$L1083</f>
        <v/>
      </c>
      <c r="N1083" s="31">
        <f>IFERROR(SUMIF('1060 NQN'!$A$2:$A$2023,$G1083,'1060 NQN'!$M$2:$M$2023)/$K1083,0)</f>
        <v/>
      </c>
      <c r="O1083" s="31">
        <f>IFERROR($K1083*$N1083,"")</f>
        <v/>
      </c>
      <c r="P1083" s="31">
        <f>IFERROR($L1083*$N1083,"")</f>
        <v/>
      </c>
      <c r="Q1083" s="31">
        <f>$M1083*$N1083</f>
        <v/>
      </c>
      <c r="R1083" s="29" t="n"/>
      <c r="S1083" s="39" t="n"/>
      <c r="T1083" s="29" t="inlineStr">
        <is>
          <t>Sin recuento físico en el inventario de Avain</t>
        </is>
      </c>
      <c r="U1083" s="40" t="inlineStr">
        <is>
          <t>Sin recuento físico</t>
        </is>
      </c>
      <c r="V1083" s="29" t="n"/>
      <c r="W1083" s="29" t="n"/>
      <c r="X1083" s="29" t="n"/>
      <c r="Y1083" s="29" t="n"/>
      <c r="Z1083" s="29" t="n"/>
      <c r="AA1083" s="29" t="n"/>
    </row>
    <row r="1084">
      <c r="A1084" s="29" t="inlineStr">
        <is>
          <t>Neuquén</t>
        </is>
      </c>
      <c r="B1084" s="29" t="inlineStr">
        <is>
          <t>1060</t>
        </is>
      </c>
      <c r="C1084" s="29" t="inlineStr">
        <is>
          <t>Stock SAP</t>
        </is>
      </c>
      <c r="D1084" s="29" t="inlineStr">
        <is>
          <t>Descartables</t>
        </is>
      </c>
      <c r="E1084" s="29" t="inlineStr">
        <is>
          <t>ZDES</t>
        </is>
      </c>
      <c r="F1084" s="29" t="inlineStr">
        <is>
          <t>Dentro del alcance</t>
        </is>
      </c>
      <c r="G1084" s="29" t="inlineStr">
        <is>
          <t>2000456</t>
        </is>
      </c>
      <c r="H1084" s="29" t="inlineStr">
        <is>
          <t>HOJA DE BISTURI Nº 15</t>
        </is>
      </c>
      <c r="I1084" s="29" t="inlineStr">
        <is>
          <t>475</t>
        </is>
      </c>
      <c r="J1084" s="29" t="inlineStr">
        <is>
          <t>HOJA DE BISTURI Nº15</t>
        </is>
      </c>
      <c r="K1084" s="30">
        <f>SUMIF('1060 NQN'!$A$2:$A$2023,$G1084,'1060 NQN'!$I$2:$I$2023)</f>
        <v/>
      </c>
      <c r="L1084" s="30">
        <f>SUMIF('1060 NQN'!$A$2:$A$2023,$G1084,'1060 NQN'!$Q$2:$Q$2023)</f>
        <v/>
      </c>
      <c r="M1084" s="30">
        <f>$K1084-$L1084</f>
        <v/>
      </c>
      <c r="N1084" s="31">
        <f>IFERROR(SUMIF('1060 NQN'!$A$2:$A$2023,$G1084,'1060 NQN'!$M$2:$M$2023)/$K1084,0)</f>
        <v/>
      </c>
      <c r="O1084" s="31">
        <f>IFERROR($K1084*$N1084,"")</f>
        <v/>
      </c>
      <c r="P1084" s="31">
        <f>IFERROR($L1084*$N1084,"")</f>
        <v/>
      </c>
      <c r="Q1084" s="31">
        <f>$M1084*$N1084</f>
        <v/>
      </c>
      <c r="R1084" s="29" t="n"/>
      <c r="S1084" s="37" t="inlineStr">
        <is>
          <t>Alta</t>
        </is>
      </c>
      <c r="T1084" s="29" t="inlineStr">
        <is>
          <t>Homologado – confianza Alta</t>
        </is>
      </c>
      <c r="U1084" s="38" t="inlineStr">
        <is>
          <t>Dar de baja en SAP</t>
        </is>
      </c>
      <c r="V1084" s="29" t="inlineStr">
        <is>
          <t>Cruce por nomenclatura SAP</t>
        </is>
      </c>
      <c r="W1084" s="29" t="inlineStr">
        <is>
          <t>No</t>
        </is>
      </c>
      <c r="X1084" s="29" t="n"/>
      <c r="Y1084" s="29" t="inlineStr">
        <is>
          <t>Sí</t>
        </is>
      </c>
      <c r="Z1084" s="29" t="n"/>
      <c r="AA1084" s="29" t="inlineStr">
        <is>
          <t>Cruce por nomenclatura: similitud 1.00. El material ocupa 2 filas en la hoja 1060 NQN (lote/almacén). La cantidad SAP y la física de esta vista son el total del material.</t>
        </is>
      </c>
    </row>
    <row r="1085">
      <c r="A1085" s="29" t="inlineStr">
        <is>
          <t>Neuquén</t>
        </is>
      </c>
      <c r="B1085" s="29" t="inlineStr">
        <is>
          <t>1060</t>
        </is>
      </c>
      <c r="C1085" s="29" t="inlineStr">
        <is>
          <t>Stock SAP</t>
        </is>
      </c>
      <c r="D1085" s="29" t="inlineStr">
        <is>
          <t>Descartables</t>
        </is>
      </c>
      <c r="E1085" s="29" t="inlineStr">
        <is>
          <t>ZDES</t>
        </is>
      </c>
      <c r="F1085" s="29" t="inlineStr">
        <is>
          <t>Dentro del alcance</t>
        </is>
      </c>
      <c r="G1085" s="29" t="inlineStr">
        <is>
          <t>2000463</t>
        </is>
      </c>
      <c r="H1085" s="29" t="inlineStr">
        <is>
          <t>SABANAS ESTERILES DESCARTABLES</t>
        </is>
      </c>
      <c r="I1085" s="29" t="inlineStr">
        <is>
          <t>386</t>
        </is>
      </c>
      <c r="J1085" s="29" t="inlineStr">
        <is>
          <t>Sabanas</t>
        </is>
      </c>
      <c r="K1085" s="30">
        <f>SUMIF('1060 NQN'!$A$2:$A$2023,$G1085,'1060 NQN'!$I$2:$I$2023)</f>
        <v/>
      </c>
      <c r="L1085" s="30">
        <f>SUMIF('1060 NQN'!$A$2:$A$2023,$G1085,'1060 NQN'!$Q$2:$Q$2023)</f>
        <v/>
      </c>
      <c r="M1085" s="30">
        <f>$K1085-$L1085</f>
        <v/>
      </c>
      <c r="N1085" s="31">
        <f>IFERROR(SUMIF('1060 NQN'!$A$2:$A$2023,$G1085,'1060 NQN'!$M$2:$M$2023)/$K1085,0)</f>
        <v/>
      </c>
      <c r="O1085" s="31">
        <f>IFERROR($K1085*$N1085,"")</f>
        <v/>
      </c>
      <c r="P1085" s="31">
        <f>IFERROR($L1085*$N1085,"")</f>
        <v/>
      </c>
      <c r="Q1085" s="31">
        <f>$M1085*$N1085</f>
        <v/>
      </c>
      <c r="R1085" s="29" t="n"/>
      <c r="S1085" s="42" t="inlineStr">
        <is>
          <t>Media</t>
        </is>
      </c>
      <c r="T1085" s="29" t="inlineStr">
        <is>
          <t>Homologado – confianza Media – pendiente de validación</t>
        </is>
      </c>
      <c r="U1085" s="37" t="inlineStr">
        <is>
          <t>Dar de alta en SAP</t>
        </is>
      </c>
      <c r="V1085" s="29" t="inlineStr">
        <is>
          <t>Cruce por nomenclatura SAP</t>
        </is>
      </c>
      <c r="W1085" s="29" t="inlineStr">
        <is>
          <t>No</t>
        </is>
      </c>
      <c r="X1085" s="29" t="n"/>
      <c r="Y1085" s="29" t="inlineStr">
        <is>
          <t>Sí</t>
        </is>
      </c>
      <c r="Z1085" s="29" t="n"/>
      <c r="AA1085" s="29" t="inlineStr">
        <is>
          <t>Cruce por nomenclatura: similitud 0.69. El material ocupa 2 filas en la hoja 1060 NQN (lote/almacén). La cantidad SAP y la física de esta vista son el total del material.</t>
        </is>
      </c>
    </row>
    <row r="1086">
      <c r="A1086" s="29" t="inlineStr">
        <is>
          <t>Neuquén</t>
        </is>
      </c>
      <c r="B1086" s="29" t="inlineStr">
        <is>
          <t>1060</t>
        </is>
      </c>
      <c r="C1086" s="29" t="inlineStr">
        <is>
          <t>Stock SAP</t>
        </is>
      </c>
      <c r="D1086" s="29" t="inlineStr">
        <is>
          <t>Descartables</t>
        </is>
      </c>
      <c r="E1086" s="29" t="inlineStr">
        <is>
          <t>ZDES</t>
        </is>
      </c>
      <c r="F1086" s="29" t="inlineStr">
        <is>
          <t>Dentro del alcance</t>
        </is>
      </c>
      <c r="G1086" s="29" t="inlineStr">
        <is>
          <t>2000617</t>
        </is>
      </c>
      <c r="H1086" s="29" t="inlineStr">
        <is>
          <t>PINZA MANO IZQUIERDA DE DISECCION</t>
        </is>
      </c>
      <c r="I1086" s="29" t="n"/>
      <c r="J1086" s="29" t="n"/>
      <c r="K1086" s="30">
        <f>SUMIF('1060 NQN'!$A$2:$A$2023,$G1086,'1060 NQN'!$I$2:$I$2023)</f>
        <v/>
      </c>
      <c r="L1086" s="30">
        <f>SUMIF('1060 NQN'!$A$2:$A$2023,$G1086,'1060 NQN'!$Q$2:$Q$2023)</f>
        <v/>
      </c>
      <c r="M1086" s="30">
        <f>$K1086-$L1086</f>
        <v/>
      </c>
      <c r="N1086" s="31">
        <f>IFERROR(SUMIF('1060 NQN'!$A$2:$A$2023,$G1086,'1060 NQN'!$M$2:$M$2023)/$K1086,0)</f>
        <v/>
      </c>
      <c r="O1086" s="31">
        <f>IFERROR($K1086*$N1086,"")</f>
        <v/>
      </c>
      <c r="P1086" s="31">
        <f>IFERROR($L1086*$N1086,"")</f>
        <v/>
      </c>
      <c r="Q1086" s="31">
        <f>$M1086*$N1086</f>
        <v/>
      </c>
      <c r="R1086" s="29" t="n"/>
      <c r="S1086" s="39" t="n"/>
      <c r="T1086" s="29" t="inlineStr">
        <is>
          <t>Sin recuento físico en el inventario de Avain</t>
        </is>
      </c>
      <c r="U1086" s="40" t="inlineStr">
        <is>
          <t>Sin recuento físico</t>
        </is>
      </c>
      <c r="V1086" s="29" t="n"/>
      <c r="W1086" s="29" t="n"/>
      <c r="X1086" s="29" t="n"/>
      <c r="Y1086" s="29" t="n"/>
      <c r="Z1086" s="29" t="n"/>
      <c r="AA1086" s="29" t="n"/>
    </row>
    <row r="1087">
      <c r="A1087" s="29" t="inlineStr">
        <is>
          <t>Neuquén</t>
        </is>
      </c>
      <c r="B1087" s="29" t="inlineStr">
        <is>
          <t>1060</t>
        </is>
      </c>
      <c r="C1087" s="29" t="inlineStr">
        <is>
          <t>Stock SAP</t>
        </is>
      </c>
      <c r="D1087" s="29" t="inlineStr">
        <is>
          <t>Descartables</t>
        </is>
      </c>
      <c r="E1087" s="29" t="inlineStr">
        <is>
          <t>ZDES</t>
        </is>
      </c>
      <c r="F1087" s="29" t="inlineStr">
        <is>
          <t>Dentro del alcance</t>
        </is>
      </c>
      <c r="G1087" s="29" t="inlineStr">
        <is>
          <t>2001386</t>
        </is>
      </c>
      <c r="H1087" s="29" t="inlineStr">
        <is>
          <t>PORTA BISTURI N°3</t>
        </is>
      </c>
      <c r="I1087" s="29" t="n"/>
      <c r="J1087" s="29" t="n"/>
      <c r="K1087" s="30">
        <f>SUMIF('1060 NQN'!$A$2:$A$2023,$G1087,'1060 NQN'!$I$2:$I$2023)</f>
        <v/>
      </c>
      <c r="L1087" s="30">
        <f>SUMIF('1060 NQN'!$A$2:$A$2023,$G1087,'1060 NQN'!$Q$2:$Q$2023)</f>
        <v/>
      </c>
      <c r="M1087" s="30">
        <f>$K1087-$L1087</f>
        <v/>
      </c>
      <c r="N1087" s="31">
        <f>IFERROR(SUMIF('1060 NQN'!$A$2:$A$2023,$G1087,'1060 NQN'!$M$2:$M$2023)/$K1087,0)</f>
        <v/>
      </c>
      <c r="O1087" s="31">
        <f>IFERROR($K1087*$N1087,"")</f>
        <v/>
      </c>
      <c r="P1087" s="31">
        <f>IFERROR($L1087*$N1087,"")</f>
        <v/>
      </c>
      <c r="Q1087" s="31">
        <f>$M1087*$N1087</f>
        <v/>
      </c>
      <c r="R1087" s="29" t="n"/>
      <c r="S1087" s="39" t="n"/>
      <c r="T1087" s="29" t="inlineStr">
        <is>
          <t>Sin recuento físico en el inventario de Avain</t>
        </is>
      </c>
      <c r="U1087" s="40" t="inlineStr">
        <is>
          <t>Sin recuento físico</t>
        </is>
      </c>
      <c r="V1087" s="29" t="n"/>
      <c r="W1087" s="29" t="n"/>
      <c r="X1087" s="29" t="n"/>
      <c r="Y1087" s="29" t="n"/>
      <c r="Z1087" s="29" t="n"/>
      <c r="AA1087" s="29" t="n"/>
    </row>
    <row r="1088">
      <c r="A1088" s="29" t="inlineStr">
        <is>
          <t>Neuquén</t>
        </is>
      </c>
      <c r="B1088" s="29" t="inlineStr">
        <is>
          <t>1060</t>
        </is>
      </c>
      <c r="C1088" s="29" t="inlineStr">
        <is>
          <t>Stock SAP</t>
        </is>
      </c>
      <c r="D1088" s="29" t="inlineStr">
        <is>
          <t>Descartables</t>
        </is>
      </c>
      <c r="E1088" s="29" t="inlineStr">
        <is>
          <t>ZDES</t>
        </is>
      </c>
      <c r="F1088" s="29" t="inlineStr">
        <is>
          <t>Dentro del alcance</t>
        </is>
      </c>
      <c r="G1088" s="29" t="inlineStr">
        <is>
          <t>2001644</t>
        </is>
      </c>
      <c r="H1088" s="29" t="inlineStr">
        <is>
          <t>TORSO MANIQUI P/PRACTICAS</t>
        </is>
      </c>
      <c r="I1088" s="29" t="n"/>
      <c r="J1088" s="29" t="n"/>
      <c r="K1088" s="30">
        <f>SUMIF('1060 NQN'!$A$2:$A$2023,$G1088,'1060 NQN'!$I$2:$I$2023)</f>
        <v/>
      </c>
      <c r="L1088" s="30">
        <f>SUMIF('1060 NQN'!$A$2:$A$2023,$G1088,'1060 NQN'!$Q$2:$Q$2023)</f>
        <v/>
      </c>
      <c r="M1088" s="30">
        <f>$K1088-$L1088</f>
        <v/>
      </c>
      <c r="N1088" s="31">
        <f>IFERROR(SUMIF('1060 NQN'!$A$2:$A$2023,$G1088,'1060 NQN'!$M$2:$M$2023)/$K1088,0)</f>
        <v/>
      </c>
      <c r="O1088" s="31">
        <f>IFERROR($K1088*$N1088,"")</f>
        <v/>
      </c>
      <c r="P1088" s="31">
        <f>IFERROR($L1088*$N1088,"")</f>
        <v/>
      </c>
      <c r="Q1088" s="31">
        <f>$M1088*$N1088</f>
        <v/>
      </c>
      <c r="R1088" s="29" t="n"/>
      <c r="S1088" s="39" t="n"/>
      <c r="T1088" s="29" t="inlineStr">
        <is>
          <t>Sin recuento físico en el inventario de Avain</t>
        </is>
      </c>
      <c r="U1088" s="40" t="inlineStr">
        <is>
          <t>Sin recuento físico</t>
        </is>
      </c>
      <c r="V1088" s="29" t="n"/>
      <c r="W1088" s="29" t="n"/>
      <c r="X1088" s="29" t="n"/>
      <c r="Y1088" s="29" t="n"/>
      <c r="Z1088" s="29" t="n"/>
      <c r="AA1088" s="29" t="n"/>
    </row>
    <row r="1089">
      <c r="A1089" s="29" t="inlineStr">
        <is>
          <t>Neuquén</t>
        </is>
      </c>
      <c r="B1089" s="29" t="inlineStr">
        <is>
          <t>1060</t>
        </is>
      </c>
      <c r="C1089" s="29" t="inlineStr">
        <is>
          <t>Stock SAP</t>
        </is>
      </c>
      <c r="D1089" s="29" t="inlineStr">
        <is>
          <t>Uniformes</t>
        </is>
      </c>
      <c r="E1089" s="29" t="inlineStr">
        <is>
          <t>ZUNI</t>
        </is>
      </c>
      <c r="F1089" s="29" t="inlineStr">
        <is>
          <t>Fuera del alcance</t>
        </is>
      </c>
      <c r="G1089" s="29" t="inlineStr">
        <is>
          <t>3000129</t>
        </is>
      </c>
      <c r="H1089" s="29" t="inlineStr">
        <is>
          <t>PANTALON CARGO AZUL T48</t>
        </is>
      </c>
      <c r="I1089" s="29" t="n"/>
      <c r="J1089" s="29" t="n"/>
      <c r="K1089" s="30">
        <f>SUMIF('1060 NQN'!$A$2:$A$2023,$G1089,'1060 NQN'!$I$2:$I$2023)</f>
        <v/>
      </c>
      <c r="L1089" s="30">
        <f>SUMIF('1060 NQN'!$A$2:$A$2023,$G1089,'1060 NQN'!$Q$2:$Q$2023)</f>
        <v/>
      </c>
      <c r="M1089" s="30">
        <f>$K1089-$L1089</f>
        <v/>
      </c>
      <c r="N1089" s="31">
        <f>IFERROR(SUMIF('1060 NQN'!$A$2:$A$2023,$G1089,'1060 NQN'!$M$2:$M$2023)/$K1089,0)</f>
        <v/>
      </c>
      <c r="O1089" s="31">
        <f>IFERROR($K1089*$N1089,"")</f>
        <v/>
      </c>
      <c r="P1089" s="31">
        <f>IFERROR($L1089*$N1089,"")</f>
        <v/>
      </c>
      <c r="Q1089" s="31">
        <f>$M1089*$N1089</f>
        <v/>
      </c>
      <c r="R1089" s="29" t="n"/>
      <c r="S1089" s="39" t="n"/>
      <c r="T1089" s="29" t="inlineStr">
        <is>
          <t>No aplica: uniformes, clasificación que el inventario físico de Farmacia no releva</t>
        </is>
      </c>
      <c r="U1089" s="40" t="inlineStr">
        <is>
          <t>Fuera del alcance del inventario físico</t>
        </is>
      </c>
      <c r="V1089" s="29" t="n"/>
      <c r="W1089" s="29" t="n"/>
      <c r="X1089" s="29" t="n"/>
      <c r="Y1089" s="29" t="n"/>
      <c r="Z1089" s="29" t="n"/>
      <c r="AA1089" s="29" t="n"/>
    </row>
    <row r="1090">
      <c r="A1090" s="29" t="inlineStr">
        <is>
          <t>Neuquén</t>
        </is>
      </c>
      <c r="B1090" s="29" t="inlineStr">
        <is>
          <t>1060</t>
        </is>
      </c>
      <c r="C1090" s="29" t="inlineStr">
        <is>
          <t>Stock SAP</t>
        </is>
      </c>
      <c r="D1090" s="29" t="inlineStr">
        <is>
          <t>Uniformes</t>
        </is>
      </c>
      <c r="E1090" s="29" t="inlineStr">
        <is>
          <t>ZUNI</t>
        </is>
      </c>
      <c r="F1090" s="29" t="inlineStr">
        <is>
          <t>Fuera del alcance</t>
        </is>
      </c>
      <c r="G1090" s="29" t="inlineStr">
        <is>
          <t>3000185</t>
        </is>
      </c>
      <c r="H1090" s="29" t="inlineStr">
        <is>
          <t>CHOMBA BLANCA DAMA T2XL</t>
        </is>
      </c>
      <c r="I1090" s="29" t="n"/>
      <c r="J1090" s="29" t="n"/>
      <c r="K1090" s="30">
        <f>SUMIF('1060 NQN'!$A$2:$A$2023,$G1090,'1060 NQN'!$I$2:$I$2023)</f>
        <v/>
      </c>
      <c r="L1090" s="30">
        <f>SUMIF('1060 NQN'!$A$2:$A$2023,$G1090,'1060 NQN'!$Q$2:$Q$2023)</f>
        <v/>
      </c>
      <c r="M1090" s="30">
        <f>$K1090-$L1090</f>
        <v/>
      </c>
      <c r="N1090" s="31">
        <f>IFERROR(SUMIF('1060 NQN'!$A$2:$A$2023,$G1090,'1060 NQN'!$M$2:$M$2023)/$K1090,0)</f>
        <v/>
      </c>
      <c r="O1090" s="31">
        <f>IFERROR($K1090*$N1090,"")</f>
        <v/>
      </c>
      <c r="P1090" s="31">
        <f>IFERROR($L1090*$N1090,"")</f>
        <v/>
      </c>
      <c r="Q1090" s="31">
        <f>$M1090*$N1090</f>
        <v/>
      </c>
      <c r="R1090" s="29" t="n"/>
      <c r="S1090" s="39" t="n"/>
      <c r="T1090" s="29" t="inlineStr">
        <is>
          <t>No aplica: uniformes, clasificación que el inventario físico de Farmacia no releva</t>
        </is>
      </c>
      <c r="U1090" s="40" t="inlineStr">
        <is>
          <t>Fuera del alcance del inventario físico</t>
        </is>
      </c>
      <c r="V1090" s="29" t="n"/>
      <c r="W1090" s="29" t="n"/>
      <c r="X1090" s="29" t="n"/>
      <c r="Y1090" s="29" t="n"/>
      <c r="Z1090" s="29" t="n"/>
      <c r="AA1090" s="29" t="n"/>
    </row>
    <row r="1091">
      <c r="A1091" s="29" t="inlineStr">
        <is>
          <t>Neuquén</t>
        </is>
      </c>
      <c r="B1091" s="29" t="inlineStr">
        <is>
          <t>1060</t>
        </is>
      </c>
      <c r="C1091" s="29" t="inlineStr">
        <is>
          <t>Stock SAP</t>
        </is>
      </c>
      <c r="D1091" s="29" t="inlineStr">
        <is>
          <t>Uniformes</t>
        </is>
      </c>
      <c r="E1091" s="29" t="inlineStr">
        <is>
          <t>ZUNI</t>
        </is>
      </c>
      <c r="F1091" s="29" t="inlineStr">
        <is>
          <t>Fuera del alcance</t>
        </is>
      </c>
      <c r="G1091" s="29" t="inlineStr">
        <is>
          <t>3000186</t>
        </is>
      </c>
      <c r="H1091" s="29" t="inlineStr">
        <is>
          <t>CHOMBA BLANCA DAMA T3XL</t>
        </is>
      </c>
      <c r="I1091" s="29" t="n"/>
      <c r="J1091" s="29" t="n"/>
      <c r="K1091" s="30">
        <f>SUMIF('1060 NQN'!$A$2:$A$2023,$G1091,'1060 NQN'!$I$2:$I$2023)</f>
        <v/>
      </c>
      <c r="L1091" s="30">
        <f>SUMIF('1060 NQN'!$A$2:$A$2023,$G1091,'1060 NQN'!$Q$2:$Q$2023)</f>
        <v/>
      </c>
      <c r="M1091" s="30">
        <f>$K1091-$L1091</f>
        <v/>
      </c>
      <c r="N1091" s="31">
        <f>IFERROR(SUMIF('1060 NQN'!$A$2:$A$2023,$G1091,'1060 NQN'!$M$2:$M$2023)/$K1091,0)</f>
        <v/>
      </c>
      <c r="O1091" s="31">
        <f>IFERROR($K1091*$N1091,"")</f>
        <v/>
      </c>
      <c r="P1091" s="31">
        <f>IFERROR($L1091*$N1091,"")</f>
        <v/>
      </c>
      <c r="Q1091" s="31">
        <f>$M1091*$N1091</f>
        <v/>
      </c>
      <c r="R1091" s="29" t="n"/>
      <c r="S1091" s="39" t="n"/>
      <c r="T1091" s="29" t="inlineStr">
        <is>
          <t>No aplica: uniformes, clasificación que el inventario físico de Farmacia no releva</t>
        </is>
      </c>
      <c r="U1091" s="40" t="inlineStr">
        <is>
          <t>Fuera del alcance del inventario físico</t>
        </is>
      </c>
      <c r="V1091" s="29" t="n"/>
      <c r="W1091" s="29" t="n"/>
      <c r="X1091" s="29" t="n"/>
      <c r="Y1091" s="29" t="n"/>
      <c r="Z1091" s="29" t="n"/>
      <c r="AA1091" s="29" t="n"/>
    </row>
    <row r="1092">
      <c r="A1092" s="29" t="inlineStr">
        <is>
          <t>Neuquén</t>
        </is>
      </c>
      <c r="B1092" s="29" t="inlineStr">
        <is>
          <t>1060</t>
        </is>
      </c>
      <c r="C1092" s="29" t="inlineStr">
        <is>
          <t>Stock SAP</t>
        </is>
      </c>
      <c r="D1092" s="29" t="inlineStr">
        <is>
          <t>Uniformes</t>
        </is>
      </c>
      <c r="E1092" s="29" t="inlineStr">
        <is>
          <t>ZUNI</t>
        </is>
      </c>
      <c r="F1092" s="29" t="inlineStr">
        <is>
          <t>Fuera del alcance</t>
        </is>
      </c>
      <c r="G1092" s="29" t="inlineStr">
        <is>
          <t>3000203</t>
        </is>
      </c>
      <c r="H1092" s="29" t="inlineStr">
        <is>
          <t>AMBOS BLANCOS MEDICO TXL</t>
        </is>
      </c>
      <c r="I1092" s="29" t="n"/>
      <c r="J1092" s="29" t="n"/>
      <c r="K1092" s="30">
        <f>SUMIF('1060 NQN'!$A$2:$A$2023,$G1092,'1060 NQN'!$I$2:$I$2023)</f>
        <v/>
      </c>
      <c r="L1092" s="30">
        <f>SUMIF('1060 NQN'!$A$2:$A$2023,$G1092,'1060 NQN'!$Q$2:$Q$2023)</f>
        <v/>
      </c>
      <c r="M1092" s="30">
        <f>$K1092-$L1092</f>
        <v/>
      </c>
      <c r="N1092" s="31">
        <f>IFERROR(SUMIF('1060 NQN'!$A$2:$A$2023,$G1092,'1060 NQN'!$M$2:$M$2023)/$K1092,0)</f>
        <v/>
      </c>
      <c r="O1092" s="31">
        <f>IFERROR($K1092*$N1092,"")</f>
        <v/>
      </c>
      <c r="P1092" s="31">
        <f>IFERROR($L1092*$N1092,"")</f>
        <v/>
      </c>
      <c r="Q1092" s="31">
        <f>$M1092*$N1092</f>
        <v/>
      </c>
      <c r="R1092" s="29" t="n"/>
      <c r="S1092" s="39" t="n"/>
      <c r="T1092" s="29" t="inlineStr">
        <is>
          <t>No aplica: uniformes, clasificación que el inventario físico de Farmacia no releva</t>
        </is>
      </c>
      <c r="U1092" s="40" t="inlineStr">
        <is>
          <t>Fuera del alcance del inventario físico</t>
        </is>
      </c>
      <c r="V1092" s="29" t="n"/>
      <c r="W1092" s="29" t="n"/>
      <c r="X1092" s="29" t="n"/>
      <c r="Y1092" s="29" t="n"/>
      <c r="Z1092" s="29" t="n"/>
      <c r="AA1092" s="29" t="n"/>
    </row>
    <row r="1093">
      <c r="A1093" s="29" t="inlineStr">
        <is>
          <t>Neuquén</t>
        </is>
      </c>
      <c r="B1093" s="29" t="inlineStr">
        <is>
          <t>1060</t>
        </is>
      </c>
      <c r="C1093" s="29" t="inlineStr">
        <is>
          <t>Stock SAP</t>
        </is>
      </c>
      <c r="D1093" s="29" t="inlineStr">
        <is>
          <t>Uniformes</t>
        </is>
      </c>
      <c r="E1093" s="29" t="inlineStr">
        <is>
          <t>ZUNI</t>
        </is>
      </c>
      <c r="F1093" s="29" t="inlineStr">
        <is>
          <t>Fuera del alcance</t>
        </is>
      </c>
      <c r="G1093" s="29" t="inlineStr">
        <is>
          <t>3000220</t>
        </is>
      </c>
      <c r="H1093" s="29" t="inlineStr">
        <is>
          <t>ZAPATOS DE SEGURIDAD T42</t>
        </is>
      </c>
      <c r="I1093" s="29" t="n"/>
      <c r="J1093" s="29" t="n"/>
      <c r="K1093" s="30">
        <f>SUMIF('1060 NQN'!$A$2:$A$2023,$G1093,'1060 NQN'!$I$2:$I$2023)</f>
        <v/>
      </c>
      <c r="L1093" s="30">
        <f>SUMIF('1060 NQN'!$A$2:$A$2023,$G1093,'1060 NQN'!$Q$2:$Q$2023)</f>
        <v/>
      </c>
      <c r="M1093" s="30">
        <f>$K1093-$L1093</f>
        <v/>
      </c>
      <c r="N1093" s="31">
        <f>IFERROR(SUMIF('1060 NQN'!$A$2:$A$2023,$G1093,'1060 NQN'!$M$2:$M$2023)/$K1093,0)</f>
        <v/>
      </c>
      <c r="O1093" s="31">
        <f>IFERROR($K1093*$N1093,"")</f>
        <v/>
      </c>
      <c r="P1093" s="31">
        <f>IFERROR($L1093*$N1093,"")</f>
        <v/>
      </c>
      <c r="Q1093" s="31">
        <f>$M1093*$N1093</f>
        <v/>
      </c>
      <c r="R1093" s="29" t="n"/>
      <c r="S1093" s="39" t="n"/>
      <c r="T1093" s="29" t="inlineStr">
        <is>
          <t>No aplica: uniformes, clasificación que el inventario físico de Farmacia no releva</t>
        </is>
      </c>
      <c r="U1093" s="40" t="inlineStr">
        <is>
          <t>Fuera del alcance del inventario físico</t>
        </is>
      </c>
      <c r="V1093" s="29" t="n"/>
      <c r="W1093" s="29" t="n"/>
      <c r="X1093" s="29" t="n"/>
      <c r="Y1093" s="29" t="n"/>
      <c r="Z1093" s="29" t="n"/>
      <c r="AA1093" s="29" t="n"/>
    </row>
    <row r="1094">
      <c r="A1094" s="29" t="inlineStr">
        <is>
          <t>Neuquén</t>
        </is>
      </c>
      <c r="B1094" s="29" t="inlineStr">
        <is>
          <t>1060</t>
        </is>
      </c>
      <c r="C1094" s="29" t="inlineStr">
        <is>
          <t>Stock SAP</t>
        </is>
      </c>
      <c r="D1094" s="29" t="inlineStr">
        <is>
          <t>Uniformes</t>
        </is>
      </c>
      <c r="E1094" s="29" t="inlineStr">
        <is>
          <t>ZUNI</t>
        </is>
      </c>
      <c r="F1094" s="29" t="inlineStr">
        <is>
          <t>Fuera del alcance</t>
        </is>
      </c>
      <c r="G1094" s="29" t="inlineStr">
        <is>
          <t>3000221</t>
        </is>
      </c>
      <c r="H1094" s="29" t="inlineStr">
        <is>
          <t>ZAPATOS DE SEGURIDAD T43</t>
        </is>
      </c>
      <c r="I1094" s="29" t="n"/>
      <c r="J1094" s="29" t="n"/>
      <c r="K1094" s="30">
        <f>SUMIF('1060 NQN'!$A$2:$A$2023,$G1094,'1060 NQN'!$I$2:$I$2023)</f>
        <v/>
      </c>
      <c r="L1094" s="30">
        <f>SUMIF('1060 NQN'!$A$2:$A$2023,$G1094,'1060 NQN'!$Q$2:$Q$2023)</f>
        <v/>
      </c>
      <c r="M1094" s="30">
        <f>$K1094-$L1094</f>
        <v/>
      </c>
      <c r="N1094" s="31">
        <f>IFERROR(SUMIF('1060 NQN'!$A$2:$A$2023,$G1094,'1060 NQN'!$M$2:$M$2023)/$K1094,0)</f>
        <v/>
      </c>
      <c r="O1094" s="31">
        <f>IFERROR($K1094*$N1094,"")</f>
        <v/>
      </c>
      <c r="P1094" s="31">
        <f>IFERROR($L1094*$N1094,"")</f>
        <v/>
      </c>
      <c r="Q1094" s="31">
        <f>$M1094*$N1094</f>
        <v/>
      </c>
      <c r="R1094" s="29" t="n"/>
      <c r="S1094" s="39" t="n"/>
      <c r="T1094" s="29" t="inlineStr">
        <is>
          <t>No aplica: uniformes, clasificación que el inventario físico de Farmacia no releva</t>
        </is>
      </c>
      <c r="U1094" s="40" t="inlineStr">
        <is>
          <t>Fuera del alcance del inventario físico</t>
        </is>
      </c>
      <c r="V1094" s="29" t="n"/>
      <c r="W1094" s="29" t="n"/>
      <c r="X1094" s="29" t="n"/>
      <c r="Y1094" s="29" t="n"/>
      <c r="Z1094" s="29" t="n"/>
      <c r="AA1094" s="29" t="n"/>
    </row>
    <row r="1095">
      <c r="A1095" s="29" t="inlineStr">
        <is>
          <t>Neuquén</t>
        </is>
      </c>
      <c r="B1095" s="29" t="inlineStr">
        <is>
          <t>1060</t>
        </is>
      </c>
      <c r="C1095" s="29" t="inlineStr">
        <is>
          <t>Stock SAP</t>
        </is>
      </c>
      <c r="D1095" s="29" t="inlineStr">
        <is>
          <t>Uniformes</t>
        </is>
      </c>
      <c r="E1095" s="29" t="inlineStr">
        <is>
          <t>ZUNI</t>
        </is>
      </c>
      <c r="F1095" s="29" t="inlineStr">
        <is>
          <t>Fuera del alcance</t>
        </is>
      </c>
      <c r="G1095" s="29" t="inlineStr">
        <is>
          <t>3000222</t>
        </is>
      </c>
      <c r="H1095" s="29" t="inlineStr">
        <is>
          <t>ZAPATOS DE SEGURIDAD T44</t>
        </is>
      </c>
      <c r="I1095" s="29" t="n"/>
      <c r="J1095" s="29" t="n"/>
      <c r="K1095" s="30">
        <f>SUMIF('1060 NQN'!$A$2:$A$2023,$G1095,'1060 NQN'!$I$2:$I$2023)</f>
        <v/>
      </c>
      <c r="L1095" s="30">
        <f>SUMIF('1060 NQN'!$A$2:$A$2023,$G1095,'1060 NQN'!$Q$2:$Q$2023)</f>
        <v/>
      </c>
      <c r="M1095" s="30">
        <f>$K1095-$L1095</f>
        <v/>
      </c>
      <c r="N1095" s="31">
        <f>IFERROR(SUMIF('1060 NQN'!$A$2:$A$2023,$G1095,'1060 NQN'!$M$2:$M$2023)/$K1095,0)</f>
        <v/>
      </c>
      <c r="O1095" s="31">
        <f>IFERROR($K1095*$N1095,"")</f>
        <v/>
      </c>
      <c r="P1095" s="31">
        <f>IFERROR($L1095*$N1095,"")</f>
        <v/>
      </c>
      <c r="Q1095" s="31">
        <f>$M1095*$N1095</f>
        <v/>
      </c>
      <c r="R1095" s="29" t="n"/>
      <c r="S1095" s="39" t="n"/>
      <c r="T1095" s="29" t="inlineStr">
        <is>
          <t>No aplica: uniformes, clasificación que el inventario físico de Farmacia no releva</t>
        </is>
      </c>
      <c r="U1095" s="40" t="inlineStr">
        <is>
          <t>Fuera del alcance del inventario físico</t>
        </is>
      </c>
      <c r="V1095" s="29" t="n"/>
      <c r="W1095" s="29" t="n"/>
      <c r="X1095" s="29" t="n"/>
      <c r="Y1095" s="29" t="n"/>
      <c r="Z1095" s="29" t="n"/>
      <c r="AA1095" s="29" t="n"/>
    </row>
    <row r="1096">
      <c r="A1096" s="29" t="inlineStr">
        <is>
          <t>Neuquén</t>
        </is>
      </c>
      <c r="B1096" s="29" t="inlineStr">
        <is>
          <t>1060</t>
        </is>
      </c>
      <c r="C1096" s="29" t="inlineStr">
        <is>
          <t>Stock SAP</t>
        </is>
      </c>
      <c r="D1096" s="29" t="inlineStr">
        <is>
          <t>Uniformes</t>
        </is>
      </c>
      <c r="E1096" s="29" t="inlineStr">
        <is>
          <t>ZUNI</t>
        </is>
      </c>
      <c r="F1096" s="29" t="inlineStr">
        <is>
          <t>Fuera del alcance</t>
        </is>
      </c>
      <c r="G1096" s="29" t="inlineStr">
        <is>
          <t>3000223</t>
        </is>
      </c>
      <c r="H1096" s="29" t="inlineStr">
        <is>
          <t>ZAPATOS DE SEGURIDAD T45</t>
        </is>
      </c>
      <c r="I1096" s="29" t="n"/>
      <c r="J1096" s="29" t="n"/>
      <c r="K1096" s="30">
        <f>SUMIF('1060 NQN'!$A$2:$A$2023,$G1096,'1060 NQN'!$I$2:$I$2023)</f>
        <v/>
      </c>
      <c r="L1096" s="30">
        <f>SUMIF('1060 NQN'!$A$2:$A$2023,$G1096,'1060 NQN'!$Q$2:$Q$2023)</f>
        <v/>
      </c>
      <c r="M1096" s="30">
        <f>$K1096-$L1096</f>
        <v/>
      </c>
      <c r="N1096" s="31">
        <f>IFERROR(SUMIF('1060 NQN'!$A$2:$A$2023,$G1096,'1060 NQN'!$M$2:$M$2023)/$K1096,0)</f>
        <v/>
      </c>
      <c r="O1096" s="31">
        <f>IFERROR($K1096*$N1096,"")</f>
        <v/>
      </c>
      <c r="P1096" s="31">
        <f>IFERROR($L1096*$N1096,"")</f>
        <v/>
      </c>
      <c r="Q1096" s="31">
        <f>$M1096*$N1096</f>
        <v/>
      </c>
      <c r="R1096" s="29" t="n"/>
      <c r="S1096" s="39" t="n"/>
      <c r="T1096" s="29" t="inlineStr">
        <is>
          <t>No aplica: uniformes, clasificación que el inventario físico de Farmacia no releva</t>
        </is>
      </c>
      <c r="U1096" s="40" t="inlineStr">
        <is>
          <t>Fuera del alcance del inventario físico</t>
        </is>
      </c>
      <c r="V1096" s="29" t="n"/>
      <c r="W1096" s="29" t="n"/>
      <c r="X1096" s="29" t="n"/>
      <c r="Y1096" s="29" t="n"/>
      <c r="Z1096" s="29" t="n"/>
      <c r="AA1096" s="29" t="n"/>
    </row>
    <row r="1097">
      <c r="A1097" s="29" t="inlineStr">
        <is>
          <t>Neuquén</t>
        </is>
      </c>
      <c r="B1097" s="29" t="inlineStr">
        <is>
          <t>1060</t>
        </is>
      </c>
      <c r="C1097" s="29" t="inlineStr">
        <is>
          <t>Stock SAP</t>
        </is>
      </c>
      <c r="D1097" s="29" t="inlineStr">
        <is>
          <t>Uniformes</t>
        </is>
      </c>
      <c r="E1097" s="29" t="inlineStr">
        <is>
          <t>ZUNI</t>
        </is>
      </c>
      <c r="F1097" s="29" t="inlineStr">
        <is>
          <t>Fuera del alcance</t>
        </is>
      </c>
      <c r="G1097" s="29" t="inlineStr">
        <is>
          <t>3000388</t>
        </is>
      </c>
      <c r="H1097" s="29" t="inlineStr">
        <is>
          <t>CHOMBA BLANCA HBRE T4XL</t>
        </is>
      </c>
      <c r="I1097" s="29" t="n"/>
      <c r="J1097" s="29" t="n"/>
      <c r="K1097" s="30">
        <f>SUMIF('1060 NQN'!$A$2:$A$2023,$G1097,'1060 NQN'!$I$2:$I$2023)</f>
        <v/>
      </c>
      <c r="L1097" s="30">
        <f>SUMIF('1060 NQN'!$A$2:$A$2023,$G1097,'1060 NQN'!$Q$2:$Q$2023)</f>
        <v/>
      </c>
      <c r="M1097" s="30">
        <f>$K1097-$L1097</f>
        <v/>
      </c>
      <c r="N1097" s="31">
        <f>IFERROR(SUMIF('1060 NQN'!$A$2:$A$2023,$G1097,'1060 NQN'!$M$2:$M$2023)/$K1097,0)</f>
        <v/>
      </c>
      <c r="O1097" s="31">
        <f>IFERROR($K1097*$N1097,"")</f>
        <v/>
      </c>
      <c r="P1097" s="31">
        <f>IFERROR($L1097*$N1097,"")</f>
        <v/>
      </c>
      <c r="Q1097" s="31">
        <f>$M1097*$N1097</f>
        <v/>
      </c>
      <c r="R1097" s="29" t="n"/>
      <c r="S1097" s="39" t="n"/>
      <c r="T1097" s="29" t="inlineStr">
        <is>
          <t>No aplica: uniformes, clasificación que el inventario físico de Farmacia no releva</t>
        </is>
      </c>
      <c r="U1097" s="40" t="inlineStr">
        <is>
          <t>Fuera del alcance del inventario físico</t>
        </is>
      </c>
      <c r="V1097" s="29" t="n"/>
      <c r="W1097" s="29" t="n"/>
      <c r="X1097" s="29" t="n"/>
      <c r="Y1097" s="29" t="n"/>
      <c r="Z1097" s="29" t="n"/>
      <c r="AA1097" s="29" t="n"/>
    </row>
    <row r="1098">
      <c r="A1098" s="29" t="inlineStr">
        <is>
          <t>Neuquén</t>
        </is>
      </c>
      <c r="B1098" s="29" t="inlineStr">
        <is>
          <t>1060</t>
        </is>
      </c>
      <c r="C1098" s="29" t="inlineStr">
        <is>
          <t>Stock SAP</t>
        </is>
      </c>
      <c r="D1098" s="29" t="inlineStr">
        <is>
          <t>Uniformes</t>
        </is>
      </c>
      <c r="E1098" s="29" t="inlineStr">
        <is>
          <t>ZUNI</t>
        </is>
      </c>
      <c r="F1098" s="29" t="inlineStr">
        <is>
          <t>Fuera del alcance</t>
        </is>
      </c>
      <c r="G1098" s="29" t="inlineStr">
        <is>
          <t>3000658</t>
        </is>
      </c>
      <c r="H1098" s="29" t="inlineStr">
        <is>
          <t>PANTALON JEAN C/LOGO YAC T50 DAMA</t>
        </is>
      </c>
      <c r="I1098" s="29" t="n"/>
      <c r="J1098" s="29" t="n"/>
      <c r="K1098" s="30">
        <f>SUMIF('1060 NQN'!$A$2:$A$2023,$G1098,'1060 NQN'!$I$2:$I$2023)</f>
        <v/>
      </c>
      <c r="L1098" s="30">
        <f>SUMIF('1060 NQN'!$A$2:$A$2023,$G1098,'1060 NQN'!$Q$2:$Q$2023)</f>
        <v/>
      </c>
      <c r="M1098" s="30">
        <f>$K1098-$L1098</f>
        <v/>
      </c>
      <c r="N1098" s="31">
        <f>IFERROR(SUMIF('1060 NQN'!$A$2:$A$2023,$G1098,'1060 NQN'!$M$2:$M$2023)/$K1098,0)</f>
        <v/>
      </c>
      <c r="O1098" s="31">
        <f>IFERROR($K1098*$N1098,"")</f>
        <v/>
      </c>
      <c r="P1098" s="31">
        <f>IFERROR($L1098*$N1098,"")</f>
        <v/>
      </c>
      <c r="Q1098" s="31">
        <f>$M1098*$N1098</f>
        <v/>
      </c>
      <c r="R1098" s="29" t="n"/>
      <c r="S1098" s="39" t="n"/>
      <c r="T1098" s="29" t="inlineStr">
        <is>
          <t>No aplica: uniformes, clasificación que el inventario físico de Farmacia no releva</t>
        </is>
      </c>
      <c r="U1098" s="40" t="inlineStr">
        <is>
          <t>Fuera del alcance del inventario físico</t>
        </is>
      </c>
      <c r="V1098" s="29" t="n"/>
      <c r="W1098" s="29" t="n"/>
      <c r="X1098" s="29" t="n"/>
      <c r="Y1098" s="29" t="n"/>
      <c r="Z1098" s="29" t="n"/>
      <c r="AA1098" s="29" t="n"/>
    </row>
    <row r="1099">
      <c r="A1099" s="29" t="inlineStr">
        <is>
          <t>Neuquén</t>
        </is>
      </c>
      <c r="B1099" s="29" t="inlineStr">
        <is>
          <t>1060</t>
        </is>
      </c>
      <c r="C1099" s="29" t="inlineStr">
        <is>
          <t>Stock SAP</t>
        </is>
      </c>
      <c r="D1099" s="29" t="inlineStr">
        <is>
          <t>Uniformes</t>
        </is>
      </c>
      <c r="E1099" s="29" t="inlineStr">
        <is>
          <t>ZUNI</t>
        </is>
      </c>
      <c r="F1099" s="29" t="inlineStr">
        <is>
          <t>Fuera del alcance</t>
        </is>
      </c>
      <c r="G1099" s="29" t="inlineStr">
        <is>
          <t>3000828</t>
        </is>
      </c>
      <c r="H1099" s="29" t="inlineStr">
        <is>
          <t>ZAPATOS DE SEGURIDAD T38</t>
        </is>
      </c>
      <c r="I1099" s="29" t="n"/>
      <c r="J1099" s="29" t="n"/>
      <c r="K1099" s="30">
        <f>SUMIF('1060 NQN'!$A$2:$A$2023,$G1099,'1060 NQN'!$I$2:$I$2023)</f>
        <v/>
      </c>
      <c r="L1099" s="30">
        <f>SUMIF('1060 NQN'!$A$2:$A$2023,$G1099,'1060 NQN'!$Q$2:$Q$2023)</f>
        <v/>
      </c>
      <c r="M1099" s="30">
        <f>$K1099-$L1099</f>
        <v/>
      </c>
      <c r="N1099" s="31">
        <f>IFERROR(SUMIF('1060 NQN'!$A$2:$A$2023,$G1099,'1060 NQN'!$M$2:$M$2023)/$K1099,0)</f>
        <v/>
      </c>
      <c r="O1099" s="31">
        <f>IFERROR($K1099*$N1099,"")</f>
        <v/>
      </c>
      <c r="P1099" s="31">
        <f>IFERROR($L1099*$N1099,"")</f>
        <v/>
      </c>
      <c r="Q1099" s="31">
        <f>$M1099*$N1099</f>
        <v/>
      </c>
      <c r="R1099" s="29" t="n"/>
      <c r="S1099" s="39" t="n"/>
      <c r="T1099" s="29" t="inlineStr">
        <is>
          <t>No aplica: uniformes, clasificación que el inventario físico de Farmacia no releva</t>
        </is>
      </c>
      <c r="U1099" s="40" t="inlineStr">
        <is>
          <t>Fuera del alcance del inventario físico</t>
        </is>
      </c>
      <c r="V1099" s="29" t="n"/>
      <c r="W1099" s="29" t="n"/>
      <c r="X1099" s="29" t="n"/>
      <c r="Y1099" s="29" t="n"/>
      <c r="Z1099" s="29" t="n"/>
      <c r="AA1099" s="29" t="n"/>
    </row>
    <row r="1100">
      <c r="A1100" s="29" t="inlineStr">
        <is>
          <t>Neuquén</t>
        </is>
      </c>
      <c r="B1100" s="29" t="inlineStr">
        <is>
          <t>1060</t>
        </is>
      </c>
      <c r="C1100" s="29" t="inlineStr">
        <is>
          <t>Stock SAP</t>
        </is>
      </c>
      <c r="D1100" s="29" t="inlineStr">
        <is>
          <t>Uniformes</t>
        </is>
      </c>
      <c r="E1100" s="29" t="inlineStr">
        <is>
          <t>ZUNI</t>
        </is>
      </c>
      <c r="F1100" s="29" t="inlineStr">
        <is>
          <t>Fuera del alcance</t>
        </is>
      </c>
      <c r="G1100" s="29" t="inlineStr">
        <is>
          <t>3000904</t>
        </is>
      </c>
      <c r="H1100" s="29" t="inlineStr">
        <is>
          <t>LOGO</t>
        </is>
      </c>
      <c r="I1100" s="29" t="n"/>
      <c r="J1100" s="29" t="n"/>
      <c r="K1100" s="30">
        <f>SUMIF('1060 NQN'!$A$2:$A$2023,$G1100,'1060 NQN'!$I$2:$I$2023)</f>
        <v/>
      </c>
      <c r="L1100" s="30">
        <f>SUMIF('1060 NQN'!$A$2:$A$2023,$G1100,'1060 NQN'!$Q$2:$Q$2023)</f>
        <v/>
      </c>
      <c r="M1100" s="30">
        <f>$K1100-$L1100</f>
        <v/>
      </c>
      <c r="N1100" s="31">
        <f>IFERROR(SUMIF('1060 NQN'!$A$2:$A$2023,$G1100,'1060 NQN'!$M$2:$M$2023)/$K1100,0)</f>
        <v/>
      </c>
      <c r="O1100" s="31">
        <f>IFERROR($K1100*$N1100,"")</f>
        <v/>
      </c>
      <c r="P1100" s="31">
        <f>IFERROR($L1100*$N1100,"")</f>
        <v/>
      </c>
      <c r="Q1100" s="31">
        <f>$M1100*$N1100</f>
        <v/>
      </c>
      <c r="R1100" s="29" t="n"/>
      <c r="S1100" s="39" t="n"/>
      <c r="T1100" s="29" t="inlineStr">
        <is>
          <t>No aplica: uniformes, clasificación que el inventario físico de Farmacia no releva</t>
        </is>
      </c>
      <c r="U1100" s="40" t="inlineStr">
        <is>
          <t>Fuera del alcance del inventario físico</t>
        </is>
      </c>
      <c r="V1100" s="29" t="n"/>
      <c r="W1100" s="29" t="n"/>
      <c r="X1100" s="29" t="n"/>
      <c r="Y1100" s="29" t="n"/>
      <c r="Z1100" s="29" t="n"/>
      <c r="AA1100" s="29" t="n"/>
    </row>
    <row r="1101">
      <c r="A1101" s="29" t="inlineStr">
        <is>
          <t>Neuquén</t>
        </is>
      </c>
      <c r="B1101" s="29" t="inlineStr">
        <is>
          <t>1060</t>
        </is>
      </c>
      <c r="C1101" s="29" t="inlineStr">
        <is>
          <t>Stock SAP</t>
        </is>
      </c>
      <c r="D1101" s="29" t="inlineStr">
        <is>
          <t>Uniformes</t>
        </is>
      </c>
      <c r="E1101" s="29" t="inlineStr">
        <is>
          <t>ZUNI</t>
        </is>
      </c>
      <c r="F1101" s="29" t="inlineStr">
        <is>
          <t>Fuera del alcance</t>
        </is>
      </c>
      <c r="G1101" s="29" t="inlineStr">
        <is>
          <t>3000942</t>
        </is>
      </c>
      <c r="H1101" s="29" t="inlineStr">
        <is>
          <t>CHAQUETA CELESTE MCORTA YACIMIENTO T S</t>
        </is>
      </c>
      <c r="I1101" s="29" t="n"/>
      <c r="J1101" s="29" t="n"/>
      <c r="K1101" s="30">
        <f>SUMIF('1060 NQN'!$A$2:$A$2023,$G1101,'1060 NQN'!$I$2:$I$2023)</f>
        <v/>
      </c>
      <c r="L1101" s="30">
        <f>SUMIF('1060 NQN'!$A$2:$A$2023,$G1101,'1060 NQN'!$Q$2:$Q$2023)</f>
        <v/>
      </c>
      <c r="M1101" s="30">
        <f>$K1101-$L1101</f>
        <v/>
      </c>
      <c r="N1101" s="31">
        <f>IFERROR(SUMIF('1060 NQN'!$A$2:$A$2023,$G1101,'1060 NQN'!$M$2:$M$2023)/$K1101,0)</f>
        <v/>
      </c>
      <c r="O1101" s="31">
        <f>IFERROR($K1101*$N1101,"")</f>
        <v/>
      </c>
      <c r="P1101" s="31">
        <f>IFERROR($L1101*$N1101,"")</f>
        <v/>
      </c>
      <c r="Q1101" s="31">
        <f>$M1101*$N1101</f>
        <v/>
      </c>
      <c r="R1101" s="29" t="n"/>
      <c r="S1101" s="39" t="n"/>
      <c r="T1101" s="29" t="inlineStr">
        <is>
          <t>No aplica: uniformes, clasificación que el inventario físico de Farmacia no releva</t>
        </is>
      </c>
      <c r="U1101" s="40" t="inlineStr">
        <is>
          <t>Fuera del alcance del inventario físico</t>
        </is>
      </c>
      <c r="V1101" s="29" t="n"/>
      <c r="W1101" s="29" t="n"/>
      <c r="X1101" s="29" t="n"/>
      <c r="Y1101" s="29" t="n"/>
      <c r="Z1101" s="29" t="n"/>
      <c r="AA1101" s="29" t="n"/>
    </row>
    <row r="1102">
      <c r="A1102" s="29" t="inlineStr">
        <is>
          <t>Neuquén</t>
        </is>
      </c>
      <c r="B1102" s="29" t="inlineStr">
        <is>
          <t>1060</t>
        </is>
      </c>
      <c r="C1102" s="29" t="inlineStr">
        <is>
          <t>Stock SAP</t>
        </is>
      </c>
      <c r="D1102" s="29" t="inlineStr">
        <is>
          <t>Uniformes</t>
        </is>
      </c>
      <c r="E1102" s="29" t="inlineStr">
        <is>
          <t>ZUNI</t>
        </is>
      </c>
      <c r="F1102" s="29" t="inlineStr">
        <is>
          <t>Fuera del alcance</t>
        </is>
      </c>
      <c r="G1102" s="29" t="inlineStr">
        <is>
          <t>3000943</t>
        </is>
      </c>
      <c r="H1102" s="29" t="inlineStr">
        <is>
          <t>CHAQUETA CELESTE MCORTA YACIMIENTO T XS</t>
        </is>
      </c>
      <c r="I1102" s="29" t="n"/>
      <c r="J1102" s="29" t="n"/>
      <c r="K1102" s="30">
        <f>SUMIF('1060 NQN'!$A$2:$A$2023,$G1102,'1060 NQN'!$I$2:$I$2023)</f>
        <v/>
      </c>
      <c r="L1102" s="30">
        <f>SUMIF('1060 NQN'!$A$2:$A$2023,$G1102,'1060 NQN'!$Q$2:$Q$2023)</f>
        <v/>
      </c>
      <c r="M1102" s="30">
        <f>$K1102-$L1102</f>
        <v/>
      </c>
      <c r="N1102" s="31">
        <f>IFERROR(SUMIF('1060 NQN'!$A$2:$A$2023,$G1102,'1060 NQN'!$M$2:$M$2023)/$K1102,0)</f>
        <v/>
      </c>
      <c r="O1102" s="31">
        <f>IFERROR($K1102*$N1102,"")</f>
        <v/>
      </c>
      <c r="P1102" s="31">
        <f>IFERROR($L1102*$N1102,"")</f>
        <v/>
      </c>
      <c r="Q1102" s="31">
        <f>$M1102*$N1102</f>
        <v/>
      </c>
      <c r="R1102" s="29" t="n"/>
      <c r="S1102" s="39" t="n"/>
      <c r="T1102" s="29" t="inlineStr">
        <is>
          <t>No aplica: uniformes, clasificación que el inventario físico de Farmacia no releva</t>
        </is>
      </c>
      <c r="U1102" s="40" t="inlineStr">
        <is>
          <t>Fuera del alcance del inventario físico</t>
        </is>
      </c>
      <c r="V1102" s="29" t="n"/>
      <c r="W1102" s="29" t="n"/>
      <c r="X1102" s="29" t="n"/>
      <c r="Y1102" s="29" t="n"/>
      <c r="Z1102" s="29" t="n"/>
      <c r="AA1102" s="29" t="n"/>
    </row>
    <row r="1103">
      <c r="A1103" s="29" t="inlineStr">
        <is>
          <t>Neuquén</t>
        </is>
      </c>
      <c r="B1103" s="29" t="inlineStr">
        <is>
          <t>1060</t>
        </is>
      </c>
      <c r="C1103" s="29" t="inlineStr">
        <is>
          <t>Stock SAP</t>
        </is>
      </c>
      <c r="D1103" s="29" t="inlineStr">
        <is>
          <t>Uniformes</t>
        </is>
      </c>
      <c r="E1103" s="29" t="inlineStr">
        <is>
          <t>ZUNI</t>
        </is>
      </c>
      <c r="F1103" s="29" t="inlineStr">
        <is>
          <t>Fuera del alcance</t>
        </is>
      </c>
      <c r="G1103" s="29" t="inlineStr">
        <is>
          <t>3001493</t>
        </is>
      </c>
      <c r="H1103" s="29" t="inlineStr">
        <is>
          <t>CAMISA HOMBRE</t>
        </is>
      </c>
      <c r="I1103" s="29" t="n"/>
      <c r="J1103" s="29" t="n"/>
      <c r="K1103" s="30">
        <f>SUMIF('1060 NQN'!$A$2:$A$2023,$G1103,'1060 NQN'!$I$2:$I$2023)</f>
        <v/>
      </c>
      <c r="L1103" s="30">
        <f>SUMIF('1060 NQN'!$A$2:$A$2023,$G1103,'1060 NQN'!$Q$2:$Q$2023)</f>
        <v/>
      </c>
      <c r="M1103" s="30">
        <f>$K1103-$L1103</f>
        <v/>
      </c>
      <c r="N1103" s="31">
        <f>IFERROR(SUMIF('1060 NQN'!$A$2:$A$2023,$G1103,'1060 NQN'!$M$2:$M$2023)/$K1103,0)</f>
        <v/>
      </c>
      <c r="O1103" s="31">
        <f>IFERROR($K1103*$N1103,"")</f>
        <v/>
      </c>
      <c r="P1103" s="31">
        <f>IFERROR($L1103*$N1103,"")</f>
        <v/>
      </c>
      <c r="Q1103" s="31">
        <f>$M1103*$N1103</f>
        <v/>
      </c>
      <c r="R1103" s="29" t="n"/>
      <c r="S1103" s="39" t="n"/>
      <c r="T1103" s="29" t="inlineStr">
        <is>
          <t>No aplica: uniformes, clasificación que el inventario físico de Farmacia no releva</t>
        </is>
      </c>
      <c r="U1103" s="40" t="inlineStr">
        <is>
          <t>Fuera del alcance del inventario físico</t>
        </is>
      </c>
      <c r="V1103" s="29" t="n"/>
      <c r="W1103" s="29" t="n"/>
      <c r="X1103" s="29" t="n"/>
      <c r="Y1103" s="29" t="n"/>
      <c r="Z1103" s="29" t="n"/>
      <c r="AA1103" s="29" t="n"/>
    </row>
    <row r="1104">
      <c r="A1104" s="29" t="inlineStr">
        <is>
          <t>Neuquén</t>
        </is>
      </c>
      <c r="B1104" s="29" t="inlineStr">
        <is>
          <t>1060</t>
        </is>
      </c>
      <c r="C1104" s="29" t="inlineStr">
        <is>
          <t>Stock SAP</t>
        </is>
      </c>
      <c r="D1104" s="29" t="inlineStr">
        <is>
          <t>Uniformes</t>
        </is>
      </c>
      <c r="E1104" s="29" t="inlineStr">
        <is>
          <t>ZUNI</t>
        </is>
      </c>
      <c r="F1104" s="29" t="inlineStr">
        <is>
          <t>Fuera del alcance</t>
        </is>
      </c>
      <c r="G1104" s="29" t="inlineStr">
        <is>
          <t>3001494</t>
        </is>
      </c>
      <c r="H1104" s="29" t="inlineStr">
        <is>
          <t>CHOMBA HOMBRE</t>
        </is>
      </c>
      <c r="I1104" s="29" t="n"/>
      <c r="J1104" s="29" t="n"/>
      <c r="K1104" s="30">
        <f>SUMIF('1060 NQN'!$A$2:$A$2023,$G1104,'1060 NQN'!$I$2:$I$2023)</f>
        <v/>
      </c>
      <c r="L1104" s="30">
        <f>SUMIF('1060 NQN'!$A$2:$A$2023,$G1104,'1060 NQN'!$Q$2:$Q$2023)</f>
        <v/>
      </c>
      <c r="M1104" s="30">
        <f>$K1104-$L1104</f>
        <v/>
      </c>
      <c r="N1104" s="31">
        <f>IFERROR(SUMIF('1060 NQN'!$A$2:$A$2023,$G1104,'1060 NQN'!$M$2:$M$2023)/$K1104,0)</f>
        <v/>
      </c>
      <c r="O1104" s="31">
        <f>IFERROR($K1104*$N1104,"")</f>
        <v/>
      </c>
      <c r="P1104" s="31">
        <f>IFERROR($L1104*$N1104,"")</f>
        <v/>
      </c>
      <c r="Q1104" s="31">
        <f>$M1104*$N1104</f>
        <v/>
      </c>
      <c r="R1104" s="29" t="n"/>
      <c r="S1104" s="39" t="n"/>
      <c r="T1104" s="29" t="inlineStr">
        <is>
          <t>No aplica: uniformes, clasificación que el inventario físico de Farmacia no releva</t>
        </is>
      </c>
      <c r="U1104" s="40" t="inlineStr">
        <is>
          <t>Fuera del alcance del inventario físico</t>
        </is>
      </c>
      <c r="V1104" s="29" t="n"/>
      <c r="W1104" s="29" t="n"/>
      <c r="X1104" s="29" t="n"/>
      <c r="Y1104" s="29" t="n"/>
      <c r="Z1104" s="29" t="n"/>
      <c r="AA1104" s="29" t="n"/>
    </row>
    <row r="1105">
      <c r="A1105" s="29" t="inlineStr">
        <is>
          <t>Neuquén</t>
        </is>
      </c>
      <c r="B1105" s="29" t="inlineStr">
        <is>
          <t>1060</t>
        </is>
      </c>
      <c r="C1105" s="29" t="inlineStr">
        <is>
          <t>Stock SAP</t>
        </is>
      </c>
      <c r="D1105" s="29" t="inlineStr">
        <is>
          <t>Uniformes</t>
        </is>
      </c>
      <c r="E1105" s="29" t="inlineStr">
        <is>
          <t>ZUNI</t>
        </is>
      </c>
      <c r="F1105" s="29" t="inlineStr">
        <is>
          <t>Fuera del alcance</t>
        </is>
      </c>
      <c r="G1105" s="29" t="inlineStr">
        <is>
          <t>3001500</t>
        </is>
      </c>
      <c r="H1105" s="29" t="inlineStr">
        <is>
          <t>Sweatter San Nicolas</t>
        </is>
      </c>
      <c r="I1105" s="29" t="n"/>
      <c r="J1105" s="29" t="n"/>
      <c r="K1105" s="30">
        <f>SUMIF('1060 NQN'!$A$2:$A$2023,$G1105,'1060 NQN'!$I$2:$I$2023)</f>
        <v/>
      </c>
      <c r="L1105" s="30">
        <f>SUMIF('1060 NQN'!$A$2:$A$2023,$G1105,'1060 NQN'!$Q$2:$Q$2023)</f>
        <v/>
      </c>
      <c r="M1105" s="30">
        <f>$K1105-$L1105</f>
        <v/>
      </c>
      <c r="N1105" s="31">
        <f>IFERROR(SUMIF('1060 NQN'!$A$2:$A$2023,$G1105,'1060 NQN'!$M$2:$M$2023)/$K1105,0)</f>
        <v/>
      </c>
      <c r="O1105" s="31">
        <f>IFERROR($K1105*$N1105,"")</f>
        <v/>
      </c>
      <c r="P1105" s="31">
        <f>IFERROR($L1105*$N1105,"")</f>
        <v/>
      </c>
      <c r="Q1105" s="31">
        <f>$M1105*$N1105</f>
        <v/>
      </c>
      <c r="R1105" s="29" t="n"/>
      <c r="S1105" s="39" t="n"/>
      <c r="T1105" s="29" t="inlineStr">
        <is>
          <t>No aplica: uniformes, clasificación que el inventario físico de Farmacia no releva</t>
        </is>
      </c>
      <c r="U1105" s="40" t="inlineStr">
        <is>
          <t>Fuera del alcance del inventario físico</t>
        </is>
      </c>
      <c r="V1105" s="29" t="n"/>
      <c r="W1105" s="29" t="n"/>
      <c r="X1105" s="29" t="n"/>
      <c r="Y1105" s="29" t="n"/>
      <c r="Z1105" s="29" t="n"/>
      <c r="AA1105" s="29" t="n"/>
    </row>
    <row r="1106">
      <c r="A1106" s="29" t="inlineStr">
        <is>
          <t>Neuquén</t>
        </is>
      </c>
      <c r="B1106" s="29" t="inlineStr">
        <is>
          <t>1060</t>
        </is>
      </c>
      <c r="C1106" s="29" t="inlineStr">
        <is>
          <t>Stock SAP</t>
        </is>
      </c>
      <c r="D1106" s="29" t="inlineStr">
        <is>
          <t>Medicamentos</t>
        </is>
      </c>
      <c r="E1106" s="29" t="inlineStr">
        <is>
          <t>ZMED</t>
        </is>
      </c>
      <c r="F1106" s="29" t="inlineStr">
        <is>
          <t>Dentro del alcance</t>
        </is>
      </c>
      <c r="G1106" s="29" t="inlineStr">
        <is>
          <t>1000004</t>
        </is>
      </c>
      <c r="H1106" s="29" t="inlineStr">
        <is>
          <t>AGUA OXIGENADA 10 VOL. X 100ML</t>
        </is>
      </c>
      <c r="I1106" s="29" t="n"/>
      <c r="J1106" s="29" t="n"/>
      <c r="K1106" s="30">
        <f>SUMIF('1060 NQN'!$A$2:$A$2023,$G1106,'1060 NQN'!$I$2:$I$2023)</f>
        <v/>
      </c>
      <c r="L1106" s="30">
        <f>SUMIF('1060 NQN'!$A$2:$A$2023,$G1106,'1060 NQN'!$Q$2:$Q$2023)</f>
        <v/>
      </c>
      <c r="M1106" s="30">
        <f>$K1106-$L1106</f>
        <v/>
      </c>
      <c r="N1106" s="31">
        <f>IFERROR(SUMIF('1060 NQN'!$A$2:$A$2023,$G1106,'1060 NQN'!$M$2:$M$2023)/$K1106,0)</f>
        <v/>
      </c>
      <c r="O1106" s="31">
        <f>IFERROR($K1106*$N1106,"")</f>
        <v/>
      </c>
      <c r="P1106" s="31">
        <f>IFERROR($L1106*$N1106,"")</f>
        <v/>
      </c>
      <c r="Q1106" s="31">
        <f>$M1106*$N1106</f>
        <v/>
      </c>
      <c r="R1106" s="29" t="n"/>
      <c r="S1106" s="39" t="n"/>
      <c r="T1106" s="29" t="inlineStr">
        <is>
          <t>Sin recuento físico en el inventario de Avain</t>
        </is>
      </c>
      <c r="U1106" s="40" t="inlineStr">
        <is>
          <t>Sin recuento físico</t>
        </is>
      </c>
      <c r="V1106" s="29" t="n"/>
      <c r="W1106" s="29" t="n"/>
      <c r="X1106" s="29" t="n"/>
      <c r="Y1106" s="29" t="n"/>
      <c r="Z1106" s="29" t="n"/>
      <c r="AA1106" s="29" t="n"/>
    </row>
    <row r="1107">
      <c r="A1107" s="29" t="inlineStr">
        <is>
          <t>Neuquén</t>
        </is>
      </c>
      <c r="B1107" s="29" t="inlineStr">
        <is>
          <t>1060</t>
        </is>
      </c>
      <c r="C1107" s="29" t="inlineStr">
        <is>
          <t>Stock SAP</t>
        </is>
      </c>
      <c r="D1107" s="29" t="inlineStr">
        <is>
          <t>Medicamentos</t>
        </is>
      </c>
      <c r="E1107" s="29" t="inlineStr">
        <is>
          <t>ZMED</t>
        </is>
      </c>
      <c r="F1107" s="29" t="inlineStr">
        <is>
          <t>Dentro del alcance</t>
        </is>
      </c>
      <c r="G1107" s="29" t="inlineStr">
        <is>
          <t>1000009</t>
        </is>
      </c>
      <c r="H1107" s="29" t="inlineStr">
        <is>
          <t>DIFENHIDRAMINA 10MG AMPOLLA DE 1 ML(Park</t>
        </is>
      </c>
      <c r="I1107" s="29" t="n"/>
      <c r="J1107" s="29" t="n"/>
      <c r="K1107" s="30">
        <f>SUMIF('1060 NQN'!$A$2:$A$2023,$G1107,'1060 NQN'!$I$2:$I$2023)</f>
        <v/>
      </c>
      <c r="L1107" s="30">
        <f>SUMIF('1060 NQN'!$A$2:$A$2023,$G1107,'1060 NQN'!$Q$2:$Q$2023)</f>
        <v/>
      </c>
      <c r="M1107" s="30">
        <f>$K1107-$L1107</f>
        <v/>
      </c>
      <c r="N1107" s="31">
        <f>IFERROR(SUMIF('1060 NQN'!$A$2:$A$2023,$G1107,'1060 NQN'!$M$2:$M$2023)/$K1107,0)</f>
        <v/>
      </c>
      <c r="O1107" s="31">
        <f>IFERROR($K1107*$N1107,"")</f>
        <v/>
      </c>
      <c r="P1107" s="31">
        <f>IFERROR($L1107*$N1107,"")</f>
        <v/>
      </c>
      <c r="Q1107" s="31">
        <f>$M1107*$N1107</f>
        <v/>
      </c>
      <c r="R1107" s="29" t="n"/>
      <c r="S1107" s="39" t="n"/>
      <c r="T1107" s="29" t="inlineStr">
        <is>
          <t>Sin recuento físico en el inventario de Avain</t>
        </is>
      </c>
      <c r="U1107" s="40" t="inlineStr">
        <is>
          <t>Sin recuento físico</t>
        </is>
      </c>
      <c r="V1107" s="29" t="n"/>
      <c r="W1107" s="29" t="n"/>
      <c r="X1107" s="29" t="n"/>
      <c r="Y1107" s="29" t="n"/>
      <c r="Z1107" s="29" t="n"/>
      <c r="AA1107" s="29" t="n"/>
    </row>
    <row r="1108">
      <c r="A1108" s="29" t="inlineStr">
        <is>
          <t>Neuquén</t>
        </is>
      </c>
      <c r="B1108" s="29" t="inlineStr">
        <is>
          <t>1060</t>
        </is>
      </c>
      <c r="C1108" s="29" t="inlineStr">
        <is>
          <t>Stock SAP</t>
        </is>
      </c>
      <c r="D1108" s="29" t="inlineStr">
        <is>
          <t>Medicamentos</t>
        </is>
      </c>
      <c r="E1108" s="29" t="inlineStr">
        <is>
          <t>ZMED</t>
        </is>
      </c>
      <c r="F1108" s="29" t="inlineStr">
        <is>
          <t>Dentro del alcance</t>
        </is>
      </c>
      <c r="G1108" s="29" t="inlineStr">
        <is>
          <t>1000024</t>
        </is>
      </c>
      <c r="H1108" s="29" t="inlineStr">
        <is>
          <t>GASA FURACINADA  AL  0.2%</t>
        </is>
      </c>
      <c r="I1108" s="29" t="n"/>
      <c r="J1108" s="29" t="n"/>
      <c r="K1108" s="30">
        <f>SUMIF('1060 NQN'!$A$2:$A$2023,$G1108,'1060 NQN'!$I$2:$I$2023)</f>
        <v/>
      </c>
      <c r="L1108" s="30">
        <f>SUMIF('1060 NQN'!$A$2:$A$2023,$G1108,'1060 NQN'!$Q$2:$Q$2023)</f>
        <v/>
      </c>
      <c r="M1108" s="30">
        <f>$K1108-$L1108</f>
        <v/>
      </c>
      <c r="N1108" s="31">
        <f>IFERROR(SUMIF('1060 NQN'!$A$2:$A$2023,$G1108,'1060 NQN'!$M$2:$M$2023)/$K1108,0)</f>
        <v/>
      </c>
      <c r="O1108" s="31">
        <f>IFERROR($K1108*$N1108,"")</f>
        <v/>
      </c>
      <c r="P1108" s="31">
        <f>IFERROR($L1108*$N1108,"")</f>
        <v/>
      </c>
      <c r="Q1108" s="31">
        <f>$M1108*$N1108</f>
        <v/>
      </c>
      <c r="R1108" s="29" t="n"/>
      <c r="S1108" s="39" t="n"/>
      <c r="T1108" s="29" t="inlineStr">
        <is>
          <t>Sin recuento físico en el inventario de Avain</t>
        </is>
      </c>
      <c r="U1108" s="40" t="inlineStr">
        <is>
          <t>Sin recuento físico</t>
        </is>
      </c>
      <c r="V1108" s="29" t="n"/>
      <c r="W1108" s="29" t="n"/>
      <c r="X1108" s="29" t="n"/>
      <c r="Y1108" s="29" t="n"/>
      <c r="Z1108" s="29" t="n"/>
      <c r="AA1108" s="29" t="n"/>
    </row>
    <row r="1109">
      <c r="A1109" s="29" t="inlineStr">
        <is>
          <t>Neuquén</t>
        </is>
      </c>
      <c r="B1109" s="29" t="inlineStr">
        <is>
          <t>1060</t>
        </is>
      </c>
      <c r="C1109" s="29" t="inlineStr">
        <is>
          <t>Stock SAP</t>
        </is>
      </c>
      <c r="D1109" s="29" t="inlineStr">
        <is>
          <t>Medicamentos</t>
        </is>
      </c>
      <c r="E1109" s="29" t="inlineStr">
        <is>
          <t>ZMED</t>
        </is>
      </c>
      <c r="F1109" s="29" t="inlineStr">
        <is>
          <t>Dentro del alcance</t>
        </is>
      </c>
      <c r="G1109" s="29" t="inlineStr">
        <is>
          <t>1000110</t>
        </is>
      </c>
      <c r="H1109" s="29" t="inlineStr">
        <is>
          <t>SOLUCION FISIOLOGICA DE  5ML AMPOLLA</t>
        </is>
      </c>
      <c r="I1109" s="29" t="n"/>
      <c r="J1109" s="29" t="n"/>
      <c r="K1109" s="30">
        <f>SUMIF('1060 NQN'!$A$2:$A$2023,$G1109,'1060 NQN'!$I$2:$I$2023)</f>
        <v/>
      </c>
      <c r="L1109" s="30">
        <f>SUMIF('1060 NQN'!$A$2:$A$2023,$G1109,'1060 NQN'!$Q$2:$Q$2023)</f>
        <v/>
      </c>
      <c r="M1109" s="30">
        <f>$K1109-$L1109</f>
        <v/>
      </c>
      <c r="N1109" s="31">
        <f>IFERROR(SUMIF('1060 NQN'!$A$2:$A$2023,$G1109,'1060 NQN'!$M$2:$M$2023)/$K1109,0)</f>
        <v/>
      </c>
      <c r="O1109" s="31">
        <f>IFERROR($K1109*$N1109,"")</f>
        <v/>
      </c>
      <c r="P1109" s="31">
        <f>IFERROR($L1109*$N1109,"")</f>
        <v/>
      </c>
      <c r="Q1109" s="31">
        <f>$M1109*$N1109</f>
        <v/>
      </c>
      <c r="R1109" s="29" t="n"/>
      <c r="S1109" s="39" t="n"/>
      <c r="T1109" s="29" t="inlineStr">
        <is>
          <t>Sin recuento físico en el inventario de Avain</t>
        </is>
      </c>
      <c r="U1109" s="40" t="inlineStr">
        <is>
          <t>Sin recuento físico</t>
        </is>
      </c>
      <c r="V1109" s="29" t="n"/>
      <c r="W1109" s="29" t="n"/>
      <c r="X1109" s="29" t="n"/>
      <c r="Y1109" s="29" t="n"/>
      <c r="Z1109" s="29" t="n"/>
      <c r="AA1109" s="29" t="n"/>
    </row>
    <row r="1110">
      <c r="A1110" s="29" t="inlineStr">
        <is>
          <t>Neuquén</t>
        </is>
      </c>
      <c r="B1110" s="29" t="inlineStr">
        <is>
          <t>1060</t>
        </is>
      </c>
      <c r="C1110" s="29" t="inlineStr">
        <is>
          <t>Stock SAP</t>
        </is>
      </c>
      <c r="D1110" s="29" t="inlineStr">
        <is>
          <t>Medicamentos</t>
        </is>
      </c>
      <c r="E1110" s="29" t="inlineStr">
        <is>
          <t>ZMED</t>
        </is>
      </c>
      <c r="F1110" s="29" t="inlineStr">
        <is>
          <t>Dentro del alcance</t>
        </is>
      </c>
      <c r="G1110" s="29" t="inlineStr">
        <is>
          <t>1000129</t>
        </is>
      </c>
      <c r="H1110" s="29" t="inlineStr">
        <is>
          <t>KETOROLAC 10MG SUBLINGUAL</t>
        </is>
      </c>
      <c r="I1110" s="29" t="inlineStr">
        <is>
          <t>147; 148</t>
        </is>
      </c>
      <c r="J1110" s="29" t="inlineStr">
        <is>
          <t>KETOROLAC; KETOROLAC SL</t>
        </is>
      </c>
      <c r="K1110" s="30">
        <f>SUMIF('1060 NQN'!$A$2:$A$2023,$G1110,'1060 NQN'!$I$2:$I$2023)</f>
        <v/>
      </c>
      <c r="L1110" s="30">
        <f>SUMIF('1060 NQN'!$A$2:$A$2023,$G1110,'1060 NQN'!$Q$2:$Q$2023)</f>
        <v/>
      </c>
      <c r="M1110" s="30">
        <f>$K1110-$L1110</f>
        <v/>
      </c>
      <c r="N1110" s="31">
        <f>IFERROR(SUMIF('1060 NQN'!$A$2:$A$2023,$G1110,'1060 NQN'!$M$2:$M$2023)/$K1110,0)</f>
        <v/>
      </c>
      <c r="O1110" s="31">
        <f>IFERROR($K1110*$N1110,"")</f>
        <v/>
      </c>
      <c r="P1110" s="31">
        <f>IFERROR($L1110*$N1110,"")</f>
        <v/>
      </c>
      <c r="Q1110" s="31">
        <f>$M1110*$N1110</f>
        <v/>
      </c>
      <c r="R1110" s="29" t="n"/>
      <c r="S1110" s="38" t="inlineStr">
        <is>
          <t>Baja</t>
        </is>
      </c>
      <c r="T1110" s="29" t="inlineStr">
        <is>
          <t>Homologado – confianza Baja – pendiente de validación</t>
        </is>
      </c>
      <c r="U1110" s="37" t="inlineStr">
        <is>
          <t>Dar de alta en SAP</t>
        </is>
      </c>
      <c r="V1110" s="29" t="inlineStr">
        <is>
          <t>Cruce por nomenclatura SAP; Homologación por código Avain (master M01-006)</t>
        </is>
      </c>
      <c r="W1110" s="29" t="inlineStr">
        <is>
          <t>Sí</t>
        </is>
      </c>
      <c r="X1110" s="29" t="inlineStr">
        <is>
          <t>1000129, 1000196</t>
        </is>
      </c>
      <c r="Y1110" s="29" t="inlineStr">
        <is>
          <t>Sí</t>
        </is>
      </c>
      <c r="Z1110" s="29" t="inlineStr">
        <is>
          <t>M01-006</t>
        </is>
      </c>
      <c r="AA1110" s="29" t="inlineStr">
        <is>
          <t>Varias denominaciones del inventario físico corresponden a este material SAP (147 KETOROLAC; 148 KETOROLAC SL). Se sumaron las cantidades físicas. Homologación: confianza base Media + confianza SAP Alta → Media. Cruce por nomenclatura: una nomenclatura no informa dosis; similitud 0.50. El cruce SAP–Avain identificó 2 códigos SAP como posibles equivalentes del mismo ítem de Avain (1000129, 1000196). Se imputó al primero (lógica BUSCARV); requiere validación posterior.</t>
        </is>
      </c>
    </row>
    <row r="1111">
      <c r="A1111" s="29" t="inlineStr">
        <is>
          <t>Neuquén</t>
        </is>
      </c>
      <c r="B1111" s="29" t="inlineStr">
        <is>
          <t>1060</t>
        </is>
      </c>
      <c r="C1111" s="29" t="inlineStr">
        <is>
          <t>Stock SAP</t>
        </is>
      </c>
      <c r="D1111" s="29" t="inlineStr">
        <is>
          <t>Medicamentos</t>
        </is>
      </c>
      <c r="E1111" s="29" t="inlineStr">
        <is>
          <t>ZMED</t>
        </is>
      </c>
      <c r="F1111" s="29" t="inlineStr">
        <is>
          <t>Dentro del alcance</t>
        </is>
      </c>
      <c r="G1111" s="29" t="inlineStr">
        <is>
          <t>1000135</t>
        </is>
      </c>
      <c r="H1111" s="29" t="inlineStr">
        <is>
          <t>VASELINA LIQUIDA DE 250 ML</t>
        </is>
      </c>
      <c r="I1111" s="29" t="n"/>
      <c r="J1111" s="29" t="n"/>
      <c r="K1111" s="30">
        <f>SUMIF('1060 NQN'!$A$2:$A$2023,$G1111,'1060 NQN'!$I$2:$I$2023)</f>
        <v/>
      </c>
      <c r="L1111" s="30">
        <f>SUMIF('1060 NQN'!$A$2:$A$2023,$G1111,'1060 NQN'!$Q$2:$Q$2023)</f>
        <v/>
      </c>
      <c r="M1111" s="30">
        <f>$K1111-$L1111</f>
        <v/>
      </c>
      <c r="N1111" s="31">
        <f>IFERROR(SUMIF('1060 NQN'!$A$2:$A$2023,$G1111,'1060 NQN'!$M$2:$M$2023)/$K1111,0)</f>
        <v/>
      </c>
      <c r="O1111" s="31">
        <f>IFERROR($K1111*$N1111,"")</f>
        <v/>
      </c>
      <c r="P1111" s="31">
        <f>IFERROR($L1111*$N1111,"")</f>
        <v/>
      </c>
      <c r="Q1111" s="31">
        <f>$M1111*$N1111</f>
        <v/>
      </c>
      <c r="R1111" s="29" t="n"/>
      <c r="S1111" s="39" t="n"/>
      <c r="T1111" s="29" t="inlineStr">
        <is>
          <t>Sin recuento físico en el inventario de Avain</t>
        </is>
      </c>
      <c r="U1111" s="40" t="inlineStr">
        <is>
          <t>Sin recuento físico</t>
        </is>
      </c>
      <c r="V1111" s="29" t="n"/>
      <c r="W1111" s="29" t="n"/>
      <c r="X1111" s="29" t="n"/>
      <c r="Y1111" s="29" t="n"/>
      <c r="Z1111" s="29" t="n"/>
      <c r="AA1111" s="29" t="n"/>
    </row>
    <row r="1112">
      <c r="A1112" s="29" t="inlineStr">
        <is>
          <t>Neuquén</t>
        </is>
      </c>
      <c r="B1112" s="29" t="inlineStr">
        <is>
          <t>1060</t>
        </is>
      </c>
      <c r="C1112" s="29" t="inlineStr">
        <is>
          <t>Stock SAP</t>
        </is>
      </c>
      <c r="D1112" s="29" t="inlineStr">
        <is>
          <t>Medicamentos</t>
        </is>
      </c>
      <c r="E1112" s="29" t="inlineStr">
        <is>
          <t>ZMED</t>
        </is>
      </c>
      <c r="F1112" s="29" t="inlineStr">
        <is>
          <t>Dentro del alcance</t>
        </is>
      </c>
      <c r="G1112" s="29" t="inlineStr">
        <is>
          <t>1000176</t>
        </is>
      </c>
      <c r="H1112" s="29" t="inlineStr">
        <is>
          <t>CURA PLUS COMPRIMIDO</t>
        </is>
      </c>
      <c r="I1112" s="29" t="n"/>
      <c r="J1112" s="29" t="n"/>
      <c r="K1112" s="30">
        <f>SUMIF('1060 NQN'!$A$2:$A$2023,$G1112,'1060 NQN'!$I$2:$I$2023)</f>
        <v/>
      </c>
      <c r="L1112" s="30">
        <f>SUMIF('1060 NQN'!$A$2:$A$2023,$G1112,'1060 NQN'!$Q$2:$Q$2023)</f>
        <v/>
      </c>
      <c r="M1112" s="30">
        <f>$K1112-$L1112</f>
        <v/>
      </c>
      <c r="N1112" s="31">
        <f>IFERROR(SUMIF('1060 NQN'!$A$2:$A$2023,$G1112,'1060 NQN'!$M$2:$M$2023)/$K1112,0)</f>
        <v/>
      </c>
      <c r="O1112" s="31">
        <f>IFERROR($K1112*$N1112,"")</f>
        <v/>
      </c>
      <c r="P1112" s="31">
        <f>IFERROR($L1112*$N1112,"")</f>
        <v/>
      </c>
      <c r="Q1112" s="31">
        <f>$M1112*$N1112</f>
        <v/>
      </c>
      <c r="R1112" s="29" t="n"/>
      <c r="S1112" s="39" t="n"/>
      <c r="T1112" s="29" t="inlineStr">
        <is>
          <t>Sin recuento físico en el inventario de Avain</t>
        </is>
      </c>
      <c r="U1112" s="40" t="inlineStr">
        <is>
          <t>Sin recuento físico</t>
        </is>
      </c>
      <c r="V1112" s="29" t="n"/>
      <c r="W1112" s="29" t="n"/>
      <c r="X1112" s="29" t="n"/>
      <c r="Y1112" s="29" t="n"/>
      <c r="Z1112" s="29" t="n"/>
      <c r="AA1112" s="29" t="n"/>
    </row>
    <row r="1113">
      <c r="A1113" s="29" t="inlineStr">
        <is>
          <t>Neuquén</t>
        </is>
      </c>
      <c r="B1113" s="29" t="inlineStr">
        <is>
          <t>1060</t>
        </is>
      </c>
      <c r="C1113" s="29" t="inlineStr">
        <is>
          <t>Stock SAP</t>
        </is>
      </c>
      <c r="D1113" s="29" t="inlineStr">
        <is>
          <t>Medicamentos</t>
        </is>
      </c>
      <c r="E1113" s="29" t="inlineStr">
        <is>
          <t>ZMED</t>
        </is>
      </c>
      <c r="F1113" s="29" t="inlineStr">
        <is>
          <t>Dentro del alcance</t>
        </is>
      </c>
      <c r="G1113" s="29" t="inlineStr">
        <is>
          <t>1000180</t>
        </is>
      </c>
      <c r="H1113" s="29" t="inlineStr">
        <is>
          <t>HISTAMINO CORTEROID L COMPRIMIDO</t>
        </is>
      </c>
      <c r="I1113" s="29" t="n"/>
      <c r="J1113" s="29" t="n"/>
      <c r="K1113" s="30">
        <f>SUMIF('1060 NQN'!$A$2:$A$2023,$G1113,'1060 NQN'!$I$2:$I$2023)</f>
        <v/>
      </c>
      <c r="L1113" s="30">
        <f>SUMIF('1060 NQN'!$A$2:$A$2023,$G1113,'1060 NQN'!$Q$2:$Q$2023)</f>
        <v/>
      </c>
      <c r="M1113" s="30">
        <f>$K1113-$L1113</f>
        <v/>
      </c>
      <c r="N1113" s="31">
        <f>IFERROR(SUMIF('1060 NQN'!$A$2:$A$2023,$G1113,'1060 NQN'!$M$2:$M$2023)/$K1113,0)</f>
        <v/>
      </c>
      <c r="O1113" s="31">
        <f>IFERROR($K1113*$N1113,"")</f>
        <v/>
      </c>
      <c r="P1113" s="31">
        <f>IFERROR($L1113*$N1113,"")</f>
        <v/>
      </c>
      <c r="Q1113" s="31">
        <f>$M1113*$N1113</f>
        <v/>
      </c>
      <c r="R1113" s="29" t="n"/>
      <c r="S1113" s="39" t="n"/>
      <c r="T1113" s="29" t="inlineStr">
        <is>
          <t>Sin recuento físico en el inventario de Avain</t>
        </is>
      </c>
      <c r="U1113" s="40" t="inlineStr">
        <is>
          <t>Sin recuento físico</t>
        </is>
      </c>
      <c r="V1113" s="29" t="n"/>
      <c r="W1113" s="29" t="n"/>
      <c r="X1113" s="29" t="n"/>
      <c r="Y1113" s="29" t="n"/>
      <c r="Z1113" s="29" t="n"/>
      <c r="AA1113" s="29" t="n"/>
    </row>
    <row r="1114">
      <c r="A1114" s="29" t="inlineStr">
        <is>
          <t>Neuquén</t>
        </is>
      </c>
      <c r="B1114" s="29" t="inlineStr">
        <is>
          <t>1060</t>
        </is>
      </c>
      <c r="C1114" s="29" t="inlineStr">
        <is>
          <t>Stock SAP</t>
        </is>
      </c>
      <c r="D1114" s="29" t="inlineStr">
        <is>
          <t>Medicamentos</t>
        </is>
      </c>
      <c r="E1114" s="29" t="inlineStr">
        <is>
          <t>ZMED</t>
        </is>
      </c>
      <c r="F1114" s="29" t="inlineStr">
        <is>
          <t>Dentro del alcance</t>
        </is>
      </c>
      <c r="G1114" s="29" t="inlineStr">
        <is>
          <t>1000186</t>
        </is>
      </c>
      <c r="H1114" s="29" t="inlineStr">
        <is>
          <t>XYLOPROCTO POMADA CREMA</t>
        </is>
      </c>
      <c r="I1114" s="29" t="n"/>
      <c r="J1114" s="29" t="n"/>
      <c r="K1114" s="30">
        <f>SUMIF('1060 NQN'!$A$2:$A$2023,$G1114,'1060 NQN'!$I$2:$I$2023)</f>
        <v/>
      </c>
      <c r="L1114" s="30">
        <f>SUMIF('1060 NQN'!$A$2:$A$2023,$G1114,'1060 NQN'!$Q$2:$Q$2023)</f>
        <v/>
      </c>
      <c r="M1114" s="30">
        <f>$K1114-$L1114</f>
        <v/>
      </c>
      <c r="N1114" s="31">
        <f>IFERROR(SUMIF('1060 NQN'!$A$2:$A$2023,$G1114,'1060 NQN'!$M$2:$M$2023)/$K1114,0)</f>
        <v/>
      </c>
      <c r="O1114" s="31">
        <f>IFERROR($K1114*$N1114,"")</f>
        <v/>
      </c>
      <c r="P1114" s="31">
        <f>IFERROR($L1114*$N1114,"")</f>
        <v/>
      </c>
      <c r="Q1114" s="31">
        <f>$M1114*$N1114</f>
        <v/>
      </c>
      <c r="R1114" s="29" t="n"/>
      <c r="S1114" s="39" t="n"/>
      <c r="T1114" s="29" t="inlineStr">
        <is>
          <t>Sin recuento físico en el inventario de Avain</t>
        </is>
      </c>
      <c r="U1114" s="40" t="inlineStr">
        <is>
          <t>Sin recuento físico</t>
        </is>
      </c>
      <c r="V1114" s="29" t="n"/>
      <c r="W1114" s="29" t="n"/>
      <c r="X1114" s="29" t="n"/>
      <c r="Y1114" s="29" t="n"/>
      <c r="Z1114" s="29" t="n"/>
      <c r="AA1114" s="29" t="n"/>
    </row>
    <row r="1115">
      <c r="A1115" s="29" t="inlineStr">
        <is>
          <t>Neuquén</t>
        </is>
      </c>
      <c r="B1115" s="29" t="inlineStr">
        <is>
          <t>1060</t>
        </is>
      </c>
      <c r="C1115" s="29" t="inlineStr">
        <is>
          <t>Stock SAP</t>
        </is>
      </c>
      <c r="D1115" s="29" t="inlineStr">
        <is>
          <t>Medicamentos</t>
        </is>
      </c>
      <c r="E1115" s="29" t="inlineStr">
        <is>
          <t>ZMED</t>
        </is>
      </c>
      <c r="F1115" s="29" t="inlineStr">
        <is>
          <t>Dentro del alcance</t>
        </is>
      </c>
      <c r="G1115" s="29" t="inlineStr">
        <is>
          <t>1000188</t>
        </is>
      </c>
      <c r="H1115" s="29" t="inlineStr">
        <is>
          <t>MYLANTA SUSPENSIÓN SOLUCION</t>
        </is>
      </c>
      <c r="I1115" s="29" t="n"/>
      <c r="J1115" s="29" t="n"/>
      <c r="K1115" s="30">
        <f>SUMIF('1060 NQN'!$A$2:$A$2023,$G1115,'1060 NQN'!$I$2:$I$2023)</f>
        <v/>
      </c>
      <c r="L1115" s="30">
        <f>SUMIF('1060 NQN'!$A$2:$A$2023,$G1115,'1060 NQN'!$Q$2:$Q$2023)</f>
        <v/>
      </c>
      <c r="M1115" s="30">
        <f>$K1115-$L1115</f>
        <v/>
      </c>
      <c r="N1115" s="31">
        <f>IFERROR(SUMIF('1060 NQN'!$A$2:$A$2023,$G1115,'1060 NQN'!$M$2:$M$2023)/$K1115,0)</f>
        <v/>
      </c>
      <c r="O1115" s="31">
        <f>IFERROR($K1115*$N1115,"")</f>
        <v/>
      </c>
      <c r="P1115" s="31">
        <f>IFERROR($L1115*$N1115,"")</f>
        <v/>
      </c>
      <c r="Q1115" s="31">
        <f>$M1115*$N1115</f>
        <v/>
      </c>
      <c r="R1115" s="29" t="n"/>
      <c r="S1115" s="39" t="n"/>
      <c r="T1115" s="29" t="inlineStr">
        <is>
          <t>Sin recuento físico en el inventario de Avain</t>
        </is>
      </c>
      <c r="U1115" s="40" t="inlineStr">
        <is>
          <t>Sin recuento físico</t>
        </is>
      </c>
      <c r="V1115" s="29" t="n"/>
      <c r="W1115" s="29" t="n"/>
      <c r="X1115" s="29" t="n"/>
      <c r="Y1115" s="29" t="n"/>
      <c r="Z1115" s="29" t="n"/>
      <c r="AA1115" s="29" t="n"/>
    </row>
    <row r="1116">
      <c r="A1116" s="29" t="inlineStr">
        <is>
          <t>Neuquén</t>
        </is>
      </c>
      <c r="B1116" s="29" t="inlineStr">
        <is>
          <t>1060</t>
        </is>
      </c>
      <c r="C1116" s="29" t="inlineStr">
        <is>
          <t>Stock SAP</t>
        </is>
      </c>
      <c r="D1116" s="29" t="inlineStr">
        <is>
          <t>Medicamentos</t>
        </is>
      </c>
      <c r="E1116" s="29" t="inlineStr">
        <is>
          <t>ZMED</t>
        </is>
      </c>
      <c r="F1116" s="29" t="inlineStr">
        <is>
          <t>Dentro del alcance</t>
        </is>
      </c>
      <c r="G1116" s="29" t="inlineStr">
        <is>
          <t>1000191</t>
        </is>
      </c>
      <c r="H1116" s="29" t="inlineStr">
        <is>
          <t>GOTAS LUBRICANTES GLICERINA 1% 10ML</t>
        </is>
      </c>
      <c r="I1116" s="29" t="n"/>
      <c r="J1116" s="29" t="n"/>
      <c r="K1116" s="30">
        <f>SUMIF('1060 NQN'!$A$2:$A$2023,$G1116,'1060 NQN'!$I$2:$I$2023)</f>
        <v/>
      </c>
      <c r="L1116" s="30">
        <f>SUMIF('1060 NQN'!$A$2:$A$2023,$G1116,'1060 NQN'!$Q$2:$Q$2023)</f>
        <v/>
      </c>
      <c r="M1116" s="30">
        <f>$K1116-$L1116</f>
        <v/>
      </c>
      <c r="N1116" s="31">
        <f>IFERROR(SUMIF('1060 NQN'!$A$2:$A$2023,$G1116,'1060 NQN'!$M$2:$M$2023)/$K1116,0)</f>
        <v/>
      </c>
      <c r="O1116" s="31">
        <f>IFERROR($K1116*$N1116,"")</f>
        <v/>
      </c>
      <c r="P1116" s="31">
        <f>IFERROR($L1116*$N1116,"")</f>
        <v/>
      </c>
      <c r="Q1116" s="31">
        <f>$M1116*$N1116</f>
        <v/>
      </c>
      <c r="R1116" s="29" t="n"/>
      <c r="S1116" s="39" t="n"/>
      <c r="T1116" s="29" t="inlineStr">
        <is>
          <t>Sin recuento físico en el inventario de Avain</t>
        </is>
      </c>
      <c r="U1116" s="40" t="inlineStr">
        <is>
          <t>Sin recuento físico</t>
        </is>
      </c>
      <c r="V1116" s="29" t="n"/>
      <c r="W1116" s="29" t="n"/>
      <c r="X1116" s="29" t="n"/>
      <c r="Y1116" s="29" t="n"/>
      <c r="Z1116" s="29" t="n"/>
      <c r="AA1116" s="29" t="n"/>
    </row>
    <row r="1117">
      <c r="A1117" s="29" t="inlineStr">
        <is>
          <t>Neuquén</t>
        </is>
      </c>
      <c r="B1117" s="29" t="inlineStr">
        <is>
          <t>1060</t>
        </is>
      </c>
      <c r="C1117" s="29" t="inlineStr">
        <is>
          <t>Stock SAP</t>
        </is>
      </c>
      <c r="D1117" s="29" t="inlineStr">
        <is>
          <t>Medicamentos</t>
        </is>
      </c>
      <c r="E1117" s="29" t="inlineStr">
        <is>
          <t>ZMED</t>
        </is>
      </c>
      <c r="F1117" s="29" t="inlineStr">
        <is>
          <t>Dentro del alcance</t>
        </is>
      </c>
      <c r="G1117" s="29" t="inlineStr">
        <is>
          <t>1000203</t>
        </is>
      </c>
      <c r="H1117" s="29" t="inlineStr">
        <is>
          <t>GLUCONATO DE CA +2 AMPOLLAS</t>
        </is>
      </c>
      <c r="I1117" s="29" t="n"/>
      <c r="J1117" s="29" t="n"/>
      <c r="K1117" s="30">
        <f>SUMIF('1060 NQN'!$A$2:$A$2023,$G1117,'1060 NQN'!$I$2:$I$2023)</f>
        <v/>
      </c>
      <c r="L1117" s="30">
        <f>SUMIF('1060 NQN'!$A$2:$A$2023,$G1117,'1060 NQN'!$Q$2:$Q$2023)</f>
        <v/>
      </c>
      <c r="M1117" s="30">
        <f>$K1117-$L1117</f>
        <v/>
      </c>
      <c r="N1117" s="31">
        <f>IFERROR(SUMIF('1060 NQN'!$A$2:$A$2023,$G1117,'1060 NQN'!$M$2:$M$2023)/$K1117,0)</f>
        <v/>
      </c>
      <c r="O1117" s="31">
        <f>IFERROR($K1117*$N1117,"")</f>
        <v/>
      </c>
      <c r="P1117" s="31">
        <f>IFERROR($L1117*$N1117,"")</f>
        <v/>
      </c>
      <c r="Q1117" s="31">
        <f>$M1117*$N1117</f>
        <v/>
      </c>
      <c r="R1117" s="29" t="n"/>
      <c r="S1117" s="39" t="n"/>
      <c r="T1117" s="29" t="inlineStr">
        <is>
          <t>Sin recuento físico en el inventario de Avain</t>
        </is>
      </c>
      <c r="U1117" s="40" t="inlineStr">
        <is>
          <t>Sin recuento físico</t>
        </is>
      </c>
      <c r="V1117" s="29" t="n"/>
      <c r="W1117" s="29" t="n"/>
      <c r="X1117" s="29" t="n"/>
      <c r="Y1117" s="29" t="n"/>
      <c r="Z1117" s="29" t="n"/>
      <c r="AA1117" s="29" t="n"/>
    </row>
    <row r="1118">
      <c r="A1118" s="29" t="inlineStr">
        <is>
          <t>Neuquén</t>
        </is>
      </c>
      <c r="B1118" s="29" t="inlineStr">
        <is>
          <t>1060</t>
        </is>
      </c>
      <c r="C1118" s="29" t="inlineStr">
        <is>
          <t>Stock SAP</t>
        </is>
      </c>
      <c r="D1118" s="29" t="inlineStr">
        <is>
          <t>Medicamentos</t>
        </is>
      </c>
      <c r="E1118" s="29" t="inlineStr">
        <is>
          <t>ZMED</t>
        </is>
      </c>
      <c r="F1118" s="29" t="inlineStr">
        <is>
          <t>Dentro del alcance</t>
        </is>
      </c>
      <c r="G1118" s="29" t="inlineStr">
        <is>
          <t>1000352</t>
        </is>
      </c>
      <c r="H1118" s="29" t="inlineStr">
        <is>
          <t>DICLOFENAC SÓDICO 75 mg (DIOXAFLEX 75)</t>
        </is>
      </c>
      <c r="I1118" s="29" t="n"/>
      <c r="J1118" s="29" t="n"/>
      <c r="K1118" s="30">
        <f>SUMIF('1060 NQN'!$A$2:$A$2023,$G1118,'1060 NQN'!$I$2:$I$2023)</f>
        <v/>
      </c>
      <c r="L1118" s="30">
        <f>SUMIF('1060 NQN'!$A$2:$A$2023,$G1118,'1060 NQN'!$Q$2:$Q$2023)</f>
        <v/>
      </c>
      <c r="M1118" s="30">
        <f>$K1118-$L1118</f>
        <v/>
      </c>
      <c r="N1118" s="31">
        <f>IFERROR(SUMIF('1060 NQN'!$A$2:$A$2023,$G1118,'1060 NQN'!$M$2:$M$2023)/$K1118,0)</f>
        <v/>
      </c>
      <c r="O1118" s="31">
        <f>IFERROR($K1118*$N1118,"")</f>
        <v/>
      </c>
      <c r="P1118" s="31">
        <f>IFERROR($L1118*$N1118,"")</f>
        <v/>
      </c>
      <c r="Q1118" s="31">
        <f>$M1118*$N1118</f>
        <v/>
      </c>
      <c r="R1118" s="29" t="n"/>
      <c r="S1118" s="39" t="n"/>
      <c r="T1118" s="29" t="inlineStr">
        <is>
          <t>Sin recuento físico en el inventario de Avain</t>
        </is>
      </c>
      <c r="U1118" s="40" t="inlineStr">
        <is>
          <t>Sin recuento físico</t>
        </is>
      </c>
      <c r="V1118" s="29" t="n"/>
      <c r="W1118" s="29" t="n"/>
      <c r="X1118" s="29" t="n"/>
      <c r="Y1118" s="29" t="n"/>
      <c r="Z1118" s="29" t="n"/>
      <c r="AA1118" s="29" t="n"/>
    </row>
    <row r="1119">
      <c r="A1119" s="29" t="inlineStr">
        <is>
          <t>Neuquén</t>
        </is>
      </c>
      <c r="B1119" s="29" t="inlineStr">
        <is>
          <t>1060</t>
        </is>
      </c>
      <c r="C1119" s="29" t="inlineStr">
        <is>
          <t>Stock SAP</t>
        </is>
      </c>
      <c r="D1119" s="29" t="inlineStr">
        <is>
          <t>Medicamentos</t>
        </is>
      </c>
      <c r="E1119" s="29" t="inlineStr">
        <is>
          <t>ZMED</t>
        </is>
      </c>
      <c r="F1119" s="29" t="inlineStr">
        <is>
          <t>Dentro del alcance</t>
        </is>
      </c>
      <c r="G1119" s="29" t="inlineStr">
        <is>
          <t>1000353</t>
        </is>
      </c>
      <c r="H1119" s="29" t="inlineStr">
        <is>
          <t>LORATADINA+BETAMETASONA(HISTAMINOCORTERO</t>
        </is>
      </c>
      <c r="I1119" s="29" t="n"/>
      <c r="J1119" s="29" t="n"/>
      <c r="K1119" s="30">
        <f>SUMIF('1060 NQN'!$A$2:$A$2023,$G1119,'1060 NQN'!$I$2:$I$2023)</f>
        <v/>
      </c>
      <c r="L1119" s="30">
        <f>SUMIF('1060 NQN'!$A$2:$A$2023,$G1119,'1060 NQN'!$Q$2:$Q$2023)</f>
        <v/>
      </c>
      <c r="M1119" s="30">
        <f>$K1119-$L1119</f>
        <v/>
      </c>
      <c r="N1119" s="31">
        <f>IFERROR(SUMIF('1060 NQN'!$A$2:$A$2023,$G1119,'1060 NQN'!$M$2:$M$2023)/$K1119,0)</f>
        <v/>
      </c>
      <c r="O1119" s="31">
        <f>IFERROR($K1119*$N1119,"")</f>
        <v/>
      </c>
      <c r="P1119" s="31">
        <f>IFERROR($L1119*$N1119,"")</f>
        <v/>
      </c>
      <c r="Q1119" s="31">
        <f>$M1119*$N1119</f>
        <v/>
      </c>
      <c r="R1119" s="29" t="n"/>
      <c r="S1119" s="39" t="n"/>
      <c r="T1119" s="29" t="inlineStr">
        <is>
          <t>Sin recuento físico en el inventario de Avain</t>
        </is>
      </c>
      <c r="U1119" s="40" t="inlineStr">
        <is>
          <t>Sin recuento físico</t>
        </is>
      </c>
      <c r="V1119" s="29" t="n"/>
      <c r="W1119" s="29" t="n"/>
      <c r="X1119" s="29" t="n"/>
      <c r="Y1119" s="29" t="n"/>
      <c r="Z1119" s="29" t="n"/>
      <c r="AA1119" s="29" t="n"/>
    </row>
    <row r="1120">
      <c r="A1120" s="29" t="inlineStr">
        <is>
          <t>Neuquén</t>
        </is>
      </c>
      <c r="B1120" s="29" t="inlineStr">
        <is>
          <t>1060</t>
        </is>
      </c>
      <c r="C1120" s="29" t="inlineStr">
        <is>
          <t>Stock SAP</t>
        </is>
      </c>
      <c r="D1120" s="29" t="inlineStr">
        <is>
          <t>Descartables</t>
        </is>
      </c>
      <c r="E1120" s="29" t="inlineStr">
        <is>
          <t>ZDES</t>
        </is>
      </c>
      <c r="F1120" s="29" t="inlineStr">
        <is>
          <t>Dentro del alcance</t>
        </is>
      </c>
      <c r="G1120" s="29" t="inlineStr">
        <is>
          <t>2000016</t>
        </is>
      </c>
      <c r="H1120" s="29" t="inlineStr">
        <is>
          <t>ESTETOSCOPIO ADULTO</t>
        </is>
      </c>
      <c r="I1120" s="29" t="inlineStr">
        <is>
          <t>522</t>
        </is>
      </c>
      <c r="J1120" s="29" t="inlineStr">
        <is>
          <t>ESTETOSCOPIO</t>
        </is>
      </c>
      <c r="K1120" s="30">
        <f>SUMIF('1060 NQN'!$A$2:$A$2023,$G1120,'1060 NQN'!$I$2:$I$2023)</f>
        <v/>
      </c>
      <c r="L1120" s="30">
        <f>SUMIF('1060 NQN'!$A$2:$A$2023,$G1120,'1060 NQN'!$Q$2:$Q$2023)</f>
        <v/>
      </c>
      <c r="M1120" s="30">
        <f>$K1120-$L1120</f>
        <v/>
      </c>
      <c r="N1120" s="31">
        <f>IFERROR(SUMIF('1060 NQN'!$A$2:$A$2023,$G1120,'1060 NQN'!$M$2:$M$2023)/$K1120,0)</f>
        <v/>
      </c>
      <c r="O1120" s="31">
        <f>IFERROR($K1120*$N1120,"")</f>
        <v/>
      </c>
      <c r="P1120" s="31">
        <f>IFERROR($L1120*$N1120,"")</f>
        <v/>
      </c>
      <c r="Q1120" s="31">
        <f>$M1120*$N1120</f>
        <v/>
      </c>
      <c r="R1120" s="29" t="n"/>
      <c r="S1120" s="37" t="inlineStr">
        <is>
          <t>Alta</t>
        </is>
      </c>
      <c r="T1120" s="29" t="inlineStr">
        <is>
          <t>Homologado – confianza Alta</t>
        </is>
      </c>
      <c r="U1120" s="37" t="inlineStr">
        <is>
          <t>Dar de alta en SAP</t>
        </is>
      </c>
      <c r="V1120" s="29" t="inlineStr">
        <is>
          <t>Cruce por nomenclatura SAP</t>
        </is>
      </c>
      <c r="W1120" s="29" t="inlineStr">
        <is>
          <t>No</t>
        </is>
      </c>
      <c r="X1120" s="29" t="n"/>
      <c r="Y1120" s="29" t="inlineStr">
        <is>
          <t>Sí</t>
        </is>
      </c>
      <c r="Z1120" s="29" t="n"/>
      <c r="AA1120" s="29" t="inlineStr">
        <is>
          <t>El código Avain 522 figura en la homologación como «Abbocath n° 22» (master D-129), pero en el inventario físico corresponde a «ESTETOSCOPIO». El código no coincide con el producto: no se usó el vínculo de la homologación y se cruzó por nomenclatura. A revisar con los responsables de la base. Cruce por nomenclatura: similitud 0.83.</t>
        </is>
      </c>
    </row>
    <row r="1121">
      <c r="A1121" s="29" t="inlineStr">
        <is>
          <t>Neuquén</t>
        </is>
      </c>
      <c r="B1121" s="29" t="inlineStr">
        <is>
          <t>1060</t>
        </is>
      </c>
      <c r="C1121" s="29" t="inlineStr">
        <is>
          <t>Stock SAP</t>
        </is>
      </c>
      <c r="D1121" s="29" t="inlineStr">
        <is>
          <t>Descartables</t>
        </is>
      </c>
      <c r="E1121" s="29" t="inlineStr">
        <is>
          <t>ZDES</t>
        </is>
      </c>
      <c r="F1121" s="29" t="inlineStr">
        <is>
          <t>Dentro del alcance</t>
        </is>
      </c>
      <c r="G1121" s="29" t="inlineStr">
        <is>
          <t>2000017</t>
        </is>
      </c>
      <c r="H1121" s="29" t="inlineStr">
        <is>
          <t>ESTETOSCOPIO PEDIATRICO</t>
        </is>
      </c>
      <c r="I1121" s="29" t="n"/>
      <c r="J1121" s="29" t="n"/>
      <c r="K1121" s="30">
        <f>SUMIF('1060 NQN'!$A$2:$A$2023,$G1121,'1060 NQN'!$I$2:$I$2023)</f>
        <v/>
      </c>
      <c r="L1121" s="30">
        <f>SUMIF('1060 NQN'!$A$2:$A$2023,$G1121,'1060 NQN'!$Q$2:$Q$2023)</f>
        <v/>
      </c>
      <c r="M1121" s="30">
        <f>$K1121-$L1121</f>
        <v/>
      </c>
      <c r="N1121" s="31">
        <f>IFERROR(SUMIF('1060 NQN'!$A$2:$A$2023,$G1121,'1060 NQN'!$M$2:$M$2023)/$K1121,0)</f>
        <v/>
      </c>
      <c r="O1121" s="31">
        <f>IFERROR($K1121*$N1121,"")</f>
        <v/>
      </c>
      <c r="P1121" s="31">
        <f>IFERROR($L1121*$N1121,"")</f>
        <v/>
      </c>
      <c r="Q1121" s="31">
        <f>$M1121*$N1121</f>
        <v/>
      </c>
      <c r="R1121" s="29" t="n"/>
      <c r="S1121" s="39" t="n"/>
      <c r="T1121" s="29" t="inlineStr">
        <is>
          <t>Sin recuento físico en el inventario de Avain</t>
        </is>
      </c>
      <c r="U1121" s="40" t="inlineStr">
        <is>
          <t>Sin recuento físico</t>
        </is>
      </c>
      <c r="V1121" s="29" t="n"/>
      <c r="W1121" s="29" t="n"/>
      <c r="X1121" s="29" t="n"/>
      <c r="Y1121" s="29" t="n"/>
      <c r="Z1121" s="29" t="n"/>
      <c r="AA1121" s="29" t="n"/>
    </row>
    <row r="1122">
      <c r="A1122" s="29" t="inlineStr">
        <is>
          <t>Neuquén</t>
        </is>
      </c>
      <c r="B1122" s="29" t="inlineStr">
        <is>
          <t>1060</t>
        </is>
      </c>
      <c r="C1122" s="29" t="inlineStr">
        <is>
          <t>Stock SAP</t>
        </is>
      </c>
      <c r="D1122" s="29" t="inlineStr">
        <is>
          <t>Descartables</t>
        </is>
      </c>
      <c r="E1122" s="29" t="inlineStr">
        <is>
          <t>ZDES</t>
        </is>
      </c>
      <c r="F1122" s="29" t="inlineStr">
        <is>
          <t>Dentro del alcance</t>
        </is>
      </c>
      <c r="G1122" s="29" t="inlineStr">
        <is>
          <t>2000036</t>
        </is>
      </c>
      <c r="H1122" s="29" t="inlineStr">
        <is>
          <t>TENSIOMETRO PEDIATRICO</t>
        </is>
      </c>
      <c r="I1122" s="29" t="inlineStr">
        <is>
          <t>500</t>
        </is>
      </c>
      <c r="J1122" s="29" t="inlineStr">
        <is>
          <t>AMBU PEDIATRICO</t>
        </is>
      </c>
      <c r="K1122" s="30">
        <f>SUMIF('1060 NQN'!$A$2:$A$2023,$G1122,'1060 NQN'!$I$2:$I$2023)</f>
        <v/>
      </c>
      <c r="L1122" s="30">
        <f>SUMIF('1060 NQN'!$A$2:$A$2023,$G1122,'1060 NQN'!$Q$2:$Q$2023)</f>
        <v/>
      </c>
      <c r="M1122" s="30">
        <f>$K1122-$L1122</f>
        <v/>
      </c>
      <c r="N1122" s="31">
        <f>IFERROR(SUMIF('1060 NQN'!$A$2:$A$2023,$G1122,'1060 NQN'!$M$2:$M$2023)/$K1122,0)</f>
        <v/>
      </c>
      <c r="O1122" s="31">
        <f>IFERROR($K1122*$N1122,"")</f>
        <v/>
      </c>
      <c r="P1122" s="31">
        <f>IFERROR($L1122*$N1122,"")</f>
        <v/>
      </c>
      <c r="Q1122" s="31">
        <f>$M1122*$N1122</f>
        <v/>
      </c>
      <c r="R1122" s="29" t="n"/>
      <c r="S1122" s="38" t="inlineStr">
        <is>
          <t>Baja</t>
        </is>
      </c>
      <c r="T1122" s="29" t="inlineStr">
        <is>
          <t>Homologado – confianza Baja – pendiente de validación</t>
        </is>
      </c>
      <c r="U1122" s="37" t="inlineStr">
        <is>
          <t>Dar de alta en SAP</t>
        </is>
      </c>
      <c r="V1122" s="29" t="inlineStr">
        <is>
          <t>Cruce por nomenclatura SAP</t>
        </is>
      </c>
      <c r="W1122" s="29" t="inlineStr">
        <is>
          <t>Sí</t>
        </is>
      </c>
      <c r="X1122" s="29" t="inlineStr">
        <is>
          <t>2000036, 2000017</t>
        </is>
      </c>
      <c r="Y1122" s="29" t="inlineStr">
        <is>
          <t>Sí</t>
        </is>
      </c>
      <c r="Z1122" s="29" t="n"/>
      <c r="AA1122" s="29" t="inlineStr">
        <is>
          <t>El código Avain 500 figura en la homologación como «Mgsulfato» (master M04-015), pero en el inventario físico corresponde a «AMBU PEDIATRICO». El código no coincide con el producto: no se usó el vínculo de la homologación y se cruzó por nomenclatura. A revisar con los responsables de la base. Cruce por nomenclatura: similitud 0.50. El cruce SAP–Avain identificó 2 códigos SAP como posibles equivalentes del mismo ítem de Avain (2000036, 2000017). Se imputó al primero (lógica BUSCARV); requiere validación posterior.</t>
        </is>
      </c>
    </row>
    <row r="1123">
      <c r="A1123" s="29" t="inlineStr">
        <is>
          <t>Neuquén</t>
        </is>
      </c>
      <c r="B1123" s="29" t="inlineStr">
        <is>
          <t>1060</t>
        </is>
      </c>
      <c r="C1123" s="29" t="inlineStr">
        <is>
          <t>Stock SAP</t>
        </is>
      </c>
      <c r="D1123" s="29" t="inlineStr">
        <is>
          <t>Descartables</t>
        </is>
      </c>
      <c r="E1123" s="29" t="inlineStr">
        <is>
          <t>ZDES</t>
        </is>
      </c>
      <c r="F1123" s="29" t="inlineStr">
        <is>
          <t>Dentro del alcance</t>
        </is>
      </c>
      <c r="G1123" s="29" t="inlineStr">
        <is>
          <t>2000044</t>
        </is>
      </c>
      <c r="H1123" s="29" t="inlineStr">
        <is>
          <t>AGUJA PERICRANEAL 21G T/BUTTERFLY</t>
        </is>
      </c>
      <c r="I1123" s="29" t="n"/>
      <c r="J1123" s="29" t="n"/>
      <c r="K1123" s="30">
        <f>SUMIF('1060 NQN'!$A$2:$A$2023,$G1123,'1060 NQN'!$I$2:$I$2023)</f>
        <v/>
      </c>
      <c r="L1123" s="30">
        <f>SUMIF('1060 NQN'!$A$2:$A$2023,$G1123,'1060 NQN'!$Q$2:$Q$2023)</f>
        <v/>
      </c>
      <c r="M1123" s="30">
        <f>$K1123-$L1123</f>
        <v/>
      </c>
      <c r="N1123" s="31">
        <f>IFERROR(SUMIF('1060 NQN'!$A$2:$A$2023,$G1123,'1060 NQN'!$M$2:$M$2023)/$K1123,0)</f>
        <v/>
      </c>
      <c r="O1123" s="31">
        <f>IFERROR($K1123*$N1123,"")</f>
        <v/>
      </c>
      <c r="P1123" s="31">
        <f>IFERROR($L1123*$N1123,"")</f>
        <v/>
      </c>
      <c r="Q1123" s="31">
        <f>$M1123*$N1123</f>
        <v/>
      </c>
      <c r="R1123" s="29" t="n"/>
      <c r="S1123" s="39" t="n"/>
      <c r="T1123" s="29" t="inlineStr">
        <is>
          <t>Sin recuento físico en el inventario de Avain</t>
        </is>
      </c>
      <c r="U1123" s="40" t="inlineStr">
        <is>
          <t>Sin recuento físico</t>
        </is>
      </c>
      <c r="V1123" s="29" t="n"/>
      <c r="W1123" s="29" t="n"/>
      <c r="X1123" s="29" t="n"/>
      <c r="Y1123" s="29" t="n"/>
      <c r="Z1123" s="29" t="n"/>
      <c r="AA1123" s="29" t="n"/>
    </row>
    <row r="1124">
      <c r="A1124" s="29" t="inlineStr">
        <is>
          <t>Neuquén</t>
        </is>
      </c>
      <c r="B1124" s="29" t="inlineStr">
        <is>
          <t>1060</t>
        </is>
      </c>
      <c r="C1124" s="29" t="inlineStr">
        <is>
          <t>Stock SAP</t>
        </is>
      </c>
      <c r="D1124" s="29" t="inlineStr">
        <is>
          <t>Descartables</t>
        </is>
      </c>
      <c r="E1124" s="29" t="inlineStr">
        <is>
          <t>ZDES</t>
        </is>
      </c>
      <c r="F1124" s="29" t="inlineStr">
        <is>
          <t>Dentro del alcance</t>
        </is>
      </c>
      <c r="G1124" s="29" t="inlineStr">
        <is>
          <t>2000046</t>
        </is>
      </c>
      <c r="H1124" s="29" t="inlineStr">
        <is>
          <t>AGUJA PERICRANEAL 25G T/BUTTERFLY</t>
        </is>
      </c>
      <c r="I1124" s="29" t="n"/>
      <c r="J1124" s="29" t="n"/>
      <c r="K1124" s="30">
        <f>SUMIF('1060 NQN'!$A$2:$A$2023,$G1124,'1060 NQN'!$I$2:$I$2023)</f>
        <v/>
      </c>
      <c r="L1124" s="30">
        <f>SUMIF('1060 NQN'!$A$2:$A$2023,$G1124,'1060 NQN'!$Q$2:$Q$2023)</f>
        <v/>
      </c>
      <c r="M1124" s="30">
        <f>$K1124-$L1124</f>
        <v/>
      </c>
      <c r="N1124" s="31">
        <f>IFERROR(SUMIF('1060 NQN'!$A$2:$A$2023,$G1124,'1060 NQN'!$M$2:$M$2023)/$K1124,0)</f>
        <v/>
      </c>
      <c r="O1124" s="31">
        <f>IFERROR($K1124*$N1124,"")</f>
        <v/>
      </c>
      <c r="P1124" s="31">
        <f>IFERROR($L1124*$N1124,"")</f>
        <v/>
      </c>
      <c r="Q1124" s="31">
        <f>$M1124*$N1124</f>
        <v/>
      </c>
      <c r="R1124" s="29" t="n"/>
      <c r="S1124" s="39" t="n"/>
      <c r="T1124" s="29" t="inlineStr">
        <is>
          <t>Sin recuento físico en el inventario de Avain</t>
        </is>
      </c>
      <c r="U1124" s="40" t="inlineStr">
        <is>
          <t>Sin recuento físico</t>
        </is>
      </c>
      <c r="V1124" s="29" t="n"/>
      <c r="W1124" s="29" t="n"/>
      <c r="X1124" s="29" t="n"/>
      <c r="Y1124" s="29" t="n"/>
      <c r="Z1124" s="29" t="n"/>
      <c r="AA1124" s="29" t="n"/>
    </row>
    <row r="1125">
      <c r="A1125" s="29" t="inlineStr">
        <is>
          <t>Neuquén</t>
        </is>
      </c>
      <c r="B1125" s="29" t="inlineStr">
        <is>
          <t>1060</t>
        </is>
      </c>
      <c r="C1125" s="29" t="inlineStr">
        <is>
          <t>Stock SAP</t>
        </is>
      </c>
      <c r="D1125" s="29" t="inlineStr">
        <is>
          <t>Descartables</t>
        </is>
      </c>
      <c r="E1125" s="29" t="inlineStr">
        <is>
          <t>ZDES</t>
        </is>
      </c>
      <c r="F1125" s="29" t="inlineStr">
        <is>
          <t>Dentro del alcance</t>
        </is>
      </c>
      <c r="G1125" s="29" t="inlineStr">
        <is>
          <t>2000047</t>
        </is>
      </c>
      <c r="H1125" s="29" t="inlineStr">
        <is>
          <t>AGUJA PERICRANEAL 27G T/BUTTERFLY</t>
        </is>
      </c>
      <c r="I1125" s="29" t="n"/>
      <c r="J1125" s="29" t="n"/>
      <c r="K1125" s="30">
        <f>SUMIF('1060 NQN'!$A$2:$A$2023,$G1125,'1060 NQN'!$I$2:$I$2023)</f>
        <v/>
      </c>
      <c r="L1125" s="30">
        <f>SUMIF('1060 NQN'!$A$2:$A$2023,$G1125,'1060 NQN'!$Q$2:$Q$2023)</f>
        <v/>
      </c>
      <c r="M1125" s="30">
        <f>$K1125-$L1125</f>
        <v/>
      </c>
      <c r="N1125" s="31">
        <f>IFERROR(SUMIF('1060 NQN'!$A$2:$A$2023,$G1125,'1060 NQN'!$M$2:$M$2023)/$K1125,0)</f>
        <v/>
      </c>
      <c r="O1125" s="31">
        <f>IFERROR($K1125*$N1125,"")</f>
        <v/>
      </c>
      <c r="P1125" s="31">
        <f>IFERROR($L1125*$N1125,"")</f>
        <v/>
      </c>
      <c r="Q1125" s="31">
        <f>$M1125*$N1125</f>
        <v/>
      </c>
      <c r="R1125" s="29" t="n"/>
      <c r="S1125" s="39" t="n"/>
      <c r="T1125" s="29" t="inlineStr">
        <is>
          <t>Sin recuento físico en el inventario de Avain</t>
        </is>
      </c>
      <c r="U1125" s="40" t="inlineStr">
        <is>
          <t>Sin recuento físico</t>
        </is>
      </c>
      <c r="V1125" s="29" t="n"/>
      <c r="W1125" s="29" t="n"/>
      <c r="X1125" s="29" t="n"/>
      <c r="Y1125" s="29" t="n"/>
      <c r="Z1125" s="29" t="n"/>
      <c r="AA1125" s="29" t="n"/>
    </row>
    <row r="1126">
      <c r="A1126" s="29" t="inlineStr">
        <is>
          <t>Neuquén</t>
        </is>
      </c>
      <c r="B1126" s="29" t="inlineStr">
        <is>
          <t>1060</t>
        </is>
      </c>
      <c r="C1126" s="29" t="inlineStr">
        <is>
          <t>Stock SAP</t>
        </is>
      </c>
      <c r="D1126" s="29" t="inlineStr">
        <is>
          <t>Descartables</t>
        </is>
      </c>
      <c r="E1126" s="29" t="inlineStr">
        <is>
          <t>ZDES</t>
        </is>
      </c>
      <c r="F1126" s="29" t="inlineStr">
        <is>
          <t>Dentro del alcance</t>
        </is>
      </c>
      <c r="G1126" s="29" t="inlineStr">
        <is>
          <t>2000060</t>
        </is>
      </c>
      <c r="H1126" s="29" t="inlineStr">
        <is>
          <t>LLAVE DE 3 VIAS</t>
        </is>
      </c>
      <c r="I1126" s="29" t="n"/>
      <c r="J1126" s="29" t="n"/>
      <c r="K1126" s="30">
        <f>SUMIF('1060 NQN'!$A$2:$A$2023,$G1126,'1060 NQN'!$I$2:$I$2023)</f>
        <v/>
      </c>
      <c r="L1126" s="30">
        <f>SUMIF('1060 NQN'!$A$2:$A$2023,$G1126,'1060 NQN'!$Q$2:$Q$2023)</f>
        <v/>
      </c>
      <c r="M1126" s="30">
        <f>$K1126-$L1126</f>
        <v/>
      </c>
      <c r="N1126" s="31">
        <f>IFERROR(SUMIF('1060 NQN'!$A$2:$A$2023,$G1126,'1060 NQN'!$M$2:$M$2023)/$K1126,0)</f>
        <v/>
      </c>
      <c r="O1126" s="31">
        <f>IFERROR($K1126*$N1126,"")</f>
        <v/>
      </c>
      <c r="P1126" s="31">
        <f>IFERROR($L1126*$N1126,"")</f>
        <v/>
      </c>
      <c r="Q1126" s="31">
        <f>$M1126*$N1126</f>
        <v/>
      </c>
      <c r="R1126" s="29" t="n"/>
      <c r="S1126" s="39" t="n"/>
      <c r="T1126" s="29" t="inlineStr">
        <is>
          <t>Sin recuento físico en el inventario de Avain</t>
        </is>
      </c>
      <c r="U1126" s="40" t="inlineStr">
        <is>
          <t>Sin recuento físico</t>
        </is>
      </c>
      <c r="V1126" s="29" t="n"/>
      <c r="W1126" s="29" t="n"/>
      <c r="X1126" s="29" t="n"/>
      <c r="Y1126" s="29" t="n"/>
      <c r="Z1126" s="29" t="n"/>
      <c r="AA1126" s="29" t="n"/>
    </row>
    <row r="1127">
      <c r="A1127" s="29" t="inlineStr">
        <is>
          <t>Neuquén</t>
        </is>
      </c>
      <c r="B1127" s="29" t="inlineStr">
        <is>
          <t>1060</t>
        </is>
      </c>
      <c r="C1127" s="29" t="inlineStr">
        <is>
          <t>Stock SAP</t>
        </is>
      </c>
      <c r="D1127" s="29" t="inlineStr">
        <is>
          <t>Descartables</t>
        </is>
      </c>
      <c r="E1127" s="29" t="inlineStr">
        <is>
          <t>ZDES</t>
        </is>
      </c>
      <c r="F1127" s="29" t="inlineStr">
        <is>
          <t>Dentro del alcance</t>
        </is>
      </c>
      <c r="G1127" s="29" t="inlineStr">
        <is>
          <t>2000061</t>
        </is>
      </c>
      <c r="H1127" s="29" t="inlineStr">
        <is>
          <t>MANDRIL ESTERIL PEDIATRICO 2MM</t>
        </is>
      </c>
      <c r="I1127" s="29" t="n"/>
      <c r="J1127" s="29" t="n"/>
      <c r="K1127" s="30">
        <f>SUMIF('1060 NQN'!$A$2:$A$2023,$G1127,'1060 NQN'!$I$2:$I$2023)</f>
        <v/>
      </c>
      <c r="L1127" s="30">
        <f>SUMIF('1060 NQN'!$A$2:$A$2023,$G1127,'1060 NQN'!$Q$2:$Q$2023)</f>
        <v/>
      </c>
      <c r="M1127" s="30">
        <f>$K1127-$L1127</f>
        <v/>
      </c>
      <c r="N1127" s="31">
        <f>IFERROR(SUMIF('1060 NQN'!$A$2:$A$2023,$G1127,'1060 NQN'!$M$2:$M$2023)/$K1127,0)</f>
        <v/>
      </c>
      <c r="O1127" s="31">
        <f>IFERROR($K1127*$N1127,"")</f>
        <v/>
      </c>
      <c r="P1127" s="31">
        <f>IFERROR($L1127*$N1127,"")</f>
        <v/>
      </c>
      <c r="Q1127" s="31">
        <f>$M1127*$N1127</f>
        <v/>
      </c>
      <c r="R1127" s="29" t="n"/>
      <c r="S1127" s="39" t="n"/>
      <c r="T1127" s="29" t="inlineStr">
        <is>
          <t>Sin recuento físico en el inventario de Avain</t>
        </is>
      </c>
      <c r="U1127" s="40" t="inlineStr">
        <is>
          <t>Sin recuento físico</t>
        </is>
      </c>
      <c r="V1127" s="29" t="n"/>
      <c r="W1127" s="29" t="n"/>
      <c r="X1127" s="29" t="n"/>
      <c r="Y1127" s="29" t="n"/>
      <c r="Z1127" s="29" t="n"/>
      <c r="AA1127" s="29" t="n"/>
    </row>
    <row r="1128">
      <c r="A1128" s="29" t="inlineStr">
        <is>
          <t>Neuquén</t>
        </is>
      </c>
      <c r="B1128" s="29" t="inlineStr">
        <is>
          <t>1060</t>
        </is>
      </c>
      <c r="C1128" s="29" t="inlineStr">
        <is>
          <t>Stock SAP</t>
        </is>
      </c>
      <c r="D1128" s="29" t="inlineStr">
        <is>
          <t>Descartables</t>
        </is>
      </c>
      <c r="E1128" s="29" t="inlineStr">
        <is>
          <t>ZDES</t>
        </is>
      </c>
      <c r="F1128" s="29" t="inlineStr">
        <is>
          <t>Dentro del alcance</t>
        </is>
      </c>
      <c r="G1128" s="29" t="inlineStr">
        <is>
          <t>2000098</t>
        </is>
      </c>
      <c r="H1128" s="29" t="inlineStr">
        <is>
          <t>APOSITO QUIRURGICO ESTERIL 10X20CM-SYRA</t>
        </is>
      </c>
      <c r="I1128" s="29" t="n"/>
      <c r="J1128" s="29" t="n"/>
      <c r="K1128" s="30">
        <f>SUMIF('1060 NQN'!$A$2:$A$2023,$G1128,'1060 NQN'!$I$2:$I$2023)</f>
        <v/>
      </c>
      <c r="L1128" s="30">
        <f>SUMIF('1060 NQN'!$A$2:$A$2023,$G1128,'1060 NQN'!$Q$2:$Q$2023)</f>
        <v/>
      </c>
      <c r="M1128" s="30">
        <f>$K1128-$L1128</f>
        <v/>
      </c>
      <c r="N1128" s="31">
        <f>IFERROR(SUMIF('1060 NQN'!$A$2:$A$2023,$G1128,'1060 NQN'!$M$2:$M$2023)/$K1128,0)</f>
        <v/>
      </c>
      <c r="O1128" s="31">
        <f>IFERROR($K1128*$N1128,"")</f>
        <v/>
      </c>
      <c r="P1128" s="31">
        <f>IFERROR($L1128*$N1128,"")</f>
        <v/>
      </c>
      <c r="Q1128" s="31">
        <f>$M1128*$N1128</f>
        <v/>
      </c>
      <c r="R1128" s="29" t="n"/>
      <c r="S1128" s="39" t="n"/>
      <c r="T1128" s="29" t="inlineStr">
        <is>
          <t>Sin recuento físico en el inventario de Avain</t>
        </is>
      </c>
      <c r="U1128" s="40" t="inlineStr">
        <is>
          <t>Sin recuento físico</t>
        </is>
      </c>
      <c r="V1128" s="29" t="n"/>
      <c r="W1128" s="29" t="n"/>
      <c r="X1128" s="29" t="n"/>
      <c r="Y1128" s="29" t="n"/>
      <c r="Z1128" s="29" t="n"/>
      <c r="AA1128" s="29" t="n"/>
    </row>
    <row r="1129">
      <c r="A1129" s="29" t="inlineStr">
        <is>
          <t>Neuquén</t>
        </is>
      </c>
      <c r="B1129" s="29" t="inlineStr">
        <is>
          <t>1060</t>
        </is>
      </c>
      <c r="C1129" s="29" t="inlineStr">
        <is>
          <t>Stock SAP</t>
        </is>
      </c>
      <c r="D1129" s="29" t="inlineStr">
        <is>
          <t>Descartables</t>
        </is>
      </c>
      <c r="E1129" s="29" t="inlineStr">
        <is>
          <t>ZDES</t>
        </is>
      </c>
      <c r="F1129" s="29" t="inlineStr">
        <is>
          <t>Dentro del alcance</t>
        </is>
      </c>
      <c r="G1129" s="29" t="inlineStr">
        <is>
          <t>2000167</t>
        </is>
      </c>
      <c r="H1129" s="29" t="inlineStr">
        <is>
          <t>MASCARA PARA NEBULIZAR PEDIATRICA</t>
        </is>
      </c>
      <c r="I1129" s="29" t="n"/>
      <c r="J1129" s="29" t="n"/>
      <c r="K1129" s="30">
        <f>SUMIF('1060 NQN'!$A$2:$A$2023,$G1129,'1060 NQN'!$I$2:$I$2023)</f>
        <v/>
      </c>
      <c r="L1129" s="30">
        <f>SUMIF('1060 NQN'!$A$2:$A$2023,$G1129,'1060 NQN'!$Q$2:$Q$2023)</f>
        <v/>
      </c>
      <c r="M1129" s="30">
        <f>$K1129-$L1129</f>
        <v/>
      </c>
      <c r="N1129" s="31">
        <f>IFERROR(SUMIF('1060 NQN'!$A$2:$A$2023,$G1129,'1060 NQN'!$M$2:$M$2023)/$K1129,0)</f>
        <v/>
      </c>
      <c r="O1129" s="31">
        <f>IFERROR($K1129*$N1129,"")</f>
        <v/>
      </c>
      <c r="P1129" s="31">
        <f>IFERROR($L1129*$N1129,"")</f>
        <v/>
      </c>
      <c r="Q1129" s="31">
        <f>$M1129*$N1129</f>
        <v/>
      </c>
      <c r="R1129" s="29" t="n"/>
      <c r="S1129" s="39" t="n"/>
      <c r="T1129" s="29" t="inlineStr">
        <is>
          <t>Sin recuento físico en el inventario de Avain</t>
        </is>
      </c>
      <c r="U1129" s="40" t="inlineStr">
        <is>
          <t>Sin recuento físico</t>
        </is>
      </c>
      <c r="V1129" s="29" t="n"/>
      <c r="W1129" s="29" t="n"/>
      <c r="X1129" s="29" t="n"/>
      <c r="Y1129" s="29" t="n"/>
      <c r="Z1129" s="29" t="n"/>
      <c r="AA1129" s="29" t="n"/>
    </row>
    <row r="1130">
      <c r="A1130" s="29" t="inlineStr">
        <is>
          <t>Neuquén</t>
        </is>
      </c>
      <c r="B1130" s="29" t="inlineStr">
        <is>
          <t>1060</t>
        </is>
      </c>
      <c r="C1130" s="29" t="inlineStr">
        <is>
          <t>Stock SAP</t>
        </is>
      </c>
      <c r="D1130" s="29" t="inlineStr">
        <is>
          <t>Descartables</t>
        </is>
      </c>
      <c r="E1130" s="29" t="inlineStr">
        <is>
          <t>ZDES</t>
        </is>
      </c>
      <c r="F1130" s="29" t="inlineStr">
        <is>
          <t>Dentro del alcance</t>
        </is>
      </c>
      <c r="G1130" s="29" t="inlineStr">
        <is>
          <t>2000207</t>
        </is>
      </c>
      <c r="H1130" s="29" t="inlineStr">
        <is>
          <t>TELA ADH AL ZnO NO HIPOALERG 2.5CM</t>
        </is>
      </c>
      <c r="I1130" s="29" t="n"/>
      <c r="J1130" s="29" t="n"/>
      <c r="K1130" s="30">
        <f>SUMIF('1060 NQN'!$A$2:$A$2023,$G1130,'1060 NQN'!$I$2:$I$2023)</f>
        <v/>
      </c>
      <c r="L1130" s="30">
        <f>SUMIF('1060 NQN'!$A$2:$A$2023,$G1130,'1060 NQN'!$Q$2:$Q$2023)</f>
        <v/>
      </c>
      <c r="M1130" s="30">
        <f>$K1130-$L1130</f>
        <v/>
      </c>
      <c r="N1130" s="31">
        <f>IFERROR(SUMIF('1060 NQN'!$A$2:$A$2023,$G1130,'1060 NQN'!$M$2:$M$2023)/$K1130,0)</f>
        <v/>
      </c>
      <c r="O1130" s="31">
        <f>IFERROR($K1130*$N1130,"")</f>
        <v/>
      </c>
      <c r="P1130" s="31">
        <f>IFERROR($L1130*$N1130,"")</f>
        <v/>
      </c>
      <c r="Q1130" s="31">
        <f>$M1130*$N1130</f>
        <v/>
      </c>
      <c r="R1130" s="29" t="n"/>
      <c r="S1130" s="39" t="n"/>
      <c r="T1130" s="29" t="inlineStr">
        <is>
          <t>Sin recuento físico en el inventario de Avain</t>
        </is>
      </c>
      <c r="U1130" s="40" t="inlineStr">
        <is>
          <t>Sin recuento físico</t>
        </is>
      </c>
      <c r="V1130" s="29" t="n"/>
      <c r="W1130" s="29" t="n"/>
      <c r="X1130" s="29" t="n"/>
      <c r="Y1130" s="29" t="n"/>
      <c r="Z1130" s="29" t="n"/>
      <c r="AA1130" s="29" t="n"/>
    </row>
    <row r="1131">
      <c r="A1131" s="29" t="inlineStr">
        <is>
          <t>Neuquén</t>
        </is>
      </c>
      <c r="B1131" s="29" t="inlineStr">
        <is>
          <t>1060</t>
        </is>
      </c>
      <c r="C1131" s="29" t="inlineStr">
        <is>
          <t>Stock SAP</t>
        </is>
      </c>
      <c r="D1131" s="29" t="inlineStr">
        <is>
          <t>Descartables</t>
        </is>
      </c>
      <c r="E1131" s="29" t="inlineStr">
        <is>
          <t>ZDES</t>
        </is>
      </c>
      <c r="F1131" s="29" t="inlineStr">
        <is>
          <t>Dentro del alcance</t>
        </is>
      </c>
      <c r="G1131" s="29" t="inlineStr">
        <is>
          <t>2000211</t>
        </is>
      </c>
      <c r="H1131" s="29" t="inlineStr">
        <is>
          <t>TUBULADURA PARA O2  DE 2 MTS</t>
        </is>
      </c>
      <c r="I1131" s="29" t="n"/>
      <c r="J1131" s="29" t="n"/>
      <c r="K1131" s="30">
        <f>SUMIF('1060 NQN'!$A$2:$A$2023,$G1131,'1060 NQN'!$I$2:$I$2023)</f>
        <v/>
      </c>
      <c r="L1131" s="30">
        <f>SUMIF('1060 NQN'!$A$2:$A$2023,$G1131,'1060 NQN'!$Q$2:$Q$2023)</f>
        <v/>
      </c>
      <c r="M1131" s="30">
        <f>$K1131-$L1131</f>
        <v/>
      </c>
      <c r="N1131" s="31">
        <f>IFERROR(SUMIF('1060 NQN'!$A$2:$A$2023,$G1131,'1060 NQN'!$M$2:$M$2023)/$K1131,0)</f>
        <v/>
      </c>
      <c r="O1131" s="31">
        <f>IFERROR($K1131*$N1131,"")</f>
        <v/>
      </c>
      <c r="P1131" s="31">
        <f>IFERROR($L1131*$N1131,"")</f>
        <v/>
      </c>
      <c r="Q1131" s="31">
        <f>$M1131*$N1131</f>
        <v/>
      </c>
      <c r="R1131" s="29" t="n"/>
      <c r="S1131" s="39" t="n"/>
      <c r="T1131" s="29" t="inlineStr">
        <is>
          <t>Sin recuento físico en el inventario de Avain</t>
        </is>
      </c>
      <c r="U1131" s="40" t="inlineStr">
        <is>
          <t>Sin recuento físico</t>
        </is>
      </c>
      <c r="V1131" s="29" t="n"/>
      <c r="W1131" s="29" t="n"/>
      <c r="X1131" s="29" t="n"/>
      <c r="Y1131" s="29" t="n"/>
      <c r="Z1131" s="29" t="n"/>
      <c r="AA1131" s="29" t="n"/>
    </row>
    <row r="1132">
      <c r="A1132" s="29" t="inlineStr">
        <is>
          <t>Neuquén</t>
        </is>
      </c>
      <c r="B1132" s="29" t="inlineStr">
        <is>
          <t>1060</t>
        </is>
      </c>
      <c r="C1132" s="29" t="inlineStr">
        <is>
          <t>Stock SAP</t>
        </is>
      </c>
      <c r="D1132" s="29" t="inlineStr">
        <is>
          <t>Descartables</t>
        </is>
      </c>
      <c r="E1132" s="29" t="inlineStr">
        <is>
          <t>ZDES</t>
        </is>
      </c>
      <c r="F1132" s="29" t="inlineStr">
        <is>
          <t>Dentro del alcance</t>
        </is>
      </c>
      <c r="G1132" s="29" t="inlineStr">
        <is>
          <t>2000464</t>
        </is>
      </c>
      <c r="H1132" s="29" t="inlineStr">
        <is>
          <t>PARCHE OCULAR DESCARTABLE</t>
        </is>
      </c>
      <c r="I1132" s="29" t="n"/>
      <c r="J1132" s="29" t="n"/>
      <c r="K1132" s="30">
        <f>SUMIF('1060 NQN'!$A$2:$A$2023,$G1132,'1060 NQN'!$I$2:$I$2023)</f>
        <v/>
      </c>
      <c r="L1132" s="30">
        <f>SUMIF('1060 NQN'!$A$2:$A$2023,$G1132,'1060 NQN'!$Q$2:$Q$2023)</f>
        <v/>
      </c>
      <c r="M1132" s="30">
        <f>$K1132-$L1132</f>
        <v/>
      </c>
      <c r="N1132" s="31">
        <f>IFERROR(SUMIF('1060 NQN'!$A$2:$A$2023,$G1132,'1060 NQN'!$M$2:$M$2023)/$K1132,0)</f>
        <v/>
      </c>
      <c r="O1132" s="31">
        <f>IFERROR($K1132*$N1132,"")</f>
        <v/>
      </c>
      <c r="P1132" s="31">
        <f>IFERROR($L1132*$N1132,"")</f>
        <v/>
      </c>
      <c r="Q1132" s="31">
        <f>$M1132*$N1132</f>
        <v/>
      </c>
      <c r="R1132" s="29" t="n"/>
      <c r="S1132" s="39" t="n"/>
      <c r="T1132" s="29" t="inlineStr">
        <is>
          <t>Sin recuento físico en el inventario de Avain</t>
        </is>
      </c>
      <c r="U1132" s="40" t="inlineStr">
        <is>
          <t>Sin recuento físico</t>
        </is>
      </c>
      <c r="V1132" s="29" t="n"/>
      <c r="W1132" s="29" t="n"/>
      <c r="X1132" s="29" t="n"/>
      <c r="Y1132" s="29" t="n"/>
      <c r="Z1132" s="29" t="n"/>
      <c r="AA1132" s="29" t="n"/>
    </row>
    <row r="1133">
      <c r="A1133" s="29" t="inlineStr">
        <is>
          <t>Neuquén</t>
        </is>
      </c>
      <c r="B1133" s="29" t="inlineStr">
        <is>
          <t>1060</t>
        </is>
      </c>
      <c r="C1133" s="29" t="inlineStr">
        <is>
          <t>Stock SAP</t>
        </is>
      </c>
      <c r="D1133" s="29" t="inlineStr">
        <is>
          <t>Descartables</t>
        </is>
      </c>
      <c r="E1133" s="29" t="inlineStr">
        <is>
          <t>ZDES</t>
        </is>
      </c>
      <c r="F1133" s="29" t="inlineStr">
        <is>
          <t>Dentro del alcance</t>
        </is>
      </c>
      <c r="G1133" s="29" t="inlineStr">
        <is>
          <t>2000471</t>
        </is>
      </c>
      <c r="H1133" s="29" t="inlineStr">
        <is>
          <t>SUJETADOR C/VELCRO CORTO</t>
        </is>
      </c>
      <c r="I1133" s="29" t="n"/>
      <c r="J1133" s="29" t="n"/>
      <c r="K1133" s="30">
        <f>SUMIF('1060 NQN'!$A$2:$A$2023,$G1133,'1060 NQN'!$I$2:$I$2023)</f>
        <v/>
      </c>
      <c r="L1133" s="30">
        <f>SUMIF('1060 NQN'!$A$2:$A$2023,$G1133,'1060 NQN'!$Q$2:$Q$2023)</f>
        <v/>
      </c>
      <c r="M1133" s="30">
        <f>$K1133-$L1133</f>
        <v/>
      </c>
      <c r="N1133" s="31">
        <f>IFERROR(SUMIF('1060 NQN'!$A$2:$A$2023,$G1133,'1060 NQN'!$M$2:$M$2023)/$K1133,0)</f>
        <v/>
      </c>
      <c r="O1133" s="31">
        <f>IFERROR($K1133*$N1133,"")</f>
        <v/>
      </c>
      <c r="P1133" s="31">
        <f>IFERROR($L1133*$N1133,"")</f>
        <v/>
      </c>
      <c r="Q1133" s="31">
        <f>$M1133*$N1133</f>
        <v/>
      </c>
      <c r="R1133" s="29" t="n"/>
      <c r="S1133" s="39" t="n"/>
      <c r="T1133" s="29" t="inlineStr">
        <is>
          <t>Sin recuento físico en el inventario de Avain</t>
        </is>
      </c>
      <c r="U1133" s="40" t="inlineStr">
        <is>
          <t>Sin recuento físico</t>
        </is>
      </c>
      <c r="V1133" s="29" t="n"/>
      <c r="W1133" s="29" t="n"/>
      <c r="X1133" s="29" t="n"/>
      <c r="Y1133" s="29" t="n"/>
      <c r="Z1133" s="29" t="n"/>
      <c r="AA1133" s="29" t="n"/>
    </row>
    <row r="1134">
      <c r="A1134" s="29" t="inlineStr">
        <is>
          <t>Neuquén</t>
        </is>
      </c>
      <c r="B1134" s="29" t="inlineStr">
        <is>
          <t>1060</t>
        </is>
      </c>
      <c r="C1134" s="29" t="inlineStr">
        <is>
          <t>Stock SAP</t>
        </is>
      </c>
      <c r="D1134" s="29" t="inlineStr">
        <is>
          <t>Descartables</t>
        </is>
      </c>
      <c r="E1134" s="29" t="inlineStr">
        <is>
          <t>ZDES</t>
        </is>
      </c>
      <c r="F1134" s="29" t="inlineStr">
        <is>
          <t>Dentro del alcance</t>
        </is>
      </c>
      <c r="G1134" s="29" t="inlineStr">
        <is>
          <t>2000901</t>
        </is>
      </c>
      <c r="H1134" s="29" t="inlineStr">
        <is>
          <t>GASA ESTERIL 20X20CM</t>
        </is>
      </c>
      <c r="I1134" s="29" t="n"/>
      <c r="J1134" s="29" t="n"/>
      <c r="K1134" s="30">
        <f>SUMIF('1060 NQN'!$A$2:$A$2023,$G1134,'1060 NQN'!$I$2:$I$2023)</f>
        <v/>
      </c>
      <c r="L1134" s="30">
        <f>SUMIF('1060 NQN'!$A$2:$A$2023,$G1134,'1060 NQN'!$Q$2:$Q$2023)</f>
        <v/>
      </c>
      <c r="M1134" s="30">
        <f>$K1134-$L1134</f>
        <v/>
      </c>
      <c r="N1134" s="31">
        <f>IFERROR(SUMIF('1060 NQN'!$A$2:$A$2023,$G1134,'1060 NQN'!$M$2:$M$2023)/$K1134,0)</f>
        <v/>
      </c>
      <c r="O1134" s="31">
        <f>IFERROR($K1134*$N1134,"")</f>
        <v/>
      </c>
      <c r="P1134" s="31">
        <f>IFERROR($L1134*$N1134,"")</f>
        <v/>
      </c>
      <c r="Q1134" s="31">
        <f>$M1134*$N1134</f>
        <v/>
      </c>
      <c r="R1134" s="29" t="n"/>
      <c r="S1134" s="39" t="n"/>
      <c r="T1134" s="29" t="inlineStr">
        <is>
          <t>Sin recuento físico en el inventario de Avain</t>
        </is>
      </c>
      <c r="U1134" s="40" t="inlineStr">
        <is>
          <t>Sin recuento físico</t>
        </is>
      </c>
      <c r="V1134" s="29" t="n"/>
      <c r="W1134" s="29" t="n"/>
      <c r="X1134" s="29" t="n"/>
      <c r="Y1134" s="29" t="n"/>
      <c r="Z1134" s="29" t="n"/>
      <c r="AA1134" s="29" t="n"/>
    </row>
    <row r="1135">
      <c r="A1135" s="29" t="inlineStr">
        <is>
          <t>Neuquén</t>
        </is>
      </c>
      <c r="B1135" s="29" t="inlineStr">
        <is>
          <t>1060</t>
        </is>
      </c>
      <c r="C1135" s="29" t="inlineStr">
        <is>
          <t>Stock SAP</t>
        </is>
      </c>
      <c r="D1135" s="29" t="inlineStr">
        <is>
          <t>Equipos</t>
        </is>
      </c>
      <c r="E1135" s="29" t="inlineStr">
        <is>
          <t>ZEQI</t>
        </is>
      </c>
      <c r="F1135" s="29" t="inlineStr">
        <is>
          <t>Fuera del alcance</t>
        </is>
      </c>
      <c r="G1135" s="29" t="inlineStr">
        <is>
          <t>CT0207RS</t>
        </is>
      </c>
      <c r="H1135" s="29" t="inlineStr">
        <is>
          <t>DEA SEMIAUTOMATICO CARDIAID D</t>
        </is>
      </c>
      <c r="I1135" s="29" t="n"/>
      <c r="J1135" s="29" t="n"/>
      <c r="K1135" s="30">
        <f>SUMIF('1060 NQN'!$A$2:$A$2023,$G1135,'1060 NQN'!$I$2:$I$2023)</f>
        <v/>
      </c>
      <c r="L1135" s="30">
        <f>SUMIF('1060 NQN'!$A$2:$A$2023,$G1135,'1060 NQN'!$Q$2:$Q$2023)</f>
        <v/>
      </c>
      <c r="M1135" s="30">
        <f>$K1135-$L1135</f>
        <v/>
      </c>
      <c r="N1135" s="31">
        <f>IFERROR(SUMIF('1060 NQN'!$A$2:$A$2023,$G1135,'1060 NQN'!$M$2:$M$2023)/$K1135,0)</f>
        <v/>
      </c>
      <c r="O1135" s="31">
        <f>IFERROR($K1135*$N1135,"")</f>
        <v/>
      </c>
      <c r="P1135" s="31">
        <f>IFERROR($L1135*$N1135,"")</f>
        <v/>
      </c>
      <c r="Q1135" s="31">
        <f>$M1135*$N1135</f>
        <v/>
      </c>
      <c r="R1135" s="29" t="n"/>
      <c r="S1135" s="39" t="n"/>
      <c r="T1135" s="29" t="inlineStr">
        <is>
          <t>No aplica: equipos, clasificación que el inventario físico de Farmacia no releva</t>
        </is>
      </c>
      <c r="U1135" s="40" t="inlineStr">
        <is>
          <t>Fuera del alcance del inventario físico</t>
        </is>
      </c>
      <c r="V1135" s="29" t="n"/>
      <c r="W1135" s="29" t="n"/>
      <c r="X1135" s="29" t="n"/>
      <c r="Y1135" s="29" t="n"/>
      <c r="Z1135" s="29" t="n"/>
      <c r="AA1135" s="29" t="n"/>
    </row>
    <row r="1136">
      <c r="A1136" s="29" t="inlineStr">
        <is>
          <t>Neuquén</t>
        </is>
      </c>
      <c r="B1136" s="29" t="inlineStr">
        <is>
          <t>1060</t>
        </is>
      </c>
      <c r="C1136" s="29" t="inlineStr">
        <is>
          <t>Stock SAP</t>
        </is>
      </c>
      <c r="D1136" s="29" t="inlineStr">
        <is>
          <t>Equipos</t>
        </is>
      </c>
      <c r="E1136" s="29" t="inlineStr">
        <is>
          <t>ZEQI</t>
        </is>
      </c>
      <c r="F1136" s="29" t="inlineStr">
        <is>
          <t>Fuera del alcance</t>
        </is>
      </c>
      <c r="G1136" s="29" t="inlineStr">
        <is>
          <t>GAB123</t>
        </is>
      </c>
      <c r="H1136" s="29" t="inlineStr">
        <is>
          <t>GABINETE D</t>
        </is>
      </c>
      <c r="I1136" s="29" t="n"/>
      <c r="J1136" s="29" t="n"/>
      <c r="K1136" s="30">
        <f>SUMIF('1060 NQN'!$A$2:$A$2023,$G1136,'1060 NQN'!$I$2:$I$2023)</f>
        <v/>
      </c>
      <c r="L1136" s="30">
        <f>SUMIF('1060 NQN'!$A$2:$A$2023,$G1136,'1060 NQN'!$Q$2:$Q$2023)</f>
        <v/>
      </c>
      <c r="M1136" s="30">
        <f>$K1136-$L1136</f>
        <v/>
      </c>
      <c r="N1136" s="31">
        <f>IFERROR(SUMIF('1060 NQN'!$A$2:$A$2023,$G1136,'1060 NQN'!$M$2:$M$2023)/$K1136,0)</f>
        <v/>
      </c>
      <c r="O1136" s="31">
        <f>IFERROR($K1136*$N1136,"")</f>
        <v/>
      </c>
      <c r="P1136" s="31">
        <f>IFERROR($L1136*$N1136,"")</f>
        <v/>
      </c>
      <c r="Q1136" s="31">
        <f>$M1136*$N1136</f>
        <v/>
      </c>
      <c r="R1136" s="29" t="n"/>
      <c r="S1136" s="39" t="n"/>
      <c r="T1136" s="29" t="inlineStr">
        <is>
          <t>No aplica: equipos, clasificación que el inventario físico de Farmacia no releva</t>
        </is>
      </c>
      <c r="U1136" s="40" t="inlineStr">
        <is>
          <t>Fuera del alcance del inventario físico</t>
        </is>
      </c>
      <c r="V1136" s="29" t="n"/>
      <c r="W1136" s="29" t="n"/>
      <c r="X1136" s="29" t="n"/>
      <c r="Y1136" s="29" t="n"/>
      <c r="Z1136" s="29" t="n"/>
      <c r="AA1136" s="29" t="n"/>
    </row>
    <row r="1137">
      <c r="A1137" s="29" t="inlineStr">
        <is>
          <t>Neuquén</t>
        </is>
      </c>
      <c r="B1137" s="29" t="inlineStr">
        <is>
          <t>1060</t>
        </is>
      </c>
      <c r="C1137" s="44" t="inlineStr">
        <is>
          <t>Inventario físico sin código SAP</t>
        </is>
      </c>
      <c r="D1137" s="29" t="inlineStr">
        <is>
          <t>Sin clasificar en SAP</t>
        </is>
      </c>
      <c r="E1137" s="29" t="n"/>
      <c r="F1137" s="29" t="inlineStr">
        <is>
          <t>Dentro del alcance</t>
        </is>
      </c>
      <c r="G1137" s="29" t="n"/>
      <c r="H1137" s="29" t="n"/>
      <c r="I1137" s="29" t="inlineStr">
        <is>
          <t>269</t>
        </is>
      </c>
      <c r="J1137" s="29" t="inlineStr">
        <is>
          <t>Aguja 15/8</t>
        </is>
      </c>
      <c r="K1137" s="30" t="n">
        <v>0</v>
      </c>
      <c r="L1137" s="30">
        <f>'1060 NQN'!$Q$2024</f>
        <v/>
      </c>
      <c r="M1137" s="30">
        <f>$K1137-$L1137</f>
        <v/>
      </c>
      <c r="N1137" s="31" t="n"/>
      <c r="O1137" s="31">
        <f>IFERROR($K1137*$N1137,"")</f>
        <v/>
      </c>
      <c r="P1137" s="31">
        <f>IFERROR($L1137*$N1137,"")</f>
        <v/>
      </c>
      <c r="Q1137" s="31" t="n"/>
      <c r="R1137" s="41" t="inlineStr">
        <is>
          <t>Sin valor unitario en SAP: la diferencia económica de este ítem no puede calcularse (dato faltante).</t>
        </is>
      </c>
      <c r="S1137" s="45" t="inlineStr">
        <is>
          <t>Sin coincidencia</t>
        </is>
      </c>
      <c r="T1137" s="29" t="inlineStr">
        <is>
          <t>Sin correspondencia confirmada: hay aproximaciones en SAP, descartadas por presentación o evidencia débil</t>
        </is>
      </c>
      <c r="U1137" s="45" t="inlineStr">
        <is>
          <t>Alta de material en SAP (sin código)</t>
        </is>
      </c>
      <c r="V1137" s="29" t="inlineStr">
        <is>
          <t>Sin coincidencia</t>
        </is>
      </c>
      <c r="W1137" s="29" t="inlineStr">
        <is>
          <t>No</t>
        </is>
      </c>
      <c r="X1137" s="29" t="n"/>
      <c r="Y1137" s="29" t="inlineStr">
        <is>
          <t>No</t>
        </is>
      </c>
      <c r="Z1137" s="29" t="n"/>
      <c r="AA1137" s="29" t="inlineStr">
        <is>
          <t>Mejor aproximación descartada: 2000291 AGUJA HUBER (similitud 0.39).</t>
        </is>
      </c>
    </row>
    <row r="1138">
      <c r="A1138" s="29" t="inlineStr">
        <is>
          <t>Neuquén</t>
        </is>
      </c>
      <c r="B1138" s="29" t="inlineStr">
        <is>
          <t>1060</t>
        </is>
      </c>
      <c r="C1138" s="44" t="inlineStr">
        <is>
          <t>Inventario físico sin código SAP</t>
        </is>
      </c>
      <c r="D1138" s="29" t="inlineStr">
        <is>
          <t>Sin clasificar en SAP</t>
        </is>
      </c>
      <c r="E1138" s="29" t="n"/>
      <c r="F1138" s="29" t="inlineStr">
        <is>
          <t>Dentro del alcance</t>
        </is>
      </c>
      <c r="G1138" s="29" t="n"/>
      <c r="H1138" s="29" t="n"/>
      <c r="I1138" s="29" t="inlineStr">
        <is>
          <t>473</t>
        </is>
      </c>
      <c r="J1138" s="29" t="inlineStr">
        <is>
          <t>AGUJA PARA LAPICERA INSULINA 31G 5MM</t>
        </is>
      </c>
      <c r="K1138" s="30" t="n">
        <v>0</v>
      </c>
      <c r="L1138" s="30">
        <f>'1060 NQN'!$Q$2025</f>
        <v/>
      </c>
      <c r="M1138" s="30">
        <f>$K1138-$L1138</f>
        <v/>
      </c>
      <c r="N1138" s="31" t="n"/>
      <c r="O1138" s="31">
        <f>IFERROR($K1138*$N1138,"")</f>
        <v/>
      </c>
      <c r="P1138" s="31">
        <f>IFERROR($L1138*$N1138,"")</f>
        <v/>
      </c>
      <c r="Q1138" s="31" t="n"/>
      <c r="R1138" s="41" t="inlineStr">
        <is>
          <t>Sin valor unitario en SAP: la diferencia económica de este ítem no puede calcularse (dato faltante).</t>
        </is>
      </c>
      <c r="S1138" s="45" t="inlineStr">
        <is>
          <t>Sin coincidencia</t>
        </is>
      </c>
      <c r="T1138" s="29" t="inlineStr">
        <is>
          <t>Sin correspondencia confirmada: hay aproximaciones en SAP, descartadas por presentación o evidencia débil</t>
        </is>
      </c>
      <c r="U1138" s="45" t="inlineStr">
        <is>
          <t>Alta de material en SAP (sin código)</t>
        </is>
      </c>
      <c r="V1138" s="29" t="inlineStr">
        <is>
          <t>Sin coincidencia</t>
        </is>
      </c>
      <c r="W1138" s="29" t="inlineStr">
        <is>
          <t>No</t>
        </is>
      </c>
      <c r="X1138" s="29" t="n"/>
      <c r="Y1138" s="29" t="inlineStr">
        <is>
          <t>No</t>
        </is>
      </c>
      <c r="Z1138" s="29" t="n"/>
      <c r="AA1138" s="29" t="inlineStr">
        <is>
          <t>Mejor aproximación descartada: 2000483 LINTERNA LAPICERA (una nomenclatura no informa dosis; similitud 0.38).</t>
        </is>
      </c>
    </row>
    <row r="1139">
      <c r="A1139" s="29" t="inlineStr">
        <is>
          <t>Neuquén</t>
        </is>
      </c>
      <c r="B1139" s="29" t="inlineStr">
        <is>
          <t>1060</t>
        </is>
      </c>
      <c r="C1139" s="44" t="inlineStr">
        <is>
          <t>Inventario físico sin código SAP</t>
        </is>
      </c>
      <c r="D1139" s="29" t="inlineStr">
        <is>
          <t>Sin clasificar en SAP</t>
        </is>
      </c>
      <c r="E1139" s="29" t="n"/>
      <c r="F1139" s="29" t="inlineStr">
        <is>
          <t>Dentro del alcance</t>
        </is>
      </c>
      <c r="G1139" s="29" t="n"/>
      <c r="H1139" s="29" t="n"/>
      <c r="I1139" s="29" t="inlineStr">
        <is>
          <t>468</t>
        </is>
      </c>
      <c r="J1139" s="29" t="inlineStr">
        <is>
          <t>Camilleros pack x10</t>
        </is>
      </c>
      <c r="K1139" s="30" t="n">
        <v>0</v>
      </c>
      <c r="L1139" s="30">
        <f>'1060 NQN'!$Q$2026</f>
        <v/>
      </c>
      <c r="M1139" s="30">
        <f>$K1139-$L1139</f>
        <v/>
      </c>
      <c r="N1139" s="31" t="n"/>
      <c r="O1139" s="31">
        <f>IFERROR($K1139*$N1139,"")</f>
        <v/>
      </c>
      <c r="P1139" s="31">
        <f>IFERROR($L1139*$N1139,"")</f>
        <v/>
      </c>
      <c r="Q1139" s="31" t="n"/>
      <c r="R1139" s="41" t="inlineStr">
        <is>
          <t>Sin valor unitario en SAP: la diferencia económica de este ítem no puede calcularse (dato faltante).</t>
        </is>
      </c>
      <c r="S1139" s="45" t="inlineStr">
        <is>
          <t>Sin coincidencia</t>
        </is>
      </c>
      <c r="T1139" s="29" t="inlineStr">
        <is>
          <t>Sin correspondencia confirmada: hay aproximaciones en SAP, descartadas por presentación o evidencia débil</t>
        </is>
      </c>
      <c r="U1139" s="45" t="inlineStr">
        <is>
          <t>Alta de material en SAP (sin código)</t>
        </is>
      </c>
      <c r="V1139" s="29" t="inlineStr">
        <is>
          <t>Sin coincidencia</t>
        </is>
      </c>
      <c r="W1139" s="29" t="inlineStr">
        <is>
          <t>No</t>
        </is>
      </c>
      <c r="X1139" s="29" t="n"/>
      <c r="Y1139" s="29" t="inlineStr">
        <is>
          <t>No</t>
        </is>
      </c>
      <c r="Z1139" s="29" t="n"/>
      <c r="AA1139" s="29" t="inlineStr">
        <is>
          <t>Mejor aproximación descartada: 3000463 CAMPERON TRUKER GRIS YAC TM (similitud 0.11).</t>
        </is>
      </c>
    </row>
    <row r="1140">
      <c r="A1140" s="29" t="inlineStr">
        <is>
          <t>Neuquén</t>
        </is>
      </c>
      <c r="B1140" s="29" t="inlineStr">
        <is>
          <t>1060</t>
        </is>
      </c>
      <c r="C1140" s="44" t="inlineStr">
        <is>
          <t>Inventario físico sin código SAP</t>
        </is>
      </c>
      <c r="D1140" s="29" t="inlineStr">
        <is>
          <t>Sin clasificar en SAP</t>
        </is>
      </c>
      <c r="E1140" s="29" t="n"/>
      <c r="F1140" s="29" t="inlineStr">
        <is>
          <t>Dentro del alcance</t>
        </is>
      </c>
      <c r="G1140" s="29" t="n"/>
      <c r="H1140" s="29" t="n"/>
      <c r="I1140" s="29" t="inlineStr">
        <is>
          <t>508</t>
        </is>
      </c>
      <c r="J1140" s="29" t="inlineStr">
        <is>
          <t>CAMISOLIN IMPERMEABLE + TOALLA CHICA</t>
        </is>
      </c>
      <c r="K1140" s="30" t="n">
        <v>0</v>
      </c>
      <c r="L1140" s="30">
        <f>'1060 NQN'!$Q$2027</f>
        <v/>
      </c>
      <c r="M1140" s="30">
        <f>$K1140-$L1140</f>
        <v/>
      </c>
      <c r="N1140" s="31" t="n"/>
      <c r="O1140" s="31">
        <f>IFERROR($K1140*$N1140,"")</f>
        <v/>
      </c>
      <c r="P1140" s="31">
        <f>IFERROR($L1140*$N1140,"")</f>
        <v/>
      </c>
      <c r="Q1140" s="31" t="n"/>
      <c r="R1140" s="41" t="inlineStr">
        <is>
          <t>Sin valor unitario en SAP: la diferencia económica de este ítem no puede calcularse (dato faltante).</t>
        </is>
      </c>
      <c r="S1140" s="45" t="inlineStr">
        <is>
          <t>Sin coincidencia</t>
        </is>
      </c>
      <c r="T1140" s="29" t="inlineStr">
        <is>
          <t>Sin correspondencia confirmada: hay aproximaciones en SAP, descartadas por presentación o evidencia débil</t>
        </is>
      </c>
      <c r="U1140" s="45" t="inlineStr">
        <is>
          <t>Alta de material en SAP (sin código)</t>
        </is>
      </c>
      <c r="V1140" s="29" t="inlineStr">
        <is>
          <t>Sin coincidencia</t>
        </is>
      </c>
      <c r="W1140" s="29" t="inlineStr">
        <is>
          <t>No</t>
        </is>
      </c>
      <c r="X1140" s="29" t="n"/>
      <c r="Y1140" s="29" t="inlineStr">
        <is>
          <t>No</t>
        </is>
      </c>
      <c r="Z1140" s="29" t="n"/>
      <c r="AA1140" s="29" t="inlineStr">
        <is>
          <t>El código Avain 508 figura en la homologación como «ClonazepamAmp.» (master M09-006), pero en el inventario físico corresponde a «CAMISOLIN IMPERMEABLE + TOALLA CHICA». El código no coincide con el producto: no se usó el vínculo de la homologación y se cruzó por nomenclatura. A revisar con los responsables de la base. Mejor aproximación descartada: 3000823 CAPA IMPERMEABLE TALLE XL (similitud 0.35).</t>
        </is>
      </c>
    </row>
    <row r="1141">
      <c r="A1141" s="29" t="inlineStr">
        <is>
          <t>Neuquén</t>
        </is>
      </c>
      <c r="B1141" s="29" t="inlineStr">
        <is>
          <t>1060</t>
        </is>
      </c>
      <c r="C1141" s="44" t="inlineStr">
        <is>
          <t>Inventario físico sin código SAP</t>
        </is>
      </c>
      <c r="D1141" s="29" t="inlineStr">
        <is>
          <t>Sin clasificar en SAP</t>
        </is>
      </c>
      <c r="E1141" s="29" t="n"/>
      <c r="F1141" s="29" t="inlineStr">
        <is>
          <t>Dentro del alcance</t>
        </is>
      </c>
      <c r="G1141" s="29" t="n"/>
      <c r="H1141" s="29" t="n"/>
      <c r="I1141" s="29" t="inlineStr">
        <is>
          <t>506</t>
        </is>
      </c>
      <c r="J1141" s="29" t="inlineStr">
        <is>
          <t>CAMPO IMPERMEABLE CHICO</t>
        </is>
      </c>
      <c r="K1141" s="30" t="n">
        <v>0</v>
      </c>
      <c r="L1141" s="30">
        <f>'1060 NQN'!$Q$2028</f>
        <v/>
      </c>
      <c r="M1141" s="30">
        <f>$K1141-$L1141</f>
        <v/>
      </c>
      <c r="N1141" s="31" t="n"/>
      <c r="O1141" s="31">
        <f>IFERROR($K1141*$N1141,"")</f>
        <v/>
      </c>
      <c r="P1141" s="31">
        <f>IFERROR($L1141*$N1141,"")</f>
        <v/>
      </c>
      <c r="Q1141" s="31" t="n"/>
      <c r="R1141" s="41" t="inlineStr">
        <is>
          <t>Sin valor unitario en SAP: la diferencia económica de este ítem no puede calcularse (dato faltante).</t>
        </is>
      </c>
      <c r="S1141" s="45" t="inlineStr">
        <is>
          <t>Sin coincidencia</t>
        </is>
      </c>
      <c r="T1141" s="29" t="inlineStr">
        <is>
          <t>Sin correspondencia confirmada: hay aproximaciones en SAP, descartadas por presentación o evidencia débil</t>
        </is>
      </c>
      <c r="U1141" s="45" t="inlineStr">
        <is>
          <t>Alta de material en SAP (sin código)</t>
        </is>
      </c>
      <c r="V1141" s="29" t="inlineStr">
        <is>
          <t>Sin coincidencia</t>
        </is>
      </c>
      <c r="W1141" s="29" t="inlineStr">
        <is>
          <t>No</t>
        </is>
      </c>
      <c r="X1141" s="29" t="n"/>
      <c r="Y1141" s="29" t="inlineStr">
        <is>
          <t>No</t>
        </is>
      </c>
      <c r="Z1141" s="29" t="n"/>
      <c r="AA1141" s="29" t="inlineStr">
        <is>
          <t>El código Avain 506 figura en la homologación como «Al/Mghidroxido» (master M08-009), pero en el inventario físico corresponde a «CAMPO IMPERMEABLE CHICO». El código no coincide con el producto: no se usó el vínculo de la homologación y se cruzó por nomenclatura. A revisar con los responsables de la base. Mejor aproximación descartada: 3000823 CAPA IMPERMEABLE TALLE XL (similitud 0.36).</t>
        </is>
      </c>
    </row>
    <row r="1142">
      <c r="A1142" s="29" t="inlineStr">
        <is>
          <t>Neuquén</t>
        </is>
      </c>
      <c r="B1142" s="29" t="inlineStr">
        <is>
          <t>1060</t>
        </is>
      </c>
      <c r="C1142" s="44" t="inlineStr">
        <is>
          <t>Inventario físico sin código SAP</t>
        </is>
      </c>
      <c r="D1142" s="29" t="inlineStr">
        <is>
          <t>Sin clasificar en SAP</t>
        </is>
      </c>
      <c r="E1142" s="29" t="n"/>
      <c r="F1142" s="29" t="inlineStr">
        <is>
          <t>Dentro del alcance</t>
        </is>
      </c>
      <c r="G1142" s="29" t="n"/>
      <c r="H1142" s="29" t="n"/>
      <c r="I1142" s="29" t="inlineStr">
        <is>
          <t>507</t>
        </is>
      </c>
      <c r="J1142" s="29" t="inlineStr">
        <is>
          <t>CAMPO IMPERMEABLE GRANDE</t>
        </is>
      </c>
      <c r="K1142" s="30" t="n">
        <v>0</v>
      </c>
      <c r="L1142" s="30">
        <f>'1060 NQN'!$Q$2029</f>
        <v/>
      </c>
      <c r="M1142" s="30">
        <f>$K1142-$L1142</f>
        <v/>
      </c>
      <c r="N1142" s="31" t="n"/>
      <c r="O1142" s="31">
        <f>IFERROR($K1142*$N1142,"")</f>
        <v/>
      </c>
      <c r="P1142" s="31">
        <f>IFERROR($L1142*$N1142,"")</f>
        <v/>
      </c>
      <c r="Q1142" s="31" t="n"/>
      <c r="R1142" s="41" t="inlineStr">
        <is>
          <t>Sin valor unitario en SAP: la diferencia económica de este ítem no puede calcularse (dato faltante).</t>
        </is>
      </c>
      <c r="S1142" s="45" t="inlineStr">
        <is>
          <t>Sin coincidencia</t>
        </is>
      </c>
      <c r="T1142" s="29" t="inlineStr">
        <is>
          <t>Sin correspondencia confirmada: hay aproximaciones en SAP, descartadas por presentación o evidencia débil</t>
        </is>
      </c>
      <c r="U1142" s="45" t="inlineStr">
        <is>
          <t>Alta de material en SAP (sin código)</t>
        </is>
      </c>
      <c r="V1142" s="29" t="inlineStr">
        <is>
          <t>Sin coincidencia</t>
        </is>
      </c>
      <c r="W1142" s="29" t="inlineStr">
        <is>
          <t>No</t>
        </is>
      </c>
      <c r="X1142" s="29" t="n"/>
      <c r="Y1142" s="29" t="inlineStr">
        <is>
          <t>No</t>
        </is>
      </c>
      <c r="Z1142" s="29" t="n"/>
      <c r="AA1142" s="29" t="inlineStr">
        <is>
          <t>El código Avain 507 figura en la homologación como «Trimebutina+Simeticona» (master M08-011), pero en el inventario físico corresponde a «CAMPO IMPERMEABLE GRANDE». El código no coincide con el producto: no se usó el vínculo de la homologación y se cruzó por nomenclatura. A revisar con los responsables de la base. Mejor aproximación descartada: 3000823 CAPA IMPERMEABLE TALLE XL (similitud 0.40).</t>
        </is>
      </c>
    </row>
    <row r="1143">
      <c r="A1143" s="29" t="inlineStr">
        <is>
          <t>Neuquén</t>
        </is>
      </c>
      <c r="B1143" s="29" t="inlineStr">
        <is>
          <t>1060</t>
        </is>
      </c>
      <c r="C1143" s="44" t="inlineStr">
        <is>
          <t>Inventario físico sin código SAP</t>
        </is>
      </c>
      <c r="D1143" s="29" t="inlineStr">
        <is>
          <t>Sin clasificar en SAP</t>
        </is>
      </c>
      <c r="E1143" s="29" t="n"/>
      <c r="F1143" s="29" t="inlineStr">
        <is>
          <t>Dentro del alcance</t>
        </is>
      </c>
      <c r="G1143" s="29" t="n"/>
      <c r="H1143" s="29" t="n"/>
      <c r="I1143" s="29" t="inlineStr">
        <is>
          <t>289</t>
        </is>
      </c>
      <c r="J1143" s="29" t="inlineStr">
        <is>
          <t>Cinta adhesiva traspore</t>
        </is>
      </c>
      <c r="K1143" s="30" t="n">
        <v>0</v>
      </c>
      <c r="L1143" s="30">
        <f>'1060 NQN'!$Q$2030</f>
        <v/>
      </c>
      <c r="M1143" s="30">
        <f>$K1143-$L1143</f>
        <v/>
      </c>
      <c r="N1143" s="31" t="n"/>
      <c r="O1143" s="31">
        <f>IFERROR($K1143*$N1143,"")</f>
        <v/>
      </c>
      <c r="P1143" s="31">
        <f>IFERROR($L1143*$N1143,"")</f>
        <v/>
      </c>
      <c r="Q1143" s="31" t="n"/>
      <c r="R1143" s="41" t="inlineStr">
        <is>
          <t>Sin valor unitario en SAP: la diferencia económica de este ítem no puede calcularse (dato faltante).</t>
        </is>
      </c>
      <c r="S1143" s="45" t="inlineStr">
        <is>
          <t>Sin coincidencia</t>
        </is>
      </c>
      <c r="T1143" s="29" t="inlineStr">
        <is>
          <t>Sin correspondencia confirmada: hay aproximaciones en SAP, descartadas por presentación o evidencia débil</t>
        </is>
      </c>
      <c r="U1143" s="45" t="inlineStr">
        <is>
          <t>Alta de material en SAP (sin código)</t>
        </is>
      </c>
      <c r="V1143" s="29" t="inlineStr">
        <is>
          <t>Sin coincidencia</t>
        </is>
      </c>
      <c r="W1143" s="29" t="inlineStr">
        <is>
          <t>No</t>
        </is>
      </c>
      <c r="X1143" s="29" t="n"/>
      <c r="Y1143" s="29" t="inlineStr">
        <is>
          <t>No</t>
        </is>
      </c>
      <c r="Z1143" s="29" t="n"/>
      <c r="AA1143" s="29" t="inlineStr">
        <is>
          <t>Mejor aproximación descartada: 2000206 TELA ADHESIVA 5CM HOSPITALARIA (una nomenclatura no informa dosis; similitud 0.30).</t>
        </is>
      </c>
    </row>
    <row r="1144">
      <c r="A1144" s="29" t="inlineStr">
        <is>
          <t>Neuquén</t>
        </is>
      </c>
      <c r="B1144" s="29" t="inlineStr">
        <is>
          <t>1060</t>
        </is>
      </c>
      <c r="C1144" s="44" t="inlineStr">
        <is>
          <t>Inventario físico sin código SAP</t>
        </is>
      </c>
      <c r="D1144" s="29" t="inlineStr">
        <is>
          <t>Sin clasificar en SAP</t>
        </is>
      </c>
      <c r="E1144" s="29" t="n"/>
      <c r="F1144" s="29" t="inlineStr">
        <is>
          <t>Dentro del alcance</t>
        </is>
      </c>
      <c r="G1144" s="29" t="n"/>
      <c r="H1144" s="29" t="n"/>
      <c r="I1144" s="29" t="inlineStr">
        <is>
          <t>301</t>
        </is>
      </c>
      <c r="J1144" s="29" t="inlineStr">
        <is>
          <t>CIRCUITO RESPIRATORIO UTIM</t>
        </is>
      </c>
      <c r="K1144" s="30" t="n">
        <v>0</v>
      </c>
      <c r="L1144" s="30">
        <f>'1060 NQN'!$Q$2031</f>
        <v/>
      </c>
      <c r="M1144" s="30">
        <f>$K1144-$L1144</f>
        <v/>
      </c>
      <c r="N1144" s="31" t="n"/>
      <c r="O1144" s="31">
        <f>IFERROR($K1144*$N1144,"")</f>
        <v/>
      </c>
      <c r="P1144" s="31">
        <f>IFERROR($L1144*$N1144,"")</f>
        <v/>
      </c>
      <c r="Q1144" s="31" t="n"/>
      <c r="R1144" s="41" t="inlineStr">
        <is>
          <t>Sin valor unitario en SAP: la diferencia económica de este ítem no puede calcularse (dato faltante).</t>
        </is>
      </c>
      <c r="S1144" s="45" t="inlineStr">
        <is>
          <t>Sin coincidencia</t>
        </is>
      </c>
      <c r="T1144" s="29" t="inlineStr">
        <is>
          <t>Sin correspondencia confirmada: hay aproximaciones en SAP, descartadas por presentación o evidencia débil</t>
        </is>
      </c>
      <c r="U1144" s="45" t="inlineStr">
        <is>
          <t>Alta de material en SAP (sin código)</t>
        </is>
      </c>
      <c r="V1144" s="29" t="inlineStr">
        <is>
          <t>Sin coincidencia</t>
        </is>
      </c>
      <c r="W1144" s="29" t="inlineStr">
        <is>
          <t>No</t>
        </is>
      </c>
      <c r="X1144" s="29" t="n"/>
      <c r="Y1144" s="29" t="inlineStr">
        <is>
          <t>No</t>
        </is>
      </c>
      <c r="Z1144" s="29" t="n"/>
      <c r="AA1144" s="29" t="inlineStr">
        <is>
          <t>Mejor aproximación descartada: 2001024 VALVULA ESPIRATORIA (similitud 0.39).</t>
        </is>
      </c>
    </row>
    <row r="1145">
      <c r="A1145" s="29" t="inlineStr">
        <is>
          <t>Neuquén</t>
        </is>
      </c>
      <c r="B1145" s="29" t="inlineStr">
        <is>
          <t>1060</t>
        </is>
      </c>
      <c r="C1145" s="44" t="inlineStr">
        <is>
          <t>Inventario físico sin código SAP</t>
        </is>
      </c>
      <c r="D1145" s="29" t="inlineStr">
        <is>
          <t>Sin clasificar en SAP</t>
        </is>
      </c>
      <c r="E1145" s="29" t="n"/>
      <c r="F1145" s="29" t="inlineStr">
        <is>
          <t>Dentro del alcance</t>
        </is>
      </c>
      <c r="G1145" s="29" t="n"/>
      <c r="H1145" s="29" t="n"/>
      <c r="I1145" s="29" t="inlineStr">
        <is>
          <t>532</t>
        </is>
      </c>
      <c r="J1145" s="29" t="inlineStr">
        <is>
          <t>CLONAZEPAM 2 MG</t>
        </is>
      </c>
      <c r="K1145" s="30" t="n">
        <v>0</v>
      </c>
      <c r="L1145" s="30">
        <f>'1060 NQN'!$Q$2032</f>
        <v/>
      </c>
      <c r="M1145" s="30">
        <f>$K1145-$L1145</f>
        <v/>
      </c>
      <c r="N1145" s="31" t="n"/>
      <c r="O1145" s="31">
        <f>IFERROR($K1145*$N1145,"")</f>
        <v/>
      </c>
      <c r="P1145" s="31">
        <f>IFERROR($L1145*$N1145,"")</f>
        <v/>
      </c>
      <c r="Q1145" s="31" t="n"/>
      <c r="R1145" s="41" t="inlineStr">
        <is>
          <t>Sin valor unitario en SAP: la diferencia económica de este ítem no puede calcularse (dato faltante).</t>
        </is>
      </c>
      <c r="S1145" s="45" t="inlineStr">
        <is>
          <t>Sin coincidencia</t>
        </is>
      </c>
      <c r="T1145" s="29" t="inlineStr">
        <is>
          <t>Sin correspondencia confirmada: hay aproximaciones en SAP, descartadas por presentación o evidencia débil</t>
        </is>
      </c>
      <c r="U1145" s="45" t="inlineStr">
        <is>
          <t>Alta de material en SAP (sin código)</t>
        </is>
      </c>
      <c r="V1145" s="29" t="inlineStr">
        <is>
          <t>Sin coincidencia</t>
        </is>
      </c>
      <c r="W1145" s="29" t="inlineStr">
        <is>
          <t>No</t>
        </is>
      </c>
      <c r="X1145" s="29" t="n"/>
      <c r="Y1145" s="29" t="inlineStr">
        <is>
          <t>No</t>
        </is>
      </c>
      <c r="Z1145" s="29" t="n"/>
      <c r="AA1145" s="29" t="inlineStr">
        <is>
          <t>Mejor aproximación descartada: 1000597 LOPERAMIDA 2MG COMPRIMIDO (dosis coincide; similitud 0.32).</t>
        </is>
      </c>
    </row>
    <row r="1146">
      <c r="A1146" s="29" t="inlineStr">
        <is>
          <t>Neuquén</t>
        </is>
      </c>
      <c r="B1146" s="29" t="inlineStr">
        <is>
          <t>1060</t>
        </is>
      </c>
      <c r="C1146" s="44" t="inlineStr">
        <is>
          <t>Inventario físico sin código SAP</t>
        </is>
      </c>
      <c r="D1146" s="29" t="inlineStr">
        <is>
          <t>Sin clasificar en SAP</t>
        </is>
      </c>
      <c r="E1146" s="29" t="n"/>
      <c r="F1146" s="29" t="inlineStr">
        <is>
          <t>Dentro del alcance</t>
        </is>
      </c>
      <c r="G1146" s="29" t="n"/>
      <c r="H1146" s="29" t="n"/>
      <c r="I1146" s="29" t="inlineStr">
        <is>
          <t>511</t>
        </is>
      </c>
      <c r="J1146" s="29" t="inlineStr">
        <is>
          <t>CLORURO DE SODIO HIPERTONICO 20%</t>
        </is>
      </c>
      <c r="K1146" s="30" t="n">
        <v>0</v>
      </c>
      <c r="L1146" s="30">
        <f>'1060 NQN'!$Q$2033</f>
        <v/>
      </c>
      <c r="M1146" s="30">
        <f>$K1146-$L1146</f>
        <v/>
      </c>
      <c r="N1146" s="31" t="n"/>
      <c r="O1146" s="31">
        <f>IFERROR($K1146*$N1146,"")</f>
        <v/>
      </c>
      <c r="P1146" s="31">
        <f>IFERROR($L1146*$N1146,"")</f>
        <v/>
      </c>
      <c r="Q1146" s="31" t="n"/>
      <c r="R1146" s="41" t="inlineStr">
        <is>
          <t>Sin valor unitario en SAP: la diferencia económica de este ítem no puede calcularse (dato faltante).</t>
        </is>
      </c>
      <c r="S1146" s="45" t="inlineStr">
        <is>
          <t>Sin coincidencia</t>
        </is>
      </c>
      <c r="T1146" s="29" t="inlineStr">
        <is>
          <t>Sin correspondencia confirmada: hay aproximaciones en SAP, descartadas por presentación o evidencia débil</t>
        </is>
      </c>
      <c r="U1146" s="45" t="inlineStr">
        <is>
          <t>Alta de material en SAP (sin código)</t>
        </is>
      </c>
      <c r="V1146" s="29" t="inlineStr">
        <is>
          <t>Sin coincidencia</t>
        </is>
      </c>
      <c r="W1146" s="29" t="inlineStr">
        <is>
          <t>No</t>
        </is>
      </c>
      <c r="X1146" s="29" t="n"/>
      <c r="Y1146" s="29" t="inlineStr">
        <is>
          <t>No</t>
        </is>
      </c>
      <c r="Z1146" s="29" t="n"/>
      <c r="AA1146" s="29" t="inlineStr">
        <is>
          <t>El código Avain 511 figura en la homologación como «Clindamicina» (master M11-007), pero en el inventario físico corresponde a «CLORURO DE SODIO HIPERTONICO 20%». El código no coincide con el producto: no se usó el vínculo de la homologación y se cruzó por nomenclatura. A revisar con los responsables de la base. Mejor aproximación descartada: 1000234 GLUCOSADO HIPERTÓNICO 50% AMPOLLA (dosis/presentación distinta (20% vs 50%); similitud 0.43).</t>
        </is>
      </c>
    </row>
    <row r="1147">
      <c r="A1147" s="29" t="inlineStr">
        <is>
          <t>Neuquén</t>
        </is>
      </c>
      <c r="B1147" s="29" t="inlineStr">
        <is>
          <t>1060</t>
        </is>
      </c>
      <c r="C1147" s="44" t="inlineStr">
        <is>
          <t>Inventario físico sin código SAP</t>
        </is>
      </c>
      <c r="D1147" s="29" t="inlineStr">
        <is>
          <t>Sin clasificar en SAP</t>
        </is>
      </c>
      <c r="E1147" s="29" t="n"/>
      <c r="F1147" s="29" t="inlineStr">
        <is>
          <t>Dentro del alcance</t>
        </is>
      </c>
      <c r="G1147" s="29" t="n"/>
      <c r="H1147" s="29" t="n"/>
      <c r="I1147" s="29" t="inlineStr">
        <is>
          <t>411</t>
        </is>
      </c>
      <c r="J1147" s="29" t="inlineStr">
        <is>
          <t>COLLAR FILADELFIA (distintas med.)</t>
        </is>
      </c>
      <c r="K1147" s="30" t="n">
        <v>0</v>
      </c>
      <c r="L1147" s="30">
        <f>'1060 NQN'!$Q$2034</f>
        <v/>
      </c>
      <c r="M1147" s="30">
        <f>$K1147-$L1147</f>
        <v/>
      </c>
      <c r="N1147" s="31" t="n"/>
      <c r="O1147" s="31">
        <f>IFERROR($K1147*$N1147,"")</f>
        <v/>
      </c>
      <c r="P1147" s="31">
        <f>IFERROR($L1147*$N1147,"")</f>
        <v/>
      </c>
      <c r="Q1147" s="31" t="n"/>
      <c r="R1147" s="41" t="inlineStr">
        <is>
          <t>Sin valor unitario en SAP: la diferencia económica de este ítem no puede calcularse (dato faltante).</t>
        </is>
      </c>
      <c r="S1147" s="45" t="inlineStr">
        <is>
          <t>Sin coincidencia</t>
        </is>
      </c>
      <c r="T1147" s="29" t="inlineStr">
        <is>
          <t>Pendiente de validación: el ítem está en el Master pero no tiene código SAP confirmado</t>
        </is>
      </c>
      <c r="U1147" s="45" t="inlineStr">
        <is>
          <t>Alta de material en SAP (sin código)</t>
        </is>
      </c>
      <c r="V1147" s="29" t="inlineStr">
        <is>
          <t>Sin coincidencia</t>
        </is>
      </c>
      <c r="W1147" s="29" t="inlineStr">
        <is>
          <t>No</t>
        </is>
      </c>
      <c r="X1147" s="29" t="n"/>
      <c r="Y1147" s="29" t="inlineStr">
        <is>
          <t>Sí</t>
        </is>
      </c>
      <c r="Z1147" s="29" t="inlineStr">
        <is>
          <t>E-193</t>
        </is>
      </c>
      <c r="AA1147" s="29" t="inlineStr">
        <is>
          <t>La homologación no confirma la equivalencia (confianza base Sin coincidencia / confianza SAP Alta). Se imputó al código SAP del master con nivel Baja para no perder el recuento; requiere validación. Homologado al master E-193, pero sus códigos SAP (2001447) no figuran en el stock SAP de este centro. Mejor aproximación descartada: 2000051 COLLAR CERVICAL MEDIANO (similitud 0.29).</t>
        </is>
      </c>
    </row>
    <row r="1148">
      <c r="A1148" s="29" t="inlineStr">
        <is>
          <t>Neuquén</t>
        </is>
      </c>
      <c r="B1148" s="29" t="inlineStr">
        <is>
          <t>1060</t>
        </is>
      </c>
      <c r="C1148" s="44" t="inlineStr">
        <is>
          <t>Inventario físico sin código SAP</t>
        </is>
      </c>
      <c r="D1148" s="29" t="inlineStr">
        <is>
          <t>Sin clasificar en SAP</t>
        </is>
      </c>
      <c r="E1148" s="29" t="n"/>
      <c r="F1148" s="29" t="inlineStr">
        <is>
          <t>Dentro del alcance</t>
        </is>
      </c>
      <c r="G1148" s="29" t="n"/>
      <c r="H1148" s="29" t="n"/>
      <c r="I1148" s="29" t="inlineStr">
        <is>
          <t>509</t>
        </is>
      </c>
      <c r="J1148" s="29" t="inlineStr">
        <is>
          <t>COLLAR FILADELFIA AJUSTABLE</t>
        </is>
      </c>
      <c r="K1148" s="30" t="n">
        <v>0</v>
      </c>
      <c r="L1148" s="30">
        <f>'1060 NQN'!$Q$2035</f>
        <v/>
      </c>
      <c r="M1148" s="30">
        <f>$K1148-$L1148</f>
        <v/>
      </c>
      <c r="N1148" s="31" t="n"/>
      <c r="O1148" s="31">
        <f>IFERROR($K1148*$N1148,"")</f>
        <v/>
      </c>
      <c r="P1148" s="31">
        <f>IFERROR($L1148*$N1148,"")</f>
        <v/>
      </c>
      <c r="Q1148" s="31" t="n"/>
      <c r="R1148" s="41" t="inlineStr">
        <is>
          <t>Sin valor unitario en SAP: la diferencia económica de este ítem no puede calcularse (dato faltante).</t>
        </is>
      </c>
      <c r="S1148" s="45" t="inlineStr">
        <is>
          <t>Sin coincidencia</t>
        </is>
      </c>
      <c r="T1148" s="29" t="inlineStr">
        <is>
          <t>Sin correspondencia confirmada: hay aproximaciones en SAP, descartadas por presentación o evidencia débil</t>
        </is>
      </c>
      <c r="U1148" s="45" t="inlineStr">
        <is>
          <t>Alta de material en SAP (sin código)</t>
        </is>
      </c>
      <c r="V1148" s="29" t="inlineStr">
        <is>
          <t>Sin coincidencia</t>
        </is>
      </c>
      <c r="W1148" s="29" t="inlineStr">
        <is>
          <t>No</t>
        </is>
      </c>
      <c r="X1148" s="29" t="n"/>
      <c r="Y1148" s="29" t="inlineStr">
        <is>
          <t>No</t>
        </is>
      </c>
      <c r="Z1148" s="29" t="n"/>
      <c r="AA1148" s="29" t="inlineStr">
        <is>
          <t>El código Avain 509 figura en la homologación como «Levofloxacina» (master M11-005), pero en el inventario físico corresponde a «COLLAR FILADELFIA AJUSTABLE». El código no coincide con el producto: no se usó el vínculo de la homologación y se cruzó por nomenclatura. A revisar con los responsables de la base. Mejor aproximación descartada: 2000051 COLLAR CERVICAL MEDIANO (similitud 0.31).</t>
        </is>
      </c>
    </row>
    <row r="1149">
      <c r="A1149" s="29" t="inlineStr">
        <is>
          <t>Neuquén</t>
        </is>
      </c>
      <c r="B1149" s="29" t="inlineStr">
        <is>
          <t>1060</t>
        </is>
      </c>
      <c r="C1149" s="44" t="inlineStr">
        <is>
          <t>Inventario físico sin código SAP</t>
        </is>
      </c>
      <c r="D1149" s="29" t="inlineStr">
        <is>
          <t>Sin clasificar en SAP</t>
        </is>
      </c>
      <c r="E1149" s="29" t="n"/>
      <c r="F1149" s="29" t="inlineStr">
        <is>
          <t>Dentro del alcance</t>
        </is>
      </c>
      <c r="G1149" s="29" t="n"/>
      <c r="H1149" s="29" t="n"/>
      <c r="I1149" s="29" t="inlineStr">
        <is>
          <t>412</t>
        </is>
      </c>
      <c r="J1149" s="29" t="inlineStr">
        <is>
          <t>COLLAR FILADELFIA PEDIATRICO</t>
        </is>
      </c>
      <c r="K1149" s="30" t="n">
        <v>0</v>
      </c>
      <c r="L1149" s="30">
        <f>'1060 NQN'!$Q$2036</f>
        <v/>
      </c>
      <c r="M1149" s="30">
        <f>$K1149-$L1149</f>
        <v/>
      </c>
      <c r="N1149" s="31" t="n"/>
      <c r="O1149" s="31">
        <f>IFERROR($K1149*$N1149,"")</f>
        <v/>
      </c>
      <c r="P1149" s="31">
        <f>IFERROR($L1149*$N1149,"")</f>
        <v/>
      </c>
      <c r="Q1149" s="31" t="n"/>
      <c r="R1149" s="41" t="inlineStr">
        <is>
          <t>Sin valor unitario en SAP: la diferencia económica de este ítem no puede calcularse (dato faltante).</t>
        </is>
      </c>
      <c r="S1149" s="45" t="inlineStr">
        <is>
          <t>Sin coincidencia</t>
        </is>
      </c>
      <c r="T1149" s="29" t="inlineStr">
        <is>
          <t>Sin correspondencia confirmada: hay aproximaciones en SAP, descartadas por presentación o evidencia débil</t>
        </is>
      </c>
      <c r="U1149" s="45" t="inlineStr">
        <is>
          <t>Alta de material en SAP (sin código)</t>
        </is>
      </c>
      <c r="V1149" s="29" t="inlineStr">
        <is>
          <t>Sin coincidencia</t>
        </is>
      </c>
      <c r="W1149" s="29" t="inlineStr">
        <is>
          <t>No</t>
        </is>
      </c>
      <c r="X1149" s="29" t="n"/>
      <c r="Y1149" s="29" t="inlineStr">
        <is>
          <t>No</t>
        </is>
      </c>
      <c r="Z1149" s="29" t="n"/>
      <c r="AA1149" s="29" t="inlineStr">
        <is>
          <t>El código Avain 412 figura en la homologación como «DESFIBRILADORDEA(ultimageneracion)» (master E-181), pero en el inventario físico corresponde a «COLLAR FILADELFIA PEDIATRICO». El código no coincide con el producto: no se usó el vínculo de la homologación y se cruzó por nomenclatura. A revisar con los responsables de la base. Mejor aproximación descartada: 2000036 TENSIOMETRO PEDIATRICO (similitud 0.44).</t>
        </is>
      </c>
    </row>
    <row r="1150">
      <c r="A1150" s="29" t="inlineStr">
        <is>
          <t>Neuquén</t>
        </is>
      </c>
      <c r="B1150" s="29" t="inlineStr">
        <is>
          <t>1060</t>
        </is>
      </c>
      <c r="C1150" s="44" t="inlineStr">
        <is>
          <t>Inventario físico sin código SAP</t>
        </is>
      </c>
      <c r="D1150" s="29" t="inlineStr">
        <is>
          <t>Sin clasificar en SAP</t>
        </is>
      </c>
      <c r="E1150" s="29" t="n"/>
      <c r="F1150" s="29" t="inlineStr">
        <is>
          <t>Dentro del alcance</t>
        </is>
      </c>
      <c r="G1150" s="29" t="n"/>
      <c r="H1150" s="29" t="n"/>
      <c r="I1150" s="29" t="inlineStr">
        <is>
          <t>384</t>
        </is>
      </c>
      <c r="J1150" s="29" t="inlineStr">
        <is>
          <t>CUBRECAMILLAS PACK X 10 UNIDADES</t>
        </is>
      </c>
      <c r="K1150" s="30" t="n">
        <v>0</v>
      </c>
      <c r="L1150" s="30">
        <f>'1060 NQN'!$Q$2037</f>
        <v/>
      </c>
      <c r="M1150" s="30">
        <f>$K1150-$L1150</f>
        <v/>
      </c>
      <c r="N1150" s="31" t="n"/>
      <c r="O1150" s="31">
        <f>IFERROR($K1150*$N1150,"")</f>
        <v/>
      </c>
      <c r="P1150" s="31">
        <f>IFERROR($L1150*$N1150,"")</f>
        <v/>
      </c>
      <c r="Q1150" s="31" t="n"/>
      <c r="R1150" s="41" t="inlineStr">
        <is>
          <t>Sin valor unitario en SAP: la diferencia económica de este ítem no puede calcularse (dato faltante).</t>
        </is>
      </c>
      <c r="S1150" s="45" t="inlineStr">
        <is>
          <t>Sin coincidencia</t>
        </is>
      </c>
      <c r="T1150" s="29" t="inlineStr">
        <is>
          <t>Sin correspondencia confirmada: hay aproximaciones en SAP, descartadas por presentación o evidencia débil</t>
        </is>
      </c>
      <c r="U1150" s="45" t="inlineStr">
        <is>
          <t>Alta de material en SAP (sin código)</t>
        </is>
      </c>
      <c r="V1150" s="29" t="inlineStr">
        <is>
          <t>Sin coincidencia</t>
        </is>
      </c>
      <c r="W1150" s="29" t="inlineStr">
        <is>
          <t>No</t>
        </is>
      </c>
      <c r="X1150" s="29" t="n"/>
      <c r="Y1150" s="29" t="inlineStr">
        <is>
          <t>No</t>
        </is>
      </c>
      <c r="Z1150" s="29" t="n"/>
      <c r="AA1150" s="29" t="inlineStr">
        <is>
          <t>Mejor aproximación descartada: 2000217 CUBRECAMILLA ELASTIZADA 0.90 X 2,00 MT (calibre/talle/medida distinta; similitud 0.27).</t>
        </is>
      </c>
    </row>
    <row r="1151">
      <c r="A1151" s="29" t="inlineStr">
        <is>
          <t>Neuquén</t>
        </is>
      </c>
      <c r="B1151" s="29" t="inlineStr">
        <is>
          <t>1060</t>
        </is>
      </c>
      <c r="C1151" s="44" t="inlineStr">
        <is>
          <t>Inventario físico sin código SAP</t>
        </is>
      </c>
      <c r="D1151" s="29" t="inlineStr">
        <is>
          <t>Sin clasificar en SAP</t>
        </is>
      </c>
      <c r="E1151" s="29" t="n"/>
      <c r="F1151" s="29" t="inlineStr">
        <is>
          <t>Dentro del alcance</t>
        </is>
      </c>
      <c r="G1151" s="29" t="n"/>
      <c r="H1151" s="29" t="n"/>
      <c r="I1151" s="29" t="inlineStr">
        <is>
          <t>513</t>
        </is>
      </c>
      <c r="J1151" s="29" t="inlineStr">
        <is>
          <t>DESCARTADOR CORTOPUNZANTES 1,4 L</t>
        </is>
      </c>
      <c r="K1151" s="30" t="n">
        <v>0</v>
      </c>
      <c r="L1151" s="30">
        <f>'1060 NQN'!$Q$2038</f>
        <v/>
      </c>
      <c r="M1151" s="30">
        <f>$K1151-$L1151</f>
        <v/>
      </c>
      <c r="N1151" s="31" t="n"/>
      <c r="O1151" s="31">
        <f>IFERROR($K1151*$N1151,"")</f>
        <v/>
      </c>
      <c r="P1151" s="31">
        <f>IFERROR($L1151*$N1151,"")</f>
        <v/>
      </c>
      <c r="Q1151" s="31" t="n"/>
      <c r="R1151" s="41" t="inlineStr">
        <is>
          <t>Sin valor unitario en SAP: la diferencia económica de este ítem no puede calcularse (dato faltante).</t>
        </is>
      </c>
      <c r="S1151" s="45" t="inlineStr">
        <is>
          <t>Sin coincidencia</t>
        </is>
      </c>
      <c r="T1151" s="29" t="inlineStr">
        <is>
          <t>Sin correspondencia confirmada: hay aproximaciones en SAP, descartadas por presentación o evidencia débil</t>
        </is>
      </c>
      <c r="U1151" s="45" t="inlineStr">
        <is>
          <t>Alta de material en SAP (sin código)</t>
        </is>
      </c>
      <c r="V1151" s="29" t="inlineStr">
        <is>
          <t>Sin coincidencia</t>
        </is>
      </c>
      <c r="W1151" s="29" t="inlineStr">
        <is>
          <t>No</t>
        </is>
      </c>
      <c r="X1151" s="29" t="n"/>
      <c r="Y1151" s="29" t="inlineStr">
        <is>
          <t>No</t>
        </is>
      </c>
      <c r="Z1151" s="29" t="n"/>
      <c r="AA1151" s="29" t="inlineStr">
        <is>
          <t>El código Avain 513 figura en la homologación como «Ceftriaxona» (master M11-010), pero en el inventario físico corresponde a «DESCARTADOR CORTOPUNZANTES 1,4 L». El código no coincide con el producto: no se usó el vínculo de la homologación y se cruzó por nomenclatura. A revisar con los responsables de la base. Mejor aproximación descartada: 2000870 DESCARTADOR C/TAPA GIRATORIA MOD E1 1.4L (dosis coincide; similitud 0.55).</t>
        </is>
      </c>
    </row>
    <row r="1152">
      <c r="A1152" s="29" t="inlineStr">
        <is>
          <t>Neuquén</t>
        </is>
      </c>
      <c r="B1152" s="29" t="inlineStr">
        <is>
          <t>1060</t>
        </is>
      </c>
      <c r="C1152" s="44" t="inlineStr">
        <is>
          <t>Inventario físico sin código SAP</t>
        </is>
      </c>
      <c r="D1152" s="29" t="inlineStr">
        <is>
          <t>Sin clasificar en SAP</t>
        </is>
      </c>
      <c r="E1152" s="29" t="n"/>
      <c r="F1152" s="29" t="inlineStr">
        <is>
          <t>Dentro del alcance</t>
        </is>
      </c>
      <c r="G1152" s="29" t="n"/>
      <c r="H1152" s="29" t="n"/>
      <c r="I1152" s="29" t="inlineStr">
        <is>
          <t>512</t>
        </is>
      </c>
      <c r="J1152" s="29" t="inlineStr">
        <is>
          <t>DESCARTADOR CORTOPUNZANTES 2,2 L</t>
        </is>
      </c>
      <c r="K1152" s="30" t="n">
        <v>0</v>
      </c>
      <c r="L1152" s="30">
        <f>'1060 NQN'!$Q$2039</f>
        <v/>
      </c>
      <c r="M1152" s="30">
        <f>$K1152-$L1152</f>
        <v/>
      </c>
      <c r="N1152" s="31" t="n"/>
      <c r="O1152" s="31">
        <f>IFERROR($K1152*$N1152,"")</f>
        <v/>
      </c>
      <c r="P1152" s="31">
        <f>IFERROR($L1152*$N1152,"")</f>
        <v/>
      </c>
      <c r="Q1152" s="31" t="n"/>
      <c r="R1152" s="41" t="inlineStr">
        <is>
          <t>Sin valor unitario en SAP: la diferencia económica de este ítem no puede calcularse (dato faltante).</t>
        </is>
      </c>
      <c r="S1152" s="45" t="inlineStr">
        <is>
          <t>Sin coincidencia</t>
        </is>
      </c>
      <c r="T1152" s="29" t="inlineStr">
        <is>
          <t>Sin correspondencia confirmada: hay aproximaciones en SAP, descartadas por presentación o evidencia débil</t>
        </is>
      </c>
      <c r="U1152" s="45" t="inlineStr">
        <is>
          <t>Alta de material en SAP (sin código)</t>
        </is>
      </c>
      <c r="V1152" s="29" t="inlineStr">
        <is>
          <t>Sin coincidencia</t>
        </is>
      </c>
      <c r="W1152" s="29" t="inlineStr">
        <is>
          <t>No</t>
        </is>
      </c>
      <c r="X1152" s="29" t="n"/>
      <c r="Y1152" s="29" t="inlineStr">
        <is>
          <t>No</t>
        </is>
      </c>
      <c r="Z1152" s="29" t="n"/>
      <c r="AA1152" s="29" t="inlineStr">
        <is>
          <t>El código Avain 512 figura en la homologación como «Metronidazol» (master M11-008), pero en el inventario físico corresponde a «DESCARTADOR CORTOPUNZANTES 2,2 L». El código no coincide con el producto: no se usó el vínculo de la homologación y se cruzó por nomenclatura. A revisar con los responsables de la base. Mejor aproximación descartada: 2000870 DESCARTADOR C/TAPA GIRATORIA MOD E1 1.4L (dosis/presentación distinta (2200ML vs 1400ML); similitud 0.34).</t>
        </is>
      </c>
    </row>
    <row r="1153">
      <c r="A1153" s="29" t="inlineStr">
        <is>
          <t>Neuquén</t>
        </is>
      </c>
      <c r="B1153" s="29" t="inlineStr">
        <is>
          <t>1060</t>
        </is>
      </c>
      <c r="C1153" s="44" t="inlineStr">
        <is>
          <t>Inventario físico sin código SAP</t>
        </is>
      </c>
      <c r="D1153" s="29" t="inlineStr">
        <is>
          <t>Sin clasificar en SAP</t>
        </is>
      </c>
      <c r="E1153" s="29" t="n"/>
      <c r="F1153" s="29" t="inlineStr">
        <is>
          <t>Dentro del alcance</t>
        </is>
      </c>
      <c r="G1153" s="29" t="n"/>
      <c r="H1153" s="29" t="n"/>
      <c r="I1153" s="29" t="inlineStr">
        <is>
          <t>361</t>
        </is>
      </c>
      <c r="J1153" s="29" t="inlineStr">
        <is>
          <t>DESCARTADOR CORTOPUNZANTES 4,5 LTS</t>
        </is>
      </c>
      <c r="K1153" s="30" t="n">
        <v>0</v>
      </c>
      <c r="L1153" s="30">
        <f>'1060 NQN'!$Q$2040</f>
        <v/>
      </c>
      <c r="M1153" s="30">
        <f>$K1153-$L1153</f>
        <v/>
      </c>
      <c r="N1153" s="31" t="n"/>
      <c r="O1153" s="31">
        <f>IFERROR($K1153*$N1153,"")</f>
        <v/>
      </c>
      <c r="P1153" s="31">
        <f>IFERROR($L1153*$N1153,"")</f>
        <v/>
      </c>
      <c r="Q1153" s="31" t="n"/>
      <c r="R1153" s="41" t="inlineStr">
        <is>
          <t>Sin valor unitario en SAP: la diferencia económica de este ítem no puede calcularse (dato faltante).</t>
        </is>
      </c>
      <c r="S1153" s="45" t="inlineStr">
        <is>
          <t>Sin coincidencia</t>
        </is>
      </c>
      <c r="T1153" s="29" t="inlineStr">
        <is>
          <t>Pendiente de validación: el ítem está en el Master pero no tiene código SAP confirmado</t>
        </is>
      </c>
      <c r="U1153" s="45" t="inlineStr">
        <is>
          <t>Alta de material en SAP (sin código)</t>
        </is>
      </c>
      <c r="V1153" s="29" t="inlineStr">
        <is>
          <t>Sin coincidencia</t>
        </is>
      </c>
      <c r="W1153" s="29" t="inlineStr">
        <is>
          <t>No</t>
        </is>
      </c>
      <c r="X1153" s="29" t="n"/>
      <c r="Y1153" s="29" t="inlineStr">
        <is>
          <t>Sí</t>
        </is>
      </c>
      <c r="Z1153" s="29" t="inlineStr">
        <is>
          <t>D-157</t>
        </is>
      </c>
      <c r="AA1153" s="29" t="inlineStr">
        <is>
          <t>La denominación del inventario («DESCARTADOR CORTOPUNZANTES 4,5 LTS») difiere de la que registra el master para ese código («DESCARTADORCORTOPUNZANTES4LTS»). Nivel degradado a Baja hasta validar la equivalencia. Homologado al master D-157, pero sus códigos SAP (2000014, 1005328) no figuran en el stock SAP de este centro. Mejor aproximación descartada: 2000868 DESCARTADOR C/TAPA GIRATORIA MOD M5 4.8L (dosis/presentación distinta (4500ML vs 4800ML); similitud 0.37).</t>
        </is>
      </c>
    </row>
    <row r="1154">
      <c r="A1154" s="29" t="inlineStr">
        <is>
          <t>Neuquén</t>
        </is>
      </c>
      <c r="B1154" s="29" t="inlineStr">
        <is>
          <t>1060</t>
        </is>
      </c>
      <c r="C1154" s="44" t="inlineStr">
        <is>
          <t>Inventario físico sin código SAP</t>
        </is>
      </c>
      <c r="D1154" s="29" t="inlineStr">
        <is>
          <t>Sin clasificar en SAP</t>
        </is>
      </c>
      <c r="E1154" s="29" t="n"/>
      <c r="F1154" s="29" t="inlineStr">
        <is>
          <t>Dentro del alcance</t>
        </is>
      </c>
      <c r="G1154" s="29" t="n"/>
      <c r="H1154" s="29" t="n"/>
      <c r="I1154" s="29" t="inlineStr">
        <is>
          <t>360</t>
        </is>
      </c>
      <c r="J1154" s="29" t="inlineStr">
        <is>
          <t>DESCARTADOR CORTOPUZANTES 7 LTS</t>
        </is>
      </c>
      <c r="K1154" s="30" t="n">
        <v>0</v>
      </c>
      <c r="L1154" s="30">
        <f>'1060 NQN'!$Q$2041</f>
        <v/>
      </c>
      <c r="M1154" s="30">
        <f>$K1154-$L1154</f>
        <v/>
      </c>
      <c r="N1154" s="31" t="n"/>
      <c r="O1154" s="31">
        <f>IFERROR($K1154*$N1154,"")</f>
        <v/>
      </c>
      <c r="P1154" s="31">
        <f>IFERROR($L1154*$N1154,"")</f>
        <v/>
      </c>
      <c r="Q1154" s="31" t="n"/>
      <c r="R1154" s="41" t="inlineStr">
        <is>
          <t>Sin valor unitario en SAP: la diferencia económica de este ítem no puede calcularse (dato faltante).</t>
        </is>
      </c>
      <c r="S1154" s="45" t="inlineStr">
        <is>
          <t>Sin coincidencia</t>
        </is>
      </c>
      <c r="T1154" s="29" t="inlineStr">
        <is>
          <t>Sin correspondencia confirmada: hay aproximaciones en SAP, descartadas por presentación o evidencia débil</t>
        </is>
      </c>
      <c r="U1154" s="45" t="inlineStr">
        <is>
          <t>Alta de material en SAP (sin código)</t>
        </is>
      </c>
      <c r="V1154" s="29" t="inlineStr">
        <is>
          <t>Sin coincidencia</t>
        </is>
      </c>
      <c r="W1154" s="29" t="inlineStr">
        <is>
          <t>No</t>
        </is>
      </c>
      <c r="X1154" s="29" t="n"/>
      <c r="Y1154" s="29" t="inlineStr">
        <is>
          <t>No</t>
        </is>
      </c>
      <c r="Z1154" s="29" t="n"/>
      <c r="AA1154" s="29" t="inlineStr">
        <is>
          <t>Mejor aproximación descartada: 2000870 DESCARTADOR C/TAPA GIRATORIA MOD E1 1.4L (dosis/presentación distinta (7000ML vs 1400ML); similitud 0.34).</t>
        </is>
      </c>
    </row>
    <row r="1155">
      <c r="A1155" s="29" t="inlineStr">
        <is>
          <t>Neuquén</t>
        </is>
      </c>
      <c r="B1155" s="29" t="inlineStr">
        <is>
          <t>1060</t>
        </is>
      </c>
      <c r="C1155" s="44" t="inlineStr">
        <is>
          <t>Inventario físico sin código SAP</t>
        </is>
      </c>
      <c r="D1155" s="29" t="inlineStr">
        <is>
          <t>Sin clasificar en SAP</t>
        </is>
      </c>
      <c r="E1155" s="29" t="n"/>
      <c r="F1155" s="29" t="inlineStr">
        <is>
          <t>Dentro del alcance</t>
        </is>
      </c>
      <c r="G1155" s="29" t="n"/>
      <c r="H1155" s="29" t="n"/>
      <c r="I1155" s="29" t="inlineStr">
        <is>
          <t>534</t>
        </is>
      </c>
      <c r="J1155" s="29" t="inlineStr">
        <is>
          <t>desloratadina</t>
        </is>
      </c>
      <c r="K1155" s="30" t="n">
        <v>0</v>
      </c>
      <c r="L1155" s="30">
        <f>'1060 NQN'!$Q$2042</f>
        <v/>
      </c>
      <c r="M1155" s="30">
        <f>$K1155-$L1155</f>
        <v/>
      </c>
      <c r="N1155" s="31" t="n"/>
      <c r="O1155" s="31">
        <f>IFERROR($K1155*$N1155,"")</f>
        <v/>
      </c>
      <c r="P1155" s="31">
        <f>IFERROR($L1155*$N1155,"")</f>
        <v/>
      </c>
      <c r="Q1155" s="31" t="n"/>
      <c r="R1155" s="41" t="inlineStr">
        <is>
          <t>Sin valor unitario en SAP: la diferencia económica de este ítem no puede calcularse (dato faltante).</t>
        </is>
      </c>
      <c r="S1155" s="45" t="inlineStr">
        <is>
          <t>Sin coincidencia</t>
        </is>
      </c>
      <c r="T1155" s="29" t="inlineStr">
        <is>
          <t>Sin correspondencia confirmada: hay aproximaciones en SAP, descartadas por presentación o evidencia débil</t>
        </is>
      </c>
      <c r="U1155" s="45" t="inlineStr">
        <is>
          <t>Alta de material en SAP (sin código)</t>
        </is>
      </c>
      <c r="V1155" s="29" t="inlineStr">
        <is>
          <t>Sin coincidencia</t>
        </is>
      </c>
      <c r="W1155" s="29" t="inlineStr">
        <is>
          <t>No</t>
        </is>
      </c>
      <c r="X1155" s="29" t="n"/>
      <c r="Y1155" s="29" t="inlineStr">
        <is>
          <t>No</t>
        </is>
      </c>
      <c r="Z1155" s="29" t="n"/>
      <c r="AA1155" s="29" t="inlineStr">
        <is>
          <t>Mejor aproximación descartada: 1000144 LORATADINA 10 MG COMP (una nomenclatura no informa dosis; similitud 0.43).</t>
        </is>
      </c>
    </row>
    <row r="1156">
      <c r="A1156" s="29" t="inlineStr">
        <is>
          <t>Neuquén</t>
        </is>
      </c>
      <c r="B1156" s="29" t="inlineStr">
        <is>
          <t>1060</t>
        </is>
      </c>
      <c r="C1156" s="44" t="inlineStr">
        <is>
          <t>Inventario físico sin código SAP</t>
        </is>
      </c>
      <c r="D1156" s="29" t="inlineStr">
        <is>
          <t>Sin clasificar en SAP</t>
        </is>
      </c>
      <c r="E1156" s="29" t="n"/>
      <c r="F1156" s="29" t="inlineStr">
        <is>
          <t>Dentro del alcance</t>
        </is>
      </c>
      <c r="G1156" s="29" t="n"/>
      <c r="H1156" s="29" t="n"/>
      <c r="I1156" s="29" t="inlineStr">
        <is>
          <t>470</t>
        </is>
      </c>
      <c r="J1156" s="29" t="inlineStr">
        <is>
          <t>FERULAS DIGITALES</t>
        </is>
      </c>
      <c r="K1156" s="30" t="n">
        <v>0</v>
      </c>
      <c r="L1156" s="30">
        <f>'1060 NQN'!$Q$2043</f>
        <v/>
      </c>
      <c r="M1156" s="30">
        <f>$K1156-$L1156</f>
        <v/>
      </c>
      <c r="N1156" s="31" t="n"/>
      <c r="O1156" s="31">
        <f>IFERROR($K1156*$N1156,"")</f>
        <v/>
      </c>
      <c r="P1156" s="31">
        <f>IFERROR($L1156*$N1156,"")</f>
        <v/>
      </c>
      <c r="Q1156" s="31" t="n"/>
      <c r="R1156" s="41" t="inlineStr">
        <is>
          <t>Sin valor unitario en SAP: la diferencia económica de este ítem no puede calcularse (dato faltante).</t>
        </is>
      </c>
      <c r="S1156" s="45" t="inlineStr">
        <is>
          <t>Sin coincidencia</t>
        </is>
      </c>
      <c r="T1156" s="29" t="inlineStr">
        <is>
          <t>Sin correspondencia confirmada: hay aproximaciones en SAP, descartadas por presentación o evidencia débil</t>
        </is>
      </c>
      <c r="U1156" s="45" t="inlineStr">
        <is>
          <t>Alta de material en SAP (sin código)</t>
        </is>
      </c>
      <c r="V1156" s="29" t="inlineStr">
        <is>
          <t>Sin coincidencia</t>
        </is>
      </c>
      <c r="W1156" s="29" t="inlineStr">
        <is>
          <t>No</t>
        </is>
      </c>
      <c r="X1156" s="29" t="n"/>
      <c r="Y1156" s="29" t="inlineStr">
        <is>
          <t>No</t>
        </is>
      </c>
      <c r="Z1156" s="29" t="n"/>
      <c r="AA1156" s="29" t="inlineStr">
        <is>
          <t>Mejor aproximación descartada: 2000749 SET FERULAS RIGIDAS 4 PIEZAS (similitud 0.41).</t>
        </is>
      </c>
    </row>
    <row r="1157">
      <c r="A1157" s="29" t="inlineStr">
        <is>
          <t>Neuquén</t>
        </is>
      </c>
      <c r="B1157" s="29" t="inlineStr">
        <is>
          <t>1060</t>
        </is>
      </c>
      <c r="C1157" s="44" t="inlineStr">
        <is>
          <t>Inventario físico sin código SAP</t>
        </is>
      </c>
      <c r="D1157" s="29" t="inlineStr">
        <is>
          <t>Sin clasificar en SAP</t>
        </is>
      </c>
      <c r="E1157" s="29" t="n"/>
      <c r="F1157" s="29" t="inlineStr">
        <is>
          <t>Dentro del alcance</t>
        </is>
      </c>
      <c r="G1157" s="29" t="n"/>
      <c r="H1157" s="29" t="n"/>
      <c r="I1157" s="29" t="inlineStr">
        <is>
          <t>370</t>
        </is>
      </c>
      <c r="J1157" s="29" t="inlineStr">
        <is>
          <t>FIJADOR DE TUBO ENDOTRAQUEAL</t>
        </is>
      </c>
      <c r="K1157" s="30" t="n">
        <v>0</v>
      </c>
      <c r="L1157" s="30">
        <f>'1060 NQN'!$Q$2044</f>
        <v/>
      </c>
      <c r="M1157" s="30">
        <f>$K1157-$L1157</f>
        <v/>
      </c>
      <c r="N1157" s="31" t="n"/>
      <c r="O1157" s="31">
        <f>IFERROR($K1157*$N1157,"")</f>
        <v/>
      </c>
      <c r="P1157" s="31">
        <f>IFERROR($L1157*$N1157,"")</f>
        <v/>
      </c>
      <c r="Q1157" s="31" t="n"/>
      <c r="R1157" s="41" t="inlineStr">
        <is>
          <t>Sin valor unitario en SAP: la diferencia económica de este ítem no puede calcularse (dato faltante).</t>
        </is>
      </c>
      <c r="S1157" s="45" t="inlineStr">
        <is>
          <t>Sin coincidencia</t>
        </is>
      </c>
      <c r="T1157" s="29" t="inlineStr">
        <is>
          <t>Sin correspondencia confirmada: hay aproximaciones en SAP, descartadas por presentación o evidencia débil</t>
        </is>
      </c>
      <c r="U1157" s="45" t="inlineStr">
        <is>
          <t>Alta de material en SAP (sin código)</t>
        </is>
      </c>
      <c r="V1157" s="29" t="inlineStr">
        <is>
          <t>Sin coincidencia</t>
        </is>
      </c>
      <c r="W1157" s="29" t="inlineStr">
        <is>
          <t>No</t>
        </is>
      </c>
      <c r="X1157" s="29" t="n"/>
      <c r="Y1157" s="29" t="inlineStr">
        <is>
          <t>No</t>
        </is>
      </c>
      <c r="Z1157" s="29" t="n"/>
      <c r="AA1157" s="29" t="inlineStr">
        <is>
          <t>Mejor aproximación descartada: 2000568 MORDILLOS DE FIJACION TUBO ENDOTRAQUEAL (similitud 0.54).</t>
        </is>
      </c>
    </row>
    <row r="1158">
      <c r="A1158" s="29" t="inlineStr">
        <is>
          <t>Neuquén</t>
        </is>
      </c>
      <c r="B1158" s="29" t="inlineStr">
        <is>
          <t>1060</t>
        </is>
      </c>
      <c r="C1158" s="44" t="inlineStr">
        <is>
          <t>Inventario físico sin código SAP</t>
        </is>
      </c>
      <c r="D1158" s="29" t="inlineStr">
        <is>
          <t>Sin clasificar en SAP</t>
        </is>
      </c>
      <c r="E1158" s="29" t="n"/>
      <c r="F1158" s="29" t="inlineStr">
        <is>
          <t>Dentro del alcance</t>
        </is>
      </c>
      <c r="G1158" s="29" t="n"/>
      <c r="H1158" s="29" t="n"/>
      <c r="I1158" s="29" t="inlineStr">
        <is>
          <t>124</t>
        </is>
      </c>
      <c r="J1158" s="29" t="inlineStr">
        <is>
          <t>GOTA PC ® TETRAHIDRAZOLINA CLORHIDRATO</t>
        </is>
      </c>
      <c r="K1158" s="30" t="n">
        <v>0</v>
      </c>
      <c r="L1158" s="30">
        <f>'1060 NQN'!$Q$2045</f>
        <v/>
      </c>
      <c r="M1158" s="30">
        <f>$K1158-$L1158</f>
        <v/>
      </c>
      <c r="N1158" s="31" t="n"/>
      <c r="O1158" s="31">
        <f>IFERROR($K1158*$N1158,"")</f>
        <v/>
      </c>
      <c r="P1158" s="31">
        <f>IFERROR($L1158*$N1158,"")</f>
        <v/>
      </c>
      <c r="Q1158" s="31" t="n"/>
      <c r="R1158" s="41" t="inlineStr">
        <is>
          <t>Sin valor unitario en SAP: la diferencia económica de este ítem no puede calcularse (dato faltante).</t>
        </is>
      </c>
      <c r="S1158" s="45" t="inlineStr">
        <is>
          <t>Sin coincidencia</t>
        </is>
      </c>
      <c r="T1158" s="29" t="inlineStr">
        <is>
          <t>Sin correspondencia confirmada: hay aproximaciones en SAP, descartadas por presentación o evidencia débil</t>
        </is>
      </c>
      <c r="U1158" s="45" t="inlineStr">
        <is>
          <t>Alta de material en SAP (sin código)</t>
        </is>
      </c>
      <c r="V1158" s="29" t="inlineStr">
        <is>
          <t>Sin coincidencia</t>
        </is>
      </c>
      <c r="W1158" s="29" t="inlineStr">
        <is>
          <t>No</t>
        </is>
      </c>
      <c r="X1158" s="29" t="n"/>
      <c r="Y1158" s="29" t="inlineStr">
        <is>
          <t>No</t>
        </is>
      </c>
      <c r="Z1158" s="29" t="n"/>
      <c r="AA1158" s="29" t="inlineStr">
        <is>
          <t>Mejor aproximación descartada: 1000314 MORFINA CLORHIDRATO 10MG (una nomenclatura no informa dosis; similitud 0.36).</t>
        </is>
      </c>
    </row>
    <row r="1159">
      <c r="A1159" s="29" t="inlineStr">
        <is>
          <t>Neuquén</t>
        </is>
      </c>
      <c r="B1159" s="29" t="inlineStr">
        <is>
          <t>1060</t>
        </is>
      </c>
      <c r="C1159" s="44" t="inlineStr">
        <is>
          <t>Inventario físico sin código SAP</t>
        </is>
      </c>
      <c r="D1159" s="29" t="inlineStr">
        <is>
          <t>Sin clasificar en SAP</t>
        </is>
      </c>
      <c r="E1159" s="29" t="n"/>
      <c r="F1159" s="29" t="inlineStr">
        <is>
          <t>Dentro del alcance</t>
        </is>
      </c>
      <c r="G1159" s="29" t="n"/>
      <c r="H1159" s="29" t="n"/>
      <c r="I1159" s="29" t="inlineStr">
        <is>
          <t>125</t>
        </is>
      </c>
      <c r="J1159" s="29" t="inlineStr">
        <is>
          <t>GOTAS OFTÁLMICAS (TOBRA + DEXA)</t>
        </is>
      </c>
      <c r="K1159" s="30" t="n">
        <v>0</v>
      </c>
      <c r="L1159" s="30">
        <f>'1060 NQN'!$Q$2046</f>
        <v/>
      </c>
      <c r="M1159" s="30">
        <f>$K1159-$L1159</f>
        <v/>
      </c>
      <c r="N1159" s="31" t="n"/>
      <c r="O1159" s="31">
        <f>IFERROR($K1159*$N1159,"")</f>
        <v/>
      </c>
      <c r="P1159" s="31">
        <f>IFERROR($L1159*$N1159,"")</f>
        <v/>
      </c>
      <c r="Q1159" s="31" t="n"/>
      <c r="R1159" s="41" t="inlineStr">
        <is>
          <t>Sin valor unitario en SAP: la diferencia económica de este ítem no puede calcularse (dato faltante).</t>
        </is>
      </c>
      <c r="S1159" s="45" t="inlineStr">
        <is>
          <t>Sin coincidencia</t>
        </is>
      </c>
      <c r="T1159" s="29" t="inlineStr">
        <is>
          <t>Sin correspondencia confirmada: hay aproximaciones en SAP, descartadas por presentación o evidencia débil</t>
        </is>
      </c>
      <c r="U1159" s="45" t="inlineStr">
        <is>
          <t>Alta de material en SAP (sin código)</t>
        </is>
      </c>
      <c r="V1159" s="29" t="inlineStr">
        <is>
          <t>Sin coincidencia</t>
        </is>
      </c>
      <c r="W1159" s="29" t="inlineStr">
        <is>
          <t>No</t>
        </is>
      </c>
      <c r="X1159" s="29" t="n"/>
      <c r="Y1159" s="29" t="inlineStr">
        <is>
          <t>No</t>
        </is>
      </c>
      <c r="Z1159" s="29" t="n"/>
      <c r="AA1159" s="29" t="inlineStr">
        <is>
          <t>Mejor aproximación descartada: 1000615 GOTAS OFTALMICAS CON GLICERINA (similitud 0.55).</t>
        </is>
      </c>
    </row>
    <row r="1160">
      <c r="A1160" s="29" t="inlineStr">
        <is>
          <t>Neuquén</t>
        </is>
      </c>
      <c r="B1160" s="29" t="inlineStr">
        <is>
          <t>1060</t>
        </is>
      </c>
      <c r="C1160" s="44" t="inlineStr">
        <is>
          <t>Inventario físico sin código SAP</t>
        </is>
      </c>
      <c r="D1160" s="29" t="inlineStr">
        <is>
          <t>Sin clasificar en SAP</t>
        </is>
      </c>
      <c r="E1160" s="29" t="n"/>
      <c r="F1160" s="29" t="inlineStr">
        <is>
          <t>Dentro del alcance</t>
        </is>
      </c>
      <c r="G1160" s="29" t="n"/>
      <c r="H1160" s="29" t="n"/>
      <c r="I1160" s="29" t="inlineStr">
        <is>
          <t>526</t>
        </is>
      </c>
      <c r="J1160" s="29" t="inlineStr">
        <is>
          <t>heparina</t>
        </is>
      </c>
      <c r="K1160" s="30" t="n">
        <v>0</v>
      </c>
      <c r="L1160" s="30">
        <f>'1060 NQN'!$Q$2047</f>
        <v/>
      </c>
      <c r="M1160" s="30">
        <f>$K1160-$L1160</f>
        <v/>
      </c>
      <c r="N1160" s="31" t="n"/>
      <c r="O1160" s="31">
        <f>IFERROR($K1160*$N1160,"")</f>
        <v/>
      </c>
      <c r="P1160" s="31">
        <f>IFERROR($L1160*$N1160,"")</f>
        <v/>
      </c>
      <c r="Q1160" s="31" t="n"/>
      <c r="R1160" s="41" t="inlineStr">
        <is>
          <t>Sin valor unitario en SAP: la diferencia económica de este ítem no puede calcularse (dato faltante).</t>
        </is>
      </c>
      <c r="S1160" s="45" t="inlineStr">
        <is>
          <t>Sin coincidencia</t>
        </is>
      </c>
      <c r="T1160" s="29" t="inlineStr">
        <is>
          <t>Sin correspondencia confirmada: hay aproximaciones en SAP, descartadas por presentación o evidencia débil</t>
        </is>
      </c>
      <c r="U1160" s="45" t="inlineStr">
        <is>
          <t>Alta de material en SAP (sin código)</t>
        </is>
      </c>
      <c r="V1160" s="29" t="inlineStr">
        <is>
          <t>Sin coincidencia</t>
        </is>
      </c>
      <c r="W1160" s="29" t="inlineStr">
        <is>
          <t>No</t>
        </is>
      </c>
      <c r="X1160" s="29" t="n"/>
      <c r="Y1160" s="29" t="inlineStr">
        <is>
          <t>No</t>
        </is>
      </c>
      <c r="Z1160" s="29" t="n"/>
      <c r="AA1160" s="29" t="inlineStr">
        <is>
          <t>Mejor aproximación descartada: 2000027 JERINGA DE 5 ML (una nomenclatura no informa dosis; similitud 0.14).</t>
        </is>
      </c>
    </row>
    <row r="1161">
      <c r="A1161" s="29" t="inlineStr">
        <is>
          <t>Neuquén</t>
        </is>
      </c>
      <c r="B1161" s="29" t="inlineStr">
        <is>
          <t>1060</t>
        </is>
      </c>
      <c r="C1161" s="44" t="inlineStr">
        <is>
          <t>Inventario físico sin código SAP</t>
        </is>
      </c>
      <c r="D1161" s="29" t="inlineStr">
        <is>
          <t>Sin clasificar en SAP</t>
        </is>
      </c>
      <c r="E1161" s="29" t="n"/>
      <c r="F1161" s="29" t="inlineStr">
        <is>
          <t>Dentro del alcance</t>
        </is>
      </c>
      <c r="G1161" s="29" t="n"/>
      <c r="H1161" s="29" t="n"/>
      <c r="I1161" s="29" t="inlineStr">
        <is>
          <t>131</t>
        </is>
      </c>
      <c r="J1161" s="29" t="inlineStr">
        <is>
          <t>HIOSCINA SIMPLE AMP</t>
        </is>
      </c>
      <c r="K1161" s="30" t="n">
        <v>0</v>
      </c>
      <c r="L1161" s="30">
        <f>'1060 NQN'!$Q$2048</f>
        <v/>
      </c>
      <c r="M1161" s="30">
        <f>$K1161-$L1161</f>
        <v/>
      </c>
      <c r="N1161" s="31" t="n"/>
      <c r="O1161" s="31">
        <f>IFERROR($K1161*$N1161,"")</f>
        <v/>
      </c>
      <c r="P1161" s="31">
        <f>IFERROR($L1161*$N1161,"")</f>
        <v/>
      </c>
      <c r="Q1161" s="31" t="n"/>
      <c r="R1161" s="41" t="inlineStr">
        <is>
          <t>Sin valor unitario en SAP: la diferencia económica de este ítem no puede calcularse (dato faltante).</t>
        </is>
      </c>
      <c r="S1161" s="45" t="inlineStr">
        <is>
          <t>Sin coincidencia</t>
        </is>
      </c>
      <c r="T1161" s="29" t="inlineStr">
        <is>
          <t>Sin correspondencia confirmada: hay aproximaciones en SAP, descartadas por presentación o evidencia débil</t>
        </is>
      </c>
      <c r="U1161" s="45" t="inlineStr">
        <is>
          <t>Alta de material en SAP (sin código)</t>
        </is>
      </c>
      <c r="V1161" s="29" t="inlineStr">
        <is>
          <t>Sin coincidencia</t>
        </is>
      </c>
      <c r="W1161" s="29" t="inlineStr">
        <is>
          <t>No</t>
        </is>
      </c>
      <c r="X1161" s="29" t="n"/>
      <c r="Y1161" s="29" t="inlineStr">
        <is>
          <t>No</t>
        </is>
      </c>
      <c r="Z1161" s="29" t="n"/>
      <c r="AA1161" s="29" t="inlineStr">
        <is>
          <t>Mejor aproximación descartada: 1000170 BUSCAPINA SIMPLE AMP (similitud 0.59).</t>
        </is>
      </c>
    </row>
    <row r="1162">
      <c r="A1162" s="29" t="inlineStr">
        <is>
          <t>Neuquén</t>
        </is>
      </c>
      <c r="B1162" s="29" t="inlineStr">
        <is>
          <t>1060</t>
        </is>
      </c>
      <c r="C1162" s="44" t="inlineStr">
        <is>
          <t>Inventario físico sin código SAP</t>
        </is>
      </c>
      <c r="D1162" s="29" t="inlineStr">
        <is>
          <t>Sin clasificar en SAP</t>
        </is>
      </c>
      <c r="E1162" s="29" t="n"/>
      <c r="F1162" s="29" t="inlineStr">
        <is>
          <t>Dentro del alcance</t>
        </is>
      </c>
      <c r="G1162" s="29" t="n"/>
      <c r="H1162" s="29" t="n"/>
      <c r="I1162" s="29" t="inlineStr">
        <is>
          <t>326</t>
        </is>
      </c>
      <c r="J1162" s="29" t="inlineStr">
        <is>
          <t>ISOSORBIDA SUBLINGUAL COMPR</t>
        </is>
      </c>
      <c r="K1162" s="30" t="n">
        <v>0</v>
      </c>
      <c r="L1162" s="30">
        <f>'1060 NQN'!$Q$2049</f>
        <v/>
      </c>
      <c r="M1162" s="30">
        <f>$K1162-$L1162</f>
        <v/>
      </c>
      <c r="N1162" s="31" t="n"/>
      <c r="O1162" s="31">
        <f>IFERROR($K1162*$N1162,"")</f>
        <v/>
      </c>
      <c r="P1162" s="31">
        <f>IFERROR($L1162*$N1162,"")</f>
        <v/>
      </c>
      <c r="Q1162" s="31" t="n"/>
      <c r="R1162" s="41" t="inlineStr">
        <is>
          <t>Sin valor unitario en SAP: la diferencia económica de este ítem no puede calcularse (dato faltante).</t>
        </is>
      </c>
      <c r="S1162" s="45" t="inlineStr">
        <is>
          <t>Sin coincidencia</t>
        </is>
      </c>
      <c r="T1162" s="29" t="inlineStr">
        <is>
          <t>Sin correspondencia confirmada: hay aproximaciones en SAP, descartadas por presentación o evidencia débil</t>
        </is>
      </c>
      <c r="U1162" s="45" t="inlineStr">
        <is>
          <t>Alta de material en SAP (sin código)</t>
        </is>
      </c>
      <c r="V1162" s="29" t="inlineStr">
        <is>
          <t>Sin coincidencia</t>
        </is>
      </c>
      <c r="W1162" s="29" t="inlineStr">
        <is>
          <t>No</t>
        </is>
      </c>
      <c r="X1162" s="29" t="n"/>
      <c r="Y1162" s="29" t="inlineStr">
        <is>
          <t>No</t>
        </is>
      </c>
      <c r="Z1162" s="29" t="n"/>
      <c r="AA1162" s="29" t="inlineStr">
        <is>
          <t>Mejor aproximación descartada: 1000129 KETOROLAC 10MG SUBLINGUAL (una nomenclatura no informa dosis; similitud 0.34).</t>
        </is>
      </c>
    </row>
    <row r="1163">
      <c r="A1163" s="29" t="inlineStr">
        <is>
          <t>Neuquén</t>
        </is>
      </c>
      <c r="B1163" s="29" t="inlineStr">
        <is>
          <t>1060</t>
        </is>
      </c>
      <c r="C1163" s="44" t="inlineStr">
        <is>
          <t>Inventario físico sin código SAP</t>
        </is>
      </c>
      <c r="D1163" s="29" t="inlineStr">
        <is>
          <t>Sin clasificar en SAP</t>
        </is>
      </c>
      <c r="E1163" s="29" t="n"/>
      <c r="F1163" s="29" t="inlineStr">
        <is>
          <t>Dentro del alcance</t>
        </is>
      </c>
      <c r="G1163" s="29" t="n"/>
      <c r="H1163" s="29" t="n"/>
      <c r="I1163" s="29" t="inlineStr">
        <is>
          <t>516</t>
        </is>
      </c>
      <c r="J1163" s="29" t="inlineStr">
        <is>
          <t>KIT DE PARTO</t>
        </is>
      </c>
      <c r="K1163" s="30" t="n">
        <v>0</v>
      </c>
      <c r="L1163" s="30">
        <f>'1060 NQN'!$Q$2050</f>
        <v/>
      </c>
      <c r="M1163" s="30">
        <f>$K1163-$L1163</f>
        <v/>
      </c>
      <c r="N1163" s="31" t="n"/>
      <c r="O1163" s="31">
        <f>IFERROR($K1163*$N1163,"")</f>
        <v/>
      </c>
      <c r="P1163" s="31">
        <f>IFERROR($L1163*$N1163,"")</f>
        <v/>
      </c>
      <c r="Q1163" s="31" t="n"/>
      <c r="R1163" s="41" t="inlineStr">
        <is>
          <t>Sin valor unitario en SAP: la diferencia económica de este ítem no puede calcularse (dato faltante).</t>
        </is>
      </c>
      <c r="S1163" s="45" t="inlineStr">
        <is>
          <t>Sin coincidencia</t>
        </is>
      </c>
      <c r="T1163" s="29" t="inlineStr">
        <is>
          <t>Sin correspondencia confirmada: hay aproximaciones en SAP, descartadas por presentación o evidencia débil</t>
        </is>
      </c>
      <c r="U1163" s="45" t="inlineStr">
        <is>
          <t>Alta de material en SAP (sin código)</t>
        </is>
      </c>
      <c r="V1163" s="29" t="inlineStr">
        <is>
          <t>Sin coincidencia</t>
        </is>
      </c>
      <c r="W1163" s="29" t="inlineStr">
        <is>
          <t>No</t>
        </is>
      </c>
      <c r="X1163" s="29" t="n"/>
      <c r="Y1163" s="29" t="inlineStr">
        <is>
          <t>No</t>
        </is>
      </c>
      <c r="Z1163" s="29" t="n"/>
      <c r="AA1163" s="29" t="inlineStr">
        <is>
          <t>El código Avain 516 figura en la homologación como «Dextrosa25%Amp.» (master M13-005), pero en el inventario físico corresponde a «KIT DE PARTO». El código no coincide con el producto: no se usó el vínculo de la homologación y se cruzó por nomenclatura. A revisar con los responsables de la base. Mejor aproximación descartada: 2000057 KIT DE OBSTETRICIA (similitud 0.37).</t>
        </is>
      </c>
    </row>
    <row r="1164">
      <c r="A1164" s="29" t="inlineStr">
        <is>
          <t>Neuquén</t>
        </is>
      </c>
      <c r="B1164" s="29" t="inlineStr">
        <is>
          <t>1060</t>
        </is>
      </c>
      <c r="C1164" s="44" t="inlineStr">
        <is>
          <t>Inventario físico sin código SAP</t>
        </is>
      </c>
      <c r="D1164" s="29" t="inlineStr">
        <is>
          <t>Sin clasificar en SAP</t>
        </is>
      </c>
      <c r="E1164" s="29" t="n"/>
      <c r="F1164" s="29" t="inlineStr">
        <is>
          <t>Dentro del alcance</t>
        </is>
      </c>
      <c r="G1164" s="29" t="n"/>
      <c r="H1164" s="29" t="n"/>
      <c r="I1164" s="29" t="inlineStr">
        <is>
          <t>562</t>
        </is>
      </c>
      <c r="J1164" s="29" t="inlineStr">
        <is>
          <t>LUBRICANTE OCULAR</t>
        </is>
      </c>
      <c r="K1164" s="30" t="n">
        <v>0</v>
      </c>
      <c r="L1164" s="30">
        <f>'1060 NQN'!$Q$2051</f>
        <v/>
      </c>
      <c r="M1164" s="30">
        <f>$K1164-$L1164</f>
        <v/>
      </c>
      <c r="N1164" s="31" t="n"/>
      <c r="O1164" s="31">
        <f>IFERROR($K1164*$N1164,"")</f>
        <v/>
      </c>
      <c r="P1164" s="31">
        <f>IFERROR($L1164*$N1164,"")</f>
        <v/>
      </c>
      <c r="Q1164" s="31" t="n"/>
      <c r="R1164" s="41" t="inlineStr">
        <is>
          <t>Sin valor unitario en SAP: la diferencia económica de este ítem no puede calcularse (dato faltante).</t>
        </is>
      </c>
      <c r="S1164" s="45" t="inlineStr">
        <is>
          <t>Sin coincidencia</t>
        </is>
      </c>
      <c r="T1164" s="29" t="inlineStr">
        <is>
          <t>Sin correspondencia confirmada: hay aproximaciones en SAP, descartadas por presentación o evidencia débil</t>
        </is>
      </c>
      <c r="U1164" s="45" t="inlineStr">
        <is>
          <t>Alta de material en SAP (sin código)</t>
        </is>
      </c>
      <c r="V1164" s="29" t="inlineStr">
        <is>
          <t>Sin coincidencia</t>
        </is>
      </c>
      <c r="W1164" s="29" t="inlineStr">
        <is>
          <t>No</t>
        </is>
      </c>
      <c r="X1164" s="29" t="n"/>
      <c r="Y1164" s="29" t="inlineStr">
        <is>
          <t>No</t>
        </is>
      </c>
      <c r="Z1164" s="29" t="n"/>
      <c r="AA1164" s="29" t="inlineStr">
        <is>
          <t>Mejor aproximación descartada: 1000191 GOTAS LUBRICANTES GLICERINA 1% 10ML (una nomenclatura no informa dosis; similitud 0.40).</t>
        </is>
      </c>
    </row>
    <row r="1165">
      <c r="A1165" s="29" t="inlineStr">
        <is>
          <t>Neuquén</t>
        </is>
      </c>
      <c r="B1165" s="29" t="inlineStr">
        <is>
          <t>1060</t>
        </is>
      </c>
      <c r="C1165" s="44" t="inlineStr">
        <is>
          <t>Inventario físico sin código SAP</t>
        </is>
      </c>
      <c r="D1165" s="29" t="inlineStr">
        <is>
          <t>Sin clasificar en SAP</t>
        </is>
      </c>
      <c r="E1165" s="29" t="n"/>
      <c r="F1165" s="29" t="inlineStr">
        <is>
          <t>Dentro del alcance</t>
        </is>
      </c>
      <c r="G1165" s="29" t="n"/>
      <c r="H1165" s="29" t="n"/>
      <c r="I1165" s="29" t="inlineStr">
        <is>
          <t>531</t>
        </is>
      </c>
      <c r="J1165" s="29" t="inlineStr">
        <is>
          <t>MANGO DE BISTURI N° 3</t>
        </is>
      </c>
      <c r="K1165" s="30" t="n">
        <v>0</v>
      </c>
      <c r="L1165" s="30">
        <f>'1060 NQN'!$Q$2052</f>
        <v/>
      </c>
      <c r="M1165" s="30">
        <f>$K1165-$L1165</f>
        <v/>
      </c>
      <c r="N1165" s="31" t="n"/>
      <c r="O1165" s="31">
        <f>IFERROR($K1165*$N1165,"")</f>
        <v/>
      </c>
      <c r="P1165" s="31">
        <f>IFERROR($L1165*$N1165,"")</f>
        <v/>
      </c>
      <c r="Q1165" s="31" t="n"/>
      <c r="R1165" s="41" t="inlineStr">
        <is>
          <t>Sin valor unitario en SAP: la diferencia económica de este ítem no puede calcularse (dato faltante).</t>
        </is>
      </c>
      <c r="S1165" s="45" t="inlineStr">
        <is>
          <t>Sin coincidencia</t>
        </is>
      </c>
      <c r="T1165" s="29" t="inlineStr">
        <is>
          <t>Sin correspondencia confirmada: hay aproximaciones en SAP, descartadas por presentación o evidencia débil</t>
        </is>
      </c>
      <c r="U1165" s="45" t="inlineStr">
        <is>
          <t>Alta de material en SAP (sin código)</t>
        </is>
      </c>
      <c r="V1165" s="29" t="inlineStr">
        <is>
          <t>Sin coincidencia</t>
        </is>
      </c>
      <c r="W1165" s="29" t="inlineStr">
        <is>
          <t>No</t>
        </is>
      </c>
      <c r="X1165" s="29" t="n"/>
      <c r="Y1165" s="29" t="inlineStr">
        <is>
          <t>No</t>
        </is>
      </c>
      <c r="Z1165" s="29" t="n"/>
      <c r="AA1165" s="29" t="inlineStr">
        <is>
          <t>Mejor aproximación descartada: 2001386 PORTA BISTURI N°3 (similitud 0.60).</t>
        </is>
      </c>
    </row>
    <row r="1166">
      <c r="A1166" s="29" t="inlineStr">
        <is>
          <t>Neuquén</t>
        </is>
      </c>
      <c r="B1166" s="29" t="inlineStr">
        <is>
          <t>1060</t>
        </is>
      </c>
      <c r="C1166" s="44" t="inlineStr">
        <is>
          <t>Inventario físico sin código SAP</t>
        </is>
      </c>
      <c r="D1166" s="29" t="inlineStr">
        <is>
          <t>Sin clasificar en SAP</t>
        </is>
      </c>
      <c r="E1166" s="29" t="n"/>
      <c r="F1166" s="29" t="inlineStr">
        <is>
          <t>Dentro del alcance</t>
        </is>
      </c>
      <c r="G1166" s="29" t="n"/>
      <c r="H1166" s="29" t="n"/>
      <c r="I1166" s="29" t="inlineStr">
        <is>
          <t>532</t>
        </is>
      </c>
      <c r="J1166" s="29" t="inlineStr">
        <is>
          <t>MANGO DE BISTURI N° 4</t>
        </is>
      </c>
      <c r="K1166" s="30" t="n">
        <v>0</v>
      </c>
      <c r="L1166" s="30">
        <f>'1060 NQN'!$Q$2053</f>
        <v/>
      </c>
      <c r="M1166" s="30">
        <f>$K1166-$L1166</f>
        <v/>
      </c>
      <c r="N1166" s="31" t="n"/>
      <c r="O1166" s="31">
        <f>IFERROR($K1166*$N1166,"")</f>
        <v/>
      </c>
      <c r="P1166" s="31">
        <f>IFERROR($L1166*$N1166,"")</f>
        <v/>
      </c>
      <c r="Q1166" s="31" t="n"/>
      <c r="R1166" s="41" t="inlineStr">
        <is>
          <t>Sin valor unitario en SAP: la diferencia económica de este ítem no puede calcularse (dato faltante).</t>
        </is>
      </c>
      <c r="S1166" s="45" t="inlineStr">
        <is>
          <t>Sin coincidencia</t>
        </is>
      </c>
      <c r="T1166" s="29" t="inlineStr">
        <is>
          <t>Sin correspondencia confirmada: hay aproximaciones en SAP, descartadas por presentación o evidencia débil</t>
        </is>
      </c>
      <c r="U1166" s="45" t="inlineStr">
        <is>
          <t>Alta de material en SAP (sin código)</t>
        </is>
      </c>
      <c r="V1166" s="29" t="inlineStr">
        <is>
          <t>Sin coincidencia</t>
        </is>
      </c>
      <c r="W1166" s="29" t="inlineStr">
        <is>
          <t>No</t>
        </is>
      </c>
      <c r="X1166" s="29" t="n"/>
      <c r="Y1166" s="29" t="inlineStr">
        <is>
          <t>No</t>
        </is>
      </c>
      <c r="Z1166" s="29" t="n"/>
      <c r="AA1166" s="29" t="inlineStr">
        <is>
          <t>Mejor aproximación descartada: 2000455 HOJA DE BISTURI Nº 24 (calibre/talle/medida distinta; similitud 0.58).</t>
        </is>
      </c>
    </row>
    <row r="1167">
      <c r="A1167" s="29" t="inlineStr">
        <is>
          <t>Neuquén</t>
        </is>
      </c>
      <c r="B1167" s="29" t="inlineStr">
        <is>
          <t>1060</t>
        </is>
      </c>
      <c r="C1167" s="44" t="inlineStr">
        <is>
          <t>Inventario físico sin código SAP</t>
        </is>
      </c>
      <c r="D1167" s="29" t="inlineStr">
        <is>
          <t>Sin clasificar en SAP</t>
        </is>
      </c>
      <c r="E1167" s="29" t="n"/>
      <c r="F1167" s="29" t="inlineStr">
        <is>
          <t>Dentro del alcance</t>
        </is>
      </c>
      <c r="G1167" s="29" t="n"/>
      <c r="H1167" s="29" t="n"/>
      <c r="I1167" s="29" t="inlineStr">
        <is>
          <t>365</t>
        </is>
      </c>
      <c r="J1167" s="29" t="inlineStr">
        <is>
          <t>MASCARA DE OXIGENO CON RESERVORIO</t>
        </is>
      </c>
      <c r="K1167" s="30" t="n">
        <v>0</v>
      </c>
      <c r="L1167" s="30">
        <f>'1060 NQN'!$Q$2054</f>
        <v/>
      </c>
      <c r="M1167" s="30">
        <f>$K1167-$L1167</f>
        <v/>
      </c>
      <c r="N1167" s="31" t="n"/>
      <c r="O1167" s="31">
        <f>IFERROR($K1167*$N1167,"")</f>
        <v/>
      </c>
      <c r="P1167" s="31">
        <f>IFERROR($L1167*$N1167,"")</f>
        <v/>
      </c>
      <c r="Q1167" s="31" t="n"/>
      <c r="R1167" s="41" t="inlineStr">
        <is>
          <t>Sin valor unitario en SAP: la diferencia económica de este ítem no puede calcularse (dato faltante).</t>
        </is>
      </c>
      <c r="S1167" s="45" t="inlineStr">
        <is>
          <t>Sin coincidencia</t>
        </is>
      </c>
      <c r="T1167" s="29" t="inlineStr">
        <is>
          <t>Sin correspondencia confirmada: hay aproximaciones en SAP, descartadas por presentación o evidencia débil</t>
        </is>
      </c>
      <c r="U1167" s="45" t="inlineStr">
        <is>
          <t>Alta de material en SAP (sin código)</t>
        </is>
      </c>
      <c r="V1167" s="29" t="inlineStr">
        <is>
          <t>Sin coincidencia</t>
        </is>
      </c>
      <c r="W1167" s="29" t="inlineStr">
        <is>
          <t>No</t>
        </is>
      </c>
      <c r="X1167" s="29" t="n"/>
      <c r="Y1167" s="29" t="inlineStr">
        <is>
          <t>No</t>
        </is>
      </c>
      <c r="Z1167" s="29" t="n"/>
      <c r="AA1167" s="29" t="inlineStr">
        <is>
          <t>Mejor aproximación descartada: 2000363 MASCARA PARA O2 ADULTO CON RESERVORIO (similitud 0.60).</t>
        </is>
      </c>
    </row>
    <row r="1168">
      <c r="A1168" s="29" t="inlineStr">
        <is>
          <t>Neuquén</t>
        </is>
      </c>
      <c r="B1168" s="29" t="inlineStr">
        <is>
          <t>1060</t>
        </is>
      </c>
      <c r="C1168" s="44" t="inlineStr">
        <is>
          <t>Inventario físico sin código SAP</t>
        </is>
      </c>
      <c r="D1168" s="29" t="inlineStr">
        <is>
          <t>Sin clasificar en SAP</t>
        </is>
      </c>
      <c r="E1168" s="29" t="n"/>
      <c r="F1168" s="29" t="inlineStr">
        <is>
          <t>Dentro del alcance</t>
        </is>
      </c>
      <c r="G1168" s="29" t="n"/>
      <c r="H1168" s="29" t="n"/>
      <c r="I1168" s="29" t="inlineStr">
        <is>
          <t>377</t>
        </is>
      </c>
      <c r="J1168" s="29" t="inlineStr">
        <is>
          <t>MASCARA PARA ANESTESIA #6</t>
        </is>
      </c>
      <c r="K1168" s="30" t="n">
        <v>0</v>
      </c>
      <c r="L1168" s="30">
        <f>'1060 NQN'!$Q$2055</f>
        <v/>
      </c>
      <c r="M1168" s="30">
        <f>$K1168-$L1168</f>
        <v/>
      </c>
      <c r="N1168" s="31" t="n"/>
      <c r="O1168" s="31">
        <f>IFERROR($K1168*$N1168,"")</f>
        <v/>
      </c>
      <c r="P1168" s="31">
        <f>IFERROR($L1168*$N1168,"")</f>
        <v/>
      </c>
      <c r="Q1168" s="31" t="n"/>
      <c r="R1168" s="41" t="inlineStr">
        <is>
          <t>Sin valor unitario en SAP: la diferencia económica de este ítem no puede calcularse (dato faltante).</t>
        </is>
      </c>
      <c r="S1168" s="45" t="inlineStr">
        <is>
          <t>Sin coincidencia</t>
        </is>
      </c>
      <c r="T1168" s="29" t="inlineStr">
        <is>
          <t>Sin correspondencia confirmada: hay aproximaciones en SAP, descartadas por presentación o evidencia débil</t>
        </is>
      </c>
      <c r="U1168" s="45" t="inlineStr">
        <is>
          <t>Alta de material en SAP (sin código)</t>
        </is>
      </c>
      <c r="V1168" s="29" t="inlineStr">
        <is>
          <t>Sin coincidencia</t>
        </is>
      </c>
      <c r="W1168" s="29" t="inlineStr">
        <is>
          <t>No</t>
        </is>
      </c>
      <c r="X1168" s="29" t="n"/>
      <c r="Y1168" s="29" t="inlineStr">
        <is>
          <t>No</t>
        </is>
      </c>
      <c r="Z1168" s="29" t="n"/>
      <c r="AA1168" s="29" t="inlineStr">
        <is>
          <t>Mejor aproximación descartada: 2000396 MASCARA LARINGEA Nº 3 (similitud 0.32).</t>
        </is>
      </c>
    </row>
    <row r="1169">
      <c r="A1169" s="29" t="inlineStr">
        <is>
          <t>Neuquén</t>
        </is>
      </c>
      <c r="B1169" s="29" t="inlineStr">
        <is>
          <t>1060</t>
        </is>
      </c>
      <c r="C1169" s="44" t="inlineStr">
        <is>
          <t>Inventario físico sin código SAP</t>
        </is>
      </c>
      <c r="D1169" s="29" t="inlineStr">
        <is>
          <t>Sin clasificar en SAP</t>
        </is>
      </c>
      <c r="E1169" s="29" t="n"/>
      <c r="F1169" s="29" t="inlineStr">
        <is>
          <t>Dentro del alcance</t>
        </is>
      </c>
      <c r="G1169" s="29" t="n"/>
      <c r="H1169" s="29" t="n"/>
      <c r="I1169" s="29" t="inlineStr">
        <is>
          <t>378</t>
        </is>
      </c>
      <c r="J1169" s="29" t="inlineStr">
        <is>
          <t>MASCARA PARA ANESTESIA L</t>
        </is>
      </c>
      <c r="K1169" s="30" t="n">
        <v>0</v>
      </c>
      <c r="L1169" s="30">
        <f>'1060 NQN'!$Q$2056</f>
        <v/>
      </c>
      <c r="M1169" s="30">
        <f>$K1169-$L1169</f>
        <v/>
      </c>
      <c r="N1169" s="31" t="n"/>
      <c r="O1169" s="31">
        <f>IFERROR($K1169*$N1169,"")</f>
        <v/>
      </c>
      <c r="P1169" s="31">
        <f>IFERROR($L1169*$N1169,"")</f>
        <v/>
      </c>
      <c r="Q1169" s="31" t="n"/>
      <c r="R1169" s="41" t="inlineStr">
        <is>
          <t>Sin valor unitario en SAP: la diferencia económica de este ítem no puede calcularse (dato faltante).</t>
        </is>
      </c>
      <c r="S1169" s="45" t="inlineStr">
        <is>
          <t>Sin coincidencia</t>
        </is>
      </c>
      <c r="T1169" s="29" t="inlineStr">
        <is>
          <t>Sin correspondencia confirmada: hay aproximaciones en SAP, descartadas por presentación o evidencia débil</t>
        </is>
      </c>
      <c r="U1169" s="45" t="inlineStr">
        <is>
          <t>Alta de material en SAP (sin código)</t>
        </is>
      </c>
      <c r="V1169" s="29" t="inlineStr">
        <is>
          <t>Sin coincidencia</t>
        </is>
      </c>
      <c r="W1169" s="29" t="inlineStr">
        <is>
          <t>No</t>
        </is>
      </c>
      <c r="X1169" s="29" t="n"/>
      <c r="Y1169" s="29" t="inlineStr">
        <is>
          <t>No</t>
        </is>
      </c>
      <c r="Z1169" s="29" t="n"/>
      <c r="AA1169" s="29" t="inlineStr">
        <is>
          <t>Mejor aproximación descartada: 2000396 MASCARA LARINGEA Nº 3 (similitud 0.34).</t>
        </is>
      </c>
    </row>
    <row r="1170">
      <c r="A1170" s="29" t="inlineStr">
        <is>
          <t>Neuquén</t>
        </is>
      </c>
      <c r="B1170" s="29" t="inlineStr">
        <is>
          <t>1060</t>
        </is>
      </c>
      <c r="C1170" s="44" t="inlineStr">
        <is>
          <t>Inventario físico sin código SAP</t>
        </is>
      </c>
      <c r="D1170" s="29" t="inlineStr">
        <is>
          <t>Sin clasificar en SAP</t>
        </is>
      </c>
      <c r="E1170" s="29" t="n"/>
      <c r="F1170" s="29" t="inlineStr">
        <is>
          <t>Dentro del alcance</t>
        </is>
      </c>
      <c r="G1170" s="29" t="n"/>
      <c r="H1170" s="29" t="n"/>
      <c r="I1170" s="29" t="inlineStr">
        <is>
          <t>367</t>
        </is>
      </c>
      <c r="J1170" s="29" t="inlineStr">
        <is>
          <t>MASCARA VENTURI</t>
        </is>
      </c>
      <c r="K1170" s="30" t="n">
        <v>0</v>
      </c>
      <c r="L1170" s="30">
        <f>'1060 NQN'!$Q$2057</f>
        <v/>
      </c>
      <c r="M1170" s="30">
        <f>$K1170-$L1170</f>
        <v/>
      </c>
      <c r="N1170" s="31" t="n"/>
      <c r="O1170" s="31">
        <f>IFERROR($K1170*$N1170,"")</f>
        <v/>
      </c>
      <c r="P1170" s="31">
        <f>IFERROR($L1170*$N1170,"")</f>
        <v/>
      </c>
      <c r="Q1170" s="31" t="n"/>
      <c r="R1170" s="41" t="inlineStr">
        <is>
          <t>Sin valor unitario en SAP: la diferencia económica de este ítem no puede calcularse (dato faltante).</t>
        </is>
      </c>
      <c r="S1170" s="45" t="inlineStr">
        <is>
          <t>Sin coincidencia</t>
        </is>
      </c>
      <c r="T1170" s="29" t="inlineStr">
        <is>
          <t>Sin correspondencia confirmada: hay aproximaciones en SAP, descartadas por presentación o evidencia débil</t>
        </is>
      </c>
      <c r="U1170" s="45" t="inlineStr">
        <is>
          <t>Alta de material en SAP (sin código)</t>
        </is>
      </c>
      <c r="V1170" s="29" t="inlineStr">
        <is>
          <t>Sin coincidencia</t>
        </is>
      </c>
      <c r="W1170" s="29" t="inlineStr">
        <is>
          <t>No</t>
        </is>
      </c>
      <c r="X1170" s="29" t="n"/>
      <c r="Y1170" s="29" t="inlineStr">
        <is>
          <t>No</t>
        </is>
      </c>
      <c r="Z1170" s="29" t="n"/>
      <c r="AA1170" s="29" t="inlineStr">
        <is>
          <t>Mejor aproximación descartada: 2000396 MASCARA LARINGEA Nº 3 (similitud 0.35).</t>
        </is>
      </c>
    </row>
    <row r="1171">
      <c r="A1171" s="29" t="inlineStr">
        <is>
          <t>Neuquén</t>
        </is>
      </c>
      <c r="B1171" s="29" t="inlineStr">
        <is>
          <t>1060</t>
        </is>
      </c>
      <c r="C1171" s="44" t="inlineStr">
        <is>
          <t>Inventario físico sin código SAP</t>
        </is>
      </c>
      <c r="D1171" s="29" t="inlineStr">
        <is>
          <t>Sin clasificar en SAP</t>
        </is>
      </c>
      <c r="E1171" s="29" t="n"/>
      <c r="F1171" s="29" t="inlineStr">
        <is>
          <t>Dentro del alcance</t>
        </is>
      </c>
      <c r="G1171" s="29" t="n"/>
      <c r="H1171" s="29" t="n"/>
      <c r="I1171" s="29" t="inlineStr">
        <is>
          <t>MED-008</t>
        </is>
      </c>
      <c r="J1171" s="29" t="inlineStr">
        <is>
          <t>Metronidazol 500mg</t>
        </is>
      </c>
      <c r="K1171" s="30" t="n">
        <v>0</v>
      </c>
      <c r="L1171" s="30">
        <f>'1060 NQN'!$Q$2058</f>
        <v/>
      </c>
      <c r="M1171" s="30">
        <f>$K1171-$L1171</f>
        <v/>
      </c>
      <c r="N1171" s="31" t="n"/>
      <c r="O1171" s="31">
        <f>IFERROR($K1171*$N1171,"")</f>
        <v/>
      </c>
      <c r="P1171" s="31">
        <f>IFERROR($L1171*$N1171,"")</f>
        <v/>
      </c>
      <c r="Q1171" s="31" t="n"/>
      <c r="R1171" s="41" t="inlineStr">
        <is>
          <t>Sin valor unitario en SAP: la diferencia económica de este ítem no puede calcularse (dato faltante).</t>
        </is>
      </c>
      <c r="S1171" s="45" t="inlineStr">
        <is>
          <t>Sin coincidencia</t>
        </is>
      </c>
      <c r="T1171" s="29" t="inlineStr">
        <is>
          <t>Sin correspondencia confirmada: hay aproximaciones en SAP, descartadas por presentación o evidencia débil</t>
        </is>
      </c>
      <c r="U1171" s="45" t="inlineStr">
        <is>
          <t>Alta de material en SAP (sin código)</t>
        </is>
      </c>
      <c r="V1171" s="29" t="inlineStr">
        <is>
          <t>Sin coincidencia</t>
        </is>
      </c>
      <c r="W1171" s="29" t="inlineStr">
        <is>
          <t>No</t>
        </is>
      </c>
      <c r="X1171" s="29" t="n"/>
      <c r="Y1171" s="29" t="inlineStr">
        <is>
          <t>No</t>
        </is>
      </c>
      <c r="Z1171" s="29" t="n"/>
      <c r="AA1171" s="29" t="inlineStr">
        <is>
          <t>Mejor aproximación descartada: 1000468 AMOXICILINA  500 MGR (dosis coincide; similitud 0.39). Informe Avain: Diferencia stock actual - saldo de movimientos: 20</t>
        </is>
      </c>
    </row>
    <row r="1172">
      <c r="A1172" s="29" t="inlineStr">
        <is>
          <t>Neuquén</t>
        </is>
      </c>
      <c r="B1172" s="29" t="inlineStr">
        <is>
          <t>1060</t>
        </is>
      </c>
      <c r="C1172" s="44" t="inlineStr">
        <is>
          <t>Inventario físico sin código SAP</t>
        </is>
      </c>
      <c r="D1172" s="29" t="inlineStr">
        <is>
          <t>Sin clasificar en SAP</t>
        </is>
      </c>
      <c r="E1172" s="29" t="n"/>
      <c r="F1172" s="29" t="inlineStr">
        <is>
          <t>Dentro del alcance</t>
        </is>
      </c>
      <c r="G1172" s="29" t="n"/>
      <c r="H1172" s="29" t="n"/>
      <c r="I1172" s="29" t="inlineStr">
        <is>
          <t>368</t>
        </is>
      </c>
      <c r="J1172" s="29" t="inlineStr">
        <is>
          <t>OTOLEF HC GOTAS OTICAS</t>
        </is>
      </c>
      <c r="K1172" s="30" t="n">
        <v>0</v>
      </c>
      <c r="L1172" s="30">
        <f>'1060 NQN'!$Q$2059</f>
        <v/>
      </c>
      <c r="M1172" s="30">
        <f>$K1172-$L1172</f>
        <v/>
      </c>
      <c r="N1172" s="31" t="n"/>
      <c r="O1172" s="31">
        <f>IFERROR($K1172*$N1172,"")</f>
        <v/>
      </c>
      <c r="P1172" s="31">
        <f>IFERROR($L1172*$N1172,"")</f>
        <v/>
      </c>
      <c r="Q1172" s="31" t="n"/>
      <c r="R1172" s="41" t="inlineStr">
        <is>
          <t>Sin valor unitario en SAP: la diferencia económica de este ítem no puede calcularse (dato faltante).</t>
        </is>
      </c>
      <c r="S1172" s="45" t="inlineStr">
        <is>
          <t>Sin coincidencia</t>
        </is>
      </c>
      <c r="T1172" s="29" t="inlineStr">
        <is>
          <t>Sin correspondencia confirmada: hay aproximaciones en SAP, descartadas por presentación o evidencia débil</t>
        </is>
      </c>
      <c r="U1172" s="45" t="inlineStr">
        <is>
          <t>Alta de material en SAP (sin código)</t>
        </is>
      </c>
      <c r="V1172" s="29" t="inlineStr">
        <is>
          <t>Sin coincidencia</t>
        </is>
      </c>
      <c r="W1172" s="29" t="inlineStr">
        <is>
          <t>No</t>
        </is>
      </c>
      <c r="X1172" s="29" t="n"/>
      <c r="Y1172" s="29" t="inlineStr">
        <is>
          <t>No</t>
        </is>
      </c>
      <c r="Z1172" s="29" t="n"/>
      <c r="AA1172" s="29" t="inlineStr">
        <is>
          <t>Mejor aproximación descartada: 1000360 GOTAS OTOSPORIN (similitud 0.36).</t>
        </is>
      </c>
    </row>
    <row r="1173">
      <c r="A1173" s="29" t="inlineStr">
        <is>
          <t>Neuquén</t>
        </is>
      </c>
      <c r="B1173" s="29" t="inlineStr">
        <is>
          <t>1060</t>
        </is>
      </c>
      <c r="C1173" s="44" t="inlineStr">
        <is>
          <t>Inventario físico sin código SAP</t>
        </is>
      </c>
      <c r="D1173" s="29" t="inlineStr">
        <is>
          <t>Sin clasificar en SAP</t>
        </is>
      </c>
      <c r="E1173" s="29" t="n"/>
      <c r="F1173" s="29" t="inlineStr">
        <is>
          <t>Dentro del alcance</t>
        </is>
      </c>
      <c r="G1173" s="29" t="n"/>
      <c r="H1173" s="29" t="n"/>
      <c r="I1173" s="29" t="inlineStr">
        <is>
          <t>481</t>
        </is>
      </c>
      <c r="J1173" s="29" t="inlineStr">
        <is>
          <t>PENICILINA G. 2.4 MILLONES</t>
        </is>
      </c>
      <c r="K1173" s="30" t="n">
        <v>0</v>
      </c>
      <c r="L1173" s="30">
        <f>'1060 NQN'!$Q$2060</f>
        <v/>
      </c>
      <c r="M1173" s="30">
        <f>$K1173-$L1173</f>
        <v/>
      </c>
      <c r="N1173" s="31" t="n"/>
      <c r="O1173" s="31">
        <f>IFERROR($K1173*$N1173,"")</f>
        <v/>
      </c>
      <c r="P1173" s="31">
        <f>IFERROR($L1173*$N1173,"")</f>
        <v/>
      </c>
      <c r="Q1173" s="31" t="n"/>
      <c r="R1173" s="41" t="inlineStr">
        <is>
          <t>Sin valor unitario en SAP: la diferencia económica de este ítem no puede calcularse (dato faltante).</t>
        </is>
      </c>
      <c r="S1173" s="45" t="inlineStr">
        <is>
          <t>Sin coincidencia</t>
        </is>
      </c>
      <c r="T1173" s="29" t="inlineStr">
        <is>
          <t>Sin correspondencia confirmada: hay aproximaciones en SAP, descartadas por presentación o evidencia débil</t>
        </is>
      </c>
      <c r="U1173" s="45" t="inlineStr">
        <is>
          <t>Alta de material en SAP (sin código)</t>
        </is>
      </c>
      <c r="V1173" s="29" t="inlineStr">
        <is>
          <t>Sin coincidencia</t>
        </is>
      </c>
      <c r="W1173" s="29" t="inlineStr">
        <is>
          <t>No</t>
        </is>
      </c>
      <c r="X1173" s="29" t="n"/>
      <c r="Y1173" s="29" t="inlineStr">
        <is>
          <t>No</t>
        </is>
      </c>
      <c r="Z1173" s="29" t="n"/>
      <c r="AA1173" s="29" t="inlineStr">
        <is>
          <t>El código Avain 481 figura en la homologación como «PENICILINAG.2.4MILLONES» (master M11-012), pero en el inventario físico corresponde a «PENICILINA G. 2.4 MILLONES». El código no coincide con el producto: no se usó el vínculo de la homologación y se cruzó por nomenclatura. A revisar con los responsables de la base. Mejor aproximación descartada: 1000175 AMOXICILINA 1 GR (calibre/talle/medida distinta; una nomenclatura no informa dosis; similitud 0.26).</t>
        </is>
      </c>
    </row>
    <row r="1174">
      <c r="A1174" s="29" t="inlineStr">
        <is>
          <t>Neuquén</t>
        </is>
      </c>
      <c r="B1174" s="29" t="inlineStr">
        <is>
          <t>1060</t>
        </is>
      </c>
      <c r="C1174" s="44" t="inlineStr">
        <is>
          <t>Inventario físico sin código SAP</t>
        </is>
      </c>
      <c r="D1174" s="29" t="inlineStr">
        <is>
          <t>Sin clasificar en SAP</t>
        </is>
      </c>
      <c r="E1174" s="29" t="n"/>
      <c r="F1174" s="29" t="inlineStr">
        <is>
          <t>Dentro del alcance</t>
        </is>
      </c>
      <c r="G1174" s="29" t="n"/>
      <c r="H1174" s="29" t="n"/>
      <c r="I1174" s="29" t="inlineStr">
        <is>
          <t>187</t>
        </is>
      </c>
      <c r="J1174" s="29" t="inlineStr">
        <is>
          <t>POEN CAINAPOEN CAINA ® PROPARACAINA CLORHIDRATO 500 MG</t>
        </is>
      </c>
      <c r="K1174" s="30" t="n">
        <v>0</v>
      </c>
      <c r="L1174" s="30">
        <f>'1060 NQN'!$Q$2061</f>
        <v/>
      </c>
      <c r="M1174" s="30">
        <f>$K1174-$L1174</f>
        <v/>
      </c>
      <c r="N1174" s="31" t="n"/>
      <c r="O1174" s="31">
        <f>IFERROR($K1174*$N1174,"")</f>
        <v/>
      </c>
      <c r="P1174" s="31">
        <f>IFERROR($L1174*$N1174,"")</f>
        <v/>
      </c>
      <c r="Q1174" s="31" t="n"/>
      <c r="R1174" s="41" t="inlineStr">
        <is>
          <t>Sin valor unitario en SAP: la diferencia económica de este ítem no puede calcularse (dato faltante).</t>
        </is>
      </c>
      <c r="S1174" s="45" t="inlineStr">
        <is>
          <t>Sin coincidencia</t>
        </is>
      </c>
      <c r="T1174" s="29" t="inlineStr">
        <is>
          <t>Sin correspondencia confirmada: hay aproximaciones en SAP, descartadas por presentación o evidencia débil</t>
        </is>
      </c>
      <c r="U1174" s="45" t="inlineStr">
        <is>
          <t>Alta de material en SAP (sin código)</t>
        </is>
      </c>
      <c r="V1174" s="29" t="inlineStr">
        <is>
          <t>Sin coincidencia</t>
        </is>
      </c>
      <c r="W1174" s="29" t="inlineStr">
        <is>
          <t>No</t>
        </is>
      </c>
      <c r="X1174" s="29" t="n"/>
      <c r="Y1174" s="29" t="inlineStr">
        <is>
          <t>No</t>
        </is>
      </c>
      <c r="Z1174" s="29" t="n"/>
      <c r="AA1174" s="29" t="inlineStr">
        <is>
          <t>Mejor aproximación descartada: 1000314 MORFINA CLORHIDRATO 10MG (dosis/presentación distinta (500MG vs 10MG); similitud 0.39).</t>
        </is>
      </c>
    </row>
    <row r="1175">
      <c r="A1175" s="29" t="inlineStr">
        <is>
          <t>Neuquén</t>
        </is>
      </c>
      <c r="B1175" s="29" t="inlineStr">
        <is>
          <t>1060</t>
        </is>
      </c>
      <c r="C1175" s="44" t="inlineStr">
        <is>
          <t>Inventario físico sin código SAP</t>
        </is>
      </c>
      <c r="D1175" s="29" t="inlineStr">
        <is>
          <t>Sin clasificar en SAP</t>
        </is>
      </c>
      <c r="E1175" s="29" t="n"/>
      <c r="F1175" s="29" t="inlineStr">
        <is>
          <t>Dentro del alcance</t>
        </is>
      </c>
      <c r="G1175" s="29" t="n"/>
      <c r="H1175" s="29" t="n"/>
      <c r="I1175" s="29" t="inlineStr">
        <is>
          <t>341</t>
        </is>
      </c>
      <c r="J1175" s="29" t="inlineStr">
        <is>
          <t>SOLUCION MOLAR DE BICARBONATO DE SODIO X 100 ML</t>
        </is>
      </c>
      <c r="K1175" s="30" t="n">
        <v>0</v>
      </c>
      <c r="L1175" s="30">
        <f>'1060 NQN'!$Q$2062</f>
        <v/>
      </c>
      <c r="M1175" s="30">
        <f>$K1175-$L1175</f>
        <v/>
      </c>
      <c r="N1175" s="31" t="n"/>
      <c r="O1175" s="31">
        <f>IFERROR($K1175*$N1175,"")</f>
        <v/>
      </c>
      <c r="P1175" s="31">
        <f>IFERROR($L1175*$N1175,"")</f>
        <v/>
      </c>
      <c r="Q1175" s="31" t="n"/>
      <c r="R1175" s="41" t="inlineStr">
        <is>
          <t>Sin valor unitario en SAP: la diferencia económica de este ítem no puede calcularse (dato faltante).</t>
        </is>
      </c>
      <c r="S1175" s="45" t="inlineStr">
        <is>
          <t>Sin coincidencia</t>
        </is>
      </c>
      <c r="T1175" s="29" t="inlineStr">
        <is>
          <t>Sin correspondencia confirmada: hay aproximaciones en SAP, descartadas por presentación o evidencia débil</t>
        </is>
      </c>
      <c r="U1175" s="45" t="inlineStr">
        <is>
          <t>Alta de material en SAP (sin código)</t>
        </is>
      </c>
      <c r="V1175" s="29" t="inlineStr">
        <is>
          <t>Sin coincidencia</t>
        </is>
      </c>
      <c r="W1175" s="29" t="inlineStr">
        <is>
          <t>No</t>
        </is>
      </c>
      <c r="X1175" s="29" t="n"/>
      <c r="Y1175" s="29" t="inlineStr">
        <is>
          <t>No</t>
        </is>
      </c>
      <c r="Z1175" s="29" t="n"/>
      <c r="AA1175" s="29" t="inlineStr">
        <is>
          <t>El código Avain 341 figura en la homologación como «SOLUCIONMOLARDEBICARBONATODESODIOX100ML» (master M03-005), pero en el inventario físico corresponde a «SOLUCION MOLAR DE BICARBONATO DE SODIO X 100 ML». El código no coincide con el producto: no se usó el vínculo de la homologación y se cruzó por nomenclatura. A revisar con los responsables de la base. Mejor aproximación descartada: 1000168 BICARBONATO DE SODIO SOL. 1 MOL. 100 CM3 (una nomenclatura no informa dosis; similitud 0.56).</t>
        </is>
      </c>
    </row>
    <row r="1176">
      <c r="A1176" s="29" t="inlineStr">
        <is>
          <t>Neuquén</t>
        </is>
      </c>
      <c r="B1176" s="29" t="inlineStr">
        <is>
          <t>1060</t>
        </is>
      </c>
      <c r="C1176" s="44" t="inlineStr">
        <is>
          <t>Inventario físico sin código SAP</t>
        </is>
      </c>
      <c r="D1176" s="29" t="inlineStr">
        <is>
          <t>Sin clasificar en SAP</t>
        </is>
      </c>
      <c r="E1176" s="29" t="n"/>
      <c r="F1176" s="29" t="inlineStr">
        <is>
          <t>Dentro del alcance</t>
        </is>
      </c>
      <c r="G1176" s="29" t="n"/>
      <c r="H1176" s="29" t="n"/>
      <c r="I1176" s="29" t="inlineStr">
        <is>
          <t>387</t>
        </is>
      </c>
      <c r="J1176" s="29" t="inlineStr">
        <is>
          <t>Sonda de succión tipo K29P</t>
        </is>
      </c>
      <c r="K1176" s="30" t="n">
        <v>0</v>
      </c>
      <c r="L1176" s="30">
        <f>'1060 NQN'!$Q$2063</f>
        <v/>
      </c>
      <c r="M1176" s="30">
        <f>$K1176-$L1176</f>
        <v/>
      </c>
      <c r="N1176" s="31" t="n"/>
      <c r="O1176" s="31">
        <f>IFERROR($K1176*$N1176,"")</f>
        <v/>
      </c>
      <c r="P1176" s="31">
        <f>IFERROR($L1176*$N1176,"")</f>
        <v/>
      </c>
      <c r="Q1176" s="31" t="n"/>
      <c r="R1176" s="41" t="inlineStr">
        <is>
          <t>Sin valor unitario en SAP: la diferencia económica de este ítem no puede calcularse (dato faltante).</t>
        </is>
      </c>
      <c r="S1176" s="45" t="inlineStr">
        <is>
          <t>Sin coincidencia</t>
        </is>
      </c>
      <c r="T1176" s="29" t="inlineStr">
        <is>
          <t>Sin correspondencia confirmada: hay aproximaciones en SAP, descartadas por presentación o evidencia débil</t>
        </is>
      </c>
      <c r="U1176" s="45" t="inlineStr">
        <is>
          <t>Alta de material en SAP (sin código)</t>
        </is>
      </c>
      <c r="V1176" s="29" t="inlineStr">
        <is>
          <t>Sin coincidencia</t>
        </is>
      </c>
      <c r="W1176" s="29" t="inlineStr">
        <is>
          <t>No</t>
        </is>
      </c>
      <c r="X1176" s="29" t="n"/>
      <c r="Y1176" s="29" t="inlineStr">
        <is>
          <t>No</t>
        </is>
      </c>
      <c r="Z1176" s="29" t="n"/>
      <c r="AA1176" s="29" t="inlineStr">
        <is>
          <t>Mejor aproximación descartada: 2000193 SONDA DE ASPIRACION K-29P KOLLER C/REG (similitud 0.45).</t>
        </is>
      </c>
    </row>
    <row r="1177">
      <c r="A1177" s="29" t="inlineStr">
        <is>
          <t>Neuquén</t>
        </is>
      </c>
      <c r="B1177" s="29" t="inlineStr">
        <is>
          <t>1060</t>
        </is>
      </c>
      <c r="C1177" s="44" t="inlineStr">
        <is>
          <t>Inventario físico sin código SAP</t>
        </is>
      </c>
      <c r="D1177" s="29" t="inlineStr">
        <is>
          <t>Sin clasificar en SAP</t>
        </is>
      </c>
      <c r="E1177" s="29" t="n"/>
      <c r="F1177" s="29" t="inlineStr">
        <is>
          <t>Dentro del alcance</t>
        </is>
      </c>
      <c r="G1177" s="29" t="n"/>
      <c r="H1177" s="29" t="n"/>
      <c r="I1177" s="29" t="inlineStr">
        <is>
          <t>347</t>
        </is>
      </c>
      <c r="J1177" s="29" t="inlineStr">
        <is>
          <t>sonda foley 18</t>
        </is>
      </c>
      <c r="K1177" s="30" t="n">
        <v>0</v>
      </c>
      <c r="L1177" s="30">
        <f>'1060 NQN'!$Q$2064</f>
        <v/>
      </c>
      <c r="M1177" s="30">
        <f>$K1177-$L1177</f>
        <v/>
      </c>
      <c r="N1177" s="31" t="n"/>
      <c r="O1177" s="31">
        <f>IFERROR($K1177*$N1177,"")</f>
        <v/>
      </c>
      <c r="P1177" s="31">
        <f>IFERROR($L1177*$N1177,"")</f>
        <v/>
      </c>
      <c r="Q1177" s="31" t="n"/>
      <c r="R1177" s="41" t="inlineStr">
        <is>
          <t>Sin valor unitario en SAP: la diferencia económica de este ítem no puede calcularse (dato faltante).</t>
        </is>
      </c>
      <c r="S1177" s="45" t="inlineStr">
        <is>
          <t>Sin coincidencia</t>
        </is>
      </c>
      <c r="T1177" s="29" t="inlineStr">
        <is>
          <t>Sin correspondencia confirmada: hay aproximaciones en SAP, descartadas por presentación o evidencia débil</t>
        </is>
      </c>
      <c r="U1177" s="45" t="inlineStr">
        <is>
          <t>Alta de material en SAP (sin código)</t>
        </is>
      </c>
      <c r="V1177" s="29" t="inlineStr">
        <is>
          <t>Sin coincidencia</t>
        </is>
      </c>
      <c r="W1177" s="29" t="inlineStr">
        <is>
          <t>No</t>
        </is>
      </c>
      <c r="X1177" s="29" t="n"/>
      <c r="Y1177" s="29" t="inlineStr">
        <is>
          <t>No</t>
        </is>
      </c>
      <c r="Z1177" s="29" t="n"/>
      <c r="AA1177" s="29" t="inlineStr">
        <is>
          <t>Mejor aproximación descartada: 2000244 SONDA FOLEY 2 VIAS Nº16 DE LÁTEX (calibre/talle/medida distinta; similitud 0.48).</t>
        </is>
      </c>
    </row>
    <row r="1178">
      <c r="A1178" s="29" t="inlineStr">
        <is>
          <t>Neuquén</t>
        </is>
      </c>
      <c r="B1178" s="29" t="inlineStr">
        <is>
          <t>1060</t>
        </is>
      </c>
      <c r="C1178" s="44" t="inlineStr">
        <is>
          <t>Inventario físico sin código SAP</t>
        </is>
      </c>
      <c r="D1178" s="29" t="inlineStr">
        <is>
          <t>Sin clasificar en SAP</t>
        </is>
      </c>
      <c r="E1178" s="29" t="n"/>
      <c r="F1178" s="29" t="inlineStr">
        <is>
          <t>Dentro del alcance</t>
        </is>
      </c>
      <c r="G1178" s="29" t="n"/>
      <c r="H1178" s="29" t="n"/>
      <c r="I1178" s="29" t="inlineStr">
        <is>
          <t>286</t>
        </is>
      </c>
      <c r="J1178" s="29" t="inlineStr">
        <is>
          <t>Sonda nasogastrica N° 9</t>
        </is>
      </c>
      <c r="K1178" s="30" t="n">
        <v>0</v>
      </c>
      <c r="L1178" s="30">
        <f>'1060 NQN'!$Q$2065</f>
        <v/>
      </c>
      <c r="M1178" s="30">
        <f>$K1178-$L1178</f>
        <v/>
      </c>
      <c r="N1178" s="31" t="n"/>
      <c r="O1178" s="31">
        <f>IFERROR($K1178*$N1178,"")</f>
        <v/>
      </c>
      <c r="P1178" s="31">
        <f>IFERROR($L1178*$N1178,"")</f>
        <v/>
      </c>
      <c r="Q1178" s="31" t="n"/>
      <c r="R1178" s="41" t="inlineStr">
        <is>
          <t>Sin valor unitario en SAP: la diferencia económica de este ítem no puede calcularse (dato faltante).</t>
        </is>
      </c>
      <c r="S1178" s="45" t="inlineStr">
        <is>
          <t>Sin coincidencia</t>
        </is>
      </c>
      <c r="T1178" s="29" t="inlineStr">
        <is>
          <t>Sin correspondencia confirmada: hay aproximaciones en SAP, descartadas por presentación o evidencia débil</t>
        </is>
      </c>
      <c r="U1178" s="45" t="inlineStr">
        <is>
          <t>Alta de material en SAP (sin código)</t>
        </is>
      </c>
      <c r="V1178" s="29" t="inlineStr">
        <is>
          <t>Sin coincidencia</t>
        </is>
      </c>
      <c r="W1178" s="29" t="inlineStr">
        <is>
          <t>No</t>
        </is>
      </c>
      <c r="X1178" s="29" t="n"/>
      <c r="Y1178" s="29" t="inlineStr">
        <is>
          <t>No</t>
        </is>
      </c>
      <c r="Z1178" s="29" t="n"/>
      <c r="AA1178" s="29" t="inlineStr">
        <is>
          <t>Mejor aproximación descartada: 2000867 SONDA NASOGASTRICA K-10 (calibre/talle/medida distinta; similitud 0.59).</t>
        </is>
      </c>
    </row>
    <row r="1179">
      <c r="A1179" s="29" t="inlineStr">
        <is>
          <t>Neuquén</t>
        </is>
      </c>
      <c r="B1179" s="29" t="inlineStr">
        <is>
          <t>1060</t>
        </is>
      </c>
      <c r="C1179" s="44" t="inlineStr">
        <is>
          <t>Inventario físico sin código SAP</t>
        </is>
      </c>
      <c r="D1179" s="29" t="inlineStr">
        <is>
          <t>Sin clasificar en SAP</t>
        </is>
      </c>
      <c r="E1179" s="29" t="n"/>
      <c r="F1179" s="29" t="inlineStr">
        <is>
          <t>Dentro del alcance</t>
        </is>
      </c>
      <c r="G1179" s="29" t="n"/>
      <c r="H1179" s="29" t="n"/>
      <c r="I1179" s="29" t="inlineStr">
        <is>
          <t>372</t>
        </is>
      </c>
      <c r="J1179" s="29" t="inlineStr">
        <is>
          <t>SONDA PARA SUCCION SK-32P</t>
        </is>
      </c>
      <c r="K1179" s="30" t="n">
        <v>0</v>
      </c>
      <c r="L1179" s="30">
        <f>'1060 NQN'!$Q$2066</f>
        <v/>
      </c>
      <c r="M1179" s="30">
        <f>$K1179-$L1179</f>
        <v/>
      </c>
      <c r="N1179" s="31" t="n"/>
      <c r="O1179" s="31">
        <f>IFERROR($K1179*$N1179,"")</f>
        <v/>
      </c>
      <c r="P1179" s="31">
        <f>IFERROR($L1179*$N1179,"")</f>
        <v/>
      </c>
      <c r="Q1179" s="31" t="n"/>
      <c r="R1179" s="41" t="inlineStr">
        <is>
          <t>Sin valor unitario en SAP: la diferencia económica de este ítem no puede calcularse (dato faltante).</t>
        </is>
      </c>
      <c r="S1179" s="45" t="inlineStr">
        <is>
          <t>Sin coincidencia</t>
        </is>
      </c>
      <c r="T1179" s="29" t="inlineStr">
        <is>
          <t>Sin correspondencia confirmada: hay aproximaciones en SAP, descartadas por presentación o evidencia débil</t>
        </is>
      </c>
      <c r="U1179" s="45" t="inlineStr">
        <is>
          <t>Alta de material en SAP (sin código)</t>
        </is>
      </c>
      <c r="V1179" s="29" t="inlineStr">
        <is>
          <t>Sin coincidencia</t>
        </is>
      </c>
      <c r="W1179" s="29" t="inlineStr">
        <is>
          <t>No</t>
        </is>
      </c>
      <c r="X1179" s="29" t="n"/>
      <c r="Y1179" s="29" t="inlineStr">
        <is>
          <t>No</t>
        </is>
      </c>
      <c r="Z1179" s="29" t="n"/>
      <c r="AA1179" s="29" t="inlineStr">
        <is>
          <t>Mejor aproximación descartada: 2000245 SONDA DE ASPIRACION K-32P KOLLER (similitud 0.42).</t>
        </is>
      </c>
    </row>
    <row r="1180">
      <c r="A1180" s="29" t="inlineStr">
        <is>
          <t>Neuquén</t>
        </is>
      </c>
      <c r="B1180" s="29" t="inlineStr">
        <is>
          <t>1060</t>
        </is>
      </c>
      <c r="C1180" s="44" t="inlineStr">
        <is>
          <t>Inventario físico sin código SAP</t>
        </is>
      </c>
      <c r="D1180" s="29" t="inlineStr">
        <is>
          <t>Sin clasificar en SAP</t>
        </is>
      </c>
      <c r="E1180" s="29" t="n"/>
      <c r="F1180" s="29" t="inlineStr">
        <is>
          <t>Dentro del alcance</t>
        </is>
      </c>
      <c r="G1180" s="29" t="n"/>
      <c r="H1180" s="29" t="n"/>
      <c r="I1180" s="29" t="inlineStr">
        <is>
          <t>535</t>
        </is>
      </c>
      <c r="J1180" s="29" t="inlineStr">
        <is>
          <t>TERMOMETRO INFRARED</t>
        </is>
      </c>
      <c r="K1180" s="30" t="n">
        <v>0</v>
      </c>
      <c r="L1180" s="30">
        <f>'1060 NQN'!$Q$2067</f>
        <v/>
      </c>
      <c r="M1180" s="30">
        <f>$K1180-$L1180</f>
        <v/>
      </c>
      <c r="N1180" s="31" t="n"/>
      <c r="O1180" s="31">
        <f>IFERROR($K1180*$N1180,"")</f>
        <v/>
      </c>
      <c r="P1180" s="31">
        <f>IFERROR($L1180*$N1180,"")</f>
        <v/>
      </c>
      <c r="Q1180" s="31" t="n"/>
      <c r="R1180" s="41" t="inlineStr">
        <is>
          <t>Sin valor unitario en SAP: la diferencia económica de este ítem no puede calcularse (dato faltante).</t>
        </is>
      </c>
      <c r="S1180" s="45" t="inlineStr">
        <is>
          <t>Sin coincidencia</t>
        </is>
      </c>
      <c r="T1180" s="29" t="inlineStr">
        <is>
          <t>Sin correspondencia confirmada: hay aproximaciones en SAP, descartadas por presentación o evidencia débil</t>
        </is>
      </c>
      <c r="U1180" s="45" t="inlineStr">
        <is>
          <t>Alta de material en SAP (sin código)</t>
        </is>
      </c>
      <c r="V1180" s="29" t="inlineStr">
        <is>
          <t>Sin coincidencia</t>
        </is>
      </c>
      <c r="W1180" s="29" t="inlineStr">
        <is>
          <t>No</t>
        </is>
      </c>
      <c r="X1180" s="29" t="n"/>
      <c r="Y1180" s="29" t="inlineStr">
        <is>
          <t>No</t>
        </is>
      </c>
      <c r="Z1180" s="29" t="n"/>
      <c r="AA1180" s="29" t="inlineStr">
        <is>
          <t>Mejor aproximación descartada: 2001137 TERMOMETRO INFRARROJO (similitud 0.49).</t>
        </is>
      </c>
    </row>
    <row r="1181">
      <c r="A1181" s="29" t="inlineStr">
        <is>
          <t>Neuquén</t>
        </is>
      </c>
      <c r="B1181" s="29" t="inlineStr">
        <is>
          <t>1060</t>
        </is>
      </c>
      <c r="C1181" s="44" t="inlineStr">
        <is>
          <t>Inventario físico sin código SAP</t>
        </is>
      </c>
      <c r="D1181" s="29" t="inlineStr">
        <is>
          <t>Sin clasificar en SAP</t>
        </is>
      </c>
      <c r="E1181" s="29" t="n"/>
      <c r="F1181" s="29" t="inlineStr">
        <is>
          <t>Dentro del alcance</t>
        </is>
      </c>
      <c r="G1181" s="29" t="n"/>
      <c r="H1181" s="29" t="n"/>
      <c r="I1181" s="29" t="inlineStr">
        <is>
          <t>528</t>
        </is>
      </c>
      <c r="J1181" s="29" t="inlineStr">
        <is>
          <t>TIJERA MULTIUSO</t>
        </is>
      </c>
      <c r="K1181" s="30" t="n">
        <v>0</v>
      </c>
      <c r="L1181" s="30">
        <f>'1060 NQN'!$Q$2068</f>
        <v/>
      </c>
      <c r="M1181" s="30">
        <f>$K1181-$L1181</f>
        <v/>
      </c>
      <c r="N1181" s="31" t="n"/>
      <c r="O1181" s="31">
        <f>IFERROR($K1181*$N1181,"")</f>
        <v/>
      </c>
      <c r="P1181" s="31">
        <f>IFERROR($L1181*$N1181,"")</f>
        <v/>
      </c>
      <c r="Q1181" s="31" t="n"/>
      <c r="R1181" s="41" t="inlineStr">
        <is>
          <t>Sin valor unitario en SAP: la diferencia económica de este ítem no puede calcularse (dato faltante).</t>
        </is>
      </c>
      <c r="S1181" s="45" t="inlineStr">
        <is>
          <t>Sin coincidencia</t>
        </is>
      </c>
      <c r="T1181" s="29" t="inlineStr">
        <is>
          <t>Sin correspondencia confirmada: hay aproximaciones en SAP, descartadas por presentación o evidencia débil</t>
        </is>
      </c>
      <c r="U1181" s="45" t="inlineStr">
        <is>
          <t>Alta de material en SAP (sin código)</t>
        </is>
      </c>
      <c r="V1181" s="29" t="inlineStr">
        <is>
          <t>Sin coincidencia</t>
        </is>
      </c>
      <c r="W1181" s="29" t="inlineStr">
        <is>
          <t>No</t>
        </is>
      </c>
      <c r="X1181" s="29" t="n"/>
      <c r="Y1181" s="29" t="inlineStr">
        <is>
          <t>No</t>
        </is>
      </c>
      <c r="Z1181" s="29" t="n"/>
      <c r="AA1181" s="29" t="inlineStr">
        <is>
          <t>Mejor aproximación descartada: 1000049 TIJERA  DE MAYO RECTA (similitud 0.40).</t>
        </is>
      </c>
    </row>
    <row r="1182">
      <c r="A1182" s="29" t="inlineStr">
        <is>
          <t>Neuquén</t>
        </is>
      </c>
      <c r="B1182" s="29" t="inlineStr">
        <is>
          <t>1060</t>
        </is>
      </c>
      <c r="C1182" s="44" t="inlineStr">
        <is>
          <t>Inventario físico sin código SAP</t>
        </is>
      </c>
      <c r="D1182" s="29" t="inlineStr">
        <is>
          <t>Sin clasificar en SAP</t>
        </is>
      </c>
      <c r="E1182" s="29" t="n"/>
      <c r="F1182" s="29" t="inlineStr">
        <is>
          <t>Dentro del alcance</t>
        </is>
      </c>
      <c r="G1182" s="29" t="n"/>
      <c r="H1182" s="29" t="n"/>
      <c r="I1182" s="29" t="inlineStr">
        <is>
          <t>529</t>
        </is>
      </c>
      <c r="J1182" s="29" t="inlineStr">
        <is>
          <t>TIJERA PUNTA ROMA</t>
        </is>
      </c>
      <c r="K1182" s="30" t="n">
        <v>0</v>
      </c>
      <c r="L1182" s="30">
        <f>'1060 NQN'!$Q$2069</f>
        <v/>
      </c>
      <c r="M1182" s="30">
        <f>$K1182-$L1182</f>
        <v/>
      </c>
      <c r="N1182" s="31" t="n"/>
      <c r="O1182" s="31">
        <f>IFERROR($K1182*$N1182,"")</f>
        <v/>
      </c>
      <c r="P1182" s="31">
        <f>IFERROR($L1182*$N1182,"")</f>
        <v/>
      </c>
      <c r="Q1182" s="31" t="n"/>
      <c r="R1182" s="41" t="inlineStr">
        <is>
          <t>Sin valor unitario en SAP: la diferencia económica de este ítem no puede calcularse (dato faltante).</t>
        </is>
      </c>
      <c r="S1182" s="45" t="inlineStr">
        <is>
          <t>Sin coincidencia</t>
        </is>
      </c>
      <c r="T1182" s="29" t="inlineStr">
        <is>
          <t>Sin correspondencia confirmada: hay aproximaciones en SAP, descartadas por presentación o evidencia débil</t>
        </is>
      </c>
      <c r="U1182" s="45" t="inlineStr">
        <is>
          <t>Alta de material en SAP (sin código)</t>
        </is>
      </c>
      <c r="V1182" s="29" t="inlineStr">
        <is>
          <t>Sin coincidencia</t>
        </is>
      </c>
      <c r="W1182" s="29" t="inlineStr">
        <is>
          <t>No</t>
        </is>
      </c>
      <c r="X1182" s="29" t="n"/>
      <c r="Y1182" s="29" t="inlineStr">
        <is>
          <t>No</t>
        </is>
      </c>
      <c r="Z1182" s="29" t="n"/>
      <c r="AA1182" s="29" t="inlineStr">
        <is>
          <t>El código Avain 529 figura en la homologación como «CLORURO DE POTASIO» (master M03-010), pero en el inventario físico corresponde a «TIJERA PUNTA ROMA». El código no coincide con el producto: no se usó el vínculo de la homologación y se cruzó por nomenclatura. A revisar con los responsables de la base. Mejor aproximación descartada: 1000049 TIJERA  DE MAYO RECTA (similitud 0.34).</t>
        </is>
      </c>
    </row>
    <row r="1183">
      <c r="A1183" s="29" t="inlineStr">
        <is>
          <t>Neuquén</t>
        </is>
      </c>
      <c r="B1183" s="29" t="inlineStr">
        <is>
          <t>1060</t>
        </is>
      </c>
      <c r="C1183" s="44" t="inlineStr">
        <is>
          <t>Inventario físico sin código SAP</t>
        </is>
      </c>
      <c r="D1183" s="29" t="inlineStr">
        <is>
          <t>Sin clasificar en SAP</t>
        </is>
      </c>
      <c r="E1183" s="29" t="n"/>
      <c r="F1183" s="29" t="inlineStr">
        <is>
          <t>Dentro del alcance</t>
        </is>
      </c>
      <c r="G1183" s="29" t="n"/>
      <c r="H1183" s="29" t="n"/>
      <c r="I1183" s="29" t="inlineStr">
        <is>
          <t>478</t>
        </is>
      </c>
      <c r="J1183" s="29" t="inlineStr">
        <is>
          <t>TOBRAMICINA+DEXAMET ASONA</t>
        </is>
      </c>
      <c r="K1183" s="30" t="n">
        <v>0</v>
      </c>
      <c r="L1183" s="30">
        <f>'1060 NQN'!$Q$2070</f>
        <v/>
      </c>
      <c r="M1183" s="30">
        <f>$K1183-$L1183</f>
        <v/>
      </c>
      <c r="N1183" s="31" t="n"/>
      <c r="O1183" s="31">
        <f>IFERROR($K1183*$N1183,"")</f>
        <v/>
      </c>
      <c r="P1183" s="31">
        <f>IFERROR($L1183*$N1183,"")</f>
        <v/>
      </c>
      <c r="Q1183" s="31" t="n"/>
      <c r="R1183" s="41" t="inlineStr">
        <is>
          <t>Sin valor unitario en SAP: la diferencia económica de este ítem no puede calcularse (dato faltante).</t>
        </is>
      </c>
      <c r="S1183" s="45" t="inlineStr">
        <is>
          <t>Sin coincidencia</t>
        </is>
      </c>
      <c r="T1183" s="29" t="inlineStr">
        <is>
          <t>Sin correspondencia confirmada: hay aproximaciones en SAP, descartadas por presentación o evidencia débil</t>
        </is>
      </c>
      <c r="U1183" s="45" t="inlineStr">
        <is>
          <t>Alta de material en SAP (sin código)</t>
        </is>
      </c>
      <c r="V1183" s="29" t="inlineStr">
        <is>
          <t>Sin coincidencia</t>
        </is>
      </c>
      <c r="W1183" s="29" t="inlineStr">
        <is>
          <t>No</t>
        </is>
      </c>
      <c r="X1183" s="29" t="n"/>
      <c r="Y1183" s="29" t="inlineStr">
        <is>
          <t>No</t>
        </is>
      </c>
      <c r="Z1183" s="29" t="n"/>
      <c r="AA1183" s="29" t="inlineStr">
        <is>
          <t>Mejor aproximación descartada: 1000369 TOBRAMICINA+ DEX G (similitud 0.41).</t>
        </is>
      </c>
    </row>
    <row r="1184">
      <c r="A1184" s="29" t="inlineStr">
        <is>
          <t>Neuquén</t>
        </is>
      </c>
      <c r="B1184" s="29" t="inlineStr">
        <is>
          <t>1060</t>
        </is>
      </c>
      <c r="C1184" s="44" t="inlineStr">
        <is>
          <t>Inventario físico sin código SAP</t>
        </is>
      </c>
      <c r="D1184" s="29" t="inlineStr">
        <is>
          <t>Sin clasificar en SAP</t>
        </is>
      </c>
      <c r="E1184" s="29" t="n"/>
      <c r="F1184" s="29" t="inlineStr">
        <is>
          <t>Dentro del alcance</t>
        </is>
      </c>
      <c r="G1184" s="29" t="n"/>
      <c r="H1184" s="29" t="n"/>
      <c r="I1184" s="29" t="inlineStr">
        <is>
          <t>364</t>
        </is>
      </c>
      <c r="J1184" s="29" t="inlineStr">
        <is>
          <t>TUBO ENDOTRAQUEAL N°7</t>
        </is>
      </c>
      <c r="K1184" s="30" t="n">
        <v>0</v>
      </c>
      <c r="L1184" s="30">
        <f>'1060 NQN'!$Q$2071</f>
        <v/>
      </c>
      <c r="M1184" s="30">
        <f>$K1184-$L1184</f>
        <v/>
      </c>
      <c r="N1184" s="31" t="n"/>
      <c r="O1184" s="31">
        <f>IFERROR($K1184*$N1184,"")</f>
        <v/>
      </c>
      <c r="P1184" s="31">
        <f>IFERROR($L1184*$N1184,"")</f>
        <v/>
      </c>
      <c r="Q1184" s="31" t="n"/>
      <c r="R1184" s="41" t="inlineStr">
        <is>
          <t>Sin valor unitario en SAP: la diferencia económica de este ítem no puede calcularse (dato faltante).</t>
        </is>
      </c>
      <c r="S1184" s="45" t="inlineStr">
        <is>
          <t>Sin coincidencia</t>
        </is>
      </c>
      <c r="T1184" s="29" t="inlineStr">
        <is>
          <t>Sin correspondencia confirmada: hay aproximaciones en SAP, descartadas por presentación o evidencia débil</t>
        </is>
      </c>
      <c r="U1184" s="45" t="inlineStr">
        <is>
          <t>Alta de material en SAP (sin código)</t>
        </is>
      </c>
      <c r="V1184" s="29" t="inlineStr">
        <is>
          <t>Sin coincidencia</t>
        </is>
      </c>
      <c r="W1184" s="29" t="inlineStr">
        <is>
          <t>No</t>
        </is>
      </c>
      <c r="X1184" s="29" t="n"/>
      <c r="Y1184" s="29" t="inlineStr">
        <is>
          <t>No</t>
        </is>
      </c>
      <c r="Z1184" s="29" t="n"/>
      <c r="AA1184" s="29" t="inlineStr">
        <is>
          <t>Mejor aproximación descartada: 2000077 TUBO ENDOTRAQ Nº 7 C/BALON (similitud 0.58).</t>
        </is>
      </c>
    </row>
    <row r="1185">
      <c r="A1185" s="29" t="inlineStr">
        <is>
          <t>Neuquén</t>
        </is>
      </c>
      <c r="B1185" s="29" t="inlineStr">
        <is>
          <t>1060</t>
        </is>
      </c>
      <c r="C1185" s="44" t="inlineStr">
        <is>
          <t>Inventario físico sin código SAP</t>
        </is>
      </c>
      <c r="D1185" s="29" t="inlineStr">
        <is>
          <t>Sin clasificar en SAP</t>
        </is>
      </c>
      <c r="E1185" s="29" t="n"/>
      <c r="F1185" s="29" t="inlineStr">
        <is>
          <t>Dentro del alcance</t>
        </is>
      </c>
      <c r="G1185" s="29" t="n"/>
      <c r="H1185" s="29" t="n"/>
      <c r="I1185" s="29" t="inlineStr">
        <is>
          <t>333</t>
        </is>
      </c>
      <c r="J1185" s="29" t="inlineStr">
        <is>
          <t>UVASAL SOBRES X 2 UNIDADES</t>
        </is>
      </c>
      <c r="K1185" s="30" t="n">
        <v>0</v>
      </c>
      <c r="L1185" s="30">
        <f>'1060 NQN'!$Q$2072</f>
        <v/>
      </c>
      <c r="M1185" s="30">
        <f>$K1185-$L1185</f>
        <v/>
      </c>
      <c r="N1185" s="31" t="n"/>
      <c r="O1185" s="31">
        <f>IFERROR($K1185*$N1185,"")</f>
        <v/>
      </c>
      <c r="P1185" s="31">
        <f>IFERROR($L1185*$N1185,"")</f>
        <v/>
      </c>
      <c r="Q1185" s="31" t="n"/>
      <c r="R1185" s="41" t="inlineStr">
        <is>
          <t>Sin valor unitario en SAP: la diferencia económica de este ítem no puede calcularse (dato faltante).</t>
        </is>
      </c>
      <c r="S1185" s="45" t="inlineStr">
        <is>
          <t>Sin coincidencia</t>
        </is>
      </c>
      <c r="T1185" s="29" t="inlineStr">
        <is>
          <t>Sin correspondencia confirmada: hay aproximaciones en SAP, descartadas por presentación o evidencia débil</t>
        </is>
      </c>
      <c r="U1185" s="45" t="inlineStr">
        <is>
          <t>Alta de material en SAP (sin código)</t>
        </is>
      </c>
      <c r="V1185" s="29" t="inlineStr">
        <is>
          <t>Sin coincidencia</t>
        </is>
      </c>
      <c r="W1185" s="29" t="inlineStr">
        <is>
          <t>No</t>
        </is>
      </c>
      <c r="X1185" s="29" t="n"/>
      <c r="Y1185" s="29" t="inlineStr">
        <is>
          <t>No</t>
        </is>
      </c>
      <c r="Z1185" s="29" t="n"/>
      <c r="AA1185" s="29" t="inlineStr">
        <is>
          <t>Mejor aproximación descartada: 1000368 UVASAL SOBRES X30 (similitud 0.58).</t>
        </is>
      </c>
    </row>
    <row r="1186">
      <c r="A1186" s="29" t="inlineStr">
        <is>
          <t>Neuquén</t>
        </is>
      </c>
      <c r="B1186" s="29" t="inlineStr">
        <is>
          <t>1060</t>
        </is>
      </c>
      <c r="C1186" s="44" t="inlineStr">
        <is>
          <t>Inventario físico sin código SAP</t>
        </is>
      </c>
      <c r="D1186" s="29" t="inlineStr">
        <is>
          <t>Sin clasificar en SAP</t>
        </is>
      </c>
      <c r="E1186" s="29" t="n"/>
      <c r="F1186" s="29" t="inlineStr">
        <is>
          <t>Dentro del alcance</t>
        </is>
      </c>
      <c r="G1186" s="29" t="n"/>
      <c r="H1186" s="29" t="n"/>
      <c r="I1186" s="29" t="inlineStr">
        <is>
          <t>232</t>
        </is>
      </c>
      <c r="J1186" s="29" t="inlineStr">
        <is>
          <t>VACUNA ANTIGRIPAL</t>
        </is>
      </c>
      <c r="K1186" s="30" t="n">
        <v>0</v>
      </c>
      <c r="L1186" s="30">
        <f>'1060 NQN'!$Q$2073</f>
        <v/>
      </c>
      <c r="M1186" s="30">
        <f>$K1186-$L1186</f>
        <v/>
      </c>
      <c r="N1186" s="31" t="n"/>
      <c r="O1186" s="31">
        <f>IFERROR($K1186*$N1186,"")</f>
        <v/>
      </c>
      <c r="P1186" s="31">
        <f>IFERROR($L1186*$N1186,"")</f>
        <v/>
      </c>
      <c r="Q1186" s="31" t="n"/>
      <c r="R1186" s="41" t="inlineStr">
        <is>
          <t>Sin valor unitario en SAP: la diferencia económica de este ítem no puede calcularse (dato faltante).</t>
        </is>
      </c>
      <c r="S1186" s="45" t="inlineStr">
        <is>
          <t>Sin coincidencia</t>
        </is>
      </c>
      <c r="T1186" s="29" t="inlineStr">
        <is>
          <t>Sin correspondencia confirmada: hay aproximaciones en SAP, descartadas por presentación o evidencia débil</t>
        </is>
      </c>
      <c r="U1186" s="45" t="inlineStr">
        <is>
          <t>Alta de material en SAP (sin código)</t>
        </is>
      </c>
      <c r="V1186" s="29" t="inlineStr">
        <is>
          <t>Sin coincidencia</t>
        </is>
      </c>
      <c r="W1186" s="29" t="inlineStr">
        <is>
          <t>No</t>
        </is>
      </c>
      <c r="X1186" s="29" t="n"/>
      <c r="Y1186" s="29" t="inlineStr">
        <is>
          <t>No</t>
        </is>
      </c>
      <c r="Z1186" s="29" t="n"/>
      <c r="AA1186" s="29" t="inlineStr">
        <is>
          <t>Mejor aproximación descartada: 2001024 VALVULA ESPIRATORIA (similitud 0.13).</t>
        </is>
      </c>
    </row>
    <row r="1187">
      <c r="A1187" s="29" t="inlineStr">
        <is>
          <t>Neuquén</t>
        </is>
      </c>
      <c r="B1187" s="29" t="inlineStr">
        <is>
          <t>1060</t>
        </is>
      </c>
      <c r="C1187" s="44" t="inlineStr">
        <is>
          <t>Inventario físico sin código SAP</t>
        </is>
      </c>
      <c r="D1187" s="29" t="inlineStr">
        <is>
          <t>Sin clasificar en SAP</t>
        </is>
      </c>
      <c r="E1187" s="29" t="n"/>
      <c r="F1187" s="29" t="inlineStr">
        <is>
          <t>Dentro del alcance</t>
        </is>
      </c>
      <c r="G1187" s="29" t="n"/>
      <c r="H1187" s="29" t="n"/>
      <c r="I1187" s="29" t="inlineStr">
        <is>
          <t>537</t>
        </is>
      </c>
      <c r="J1187" s="29" t="inlineStr">
        <is>
          <t>vía central</t>
        </is>
      </c>
      <c r="K1187" s="30" t="n">
        <v>0</v>
      </c>
      <c r="L1187" s="30">
        <f>'1060 NQN'!$Q$2074</f>
        <v/>
      </c>
      <c r="M1187" s="30">
        <f>$K1187-$L1187</f>
        <v/>
      </c>
      <c r="N1187" s="31" t="n"/>
      <c r="O1187" s="31">
        <f>IFERROR($K1187*$N1187,"")</f>
        <v/>
      </c>
      <c r="P1187" s="31">
        <f>IFERROR($L1187*$N1187,"")</f>
        <v/>
      </c>
      <c r="Q1187" s="31" t="n"/>
      <c r="R1187" s="41" t="inlineStr">
        <is>
          <t>Sin valor unitario en SAP: la diferencia económica de este ítem no puede calcularse (dato faltante).</t>
        </is>
      </c>
      <c r="S1187" s="45" t="inlineStr">
        <is>
          <t>Sin coincidencia</t>
        </is>
      </c>
      <c r="T1187" s="29" t="inlineStr">
        <is>
          <t>Pendiente de validación: el ítem está en el Master pero no tiene código SAP confirmado</t>
        </is>
      </c>
      <c r="U1187" s="45" t="inlineStr">
        <is>
          <t>Alta de material en SAP (sin código)</t>
        </is>
      </c>
      <c r="V1187" s="29" t="inlineStr">
        <is>
          <t>Sin coincidencia</t>
        </is>
      </c>
      <c r="W1187" s="29" t="inlineStr">
        <is>
          <t>No</t>
        </is>
      </c>
      <c r="X1187" s="29" t="n"/>
      <c r="Y1187" s="29" t="inlineStr">
        <is>
          <t>Sí</t>
        </is>
      </c>
      <c r="Z1187" s="29" t="inlineStr">
        <is>
          <t>E-204</t>
        </is>
      </c>
      <c r="AA1187" s="29" t="inlineStr">
        <is>
          <t>La homologación no confirma la equivalencia (confianza base Sin coincidencia / confianza SAP Alta). Se imputó al código SAP del master con nivel Baja para no perder el recuento; requiere validación. Homologado al master E-204, pero sus códigos SAP (2001491) no figuran en el stock SAP de este centro. Mejor aproximación descartada: 2000043 BOLSO DE VIA AEREA AZUL (similitud 0.40).</t>
        </is>
      </c>
    </row>
    <row r="1188">
      <c r="A1188" s="29" t="inlineStr">
        <is>
          <t>Salta</t>
        </is>
      </c>
      <c r="B1188" s="29" t="inlineStr">
        <is>
          <t>1130</t>
        </is>
      </c>
      <c r="C1188" s="29" t="inlineStr">
        <is>
          <t>Stock SAP</t>
        </is>
      </c>
      <c r="D1188" s="29" t="inlineStr">
        <is>
          <t>Medicamentos</t>
        </is>
      </c>
      <c r="E1188" s="29" t="inlineStr">
        <is>
          <t>ZMED</t>
        </is>
      </c>
      <c r="F1188" s="29" t="inlineStr">
        <is>
          <t>Dentro del alcance</t>
        </is>
      </c>
      <c r="G1188" s="29" t="inlineStr">
        <is>
          <t>1000124</t>
        </is>
      </c>
      <c r="H1188" s="29" t="inlineStr">
        <is>
          <t>IBUPROFENO COMP 600MG</t>
        </is>
      </c>
      <c r="I1188" s="29" t="inlineStr">
        <is>
          <t>150</t>
        </is>
      </c>
      <c r="J1188" s="29" t="inlineStr">
        <is>
          <t>Ibuprofeno Comprimidos x 600mg</t>
        </is>
      </c>
      <c r="K1188" s="30">
        <f>SUMIF('1130 Salta'!$A$2:$A$485,$G1188,'1130 Salta'!$I$2:$I$485)</f>
        <v/>
      </c>
      <c r="L1188" s="30">
        <f>SUMIF('1130 Salta'!$A$2:$A$485,$G1188,'1130 Salta'!$Q$2:$Q$485)</f>
        <v/>
      </c>
      <c r="M1188" s="30">
        <f>$K1188-$L1188</f>
        <v/>
      </c>
      <c r="N1188" s="31">
        <f>IFERROR(SUMIF('1130 Salta'!$A$2:$A$485,$G1188,'1130 Salta'!$M$2:$M$485)/$K1188,0)</f>
        <v/>
      </c>
      <c r="O1188" s="31">
        <f>IFERROR($K1188*$N1188,"")</f>
        <v/>
      </c>
      <c r="P1188" s="31">
        <f>IFERROR($L1188*$N1188,"")</f>
        <v/>
      </c>
      <c r="Q1188" s="31">
        <f>$M1188*$N1188</f>
        <v/>
      </c>
      <c r="R1188" s="29" t="n"/>
      <c r="S1188" s="37" t="inlineStr">
        <is>
          <t>Alta</t>
        </is>
      </c>
      <c r="T1188" s="29" t="inlineStr">
        <is>
          <t>Homologado – confianza Alta</t>
        </is>
      </c>
      <c r="U1188" s="38" t="inlineStr">
        <is>
          <t>Dar de baja en SAP</t>
        </is>
      </c>
      <c r="V1188" s="29" t="inlineStr">
        <is>
          <t>Homologación por código Avain (master M01-005)</t>
        </is>
      </c>
      <c r="W1188" s="29" t="inlineStr">
        <is>
          <t>No</t>
        </is>
      </c>
      <c r="X1188" s="29" t="n"/>
      <c r="Y1188" s="29" t="inlineStr">
        <is>
          <t>Sí</t>
        </is>
      </c>
      <c r="Z1188" s="29" t="inlineStr">
        <is>
          <t>M01-005</t>
        </is>
      </c>
      <c r="AA1188" s="29" t="inlineStr">
        <is>
          <t>Homologación: confianza base Alta + confianza SAP Alta → Alta. El material ocupa 5 filas en la hoja 1130 Salta (lote/almacén). La cantidad SAP y la física de esta vista son el total del material.</t>
        </is>
      </c>
    </row>
    <row r="1189">
      <c r="A1189" s="29" t="inlineStr">
        <is>
          <t>Salta</t>
        </is>
      </c>
      <c r="B1189" s="29" t="inlineStr">
        <is>
          <t>1130</t>
        </is>
      </c>
      <c r="C1189" s="29" t="inlineStr">
        <is>
          <t>Stock SAP</t>
        </is>
      </c>
      <c r="D1189" s="29" t="inlineStr">
        <is>
          <t>Medicamentos</t>
        </is>
      </c>
      <c r="E1189" s="29" t="inlineStr">
        <is>
          <t>ZMED</t>
        </is>
      </c>
      <c r="F1189" s="29" t="inlineStr">
        <is>
          <t>Dentro del alcance</t>
        </is>
      </c>
      <c r="G1189" s="29" t="inlineStr">
        <is>
          <t>1000470</t>
        </is>
      </c>
      <c r="H1189" s="29" t="inlineStr">
        <is>
          <t>PARACETAMOL COMP 1 GRAMO</t>
        </is>
      </c>
      <c r="I1189" s="29" t="inlineStr">
        <is>
          <t>197; 198</t>
        </is>
      </c>
      <c r="J1189" s="29" t="inlineStr">
        <is>
          <t>Paracetamol comprimidos 1gr; Paracetamol comprimidos 500mg</t>
        </is>
      </c>
      <c r="K1189" s="30">
        <f>SUMIF('1130 Salta'!$A$2:$A$485,$G1189,'1130 Salta'!$I$2:$I$485)</f>
        <v/>
      </c>
      <c r="L1189" s="30">
        <f>SUMIF('1130 Salta'!$A$2:$A$485,$G1189,'1130 Salta'!$Q$2:$Q$485)</f>
        <v/>
      </c>
      <c r="M1189" s="30">
        <f>$K1189-$L1189</f>
        <v/>
      </c>
      <c r="N1189" s="31">
        <f>IFERROR(SUMIF('1130 Salta'!$A$2:$A$485,$G1189,'1130 Salta'!$M$2:$M$485)/$K1189,0)</f>
        <v/>
      </c>
      <c r="O1189" s="31">
        <f>IFERROR($K1189*$N1189,"")</f>
        <v/>
      </c>
      <c r="P1189" s="31">
        <f>IFERROR($L1189*$N1189,"")</f>
        <v/>
      </c>
      <c r="Q1189" s="31">
        <f>$M1189*$N1189</f>
        <v/>
      </c>
      <c r="R1189" s="29" t="n"/>
      <c r="S1189" s="38" t="inlineStr">
        <is>
          <t>Baja</t>
        </is>
      </c>
      <c r="T1189" s="29" t="inlineStr">
        <is>
          <t>Homologado – confianza Baja – pendiente de validación</t>
        </is>
      </c>
      <c r="U1189" s="38" t="inlineStr">
        <is>
          <t>Dar de baja en SAP</t>
        </is>
      </c>
      <c r="V1189" s="29" t="inlineStr">
        <is>
          <t>Cruce por nomenclatura SAP; Homologación por código Avain (master M01-008)</t>
        </is>
      </c>
      <c r="W1189" s="29" t="inlineStr">
        <is>
          <t>No</t>
        </is>
      </c>
      <c r="X1189" s="29" t="n"/>
      <c r="Y1189" s="29" t="inlineStr">
        <is>
          <t>Sí</t>
        </is>
      </c>
      <c r="Z1189" s="29" t="inlineStr">
        <is>
          <t>M01-008</t>
        </is>
      </c>
      <c r="AA1189" s="29" t="inlineStr">
        <is>
          <t>Varias denominaciones del inventario físico corresponden a este material SAP (197 Paracetamol comprimidos 1gr; 198 Paracetamol comprimidos 500mg). Se sumaron las cantidades físicas. Cruce por nomenclatura: dosis coincide; similitud 0.92. Homologación: confianza base Alta + confianza SAP Baja → Baja. Aunque la homologación vincula estos registros, la presentación no coincide con el material imputado (dosis/presentación distinta (500MG vs 1000MG); similitud 0.61). Nivel degradado a Baja: verificar si corresponde otro código SAP. El material ocupa 2 filas en la hoja 1130 Salta (lote/almacén). La cantidad SAP y la física de esta vista son el total del material.</t>
        </is>
      </c>
    </row>
    <row r="1190">
      <c r="A1190" s="29" t="inlineStr">
        <is>
          <t>Salta</t>
        </is>
      </c>
      <c r="B1190" s="29" t="inlineStr">
        <is>
          <t>1130</t>
        </is>
      </c>
      <c r="C1190" s="29" t="inlineStr">
        <is>
          <t>Stock SAP</t>
        </is>
      </c>
      <c r="D1190" s="29" t="inlineStr">
        <is>
          <t>Medicamentos</t>
        </is>
      </c>
      <c r="E1190" s="29" t="inlineStr">
        <is>
          <t>ZMED</t>
        </is>
      </c>
      <c r="F1190" s="29" t="inlineStr">
        <is>
          <t>Dentro del alcance</t>
        </is>
      </c>
      <c r="G1190" s="29" t="inlineStr">
        <is>
          <t>1001297</t>
        </is>
      </c>
      <c r="H1190" s="29" t="inlineStr">
        <is>
          <t>PULMONIX ANTIGRIP 20 COMP</t>
        </is>
      </c>
      <c r="I1190" s="29" t="n"/>
      <c r="J1190" s="29" t="n"/>
      <c r="K1190" s="30">
        <f>SUMIF('1130 Salta'!$A$2:$A$485,$G1190,'1130 Salta'!$I$2:$I$485)</f>
        <v/>
      </c>
      <c r="L1190" s="30">
        <f>SUMIF('1130 Salta'!$A$2:$A$485,$G1190,'1130 Salta'!$Q$2:$Q$485)</f>
        <v/>
      </c>
      <c r="M1190" s="30">
        <f>$K1190-$L1190</f>
        <v/>
      </c>
      <c r="N1190" s="31">
        <f>IFERROR(SUMIF('1130 Salta'!$A$2:$A$485,$G1190,'1130 Salta'!$M$2:$M$485)/$K1190,0)</f>
        <v/>
      </c>
      <c r="O1190" s="31">
        <f>IFERROR($K1190*$N1190,"")</f>
        <v/>
      </c>
      <c r="P1190" s="31">
        <f>IFERROR($L1190*$N1190,"")</f>
        <v/>
      </c>
      <c r="Q1190" s="31">
        <f>$M1190*$N1190</f>
        <v/>
      </c>
      <c r="R1190" s="29" t="n"/>
      <c r="S1190" s="39" t="n"/>
      <c r="T1190" s="29" t="inlineStr">
        <is>
          <t>Sin recuento físico en el inventario de Avain</t>
        </is>
      </c>
      <c r="U1190" s="40" t="inlineStr">
        <is>
          <t>Sin recuento físico</t>
        </is>
      </c>
      <c r="V1190" s="29" t="n"/>
      <c r="W1190" s="29" t="n"/>
      <c r="X1190" s="29" t="n"/>
      <c r="Y1190" s="29" t="n"/>
      <c r="Z1190" s="29" t="n"/>
      <c r="AA1190" s="29" t="n"/>
    </row>
    <row r="1191">
      <c r="A1191" s="29" t="inlineStr">
        <is>
          <t>Salta</t>
        </is>
      </c>
      <c r="B1191" s="29" t="inlineStr">
        <is>
          <t>1130</t>
        </is>
      </c>
      <c r="C1191" s="29" t="inlineStr">
        <is>
          <t>Stock SAP</t>
        </is>
      </c>
      <c r="D1191" s="29" t="inlineStr">
        <is>
          <t>Medicamentos</t>
        </is>
      </c>
      <c r="E1191" s="29" t="inlineStr">
        <is>
          <t>ZMED</t>
        </is>
      </c>
      <c r="F1191" s="29" t="inlineStr">
        <is>
          <t>Dentro del alcance</t>
        </is>
      </c>
      <c r="G1191" s="29" t="inlineStr">
        <is>
          <t>1000722</t>
        </is>
      </c>
      <c r="H1191" s="29" t="inlineStr">
        <is>
          <t>CARAMELOS ANTI FECOFAR</t>
        </is>
      </c>
      <c r="I1191" s="29" t="n"/>
      <c r="J1191" s="29" t="n"/>
      <c r="K1191" s="30">
        <f>SUMIF('1130 Salta'!$A$2:$A$485,$G1191,'1130 Salta'!$I$2:$I$485)</f>
        <v/>
      </c>
      <c r="L1191" s="30">
        <f>SUMIF('1130 Salta'!$A$2:$A$485,$G1191,'1130 Salta'!$Q$2:$Q$485)</f>
        <v/>
      </c>
      <c r="M1191" s="30">
        <f>$K1191-$L1191</f>
        <v/>
      </c>
      <c r="N1191" s="31">
        <f>IFERROR(SUMIF('1130 Salta'!$A$2:$A$485,$G1191,'1130 Salta'!$M$2:$M$485)/$K1191,0)</f>
        <v/>
      </c>
      <c r="O1191" s="31">
        <f>IFERROR($K1191*$N1191,"")</f>
        <v/>
      </c>
      <c r="P1191" s="31">
        <f>IFERROR($L1191*$N1191,"")</f>
        <v/>
      </c>
      <c r="Q1191" s="31">
        <f>$M1191*$N1191</f>
        <v/>
      </c>
      <c r="R1191" s="29" t="n"/>
      <c r="S1191" s="39" t="n"/>
      <c r="T1191" s="29" t="inlineStr">
        <is>
          <t>Sin recuento físico en el inventario de Avain</t>
        </is>
      </c>
      <c r="U1191" s="40" t="inlineStr">
        <is>
          <t>Sin recuento físico</t>
        </is>
      </c>
      <c r="V1191" s="29" t="n"/>
      <c r="W1191" s="29" t="n"/>
      <c r="X1191" s="29" t="n"/>
      <c r="Y1191" s="29" t="n"/>
      <c r="Z1191" s="29" t="n"/>
      <c r="AA1191" s="29" t="n"/>
    </row>
    <row r="1192">
      <c r="A1192" s="29" t="inlineStr">
        <is>
          <t>Salta</t>
        </is>
      </c>
      <c r="B1192" s="29" t="inlineStr">
        <is>
          <t>1130</t>
        </is>
      </c>
      <c r="C1192" s="29" t="inlineStr">
        <is>
          <t>Stock SAP</t>
        </is>
      </c>
      <c r="D1192" s="29" t="inlineStr">
        <is>
          <t>Descartables</t>
        </is>
      </c>
      <c r="E1192" s="29" t="inlineStr">
        <is>
          <t>ZDES</t>
        </is>
      </c>
      <c r="F1192" s="29" t="inlineStr">
        <is>
          <t>Dentro del alcance</t>
        </is>
      </c>
      <c r="G1192" s="29" t="inlineStr">
        <is>
          <t>2000011</t>
        </is>
      </c>
      <c r="H1192" s="29" t="inlineStr">
        <is>
          <t>BAJALENGUAS DE MADERA</t>
        </is>
      </c>
      <c r="I1192" s="29" t="inlineStr">
        <is>
          <t>42</t>
        </is>
      </c>
      <c r="J1192" s="29" t="inlineStr">
        <is>
          <t>Bajalenguas</t>
        </is>
      </c>
      <c r="K1192" s="30">
        <f>SUMIF('1130 Salta'!$A$2:$A$485,$G1192,'1130 Salta'!$I$2:$I$485)</f>
        <v/>
      </c>
      <c r="L1192" s="30">
        <f>SUMIF('1130 Salta'!$A$2:$A$485,$G1192,'1130 Salta'!$Q$2:$Q$485)</f>
        <v/>
      </c>
      <c r="M1192" s="30">
        <f>$K1192-$L1192</f>
        <v/>
      </c>
      <c r="N1192" s="31">
        <f>IFERROR(SUMIF('1130 Salta'!$A$2:$A$485,$G1192,'1130 Salta'!$M$2:$M$485)/$K1192,0)</f>
        <v/>
      </c>
      <c r="O1192" s="31">
        <f>IFERROR($K1192*$N1192,"")</f>
        <v/>
      </c>
      <c r="P1192" s="31">
        <f>IFERROR($L1192*$N1192,"")</f>
        <v/>
      </c>
      <c r="Q1192" s="31">
        <f>$M1192*$N1192</f>
        <v/>
      </c>
      <c r="R1192" s="29" t="n"/>
      <c r="S1192" s="37" t="inlineStr">
        <is>
          <t>Alta</t>
        </is>
      </c>
      <c r="T1192" s="29" t="inlineStr">
        <is>
          <t>Homologado – confianza Alta</t>
        </is>
      </c>
      <c r="U1192" s="38" t="inlineStr">
        <is>
          <t>Dar de baja en SAP</t>
        </is>
      </c>
      <c r="V1192" s="29" t="inlineStr">
        <is>
          <t>Cruce por nomenclatura SAP</t>
        </is>
      </c>
      <c r="W1192" s="29" t="inlineStr">
        <is>
          <t>No</t>
        </is>
      </c>
      <c r="X1192" s="29" t="n"/>
      <c r="Y1192" s="29" t="inlineStr">
        <is>
          <t>No</t>
        </is>
      </c>
      <c r="Z1192" s="29" t="n"/>
      <c r="AA1192" s="29" t="inlineStr">
        <is>
          <t>Cruce por nomenclatura: similitud 0.80. El material ocupa 2 filas en la hoja 1130 Salta (lote/almacén). La cantidad SAP y la física de esta vista son el total del material.</t>
        </is>
      </c>
    </row>
    <row r="1193">
      <c r="A1193" s="29" t="inlineStr">
        <is>
          <t>Salta</t>
        </is>
      </c>
      <c r="B1193" s="29" t="inlineStr">
        <is>
          <t>1130</t>
        </is>
      </c>
      <c r="C1193" s="29" t="inlineStr">
        <is>
          <t>Stock SAP</t>
        </is>
      </c>
      <c r="D1193" s="29" t="inlineStr">
        <is>
          <t>Medicamentos</t>
        </is>
      </c>
      <c r="E1193" s="29" t="inlineStr">
        <is>
          <t>ZMED</t>
        </is>
      </c>
      <c r="F1193" s="29" t="inlineStr">
        <is>
          <t>Dentro del alcance</t>
        </is>
      </c>
      <c r="G1193" s="29" t="inlineStr">
        <is>
          <t>1000478</t>
        </is>
      </c>
      <c r="H1193" s="29" t="inlineStr">
        <is>
          <t>DEXAMETASONA 8MG/2ML AMP(DESCONTINUADO)</t>
        </is>
      </c>
      <c r="I1193" s="29" t="inlineStr">
        <is>
          <t>92</t>
        </is>
      </c>
      <c r="J1193" s="29" t="inlineStr">
        <is>
          <t>Dexametasona inyectable 1 amp=2ml x8mg</t>
        </is>
      </c>
      <c r="K1193" s="30">
        <f>SUMIF('1130 Salta'!$A$2:$A$485,$G1193,'1130 Salta'!$I$2:$I$485)</f>
        <v/>
      </c>
      <c r="L1193" s="30">
        <f>SUMIF('1130 Salta'!$A$2:$A$485,$G1193,'1130 Salta'!$Q$2:$Q$485)</f>
        <v/>
      </c>
      <c r="M1193" s="30">
        <f>$K1193-$L1193</f>
        <v/>
      </c>
      <c r="N1193" s="31">
        <f>IFERROR(SUMIF('1130 Salta'!$A$2:$A$485,$G1193,'1130 Salta'!$M$2:$M$485)/$K1193,0)</f>
        <v/>
      </c>
      <c r="O1193" s="31">
        <f>IFERROR($K1193*$N1193,"")</f>
        <v/>
      </c>
      <c r="P1193" s="31">
        <f>IFERROR($L1193*$N1193,"")</f>
        <v/>
      </c>
      <c r="Q1193" s="31">
        <f>$M1193*$N1193</f>
        <v/>
      </c>
      <c r="R1193" s="29" t="n"/>
      <c r="S1193" s="37" t="inlineStr">
        <is>
          <t>Alta</t>
        </is>
      </c>
      <c r="T1193" s="29" t="inlineStr">
        <is>
          <t>Homologado – confianza Alta</t>
        </is>
      </c>
      <c r="U1193" s="38" t="inlineStr">
        <is>
          <t>Dar de baja en SAP</t>
        </is>
      </c>
      <c r="V1193" s="29" t="inlineStr">
        <is>
          <t>Homologación por código Avain (master M06-001)</t>
        </is>
      </c>
      <c r="W1193" s="29" t="inlineStr">
        <is>
          <t>No</t>
        </is>
      </c>
      <c r="X1193" s="29" t="n"/>
      <c r="Y1193" s="29" t="inlineStr">
        <is>
          <t>Sí</t>
        </is>
      </c>
      <c r="Z1193" s="29" t="inlineStr">
        <is>
          <t>M06-001</t>
        </is>
      </c>
      <c r="AA1193" s="29" t="inlineStr">
        <is>
          <t>Homologación: confianza base Alta + confianza SAP Alta → Alta. El material ocupa 3 filas en la hoja 1130 Salta (lote/almacén). La cantidad SAP y la física de esta vista son el total del material.</t>
        </is>
      </c>
    </row>
    <row r="1194">
      <c r="A1194" s="29" t="inlineStr">
        <is>
          <t>Salta</t>
        </is>
      </c>
      <c r="B1194" s="29" t="inlineStr">
        <is>
          <t>1130</t>
        </is>
      </c>
      <c r="C1194" s="29" t="inlineStr">
        <is>
          <t>Stock SAP</t>
        </is>
      </c>
      <c r="D1194" s="29" t="inlineStr">
        <is>
          <t>Medicamentos</t>
        </is>
      </c>
      <c r="E1194" s="29" t="inlineStr">
        <is>
          <t>ZMED</t>
        </is>
      </c>
      <c r="F1194" s="29" t="inlineStr">
        <is>
          <t>Dentro del alcance</t>
        </is>
      </c>
      <c r="G1194" s="29" t="inlineStr">
        <is>
          <t>1000125</t>
        </is>
      </c>
      <c r="H1194" s="29" t="inlineStr">
        <is>
          <t>DICLOFENAC 75 MG COMPRIMIDOS</t>
        </is>
      </c>
      <c r="I1194" s="29" t="inlineStr">
        <is>
          <t>99</t>
        </is>
      </c>
      <c r="J1194" s="29" t="inlineStr">
        <is>
          <t>Diclofenac Sódico Comprimidos x75mg</t>
        </is>
      </c>
      <c r="K1194" s="30">
        <f>SUMIF('1130 Salta'!$A$2:$A$485,$G1194,'1130 Salta'!$I$2:$I$485)</f>
        <v/>
      </c>
      <c r="L1194" s="30">
        <f>SUMIF('1130 Salta'!$A$2:$A$485,$G1194,'1130 Salta'!$Q$2:$Q$485)</f>
        <v/>
      </c>
      <c r="M1194" s="30">
        <f>$K1194-$L1194</f>
        <v/>
      </c>
      <c r="N1194" s="31">
        <f>IFERROR(SUMIF('1130 Salta'!$A$2:$A$485,$G1194,'1130 Salta'!$M$2:$M$485)/$K1194,0)</f>
        <v/>
      </c>
      <c r="O1194" s="31">
        <f>IFERROR($K1194*$N1194,"")</f>
        <v/>
      </c>
      <c r="P1194" s="31">
        <f>IFERROR($L1194*$N1194,"")</f>
        <v/>
      </c>
      <c r="Q1194" s="31">
        <f>$M1194*$N1194</f>
        <v/>
      </c>
      <c r="R1194" s="29" t="n"/>
      <c r="S1194" s="37" t="inlineStr">
        <is>
          <t>Alta</t>
        </is>
      </c>
      <c r="T1194" s="29" t="inlineStr">
        <is>
          <t>Homologado – confianza Alta</t>
        </is>
      </c>
      <c r="U1194" s="38" t="inlineStr">
        <is>
          <t>Dar de baja en SAP</t>
        </is>
      </c>
      <c r="V1194" s="29" t="inlineStr">
        <is>
          <t>Homologación por código Avain (master M01-002)</t>
        </is>
      </c>
      <c r="W1194" s="29" t="inlineStr">
        <is>
          <t>No</t>
        </is>
      </c>
      <c r="X1194" s="29" t="n"/>
      <c r="Y1194" s="29" t="inlineStr">
        <is>
          <t>Sí</t>
        </is>
      </c>
      <c r="Z1194" s="29" t="inlineStr">
        <is>
          <t>M01-002</t>
        </is>
      </c>
      <c r="AA1194" s="29" t="inlineStr">
        <is>
          <t>Homologación: confianza base Alta + confianza SAP Alta → Alta. El material ocupa 2 filas en la hoja 1130 Salta (lote/almacén). La cantidad SAP y la física de esta vista son el total del material.</t>
        </is>
      </c>
    </row>
    <row r="1195">
      <c r="A1195" s="29" t="inlineStr">
        <is>
          <t>Salta</t>
        </is>
      </c>
      <c r="B1195" s="29" t="inlineStr">
        <is>
          <t>1130</t>
        </is>
      </c>
      <c r="C1195" s="29" t="inlineStr">
        <is>
          <t>Stock SAP</t>
        </is>
      </c>
      <c r="D1195" s="29" t="inlineStr">
        <is>
          <t>Descartables</t>
        </is>
      </c>
      <c r="E1195" s="29" t="inlineStr">
        <is>
          <t>ZDES</t>
        </is>
      </c>
      <c r="F1195" s="29" t="inlineStr">
        <is>
          <t>Dentro del alcance</t>
        </is>
      </c>
      <c r="G1195" s="29" t="inlineStr">
        <is>
          <t>2001249</t>
        </is>
      </c>
      <c r="H1195" s="29" t="inlineStr">
        <is>
          <t>TIRAS REACTIVAS OPTIUM NEO H</t>
        </is>
      </c>
      <c r="I1195" s="29" t="inlineStr">
        <is>
          <t>237</t>
        </is>
      </c>
      <c r="J1195" s="29" t="inlineStr">
        <is>
          <t>Tiras reactivas FREESTYLE</t>
        </is>
      </c>
      <c r="K1195" s="30">
        <f>SUMIF('1130 Salta'!$A$2:$A$485,$G1195,'1130 Salta'!$I$2:$I$485)</f>
        <v/>
      </c>
      <c r="L1195" s="30">
        <f>SUMIF('1130 Salta'!$A$2:$A$485,$G1195,'1130 Salta'!$Q$2:$Q$485)</f>
        <v/>
      </c>
      <c r="M1195" s="30">
        <f>$K1195-$L1195</f>
        <v/>
      </c>
      <c r="N1195" s="31">
        <f>IFERROR(SUMIF('1130 Salta'!$A$2:$A$485,$G1195,'1130 Salta'!$M$2:$M$485)/$K1195,0)</f>
        <v/>
      </c>
      <c r="O1195" s="31">
        <f>IFERROR($K1195*$N1195,"")</f>
        <v/>
      </c>
      <c r="P1195" s="31">
        <f>IFERROR($L1195*$N1195,"")</f>
        <v/>
      </c>
      <c r="Q1195" s="31">
        <f>$M1195*$N1195</f>
        <v/>
      </c>
      <c r="R1195" s="29" t="n"/>
      <c r="S1195" s="38" t="inlineStr">
        <is>
          <t>Baja</t>
        </is>
      </c>
      <c r="T1195" s="29" t="inlineStr">
        <is>
          <t>Homologado – confianza Baja – pendiente de validación</t>
        </is>
      </c>
      <c r="U1195" s="38" t="inlineStr">
        <is>
          <t>Dar de baja en SAP</t>
        </is>
      </c>
      <c r="V1195" s="29" t="inlineStr">
        <is>
          <t>Homologación por código Avain (master D-170)</t>
        </is>
      </c>
      <c r="W1195" s="29" t="inlineStr">
        <is>
          <t>No</t>
        </is>
      </c>
      <c r="X1195" s="29" t="n"/>
      <c r="Y1195" s="29" t="inlineStr">
        <is>
          <t>Sí</t>
        </is>
      </c>
      <c r="Z1195" s="29" t="inlineStr">
        <is>
          <t>D-170</t>
        </is>
      </c>
      <c r="AA1195" s="29" t="inlineStr">
        <is>
          <t>Homologación: confianza base Alta + confianza SAP Media → Media. La nomenclatura del material imputado no respalda por sí sola la equivalencia (similitud 0.52); el vínculo proviene sólo de la homologación. Nivel degradado a Baja. Otros códigos SAP del master no están en el stock de este centro: 2001327, 2001422.</t>
        </is>
      </c>
    </row>
    <row r="1196">
      <c r="A1196" s="29" t="inlineStr">
        <is>
          <t>Salta</t>
        </is>
      </c>
      <c r="B1196" s="29" t="inlineStr">
        <is>
          <t>1130</t>
        </is>
      </c>
      <c r="C1196" s="29" t="inlineStr">
        <is>
          <t>Stock SAP</t>
        </is>
      </c>
      <c r="D1196" s="29" t="inlineStr">
        <is>
          <t>Medicamentos</t>
        </is>
      </c>
      <c r="E1196" s="29" t="inlineStr">
        <is>
          <t>ZMED</t>
        </is>
      </c>
      <c r="F1196" s="29" t="inlineStr">
        <is>
          <t>Dentro del alcance</t>
        </is>
      </c>
      <c r="G1196" s="29" t="inlineStr">
        <is>
          <t>1000528</t>
        </is>
      </c>
      <c r="H1196" s="29" t="inlineStr">
        <is>
          <t>KETOROLAC  20 MG COMPRIMIDOS</t>
        </is>
      </c>
      <c r="I1196" s="29" t="inlineStr">
        <is>
          <t>161</t>
        </is>
      </c>
      <c r="J1196" s="29" t="inlineStr">
        <is>
          <t>Ketorolac comp comprimidos x 20mg</t>
        </is>
      </c>
      <c r="K1196" s="30">
        <f>SUMIF('1130 Salta'!$A$2:$A$485,$G1196,'1130 Salta'!$I$2:$I$485)</f>
        <v/>
      </c>
      <c r="L1196" s="30">
        <f>SUMIF('1130 Salta'!$A$2:$A$485,$G1196,'1130 Salta'!$Q$2:$Q$485)</f>
        <v/>
      </c>
      <c r="M1196" s="30">
        <f>$K1196-$L1196</f>
        <v/>
      </c>
      <c r="N1196" s="31">
        <f>IFERROR(SUMIF('1130 Salta'!$A$2:$A$485,$G1196,'1130 Salta'!$M$2:$M$485)/$K1196,0)</f>
        <v/>
      </c>
      <c r="O1196" s="31">
        <f>IFERROR($K1196*$N1196,"")</f>
        <v/>
      </c>
      <c r="P1196" s="31">
        <f>IFERROR($L1196*$N1196,"")</f>
        <v/>
      </c>
      <c r="Q1196" s="31">
        <f>$M1196*$N1196</f>
        <v/>
      </c>
      <c r="R1196" s="29" t="n"/>
      <c r="S1196" s="37" t="inlineStr">
        <is>
          <t>Alta</t>
        </is>
      </c>
      <c r="T1196" s="29" t="inlineStr">
        <is>
          <t>Homologado – confianza Alta</t>
        </is>
      </c>
      <c r="U1196" s="38" t="inlineStr">
        <is>
          <t>Dar de baja en SAP</t>
        </is>
      </c>
      <c r="V1196" s="29" t="inlineStr">
        <is>
          <t>Cruce por nomenclatura SAP</t>
        </is>
      </c>
      <c r="W1196" s="29" t="inlineStr">
        <is>
          <t>No</t>
        </is>
      </c>
      <c r="X1196" s="29" t="n"/>
      <c r="Y1196" s="29" t="inlineStr">
        <is>
          <t>Sí</t>
        </is>
      </c>
      <c r="Z1196" s="29" t="n"/>
      <c r="AA1196" s="29" t="inlineStr">
        <is>
          <t>Cruce por nomenclatura: dosis coincide; similitud 0.87. El material ocupa 2 filas en la hoja 1130 Salta (lote/almacén). La cantidad SAP y la física de esta vista son el total del material.</t>
        </is>
      </c>
    </row>
    <row r="1197">
      <c r="A1197" s="29" t="inlineStr">
        <is>
          <t>Salta</t>
        </is>
      </c>
      <c r="B1197" s="29" t="inlineStr">
        <is>
          <t>1130</t>
        </is>
      </c>
      <c r="C1197" s="29" t="inlineStr">
        <is>
          <t>Stock SAP</t>
        </is>
      </c>
      <c r="D1197" s="29" t="inlineStr">
        <is>
          <t>Descartables</t>
        </is>
      </c>
      <c r="E1197" s="29" t="inlineStr">
        <is>
          <t>ZDES</t>
        </is>
      </c>
      <c r="F1197" s="29" t="inlineStr">
        <is>
          <t>Dentro del alcance</t>
        </is>
      </c>
      <c r="G1197" s="29" t="inlineStr">
        <is>
          <t>2000041</t>
        </is>
      </c>
      <c r="H1197" s="29" t="inlineStr">
        <is>
          <t>BARBIJO TRIPLE RECTO C/ELÁSTI</t>
        </is>
      </c>
      <c r="I1197" s="29" t="n"/>
      <c r="J1197" s="29" t="n"/>
      <c r="K1197" s="30">
        <f>SUMIF('1130 Salta'!$A$2:$A$485,$G1197,'1130 Salta'!$I$2:$I$485)</f>
        <v/>
      </c>
      <c r="L1197" s="30">
        <f>SUMIF('1130 Salta'!$A$2:$A$485,$G1197,'1130 Salta'!$Q$2:$Q$485)</f>
        <v/>
      </c>
      <c r="M1197" s="30">
        <f>$K1197-$L1197</f>
        <v/>
      </c>
      <c r="N1197" s="31">
        <f>IFERROR(SUMIF('1130 Salta'!$A$2:$A$485,$G1197,'1130 Salta'!$M$2:$M$485)/$K1197,0)</f>
        <v/>
      </c>
      <c r="O1197" s="31">
        <f>IFERROR($K1197*$N1197,"")</f>
        <v/>
      </c>
      <c r="P1197" s="31">
        <f>IFERROR($L1197*$N1197,"")</f>
        <v/>
      </c>
      <c r="Q1197" s="31">
        <f>$M1197*$N1197</f>
        <v/>
      </c>
      <c r="R1197" s="29" t="n"/>
      <c r="S1197" s="39" t="n"/>
      <c r="T1197" s="29" t="inlineStr">
        <is>
          <t>Sin recuento físico en el inventario de Avain</t>
        </is>
      </c>
      <c r="U1197" s="40" t="inlineStr">
        <is>
          <t>Sin recuento físico</t>
        </is>
      </c>
      <c r="V1197" s="29" t="n"/>
      <c r="W1197" s="29" t="n"/>
      <c r="X1197" s="29" t="n"/>
      <c r="Y1197" s="29" t="n"/>
      <c r="Z1197" s="29" t="n"/>
      <c r="AA1197" s="29" t="inlineStr">
        <is>
          <t>El material ocupa 2 filas en la hoja 1130 Salta (lote/almacén). La cantidad SAP y la física de esta vista son el total del material.</t>
        </is>
      </c>
    </row>
    <row r="1198">
      <c r="A1198" s="29" t="inlineStr">
        <is>
          <t>Salta</t>
        </is>
      </c>
      <c r="B1198" s="29" t="inlineStr">
        <is>
          <t>1130</t>
        </is>
      </c>
      <c r="C1198" s="29" t="inlineStr">
        <is>
          <t>Stock SAP</t>
        </is>
      </c>
      <c r="D1198" s="29" t="inlineStr">
        <is>
          <t>Medicamentos</t>
        </is>
      </c>
      <c r="E1198" s="29" t="inlineStr">
        <is>
          <t>ZMED</t>
        </is>
      </c>
      <c r="F1198" s="29" t="inlineStr">
        <is>
          <t>Dentro del alcance</t>
        </is>
      </c>
      <c r="G1198" s="29" t="inlineStr">
        <is>
          <t>1000129</t>
        </is>
      </c>
      <c r="H1198" s="29" t="inlineStr">
        <is>
          <t>KETOROLAC 10MG SUBLINGUAL</t>
        </is>
      </c>
      <c r="I1198" s="29" t="inlineStr">
        <is>
          <t>162</t>
        </is>
      </c>
      <c r="J1198" s="29" t="inlineStr">
        <is>
          <t>Ketorolac S/L Comprimidos x 10mg sl</t>
        </is>
      </c>
      <c r="K1198" s="30">
        <f>SUMIF('1130 Salta'!$A$2:$A$485,$G1198,'1130 Salta'!$I$2:$I$485)</f>
        <v/>
      </c>
      <c r="L1198" s="30">
        <f>SUMIF('1130 Salta'!$A$2:$A$485,$G1198,'1130 Salta'!$Q$2:$Q$485)</f>
        <v/>
      </c>
      <c r="M1198" s="30">
        <f>$K1198-$L1198</f>
        <v/>
      </c>
      <c r="N1198" s="31">
        <f>IFERROR(SUMIF('1130 Salta'!$A$2:$A$485,$G1198,'1130 Salta'!$M$2:$M$485)/$K1198,0)</f>
        <v/>
      </c>
      <c r="O1198" s="31">
        <f>IFERROR($K1198*$N1198,"")</f>
        <v/>
      </c>
      <c r="P1198" s="31">
        <f>IFERROR($L1198*$N1198,"")</f>
        <v/>
      </c>
      <c r="Q1198" s="31">
        <f>$M1198*$N1198</f>
        <v/>
      </c>
      <c r="R1198" s="29" t="n"/>
      <c r="S1198" s="37" t="inlineStr">
        <is>
          <t>Alta</t>
        </is>
      </c>
      <c r="T1198" s="29" t="inlineStr">
        <is>
          <t>Homologado – confianza Alta</t>
        </is>
      </c>
      <c r="U1198" s="38" t="inlineStr">
        <is>
          <t>Dar de baja en SAP</t>
        </is>
      </c>
      <c r="V1198" s="29" t="inlineStr">
        <is>
          <t>Homologación por código Avain (master M01-006)</t>
        </is>
      </c>
      <c r="W1198" s="29" t="inlineStr">
        <is>
          <t>No</t>
        </is>
      </c>
      <c r="X1198" s="29" t="n"/>
      <c r="Y1198" s="29" t="inlineStr">
        <is>
          <t>Sí</t>
        </is>
      </c>
      <c r="Z1198" s="29" t="inlineStr">
        <is>
          <t>M01-006</t>
        </is>
      </c>
      <c r="AA1198" s="29" t="inlineStr">
        <is>
          <t>Homologación: confianza base Alta + confianza SAP Alta → Alta.</t>
        </is>
      </c>
    </row>
    <row r="1199">
      <c r="A1199" s="29" t="inlineStr">
        <is>
          <t>Salta</t>
        </is>
      </c>
      <c r="B1199" s="29" t="inlineStr">
        <is>
          <t>1130</t>
        </is>
      </c>
      <c r="C1199" s="29" t="inlineStr">
        <is>
          <t>Stock SAP</t>
        </is>
      </c>
      <c r="D1199" s="29" t="inlineStr">
        <is>
          <t>Descartables</t>
        </is>
      </c>
      <c r="E1199" s="29" t="inlineStr">
        <is>
          <t>ZDES</t>
        </is>
      </c>
      <c r="F1199" s="29" t="inlineStr">
        <is>
          <t>Dentro del alcance</t>
        </is>
      </c>
      <c r="G1199" s="29" t="inlineStr">
        <is>
          <t>2000354</t>
        </is>
      </c>
      <c r="H1199" s="29" t="inlineStr">
        <is>
          <t>APOSITO ESTERIL (G+A) 10X20CM</t>
        </is>
      </c>
      <c r="I1199" s="29" t="inlineStr">
        <is>
          <t>37</t>
        </is>
      </c>
      <c r="J1199" s="29" t="inlineStr">
        <is>
          <t>Apósitos estériles</t>
        </is>
      </c>
      <c r="K1199" s="30">
        <f>SUMIF('1130 Salta'!$A$2:$A$485,$G1199,'1130 Salta'!$I$2:$I$485)</f>
        <v/>
      </c>
      <c r="L1199" s="30">
        <f>SUMIF('1130 Salta'!$A$2:$A$485,$G1199,'1130 Salta'!$Q$2:$Q$485)</f>
        <v/>
      </c>
      <c r="M1199" s="30">
        <f>$K1199-$L1199</f>
        <v/>
      </c>
      <c r="N1199" s="31">
        <f>IFERROR(SUMIF('1130 Salta'!$A$2:$A$485,$G1199,'1130 Salta'!$M$2:$M$485)/$K1199,0)</f>
        <v/>
      </c>
      <c r="O1199" s="31">
        <f>IFERROR($K1199*$N1199,"")</f>
        <v/>
      </c>
      <c r="P1199" s="31">
        <f>IFERROR($L1199*$N1199,"")</f>
        <v/>
      </c>
      <c r="Q1199" s="31">
        <f>$M1199*$N1199</f>
        <v/>
      </c>
      <c r="R1199" s="29" t="n"/>
      <c r="S1199" s="42" t="inlineStr">
        <is>
          <t>Media</t>
        </is>
      </c>
      <c r="T1199" s="29" t="inlineStr">
        <is>
          <t>Homologado – confianza Media – pendiente de validación</t>
        </is>
      </c>
      <c r="U1199" s="38" t="inlineStr">
        <is>
          <t>Dar de baja en SAP</t>
        </is>
      </c>
      <c r="V1199" s="29" t="inlineStr">
        <is>
          <t>Homologación por código Avain (master D-142)</t>
        </is>
      </c>
      <c r="W1199" s="29" t="inlineStr">
        <is>
          <t>No</t>
        </is>
      </c>
      <c r="X1199" s="29" t="n"/>
      <c r="Y1199" s="29" t="inlineStr">
        <is>
          <t>Sí</t>
        </is>
      </c>
      <c r="Z1199" s="29" t="inlineStr">
        <is>
          <t>D-142</t>
        </is>
      </c>
      <c r="AA1199" s="29" t="inlineStr">
        <is>
          <t>Homologación: confianza base Media + confianza SAP Alta → Media. Otros códigos SAP del master no están en el stock de este centro: 2000098, 2000278, 2000279.</t>
        </is>
      </c>
    </row>
    <row r="1200">
      <c r="A1200" s="29" t="inlineStr">
        <is>
          <t>Salta</t>
        </is>
      </c>
      <c r="B1200" s="29" t="inlineStr">
        <is>
          <t>1130</t>
        </is>
      </c>
      <c r="C1200" s="29" t="inlineStr">
        <is>
          <t>Stock SAP</t>
        </is>
      </c>
      <c r="D1200" s="29" t="inlineStr">
        <is>
          <t>Medicamentos</t>
        </is>
      </c>
      <c r="E1200" s="29" t="inlineStr">
        <is>
          <t>ZMED</t>
        </is>
      </c>
      <c r="F1200" s="29" t="inlineStr">
        <is>
          <t>Dentro del alcance</t>
        </is>
      </c>
      <c r="G1200" s="29" t="inlineStr">
        <is>
          <t>1000196</t>
        </is>
      </c>
      <c r="H1200" s="29" t="inlineStr">
        <is>
          <t>KETOROLAC 30 MG/1ML AMP</t>
        </is>
      </c>
      <c r="I1200" s="29" t="inlineStr">
        <is>
          <t>160</t>
        </is>
      </c>
      <c r="J1200" s="29" t="inlineStr">
        <is>
          <t>Ketorolac 1 amp=30 mgr x 1ml</t>
        </is>
      </c>
      <c r="K1200" s="30">
        <f>SUMIF('1130 Salta'!$A$2:$A$485,$G1200,'1130 Salta'!$I$2:$I$485)</f>
        <v/>
      </c>
      <c r="L1200" s="30">
        <f>SUMIF('1130 Salta'!$A$2:$A$485,$G1200,'1130 Salta'!$Q$2:$Q$485)</f>
        <v/>
      </c>
      <c r="M1200" s="30">
        <f>$K1200-$L1200</f>
        <v/>
      </c>
      <c r="N1200" s="31">
        <f>IFERROR(SUMIF('1130 Salta'!$A$2:$A$485,$G1200,'1130 Salta'!$M$2:$M$485)/$K1200,0)</f>
        <v/>
      </c>
      <c r="O1200" s="31">
        <f>IFERROR($K1200*$N1200,"")</f>
        <v/>
      </c>
      <c r="P1200" s="31">
        <f>IFERROR($L1200*$N1200,"")</f>
        <v/>
      </c>
      <c r="Q1200" s="31">
        <f>$M1200*$N1200</f>
        <v/>
      </c>
      <c r="R1200" s="29" t="n"/>
      <c r="S1200" s="38" t="inlineStr">
        <is>
          <t>Baja</t>
        </is>
      </c>
      <c r="T1200" s="29" t="inlineStr">
        <is>
          <t>Homologado – confianza Baja – pendiente de validación</t>
        </is>
      </c>
      <c r="U1200" s="38" t="inlineStr">
        <is>
          <t>Dar de baja en SAP</t>
        </is>
      </c>
      <c r="V1200" s="29" t="inlineStr">
        <is>
          <t>Homologación por código Avain (master M01-007)</t>
        </is>
      </c>
      <c r="W1200" s="29" t="inlineStr">
        <is>
          <t>No</t>
        </is>
      </c>
      <c r="X1200" s="29" t="n"/>
      <c r="Y1200" s="29" t="inlineStr">
        <is>
          <t>Sí</t>
        </is>
      </c>
      <c r="Z1200" s="29" t="inlineStr">
        <is>
          <t>M01-007</t>
        </is>
      </c>
      <c r="AA1200" s="29" t="inlineStr">
        <is>
          <t>Homologación: confianza base Alta + confianza SAP Alta → Alta. La nomenclatura del material imputado no respalda por sí sola la equivalencia (similitud 0.58); el vínculo proviene sólo de la homologación. Nivel degradado a Baja. El material ocupa 2 filas en la hoja 1130 Salta (lote/almacén). La cantidad SAP y la física de esta vista son el total del material.</t>
        </is>
      </c>
    </row>
    <row r="1201">
      <c r="A1201" s="29" t="inlineStr">
        <is>
          <t>Salta</t>
        </is>
      </c>
      <c r="B1201" s="29" t="inlineStr">
        <is>
          <t>1130</t>
        </is>
      </c>
      <c r="C1201" s="29" t="inlineStr">
        <is>
          <t>Stock SAP</t>
        </is>
      </c>
      <c r="D1201" s="29" t="inlineStr">
        <is>
          <t>Descartables</t>
        </is>
      </c>
      <c r="E1201" s="29" t="inlineStr">
        <is>
          <t>ZDES</t>
        </is>
      </c>
      <c r="F1201" s="29" t="inlineStr">
        <is>
          <t>Dentro del alcance</t>
        </is>
      </c>
      <c r="G1201" s="29" t="inlineStr">
        <is>
          <t>2000900</t>
        </is>
      </c>
      <c r="H1201" s="29" t="inlineStr">
        <is>
          <t>GASA ESTERIL 10X10CM</t>
        </is>
      </c>
      <c r="I1201" s="29" t="inlineStr">
        <is>
          <t>129</t>
        </is>
      </c>
      <c r="J1201" s="29" t="inlineStr">
        <is>
          <t>Gasas 10 x 10</t>
        </is>
      </c>
      <c r="K1201" s="30">
        <f>SUMIF('1130 Salta'!$A$2:$A$485,$G1201,'1130 Salta'!$I$2:$I$485)</f>
        <v/>
      </c>
      <c r="L1201" s="30">
        <f>SUMIF('1130 Salta'!$A$2:$A$485,$G1201,'1130 Salta'!$Q$2:$Q$485)</f>
        <v/>
      </c>
      <c r="M1201" s="30">
        <f>$K1201-$L1201</f>
        <v/>
      </c>
      <c r="N1201" s="31">
        <f>IFERROR(SUMIF('1130 Salta'!$A$2:$A$485,$G1201,'1130 Salta'!$M$2:$M$485)/$K1201,0)</f>
        <v/>
      </c>
      <c r="O1201" s="31">
        <f>IFERROR($K1201*$N1201,"")</f>
        <v/>
      </c>
      <c r="P1201" s="31">
        <f>IFERROR($L1201*$N1201,"")</f>
        <v/>
      </c>
      <c r="Q1201" s="31">
        <f>$M1201*$N1201</f>
        <v/>
      </c>
      <c r="R1201" s="29" t="n"/>
      <c r="S1201" s="42" t="inlineStr">
        <is>
          <t>Media</t>
        </is>
      </c>
      <c r="T1201" s="29" t="inlineStr">
        <is>
          <t>Homologado – confianza Media – pendiente de validación</t>
        </is>
      </c>
      <c r="U1201" s="37" t="inlineStr">
        <is>
          <t>Dar de alta en SAP</t>
        </is>
      </c>
      <c r="V1201" s="29" t="inlineStr">
        <is>
          <t>Homologación por código Avain (master D-141)</t>
        </is>
      </c>
      <c r="W1201" s="29" t="inlineStr">
        <is>
          <t>No</t>
        </is>
      </c>
      <c r="X1201" s="29" t="n"/>
      <c r="Y1201" s="29" t="inlineStr">
        <is>
          <t>Sí</t>
        </is>
      </c>
      <c r="Z1201" s="29" t="inlineStr">
        <is>
          <t>D-141</t>
        </is>
      </c>
      <c r="AA1201" s="29" t="inlineStr">
        <is>
          <t>Homologación: confianza base Media + confianza SAP Alta → Media. Otros códigos SAP del master no están en el stock de este centro: 2000147, 2000281, 2000299. El material ocupa 2 filas en la hoja 1130 Salta (lote/almacén). La cantidad SAP y la física de esta vista son el total del material.</t>
        </is>
      </c>
    </row>
    <row r="1202">
      <c r="A1202" s="29" t="inlineStr">
        <is>
          <t>Salta</t>
        </is>
      </c>
      <c r="B1202" s="29" t="inlineStr">
        <is>
          <t>1130</t>
        </is>
      </c>
      <c r="C1202" s="29" t="inlineStr">
        <is>
          <t>Stock SAP</t>
        </is>
      </c>
      <c r="D1202" s="29" t="inlineStr">
        <is>
          <t>Medicamentos</t>
        </is>
      </c>
      <c r="E1202" s="29" t="inlineStr">
        <is>
          <t>ZMED</t>
        </is>
      </c>
      <c r="F1202" s="29" t="inlineStr">
        <is>
          <t>Dentro del alcance</t>
        </is>
      </c>
      <c r="G1202" s="29" t="inlineStr">
        <is>
          <t>1000045</t>
        </is>
      </c>
      <c r="H1202" s="29" t="inlineStr">
        <is>
          <t>DICLOFENAC 75MG AMPOLLA 3ML</t>
        </is>
      </c>
      <c r="I1202" s="29" t="inlineStr">
        <is>
          <t>97</t>
        </is>
      </c>
      <c r="J1202" s="29" t="inlineStr">
        <is>
          <t>Diclofenac inyectable 1 amp=3ml x 75mg</t>
        </is>
      </c>
      <c r="K1202" s="30">
        <f>SUMIF('1130 Salta'!$A$2:$A$485,$G1202,'1130 Salta'!$I$2:$I$485)</f>
        <v/>
      </c>
      <c r="L1202" s="30">
        <f>SUMIF('1130 Salta'!$A$2:$A$485,$G1202,'1130 Salta'!$Q$2:$Q$485)</f>
        <v/>
      </c>
      <c r="M1202" s="30">
        <f>$K1202-$L1202</f>
        <v/>
      </c>
      <c r="N1202" s="31">
        <f>IFERROR(SUMIF('1130 Salta'!$A$2:$A$485,$G1202,'1130 Salta'!$M$2:$M$485)/$K1202,0)</f>
        <v/>
      </c>
      <c r="O1202" s="31">
        <f>IFERROR($K1202*$N1202,"")</f>
        <v/>
      </c>
      <c r="P1202" s="31">
        <f>IFERROR($L1202*$N1202,"")</f>
        <v/>
      </c>
      <c r="Q1202" s="31">
        <f>$M1202*$N1202</f>
        <v/>
      </c>
      <c r="R1202" s="29" t="n"/>
      <c r="S1202" s="37" t="inlineStr">
        <is>
          <t>Alta</t>
        </is>
      </c>
      <c r="T1202" s="29" t="inlineStr">
        <is>
          <t>Homologado – confianza Alta</t>
        </is>
      </c>
      <c r="U1202" s="38" t="inlineStr">
        <is>
          <t>Dar de baja en SAP</t>
        </is>
      </c>
      <c r="V1202" s="29" t="inlineStr">
        <is>
          <t>Homologación por código Avain (master M01-003)</t>
        </is>
      </c>
      <c r="W1202" s="29" t="inlineStr">
        <is>
          <t>No</t>
        </is>
      </c>
      <c r="X1202" s="29" t="n"/>
      <c r="Y1202" s="29" t="inlineStr">
        <is>
          <t>Sí</t>
        </is>
      </c>
      <c r="Z1202" s="29" t="inlineStr">
        <is>
          <t>M01-003</t>
        </is>
      </c>
      <c r="AA1202" s="29" t="inlineStr">
        <is>
          <t>Homologación: confianza base Alta + confianza SAP Alta → Alta. El material ocupa 2 filas en la hoja 1130 Salta (lote/almacén). La cantidad SAP y la física de esta vista son el total del material.</t>
        </is>
      </c>
    </row>
    <row r="1203">
      <c r="A1203" s="29" t="inlineStr">
        <is>
          <t>Salta</t>
        </is>
      </c>
      <c r="B1203" s="29" t="inlineStr">
        <is>
          <t>1130</t>
        </is>
      </c>
      <c r="C1203" s="29" t="inlineStr">
        <is>
          <t>Stock SAP</t>
        </is>
      </c>
      <c r="D1203" s="29" t="inlineStr">
        <is>
          <t>Medicamentos</t>
        </is>
      </c>
      <c r="E1203" s="29" t="inlineStr">
        <is>
          <t>ZMED</t>
        </is>
      </c>
      <c r="F1203" s="29" t="inlineStr">
        <is>
          <t>Dentro del alcance</t>
        </is>
      </c>
      <c r="G1203" s="29" t="inlineStr">
        <is>
          <t>1000529</t>
        </is>
      </c>
      <c r="H1203" s="29" t="inlineStr">
        <is>
          <t>DEXAMETASONA 4 MG COMPRIMIDOS</t>
        </is>
      </c>
      <c r="I1203" s="29" t="inlineStr">
        <is>
          <t>389</t>
        </is>
      </c>
      <c r="J1203" s="29" t="inlineStr">
        <is>
          <t>Dexametasona comp 4 mg</t>
        </is>
      </c>
      <c r="K1203" s="30">
        <f>SUMIF('1130 Salta'!$A$2:$A$485,$G1203,'1130 Salta'!$I$2:$I$485)</f>
        <v/>
      </c>
      <c r="L1203" s="30">
        <f>SUMIF('1130 Salta'!$A$2:$A$485,$G1203,'1130 Salta'!$Q$2:$Q$485)</f>
        <v/>
      </c>
      <c r="M1203" s="30">
        <f>$K1203-$L1203</f>
        <v/>
      </c>
      <c r="N1203" s="31">
        <f>IFERROR(SUMIF('1130 Salta'!$A$2:$A$485,$G1203,'1130 Salta'!$M$2:$M$485)/$K1203,0)</f>
        <v/>
      </c>
      <c r="O1203" s="31">
        <f>IFERROR($K1203*$N1203,"")</f>
        <v/>
      </c>
      <c r="P1203" s="31">
        <f>IFERROR($L1203*$N1203,"")</f>
        <v/>
      </c>
      <c r="Q1203" s="31">
        <f>$M1203*$N1203</f>
        <v/>
      </c>
      <c r="R1203" s="29" t="n"/>
      <c r="S1203" s="37" t="inlineStr">
        <is>
          <t>Alta</t>
        </is>
      </c>
      <c r="T1203" s="29" t="inlineStr">
        <is>
          <t>Homologado – confianza Alta</t>
        </is>
      </c>
      <c r="U1203" s="38" t="inlineStr">
        <is>
          <t>Dar de baja en SAP</t>
        </is>
      </c>
      <c r="V1203" s="29" t="inlineStr">
        <is>
          <t>Homologación por código Avain (master M06-002)</t>
        </is>
      </c>
      <c r="W1203" s="29" t="inlineStr">
        <is>
          <t>No</t>
        </is>
      </c>
      <c r="X1203" s="29" t="n"/>
      <c r="Y1203" s="29" t="inlineStr">
        <is>
          <t>Sí</t>
        </is>
      </c>
      <c r="Z1203" s="29" t="inlineStr">
        <is>
          <t>M06-002</t>
        </is>
      </c>
      <c r="AA1203" s="29" t="inlineStr">
        <is>
          <t>Homologación: confianza base Alta + confianza SAP Alta → Alta.</t>
        </is>
      </c>
    </row>
    <row r="1204">
      <c r="A1204" s="29" t="inlineStr">
        <is>
          <t>Salta</t>
        </is>
      </c>
      <c r="B1204" s="29" t="inlineStr">
        <is>
          <t>1130</t>
        </is>
      </c>
      <c r="C1204" s="29" t="inlineStr">
        <is>
          <t>Stock SAP</t>
        </is>
      </c>
      <c r="D1204" s="29" t="inlineStr">
        <is>
          <t>Descartables</t>
        </is>
      </c>
      <c r="E1204" s="29" t="inlineStr">
        <is>
          <t>ZDES</t>
        </is>
      </c>
      <c r="F1204" s="29" t="inlineStr">
        <is>
          <t>Dentro del alcance</t>
        </is>
      </c>
      <c r="G1204" s="29" t="inlineStr">
        <is>
          <t>2000027</t>
        </is>
      </c>
      <c r="H1204" s="29" t="inlineStr">
        <is>
          <t>JERINGA DE 5 ML</t>
        </is>
      </c>
      <c r="I1204" s="29" t="inlineStr">
        <is>
          <t>158</t>
        </is>
      </c>
      <c r="J1204" s="29" t="inlineStr">
        <is>
          <t>Jeringas 5 cc</t>
        </is>
      </c>
      <c r="K1204" s="30">
        <f>SUMIF('1130 Salta'!$A$2:$A$485,$G1204,'1130 Salta'!$I$2:$I$485)</f>
        <v/>
      </c>
      <c r="L1204" s="30">
        <f>SUMIF('1130 Salta'!$A$2:$A$485,$G1204,'1130 Salta'!$Q$2:$Q$485)</f>
        <v/>
      </c>
      <c r="M1204" s="30">
        <f>$K1204-$L1204</f>
        <v/>
      </c>
      <c r="N1204" s="31">
        <f>IFERROR(SUMIF('1130 Salta'!$A$2:$A$485,$G1204,'1130 Salta'!$M$2:$M$485)/$K1204,0)</f>
        <v/>
      </c>
      <c r="O1204" s="31">
        <f>IFERROR($K1204*$N1204,"")</f>
        <v/>
      </c>
      <c r="P1204" s="31">
        <f>IFERROR($L1204*$N1204,"")</f>
        <v/>
      </c>
      <c r="Q1204" s="31">
        <f>$M1204*$N1204</f>
        <v/>
      </c>
      <c r="R1204" s="29" t="n"/>
      <c r="S1204" s="37" t="inlineStr">
        <is>
          <t>Alta</t>
        </is>
      </c>
      <c r="T1204" s="29" t="inlineStr">
        <is>
          <t>Homologado – confianza Alta</t>
        </is>
      </c>
      <c r="U1204" s="37" t="inlineStr">
        <is>
          <t>Dar de alta en SAP</t>
        </is>
      </c>
      <c r="V1204" s="29" t="inlineStr">
        <is>
          <t>Homologación por código Avain (master D-135)</t>
        </is>
      </c>
      <c r="W1204" s="29" t="inlineStr">
        <is>
          <t>No</t>
        </is>
      </c>
      <c r="X1204" s="29" t="n"/>
      <c r="Y1204" s="29" t="inlineStr">
        <is>
          <t>Sí</t>
        </is>
      </c>
      <c r="Z1204" s="29" t="inlineStr">
        <is>
          <t>D-135</t>
        </is>
      </c>
      <c r="AA1204" s="29" t="inlineStr">
        <is>
          <t>Homologación: confianza base Alta + confianza SAP Alta → Alta. El material ocupa 2 filas en la hoja 1130 Salta (lote/almacén). La cantidad SAP y la física de esta vista son el total del material.</t>
        </is>
      </c>
    </row>
    <row r="1205">
      <c r="A1205" s="29" t="inlineStr">
        <is>
          <t>Salta</t>
        </is>
      </c>
      <c r="B1205" s="29" t="inlineStr">
        <is>
          <t>1130</t>
        </is>
      </c>
      <c r="C1205" s="29" t="inlineStr">
        <is>
          <t>Stock SAP</t>
        </is>
      </c>
      <c r="D1205" s="29" t="inlineStr">
        <is>
          <t>Medicamentos</t>
        </is>
      </c>
      <c r="E1205" s="29" t="inlineStr">
        <is>
          <t>ZMED</t>
        </is>
      </c>
      <c r="F1205" s="29" t="inlineStr">
        <is>
          <t>Dentro del alcance</t>
        </is>
      </c>
      <c r="G1205" s="29" t="inlineStr">
        <is>
          <t>1000105</t>
        </is>
      </c>
      <c r="H1205" s="29" t="inlineStr">
        <is>
          <t>METOCLOPRAMIDA 10MG/2ML AMPOLLA</t>
        </is>
      </c>
      <c r="I1205" s="29" t="inlineStr">
        <is>
          <t>183</t>
        </is>
      </c>
      <c r="J1205" s="29" t="inlineStr">
        <is>
          <t>Metoclopramida 1 amp=2ml x10mg</t>
        </is>
      </c>
      <c r="K1205" s="30">
        <f>SUMIF('1130 Salta'!$A$2:$A$485,$G1205,'1130 Salta'!$I$2:$I$485)</f>
        <v/>
      </c>
      <c r="L1205" s="30">
        <f>SUMIF('1130 Salta'!$A$2:$A$485,$G1205,'1130 Salta'!$Q$2:$Q$485)</f>
        <v/>
      </c>
      <c r="M1205" s="30">
        <f>$K1205-$L1205</f>
        <v/>
      </c>
      <c r="N1205" s="31">
        <f>IFERROR(SUMIF('1130 Salta'!$A$2:$A$485,$G1205,'1130 Salta'!$M$2:$M$485)/$K1205,0)</f>
        <v/>
      </c>
      <c r="O1205" s="31">
        <f>IFERROR($K1205*$N1205,"")</f>
        <v/>
      </c>
      <c r="P1205" s="31">
        <f>IFERROR($L1205*$N1205,"")</f>
        <v/>
      </c>
      <c r="Q1205" s="31">
        <f>$M1205*$N1205</f>
        <v/>
      </c>
      <c r="R1205" s="29" t="n"/>
      <c r="S1205" s="37" t="inlineStr">
        <is>
          <t>Alta</t>
        </is>
      </c>
      <c r="T1205" s="29" t="inlineStr">
        <is>
          <t>Homologado – confianza Alta</t>
        </is>
      </c>
      <c r="U1205" s="38" t="inlineStr">
        <is>
          <t>Dar de baja en SAP</t>
        </is>
      </c>
      <c r="V1205" s="29" t="inlineStr">
        <is>
          <t>Homologación por código Avain (master M08-001)</t>
        </is>
      </c>
      <c r="W1205" s="29" t="inlineStr">
        <is>
          <t>No</t>
        </is>
      </c>
      <c r="X1205" s="29" t="n"/>
      <c r="Y1205" s="29" t="inlineStr">
        <is>
          <t>Sí</t>
        </is>
      </c>
      <c r="Z1205" s="29" t="inlineStr">
        <is>
          <t>M08-001</t>
        </is>
      </c>
      <c r="AA1205" s="29" t="inlineStr">
        <is>
          <t>Homologación: confianza base Alta + confianza SAP Alta → Alta. El material ocupa 2 filas en la hoja 1130 Salta (lote/almacén). La cantidad SAP y la física de esta vista son el total del material.</t>
        </is>
      </c>
    </row>
    <row r="1206">
      <c r="A1206" s="29" t="inlineStr">
        <is>
          <t>Salta</t>
        </is>
      </c>
      <c r="B1206" s="29" t="inlineStr">
        <is>
          <t>1130</t>
        </is>
      </c>
      <c r="C1206" s="29" t="inlineStr">
        <is>
          <t>Stock SAP</t>
        </is>
      </c>
      <c r="D1206" s="29" t="inlineStr">
        <is>
          <t>Descartables</t>
        </is>
      </c>
      <c r="E1206" s="29" t="inlineStr">
        <is>
          <t>ZDES</t>
        </is>
      </c>
      <c r="F1206" s="29" t="inlineStr">
        <is>
          <t>Dentro del alcance</t>
        </is>
      </c>
      <c r="G1206" s="29" t="inlineStr">
        <is>
          <t>2000007</t>
        </is>
      </c>
      <c r="H1206" s="29" t="inlineStr">
        <is>
          <t>AGUJA HIPODERMICA 25G x ⅝ - 16/5</t>
        </is>
      </c>
      <c r="I1206" s="29" t="inlineStr">
        <is>
          <t>19</t>
        </is>
      </c>
      <c r="J1206" s="29" t="inlineStr">
        <is>
          <t>Agujas 16/5</t>
        </is>
      </c>
      <c r="K1206" s="30">
        <f>SUMIF('1130 Salta'!$A$2:$A$485,$G1206,'1130 Salta'!$I$2:$I$485)</f>
        <v/>
      </c>
      <c r="L1206" s="30">
        <f>SUMIF('1130 Salta'!$A$2:$A$485,$G1206,'1130 Salta'!$Q$2:$Q$485)</f>
        <v/>
      </c>
      <c r="M1206" s="30">
        <f>$K1206-$L1206</f>
        <v/>
      </c>
      <c r="N1206" s="31">
        <f>IFERROR(SUMIF('1130 Salta'!$A$2:$A$485,$G1206,'1130 Salta'!$M$2:$M$485)/$K1206,0)</f>
        <v/>
      </c>
      <c r="O1206" s="31">
        <f>IFERROR($K1206*$N1206,"")</f>
        <v/>
      </c>
      <c r="P1206" s="31">
        <f>IFERROR($L1206*$N1206,"")</f>
        <v/>
      </c>
      <c r="Q1206" s="31">
        <f>$M1206*$N1206</f>
        <v/>
      </c>
      <c r="R1206" s="29" t="n"/>
      <c r="S1206" s="37" t="inlineStr">
        <is>
          <t>Alta</t>
        </is>
      </c>
      <c r="T1206" s="29" t="inlineStr">
        <is>
          <t>Homologado – confianza Alta</t>
        </is>
      </c>
      <c r="U1206" s="37" t="inlineStr">
        <is>
          <t>Dar de alta en SAP</t>
        </is>
      </c>
      <c r="V1206" s="29" t="inlineStr">
        <is>
          <t>Homologación por código Avain (master D-140)</t>
        </is>
      </c>
      <c r="W1206" s="29" t="inlineStr">
        <is>
          <t>No</t>
        </is>
      </c>
      <c r="X1206" s="29" t="n"/>
      <c r="Y1206" s="29" t="inlineStr">
        <is>
          <t>Sí</t>
        </is>
      </c>
      <c r="Z1206" s="29" t="inlineStr">
        <is>
          <t>D-140</t>
        </is>
      </c>
      <c r="AA1206" s="29" t="inlineStr">
        <is>
          <t>Homologación: confianza base Alta + confianza SAP Alta → Alta.</t>
        </is>
      </c>
    </row>
    <row r="1207">
      <c r="A1207" s="29" t="inlineStr">
        <is>
          <t>Salta</t>
        </is>
      </c>
      <c r="B1207" s="29" t="inlineStr">
        <is>
          <t>1130</t>
        </is>
      </c>
      <c r="C1207" s="29" t="inlineStr">
        <is>
          <t>Stock SAP</t>
        </is>
      </c>
      <c r="D1207" s="29" t="inlineStr">
        <is>
          <t>Medicamentos</t>
        </is>
      </c>
      <c r="E1207" s="29" t="inlineStr">
        <is>
          <t>ZMED</t>
        </is>
      </c>
      <c r="F1207" s="29" t="inlineStr">
        <is>
          <t>Dentro del alcance</t>
        </is>
      </c>
      <c r="G1207" s="29" t="inlineStr">
        <is>
          <t>1000530</t>
        </is>
      </c>
      <c r="H1207" s="29" t="inlineStr">
        <is>
          <t>DIFENHIDRAMINA 50 MG COMPRIMIDOS</t>
        </is>
      </c>
      <c r="I1207" s="29" t="inlineStr">
        <is>
          <t>102</t>
        </is>
      </c>
      <c r="J1207" s="29" t="inlineStr">
        <is>
          <t>Difenhidramina Comprimidos x 50mg</t>
        </is>
      </c>
      <c r="K1207" s="30">
        <f>SUMIF('1130 Salta'!$A$2:$A$485,$G1207,'1130 Salta'!$I$2:$I$485)</f>
        <v/>
      </c>
      <c r="L1207" s="30">
        <f>SUMIF('1130 Salta'!$A$2:$A$485,$G1207,'1130 Salta'!$Q$2:$Q$485)</f>
        <v/>
      </c>
      <c r="M1207" s="30">
        <f>$K1207-$L1207</f>
        <v/>
      </c>
      <c r="N1207" s="31">
        <f>IFERROR(SUMIF('1130 Salta'!$A$2:$A$485,$G1207,'1130 Salta'!$M$2:$M$485)/$K1207,0)</f>
        <v/>
      </c>
      <c r="O1207" s="31">
        <f>IFERROR($K1207*$N1207,"")</f>
        <v/>
      </c>
      <c r="P1207" s="31">
        <f>IFERROR($L1207*$N1207,"")</f>
        <v/>
      </c>
      <c r="Q1207" s="31">
        <f>$M1207*$N1207</f>
        <v/>
      </c>
      <c r="R1207" s="29" t="n"/>
      <c r="S1207" s="37" t="inlineStr">
        <is>
          <t>Alta</t>
        </is>
      </c>
      <c r="T1207" s="29" t="inlineStr">
        <is>
          <t>Homologado – confianza Alta</t>
        </is>
      </c>
      <c r="U1207" s="38" t="inlineStr">
        <is>
          <t>Dar de baja en SAP</t>
        </is>
      </c>
      <c r="V1207" s="29" t="inlineStr">
        <is>
          <t>Cruce por nomenclatura SAP</t>
        </is>
      </c>
      <c r="W1207" s="29" t="inlineStr">
        <is>
          <t>No</t>
        </is>
      </c>
      <c r="X1207" s="29" t="n"/>
      <c r="Y1207" s="29" t="inlineStr">
        <is>
          <t>No</t>
        </is>
      </c>
      <c r="Z1207" s="29" t="n"/>
      <c r="AA1207" s="29" t="inlineStr">
        <is>
          <t>Cruce por nomenclatura: dosis coincide; similitud 0.96.</t>
        </is>
      </c>
    </row>
    <row r="1208">
      <c r="A1208" s="29" t="inlineStr">
        <is>
          <t>Salta</t>
        </is>
      </c>
      <c r="B1208" s="29" t="inlineStr">
        <is>
          <t>1130</t>
        </is>
      </c>
      <c r="C1208" s="29" t="inlineStr">
        <is>
          <t>Stock SAP</t>
        </is>
      </c>
      <c r="D1208" s="29" t="inlineStr">
        <is>
          <t>Medicamentos</t>
        </is>
      </c>
      <c r="E1208" s="29" t="inlineStr">
        <is>
          <t>ZMED</t>
        </is>
      </c>
      <c r="F1208" s="29" t="inlineStr">
        <is>
          <t>Dentro del alcance</t>
        </is>
      </c>
      <c r="G1208" s="29" t="inlineStr">
        <is>
          <t>1000122</t>
        </is>
      </c>
      <c r="H1208" s="29" t="inlineStr">
        <is>
          <t>METOCLOPRAMIDA DE 10MG SL</t>
        </is>
      </c>
      <c r="I1208" s="29" t="inlineStr">
        <is>
          <t>184; 260</t>
        </is>
      </c>
      <c r="J1208" s="29" t="inlineStr">
        <is>
          <t>Metoclopramida Comp Comprimidos x 10mg; Metoclopramida subl. 10 mgs</t>
        </is>
      </c>
      <c r="K1208" s="30">
        <f>SUMIF('1130 Salta'!$A$2:$A$485,$G1208,'1130 Salta'!$I$2:$I$485)</f>
        <v/>
      </c>
      <c r="L1208" s="30">
        <f>SUMIF('1130 Salta'!$A$2:$A$485,$G1208,'1130 Salta'!$Q$2:$Q$485)</f>
        <v/>
      </c>
      <c r="M1208" s="30">
        <f>$K1208-$L1208</f>
        <v/>
      </c>
      <c r="N1208" s="31">
        <f>IFERROR(SUMIF('1130 Salta'!$A$2:$A$485,$G1208,'1130 Salta'!$M$2:$M$485)/$K1208,0)</f>
        <v/>
      </c>
      <c r="O1208" s="31">
        <f>IFERROR($K1208*$N1208,"")</f>
        <v/>
      </c>
      <c r="P1208" s="31">
        <f>IFERROR($L1208*$N1208,"")</f>
        <v/>
      </c>
      <c r="Q1208" s="31">
        <f>$M1208*$N1208</f>
        <v/>
      </c>
      <c r="R1208" s="29" t="n"/>
      <c r="S1208" s="42" t="inlineStr">
        <is>
          <t>Media</t>
        </is>
      </c>
      <c r="T1208" s="29" t="inlineStr">
        <is>
          <t>Homologado – confianza Media – pendiente de validación</t>
        </is>
      </c>
      <c r="U1208" s="37" t="inlineStr">
        <is>
          <t>Dar de alta en SAP</t>
        </is>
      </c>
      <c r="V1208" s="29" t="inlineStr">
        <is>
          <t>Homologación por código Avain (master M08-002)</t>
        </is>
      </c>
      <c r="W1208" s="29" t="inlineStr">
        <is>
          <t>No</t>
        </is>
      </c>
      <c r="X1208" s="29" t="n"/>
      <c r="Y1208" s="29" t="inlineStr">
        <is>
          <t>Sí</t>
        </is>
      </c>
      <c r="Z1208" s="29" t="inlineStr">
        <is>
          <t>M08-002</t>
        </is>
      </c>
      <c r="AA1208" s="29" t="inlineStr">
        <is>
          <t>Varias denominaciones del inventario físico corresponden a este material SAP (184 Metoclopramida Comp Comprimidos x 10mg; 260 Metoclopramida subl. 10 mgs). Se sumaron las cantidades físicas. Homologación: confianza base Media + confianza SAP Alta → Media. Homologación: confianza base Media + confianza SAP Alta → Media. El material ocupa 2 filas en la hoja 1130 Salta (lote/almacén). La cantidad SAP y la física de esta vista son el total del material.</t>
        </is>
      </c>
    </row>
    <row r="1209">
      <c r="A1209" s="29" t="inlineStr">
        <is>
          <t>Salta</t>
        </is>
      </c>
      <c r="B1209" s="29" t="inlineStr">
        <is>
          <t>1130</t>
        </is>
      </c>
      <c r="C1209" s="29" t="inlineStr">
        <is>
          <t>Stock SAP</t>
        </is>
      </c>
      <c r="D1209" s="29" t="inlineStr">
        <is>
          <t>Medicamentos</t>
        </is>
      </c>
      <c r="E1209" s="29" t="inlineStr">
        <is>
          <t>ZMED</t>
        </is>
      </c>
      <c r="F1209" s="29" t="inlineStr">
        <is>
          <t>Dentro del alcance</t>
        </is>
      </c>
      <c r="G1209" s="29" t="inlineStr">
        <is>
          <t>1000059</t>
        </is>
      </c>
      <c r="H1209" s="29" t="inlineStr">
        <is>
          <t>BUTIL BROMURO DE HIOSCINA 20MG AMPOLLA</t>
        </is>
      </c>
      <c r="I1209" s="29" t="inlineStr">
        <is>
          <t>385</t>
        </is>
      </c>
      <c r="J1209" s="29" t="inlineStr">
        <is>
          <t>Hioscina 1 amp x 20mg</t>
        </is>
      </c>
      <c r="K1209" s="30">
        <f>SUMIF('1130 Salta'!$A$2:$A$485,$G1209,'1130 Salta'!$I$2:$I$485)</f>
        <v/>
      </c>
      <c r="L1209" s="30">
        <f>SUMIF('1130 Salta'!$A$2:$A$485,$G1209,'1130 Salta'!$Q$2:$Q$485)</f>
        <v/>
      </c>
      <c r="M1209" s="30">
        <f>$K1209-$L1209</f>
        <v/>
      </c>
      <c r="N1209" s="31">
        <f>IFERROR(SUMIF('1130 Salta'!$A$2:$A$485,$G1209,'1130 Salta'!$M$2:$M$485)/$K1209,0)</f>
        <v/>
      </c>
      <c r="O1209" s="31">
        <f>IFERROR($K1209*$N1209,"")</f>
        <v/>
      </c>
      <c r="P1209" s="31">
        <f>IFERROR($L1209*$N1209,"")</f>
        <v/>
      </c>
      <c r="Q1209" s="31">
        <f>$M1209*$N1209</f>
        <v/>
      </c>
      <c r="R1209" s="29" t="n"/>
      <c r="S1209" s="42" t="inlineStr">
        <is>
          <t>Media</t>
        </is>
      </c>
      <c r="T1209" s="29" t="inlineStr">
        <is>
          <t>Homologado – confianza Media – pendiente de validación</t>
        </is>
      </c>
      <c r="U1209" s="37" t="inlineStr">
        <is>
          <t>Dar de alta en SAP</t>
        </is>
      </c>
      <c r="V1209" s="29" t="inlineStr">
        <is>
          <t>Homologación por código Avain (master M08-003)</t>
        </is>
      </c>
      <c r="W1209" s="29" t="inlineStr">
        <is>
          <t>No</t>
        </is>
      </c>
      <c r="X1209" s="29" t="n"/>
      <c r="Y1209" s="29" t="inlineStr">
        <is>
          <t>Sí</t>
        </is>
      </c>
      <c r="Z1209" s="29" t="inlineStr">
        <is>
          <t>M08-003</t>
        </is>
      </c>
      <c r="AA1209" s="29" t="inlineStr">
        <is>
          <t>Homologación: confianza base Media + confianza SAP Alta → Media. El material ocupa 2 filas en la hoja 1130 Salta (lote/almacén). La cantidad SAP y la física de esta vista son el total del material.</t>
        </is>
      </c>
    </row>
    <row r="1210">
      <c r="A1210" s="29" t="inlineStr">
        <is>
          <t>Salta</t>
        </is>
      </c>
      <c r="B1210" s="29" t="inlineStr">
        <is>
          <t>1130</t>
        </is>
      </c>
      <c r="C1210" s="29" t="inlineStr">
        <is>
          <t>Stock SAP</t>
        </is>
      </c>
      <c r="D1210" s="29" t="inlineStr">
        <is>
          <t>Medicamentos</t>
        </is>
      </c>
      <c r="E1210" s="29" t="inlineStr">
        <is>
          <t>ZMED</t>
        </is>
      </c>
      <c r="F1210" s="29" t="inlineStr">
        <is>
          <t>Dentro del alcance</t>
        </is>
      </c>
      <c r="G1210" s="29" t="inlineStr">
        <is>
          <t>1000182</t>
        </is>
      </c>
      <c r="H1210" s="29" t="inlineStr">
        <is>
          <t>METOCLOPRAMIDA COMPRIMIDO</t>
        </is>
      </c>
      <c r="I1210" s="29" t="n"/>
      <c r="J1210" s="29" t="n"/>
      <c r="K1210" s="30">
        <f>SUMIF('1130 Salta'!$A$2:$A$485,$G1210,'1130 Salta'!$I$2:$I$485)</f>
        <v/>
      </c>
      <c r="L1210" s="30">
        <f>SUMIF('1130 Salta'!$A$2:$A$485,$G1210,'1130 Salta'!$Q$2:$Q$485)</f>
        <v/>
      </c>
      <c r="M1210" s="30">
        <f>$K1210-$L1210</f>
        <v/>
      </c>
      <c r="N1210" s="31">
        <f>IFERROR(SUMIF('1130 Salta'!$A$2:$A$485,$G1210,'1130 Salta'!$M$2:$M$485)/$K1210,0)</f>
        <v/>
      </c>
      <c r="O1210" s="31">
        <f>IFERROR($K1210*$N1210,"")</f>
        <v/>
      </c>
      <c r="P1210" s="31">
        <f>IFERROR($L1210*$N1210,"")</f>
        <v/>
      </c>
      <c r="Q1210" s="31">
        <f>$M1210*$N1210</f>
        <v/>
      </c>
      <c r="R1210" s="29" t="n"/>
      <c r="S1210" s="39" t="n"/>
      <c r="T1210" s="29" t="inlineStr">
        <is>
          <t>Sin recuento físico en el inventario de Avain</t>
        </is>
      </c>
      <c r="U1210" s="40" t="inlineStr">
        <is>
          <t>Sin recuento físico</t>
        </is>
      </c>
      <c r="V1210" s="29" t="n"/>
      <c r="W1210" s="29" t="n"/>
      <c r="X1210" s="29" t="n"/>
      <c r="Y1210" s="29" t="n"/>
      <c r="Z1210" s="29" t="n"/>
      <c r="AA1210" s="29" t="inlineStr">
        <is>
          <t>El material ocupa 2 filas en la hoja 1130 Salta (lote/almacén). La cantidad SAP y la física de esta vista son el total del material.</t>
        </is>
      </c>
    </row>
    <row r="1211">
      <c r="A1211" s="29" t="inlineStr">
        <is>
          <t>Salta</t>
        </is>
      </c>
      <c r="B1211" s="29" t="inlineStr">
        <is>
          <t>1130</t>
        </is>
      </c>
      <c r="C1211" s="29" t="inlineStr">
        <is>
          <t>Stock SAP</t>
        </is>
      </c>
      <c r="D1211" s="29" t="inlineStr">
        <is>
          <t>Medicamentos</t>
        </is>
      </c>
      <c r="E1211" s="29" t="inlineStr">
        <is>
          <t>ZMED</t>
        </is>
      </c>
      <c r="F1211" s="29" t="inlineStr">
        <is>
          <t>Dentro del alcance</t>
        </is>
      </c>
      <c r="G1211" s="29" t="inlineStr">
        <is>
          <t>1000373</t>
        </is>
      </c>
      <c r="H1211" s="29" t="inlineStr">
        <is>
          <t>DICLOFENAC 50MG COMPRIMIDO</t>
        </is>
      </c>
      <c r="I1211" s="29" t="n"/>
      <c r="J1211" s="29" t="n"/>
      <c r="K1211" s="30">
        <f>SUMIF('1130 Salta'!$A$2:$A$485,$G1211,'1130 Salta'!$I$2:$I$485)</f>
        <v/>
      </c>
      <c r="L1211" s="30">
        <f>SUMIF('1130 Salta'!$A$2:$A$485,$G1211,'1130 Salta'!$Q$2:$Q$485)</f>
        <v/>
      </c>
      <c r="M1211" s="30">
        <f>$K1211-$L1211</f>
        <v/>
      </c>
      <c r="N1211" s="31">
        <f>IFERROR(SUMIF('1130 Salta'!$A$2:$A$485,$G1211,'1130 Salta'!$M$2:$M$485)/$K1211,0)</f>
        <v/>
      </c>
      <c r="O1211" s="31">
        <f>IFERROR($K1211*$N1211,"")</f>
        <v/>
      </c>
      <c r="P1211" s="31">
        <f>IFERROR($L1211*$N1211,"")</f>
        <v/>
      </c>
      <c r="Q1211" s="31">
        <f>$M1211*$N1211</f>
        <v/>
      </c>
      <c r="R1211" s="29" t="n"/>
      <c r="S1211" s="39" t="n"/>
      <c r="T1211" s="29" t="inlineStr">
        <is>
          <t>Sin recuento físico en el inventario de Avain</t>
        </is>
      </c>
      <c r="U1211" s="40" t="inlineStr">
        <is>
          <t>Sin recuento físico</t>
        </is>
      </c>
      <c r="V1211" s="29" t="n"/>
      <c r="W1211" s="29" t="n"/>
      <c r="X1211" s="29" t="n"/>
      <c r="Y1211" s="29" t="n"/>
      <c r="Z1211" s="29" t="n"/>
      <c r="AA1211" s="29" t="n"/>
    </row>
    <row r="1212">
      <c r="A1212" s="29" t="inlineStr">
        <is>
          <t>Salta</t>
        </is>
      </c>
      <c r="B1212" s="29" t="inlineStr">
        <is>
          <t>1130</t>
        </is>
      </c>
      <c r="C1212" s="29" t="inlineStr">
        <is>
          <t>Stock SAP</t>
        </is>
      </c>
      <c r="D1212" s="29" t="inlineStr">
        <is>
          <t>Medicamentos</t>
        </is>
      </c>
      <c r="E1212" s="29" t="inlineStr">
        <is>
          <t>ZMED</t>
        </is>
      </c>
      <c r="F1212" s="29" t="inlineStr">
        <is>
          <t>Dentro del alcance</t>
        </is>
      </c>
      <c r="G1212" s="29" t="inlineStr">
        <is>
          <t>1001118</t>
        </is>
      </c>
      <c r="H1212" s="29" t="inlineStr">
        <is>
          <t>SALES REHIDRATANTES SOBRE POLVO</t>
        </is>
      </c>
      <c r="I1212" s="29" t="inlineStr">
        <is>
          <t>215</t>
        </is>
      </c>
      <c r="J1212" s="29" t="inlineStr">
        <is>
          <t>Sales de rehidratación Polvo oral</t>
        </is>
      </c>
      <c r="K1212" s="30">
        <f>SUMIF('1130 Salta'!$A$2:$A$485,$G1212,'1130 Salta'!$I$2:$I$485)</f>
        <v/>
      </c>
      <c r="L1212" s="30">
        <f>SUMIF('1130 Salta'!$A$2:$A$485,$G1212,'1130 Salta'!$Q$2:$Q$485)</f>
        <v/>
      </c>
      <c r="M1212" s="30">
        <f>$K1212-$L1212</f>
        <v/>
      </c>
      <c r="N1212" s="31">
        <f>IFERROR(SUMIF('1130 Salta'!$A$2:$A$485,$G1212,'1130 Salta'!$M$2:$M$485)/$K1212,0)</f>
        <v/>
      </c>
      <c r="O1212" s="31">
        <f>IFERROR($K1212*$N1212,"")</f>
        <v/>
      </c>
      <c r="P1212" s="31">
        <f>IFERROR($L1212*$N1212,"")</f>
        <v/>
      </c>
      <c r="Q1212" s="31">
        <f>$M1212*$N1212</f>
        <v/>
      </c>
      <c r="R1212" s="29" t="n"/>
      <c r="S1212" s="38" t="inlineStr">
        <is>
          <t>Baja</t>
        </is>
      </c>
      <c r="T1212" s="29" t="inlineStr">
        <is>
          <t>Homologado – confianza Baja – pendiente de validación</t>
        </is>
      </c>
      <c r="U1212" s="38" t="inlineStr">
        <is>
          <t>Dar de baja en SAP</t>
        </is>
      </c>
      <c r="V1212" s="29" t="inlineStr">
        <is>
          <t>Homologación por código Avain (master M08-012)</t>
        </is>
      </c>
      <c r="W1212" s="29" t="inlineStr">
        <is>
          <t>No</t>
        </is>
      </c>
      <c r="X1212" s="29" t="n"/>
      <c r="Y1212" s="29" t="inlineStr">
        <is>
          <t>Sí</t>
        </is>
      </c>
      <c r="Z1212" s="29" t="inlineStr">
        <is>
          <t>M08-012</t>
        </is>
      </c>
      <c r="AA1212" s="29" t="inlineStr">
        <is>
          <t>Homologación: confianza base Alta + confianza SAP Alta → Alta. La nomenclatura del material imputado no respalda por sí sola la equivalencia (similitud 0.50); el vínculo proviene sólo de la homologación. Nivel degradado a Baja.</t>
        </is>
      </c>
    </row>
    <row r="1213">
      <c r="A1213" s="29" t="inlineStr">
        <is>
          <t>Salta</t>
        </is>
      </c>
      <c r="B1213" s="29" t="inlineStr">
        <is>
          <t>1130</t>
        </is>
      </c>
      <c r="C1213" s="29" t="inlineStr">
        <is>
          <t>Stock SAP</t>
        </is>
      </c>
      <c r="D1213" s="29" t="inlineStr">
        <is>
          <t>Medicamentos</t>
        </is>
      </c>
      <c r="E1213" s="29" t="inlineStr">
        <is>
          <t>ZMED</t>
        </is>
      </c>
      <c r="F1213" s="29" t="inlineStr">
        <is>
          <t>Dentro del alcance</t>
        </is>
      </c>
      <c r="G1213" s="29" t="inlineStr">
        <is>
          <t>1000144</t>
        </is>
      </c>
      <c r="H1213" s="29" t="inlineStr">
        <is>
          <t>LORATADINA 10 MG COMP</t>
        </is>
      </c>
      <c r="I1213" s="29" t="inlineStr">
        <is>
          <t>173</t>
        </is>
      </c>
      <c r="J1213" s="29" t="inlineStr">
        <is>
          <t>Loratadina Comprimidos 10mgr</t>
        </is>
      </c>
      <c r="K1213" s="30">
        <f>SUMIF('1130 Salta'!$A$2:$A$485,$G1213,'1130 Salta'!$I$2:$I$485)</f>
        <v/>
      </c>
      <c r="L1213" s="30">
        <f>SUMIF('1130 Salta'!$A$2:$A$485,$G1213,'1130 Salta'!$Q$2:$Q$485)</f>
        <v/>
      </c>
      <c r="M1213" s="30">
        <f>$K1213-$L1213</f>
        <v/>
      </c>
      <c r="N1213" s="31">
        <f>IFERROR(SUMIF('1130 Salta'!$A$2:$A$485,$G1213,'1130 Salta'!$M$2:$M$485)/$K1213,0)</f>
        <v/>
      </c>
      <c r="O1213" s="31">
        <f>IFERROR($K1213*$N1213,"")</f>
        <v/>
      </c>
      <c r="P1213" s="31">
        <f>IFERROR($L1213*$N1213,"")</f>
        <v/>
      </c>
      <c r="Q1213" s="31">
        <f>$M1213*$N1213</f>
        <v/>
      </c>
      <c r="R1213" s="29" t="n"/>
      <c r="S1213" s="37" t="inlineStr">
        <is>
          <t>Alta</t>
        </is>
      </c>
      <c r="T1213" s="29" t="inlineStr">
        <is>
          <t>Homologado – confianza Alta</t>
        </is>
      </c>
      <c r="U1213" s="38" t="inlineStr">
        <is>
          <t>Dar de baja en SAP</t>
        </is>
      </c>
      <c r="V1213" s="29" t="inlineStr">
        <is>
          <t>Homologación por código Avain (master M07-002)</t>
        </is>
      </c>
      <c r="W1213" s="29" t="inlineStr">
        <is>
          <t>No</t>
        </is>
      </c>
      <c r="X1213" s="29" t="n"/>
      <c r="Y1213" s="29" t="inlineStr">
        <is>
          <t>Sí</t>
        </is>
      </c>
      <c r="Z1213" s="29" t="inlineStr">
        <is>
          <t>M07-002</t>
        </is>
      </c>
      <c r="AA1213" s="29" t="inlineStr">
        <is>
          <t>Homologación: confianza base Alta + confianza SAP Alta → Alta.</t>
        </is>
      </c>
    </row>
    <row r="1214">
      <c r="A1214" s="29" t="inlineStr">
        <is>
          <t>Salta</t>
        </is>
      </c>
      <c r="B1214" s="29" t="inlineStr">
        <is>
          <t>1130</t>
        </is>
      </c>
      <c r="C1214" s="29" t="inlineStr">
        <is>
          <t>Stock SAP</t>
        </is>
      </c>
      <c r="D1214" s="29" t="inlineStr">
        <is>
          <t>Descartables</t>
        </is>
      </c>
      <c r="E1214" s="29" t="inlineStr">
        <is>
          <t>ZDES</t>
        </is>
      </c>
      <c r="F1214" s="29" t="inlineStr">
        <is>
          <t>Dentro del alcance</t>
        </is>
      </c>
      <c r="G1214" s="29" t="inlineStr">
        <is>
          <t>2000028</t>
        </is>
      </c>
      <c r="H1214" s="29" t="inlineStr">
        <is>
          <t>JERINGA 10 ML</t>
        </is>
      </c>
      <c r="I1214" s="29" t="inlineStr">
        <is>
          <t>155</t>
        </is>
      </c>
      <c r="J1214" s="29" t="inlineStr">
        <is>
          <t>Jeringas 10 cc</t>
        </is>
      </c>
      <c r="K1214" s="30">
        <f>SUMIF('1130 Salta'!$A$2:$A$485,$G1214,'1130 Salta'!$I$2:$I$485)</f>
        <v/>
      </c>
      <c r="L1214" s="30">
        <f>SUMIF('1130 Salta'!$A$2:$A$485,$G1214,'1130 Salta'!$Q$2:$Q$485)</f>
        <v/>
      </c>
      <c r="M1214" s="30">
        <f>$K1214-$L1214</f>
        <v/>
      </c>
      <c r="N1214" s="31">
        <f>IFERROR(SUMIF('1130 Salta'!$A$2:$A$485,$G1214,'1130 Salta'!$M$2:$M$485)/$K1214,0)</f>
        <v/>
      </c>
      <c r="O1214" s="31">
        <f>IFERROR($K1214*$N1214,"")</f>
        <v/>
      </c>
      <c r="P1214" s="31">
        <f>IFERROR($L1214*$N1214,"")</f>
        <v/>
      </c>
      <c r="Q1214" s="31">
        <f>$M1214*$N1214</f>
        <v/>
      </c>
      <c r="R1214" s="29" t="n"/>
      <c r="S1214" s="37" t="inlineStr">
        <is>
          <t>Alta</t>
        </is>
      </c>
      <c r="T1214" s="29" t="inlineStr">
        <is>
          <t>Homologado – confianza Alta</t>
        </is>
      </c>
      <c r="U1214" s="37" t="inlineStr">
        <is>
          <t>Dar de alta en SAP</t>
        </is>
      </c>
      <c r="V1214" s="29" t="inlineStr">
        <is>
          <t>Homologación por código Avain (master D-136)</t>
        </is>
      </c>
      <c r="W1214" s="29" t="inlineStr">
        <is>
          <t>No</t>
        </is>
      </c>
      <c r="X1214" s="29" t="n"/>
      <c r="Y1214" s="29" t="inlineStr">
        <is>
          <t>Sí</t>
        </is>
      </c>
      <c r="Z1214" s="29" t="inlineStr">
        <is>
          <t>D-136</t>
        </is>
      </c>
      <c r="AA1214" s="29" t="inlineStr">
        <is>
          <t>Homologación: confianza base Alta + confianza SAP Alta → Alta. El material ocupa 2 filas en la hoja 1130 Salta (lote/almacén). La cantidad SAP y la física de esta vista son el total del material.</t>
        </is>
      </c>
    </row>
    <row r="1215">
      <c r="A1215" s="29" t="inlineStr">
        <is>
          <t>Salta</t>
        </is>
      </c>
      <c r="B1215" s="29" t="inlineStr">
        <is>
          <t>1130</t>
        </is>
      </c>
      <c r="C1215" s="29" t="inlineStr">
        <is>
          <t>Stock SAP</t>
        </is>
      </c>
      <c r="D1215" s="29" t="inlineStr">
        <is>
          <t>Medicamentos</t>
        </is>
      </c>
      <c r="E1215" s="29" t="inlineStr">
        <is>
          <t>ZMED</t>
        </is>
      </c>
      <c r="F1215" s="29" t="inlineStr">
        <is>
          <t>Dentro del alcance</t>
        </is>
      </c>
      <c r="G1215" s="29" t="inlineStr">
        <is>
          <t>1001233</t>
        </is>
      </c>
      <c r="H1215" s="29" t="inlineStr">
        <is>
          <t>DIFENHIDRAMINA 10 MG X 1 ML AMP</t>
        </is>
      </c>
      <c r="I1215" s="29" t="inlineStr">
        <is>
          <t>101</t>
        </is>
      </c>
      <c r="J1215" s="29" t="inlineStr">
        <is>
          <t>Difenhidramina amp Ampolla x 10 mg</t>
        </is>
      </c>
      <c r="K1215" s="30">
        <f>SUMIF('1130 Salta'!$A$2:$A$485,$G1215,'1130 Salta'!$I$2:$I$485)</f>
        <v/>
      </c>
      <c r="L1215" s="30">
        <f>SUMIF('1130 Salta'!$A$2:$A$485,$G1215,'1130 Salta'!$Q$2:$Q$485)</f>
        <v/>
      </c>
      <c r="M1215" s="30">
        <f>$K1215-$L1215</f>
        <v/>
      </c>
      <c r="N1215" s="31">
        <f>IFERROR(SUMIF('1130 Salta'!$A$2:$A$485,$G1215,'1130 Salta'!$M$2:$M$485)/$K1215,0)</f>
        <v/>
      </c>
      <c r="O1215" s="31">
        <f>IFERROR($K1215*$N1215,"")</f>
        <v/>
      </c>
      <c r="P1215" s="31">
        <f>IFERROR($L1215*$N1215,"")</f>
        <v/>
      </c>
      <c r="Q1215" s="31">
        <f>$M1215*$N1215</f>
        <v/>
      </c>
      <c r="R1215" s="29" t="n"/>
      <c r="S1215" s="42" t="inlineStr">
        <is>
          <t>Media</t>
        </is>
      </c>
      <c r="T1215" s="29" t="inlineStr">
        <is>
          <t>Homologado – confianza Media – pendiente de validación</t>
        </is>
      </c>
      <c r="U1215" s="37" t="inlineStr">
        <is>
          <t>Dar de alta en SAP</t>
        </is>
      </c>
      <c r="V1215" s="29" t="inlineStr">
        <is>
          <t>Homologación por código Avain (master M07-001)</t>
        </is>
      </c>
      <c r="W1215" s="29" t="inlineStr">
        <is>
          <t>No</t>
        </is>
      </c>
      <c r="X1215" s="29" t="n"/>
      <c r="Y1215" s="29" t="inlineStr">
        <is>
          <t>Sí</t>
        </is>
      </c>
      <c r="Z1215" s="29" t="inlineStr">
        <is>
          <t>M07-001</t>
        </is>
      </c>
      <c r="AA1215" s="29" t="inlineStr">
        <is>
          <t>Homologación: confianza base Media + confianza SAP Alta → Media.</t>
        </is>
      </c>
    </row>
    <row r="1216">
      <c r="A1216" s="29" t="inlineStr">
        <is>
          <t>Salta</t>
        </is>
      </c>
      <c r="B1216" s="29" t="inlineStr">
        <is>
          <t>1130</t>
        </is>
      </c>
      <c r="C1216" s="29" t="inlineStr">
        <is>
          <t>Stock SAP</t>
        </is>
      </c>
      <c r="D1216" s="29" t="inlineStr">
        <is>
          <t>Medicamentos</t>
        </is>
      </c>
      <c r="E1216" s="29" t="inlineStr">
        <is>
          <t>ZMED</t>
        </is>
      </c>
      <c r="F1216" s="29" t="inlineStr">
        <is>
          <t>Dentro del alcance</t>
        </is>
      </c>
      <c r="G1216" s="29" t="inlineStr">
        <is>
          <t>1005140</t>
        </is>
      </c>
      <c r="H1216" s="29" t="inlineStr">
        <is>
          <t>ENALAPRIL 10MG X 10COMP</t>
        </is>
      </c>
      <c r="I1216" s="29" t="inlineStr">
        <is>
          <t>111</t>
        </is>
      </c>
      <c r="J1216" s="29" t="inlineStr">
        <is>
          <t>Enalapril Comprimidos x 10mg</t>
        </is>
      </c>
      <c r="K1216" s="30">
        <f>SUMIF('1130 Salta'!$A$2:$A$485,$G1216,'1130 Salta'!$I$2:$I$485)</f>
        <v/>
      </c>
      <c r="L1216" s="30">
        <f>SUMIF('1130 Salta'!$A$2:$A$485,$G1216,'1130 Salta'!$Q$2:$Q$485)</f>
        <v/>
      </c>
      <c r="M1216" s="30">
        <f>$K1216-$L1216</f>
        <v/>
      </c>
      <c r="N1216" s="31">
        <f>IFERROR(SUMIF('1130 Salta'!$A$2:$A$485,$G1216,'1130 Salta'!$M$2:$M$485)/$K1216,0)</f>
        <v/>
      </c>
      <c r="O1216" s="31">
        <f>IFERROR($K1216*$N1216,"")</f>
        <v/>
      </c>
      <c r="P1216" s="31">
        <f>IFERROR($L1216*$N1216,"")</f>
        <v/>
      </c>
      <c r="Q1216" s="31">
        <f>$M1216*$N1216</f>
        <v/>
      </c>
      <c r="R1216" s="29" t="n"/>
      <c r="S1216" s="37" t="inlineStr">
        <is>
          <t>Alta</t>
        </is>
      </c>
      <c r="T1216" s="29" t="inlineStr">
        <is>
          <t>Homologado – confianza Alta</t>
        </is>
      </c>
      <c r="U1216" s="37" t="inlineStr">
        <is>
          <t>Dar de alta en SAP</t>
        </is>
      </c>
      <c r="V1216" s="29" t="inlineStr">
        <is>
          <t>Homologación por código Avain (master M04-003)</t>
        </is>
      </c>
      <c r="W1216" s="29" t="inlineStr">
        <is>
          <t>No</t>
        </is>
      </c>
      <c r="X1216" s="29" t="n"/>
      <c r="Y1216" s="29" t="inlineStr">
        <is>
          <t>Sí</t>
        </is>
      </c>
      <c r="Z1216" s="29" t="inlineStr">
        <is>
          <t>M04-003</t>
        </is>
      </c>
      <c r="AA1216" s="29" t="inlineStr">
        <is>
          <t>Homologación: confianza base Alta + confianza SAP Alta → Alta.</t>
        </is>
      </c>
    </row>
    <row r="1217">
      <c r="A1217" s="29" t="inlineStr">
        <is>
          <t>Salta</t>
        </is>
      </c>
      <c r="B1217" s="29" t="inlineStr">
        <is>
          <t>1130</t>
        </is>
      </c>
      <c r="C1217" s="29" t="inlineStr">
        <is>
          <t>Stock SAP</t>
        </is>
      </c>
      <c r="D1217" s="29" t="inlineStr">
        <is>
          <t>Medicamentos</t>
        </is>
      </c>
      <c r="E1217" s="29" t="inlineStr">
        <is>
          <t>ZMED</t>
        </is>
      </c>
      <c r="F1217" s="29" t="inlineStr">
        <is>
          <t>Dentro del alcance</t>
        </is>
      </c>
      <c r="G1217" s="29" t="inlineStr">
        <is>
          <t>1005308</t>
        </is>
      </c>
      <c r="H1217" s="29" t="inlineStr">
        <is>
          <t>DIPIRONA 400MG COMPRIMIDOS</t>
        </is>
      </c>
      <c r="I1217" s="29" t="inlineStr">
        <is>
          <t>105</t>
        </is>
      </c>
      <c r="J1217" s="29" t="inlineStr">
        <is>
          <t>Dipirona comprimidos x500mg</t>
        </is>
      </c>
      <c r="K1217" s="30">
        <f>SUMIF('1130 Salta'!$A$2:$A$485,$G1217,'1130 Salta'!$I$2:$I$485)</f>
        <v/>
      </c>
      <c r="L1217" s="30">
        <f>SUMIF('1130 Salta'!$A$2:$A$485,$G1217,'1130 Salta'!$Q$2:$Q$485)</f>
        <v/>
      </c>
      <c r="M1217" s="30">
        <f>$K1217-$L1217</f>
        <v/>
      </c>
      <c r="N1217" s="31">
        <f>IFERROR(SUMIF('1130 Salta'!$A$2:$A$485,$G1217,'1130 Salta'!$M$2:$M$485)/$K1217,0)</f>
        <v/>
      </c>
      <c r="O1217" s="31">
        <f>IFERROR($K1217*$N1217,"")</f>
        <v/>
      </c>
      <c r="P1217" s="31">
        <f>IFERROR($L1217*$N1217,"")</f>
        <v/>
      </c>
      <c r="Q1217" s="31">
        <f>$M1217*$N1217</f>
        <v/>
      </c>
      <c r="R1217" s="29" t="n"/>
      <c r="S1217" s="38" t="inlineStr">
        <is>
          <t>Baja</t>
        </is>
      </c>
      <c r="T1217" s="29" t="inlineStr">
        <is>
          <t>Homologado – confianza Baja – pendiente de validación</t>
        </is>
      </c>
      <c r="U1217" s="38" t="inlineStr">
        <is>
          <t>Dar de baja en SAP</t>
        </is>
      </c>
      <c r="V1217" s="29" t="inlineStr">
        <is>
          <t>Cruce por nomenclatura SAP</t>
        </is>
      </c>
      <c r="W1217" s="29" t="inlineStr">
        <is>
          <t>No</t>
        </is>
      </c>
      <c r="X1217" s="29" t="n"/>
      <c r="Y1217" s="29" t="inlineStr">
        <is>
          <t>Sí</t>
        </is>
      </c>
      <c r="Z1217" s="29" t="inlineStr">
        <is>
          <t>M01-009</t>
        </is>
      </c>
      <c r="AA1217" s="29" t="inlineStr">
        <is>
          <t>Homologado al master M01-009, pero sus códigos SAP (1005149) no figuran en el stock SAP de este centro. Cruce por nomenclatura: dosis/presentación distinta (500MG vs 400MG); similitud 0.66.</t>
        </is>
      </c>
    </row>
    <row r="1218">
      <c r="A1218" s="29" t="inlineStr">
        <is>
          <t>Salta</t>
        </is>
      </c>
      <c r="B1218" s="29" t="inlineStr">
        <is>
          <t>1130</t>
        </is>
      </c>
      <c r="C1218" s="29" t="inlineStr">
        <is>
          <t>Stock SAP</t>
        </is>
      </c>
      <c r="D1218" s="29" t="inlineStr">
        <is>
          <t>Descartables</t>
        </is>
      </c>
      <c r="E1218" s="29" t="inlineStr">
        <is>
          <t>ZDES</t>
        </is>
      </c>
      <c r="F1218" s="29" t="inlineStr">
        <is>
          <t>Dentro del alcance</t>
        </is>
      </c>
      <c r="G1218" s="29" t="inlineStr">
        <is>
          <t>2000003</t>
        </is>
      </c>
      <c r="H1218" s="29" t="inlineStr">
        <is>
          <t>CATETER INTRAVENOSO 16G T/ABBOCATH</t>
        </is>
      </c>
      <c r="I1218" s="29" t="inlineStr">
        <is>
          <t>2</t>
        </is>
      </c>
      <c r="J1218" s="29" t="inlineStr">
        <is>
          <t>Abbocath N° 16</t>
        </is>
      </c>
      <c r="K1218" s="30">
        <f>SUMIF('1130 Salta'!$A$2:$A$485,$G1218,'1130 Salta'!$I$2:$I$485)</f>
        <v/>
      </c>
      <c r="L1218" s="30">
        <f>SUMIF('1130 Salta'!$A$2:$A$485,$G1218,'1130 Salta'!$Q$2:$Q$485)</f>
        <v/>
      </c>
      <c r="M1218" s="30">
        <f>$K1218-$L1218</f>
        <v/>
      </c>
      <c r="N1218" s="31">
        <f>IFERROR(SUMIF('1130 Salta'!$A$2:$A$485,$G1218,'1130 Salta'!$M$2:$M$485)/$K1218,0)</f>
        <v/>
      </c>
      <c r="O1218" s="31">
        <f>IFERROR($K1218*$N1218,"")</f>
        <v/>
      </c>
      <c r="P1218" s="31">
        <f>IFERROR($L1218*$N1218,"")</f>
        <v/>
      </c>
      <c r="Q1218" s="31">
        <f>$M1218*$N1218</f>
        <v/>
      </c>
      <c r="R1218" s="29" t="n"/>
      <c r="S1218" s="37" t="inlineStr">
        <is>
          <t>Alta</t>
        </is>
      </c>
      <c r="T1218" s="29" t="inlineStr">
        <is>
          <t>Homologado – confianza Alta</t>
        </is>
      </c>
      <c r="U1218" s="38" t="inlineStr">
        <is>
          <t>Dar de baja en SAP</t>
        </is>
      </c>
      <c r="V1218" s="29" t="inlineStr">
        <is>
          <t>Homologación por código Avain (master D-126)</t>
        </is>
      </c>
      <c r="W1218" s="29" t="inlineStr">
        <is>
          <t>No</t>
        </is>
      </c>
      <c r="X1218" s="29" t="n"/>
      <c r="Y1218" s="29" t="inlineStr">
        <is>
          <t>Sí</t>
        </is>
      </c>
      <c r="Z1218" s="29" t="inlineStr">
        <is>
          <t>D-126</t>
        </is>
      </c>
      <c r="AA1218" s="29" t="inlineStr">
        <is>
          <t>Homologación: confianza base Alta + confianza SAP Alta → Alta. Otros códigos SAP del master no están en el stock de este centro: 2001218. El material ocupa 2 filas en la hoja 1130 Salta (lote/almacén). La cantidad SAP y la física de esta vista son el total del material.</t>
        </is>
      </c>
    </row>
    <row r="1219">
      <c r="A1219" s="29" t="inlineStr">
        <is>
          <t>Salta</t>
        </is>
      </c>
      <c r="B1219" s="29" t="inlineStr">
        <is>
          <t>1130</t>
        </is>
      </c>
      <c r="C1219" s="29" t="inlineStr">
        <is>
          <t>Stock SAP</t>
        </is>
      </c>
      <c r="D1219" s="29" t="inlineStr">
        <is>
          <t>Descartables</t>
        </is>
      </c>
      <c r="E1219" s="29" t="inlineStr">
        <is>
          <t>ZDES</t>
        </is>
      </c>
      <c r="F1219" s="29" t="inlineStr">
        <is>
          <t>Dentro del alcance</t>
        </is>
      </c>
      <c r="G1219" s="29" t="inlineStr">
        <is>
          <t>2000005</t>
        </is>
      </c>
      <c r="H1219" s="29" t="inlineStr">
        <is>
          <t>CATETER INTRAVENOSO 20G T/ABBOCATH</t>
        </is>
      </c>
      <c r="I1219" s="29" t="inlineStr">
        <is>
          <t>4</t>
        </is>
      </c>
      <c r="J1219" s="29" t="inlineStr">
        <is>
          <t>Abbocath N° 20</t>
        </is>
      </c>
      <c r="K1219" s="30">
        <f>SUMIF('1130 Salta'!$A$2:$A$485,$G1219,'1130 Salta'!$I$2:$I$485)</f>
        <v/>
      </c>
      <c r="L1219" s="30">
        <f>SUMIF('1130 Salta'!$A$2:$A$485,$G1219,'1130 Salta'!$Q$2:$Q$485)</f>
        <v/>
      </c>
      <c r="M1219" s="30">
        <f>$K1219-$L1219</f>
        <v/>
      </c>
      <c r="N1219" s="31">
        <f>IFERROR(SUMIF('1130 Salta'!$A$2:$A$485,$G1219,'1130 Salta'!$M$2:$M$485)/$K1219,0)</f>
        <v/>
      </c>
      <c r="O1219" s="31">
        <f>IFERROR($K1219*$N1219,"")</f>
        <v/>
      </c>
      <c r="P1219" s="31">
        <f>IFERROR($L1219*$N1219,"")</f>
        <v/>
      </c>
      <c r="Q1219" s="31">
        <f>$M1219*$N1219</f>
        <v/>
      </c>
      <c r="R1219" s="29" t="n"/>
      <c r="S1219" s="37" t="inlineStr">
        <is>
          <t>Alta</t>
        </is>
      </c>
      <c r="T1219" s="29" t="inlineStr">
        <is>
          <t>Homologado – confianza Alta</t>
        </is>
      </c>
      <c r="U1219" s="37" t="inlineStr">
        <is>
          <t>Dar de alta en SAP</t>
        </is>
      </c>
      <c r="V1219" s="29" t="inlineStr">
        <is>
          <t>Homologación por código Avain (master D-128)</t>
        </is>
      </c>
      <c r="W1219" s="29" t="inlineStr">
        <is>
          <t>No</t>
        </is>
      </c>
      <c r="X1219" s="29" t="n"/>
      <c r="Y1219" s="29" t="inlineStr">
        <is>
          <t>Sí</t>
        </is>
      </c>
      <c r="Z1219" s="29" t="inlineStr">
        <is>
          <t>D-128</t>
        </is>
      </c>
      <c r="AA1219" s="29" t="inlineStr">
        <is>
          <t>Homologación: confianza base Alta + confianza SAP Alta → Alta.</t>
        </is>
      </c>
    </row>
    <row r="1220">
      <c r="A1220" s="29" t="inlineStr">
        <is>
          <t>Salta</t>
        </is>
      </c>
      <c r="B1220" s="29" t="inlineStr">
        <is>
          <t>1130</t>
        </is>
      </c>
      <c r="C1220" s="29" t="inlineStr">
        <is>
          <t>Stock SAP</t>
        </is>
      </c>
      <c r="D1220" s="29" t="inlineStr">
        <is>
          <t>Descartables</t>
        </is>
      </c>
      <c r="E1220" s="29" t="inlineStr">
        <is>
          <t>ZDES</t>
        </is>
      </c>
      <c r="F1220" s="29" t="inlineStr">
        <is>
          <t>Dentro del alcance</t>
        </is>
      </c>
      <c r="G1220" s="29" t="inlineStr">
        <is>
          <t>2000217</t>
        </is>
      </c>
      <c r="H1220" s="29" t="inlineStr">
        <is>
          <t>CUBRECAMILLA ELASTIZADA 0.90 X 2,00 MT</t>
        </is>
      </c>
      <c r="I1220" s="29" t="n"/>
      <c r="J1220" s="29" t="n"/>
      <c r="K1220" s="30">
        <f>SUMIF('1130 Salta'!$A$2:$A$485,$G1220,'1130 Salta'!$I$2:$I$485)</f>
        <v/>
      </c>
      <c r="L1220" s="30">
        <f>SUMIF('1130 Salta'!$A$2:$A$485,$G1220,'1130 Salta'!$Q$2:$Q$485)</f>
        <v/>
      </c>
      <c r="M1220" s="30">
        <f>$K1220-$L1220</f>
        <v/>
      </c>
      <c r="N1220" s="31">
        <f>IFERROR(SUMIF('1130 Salta'!$A$2:$A$485,$G1220,'1130 Salta'!$M$2:$M$485)/$K1220,0)</f>
        <v/>
      </c>
      <c r="O1220" s="31">
        <f>IFERROR($K1220*$N1220,"")</f>
        <v/>
      </c>
      <c r="P1220" s="31">
        <f>IFERROR($L1220*$N1220,"")</f>
        <v/>
      </c>
      <c r="Q1220" s="31">
        <f>$M1220*$N1220</f>
        <v/>
      </c>
      <c r="R1220" s="29" t="n"/>
      <c r="S1220" s="39" t="n"/>
      <c r="T1220" s="29" t="inlineStr">
        <is>
          <t>Sin recuento físico en el inventario de Avain</t>
        </is>
      </c>
      <c r="U1220" s="40" t="inlineStr">
        <is>
          <t>Sin recuento físico</t>
        </is>
      </c>
      <c r="V1220" s="29" t="n"/>
      <c r="W1220" s="29" t="n"/>
      <c r="X1220" s="29" t="n"/>
      <c r="Y1220" s="29" t="n"/>
      <c r="Z1220" s="29" t="n"/>
      <c r="AA1220" s="29" t="n"/>
    </row>
    <row r="1221">
      <c r="A1221" s="29" t="inlineStr">
        <is>
          <t>Salta</t>
        </is>
      </c>
      <c r="B1221" s="29" t="inlineStr">
        <is>
          <t>1130</t>
        </is>
      </c>
      <c r="C1221" s="29" t="inlineStr">
        <is>
          <t>Stock SAP</t>
        </is>
      </c>
      <c r="D1221" s="29" t="inlineStr">
        <is>
          <t>Medicamentos</t>
        </is>
      </c>
      <c r="E1221" s="29" t="inlineStr">
        <is>
          <t>ZMED</t>
        </is>
      </c>
      <c r="F1221" s="29" t="inlineStr">
        <is>
          <t>Dentro del alcance</t>
        </is>
      </c>
      <c r="G1221" s="29" t="inlineStr">
        <is>
          <t>1000133</t>
        </is>
      </c>
      <c r="H1221" s="29" t="inlineStr">
        <is>
          <t>OMEPRAZOL DE 20MG COMPRIMIDOS</t>
        </is>
      </c>
      <c r="I1221" s="29" t="inlineStr">
        <is>
          <t>192</t>
        </is>
      </c>
      <c r="J1221" s="29" t="inlineStr">
        <is>
          <t>Omeprazol comp Comprimidos x 20mg</t>
        </is>
      </c>
      <c r="K1221" s="30">
        <f>SUMIF('1130 Salta'!$A$2:$A$485,$G1221,'1130 Salta'!$I$2:$I$485)</f>
        <v/>
      </c>
      <c r="L1221" s="30">
        <f>SUMIF('1130 Salta'!$A$2:$A$485,$G1221,'1130 Salta'!$Q$2:$Q$485)</f>
        <v/>
      </c>
      <c r="M1221" s="30">
        <f>$K1221-$L1221</f>
        <v/>
      </c>
      <c r="N1221" s="31">
        <f>IFERROR(SUMIF('1130 Salta'!$A$2:$A$485,$G1221,'1130 Salta'!$M$2:$M$485)/$K1221,0)</f>
        <v/>
      </c>
      <c r="O1221" s="31">
        <f>IFERROR($K1221*$N1221,"")</f>
        <v/>
      </c>
      <c r="P1221" s="31">
        <f>IFERROR($L1221*$N1221,"")</f>
        <v/>
      </c>
      <c r="Q1221" s="31">
        <f>$M1221*$N1221</f>
        <v/>
      </c>
      <c r="R1221" s="29" t="n"/>
      <c r="S1221" s="37" t="inlineStr">
        <is>
          <t>Alta</t>
        </is>
      </c>
      <c r="T1221" s="29" t="inlineStr">
        <is>
          <t>Homologado – confianza Alta</t>
        </is>
      </c>
      <c r="U1221" s="37" t="inlineStr">
        <is>
          <t>Dar de alta en SAP</t>
        </is>
      </c>
      <c r="V1221" s="29" t="inlineStr">
        <is>
          <t>Homologación por código Avain (master M08-007)</t>
        </is>
      </c>
      <c r="W1221" s="29" t="inlineStr">
        <is>
          <t>No</t>
        </is>
      </c>
      <c r="X1221" s="29" t="n"/>
      <c r="Y1221" s="29" t="inlineStr">
        <is>
          <t>Sí</t>
        </is>
      </c>
      <c r="Z1221" s="29" t="inlineStr">
        <is>
          <t>M08-007</t>
        </is>
      </c>
      <c r="AA1221" s="29" t="inlineStr">
        <is>
          <t>Homologación: confianza base Alta + confianza SAP Alta → Alta.</t>
        </is>
      </c>
    </row>
    <row r="1222">
      <c r="A1222" s="29" t="inlineStr">
        <is>
          <t>Salta</t>
        </is>
      </c>
      <c r="B1222" s="29" t="inlineStr">
        <is>
          <t>1130</t>
        </is>
      </c>
      <c r="C1222" s="29" t="inlineStr">
        <is>
          <t>Stock SAP</t>
        </is>
      </c>
      <c r="D1222" s="29" t="inlineStr">
        <is>
          <t>Medicamentos</t>
        </is>
      </c>
      <c r="E1222" s="29" t="inlineStr">
        <is>
          <t>ZMED</t>
        </is>
      </c>
      <c r="F1222" s="29" t="inlineStr">
        <is>
          <t>Dentro del alcance</t>
        </is>
      </c>
      <c r="G1222" s="29" t="inlineStr">
        <is>
          <t>1000816</t>
        </is>
      </c>
      <c r="H1222" s="29" t="inlineStr">
        <is>
          <t>AMOXICILINA+AC.CLA 875MG/125MG x 14 COMP</t>
        </is>
      </c>
      <c r="I1222" s="29" t="inlineStr">
        <is>
          <t>36</t>
        </is>
      </c>
      <c r="J1222" s="29" t="inlineStr">
        <is>
          <t>Amoxicilina + Clavulanato Comprimidos X 1g</t>
        </is>
      </c>
      <c r="K1222" s="30">
        <f>SUMIF('1130 Salta'!$A$2:$A$485,$G1222,'1130 Salta'!$I$2:$I$485)</f>
        <v/>
      </c>
      <c r="L1222" s="30">
        <f>SUMIF('1130 Salta'!$A$2:$A$485,$G1222,'1130 Salta'!$Q$2:$Q$485)</f>
        <v/>
      </c>
      <c r="M1222" s="30">
        <f>$K1222-$L1222</f>
        <v/>
      </c>
      <c r="N1222" s="31">
        <f>IFERROR(SUMIF('1130 Salta'!$A$2:$A$485,$G1222,'1130 Salta'!$M$2:$M$485)/$K1222,0)</f>
        <v/>
      </c>
      <c r="O1222" s="31">
        <f>IFERROR($K1222*$N1222,"")</f>
        <v/>
      </c>
      <c r="P1222" s="31">
        <f>IFERROR($L1222*$N1222,"")</f>
        <v/>
      </c>
      <c r="Q1222" s="31">
        <f>$M1222*$N1222</f>
        <v/>
      </c>
      <c r="R1222" s="29" t="n"/>
      <c r="S1222" s="38" t="inlineStr">
        <is>
          <t>Baja</t>
        </is>
      </c>
      <c r="T1222" s="29" t="inlineStr">
        <is>
          <t>Homologado – confianza Baja – pendiente de validación</t>
        </is>
      </c>
      <c r="U1222" s="37" t="inlineStr">
        <is>
          <t>Dar de alta en SAP</t>
        </is>
      </c>
      <c r="V1222" s="29" t="inlineStr">
        <is>
          <t>Homologación por código Avain (master M11-001)</t>
        </is>
      </c>
      <c r="W1222" s="29" t="inlineStr">
        <is>
          <t>No</t>
        </is>
      </c>
      <c r="X1222" s="29" t="n"/>
      <c r="Y1222" s="29" t="inlineStr">
        <is>
          <t>Sí</t>
        </is>
      </c>
      <c r="Z1222" s="29" t="inlineStr">
        <is>
          <t>M11-001</t>
        </is>
      </c>
      <c r="AA1222" s="29" t="inlineStr">
        <is>
          <t>Homologación: confianza base Alta + confianza SAP Media → Media. Aunque la homologación vincula estos registros, la presentación no coincide con el material imputado (dosis/presentación distinta (1000MG vs 125MG, 875MG); similitud 0.37). Nivel degradado a Baja: verificar si corresponde otro código SAP. Otros códigos SAP del master no están en el stock de este centro: 1000527.</t>
        </is>
      </c>
    </row>
    <row r="1223">
      <c r="A1223" s="29" t="inlineStr">
        <is>
          <t>Salta</t>
        </is>
      </c>
      <c r="B1223" s="29" t="inlineStr">
        <is>
          <t>1130</t>
        </is>
      </c>
      <c r="C1223" s="29" t="inlineStr">
        <is>
          <t>Stock SAP</t>
        </is>
      </c>
      <c r="D1223" s="29" t="inlineStr">
        <is>
          <t>Medicamentos</t>
        </is>
      </c>
      <c r="E1223" s="29" t="inlineStr">
        <is>
          <t>ZMED</t>
        </is>
      </c>
      <c r="F1223" s="29" t="inlineStr">
        <is>
          <t>Dentro del alcance</t>
        </is>
      </c>
      <c r="G1223" s="29" t="inlineStr">
        <is>
          <t>1000509</t>
        </is>
      </c>
      <c r="H1223" s="29" t="inlineStr">
        <is>
          <t>DICLOFENAC + PRIDINOL</t>
        </is>
      </c>
      <c r="I1223" s="29" t="n"/>
      <c r="J1223" s="29" t="n"/>
      <c r="K1223" s="30">
        <f>SUMIF('1130 Salta'!$A$2:$A$485,$G1223,'1130 Salta'!$I$2:$I$485)</f>
        <v/>
      </c>
      <c r="L1223" s="30">
        <f>SUMIF('1130 Salta'!$A$2:$A$485,$G1223,'1130 Salta'!$Q$2:$Q$485)</f>
        <v/>
      </c>
      <c r="M1223" s="30">
        <f>$K1223-$L1223</f>
        <v/>
      </c>
      <c r="N1223" s="31">
        <f>IFERROR(SUMIF('1130 Salta'!$A$2:$A$485,$G1223,'1130 Salta'!$M$2:$M$485)/$K1223,0)</f>
        <v/>
      </c>
      <c r="O1223" s="31">
        <f>IFERROR($K1223*$N1223,"")</f>
        <v/>
      </c>
      <c r="P1223" s="31">
        <f>IFERROR($L1223*$N1223,"")</f>
        <v/>
      </c>
      <c r="Q1223" s="31">
        <f>$M1223*$N1223</f>
        <v/>
      </c>
      <c r="R1223" s="29" t="n"/>
      <c r="S1223" s="39" t="n"/>
      <c r="T1223" s="29" t="inlineStr">
        <is>
          <t>Sin recuento físico en el inventario de Avain</t>
        </is>
      </c>
      <c r="U1223" s="40" t="inlineStr">
        <is>
          <t>Sin recuento físico</t>
        </is>
      </c>
      <c r="V1223" s="29" t="n"/>
      <c r="W1223" s="29" t="n"/>
      <c r="X1223" s="29" t="n"/>
      <c r="Y1223" s="29" t="n"/>
      <c r="Z1223" s="29" t="n"/>
      <c r="AA1223" s="29" t="n"/>
    </row>
    <row r="1224">
      <c r="A1224" s="29" t="inlineStr">
        <is>
          <t>Salta</t>
        </is>
      </c>
      <c r="B1224" s="29" t="inlineStr">
        <is>
          <t>1130</t>
        </is>
      </c>
      <c r="C1224" s="29" t="inlineStr">
        <is>
          <t>Stock SAP</t>
        </is>
      </c>
      <c r="D1224" s="29" t="inlineStr">
        <is>
          <t>Descartables</t>
        </is>
      </c>
      <c r="E1224" s="29" t="inlineStr">
        <is>
          <t>ZDES</t>
        </is>
      </c>
      <c r="F1224" s="29" t="inlineStr">
        <is>
          <t>Dentro del alcance</t>
        </is>
      </c>
      <c r="G1224" s="29" t="inlineStr">
        <is>
          <t>2000532</t>
        </is>
      </c>
      <c r="H1224" s="29" t="inlineStr">
        <is>
          <t>CURITAS TELA ELASTICA</t>
        </is>
      </c>
      <c r="I1224" s="29" t="inlineStr">
        <is>
          <t>88</t>
        </is>
      </c>
      <c r="J1224" s="29" t="inlineStr">
        <is>
          <t>Curitas</t>
        </is>
      </c>
      <c r="K1224" s="30">
        <f>SUMIF('1130 Salta'!$A$2:$A$485,$G1224,'1130 Salta'!$I$2:$I$485)</f>
        <v/>
      </c>
      <c r="L1224" s="30">
        <f>SUMIF('1130 Salta'!$A$2:$A$485,$G1224,'1130 Salta'!$Q$2:$Q$485)</f>
        <v/>
      </c>
      <c r="M1224" s="30">
        <f>$K1224-$L1224</f>
        <v/>
      </c>
      <c r="N1224" s="31">
        <f>IFERROR(SUMIF('1130 Salta'!$A$2:$A$485,$G1224,'1130 Salta'!$M$2:$M$485)/$K1224,0)</f>
        <v/>
      </c>
      <c r="O1224" s="31">
        <f>IFERROR($K1224*$N1224,"")</f>
        <v/>
      </c>
      <c r="P1224" s="31">
        <f>IFERROR($L1224*$N1224,"")</f>
        <v/>
      </c>
      <c r="Q1224" s="31">
        <f>$M1224*$N1224</f>
        <v/>
      </c>
      <c r="R1224" s="29" t="n"/>
      <c r="S1224" s="37" t="inlineStr">
        <is>
          <t>Alta</t>
        </is>
      </c>
      <c r="T1224" s="29" t="inlineStr">
        <is>
          <t>Homologado – confianza Alta</t>
        </is>
      </c>
      <c r="U1224" s="38" t="inlineStr">
        <is>
          <t>Dar de baja en SAP</t>
        </is>
      </c>
      <c r="V1224" s="29" t="inlineStr">
        <is>
          <t>Homologación por código Avain (master D-146)</t>
        </is>
      </c>
      <c r="W1224" s="29" t="inlineStr">
        <is>
          <t>No</t>
        </is>
      </c>
      <c r="X1224" s="29" t="n"/>
      <c r="Y1224" s="29" t="inlineStr">
        <is>
          <t>Sí</t>
        </is>
      </c>
      <c r="Z1224" s="29" t="inlineStr">
        <is>
          <t>D-146</t>
        </is>
      </c>
      <c r="AA1224" s="29" t="inlineStr">
        <is>
          <t>Homologación: confianza base Alta + confianza SAP Alta → Alta. El material ocupa 2 filas en la hoja 1130 Salta (lote/almacén). La cantidad SAP y la física de esta vista son el total del material.</t>
        </is>
      </c>
    </row>
    <row r="1225">
      <c r="A1225" s="29" t="inlineStr">
        <is>
          <t>Salta</t>
        </is>
      </c>
      <c r="B1225" s="29" t="inlineStr">
        <is>
          <t>1130</t>
        </is>
      </c>
      <c r="C1225" s="29" t="inlineStr">
        <is>
          <t>Stock SAP</t>
        </is>
      </c>
      <c r="D1225" s="29" t="inlineStr">
        <is>
          <t>Medicamentos</t>
        </is>
      </c>
      <c r="E1225" s="29" t="inlineStr">
        <is>
          <t>ZMED</t>
        </is>
      </c>
      <c r="F1225" s="29" t="inlineStr">
        <is>
          <t>Dentro del alcance</t>
        </is>
      </c>
      <c r="G1225" s="29" t="inlineStr">
        <is>
          <t>1005299</t>
        </is>
      </c>
      <c r="H1225" s="29" t="inlineStr">
        <is>
          <t>AMOXICILINA +AC. CLAVULONICO 1GR COMP</t>
        </is>
      </c>
      <c r="I1225" s="29" t="inlineStr">
        <is>
          <t>35</t>
        </is>
      </c>
      <c r="J1225" s="29" t="inlineStr">
        <is>
          <t>Amoxicilina Comp. X1gr</t>
        </is>
      </c>
      <c r="K1225" s="30">
        <f>SUMIF('1130 Salta'!$A$2:$A$485,$G1225,'1130 Salta'!$I$2:$I$485)</f>
        <v/>
      </c>
      <c r="L1225" s="30">
        <f>SUMIF('1130 Salta'!$A$2:$A$485,$G1225,'1130 Salta'!$Q$2:$Q$485)</f>
        <v/>
      </c>
      <c r="M1225" s="30">
        <f>$K1225-$L1225</f>
        <v/>
      </c>
      <c r="N1225" s="31">
        <f>IFERROR(SUMIF('1130 Salta'!$A$2:$A$485,$G1225,'1130 Salta'!$M$2:$M$485)/$K1225,0)</f>
        <v/>
      </c>
      <c r="O1225" s="31">
        <f>IFERROR($K1225*$N1225,"")</f>
        <v/>
      </c>
      <c r="P1225" s="31">
        <f>IFERROR($L1225*$N1225,"")</f>
        <v/>
      </c>
      <c r="Q1225" s="31">
        <f>$M1225*$N1225</f>
        <v/>
      </c>
      <c r="R1225" s="29" t="n"/>
      <c r="S1225" s="37" t="inlineStr">
        <is>
          <t>Alta</t>
        </is>
      </c>
      <c r="T1225" s="29" t="inlineStr">
        <is>
          <t>Homologado – confianza Alta</t>
        </is>
      </c>
      <c r="U1225" s="38" t="inlineStr">
        <is>
          <t>Dar de baja en SAP</t>
        </is>
      </c>
      <c r="V1225" s="29" t="inlineStr">
        <is>
          <t>Cruce por nomenclatura SAP</t>
        </is>
      </c>
      <c r="W1225" s="29" t="inlineStr">
        <is>
          <t>No</t>
        </is>
      </c>
      <c r="X1225" s="29" t="n"/>
      <c r="Y1225" s="29" t="inlineStr">
        <is>
          <t>No</t>
        </is>
      </c>
      <c r="Z1225" s="29" t="n"/>
      <c r="AA1225" s="29" t="inlineStr">
        <is>
          <t>Cruce por nomenclatura: dosis coincide; similitud 0.81.</t>
        </is>
      </c>
    </row>
    <row r="1226">
      <c r="A1226" s="29" t="inlineStr">
        <is>
          <t>Salta</t>
        </is>
      </c>
      <c r="B1226" s="29" t="inlineStr">
        <is>
          <t>1130</t>
        </is>
      </c>
      <c r="C1226" s="29" t="inlineStr">
        <is>
          <t>Stock SAP</t>
        </is>
      </c>
      <c r="D1226" s="29" t="inlineStr">
        <is>
          <t>Medicamentos</t>
        </is>
      </c>
      <c r="E1226" s="29" t="inlineStr">
        <is>
          <t>ZMED</t>
        </is>
      </c>
      <c r="F1226" s="29" t="inlineStr">
        <is>
          <t>Dentro del alcance</t>
        </is>
      </c>
      <c r="G1226" s="29" t="inlineStr">
        <is>
          <t>1000143</t>
        </is>
      </c>
      <c r="H1226" s="29" t="inlineStr">
        <is>
          <t>BUTIL BROMURO DE HIOSCINA COMPRIMIDO</t>
        </is>
      </c>
      <c r="I1226" s="29" t="n"/>
      <c r="J1226" s="29" t="n"/>
      <c r="K1226" s="30">
        <f>SUMIF('1130 Salta'!$A$2:$A$485,$G1226,'1130 Salta'!$I$2:$I$485)</f>
        <v/>
      </c>
      <c r="L1226" s="30">
        <f>SUMIF('1130 Salta'!$A$2:$A$485,$G1226,'1130 Salta'!$Q$2:$Q$485)</f>
        <v/>
      </c>
      <c r="M1226" s="30">
        <f>$K1226-$L1226</f>
        <v/>
      </c>
      <c r="N1226" s="31">
        <f>IFERROR(SUMIF('1130 Salta'!$A$2:$A$485,$G1226,'1130 Salta'!$M$2:$M$485)/$K1226,0)</f>
        <v/>
      </c>
      <c r="O1226" s="31">
        <f>IFERROR($K1226*$N1226,"")</f>
        <v/>
      </c>
      <c r="P1226" s="31">
        <f>IFERROR($L1226*$N1226,"")</f>
        <v/>
      </c>
      <c r="Q1226" s="31">
        <f>$M1226*$N1226</f>
        <v/>
      </c>
      <c r="R1226" s="29" t="n"/>
      <c r="S1226" s="39" t="n"/>
      <c r="T1226" s="29" t="inlineStr">
        <is>
          <t>Sin recuento físico en el inventario de Avain</t>
        </is>
      </c>
      <c r="U1226" s="40" t="inlineStr">
        <is>
          <t>Sin recuento físico</t>
        </is>
      </c>
      <c r="V1226" s="29" t="n"/>
      <c r="W1226" s="29" t="n"/>
      <c r="X1226" s="29" t="n"/>
      <c r="Y1226" s="29" t="n"/>
      <c r="Z1226" s="29" t="n"/>
      <c r="AA1226" s="29" t="n"/>
    </row>
    <row r="1227">
      <c r="A1227" s="29" t="inlineStr">
        <is>
          <t>Salta</t>
        </is>
      </c>
      <c r="B1227" s="29" t="inlineStr">
        <is>
          <t>1130</t>
        </is>
      </c>
      <c r="C1227" s="29" t="inlineStr">
        <is>
          <t>Stock SAP</t>
        </is>
      </c>
      <c r="D1227" s="29" t="inlineStr">
        <is>
          <t>Medicamentos</t>
        </is>
      </c>
      <c r="E1227" s="29" t="inlineStr">
        <is>
          <t>ZMED</t>
        </is>
      </c>
      <c r="F1227" s="29" t="inlineStr">
        <is>
          <t>Dentro del alcance</t>
        </is>
      </c>
      <c r="G1227" s="29" t="inlineStr">
        <is>
          <t>1000387</t>
        </is>
      </c>
      <c r="H1227" s="29" t="inlineStr">
        <is>
          <t>AMLODIPINA 10 mg COMPRIMIDOS</t>
        </is>
      </c>
      <c r="I1227" s="29" t="inlineStr">
        <is>
          <t>33</t>
        </is>
      </c>
      <c r="J1227" s="29" t="inlineStr">
        <is>
          <t>Amlodipina Comprimidos x 10mg</t>
        </is>
      </c>
      <c r="K1227" s="30">
        <f>SUMIF('1130 Salta'!$A$2:$A$485,$G1227,'1130 Salta'!$I$2:$I$485)</f>
        <v/>
      </c>
      <c r="L1227" s="30">
        <f>SUMIF('1130 Salta'!$A$2:$A$485,$G1227,'1130 Salta'!$Q$2:$Q$485)</f>
        <v/>
      </c>
      <c r="M1227" s="30">
        <f>$K1227-$L1227</f>
        <v/>
      </c>
      <c r="N1227" s="31">
        <f>IFERROR(SUMIF('1130 Salta'!$A$2:$A$485,$G1227,'1130 Salta'!$M$2:$M$485)/$K1227,0)</f>
        <v/>
      </c>
      <c r="O1227" s="31">
        <f>IFERROR($K1227*$N1227,"")</f>
        <v/>
      </c>
      <c r="P1227" s="31">
        <f>IFERROR($L1227*$N1227,"")</f>
        <v/>
      </c>
      <c r="Q1227" s="31">
        <f>$M1227*$N1227</f>
        <v/>
      </c>
      <c r="R1227" s="29" t="n"/>
      <c r="S1227" s="37" t="inlineStr">
        <is>
          <t>Alta</t>
        </is>
      </c>
      <c r="T1227" s="29" t="inlineStr">
        <is>
          <t>Homologado – confianza Alta</t>
        </is>
      </c>
      <c r="U1227" s="38" t="inlineStr">
        <is>
          <t>Dar de baja en SAP</t>
        </is>
      </c>
      <c r="V1227" s="29" t="inlineStr">
        <is>
          <t>Homologación por código Avain (master M04-004)</t>
        </is>
      </c>
      <c r="W1227" s="29" t="inlineStr">
        <is>
          <t>No</t>
        </is>
      </c>
      <c r="X1227" s="29" t="n"/>
      <c r="Y1227" s="29" t="inlineStr">
        <is>
          <t>Sí</t>
        </is>
      </c>
      <c r="Z1227" s="29" t="inlineStr">
        <is>
          <t>M04-004</t>
        </is>
      </c>
      <c r="AA1227" s="29" t="inlineStr">
        <is>
          <t>Homologación: confianza base Alta + confianza SAP Alta → Alta.</t>
        </is>
      </c>
    </row>
    <row r="1228">
      <c r="A1228" s="29" t="inlineStr">
        <is>
          <t>Salta</t>
        </is>
      </c>
      <c r="B1228" s="29" t="inlineStr">
        <is>
          <t>1130</t>
        </is>
      </c>
      <c r="C1228" s="29" t="inlineStr">
        <is>
          <t>Stock SAP</t>
        </is>
      </c>
      <c r="D1228" s="29" t="inlineStr">
        <is>
          <t>Medicamentos</t>
        </is>
      </c>
      <c r="E1228" s="29" t="inlineStr">
        <is>
          <t>ZMED</t>
        </is>
      </c>
      <c r="F1228" s="29" t="inlineStr">
        <is>
          <t>Dentro del alcance</t>
        </is>
      </c>
      <c r="G1228" s="29" t="inlineStr">
        <is>
          <t>1000340</t>
        </is>
      </c>
      <c r="H1228" s="29" t="inlineStr">
        <is>
          <t>AMLODIPINA COMP. 5MG</t>
        </is>
      </c>
      <c r="I1228" s="29" t="inlineStr">
        <is>
          <t>34</t>
        </is>
      </c>
      <c r="J1228" s="29" t="inlineStr">
        <is>
          <t>Amlodipina Comprimidos x 5 mg</t>
        </is>
      </c>
      <c r="K1228" s="30">
        <f>SUMIF('1130 Salta'!$A$2:$A$485,$G1228,'1130 Salta'!$I$2:$I$485)</f>
        <v/>
      </c>
      <c r="L1228" s="30">
        <f>SUMIF('1130 Salta'!$A$2:$A$485,$G1228,'1130 Salta'!$Q$2:$Q$485)</f>
        <v/>
      </c>
      <c r="M1228" s="30">
        <f>$K1228-$L1228</f>
        <v/>
      </c>
      <c r="N1228" s="31">
        <f>IFERROR(SUMIF('1130 Salta'!$A$2:$A$485,$G1228,'1130 Salta'!$M$2:$M$485)/$K1228,0)</f>
        <v/>
      </c>
      <c r="O1228" s="31">
        <f>IFERROR($K1228*$N1228,"")</f>
        <v/>
      </c>
      <c r="P1228" s="31">
        <f>IFERROR($L1228*$N1228,"")</f>
        <v/>
      </c>
      <c r="Q1228" s="31">
        <f>$M1228*$N1228</f>
        <v/>
      </c>
      <c r="R1228" s="29" t="n"/>
      <c r="S1228" s="37" t="inlineStr">
        <is>
          <t>Alta</t>
        </is>
      </c>
      <c r="T1228" s="29" t="inlineStr">
        <is>
          <t>Homologado – confianza Alta</t>
        </is>
      </c>
      <c r="U1228" s="37" t="inlineStr">
        <is>
          <t>Dar de alta en SAP</t>
        </is>
      </c>
      <c r="V1228" s="29" t="inlineStr">
        <is>
          <t>Cruce por nomenclatura SAP</t>
        </is>
      </c>
      <c r="W1228" s="29" t="inlineStr">
        <is>
          <t>No</t>
        </is>
      </c>
      <c r="X1228" s="29" t="n"/>
      <c r="Y1228" s="29" t="inlineStr">
        <is>
          <t>No</t>
        </is>
      </c>
      <c r="Z1228" s="29" t="n"/>
      <c r="AA1228" s="29" t="inlineStr">
        <is>
          <t>Cruce por nomenclatura: dosis coincide; similitud 1.00.</t>
        </is>
      </c>
    </row>
    <row r="1229">
      <c r="A1229" s="29" t="inlineStr">
        <is>
          <t>Salta</t>
        </is>
      </c>
      <c r="B1229" s="29" t="inlineStr">
        <is>
          <t>1130</t>
        </is>
      </c>
      <c r="C1229" s="29" t="inlineStr">
        <is>
          <t>Stock SAP</t>
        </is>
      </c>
      <c r="D1229" s="29" t="inlineStr">
        <is>
          <t>Medicamentos</t>
        </is>
      </c>
      <c r="E1229" s="29" t="inlineStr">
        <is>
          <t>ZMED</t>
        </is>
      </c>
      <c r="F1229" s="29" t="inlineStr">
        <is>
          <t>Dentro del alcance</t>
        </is>
      </c>
      <c r="G1229" s="29" t="inlineStr">
        <is>
          <t>1000089</t>
        </is>
      </c>
      <c r="H1229" s="29" t="inlineStr">
        <is>
          <t>SOLUCION FISIOLOGICA DE 500CC</t>
        </is>
      </c>
      <c r="I1229" s="29" t="inlineStr">
        <is>
          <t>218; 219</t>
        </is>
      </c>
      <c r="J1229" s="29" t="inlineStr">
        <is>
          <t>Solucion fisiológica 500ml Baxter 500ml; Solucion Fisiologica x 100ml gotero</t>
        </is>
      </c>
      <c r="K1229" s="30">
        <f>SUMIF('1130 Salta'!$A$2:$A$485,$G1229,'1130 Salta'!$I$2:$I$485)</f>
        <v/>
      </c>
      <c r="L1229" s="30">
        <f>SUMIF('1130 Salta'!$A$2:$A$485,$G1229,'1130 Salta'!$Q$2:$Q$485)</f>
        <v/>
      </c>
      <c r="M1229" s="30">
        <f>$K1229-$L1229</f>
        <v/>
      </c>
      <c r="N1229" s="31">
        <f>IFERROR(SUMIF('1130 Salta'!$A$2:$A$485,$G1229,'1130 Salta'!$M$2:$M$485)/$K1229,0)</f>
        <v/>
      </c>
      <c r="O1229" s="31">
        <f>IFERROR($K1229*$N1229,"")</f>
        <v/>
      </c>
      <c r="P1229" s="31">
        <f>IFERROR($L1229*$N1229,"")</f>
        <v/>
      </c>
      <c r="Q1229" s="31">
        <f>$M1229*$N1229</f>
        <v/>
      </c>
      <c r="R1229" s="29" t="n"/>
      <c r="S1229" s="38" t="inlineStr">
        <is>
          <t>Baja</t>
        </is>
      </c>
      <c r="T1229" s="29" t="inlineStr">
        <is>
          <t>Homologado – confianza Baja – pendiente de validación</t>
        </is>
      </c>
      <c r="U1229" s="38" t="inlineStr">
        <is>
          <t>Dar de baja en SAP</t>
        </is>
      </c>
      <c r="V1229" s="29" t="inlineStr">
        <is>
          <t>Homologación por código Avain (master D-177); Homologación por código Avain (master M13-001)</t>
        </is>
      </c>
      <c r="W1229" s="29" t="inlineStr">
        <is>
          <t>Sí</t>
        </is>
      </c>
      <c r="X1229" s="29" t="inlineStr">
        <is>
          <t>1000089, 1000791</t>
        </is>
      </c>
      <c r="Y1229" s="29" t="inlineStr">
        <is>
          <t>Sí</t>
        </is>
      </c>
      <c r="Z1229" s="29" t="inlineStr">
        <is>
          <t>D-177; M13-001</t>
        </is>
      </c>
      <c r="AA1229" s="29" t="inlineStr">
        <is>
          <t>Varias denominaciones del inventario físico corresponden a este material SAP (218 Solucion fisiológica 500ml Baxter 500ml; 219 Solucion Fisiologica x 100ml gotero). Se sumaron las cantidades físicas. Homologación: confianza base Alta + confianza SAP Alta → Alta. La nomenclatura del material imputado no respalda por sí sola la equivalencia (similitud 0.54); el vínculo proviene sólo de la homologación. Nivel degradado a Baja. Otros códigos SAP del master no están en el stock de este centro: 1005145. Homologación: confianza base Media + confianza SAP Media → Media. La nomenclatura del material imputado no respalda por sí sola la equivalencia (similitud 0.56); el vínculo proviene sólo de la homologación. Nivel degradado a Baja. El cruce SAP–Avain identificó 2 códigos SAP como posibles equivalentes del mismo ítem de Avain (1000089, 1000791). Se imputó al primero (lógica BUSCARV); requiere validación posterior. El material ocupa 2 filas en la hoja 1130 Salta (lote/almacén). La cantidad SAP y la física de esta vista son el total del material.</t>
        </is>
      </c>
    </row>
    <row r="1230">
      <c r="A1230" s="29" t="inlineStr">
        <is>
          <t>Salta</t>
        </is>
      </c>
      <c r="B1230" s="29" t="inlineStr">
        <is>
          <t>1130</t>
        </is>
      </c>
      <c r="C1230" s="29" t="inlineStr">
        <is>
          <t>Stock SAP</t>
        </is>
      </c>
      <c r="D1230" s="29" t="inlineStr">
        <is>
          <t>Descartables</t>
        </is>
      </c>
      <c r="E1230" s="29" t="inlineStr">
        <is>
          <t>ZDES</t>
        </is>
      </c>
      <c r="F1230" s="29" t="inlineStr">
        <is>
          <t>Dentro del alcance</t>
        </is>
      </c>
      <c r="G1230" s="29" t="inlineStr">
        <is>
          <t>2000008</t>
        </is>
      </c>
      <c r="H1230" s="29" t="inlineStr">
        <is>
          <t>AGUJA HIPODERMICA 21G x 1 - 25/8</t>
        </is>
      </c>
      <c r="I1230" s="29" t="inlineStr">
        <is>
          <t>20</t>
        </is>
      </c>
      <c r="J1230" s="29" t="inlineStr">
        <is>
          <t>Agujas 25/8</t>
        </is>
      </c>
      <c r="K1230" s="30">
        <f>SUMIF('1130 Salta'!$A$2:$A$485,$G1230,'1130 Salta'!$I$2:$I$485)</f>
        <v/>
      </c>
      <c r="L1230" s="30">
        <f>SUMIF('1130 Salta'!$A$2:$A$485,$G1230,'1130 Salta'!$Q$2:$Q$485)</f>
        <v/>
      </c>
      <c r="M1230" s="30">
        <f>$K1230-$L1230</f>
        <v/>
      </c>
      <c r="N1230" s="31">
        <f>IFERROR(SUMIF('1130 Salta'!$A$2:$A$485,$G1230,'1130 Salta'!$M$2:$M$485)/$K1230,0)</f>
        <v/>
      </c>
      <c r="O1230" s="31">
        <f>IFERROR($K1230*$N1230,"")</f>
        <v/>
      </c>
      <c r="P1230" s="31">
        <f>IFERROR($L1230*$N1230,"")</f>
        <v/>
      </c>
      <c r="Q1230" s="31">
        <f>$M1230*$N1230</f>
        <v/>
      </c>
      <c r="R1230" s="29" t="n"/>
      <c r="S1230" s="37" t="inlineStr">
        <is>
          <t>Alta</t>
        </is>
      </c>
      <c r="T1230" s="29" t="inlineStr">
        <is>
          <t>Homologado – confianza Alta</t>
        </is>
      </c>
      <c r="U1230" s="37" t="inlineStr">
        <is>
          <t>Dar de alta en SAP</t>
        </is>
      </c>
      <c r="V1230" s="29" t="inlineStr">
        <is>
          <t>Homologación por código Avain (master D-138)</t>
        </is>
      </c>
      <c r="W1230" s="29" t="inlineStr">
        <is>
          <t>No</t>
        </is>
      </c>
      <c r="X1230" s="29" t="n"/>
      <c r="Y1230" s="29" t="inlineStr">
        <is>
          <t>Sí</t>
        </is>
      </c>
      <c r="Z1230" s="29" t="inlineStr">
        <is>
          <t>D-138</t>
        </is>
      </c>
      <c r="AA1230" s="29" t="inlineStr">
        <is>
          <t>Homologación: confianza base Alta + confianza SAP Alta → Alta. El material ocupa 2 filas en la hoja 1130 Salta (lote/almacén). La cantidad SAP y la física de esta vista son el total del material.</t>
        </is>
      </c>
    </row>
    <row r="1231">
      <c r="A1231" s="29" t="inlineStr">
        <is>
          <t>Salta</t>
        </is>
      </c>
      <c r="B1231" s="29" t="inlineStr">
        <is>
          <t>1130</t>
        </is>
      </c>
      <c r="C1231" s="29" t="inlineStr">
        <is>
          <t>Stock SAP</t>
        </is>
      </c>
      <c r="D1231" s="29" t="inlineStr">
        <is>
          <t>Medicamentos</t>
        </is>
      </c>
      <c r="E1231" s="29" t="inlineStr">
        <is>
          <t>ZMED</t>
        </is>
      </c>
      <c r="F1231" s="29" t="inlineStr">
        <is>
          <t>Dentro del alcance</t>
        </is>
      </c>
      <c r="G1231" s="29" t="inlineStr">
        <is>
          <t>1005326</t>
        </is>
      </c>
      <c r="H1231" s="29" t="inlineStr">
        <is>
          <t>BUTIL BROMURO DE HIOSCINA 10MG COMP</t>
        </is>
      </c>
      <c r="I1231" s="29" t="inlineStr">
        <is>
          <t>51</t>
        </is>
      </c>
      <c r="J1231" s="29" t="inlineStr">
        <is>
          <t>Hioscina Comprimidos x 10 mg</t>
        </is>
      </c>
      <c r="K1231" s="30">
        <f>SUMIF('1130 Salta'!$A$2:$A$485,$G1231,'1130 Salta'!$I$2:$I$485)</f>
        <v/>
      </c>
      <c r="L1231" s="30">
        <f>SUMIF('1130 Salta'!$A$2:$A$485,$G1231,'1130 Salta'!$Q$2:$Q$485)</f>
        <v/>
      </c>
      <c r="M1231" s="30">
        <f>$K1231-$L1231</f>
        <v/>
      </c>
      <c r="N1231" s="31">
        <f>IFERROR(SUMIF('1130 Salta'!$A$2:$A$485,$G1231,'1130 Salta'!$M$2:$M$485)/$K1231,0)</f>
        <v/>
      </c>
      <c r="O1231" s="31">
        <f>IFERROR($K1231*$N1231,"")</f>
        <v/>
      </c>
      <c r="P1231" s="31">
        <f>IFERROR($L1231*$N1231,"")</f>
        <v/>
      </c>
      <c r="Q1231" s="31">
        <f>$M1231*$N1231</f>
        <v/>
      </c>
      <c r="R1231" s="29" t="n"/>
      <c r="S1231" s="42" t="inlineStr">
        <is>
          <t>Media</t>
        </is>
      </c>
      <c r="T1231" s="29" t="inlineStr">
        <is>
          <t>Homologado – confianza Media – pendiente de validación</t>
        </is>
      </c>
      <c r="U1231" s="37" t="inlineStr">
        <is>
          <t>Dar de alta en SAP</t>
        </is>
      </c>
      <c r="V1231" s="29" t="inlineStr">
        <is>
          <t>Homologación por código Avain (master M08-004)</t>
        </is>
      </c>
      <c r="W1231" s="29" t="inlineStr">
        <is>
          <t>No</t>
        </is>
      </c>
      <c r="X1231" s="29" t="n"/>
      <c r="Y1231" s="29" t="inlineStr">
        <is>
          <t>Sí</t>
        </is>
      </c>
      <c r="Z1231" s="29" t="inlineStr">
        <is>
          <t>M08-004</t>
        </is>
      </c>
      <c r="AA1231" s="29" t="inlineStr">
        <is>
          <t>Homologación: confianza base Media + confianza SAP Alta → Media.</t>
        </is>
      </c>
    </row>
    <row r="1232">
      <c r="A1232" s="29" t="inlineStr">
        <is>
          <t>Salta</t>
        </is>
      </c>
      <c r="B1232" s="29" t="inlineStr">
        <is>
          <t>1130</t>
        </is>
      </c>
      <c r="C1232" s="29" t="inlineStr">
        <is>
          <t>Stock SAP</t>
        </is>
      </c>
      <c r="D1232" s="29" t="inlineStr">
        <is>
          <t>Medicamentos</t>
        </is>
      </c>
      <c r="E1232" s="29" t="inlineStr">
        <is>
          <t>ZMED</t>
        </is>
      </c>
      <c r="F1232" s="29" t="inlineStr">
        <is>
          <t>Dentro del alcance</t>
        </is>
      </c>
      <c r="G1232" s="29" t="inlineStr">
        <is>
          <t>1000066</t>
        </is>
      </c>
      <c r="H1232" s="29" t="inlineStr">
        <is>
          <t>ENALAPRIL MALEATO 10MG COMPRIMIDO</t>
        </is>
      </c>
      <c r="I1232" s="29" t="n"/>
      <c r="J1232" s="29" t="n"/>
      <c r="K1232" s="30">
        <f>SUMIF('1130 Salta'!$A$2:$A$485,$G1232,'1130 Salta'!$I$2:$I$485)</f>
        <v/>
      </c>
      <c r="L1232" s="30">
        <f>SUMIF('1130 Salta'!$A$2:$A$485,$G1232,'1130 Salta'!$Q$2:$Q$485)</f>
        <v/>
      </c>
      <c r="M1232" s="30">
        <f>$K1232-$L1232</f>
        <v/>
      </c>
      <c r="N1232" s="31">
        <f>IFERROR(SUMIF('1130 Salta'!$A$2:$A$485,$G1232,'1130 Salta'!$M$2:$M$485)/$K1232,0)</f>
        <v/>
      </c>
      <c r="O1232" s="31">
        <f>IFERROR($K1232*$N1232,"")</f>
        <v/>
      </c>
      <c r="P1232" s="31">
        <f>IFERROR($L1232*$N1232,"")</f>
        <v/>
      </c>
      <c r="Q1232" s="31">
        <f>$M1232*$N1232</f>
        <v/>
      </c>
      <c r="R1232" s="29" t="n"/>
      <c r="S1232" s="39" t="n"/>
      <c r="T1232" s="29" t="inlineStr">
        <is>
          <t>Sin recuento físico en el inventario de Avain</t>
        </is>
      </c>
      <c r="U1232" s="40" t="inlineStr">
        <is>
          <t>Sin recuento físico</t>
        </is>
      </c>
      <c r="V1232" s="29" t="n"/>
      <c r="W1232" s="29" t="n"/>
      <c r="X1232" s="29" t="n"/>
      <c r="Y1232" s="29" t="n"/>
      <c r="Z1232" s="29" t="n"/>
      <c r="AA1232" s="29" t="n"/>
    </row>
    <row r="1233">
      <c r="A1233" s="29" t="inlineStr">
        <is>
          <t>Salta</t>
        </is>
      </c>
      <c r="B1233" s="29" t="inlineStr">
        <is>
          <t>1130</t>
        </is>
      </c>
      <c r="C1233" s="29" t="inlineStr">
        <is>
          <t>Stock SAP</t>
        </is>
      </c>
      <c r="D1233" s="29" t="inlineStr">
        <is>
          <t>Medicamentos</t>
        </is>
      </c>
      <c r="E1233" s="29" t="inlineStr">
        <is>
          <t>ZMED</t>
        </is>
      </c>
      <c r="F1233" s="29" t="inlineStr">
        <is>
          <t>Dentro del alcance</t>
        </is>
      </c>
      <c r="G1233" s="29" t="inlineStr">
        <is>
          <t>1000094</t>
        </is>
      </c>
      <c r="H1233" s="29" t="inlineStr">
        <is>
          <t>DEXAMETASONA INY 4MG/ML AMPOLLA</t>
        </is>
      </c>
      <c r="I1233" s="29" t="inlineStr">
        <is>
          <t>45</t>
        </is>
      </c>
      <c r="J1233" s="29" t="inlineStr">
        <is>
          <t>Betametasona inyectable 4mg/1ml amp</t>
        </is>
      </c>
      <c r="K1233" s="30">
        <f>SUMIF('1130 Salta'!$A$2:$A$485,$G1233,'1130 Salta'!$I$2:$I$485)</f>
        <v/>
      </c>
      <c r="L1233" s="30">
        <f>SUMIF('1130 Salta'!$A$2:$A$485,$G1233,'1130 Salta'!$Q$2:$Q$485)</f>
        <v/>
      </c>
      <c r="M1233" s="30">
        <f>$K1233-$L1233</f>
        <v/>
      </c>
      <c r="N1233" s="31">
        <f>IFERROR(SUMIF('1130 Salta'!$A$2:$A$485,$G1233,'1130 Salta'!$M$2:$M$485)/$K1233,0)</f>
        <v/>
      </c>
      <c r="O1233" s="31">
        <f>IFERROR($K1233*$N1233,"")</f>
        <v/>
      </c>
      <c r="P1233" s="31">
        <f>IFERROR($L1233*$N1233,"")</f>
        <v/>
      </c>
      <c r="Q1233" s="31">
        <f>$M1233*$N1233</f>
        <v/>
      </c>
      <c r="R1233" s="29" t="n"/>
      <c r="S1233" s="38" t="inlineStr">
        <is>
          <t>Baja</t>
        </is>
      </c>
      <c r="T1233" s="29" t="inlineStr">
        <is>
          <t>Homologado – confianza Baja – pendiente de validación</t>
        </is>
      </c>
      <c r="U1233" s="38" t="inlineStr">
        <is>
          <t>Dar de baja en SAP</t>
        </is>
      </c>
      <c r="V1233" s="29" t="inlineStr">
        <is>
          <t>Cruce por nomenclatura SAP</t>
        </is>
      </c>
      <c r="W1233" s="29" t="inlineStr">
        <is>
          <t>No</t>
        </is>
      </c>
      <c r="X1233" s="29" t="n"/>
      <c r="Y1233" s="29" t="inlineStr">
        <is>
          <t>No</t>
        </is>
      </c>
      <c r="Z1233" s="29" t="n"/>
      <c r="AA1233" s="29" t="inlineStr">
        <is>
          <t>Cruce por nomenclatura: dosis coincide; similitud 0.76.</t>
        </is>
      </c>
    </row>
    <row r="1234">
      <c r="A1234" s="29" t="inlineStr">
        <is>
          <t>Salta</t>
        </is>
      </c>
      <c r="B1234" s="29" t="inlineStr">
        <is>
          <t>1130</t>
        </is>
      </c>
      <c r="C1234" s="29" t="inlineStr">
        <is>
          <t>Stock SAP</t>
        </is>
      </c>
      <c r="D1234" s="29" t="inlineStr">
        <is>
          <t>Medicamentos</t>
        </is>
      </c>
      <c r="E1234" s="29" t="inlineStr">
        <is>
          <t>ZMED</t>
        </is>
      </c>
      <c r="F1234" s="29" t="inlineStr">
        <is>
          <t>Dentro del alcance</t>
        </is>
      </c>
      <c r="G1234" s="29" t="inlineStr">
        <is>
          <t>1005273</t>
        </is>
      </c>
      <c r="H1234" s="29" t="inlineStr">
        <is>
          <t>DEXALERGIN 10MG COMP</t>
        </is>
      </c>
      <c r="I1234" s="29" t="n"/>
      <c r="J1234" s="29" t="n"/>
      <c r="K1234" s="30">
        <f>SUMIF('1130 Salta'!$A$2:$A$485,$G1234,'1130 Salta'!$I$2:$I$485)</f>
        <v/>
      </c>
      <c r="L1234" s="30">
        <f>SUMIF('1130 Salta'!$A$2:$A$485,$G1234,'1130 Salta'!$Q$2:$Q$485)</f>
        <v/>
      </c>
      <c r="M1234" s="30">
        <f>$K1234-$L1234</f>
        <v/>
      </c>
      <c r="N1234" s="31">
        <f>IFERROR(SUMIF('1130 Salta'!$A$2:$A$485,$G1234,'1130 Salta'!$M$2:$M$485)/$K1234,0)</f>
        <v/>
      </c>
      <c r="O1234" s="31">
        <f>IFERROR($K1234*$N1234,"")</f>
        <v/>
      </c>
      <c r="P1234" s="31">
        <f>IFERROR($L1234*$N1234,"")</f>
        <v/>
      </c>
      <c r="Q1234" s="31">
        <f>$M1234*$N1234</f>
        <v/>
      </c>
      <c r="R1234" s="29" t="n"/>
      <c r="S1234" s="39" t="n"/>
      <c r="T1234" s="29" t="inlineStr">
        <is>
          <t>Sin recuento físico en el inventario de Avain</t>
        </is>
      </c>
      <c r="U1234" s="40" t="inlineStr">
        <is>
          <t>Sin recuento físico</t>
        </is>
      </c>
      <c r="V1234" s="29" t="n"/>
      <c r="W1234" s="29" t="n"/>
      <c r="X1234" s="29" t="n"/>
      <c r="Y1234" s="29" t="n"/>
      <c r="Z1234" s="29" t="n"/>
      <c r="AA1234" s="29" t="n"/>
    </row>
    <row r="1235">
      <c r="A1235" s="29" t="inlineStr">
        <is>
          <t>Salta</t>
        </is>
      </c>
      <c r="B1235" s="29" t="inlineStr">
        <is>
          <t>1130</t>
        </is>
      </c>
      <c r="C1235" s="29" t="inlineStr">
        <is>
          <t>Stock SAP</t>
        </is>
      </c>
      <c r="D1235" s="29" t="inlineStr">
        <is>
          <t>Medicamentos</t>
        </is>
      </c>
      <c r="E1235" s="29" t="inlineStr">
        <is>
          <t>ZMED</t>
        </is>
      </c>
      <c r="F1235" s="29" t="inlineStr">
        <is>
          <t>Dentro del alcance</t>
        </is>
      </c>
      <c r="G1235" s="29" t="inlineStr">
        <is>
          <t>1005334</t>
        </is>
      </c>
      <c r="H1235" s="29" t="inlineStr">
        <is>
          <t>LORATADINA 2 MG COMP</t>
        </is>
      </c>
      <c r="I1235" s="29" t="n"/>
      <c r="J1235" s="29" t="n"/>
      <c r="K1235" s="30">
        <f>SUMIF('1130 Salta'!$A$2:$A$485,$G1235,'1130 Salta'!$I$2:$I$485)</f>
        <v/>
      </c>
      <c r="L1235" s="30">
        <f>SUMIF('1130 Salta'!$A$2:$A$485,$G1235,'1130 Salta'!$Q$2:$Q$485)</f>
        <v/>
      </c>
      <c r="M1235" s="30">
        <f>$K1235-$L1235</f>
        <v/>
      </c>
      <c r="N1235" s="31">
        <f>IFERROR(SUMIF('1130 Salta'!$A$2:$A$485,$G1235,'1130 Salta'!$M$2:$M$485)/$K1235,0)</f>
        <v/>
      </c>
      <c r="O1235" s="31">
        <f>IFERROR($K1235*$N1235,"")</f>
        <v/>
      </c>
      <c r="P1235" s="31">
        <f>IFERROR($L1235*$N1235,"")</f>
        <v/>
      </c>
      <c r="Q1235" s="31">
        <f>$M1235*$N1235</f>
        <v/>
      </c>
      <c r="R1235" s="29" t="n"/>
      <c r="S1235" s="39" t="n"/>
      <c r="T1235" s="29" t="inlineStr">
        <is>
          <t>Sin recuento físico en el inventario de Avain</t>
        </is>
      </c>
      <c r="U1235" s="40" t="inlineStr">
        <is>
          <t>Sin recuento físico</t>
        </is>
      </c>
      <c r="V1235" s="29" t="n"/>
      <c r="W1235" s="29" t="n"/>
      <c r="X1235" s="29" t="n"/>
      <c r="Y1235" s="29" t="n"/>
      <c r="Z1235" s="29" t="n"/>
      <c r="AA1235" s="29" t="n"/>
    </row>
    <row r="1236">
      <c r="A1236" s="29" t="inlineStr">
        <is>
          <t>Salta</t>
        </is>
      </c>
      <c r="B1236" s="29" t="inlineStr">
        <is>
          <t>1130</t>
        </is>
      </c>
      <c r="C1236" s="29" t="inlineStr">
        <is>
          <t>Stock SAP</t>
        </is>
      </c>
      <c r="D1236" s="29" t="inlineStr">
        <is>
          <t>Descartables</t>
        </is>
      </c>
      <c r="E1236" s="29" t="inlineStr">
        <is>
          <t>ZDES</t>
        </is>
      </c>
      <c r="F1236" s="29" t="inlineStr">
        <is>
          <t>Dentro del alcance</t>
        </is>
      </c>
      <c r="G1236" s="29" t="inlineStr">
        <is>
          <t>2000004</t>
        </is>
      </c>
      <c r="H1236" s="29" t="inlineStr">
        <is>
          <t>CATETER INTRAVENOSO 18G T/ABBOCATH</t>
        </is>
      </c>
      <c r="I1236" s="29" t="inlineStr">
        <is>
          <t>3</t>
        </is>
      </c>
      <c r="J1236" s="29" t="inlineStr">
        <is>
          <t>Abbocath N° 18</t>
        </is>
      </c>
      <c r="K1236" s="30">
        <f>SUMIF('1130 Salta'!$A$2:$A$485,$G1236,'1130 Salta'!$I$2:$I$485)</f>
        <v/>
      </c>
      <c r="L1236" s="30">
        <f>SUMIF('1130 Salta'!$A$2:$A$485,$G1236,'1130 Salta'!$Q$2:$Q$485)</f>
        <v/>
      </c>
      <c r="M1236" s="30">
        <f>$K1236-$L1236</f>
        <v/>
      </c>
      <c r="N1236" s="31">
        <f>IFERROR(SUMIF('1130 Salta'!$A$2:$A$485,$G1236,'1130 Salta'!$M$2:$M$485)/$K1236,0)</f>
        <v/>
      </c>
      <c r="O1236" s="31">
        <f>IFERROR($K1236*$N1236,"")</f>
        <v/>
      </c>
      <c r="P1236" s="31">
        <f>IFERROR($L1236*$N1236,"")</f>
        <v/>
      </c>
      <c r="Q1236" s="31">
        <f>$M1236*$N1236</f>
        <v/>
      </c>
      <c r="R1236" s="29" t="n"/>
      <c r="S1236" s="37" t="inlineStr">
        <is>
          <t>Alta</t>
        </is>
      </c>
      <c r="T1236" s="29" t="inlineStr">
        <is>
          <t>Homologado – confianza Alta</t>
        </is>
      </c>
      <c r="U1236" s="37" t="inlineStr">
        <is>
          <t>Dar de alta en SAP</t>
        </is>
      </c>
      <c r="V1236" s="29" t="inlineStr">
        <is>
          <t>Homologación por código Avain (master D-127)</t>
        </is>
      </c>
      <c r="W1236" s="29" t="inlineStr">
        <is>
          <t>No</t>
        </is>
      </c>
      <c r="X1236" s="29" t="n"/>
      <c r="Y1236" s="29" t="inlineStr">
        <is>
          <t>Sí</t>
        </is>
      </c>
      <c r="Z1236" s="29" t="inlineStr">
        <is>
          <t>D-127</t>
        </is>
      </c>
      <c r="AA1236" s="29" t="inlineStr">
        <is>
          <t>Homologación: confianza base Alta + confianza SAP Alta → Alta.</t>
        </is>
      </c>
    </row>
    <row r="1237">
      <c r="A1237" s="29" t="inlineStr">
        <is>
          <t>Salta</t>
        </is>
      </c>
      <c r="B1237" s="29" t="inlineStr">
        <is>
          <t>1130</t>
        </is>
      </c>
      <c r="C1237" s="29" t="inlineStr">
        <is>
          <t>Stock SAP</t>
        </is>
      </c>
      <c r="D1237" s="29" t="inlineStr">
        <is>
          <t>Descartables</t>
        </is>
      </c>
      <c r="E1237" s="29" t="inlineStr">
        <is>
          <t>ZDES</t>
        </is>
      </c>
      <c r="F1237" s="29" t="inlineStr">
        <is>
          <t>Dentro del alcance</t>
        </is>
      </c>
      <c r="G1237" s="29" t="inlineStr">
        <is>
          <t>2000363</t>
        </is>
      </c>
      <c r="H1237" s="29" t="inlineStr">
        <is>
          <t>MASCARA PARA O2 ADULTO CON RESERVORIO</t>
        </is>
      </c>
      <c r="I1237" s="29" t="inlineStr">
        <is>
          <t>182</t>
        </is>
      </c>
      <c r="J1237" s="29" t="inlineStr">
        <is>
          <t>Máscaras para oxigeno c/ reservorio</t>
        </is>
      </c>
      <c r="K1237" s="30">
        <f>SUMIF('1130 Salta'!$A$2:$A$485,$G1237,'1130 Salta'!$I$2:$I$485)</f>
        <v/>
      </c>
      <c r="L1237" s="30">
        <f>SUMIF('1130 Salta'!$A$2:$A$485,$G1237,'1130 Salta'!$Q$2:$Q$485)</f>
        <v/>
      </c>
      <c r="M1237" s="30">
        <f>$K1237-$L1237</f>
        <v/>
      </c>
      <c r="N1237" s="31">
        <f>IFERROR(SUMIF('1130 Salta'!$A$2:$A$485,$G1237,'1130 Salta'!$M$2:$M$485)/$K1237,0)</f>
        <v/>
      </c>
      <c r="O1237" s="31">
        <f>IFERROR($K1237*$N1237,"")</f>
        <v/>
      </c>
      <c r="P1237" s="31">
        <f>IFERROR($L1237*$N1237,"")</f>
        <v/>
      </c>
      <c r="Q1237" s="31">
        <f>$M1237*$N1237</f>
        <v/>
      </c>
      <c r="R1237" s="29" t="n"/>
      <c r="S1237" s="42" t="inlineStr">
        <is>
          <t>Media</t>
        </is>
      </c>
      <c r="T1237" s="29" t="inlineStr">
        <is>
          <t>Homologado – confianza Media – pendiente de validación</t>
        </is>
      </c>
      <c r="U1237" s="37" t="inlineStr">
        <is>
          <t>Dar de alta en SAP</t>
        </is>
      </c>
      <c r="V1237" s="29" t="inlineStr">
        <is>
          <t>Homologación por código Avain (master D-159)</t>
        </is>
      </c>
      <c r="W1237" s="29" t="inlineStr">
        <is>
          <t>Sí</t>
        </is>
      </c>
      <c r="X1237" s="29" t="inlineStr">
        <is>
          <t>2000363, 2000364</t>
        </is>
      </c>
      <c r="Y1237" s="29" t="inlineStr">
        <is>
          <t>Sí</t>
        </is>
      </c>
      <c r="Z1237" s="29" t="inlineStr">
        <is>
          <t>D-159</t>
        </is>
      </c>
      <c r="AA1237" s="29" t="inlineStr">
        <is>
          <t>Homologación: confianza base Alta + confianza SAP Media → Media. El cruce SAP–Avain identificó 2 códigos SAP como posibles equivalentes del mismo ítem de Avain (2000363, 2000364). Se imputó al primero (lógica BUSCARV); requiere validación posterior. El material ocupa 2 filas en la hoja 1130 Salta (lote/almacén). La cantidad SAP y la física de esta vista son el total del material.</t>
        </is>
      </c>
    </row>
    <row r="1238">
      <c r="A1238" s="29" t="inlineStr">
        <is>
          <t>Salta</t>
        </is>
      </c>
      <c r="B1238" s="29" t="inlineStr">
        <is>
          <t>1130</t>
        </is>
      </c>
      <c r="C1238" s="29" t="inlineStr">
        <is>
          <t>Stock SAP</t>
        </is>
      </c>
      <c r="D1238" s="29" t="inlineStr">
        <is>
          <t>Medicamentos</t>
        </is>
      </c>
      <c r="E1238" s="29" t="inlineStr">
        <is>
          <t>ZMED</t>
        </is>
      </c>
      <c r="F1238" s="29" t="inlineStr">
        <is>
          <t>Dentro del alcance</t>
        </is>
      </c>
      <c r="G1238" s="29" t="inlineStr">
        <is>
          <t>1000011</t>
        </is>
      </c>
      <c r="H1238" s="29" t="inlineStr">
        <is>
          <t>DINITRATO DE ISOSORBIDE 5 MG COMP SL</t>
        </is>
      </c>
      <c r="I1238" s="29" t="inlineStr">
        <is>
          <t>287</t>
        </is>
      </c>
      <c r="J1238" s="29" t="inlineStr">
        <is>
          <t>Dinitrato de Isosorbide 5mg comp SBL</t>
        </is>
      </c>
      <c r="K1238" s="30">
        <f>SUMIF('1130 Salta'!$A$2:$A$485,$G1238,'1130 Salta'!$I$2:$I$485)</f>
        <v/>
      </c>
      <c r="L1238" s="30">
        <f>SUMIF('1130 Salta'!$A$2:$A$485,$G1238,'1130 Salta'!$Q$2:$Q$485)</f>
        <v/>
      </c>
      <c r="M1238" s="30">
        <f>$K1238-$L1238</f>
        <v/>
      </c>
      <c r="N1238" s="31">
        <f>IFERROR(SUMIF('1130 Salta'!$A$2:$A$485,$G1238,'1130 Salta'!$M$2:$M$485)/$K1238,0)</f>
        <v/>
      </c>
      <c r="O1238" s="31">
        <f>IFERROR($K1238*$N1238,"")</f>
        <v/>
      </c>
      <c r="P1238" s="31">
        <f>IFERROR($L1238*$N1238,"")</f>
        <v/>
      </c>
      <c r="Q1238" s="31">
        <f>$M1238*$N1238</f>
        <v/>
      </c>
      <c r="R1238" s="29" t="n"/>
      <c r="S1238" s="37" t="inlineStr">
        <is>
          <t>Alta</t>
        </is>
      </c>
      <c r="T1238" s="29" t="inlineStr">
        <is>
          <t>Homologado – confianza Alta</t>
        </is>
      </c>
      <c r="U1238" s="38" t="inlineStr">
        <is>
          <t>Dar de baja en SAP</t>
        </is>
      </c>
      <c r="V1238" s="29" t="inlineStr">
        <is>
          <t>Homologación por código Avain (master M04-006)</t>
        </is>
      </c>
      <c r="W1238" s="29" t="inlineStr">
        <is>
          <t>No</t>
        </is>
      </c>
      <c r="X1238" s="29" t="n"/>
      <c r="Y1238" s="29" t="inlineStr">
        <is>
          <t>Sí</t>
        </is>
      </c>
      <c r="Z1238" s="29" t="inlineStr">
        <is>
          <t>M04-006</t>
        </is>
      </c>
      <c r="AA1238" s="29" t="inlineStr">
        <is>
          <t>Homologación: confianza base Alta + confianza SAP Alta → Alta. El material ocupa 2 filas en la hoja 1130 Salta (lote/almacén). La cantidad SAP y la física de esta vista son el total del material.</t>
        </is>
      </c>
    </row>
    <row r="1239">
      <c r="A1239" s="29" t="inlineStr">
        <is>
          <t>Salta</t>
        </is>
      </c>
      <c r="B1239" s="29" t="inlineStr">
        <is>
          <t>1130</t>
        </is>
      </c>
      <c r="C1239" s="29" t="inlineStr">
        <is>
          <t>Stock SAP</t>
        </is>
      </c>
      <c r="D1239" s="29" t="inlineStr">
        <is>
          <t>Medicamentos</t>
        </is>
      </c>
      <c r="E1239" s="29" t="inlineStr">
        <is>
          <t>ZMED</t>
        </is>
      </c>
      <c r="F1239" s="29" t="inlineStr">
        <is>
          <t>Dentro del alcance</t>
        </is>
      </c>
      <c r="G1239" s="29" t="inlineStr">
        <is>
          <t>1000889</t>
        </is>
      </c>
      <c r="H1239" s="29" t="inlineStr">
        <is>
          <t>DICLOFENAC+PRIDINOL COMPRIMIDOS</t>
        </is>
      </c>
      <c r="I1239" s="29" t="inlineStr">
        <is>
          <t>96</t>
        </is>
      </c>
      <c r="J1239" s="29" t="inlineStr">
        <is>
          <t>Diclofenac + Pridinol Compromidos x50/4mg</t>
        </is>
      </c>
      <c r="K1239" s="30">
        <f>SUMIF('1130 Salta'!$A$2:$A$485,$G1239,'1130 Salta'!$I$2:$I$485)</f>
        <v/>
      </c>
      <c r="L1239" s="30">
        <f>SUMIF('1130 Salta'!$A$2:$A$485,$G1239,'1130 Salta'!$Q$2:$Q$485)</f>
        <v/>
      </c>
      <c r="M1239" s="30">
        <f>$K1239-$L1239</f>
        <v/>
      </c>
      <c r="N1239" s="31">
        <f>IFERROR(SUMIF('1130 Salta'!$A$2:$A$485,$G1239,'1130 Salta'!$M$2:$M$485)/$K1239,0)</f>
        <v/>
      </c>
      <c r="O1239" s="31">
        <f>IFERROR($K1239*$N1239,"")</f>
        <v/>
      </c>
      <c r="P1239" s="31">
        <f>IFERROR($L1239*$N1239,"")</f>
        <v/>
      </c>
      <c r="Q1239" s="31">
        <f>$M1239*$N1239</f>
        <v/>
      </c>
      <c r="R1239" s="29" t="n"/>
      <c r="S1239" s="37" t="inlineStr">
        <is>
          <t>Alta</t>
        </is>
      </c>
      <c r="T1239" s="29" t="inlineStr">
        <is>
          <t>Homologado – confianza Alta</t>
        </is>
      </c>
      <c r="U1239" s="37" t="inlineStr">
        <is>
          <t>Dar de alta en SAP</t>
        </is>
      </c>
      <c r="V1239" s="29" t="inlineStr">
        <is>
          <t>Homologación por código Avain (master M01-004)</t>
        </is>
      </c>
      <c r="W1239" s="29" t="inlineStr">
        <is>
          <t>No</t>
        </is>
      </c>
      <c r="X1239" s="29" t="n"/>
      <c r="Y1239" s="29" t="inlineStr">
        <is>
          <t>Sí</t>
        </is>
      </c>
      <c r="Z1239" s="29" t="inlineStr">
        <is>
          <t>M01-004</t>
        </is>
      </c>
      <c r="AA1239" s="29" t="inlineStr">
        <is>
          <t>Homologación: confianza base Alta + confianza SAP Alta → Alta.</t>
        </is>
      </c>
    </row>
    <row r="1240">
      <c r="A1240" s="29" t="inlineStr">
        <is>
          <t>Salta</t>
        </is>
      </c>
      <c r="B1240" s="29" t="inlineStr">
        <is>
          <t>1130</t>
        </is>
      </c>
      <c r="C1240" s="29" t="inlineStr">
        <is>
          <t>Stock SAP</t>
        </is>
      </c>
      <c r="D1240" s="29" t="inlineStr">
        <is>
          <t>Medicamentos</t>
        </is>
      </c>
      <c r="E1240" s="29" t="inlineStr">
        <is>
          <t>ZMED</t>
        </is>
      </c>
      <c r="F1240" s="29" t="inlineStr">
        <is>
          <t>Dentro del alcance</t>
        </is>
      </c>
      <c r="G1240" s="29" t="inlineStr">
        <is>
          <t>1000351</t>
        </is>
      </c>
      <c r="H1240" s="29" t="inlineStr">
        <is>
          <t>DICLOFENACSODICO75mg+VITB 12+BETAMETASON</t>
        </is>
      </c>
      <c r="I1240" s="29" t="n"/>
      <c r="J1240" s="29" t="n"/>
      <c r="K1240" s="30">
        <f>SUMIF('1130 Salta'!$A$2:$A$485,$G1240,'1130 Salta'!$I$2:$I$485)</f>
        <v/>
      </c>
      <c r="L1240" s="30">
        <f>SUMIF('1130 Salta'!$A$2:$A$485,$G1240,'1130 Salta'!$Q$2:$Q$485)</f>
        <v/>
      </c>
      <c r="M1240" s="30">
        <f>$K1240-$L1240</f>
        <v/>
      </c>
      <c r="N1240" s="31">
        <f>IFERROR(SUMIF('1130 Salta'!$A$2:$A$485,$G1240,'1130 Salta'!$M$2:$M$485)/$K1240,0)</f>
        <v/>
      </c>
      <c r="O1240" s="31">
        <f>IFERROR($K1240*$N1240,"")</f>
        <v/>
      </c>
      <c r="P1240" s="31">
        <f>IFERROR($L1240*$N1240,"")</f>
        <v/>
      </c>
      <c r="Q1240" s="31">
        <f>$M1240*$N1240</f>
        <v/>
      </c>
      <c r="R1240" s="29" t="n"/>
      <c r="S1240" s="39" t="n"/>
      <c r="T1240" s="29" t="inlineStr">
        <is>
          <t>Sin recuento físico en el inventario de Avain</t>
        </is>
      </c>
      <c r="U1240" s="40" t="inlineStr">
        <is>
          <t>Sin recuento físico</t>
        </is>
      </c>
      <c r="V1240" s="29" t="n"/>
      <c r="W1240" s="29" t="n"/>
      <c r="X1240" s="29" t="n"/>
      <c r="Y1240" s="29" t="n"/>
      <c r="Z1240" s="29" t="n"/>
      <c r="AA1240" s="29" t="n"/>
    </row>
    <row r="1241">
      <c r="A1241" s="29" t="inlineStr">
        <is>
          <t>Salta</t>
        </is>
      </c>
      <c r="B1241" s="29" t="inlineStr">
        <is>
          <t>1130</t>
        </is>
      </c>
      <c r="C1241" s="29" t="inlineStr">
        <is>
          <t>Stock SAP</t>
        </is>
      </c>
      <c r="D1241" s="29" t="inlineStr">
        <is>
          <t>Medicamentos</t>
        </is>
      </c>
      <c r="E1241" s="29" t="inlineStr">
        <is>
          <t>ZMED</t>
        </is>
      </c>
      <c r="F1241" s="29" t="inlineStr">
        <is>
          <t>Dentro del alcance</t>
        </is>
      </c>
      <c r="G1241" s="29" t="inlineStr">
        <is>
          <t>1000562</t>
        </is>
      </c>
      <c r="H1241" s="29" t="inlineStr">
        <is>
          <t>CONTRACTIL (FLEBOCONSTRICTOR) COMP</t>
        </is>
      </c>
      <c r="I1241" s="29" t="n"/>
      <c r="J1241" s="29" t="n"/>
      <c r="K1241" s="30">
        <f>SUMIF('1130 Salta'!$A$2:$A$485,$G1241,'1130 Salta'!$I$2:$I$485)</f>
        <v/>
      </c>
      <c r="L1241" s="30">
        <f>SUMIF('1130 Salta'!$A$2:$A$485,$G1241,'1130 Salta'!$Q$2:$Q$485)</f>
        <v/>
      </c>
      <c r="M1241" s="30">
        <f>$K1241-$L1241</f>
        <v/>
      </c>
      <c r="N1241" s="31">
        <f>IFERROR(SUMIF('1130 Salta'!$A$2:$A$485,$G1241,'1130 Salta'!$M$2:$M$485)/$K1241,0)</f>
        <v/>
      </c>
      <c r="O1241" s="31">
        <f>IFERROR($K1241*$N1241,"")</f>
        <v/>
      </c>
      <c r="P1241" s="31">
        <f>IFERROR($L1241*$N1241,"")</f>
        <v/>
      </c>
      <c r="Q1241" s="31">
        <f>$M1241*$N1241</f>
        <v/>
      </c>
      <c r="R1241" s="29" t="n"/>
      <c r="S1241" s="39" t="n"/>
      <c r="T1241" s="29" t="inlineStr">
        <is>
          <t>Sin recuento físico en el inventario de Avain</t>
        </is>
      </c>
      <c r="U1241" s="40" t="inlineStr">
        <is>
          <t>Sin recuento físico</t>
        </is>
      </c>
      <c r="V1241" s="29" t="n"/>
      <c r="W1241" s="29" t="n"/>
      <c r="X1241" s="29" t="n"/>
      <c r="Y1241" s="29" t="n"/>
      <c r="Z1241" s="29" t="n"/>
      <c r="AA1241" s="29" t="n"/>
    </row>
    <row r="1242">
      <c r="A1242" s="29" t="inlineStr">
        <is>
          <t>Salta</t>
        </is>
      </c>
      <c r="B1242" s="29" t="inlineStr">
        <is>
          <t>1130</t>
        </is>
      </c>
      <c r="C1242" s="29" t="inlineStr">
        <is>
          <t>Stock SAP</t>
        </is>
      </c>
      <c r="D1242" s="29" t="inlineStr">
        <is>
          <t>Medicamentos</t>
        </is>
      </c>
      <c r="E1242" s="29" t="inlineStr">
        <is>
          <t>ZMED</t>
        </is>
      </c>
      <c r="F1242" s="29" t="inlineStr">
        <is>
          <t>Dentro del alcance</t>
        </is>
      </c>
      <c r="G1242" s="29" t="inlineStr">
        <is>
          <t>1000181</t>
        </is>
      </c>
      <c r="H1242" s="29" t="inlineStr">
        <is>
          <t>LOPERAMIDA COMPRIMIDO</t>
        </is>
      </c>
      <c r="I1242" s="29" t="inlineStr">
        <is>
          <t>172</t>
        </is>
      </c>
      <c r="J1242" s="29" t="inlineStr">
        <is>
          <t>Loperamida Comprimidos x 2mg</t>
        </is>
      </c>
      <c r="K1242" s="30">
        <f>SUMIF('1130 Salta'!$A$2:$A$485,$G1242,'1130 Salta'!$I$2:$I$485)</f>
        <v/>
      </c>
      <c r="L1242" s="30">
        <f>SUMIF('1130 Salta'!$A$2:$A$485,$G1242,'1130 Salta'!$Q$2:$Q$485)</f>
        <v/>
      </c>
      <c r="M1242" s="30">
        <f>$K1242-$L1242</f>
        <v/>
      </c>
      <c r="N1242" s="31">
        <f>IFERROR(SUMIF('1130 Salta'!$A$2:$A$485,$G1242,'1130 Salta'!$M$2:$M$485)/$K1242,0)</f>
        <v/>
      </c>
      <c r="O1242" s="31">
        <f>IFERROR($K1242*$N1242,"")</f>
        <v/>
      </c>
      <c r="P1242" s="31">
        <f>IFERROR($L1242*$N1242,"")</f>
        <v/>
      </c>
      <c r="Q1242" s="31">
        <f>$M1242*$N1242</f>
        <v/>
      </c>
      <c r="R1242" s="29" t="n"/>
      <c r="S1242" s="37" t="inlineStr">
        <is>
          <t>Alta</t>
        </is>
      </c>
      <c r="T1242" s="29" t="inlineStr">
        <is>
          <t>Homologado – confianza Alta</t>
        </is>
      </c>
      <c r="U1242" s="37" t="inlineStr">
        <is>
          <t>Dar de alta en SAP</t>
        </is>
      </c>
      <c r="V1242" s="29" t="inlineStr">
        <is>
          <t>Cruce por nomenclatura SAP</t>
        </is>
      </c>
      <c r="W1242" s="29" t="inlineStr">
        <is>
          <t>No</t>
        </is>
      </c>
      <c r="X1242" s="29" t="n"/>
      <c r="Y1242" s="29" t="inlineStr">
        <is>
          <t>Sí</t>
        </is>
      </c>
      <c r="Z1242" s="29" t="inlineStr">
        <is>
          <t>M08-010</t>
        </is>
      </c>
      <c r="AA1242" s="29" t="inlineStr">
        <is>
          <t>Homologado al master M08-010, pero sus códigos SAP (1000597) no figuran en el stock SAP de este centro. Cruce por nomenclatura: una nomenclatura no informa dosis; similitud 0.87.</t>
        </is>
      </c>
    </row>
    <row r="1243">
      <c r="A1243" s="29" t="inlineStr">
        <is>
          <t>Salta</t>
        </is>
      </c>
      <c r="B1243" s="29" t="inlineStr">
        <is>
          <t>1130</t>
        </is>
      </c>
      <c r="C1243" s="29" t="inlineStr">
        <is>
          <t>Stock SAP</t>
        </is>
      </c>
      <c r="D1243" s="29" t="inlineStr">
        <is>
          <t>Medicamentos</t>
        </is>
      </c>
      <c r="E1243" s="29" t="inlineStr">
        <is>
          <t>ZMED</t>
        </is>
      </c>
      <c r="F1243" s="29" t="inlineStr">
        <is>
          <t>Dentro del alcance</t>
        </is>
      </c>
      <c r="G1243" s="29" t="inlineStr">
        <is>
          <t>1000684</t>
        </is>
      </c>
      <c r="H1243" s="29" t="inlineStr">
        <is>
          <t>HIOSCINA+DIPIRONA AMP X 5 ML IV/IM</t>
        </is>
      </c>
      <c r="I1243" s="29" t="inlineStr">
        <is>
          <t>50</t>
        </is>
      </c>
      <c r="J1243" s="29" t="inlineStr">
        <is>
          <t>Hioscina 20mg + Dipirona 2500mg. 1 amp</t>
        </is>
      </c>
      <c r="K1243" s="30">
        <f>SUMIF('1130 Salta'!$A$2:$A$485,$G1243,'1130 Salta'!$I$2:$I$485)</f>
        <v/>
      </c>
      <c r="L1243" s="30">
        <f>SUMIF('1130 Salta'!$A$2:$A$485,$G1243,'1130 Salta'!$Q$2:$Q$485)</f>
        <v/>
      </c>
      <c r="M1243" s="30">
        <f>$K1243-$L1243</f>
        <v/>
      </c>
      <c r="N1243" s="31">
        <f>IFERROR(SUMIF('1130 Salta'!$A$2:$A$485,$G1243,'1130 Salta'!$M$2:$M$485)/$K1243,0)</f>
        <v/>
      </c>
      <c r="O1243" s="31">
        <f>IFERROR($K1243*$N1243,"")</f>
        <v/>
      </c>
      <c r="P1243" s="31">
        <f>IFERROR($L1243*$N1243,"")</f>
        <v/>
      </c>
      <c r="Q1243" s="31">
        <f>$M1243*$N1243</f>
        <v/>
      </c>
      <c r="R1243" s="29" t="n"/>
      <c r="S1243" s="37" t="inlineStr">
        <is>
          <t>Alta</t>
        </is>
      </c>
      <c r="T1243" s="29" t="inlineStr">
        <is>
          <t>Homologado – confianza Alta</t>
        </is>
      </c>
      <c r="U1243" s="38" t="inlineStr">
        <is>
          <t>Dar de baja en SAP</t>
        </is>
      </c>
      <c r="V1243" s="29" t="inlineStr">
        <is>
          <t>Homologación por código Avain (master M08-005)</t>
        </is>
      </c>
      <c r="W1243" s="29" t="inlineStr">
        <is>
          <t>Sí</t>
        </is>
      </c>
      <c r="X1243" s="29" t="inlineStr">
        <is>
          <t>1000684, 1000244</t>
        </is>
      </c>
      <c r="Y1243" s="29" t="inlineStr">
        <is>
          <t>Sí</t>
        </is>
      </c>
      <c r="Z1243" s="29" t="inlineStr">
        <is>
          <t>M08-005</t>
        </is>
      </c>
      <c r="AA1243" s="29" t="inlineStr">
        <is>
          <t>Homologación: confianza base Alta + confianza SAP Alta → Alta. El cruce SAP–Avain identificó 2 códigos SAP como posibles equivalentes del mismo ítem de Avain (1000684, 1000244). Se imputó al primero (lógica BUSCARV); requiere validación posterior. El material ocupa 2 filas en la hoja 1130 Salta (lote/almacén). La cantidad SAP y la física de esta vista son el total del material.</t>
        </is>
      </c>
    </row>
    <row r="1244">
      <c r="A1244" s="29" t="inlineStr">
        <is>
          <t>Salta</t>
        </is>
      </c>
      <c r="B1244" s="29" t="inlineStr">
        <is>
          <t>1130</t>
        </is>
      </c>
      <c r="C1244" s="29" t="inlineStr">
        <is>
          <t>Stock SAP</t>
        </is>
      </c>
      <c r="D1244" s="29" t="inlineStr">
        <is>
          <t>Medicamentos</t>
        </is>
      </c>
      <c r="E1244" s="29" t="inlineStr">
        <is>
          <t>ZMED</t>
        </is>
      </c>
      <c r="F1244" s="29" t="inlineStr">
        <is>
          <t>Dentro del alcance</t>
        </is>
      </c>
      <c r="G1244" s="29" t="inlineStr">
        <is>
          <t>1005231</t>
        </is>
      </c>
      <c r="H1244" s="29" t="inlineStr">
        <is>
          <t>LOSARTAN 50MG COMP</t>
        </is>
      </c>
      <c r="I1244" s="29" t="inlineStr">
        <is>
          <t>176</t>
        </is>
      </c>
      <c r="J1244" s="29" t="inlineStr">
        <is>
          <t>Losartan Comprimidos x 50mg</t>
        </is>
      </c>
      <c r="K1244" s="30">
        <f>SUMIF('1130 Salta'!$A$2:$A$485,$G1244,'1130 Salta'!$I$2:$I$485)</f>
        <v/>
      </c>
      <c r="L1244" s="30">
        <f>SUMIF('1130 Salta'!$A$2:$A$485,$G1244,'1130 Salta'!$Q$2:$Q$485)</f>
        <v/>
      </c>
      <c r="M1244" s="30">
        <f>$K1244-$L1244</f>
        <v/>
      </c>
      <c r="N1244" s="31">
        <f>IFERROR(SUMIF('1130 Salta'!$A$2:$A$485,$G1244,'1130 Salta'!$M$2:$M$485)/$K1244,0)</f>
        <v/>
      </c>
      <c r="O1244" s="31">
        <f>IFERROR($K1244*$N1244,"")</f>
        <v/>
      </c>
      <c r="P1244" s="31">
        <f>IFERROR($L1244*$N1244,"")</f>
        <v/>
      </c>
      <c r="Q1244" s="31">
        <f>$M1244*$N1244</f>
        <v/>
      </c>
      <c r="R1244" s="29" t="n"/>
      <c r="S1244" s="37" t="inlineStr">
        <is>
          <t>Alta</t>
        </is>
      </c>
      <c r="T1244" s="29" t="inlineStr">
        <is>
          <t>Homologado – confianza Alta</t>
        </is>
      </c>
      <c r="U1244" s="38" t="inlineStr">
        <is>
          <t>Dar de baja en SAP</t>
        </is>
      </c>
      <c r="V1244" s="29" t="inlineStr">
        <is>
          <t>Homologación por código Avain (master M04-005)</t>
        </is>
      </c>
      <c r="W1244" s="29" t="inlineStr">
        <is>
          <t>No</t>
        </is>
      </c>
      <c r="X1244" s="29" t="n"/>
      <c r="Y1244" s="29" t="inlineStr">
        <is>
          <t>Sí</t>
        </is>
      </c>
      <c r="Z1244" s="29" t="inlineStr">
        <is>
          <t>M04-005</t>
        </is>
      </c>
      <c r="AA1244" s="29" t="inlineStr">
        <is>
          <t>Homologación: confianza base Alta + confianza SAP Alta → Alta.</t>
        </is>
      </c>
    </row>
    <row r="1245">
      <c r="A1245" s="29" t="inlineStr">
        <is>
          <t>Salta</t>
        </is>
      </c>
      <c r="B1245" s="29" t="inlineStr">
        <is>
          <t>1130</t>
        </is>
      </c>
      <c r="C1245" s="29" t="inlineStr">
        <is>
          <t>Stock SAP</t>
        </is>
      </c>
      <c r="D1245" s="29" t="inlineStr">
        <is>
          <t>Medicamentos</t>
        </is>
      </c>
      <c r="E1245" s="29" t="inlineStr">
        <is>
          <t>ZMED</t>
        </is>
      </c>
      <c r="F1245" s="29" t="inlineStr">
        <is>
          <t>Dentro del alcance</t>
        </is>
      </c>
      <c r="G1245" s="29" t="inlineStr">
        <is>
          <t>1000005</t>
        </is>
      </c>
      <c r="H1245" s="29" t="inlineStr">
        <is>
          <t>AMIODARONA 150MG AMPOLLA DE 3 ML INYEC</t>
        </is>
      </c>
      <c r="I1245" s="29" t="inlineStr">
        <is>
          <t>32</t>
        </is>
      </c>
      <c r="J1245" s="29" t="inlineStr">
        <is>
          <t>Amiodarona 1 amp=3ml 150 mg/3ml</t>
        </is>
      </c>
      <c r="K1245" s="30">
        <f>SUMIF('1130 Salta'!$A$2:$A$485,$G1245,'1130 Salta'!$I$2:$I$485)</f>
        <v/>
      </c>
      <c r="L1245" s="30">
        <f>SUMIF('1130 Salta'!$A$2:$A$485,$G1245,'1130 Salta'!$Q$2:$Q$485)</f>
        <v/>
      </c>
      <c r="M1245" s="30">
        <f>$K1245-$L1245</f>
        <v/>
      </c>
      <c r="N1245" s="31">
        <f>IFERROR(SUMIF('1130 Salta'!$A$2:$A$485,$G1245,'1130 Salta'!$M$2:$M$485)/$K1245,0)</f>
        <v/>
      </c>
      <c r="O1245" s="31">
        <f>IFERROR($K1245*$N1245,"")</f>
        <v/>
      </c>
      <c r="P1245" s="31">
        <f>IFERROR($L1245*$N1245,"")</f>
        <v/>
      </c>
      <c r="Q1245" s="31">
        <f>$M1245*$N1245</f>
        <v/>
      </c>
      <c r="R1245" s="29" t="n"/>
      <c r="S1245" s="37" t="inlineStr">
        <is>
          <t>Alta</t>
        </is>
      </c>
      <c r="T1245" s="29" t="inlineStr">
        <is>
          <t>Homologado – confianza Alta</t>
        </is>
      </c>
      <c r="U1245" s="38" t="inlineStr">
        <is>
          <t>Dar de baja en SAP</t>
        </is>
      </c>
      <c r="V1245" s="29" t="inlineStr">
        <is>
          <t>Homologación por código Avain (master M03-003)</t>
        </is>
      </c>
      <c r="W1245" s="29" t="inlineStr">
        <is>
          <t>No</t>
        </is>
      </c>
      <c r="X1245" s="29" t="n"/>
      <c r="Y1245" s="29" t="inlineStr">
        <is>
          <t>Sí</t>
        </is>
      </c>
      <c r="Z1245" s="29" t="inlineStr">
        <is>
          <t>M03-003</t>
        </is>
      </c>
      <c r="AA1245" s="29" t="inlineStr">
        <is>
          <t>Homologación: confianza base Alta + confianza SAP Alta → Alta. El material ocupa 2 filas en la hoja 1130 Salta (lote/almacén). La cantidad SAP y la física de esta vista son el total del material.</t>
        </is>
      </c>
    </row>
    <row r="1246">
      <c r="A1246" s="29" t="inlineStr">
        <is>
          <t>Salta</t>
        </is>
      </c>
      <c r="B1246" s="29" t="inlineStr">
        <is>
          <t>1130</t>
        </is>
      </c>
      <c r="C1246" s="29" t="inlineStr">
        <is>
          <t>Stock SAP</t>
        </is>
      </c>
      <c r="D1246" s="29" t="inlineStr">
        <is>
          <t>Medicamentos</t>
        </is>
      </c>
      <c r="E1246" s="29" t="inlineStr">
        <is>
          <t>ZMED</t>
        </is>
      </c>
      <c r="F1246" s="29" t="inlineStr">
        <is>
          <t>Dentro del alcance</t>
        </is>
      </c>
      <c r="G1246" s="29" t="inlineStr">
        <is>
          <t>1001195</t>
        </is>
      </c>
      <c r="H1246" s="29" t="inlineStr">
        <is>
          <t>Omeprazol 20mg x14 caps</t>
        </is>
      </c>
      <c r="I1246" s="29" t="n"/>
      <c r="J1246" s="29" t="n"/>
      <c r="K1246" s="30">
        <f>SUMIF('1130 Salta'!$A$2:$A$485,$G1246,'1130 Salta'!$I$2:$I$485)</f>
        <v/>
      </c>
      <c r="L1246" s="30">
        <f>SUMIF('1130 Salta'!$A$2:$A$485,$G1246,'1130 Salta'!$Q$2:$Q$485)</f>
        <v/>
      </c>
      <c r="M1246" s="30">
        <f>$K1246-$L1246</f>
        <v/>
      </c>
      <c r="N1246" s="31">
        <f>IFERROR(SUMIF('1130 Salta'!$A$2:$A$485,$G1246,'1130 Salta'!$M$2:$M$485)/$K1246,0)</f>
        <v/>
      </c>
      <c r="O1246" s="31">
        <f>IFERROR($K1246*$N1246,"")</f>
        <v/>
      </c>
      <c r="P1246" s="31">
        <f>IFERROR($L1246*$N1246,"")</f>
        <v/>
      </c>
      <c r="Q1246" s="31">
        <f>$M1246*$N1246</f>
        <v/>
      </c>
      <c r="R1246" s="29" t="n"/>
      <c r="S1246" s="39" t="n"/>
      <c r="T1246" s="29" t="inlineStr">
        <is>
          <t>Sin recuento físico en el inventario de Avain</t>
        </is>
      </c>
      <c r="U1246" s="40" t="inlineStr">
        <is>
          <t>Sin recuento físico</t>
        </is>
      </c>
      <c r="V1246" s="29" t="n"/>
      <c r="W1246" s="29" t="n"/>
      <c r="X1246" s="29" t="n"/>
      <c r="Y1246" s="29" t="n"/>
      <c r="Z1246" s="29" t="n"/>
      <c r="AA1246" s="29" t="n"/>
    </row>
    <row r="1247">
      <c r="A1247" s="29" t="inlineStr">
        <is>
          <t>Salta</t>
        </is>
      </c>
      <c r="B1247" s="29" t="inlineStr">
        <is>
          <t>1130</t>
        </is>
      </c>
      <c r="C1247" s="29" t="inlineStr">
        <is>
          <t>Stock SAP</t>
        </is>
      </c>
      <c r="D1247" s="29" t="inlineStr">
        <is>
          <t>Medicamentos</t>
        </is>
      </c>
      <c r="E1247" s="29" t="inlineStr">
        <is>
          <t>ZMED</t>
        </is>
      </c>
      <c r="F1247" s="29" t="inlineStr">
        <is>
          <t>Dentro del alcance</t>
        </is>
      </c>
      <c r="G1247" s="29" t="inlineStr">
        <is>
          <t>1000108</t>
        </is>
      </c>
      <c r="H1247" s="29" t="inlineStr">
        <is>
          <t>HALOPERIDOL  5MG/1ML AMPOLLA</t>
        </is>
      </c>
      <c r="I1247" s="29" t="inlineStr">
        <is>
          <t>141</t>
        </is>
      </c>
      <c r="J1247" s="29" t="inlineStr">
        <is>
          <t>Haloperidol 1 amp=1ml</t>
        </is>
      </c>
      <c r="K1247" s="30">
        <f>SUMIF('1130 Salta'!$A$2:$A$485,$G1247,'1130 Salta'!$I$2:$I$485)</f>
        <v/>
      </c>
      <c r="L1247" s="30">
        <f>SUMIF('1130 Salta'!$A$2:$A$485,$G1247,'1130 Salta'!$Q$2:$Q$485)</f>
        <v/>
      </c>
      <c r="M1247" s="30">
        <f>$K1247-$L1247</f>
        <v/>
      </c>
      <c r="N1247" s="31">
        <f>IFERROR(SUMIF('1130 Salta'!$A$2:$A$485,$G1247,'1130 Salta'!$M$2:$M$485)/$K1247,0)</f>
        <v/>
      </c>
      <c r="O1247" s="31">
        <f>IFERROR($K1247*$N1247,"")</f>
        <v/>
      </c>
      <c r="P1247" s="31">
        <f>IFERROR($L1247*$N1247,"")</f>
        <v/>
      </c>
      <c r="Q1247" s="31">
        <f>$M1247*$N1247</f>
        <v/>
      </c>
      <c r="R1247" s="29" t="n"/>
      <c r="S1247" s="42" t="inlineStr">
        <is>
          <t>Media</t>
        </is>
      </c>
      <c r="T1247" s="29" t="inlineStr">
        <is>
          <t>Homologado – confianza Media – pendiente de validación</t>
        </is>
      </c>
      <c r="U1247" s="38" t="inlineStr">
        <is>
          <t>Dar de baja en SAP</t>
        </is>
      </c>
      <c r="V1247" s="29" t="inlineStr">
        <is>
          <t>Homologación por código Avain (master M09-005)</t>
        </is>
      </c>
      <c r="W1247" s="29" t="inlineStr">
        <is>
          <t>No</t>
        </is>
      </c>
      <c r="X1247" s="29" t="n"/>
      <c r="Y1247" s="29" t="inlineStr">
        <is>
          <t>Sí</t>
        </is>
      </c>
      <c r="Z1247" s="29" t="inlineStr">
        <is>
          <t>M09-005</t>
        </is>
      </c>
      <c r="AA1247" s="29" t="inlineStr">
        <is>
          <t>Homologación: confianza base Media + confianza SAP Alta → Media. El material ocupa 2 filas en la hoja 1130 Salta (lote/almacén). La cantidad SAP y la física de esta vista son el total del material.</t>
        </is>
      </c>
    </row>
    <row r="1248">
      <c r="A1248" s="29" t="inlineStr">
        <is>
          <t>Salta</t>
        </is>
      </c>
      <c r="B1248" s="29" t="inlineStr">
        <is>
          <t>1130</t>
        </is>
      </c>
      <c r="C1248" s="29" t="inlineStr">
        <is>
          <t>Stock SAP</t>
        </is>
      </c>
      <c r="D1248" s="29" t="inlineStr">
        <is>
          <t>Medicamentos</t>
        </is>
      </c>
      <c r="E1248" s="29" t="inlineStr">
        <is>
          <t>ZMED</t>
        </is>
      </c>
      <c r="F1248" s="29" t="inlineStr">
        <is>
          <t>Dentro del alcance</t>
        </is>
      </c>
      <c r="G1248" s="29" t="inlineStr">
        <is>
          <t>1000391</t>
        </is>
      </c>
      <c r="H1248" s="29" t="inlineStr">
        <is>
          <t>DIMENHIDRINATO LAFEDAR COMP</t>
        </is>
      </c>
      <c r="I1248" s="29" t="n"/>
      <c r="J1248" s="29" t="n"/>
      <c r="K1248" s="30">
        <f>SUMIF('1130 Salta'!$A$2:$A$485,$G1248,'1130 Salta'!$I$2:$I$485)</f>
        <v/>
      </c>
      <c r="L1248" s="30">
        <f>SUMIF('1130 Salta'!$A$2:$A$485,$G1248,'1130 Salta'!$Q$2:$Q$485)</f>
        <v/>
      </c>
      <c r="M1248" s="30">
        <f>$K1248-$L1248</f>
        <v/>
      </c>
      <c r="N1248" s="31">
        <f>IFERROR(SUMIF('1130 Salta'!$A$2:$A$485,$G1248,'1130 Salta'!$M$2:$M$485)/$K1248,0)</f>
        <v/>
      </c>
      <c r="O1248" s="31">
        <f>IFERROR($K1248*$N1248,"")</f>
        <v/>
      </c>
      <c r="P1248" s="31">
        <f>IFERROR($L1248*$N1248,"")</f>
        <v/>
      </c>
      <c r="Q1248" s="31">
        <f>$M1248*$N1248</f>
        <v/>
      </c>
      <c r="R1248" s="29" t="n"/>
      <c r="S1248" s="39" t="n"/>
      <c r="T1248" s="29" t="inlineStr">
        <is>
          <t>Sin recuento físico en el inventario de Avain</t>
        </is>
      </c>
      <c r="U1248" s="40" t="inlineStr">
        <is>
          <t>Sin recuento físico</t>
        </is>
      </c>
      <c r="V1248" s="29" t="n"/>
      <c r="W1248" s="29" t="n"/>
      <c r="X1248" s="29" t="n"/>
      <c r="Y1248" s="29" t="n"/>
      <c r="Z1248" s="29" t="n"/>
      <c r="AA1248" s="29" t="n"/>
    </row>
    <row r="1249">
      <c r="A1249" s="29" t="inlineStr">
        <is>
          <t>Salta</t>
        </is>
      </c>
      <c r="B1249" s="29" t="inlineStr">
        <is>
          <t>1130</t>
        </is>
      </c>
      <c r="C1249" s="29" t="inlineStr">
        <is>
          <t>Stock SAP</t>
        </is>
      </c>
      <c r="D1249" s="29" t="inlineStr">
        <is>
          <t>Medicamentos</t>
        </is>
      </c>
      <c r="E1249" s="29" t="inlineStr">
        <is>
          <t>ZMED</t>
        </is>
      </c>
      <c r="F1249" s="29" t="inlineStr">
        <is>
          <t>Dentro del alcance</t>
        </is>
      </c>
      <c r="G1249" s="29" t="inlineStr">
        <is>
          <t>1000488</t>
        </is>
      </c>
      <c r="H1249" s="29" t="inlineStr">
        <is>
          <t>CLOPIDOGREL 75MG COMP</t>
        </is>
      </c>
      <c r="I1249" s="29" t="inlineStr">
        <is>
          <t>76</t>
        </is>
      </c>
      <c r="J1249" s="29" t="inlineStr">
        <is>
          <t>Clopidogrel Comprimidos x 75mg</t>
        </is>
      </c>
      <c r="K1249" s="30">
        <f>SUMIF('1130 Salta'!$A$2:$A$485,$G1249,'1130 Salta'!$I$2:$I$485)</f>
        <v/>
      </c>
      <c r="L1249" s="30">
        <f>SUMIF('1130 Salta'!$A$2:$A$485,$G1249,'1130 Salta'!$Q$2:$Q$485)</f>
        <v/>
      </c>
      <c r="M1249" s="30">
        <f>$K1249-$L1249</f>
        <v/>
      </c>
      <c r="N1249" s="31">
        <f>IFERROR(SUMIF('1130 Salta'!$A$2:$A$485,$G1249,'1130 Salta'!$M$2:$M$485)/$K1249,0)</f>
        <v/>
      </c>
      <c r="O1249" s="31">
        <f>IFERROR($K1249*$N1249,"")</f>
        <v/>
      </c>
      <c r="P1249" s="31">
        <f>IFERROR($L1249*$N1249,"")</f>
        <v/>
      </c>
      <c r="Q1249" s="31">
        <f>$M1249*$N1249</f>
        <v/>
      </c>
      <c r="R1249" s="29" t="n"/>
      <c r="S1249" s="37" t="inlineStr">
        <is>
          <t>Alta</t>
        </is>
      </c>
      <c r="T1249" s="29" t="inlineStr">
        <is>
          <t>Homologado – confianza Alta</t>
        </is>
      </c>
      <c r="U1249" s="38" t="inlineStr">
        <is>
          <t>Dar de baja en SAP</t>
        </is>
      </c>
      <c r="V1249" s="29" t="inlineStr">
        <is>
          <t>Homologación por código Avain (master M04-001)</t>
        </is>
      </c>
      <c r="W1249" s="29" t="inlineStr">
        <is>
          <t>No</t>
        </is>
      </c>
      <c r="X1249" s="29" t="n"/>
      <c r="Y1249" s="29" t="inlineStr">
        <is>
          <t>Sí</t>
        </is>
      </c>
      <c r="Z1249" s="29" t="inlineStr">
        <is>
          <t>M04-001</t>
        </is>
      </c>
      <c r="AA1249" s="29" t="inlineStr">
        <is>
          <t>Homologación: confianza base Alta + confianza SAP Alta → Alta.</t>
        </is>
      </c>
    </row>
    <row r="1250">
      <c r="A1250" s="29" t="inlineStr">
        <is>
          <t>Salta</t>
        </is>
      </c>
      <c r="B1250" s="29" t="inlineStr">
        <is>
          <t>1130</t>
        </is>
      </c>
      <c r="C1250" s="29" t="inlineStr">
        <is>
          <t>Stock SAP</t>
        </is>
      </c>
      <c r="D1250" s="29" t="inlineStr">
        <is>
          <t>Medicamentos</t>
        </is>
      </c>
      <c r="E1250" s="29" t="inlineStr">
        <is>
          <t>ZMED</t>
        </is>
      </c>
      <c r="F1250" s="29" t="inlineStr">
        <is>
          <t>Dentro del alcance</t>
        </is>
      </c>
      <c r="G1250" s="29" t="inlineStr">
        <is>
          <t>1000485</t>
        </is>
      </c>
      <c r="H1250" s="29" t="inlineStr">
        <is>
          <t>CIPROFLOXACINA 500MG COMP</t>
        </is>
      </c>
      <c r="I1250" s="29" t="inlineStr">
        <is>
          <t>72</t>
        </is>
      </c>
      <c r="J1250" s="29" t="inlineStr">
        <is>
          <t>Ciprofloxacina Comprimidos x 500mg</t>
        </is>
      </c>
      <c r="K1250" s="30">
        <f>SUMIF('1130 Salta'!$A$2:$A$485,$G1250,'1130 Salta'!$I$2:$I$485)</f>
        <v/>
      </c>
      <c r="L1250" s="30">
        <f>SUMIF('1130 Salta'!$A$2:$A$485,$G1250,'1130 Salta'!$Q$2:$Q$485)</f>
        <v/>
      </c>
      <c r="M1250" s="30">
        <f>$K1250-$L1250</f>
        <v/>
      </c>
      <c r="N1250" s="31">
        <f>IFERROR(SUMIF('1130 Salta'!$A$2:$A$485,$G1250,'1130 Salta'!$M$2:$M$485)/$K1250,0)</f>
        <v/>
      </c>
      <c r="O1250" s="31">
        <f>IFERROR($K1250*$N1250,"")</f>
        <v/>
      </c>
      <c r="P1250" s="31">
        <f>IFERROR($L1250*$N1250,"")</f>
        <v/>
      </c>
      <c r="Q1250" s="31">
        <f>$M1250*$N1250</f>
        <v/>
      </c>
      <c r="R1250" s="29" t="n"/>
      <c r="S1250" s="37" t="inlineStr">
        <is>
          <t>Alta</t>
        </is>
      </c>
      <c r="T1250" s="29" t="inlineStr">
        <is>
          <t>Homologado – confianza Alta</t>
        </is>
      </c>
      <c r="U1250" s="38" t="inlineStr">
        <is>
          <t>Dar de baja en SAP</t>
        </is>
      </c>
      <c r="V1250" s="29" t="inlineStr">
        <is>
          <t>Homologación por código Avain (master M11-004)</t>
        </is>
      </c>
      <c r="W1250" s="29" t="inlineStr">
        <is>
          <t>No</t>
        </is>
      </c>
      <c r="X1250" s="29" t="n"/>
      <c r="Y1250" s="29" t="inlineStr">
        <is>
          <t>Sí</t>
        </is>
      </c>
      <c r="Z1250" s="29" t="inlineStr">
        <is>
          <t>M11-004</t>
        </is>
      </c>
      <c r="AA1250" s="29" t="inlineStr">
        <is>
          <t>Homologación: confianza base Alta + confianza SAP Alta → Alta. Otros códigos SAP del master no están en el stock de este centro: 1000853.</t>
        </is>
      </c>
    </row>
    <row r="1251">
      <c r="A1251" s="29" t="inlineStr">
        <is>
          <t>Salta</t>
        </is>
      </c>
      <c r="B1251" s="29" t="inlineStr">
        <is>
          <t>1130</t>
        </is>
      </c>
      <c r="C1251" s="29" t="inlineStr">
        <is>
          <t>Stock SAP</t>
        </is>
      </c>
      <c r="D1251" s="29" t="inlineStr">
        <is>
          <t>Descartables</t>
        </is>
      </c>
      <c r="E1251" s="29" t="inlineStr">
        <is>
          <t>ZDES</t>
        </is>
      </c>
      <c r="F1251" s="29" t="inlineStr">
        <is>
          <t>Dentro del alcance</t>
        </is>
      </c>
      <c r="G1251" s="29" t="inlineStr">
        <is>
          <t>2002475</t>
        </is>
      </c>
      <c r="H1251" s="29" t="inlineStr">
        <is>
          <t>VENDAS TIPO CAMBRIC - 7CM</t>
        </is>
      </c>
      <c r="I1251" s="29" t="inlineStr">
        <is>
          <t>440</t>
        </is>
      </c>
      <c r="J1251" s="29" t="inlineStr">
        <is>
          <t>Venda de 7 cm</t>
        </is>
      </c>
      <c r="K1251" s="30">
        <f>SUMIF('1130 Salta'!$A$2:$A$485,$G1251,'1130 Salta'!$I$2:$I$485)</f>
        <v/>
      </c>
      <c r="L1251" s="30">
        <f>SUMIF('1130 Salta'!$A$2:$A$485,$G1251,'1130 Salta'!$Q$2:$Q$485)</f>
        <v/>
      </c>
      <c r="M1251" s="30">
        <f>$K1251-$L1251</f>
        <v/>
      </c>
      <c r="N1251" s="31">
        <f>IFERROR(SUMIF('1130 Salta'!$A$2:$A$485,$G1251,'1130 Salta'!$M$2:$M$485)/$K1251,0)</f>
        <v/>
      </c>
      <c r="O1251" s="31">
        <f>IFERROR($K1251*$N1251,"")</f>
        <v/>
      </c>
      <c r="P1251" s="31">
        <f>IFERROR($L1251*$N1251,"")</f>
        <v/>
      </c>
      <c r="Q1251" s="31">
        <f>$M1251*$N1251</f>
        <v/>
      </c>
      <c r="R1251" s="29" t="n"/>
      <c r="S1251" s="42" t="inlineStr">
        <is>
          <t>Media</t>
        </is>
      </c>
      <c r="T1251" s="29" t="inlineStr">
        <is>
          <t>Homologado – confianza Media – pendiente de validación</t>
        </is>
      </c>
      <c r="U1251" s="38" t="inlineStr">
        <is>
          <t>Dar de baja en SAP</t>
        </is>
      </c>
      <c r="V1251" s="29" t="inlineStr">
        <is>
          <t>Homologación por código Avain (master K-270)</t>
        </is>
      </c>
      <c r="W1251" s="29" t="inlineStr">
        <is>
          <t>Sí</t>
        </is>
      </c>
      <c r="X1251" s="29" t="inlineStr">
        <is>
          <t>2002475, 2000079</t>
        </is>
      </c>
      <c r="Y1251" s="29" t="inlineStr">
        <is>
          <t>Sí</t>
        </is>
      </c>
      <c r="Z1251" s="29" t="inlineStr">
        <is>
          <t>K-270</t>
        </is>
      </c>
      <c r="AA1251" s="29" t="inlineStr">
        <is>
          <t>Homologación: confianza base Media + confianza SAP Media → Media. El cruce SAP–Avain identificó 2 códigos SAP como posibles equivalentes del mismo ítem de Avain (2002475, 2000079). Se imputó al primero (lógica BUSCARV); requiere validación posterior. Otros códigos SAP del master no están en el stock de este centro: 2000080, 2000314.</t>
        </is>
      </c>
    </row>
    <row r="1252">
      <c r="A1252" s="29" t="inlineStr">
        <is>
          <t>Salta</t>
        </is>
      </c>
      <c r="B1252" s="29" t="inlineStr">
        <is>
          <t>1130</t>
        </is>
      </c>
      <c r="C1252" s="29" t="inlineStr">
        <is>
          <t>Stock SAP</t>
        </is>
      </c>
      <c r="D1252" s="29" t="inlineStr">
        <is>
          <t>Medicamentos</t>
        </is>
      </c>
      <c r="E1252" s="29" t="inlineStr">
        <is>
          <t>ZMED</t>
        </is>
      </c>
      <c r="F1252" s="29" t="inlineStr">
        <is>
          <t>Dentro del alcance</t>
        </is>
      </c>
      <c r="G1252" s="29" t="inlineStr">
        <is>
          <t>1000471</t>
        </is>
      </c>
      <c r="H1252" s="29" t="inlineStr">
        <is>
          <t>ACETAZOLAMIDA 250 MG</t>
        </is>
      </c>
      <c r="I1252" s="29" t="inlineStr">
        <is>
          <t>9</t>
        </is>
      </c>
      <c r="J1252" s="29" t="inlineStr">
        <is>
          <t>Acetazolamida Comprimidos x 250mg</t>
        </is>
      </c>
      <c r="K1252" s="30">
        <f>SUMIF('1130 Salta'!$A$2:$A$485,$G1252,'1130 Salta'!$I$2:$I$485)</f>
        <v/>
      </c>
      <c r="L1252" s="30">
        <f>SUMIF('1130 Salta'!$A$2:$A$485,$G1252,'1130 Salta'!$Q$2:$Q$485)</f>
        <v/>
      </c>
      <c r="M1252" s="30">
        <f>$K1252-$L1252</f>
        <v/>
      </c>
      <c r="N1252" s="31">
        <f>IFERROR(SUMIF('1130 Salta'!$A$2:$A$485,$G1252,'1130 Salta'!$M$2:$M$485)/$K1252,0)</f>
        <v/>
      </c>
      <c r="O1252" s="31">
        <f>IFERROR($K1252*$N1252,"")</f>
        <v/>
      </c>
      <c r="P1252" s="31">
        <f>IFERROR($L1252*$N1252,"")</f>
        <v/>
      </c>
      <c r="Q1252" s="31">
        <f>$M1252*$N1252</f>
        <v/>
      </c>
      <c r="R1252" s="29" t="n"/>
      <c r="S1252" s="37" t="inlineStr">
        <is>
          <t>Alta</t>
        </is>
      </c>
      <c r="T1252" s="29" t="inlineStr">
        <is>
          <t>Homologado – confianza Alta</t>
        </is>
      </c>
      <c r="U1252" s="38" t="inlineStr">
        <is>
          <t>Dar de baja en SAP</t>
        </is>
      </c>
      <c r="V1252" s="29" t="inlineStr">
        <is>
          <t>Homologación por código Avain (master M12-002)</t>
        </is>
      </c>
      <c r="W1252" s="29" t="inlineStr">
        <is>
          <t>No</t>
        </is>
      </c>
      <c r="X1252" s="29" t="n"/>
      <c r="Y1252" s="29" t="inlineStr">
        <is>
          <t>Sí</t>
        </is>
      </c>
      <c r="Z1252" s="29" t="inlineStr">
        <is>
          <t>M12-002</t>
        </is>
      </c>
      <c r="AA1252" s="29" t="inlineStr">
        <is>
          <t>Homologación: confianza base Alta + confianza SAP Alta → Alta.</t>
        </is>
      </c>
    </row>
    <row r="1253">
      <c r="A1253" s="29" t="inlineStr">
        <is>
          <t>Salta</t>
        </is>
      </c>
      <c r="B1253" s="29" t="inlineStr">
        <is>
          <t>1130</t>
        </is>
      </c>
      <c r="C1253" s="29" t="inlineStr">
        <is>
          <t>Stock SAP</t>
        </is>
      </c>
      <c r="D1253" s="29" t="inlineStr">
        <is>
          <t>Medicamentos</t>
        </is>
      </c>
      <c r="E1253" s="29" t="inlineStr">
        <is>
          <t>ZMED</t>
        </is>
      </c>
      <c r="F1253" s="29" t="inlineStr">
        <is>
          <t>Dentro del alcance</t>
        </is>
      </c>
      <c r="G1253" s="29" t="inlineStr">
        <is>
          <t>1000526</t>
        </is>
      </c>
      <c r="H1253" s="29" t="inlineStr">
        <is>
          <t>CLARITROMICINA 500 COMPRIMIDOS</t>
        </is>
      </c>
      <c r="I1253" s="29" t="inlineStr">
        <is>
          <t>73</t>
        </is>
      </c>
      <c r="J1253" s="29" t="inlineStr">
        <is>
          <t>Claritromicina Comprimidos x 500mg</t>
        </is>
      </c>
      <c r="K1253" s="30">
        <f>SUMIF('1130 Salta'!$A$2:$A$485,$G1253,'1130 Salta'!$I$2:$I$485)</f>
        <v/>
      </c>
      <c r="L1253" s="30">
        <f>SUMIF('1130 Salta'!$A$2:$A$485,$G1253,'1130 Salta'!$Q$2:$Q$485)</f>
        <v/>
      </c>
      <c r="M1253" s="30">
        <f>$K1253-$L1253</f>
        <v/>
      </c>
      <c r="N1253" s="31">
        <f>IFERROR(SUMIF('1130 Salta'!$A$2:$A$485,$G1253,'1130 Salta'!$M$2:$M$485)/$K1253,0)</f>
        <v/>
      </c>
      <c r="O1253" s="31">
        <f>IFERROR($K1253*$N1253,"")</f>
        <v/>
      </c>
      <c r="P1253" s="31">
        <f>IFERROR($L1253*$N1253,"")</f>
        <v/>
      </c>
      <c r="Q1253" s="31">
        <f>$M1253*$N1253</f>
        <v/>
      </c>
      <c r="R1253" s="29" t="n"/>
      <c r="S1253" s="42" t="inlineStr">
        <is>
          <t>Media</t>
        </is>
      </c>
      <c r="T1253" s="29" t="inlineStr">
        <is>
          <t>Homologado – confianza Media – pendiente de validación</t>
        </is>
      </c>
      <c r="U1253" s="38" t="inlineStr">
        <is>
          <t>Dar de baja en SAP</t>
        </is>
      </c>
      <c r="V1253" s="29" t="inlineStr">
        <is>
          <t>Homologación por código Avain (master M11-006)</t>
        </is>
      </c>
      <c r="W1253" s="29" t="inlineStr">
        <is>
          <t>No</t>
        </is>
      </c>
      <c r="X1253" s="29" t="n"/>
      <c r="Y1253" s="29" t="inlineStr">
        <is>
          <t>Sí</t>
        </is>
      </c>
      <c r="Z1253" s="29" t="inlineStr">
        <is>
          <t>M11-006</t>
        </is>
      </c>
      <c r="AA1253" s="29" t="inlineStr">
        <is>
          <t>Homologación: confianza base Alta + confianza SAP Media → Media.</t>
        </is>
      </c>
    </row>
    <row r="1254">
      <c r="A1254" s="29" t="inlineStr">
        <is>
          <t>Salta</t>
        </is>
      </c>
      <c r="B1254" s="29" t="inlineStr">
        <is>
          <t>1130</t>
        </is>
      </c>
      <c r="C1254" s="29" t="inlineStr">
        <is>
          <t>Stock SAP</t>
        </is>
      </c>
      <c r="D1254" s="29" t="inlineStr">
        <is>
          <t>Medicamentos</t>
        </is>
      </c>
      <c r="E1254" s="29" t="inlineStr">
        <is>
          <t>ZMED</t>
        </is>
      </c>
      <c r="F1254" s="29" t="inlineStr">
        <is>
          <t>Dentro del alcance</t>
        </is>
      </c>
      <c r="G1254" s="29" t="inlineStr">
        <is>
          <t>1000022</t>
        </is>
      </c>
      <c r="H1254" s="29" t="inlineStr">
        <is>
          <t>DIPIRONA 1G AMPOLLA DE 2ML INYECTABLE</t>
        </is>
      </c>
      <c r="I1254" s="29" t="inlineStr">
        <is>
          <t>106</t>
        </is>
      </c>
      <c r="J1254" s="29" t="inlineStr">
        <is>
          <t>Dipirona inyectable 1amp=2ml 1gr</t>
        </is>
      </c>
      <c r="K1254" s="30">
        <f>SUMIF('1130 Salta'!$A$2:$A$485,$G1254,'1130 Salta'!$I$2:$I$485)</f>
        <v/>
      </c>
      <c r="L1254" s="30">
        <f>SUMIF('1130 Salta'!$A$2:$A$485,$G1254,'1130 Salta'!$Q$2:$Q$485)</f>
        <v/>
      </c>
      <c r="M1254" s="30">
        <f>$K1254-$L1254</f>
        <v/>
      </c>
      <c r="N1254" s="31">
        <f>IFERROR(SUMIF('1130 Salta'!$A$2:$A$485,$G1254,'1130 Salta'!$M$2:$M$485)/$K1254,0)</f>
        <v/>
      </c>
      <c r="O1254" s="31">
        <f>IFERROR($K1254*$N1254,"")</f>
        <v/>
      </c>
      <c r="P1254" s="31">
        <f>IFERROR($L1254*$N1254,"")</f>
        <v/>
      </c>
      <c r="Q1254" s="31">
        <f>$M1254*$N1254</f>
        <v/>
      </c>
      <c r="R1254" s="29" t="n"/>
      <c r="S1254" s="37" t="inlineStr">
        <is>
          <t>Alta</t>
        </is>
      </c>
      <c r="T1254" s="29" t="inlineStr">
        <is>
          <t>Homologado – confianza Alta</t>
        </is>
      </c>
      <c r="U1254" s="37" t="inlineStr">
        <is>
          <t>Dar de alta en SAP</t>
        </is>
      </c>
      <c r="V1254" s="29" t="inlineStr">
        <is>
          <t>Homologación por código Avain (master M01-010)</t>
        </is>
      </c>
      <c r="W1254" s="29" t="inlineStr">
        <is>
          <t>No</t>
        </is>
      </c>
      <c r="X1254" s="29" t="n"/>
      <c r="Y1254" s="29" t="inlineStr">
        <is>
          <t>Sí</t>
        </is>
      </c>
      <c r="Z1254" s="29" t="inlineStr">
        <is>
          <t>M01-010</t>
        </is>
      </c>
      <c r="AA1254" s="29" t="inlineStr">
        <is>
          <t>Homologación: confianza base Alta + confianza SAP Alta → Alta.</t>
        </is>
      </c>
    </row>
    <row r="1255">
      <c r="A1255" s="29" t="inlineStr">
        <is>
          <t>Salta</t>
        </is>
      </c>
      <c r="B1255" s="29" t="inlineStr">
        <is>
          <t>1130</t>
        </is>
      </c>
      <c r="C1255" s="29" t="inlineStr">
        <is>
          <t>Stock SAP</t>
        </is>
      </c>
      <c r="D1255" s="29" t="inlineStr">
        <is>
          <t>Medicamentos</t>
        </is>
      </c>
      <c r="E1255" s="29" t="inlineStr">
        <is>
          <t>ZMED</t>
        </is>
      </c>
      <c r="F1255" s="29" t="inlineStr">
        <is>
          <t>Dentro del alcance</t>
        </is>
      </c>
      <c r="G1255" s="29" t="inlineStr">
        <is>
          <t>1000078</t>
        </is>
      </c>
      <c r="H1255" s="29" t="inlineStr">
        <is>
          <t>SOLUCION GLUCOSADA HIPERTONICA 25% AMP</t>
        </is>
      </c>
      <c r="I1255" s="29" t="inlineStr">
        <is>
          <t>132</t>
        </is>
      </c>
      <c r="J1255" s="29" t="inlineStr">
        <is>
          <t>Glucosado hipertónico al 25% 1 amp=10ml 250mg/1ml</t>
        </is>
      </c>
      <c r="K1255" s="30">
        <f>SUMIF('1130 Salta'!$A$2:$A$485,$G1255,'1130 Salta'!$I$2:$I$485)</f>
        <v/>
      </c>
      <c r="L1255" s="30">
        <f>SUMIF('1130 Salta'!$A$2:$A$485,$G1255,'1130 Salta'!$Q$2:$Q$485)</f>
        <v/>
      </c>
      <c r="M1255" s="30">
        <f>$K1255-$L1255</f>
        <v/>
      </c>
      <c r="N1255" s="31">
        <f>IFERROR(SUMIF('1130 Salta'!$A$2:$A$485,$G1255,'1130 Salta'!$M$2:$M$485)/$K1255,0)</f>
        <v/>
      </c>
      <c r="O1255" s="31">
        <f>IFERROR($K1255*$N1255,"")</f>
        <v/>
      </c>
      <c r="P1255" s="31">
        <f>IFERROR($L1255*$N1255,"")</f>
        <v/>
      </c>
      <c r="Q1255" s="31">
        <f>$M1255*$N1255</f>
        <v/>
      </c>
      <c r="R1255" s="29" t="n"/>
      <c r="S1255" s="42" t="inlineStr">
        <is>
          <t>Media</t>
        </is>
      </c>
      <c r="T1255" s="29" t="inlineStr">
        <is>
          <t>Homologado – confianza Media – pendiente de validación</t>
        </is>
      </c>
      <c r="U1255" s="37" t="inlineStr">
        <is>
          <t>Dar de alta en SAP</t>
        </is>
      </c>
      <c r="V1255" s="29" t="inlineStr">
        <is>
          <t>Cruce por nomenclatura SAP</t>
        </is>
      </c>
      <c r="W1255" s="29" t="inlineStr">
        <is>
          <t>No</t>
        </is>
      </c>
      <c r="X1255" s="29" t="n"/>
      <c r="Y1255" s="29" t="inlineStr">
        <is>
          <t>Sí</t>
        </is>
      </c>
      <c r="Z1255" s="29" t="inlineStr">
        <is>
          <t>M13-004</t>
        </is>
      </c>
      <c r="AA1255" s="29" t="inlineStr">
        <is>
          <t>Homologado al master M13-004, pero sus códigos SAP (1000288) no figuran en el stock SAP de este centro. Cruce por nomenclatura: dosis coincide; similitud 0.59.</t>
        </is>
      </c>
    </row>
    <row r="1256">
      <c r="A1256" s="29" t="inlineStr">
        <is>
          <t>Salta</t>
        </is>
      </c>
      <c r="B1256" s="29" t="inlineStr">
        <is>
          <t>1130</t>
        </is>
      </c>
      <c r="C1256" s="29" t="inlineStr">
        <is>
          <t>Stock SAP</t>
        </is>
      </c>
      <c r="D1256" s="29" t="inlineStr">
        <is>
          <t>Medicamentos</t>
        </is>
      </c>
      <c r="E1256" s="29" t="inlineStr">
        <is>
          <t>ZMED</t>
        </is>
      </c>
      <c r="F1256" s="29" t="inlineStr">
        <is>
          <t>Dentro del alcance</t>
        </is>
      </c>
      <c r="G1256" s="29" t="inlineStr">
        <is>
          <t>1000100</t>
        </is>
      </c>
      <c r="H1256" s="29" t="inlineStr">
        <is>
          <t>FUROSEMIDA AMPOLLA DE 20 MG/2ML</t>
        </is>
      </c>
      <c r="I1256" s="29" t="inlineStr">
        <is>
          <t>125</t>
        </is>
      </c>
      <c r="J1256" s="29" t="inlineStr">
        <is>
          <t>Furosemida 1 amp=2ml x 20mg</t>
        </is>
      </c>
      <c r="K1256" s="30">
        <f>SUMIF('1130 Salta'!$A$2:$A$485,$G1256,'1130 Salta'!$I$2:$I$485)</f>
        <v/>
      </c>
      <c r="L1256" s="30">
        <f>SUMIF('1130 Salta'!$A$2:$A$485,$G1256,'1130 Salta'!$Q$2:$Q$485)</f>
        <v/>
      </c>
      <c r="M1256" s="30">
        <f>$K1256-$L1256</f>
        <v/>
      </c>
      <c r="N1256" s="31">
        <f>IFERROR(SUMIF('1130 Salta'!$A$2:$A$485,$G1256,'1130 Salta'!$M$2:$M$485)/$K1256,0)</f>
        <v/>
      </c>
      <c r="O1256" s="31">
        <f>IFERROR($K1256*$N1256,"")</f>
        <v/>
      </c>
      <c r="P1256" s="31">
        <f>IFERROR($L1256*$N1256,"")</f>
        <v/>
      </c>
      <c r="Q1256" s="31">
        <f>$M1256*$N1256</f>
        <v/>
      </c>
      <c r="R1256" s="29" t="n"/>
      <c r="S1256" s="37" t="inlineStr">
        <is>
          <t>Alta</t>
        </is>
      </c>
      <c r="T1256" s="29" t="inlineStr">
        <is>
          <t>Homologado – confianza Alta</t>
        </is>
      </c>
      <c r="U1256" s="37" t="inlineStr">
        <is>
          <t>Dar de alta en SAP</t>
        </is>
      </c>
      <c r="V1256" s="29" t="inlineStr">
        <is>
          <t>Homologación por código Avain (master M12-001)</t>
        </is>
      </c>
      <c r="W1256" s="29" t="inlineStr">
        <is>
          <t>No</t>
        </is>
      </c>
      <c r="X1256" s="29" t="n"/>
      <c r="Y1256" s="29" t="inlineStr">
        <is>
          <t>Sí</t>
        </is>
      </c>
      <c r="Z1256" s="29" t="inlineStr">
        <is>
          <t>M12-001</t>
        </is>
      </c>
      <c r="AA1256" s="29" t="inlineStr">
        <is>
          <t>Homologación: confianza base Alta + confianza SAP Alta → Alta. El material ocupa 2 filas en la hoja 1130 Salta (lote/almacén). La cantidad SAP y la física de esta vista son el total del material.</t>
        </is>
      </c>
    </row>
    <row r="1257">
      <c r="A1257" s="29" t="inlineStr">
        <is>
          <t>Salta</t>
        </is>
      </c>
      <c r="B1257" s="29" t="inlineStr">
        <is>
          <t>1130</t>
        </is>
      </c>
      <c r="C1257" s="29" t="inlineStr">
        <is>
          <t>Stock SAP</t>
        </is>
      </c>
      <c r="D1257" s="29" t="inlineStr">
        <is>
          <t>Medicamentos</t>
        </is>
      </c>
      <c r="E1257" s="29" t="inlineStr">
        <is>
          <t>ZMED</t>
        </is>
      </c>
      <c r="F1257" s="29" t="inlineStr">
        <is>
          <t>Dentro del alcance</t>
        </is>
      </c>
      <c r="G1257" s="29" t="inlineStr">
        <is>
          <t>1000103</t>
        </is>
      </c>
      <c r="H1257" s="29" t="inlineStr">
        <is>
          <t>FENITOINA 100MG /2ML AMPOLLA</t>
        </is>
      </c>
      <c r="I1257" s="29" t="inlineStr">
        <is>
          <t>103</t>
        </is>
      </c>
      <c r="J1257" s="29" t="inlineStr">
        <is>
          <t>Fenitoina 1 amp=2ml x100mg</t>
        </is>
      </c>
      <c r="K1257" s="30">
        <f>SUMIF('1130 Salta'!$A$2:$A$485,$G1257,'1130 Salta'!$I$2:$I$485)</f>
        <v/>
      </c>
      <c r="L1257" s="30">
        <f>SUMIF('1130 Salta'!$A$2:$A$485,$G1257,'1130 Salta'!$Q$2:$Q$485)</f>
        <v/>
      </c>
      <c r="M1257" s="30">
        <f>$K1257-$L1257</f>
        <v/>
      </c>
      <c r="N1257" s="31">
        <f>IFERROR(SUMIF('1130 Salta'!$A$2:$A$485,$G1257,'1130 Salta'!$M$2:$M$485)/$K1257,0)</f>
        <v/>
      </c>
      <c r="O1257" s="31">
        <f>IFERROR($K1257*$N1257,"")</f>
        <v/>
      </c>
      <c r="P1257" s="31">
        <f>IFERROR($L1257*$N1257,"")</f>
        <v/>
      </c>
      <c r="Q1257" s="31">
        <f>$M1257*$N1257</f>
        <v/>
      </c>
      <c r="R1257" s="29" t="n"/>
      <c r="S1257" s="37" t="inlineStr">
        <is>
          <t>Alta</t>
        </is>
      </c>
      <c r="T1257" s="29" t="inlineStr">
        <is>
          <t>Homologado – confianza Alta</t>
        </is>
      </c>
      <c r="U1257" s="38" t="inlineStr">
        <is>
          <t>Dar de baja en SAP</t>
        </is>
      </c>
      <c r="V1257" s="29" t="inlineStr">
        <is>
          <t>Homologación por código Avain (master M09-002)</t>
        </is>
      </c>
      <c r="W1257" s="29" t="inlineStr">
        <is>
          <t>No</t>
        </is>
      </c>
      <c r="X1257" s="29" t="n"/>
      <c r="Y1257" s="29" t="inlineStr">
        <is>
          <t>Sí</t>
        </is>
      </c>
      <c r="Z1257" s="29" t="inlineStr">
        <is>
          <t>M09-002</t>
        </is>
      </c>
      <c r="AA1257" s="29" t="inlineStr">
        <is>
          <t>Homologación: confianza base Alta + confianza SAP Alta → Alta.</t>
        </is>
      </c>
    </row>
    <row r="1258">
      <c r="A1258" s="29" t="inlineStr">
        <is>
          <t>Salta</t>
        </is>
      </c>
      <c r="B1258" s="29" t="inlineStr">
        <is>
          <t>1130</t>
        </is>
      </c>
      <c r="C1258" s="29" t="inlineStr">
        <is>
          <t>Stock SAP</t>
        </is>
      </c>
      <c r="D1258" s="29" t="inlineStr">
        <is>
          <t>Medicamentos</t>
        </is>
      </c>
      <c r="E1258" s="29" t="inlineStr">
        <is>
          <t>ZMED</t>
        </is>
      </c>
      <c r="F1258" s="29" t="inlineStr">
        <is>
          <t>Dentro del alcance</t>
        </is>
      </c>
      <c r="G1258" s="29" t="inlineStr">
        <is>
          <t>1000136</t>
        </is>
      </c>
      <c r="H1258" s="29" t="inlineStr">
        <is>
          <t>ASPIRINA DE 100 MG</t>
        </is>
      </c>
      <c r="I1258" s="29" t="inlineStr">
        <is>
          <t>38</t>
        </is>
      </c>
      <c r="J1258" s="29" t="inlineStr">
        <is>
          <t>Aspirina Comprimidos x 500mg</t>
        </is>
      </c>
      <c r="K1258" s="30">
        <f>SUMIF('1130 Salta'!$A$2:$A$485,$G1258,'1130 Salta'!$I$2:$I$485)</f>
        <v/>
      </c>
      <c r="L1258" s="30">
        <f>SUMIF('1130 Salta'!$A$2:$A$485,$G1258,'1130 Salta'!$Q$2:$Q$485)</f>
        <v/>
      </c>
      <c r="M1258" s="30">
        <f>$K1258-$L1258</f>
        <v/>
      </c>
      <c r="N1258" s="31">
        <f>IFERROR(SUMIF('1130 Salta'!$A$2:$A$485,$G1258,'1130 Salta'!$M$2:$M$485)/$K1258,0)</f>
        <v/>
      </c>
      <c r="O1258" s="31">
        <f>IFERROR($K1258*$N1258,"")</f>
        <v/>
      </c>
      <c r="P1258" s="31">
        <f>IFERROR($L1258*$N1258,"")</f>
        <v/>
      </c>
      <c r="Q1258" s="31">
        <f>$M1258*$N1258</f>
        <v/>
      </c>
      <c r="R1258" s="29" t="n"/>
      <c r="S1258" s="38" t="inlineStr">
        <is>
          <t>Baja</t>
        </is>
      </c>
      <c r="T1258" s="29" t="inlineStr">
        <is>
          <t>Homologado – confianza Baja – pendiente de validación</t>
        </is>
      </c>
      <c r="U1258" s="38" t="inlineStr">
        <is>
          <t>Dar de baja en SAP</t>
        </is>
      </c>
      <c r="V1258" s="29" t="inlineStr">
        <is>
          <t>Cruce por nomenclatura SAP</t>
        </is>
      </c>
      <c r="W1258" s="29" t="inlineStr">
        <is>
          <t>No</t>
        </is>
      </c>
      <c r="X1258" s="29" t="n"/>
      <c r="Y1258" s="29" t="inlineStr">
        <is>
          <t>Sí</t>
        </is>
      </c>
      <c r="Z1258" s="29" t="n"/>
      <c r="AA1258" s="29" t="inlineStr">
        <is>
          <t>Cruce por nomenclatura: dosis/presentación distinta (500MG vs 100MG); similitud 0.60.</t>
        </is>
      </c>
    </row>
    <row r="1259">
      <c r="A1259" s="29" t="inlineStr">
        <is>
          <t>Salta</t>
        </is>
      </c>
      <c r="B1259" s="29" t="inlineStr">
        <is>
          <t>1130</t>
        </is>
      </c>
      <c r="C1259" s="29" t="inlineStr">
        <is>
          <t>Stock SAP</t>
        </is>
      </c>
      <c r="D1259" s="29" t="inlineStr">
        <is>
          <t>Medicamentos</t>
        </is>
      </c>
      <c r="E1259" s="29" t="inlineStr">
        <is>
          <t>ZMED</t>
        </is>
      </c>
      <c r="F1259" s="29" t="inlineStr">
        <is>
          <t>Dentro del alcance</t>
        </is>
      </c>
      <c r="G1259" s="29" t="inlineStr">
        <is>
          <t>1001231</t>
        </is>
      </c>
      <c r="H1259" s="29" t="inlineStr">
        <is>
          <t>HIOSCINA 20 MG AMP cjax100</t>
        </is>
      </c>
      <c r="I1259" s="29" t="n"/>
      <c r="J1259" s="29" t="n"/>
      <c r="K1259" s="30">
        <f>SUMIF('1130 Salta'!$A$2:$A$485,$G1259,'1130 Salta'!$I$2:$I$485)</f>
        <v/>
      </c>
      <c r="L1259" s="30">
        <f>SUMIF('1130 Salta'!$A$2:$A$485,$G1259,'1130 Salta'!$Q$2:$Q$485)</f>
        <v/>
      </c>
      <c r="M1259" s="30">
        <f>$K1259-$L1259</f>
        <v/>
      </c>
      <c r="N1259" s="31">
        <f>IFERROR(SUMIF('1130 Salta'!$A$2:$A$485,$G1259,'1130 Salta'!$M$2:$M$485)/$K1259,0)</f>
        <v/>
      </c>
      <c r="O1259" s="31">
        <f>IFERROR($K1259*$N1259,"")</f>
        <v/>
      </c>
      <c r="P1259" s="31">
        <f>IFERROR($L1259*$N1259,"")</f>
        <v/>
      </c>
      <c r="Q1259" s="31">
        <f>$M1259*$N1259</f>
        <v/>
      </c>
      <c r="R1259" s="29" t="n"/>
      <c r="S1259" s="39" t="n"/>
      <c r="T1259" s="29" t="inlineStr">
        <is>
          <t>Sin recuento físico en el inventario de Avain</t>
        </is>
      </c>
      <c r="U1259" s="40" t="inlineStr">
        <is>
          <t>Sin recuento físico</t>
        </is>
      </c>
      <c r="V1259" s="29" t="n"/>
      <c r="W1259" s="29" t="n"/>
      <c r="X1259" s="29" t="n"/>
      <c r="Y1259" s="29" t="n"/>
      <c r="Z1259" s="29" t="n"/>
      <c r="AA1259" s="29" t="n"/>
    </row>
    <row r="1260">
      <c r="A1260" s="29" t="inlineStr">
        <is>
          <t>Salta</t>
        </is>
      </c>
      <c r="B1260" s="29" t="inlineStr">
        <is>
          <t>1130</t>
        </is>
      </c>
      <c r="C1260" s="29" t="inlineStr">
        <is>
          <t>Stock SAP</t>
        </is>
      </c>
      <c r="D1260" s="29" t="inlineStr">
        <is>
          <t>Medicamentos</t>
        </is>
      </c>
      <c r="E1260" s="29" t="inlineStr">
        <is>
          <t>ZMED</t>
        </is>
      </c>
      <c r="F1260" s="29" t="inlineStr">
        <is>
          <t>Dentro del alcance</t>
        </is>
      </c>
      <c r="G1260" s="29" t="inlineStr">
        <is>
          <t>1001262</t>
        </is>
      </c>
      <c r="H1260" s="29" t="inlineStr">
        <is>
          <t>CATETER IV N14</t>
        </is>
      </c>
      <c r="I1260" s="29" t="inlineStr">
        <is>
          <t>1</t>
        </is>
      </c>
      <c r="J1260" s="29" t="inlineStr">
        <is>
          <t>Abbocath N° 14</t>
        </is>
      </c>
      <c r="K1260" s="30">
        <f>SUMIF('1130 Salta'!$A$2:$A$485,$G1260,'1130 Salta'!$I$2:$I$485)</f>
        <v/>
      </c>
      <c r="L1260" s="30">
        <f>SUMIF('1130 Salta'!$A$2:$A$485,$G1260,'1130 Salta'!$Q$2:$Q$485)</f>
        <v/>
      </c>
      <c r="M1260" s="30">
        <f>$K1260-$L1260</f>
        <v/>
      </c>
      <c r="N1260" s="31">
        <f>IFERROR(SUMIF('1130 Salta'!$A$2:$A$485,$G1260,'1130 Salta'!$M$2:$M$485)/$K1260,0)</f>
        <v/>
      </c>
      <c r="O1260" s="31">
        <f>IFERROR($K1260*$N1260,"")</f>
        <v/>
      </c>
      <c r="P1260" s="31">
        <f>IFERROR($L1260*$N1260,"")</f>
        <v/>
      </c>
      <c r="Q1260" s="31">
        <f>$M1260*$N1260</f>
        <v/>
      </c>
      <c r="R1260" s="29" t="n"/>
      <c r="S1260" s="38" t="inlineStr">
        <is>
          <t>Baja</t>
        </is>
      </c>
      <c r="T1260" s="29" t="inlineStr">
        <is>
          <t>Homologado – confianza Baja – pendiente de validación</t>
        </is>
      </c>
      <c r="U1260" s="38" t="inlineStr">
        <is>
          <t>Dar de baja en SAP</t>
        </is>
      </c>
      <c r="V1260" s="29" t="inlineStr">
        <is>
          <t>Homologación por código Avain (master D-125)</t>
        </is>
      </c>
      <c r="W1260" s="29" t="inlineStr">
        <is>
          <t>No</t>
        </is>
      </c>
      <c r="X1260" s="29" t="n"/>
      <c r="Y1260" s="29" t="inlineStr">
        <is>
          <t>Sí</t>
        </is>
      </c>
      <c r="Z1260" s="29" t="inlineStr">
        <is>
          <t>D-125</t>
        </is>
      </c>
      <c r="AA1260" s="29" t="inlineStr">
        <is>
          <t>Homologación: confianza base Alta + confianza SAP Alta → Alta. La nomenclatura del material imputado no respalda por sí sola la equivalencia (similitud 0.10); el vínculo proviene sólo de la homologación. Nivel degradado a Baja. Otros códigos SAP del master no están en el stock de este centro: 2000002.</t>
        </is>
      </c>
    </row>
    <row r="1261">
      <c r="A1261" s="29" t="inlineStr">
        <is>
          <t>Salta</t>
        </is>
      </c>
      <c r="B1261" s="29" t="inlineStr">
        <is>
          <t>1130</t>
        </is>
      </c>
      <c r="C1261" s="29" t="inlineStr">
        <is>
          <t>Stock SAP</t>
        </is>
      </c>
      <c r="D1261" s="29" t="inlineStr">
        <is>
          <t>Medicamentos</t>
        </is>
      </c>
      <c r="E1261" s="29" t="inlineStr">
        <is>
          <t>ZMED</t>
        </is>
      </c>
      <c r="F1261" s="29" t="inlineStr">
        <is>
          <t>Dentro del alcance</t>
        </is>
      </c>
      <c r="G1261" s="29" t="inlineStr">
        <is>
          <t>1001306</t>
        </is>
      </c>
      <c r="H1261" s="29" t="inlineStr">
        <is>
          <t>LIDOCAINA 2% 5 ML AMPOLLA</t>
        </is>
      </c>
      <c r="I1261" s="29" t="inlineStr">
        <is>
          <t>168</t>
        </is>
      </c>
      <c r="J1261" s="29" t="inlineStr">
        <is>
          <t>Lidocaina 2% 1 amp=5ml</t>
        </is>
      </c>
      <c r="K1261" s="30">
        <f>SUMIF('1130 Salta'!$A$2:$A$485,$G1261,'1130 Salta'!$I$2:$I$485)</f>
        <v/>
      </c>
      <c r="L1261" s="30">
        <f>SUMIF('1130 Salta'!$A$2:$A$485,$G1261,'1130 Salta'!$Q$2:$Q$485)</f>
        <v/>
      </c>
      <c r="M1261" s="30">
        <f>$K1261-$L1261</f>
        <v/>
      </c>
      <c r="N1261" s="31">
        <f>IFERROR(SUMIF('1130 Salta'!$A$2:$A$485,$G1261,'1130 Salta'!$M$2:$M$485)/$K1261,0)</f>
        <v/>
      </c>
      <c r="O1261" s="31">
        <f>IFERROR($K1261*$N1261,"")</f>
        <v/>
      </c>
      <c r="P1261" s="31">
        <f>IFERROR($L1261*$N1261,"")</f>
        <v/>
      </c>
      <c r="Q1261" s="31">
        <f>$M1261*$N1261</f>
        <v/>
      </c>
      <c r="R1261" s="29" t="n"/>
      <c r="S1261" s="37" t="inlineStr">
        <is>
          <t>Alta</t>
        </is>
      </c>
      <c r="T1261" s="29" t="inlineStr">
        <is>
          <t>Homologado – confianza Alta</t>
        </is>
      </c>
      <c r="U1261" s="37" t="inlineStr">
        <is>
          <t>Dar de alta en SAP</t>
        </is>
      </c>
      <c r="V1261" s="29" t="inlineStr">
        <is>
          <t>Homologación por código Avain (master M15-001)</t>
        </is>
      </c>
      <c r="W1261" s="29" t="inlineStr">
        <is>
          <t>No</t>
        </is>
      </c>
      <c r="X1261" s="29" t="n"/>
      <c r="Y1261" s="29" t="inlineStr">
        <is>
          <t>Sí</t>
        </is>
      </c>
      <c r="Z1261" s="29" t="inlineStr">
        <is>
          <t>M15-001</t>
        </is>
      </c>
      <c r="AA1261" s="29" t="inlineStr">
        <is>
          <t>Homologación: confianza base Alta + confianza SAP Alta → Alta. Otros códigos SAP del master no están en el stock de este centro: 1000082.</t>
        </is>
      </c>
    </row>
    <row r="1262">
      <c r="A1262" s="29" t="inlineStr">
        <is>
          <t>Salta</t>
        </is>
      </c>
      <c r="B1262" s="29" t="inlineStr">
        <is>
          <t>1130</t>
        </is>
      </c>
      <c r="C1262" s="29" t="inlineStr">
        <is>
          <t>Stock SAP</t>
        </is>
      </c>
      <c r="D1262" s="29" t="inlineStr">
        <is>
          <t>Medicamentos</t>
        </is>
      </c>
      <c r="E1262" s="29" t="inlineStr">
        <is>
          <t>ZMED</t>
        </is>
      </c>
      <c r="F1262" s="29" t="inlineStr">
        <is>
          <t>Dentro del alcance</t>
        </is>
      </c>
      <c r="G1262" s="29" t="inlineStr">
        <is>
          <t>1005131</t>
        </is>
      </c>
      <c r="H1262" s="29" t="inlineStr">
        <is>
          <t>DIFENHIDRAMINA 10 MG AMPOLLAS</t>
        </is>
      </c>
      <c r="I1262" s="29" t="n"/>
      <c r="J1262" s="29" t="n"/>
      <c r="K1262" s="30">
        <f>SUMIF('1130 Salta'!$A$2:$A$485,$G1262,'1130 Salta'!$I$2:$I$485)</f>
        <v/>
      </c>
      <c r="L1262" s="30">
        <f>SUMIF('1130 Salta'!$A$2:$A$485,$G1262,'1130 Salta'!$Q$2:$Q$485)</f>
        <v/>
      </c>
      <c r="M1262" s="30">
        <f>$K1262-$L1262</f>
        <v/>
      </c>
      <c r="N1262" s="31">
        <f>IFERROR(SUMIF('1130 Salta'!$A$2:$A$485,$G1262,'1130 Salta'!$M$2:$M$485)/$K1262,0)</f>
        <v/>
      </c>
      <c r="O1262" s="31">
        <f>IFERROR($K1262*$N1262,"")</f>
        <v/>
      </c>
      <c r="P1262" s="31">
        <f>IFERROR($L1262*$N1262,"")</f>
        <v/>
      </c>
      <c r="Q1262" s="31">
        <f>$M1262*$N1262</f>
        <v/>
      </c>
      <c r="R1262" s="29" t="n"/>
      <c r="S1262" s="39" t="n"/>
      <c r="T1262" s="29" t="inlineStr">
        <is>
          <t>Sin recuento físico en el inventario de Avain</t>
        </is>
      </c>
      <c r="U1262" s="40" t="inlineStr">
        <is>
          <t>Sin recuento físico</t>
        </is>
      </c>
      <c r="V1262" s="29" t="n"/>
      <c r="W1262" s="29" t="n"/>
      <c r="X1262" s="29" t="n"/>
      <c r="Y1262" s="29" t="n"/>
      <c r="Z1262" s="29" t="n"/>
      <c r="AA1262" s="29" t="n"/>
    </row>
    <row r="1263">
      <c r="A1263" s="29" t="inlineStr">
        <is>
          <t>Salta</t>
        </is>
      </c>
      <c r="B1263" s="29" t="inlineStr">
        <is>
          <t>1130</t>
        </is>
      </c>
      <c r="C1263" s="29" t="inlineStr">
        <is>
          <t>Stock SAP</t>
        </is>
      </c>
      <c r="D1263" s="29" t="inlineStr">
        <is>
          <t>Medicamentos</t>
        </is>
      </c>
      <c r="E1263" s="29" t="inlineStr">
        <is>
          <t>ZMED</t>
        </is>
      </c>
      <c r="F1263" s="29" t="inlineStr">
        <is>
          <t>Dentro del alcance</t>
        </is>
      </c>
      <c r="G1263" s="29" t="inlineStr">
        <is>
          <t>1005278</t>
        </is>
      </c>
      <c r="H1263" s="29" t="inlineStr">
        <is>
          <t>PARAC+PSEUDO+BROMH GRIP COMP</t>
        </is>
      </c>
      <c r="I1263" s="29" t="n"/>
      <c r="J1263" s="29" t="n"/>
      <c r="K1263" s="30">
        <f>SUMIF('1130 Salta'!$A$2:$A$485,$G1263,'1130 Salta'!$I$2:$I$485)</f>
        <v/>
      </c>
      <c r="L1263" s="30">
        <f>SUMIF('1130 Salta'!$A$2:$A$485,$G1263,'1130 Salta'!$Q$2:$Q$485)</f>
        <v/>
      </c>
      <c r="M1263" s="30">
        <f>$K1263-$L1263</f>
        <v/>
      </c>
      <c r="N1263" s="31">
        <f>IFERROR(SUMIF('1130 Salta'!$A$2:$A$485,$G1263,'1130 Salta'!$M$2:$M$485)/$K1263,0)</f>
        <v/>
      </c>
      <c r="O1263" s="31">
        <f>IFERROR($K1263*$N1263,"")</f>
        <v/>
      </c>
      <c r="P1263" s="31">
        <f>IFERROR($L1263*$N1263,"")</f>
        <v/>
      </c>
      <c r="Q1263" s="31">
        <f>$M1263*$N1263</f>
        <v/>
      </c>
      <c r="R1263" s="29" t="n"/>
      <c r="S1263" s="39" t="n"/>
      <c r="T1263" s="29" t="inlineStr">
        <is>
          <t>Sin recuento físico en el inventario de Avain</t>
        </is>
      </c>
      <c r="U1263" s="40" t="inlineStr">
        <is>
          <t>Sin recuento físico</t>
        </is>
      </c>
      <c r="V1263" s="29" t="n"/>
      <c r="W1263" s="29" t="n"/>
      <c r="X1263" s="29" t="n"/>
      <c r="Y1263" s="29" t="n"/>
      <c r="Z1263" s="29" t="n"/>
      <c r="AA1263" s="29" t="n"/>
    </row>
    <row r="1264">
      <c r="A1264" s="29" t="inlineStr">
        <is>
          <t>Salta</t>
        </is>
      </c>
      <c r="B1264" s="29" t="inlineStr">
        <is>
          <t>1130</t>
        </is>
      </c>
      <c r="C1264" s="29" t="inlineStr">
        <is>
          <t>Stock SAP</t>
        </is>
      </c>
      <c r="D1264" s="29" t="inlineStr">
        <is>
          <t>Descartables</t>
        </is>
      </c>
      <c r="E1264" s="29" t="inlineStr">
        <is>
          <t>ZDES</t>
        </is>
      </c>
      <c r="F1264" s="29" t="inlineStr">
        <is>
          <t>Dentro del alcance</t>
        </is>
      </c>
      <c r="G1264" s="29" t="inlineStr">
        <is>
          <t>2000006</t>
        </is>
      </c>
      <c r="H1264" s="29" t="inlineStr">
        <is>
          <t>CATETER INTRAVENOSO 22G T/ABBOCATH</t>
        </is>
      </c>
      <c r="I1264" s="29" t="inlineStr">
        <is>
          <t>5; 6</t>
        </is>
      </c>
      <c r="J1264" s="29" t="inlineStr">
        <is>
          <t>Abbocath N° 22; Abbocath N° 24</t>
        </is>
      </c>
      <c r="K1264" s="30">
        <f>SUMIF('1130 Salta'!$A$2:$A$485,$G1264,'1130 Salta'!$I$2:$I$485)</f>
        <v/>
      </c>
      <c r="L1264" s="30">
        <f>SUMIF('1130 Salta'!$A$2:$A$485,$G1264,'1130 Salta'!$Q$2:$Q$485)</f>
        <v/>
      </c>
      <c r="M1264" s="30">
        <f>$K1264-$L1264</f>
        <v/>
      </c>
      <c r="N1264" s="31">
        <f>IFERROR(SUMIF('1130 Salta'!$A$2:$A$485,$G1264,'1130 Salta'!$M$2:$M$485)/$K1264,0)</f>
        <v/>
      </c>
      <c r="O1264" s="31">
        <f>IFERROR($K1264*$N1264,"")</f>
        <v/>
      </c>
      <c r="P1264" s="31">
        <f>IFERROR($L1264*$N1264,"")</f>
        <v/>
      </c>
      <c r="Q1264" s="31">
        <f>$M1264*$N1264</f>
        <v/>
      </c>
      <c r="R1264" s="29" t="n"/>
      <c r="S1264" s="38" t="inlineStr">
        <is>
          <t>Baja</t>
        </is>
      </c>
      <c r="T1264" s="29" t="inlineStr">
        <is>
          <t>Homologado – confianza Baja – pendiente de validación</t>
        </is>
      </c>
      <c r="U1264" s="37" t="inlineStr">
        <is>
          <t>Dar de alta en SAP</t>
        </is>
      </c>
      <c r="V1264" s="29" t="inlineStr">
        <is>
          <t>Homologación por código Avain (master D-129); Homologación por código Avain (master K-263)</t>
        </is>
      </c>
      <c r="W1264" s="29" t="inlineStr">
        <is>
          <t>No</t>
        </is>
      </c>
      <c r="X1264" s="29" t="n"/>
      <c r="Y1264" s="29" t="inlineStr">
        <is>
          <t>Sí</t>
        </is>
      </c>
      <c r="Z1264" s="29" t="inlineStr">
        <is>
          <t>D-129; K-263</t>
        </is>
      </c>
      <c r="AA1264" s="29" t="inlineStr">
        <is>
          <t>Varias denominaciones del inventario físico corresponden a este material SAP (5 Abbocath N° 22; 6 Abbocath N° 24). Se sumaron las cantidades físicas. Homologación: confianza base Alta + confianza SAP Alta → Alta. Homologación: confianza base Media + confianza SAP Media → Media. La nomenclatura del material imputado no respalda por sí sola la equivalencia (similitud 0.31); el vínculo proviene sólo de la homologación. Nivel degradado a Baja. Otros códigos SAP del master no están en el stock de este centro: 2000641.</t>
        </is>
      </c>
    </row>
    <row r="1265">
      <c r="A1265" s="29" t="inlineStr">
        <is>
          <t>Salta</t>
        </is>
      </c>
      <c r="B1265" s="29" t="inlineStr">
        <is>
          <t>1130</t>
        </is>
      </c>
      <c r="C1265" s="29" t="inlineStr">
        <is>
          <t>Stock SAP</t>
        </is>
      </c>
      <c r="D1265" s="29" t="inlineStr">
        <is>
          <t>Descartables</t>
        </is>
      </c>
      <c r="E1265" s="29" t="inlineStr">
        <is>
          <t>ZDES</t>
        </is>
      </c>
      <c r="F1265" s="29" t="inlineStr">
        <is>
          <t>Dentro del alcance</t>
        </is>
      </c>
      <c r="G1265" s="29" t="inlineStr">
        <is>
          <t>2000026</t>
        </is>
      </c>
      <c r="H1265" s="29" t="inlineStr">
        <is>
          <t>JERINGA TUBERCULINA X 1 CC</t>
        </is>
      </c>
      <c r="I1265" s="29" t="inlineStr">
        <is>
          <t>154</t>
        </is>
      </c>
      <c r="J1265" s="29" t="inlineStr">
        <is>
          <t>Jeringas 1 cc</t>
        </is>
      </c>
      <c r="K1265" s="30">
        <f>SUMIF('1130 Salta'!$A$2:$A$485,$G1265,'1130 Salta'!$I$2:$I$485)</f>
        <v/>
      </c>
      <c r="L1265" s="30">
        <f>SUMIF('1130 Salta'!$A$2:$A$485,$G1265,'1130 Salta'!$Q$2:$Q$485)</f>
        <v/>
      </c>
      <c r="M1265" s="30">
        <f>$K1265-$L1265</f>
        <v/>
      </c>
      <c r="N1265" s="31">
        <f>IFERROR(SUMIF('1130 Salta'!$A$2:$A$485,$G1265,'1130 Salta'!$M$2:$M$485)/$K1265,0)</f>
        <v/>
      </c>
      <c r="O1265" s="31">
        <f>IFERROR($K1265*$N1265,"")</f>
        <v/>
      </c>
      <c r="P1265" s="31">
        <f>IFERROR($L1265*$N1265,"")</f>
        <v/>
      </c>
      <c r="Q1265" s="31">
        <f>$M1265*$N1265</f>
        <v/>
      </c>
      <c r="R1265" s="29" t="n"/>
      <c r="S1265" s="42" t="inlineStr">
        <is>
          <t>Media</t>
        </is>
      </c>
      <c r="T1265" s="29" t="inlineStr">
        <is>
          <t>Homologado – confianza Media – pendiente de validación</t>
        </is>
      </c>
      <c r="U1265" s="37" t="inlineStr">
        <is>
          <t>Dar de alta en SAP</t>
        </is>
      </c>
      <c r="V1265" s="29" t="inlineStr">
        <is>
          <t>Homologación por código Avain (master D-134)</t>
        </is>
      </c>
      <c r="W1265" s="29" t="inlineStr">
        <is>
          <t>No</t>
        </is>
      </c>
      <c r="X1265" s="29" t="n"/>
      <c r="Y1265" s="29" t="inlineStr">
        <is>
          <t>Sí</t>
        </is>
      </c>
      <c r="Z1265" s="29" t="inlineStr">
        <is>
          <t>D-134</t>
        </is>
      </c>
      <c r="AA1265" s="29" t="inlineStr">
        <is>
          <t>Homologación: confianza base Alta + confianza SAP Media → Media. Otros códigos SAP del master no están en el stock de este centro: 2000451.</t>
        </is>
      </c>
    </row>
    <row r="1266">
      <c r="A1266" s="29" t="inlineStr">
        <is>
          <t>Salta</t>
        </is>
      </c>
      <c r="B1266" s="29" t="inlineStr">
        <is>
          <t>1130</t>
        </is>
      </c>
      <c r="C1266" s="29" t="inlineStr">
        <is>
          <t>Stock SAP</t>
        </is>
      </c>
      <c r="D1266" s="29" t="inlineStr">
        <is>
          <t>Descartables</t>
        </is>
      </c>
      <c r="E1266" s="29" t="inlineStr">
        <is>
          <t>ZDES</t>
        </is>
      </c>
      <c r="F1266" s="29" t="inlineStr">
        <is>
          <t>Dentro del alcance</t>
        </is>
      </c>
      <c r="G1266" s="29" t="inlineStr">
        <is>
          <t>2000029</t>
        </is>
      </c>
      <c r="H1266" s="29" t="inlineStr">
        <is>
          <t>JERINGA 20 ML</t>
        </is>
      </c>
      <c r="I1266" s="29" t="inlineStr">
        <is>
          <t>156</t>
        </is>
      </c>
      <c r="J1266" s="29" t="inlineStr">
        <is>
          <t>Jeringas 20 cc</t>
        </is>
      </c>
      <c r="K1266" s="30">
        <f>SUMIF('1130 Salta'!$A$2:$A$485,$G1266,'1130 Salta'!$I$2:$I$485)</f>
        <v/>
      </c>
      <c r="L1266" s="30">
        <f>SUMIF('1130 Salta'!$A$2:$A$485,$G1266,'1130 Salta'!$Q$2:$Q$485)</f>
        <v/>
      </c>
      <c r="M1266" s="30">
        <f>$K1266-$L1266</f>
        <v/>
      </c>
      <c r="N1266" s="31">
        <f>IFERROR(SUMIF('1130 Salta'!$A$2:$A$485,$G1266,'1130 Salta'!$M$2:$M$485)/$K1266,0)</f>
        <v/>
      </c>
      <c r="O1266" s="31">
        <f>IFERROR($K1266*$N1266,"")</f>
        <v/>
      </c>
      <c r="P1266" s="31">
        <f>IFERROR($L1266*$N1266,"")</f>
        <v/>
      </c>
      <c r="Q1266" s="31">
        <f>$M1266*$N1266</f>
        <v/>
      </c>
      <c r="R1266" s="29" t="n"/>
      <c r="S1266" s="37" t="inlineStr">
        <is>
          <t>Alta</t>
        </is>
      </c>
      <c r="T1266" s="29" t="inlineStr">
        <is>
          <t>Homologado – confianza Alta</t>
        </is>
      </c>
      <c r="U1266" s="37" t="inlineStr">
        <is>
          <t>Dar de alta en SAP</t>
        </is>
      </c>
      <c r="V1266" s="29" t="inlineStr">
        <is>
          <t>Homologación por código Avain (master D-137)</t>
        </is>
      </c>
      <c r="W1266" s="29" t="inlineStr">
        <is>
          <t>No</t>
        </is>
      </c>
      <c r="X1266" s="29" t="n"/>
      <c r="Y1266" s="29" t="inlineStr">
        <is>
          <t>Sí</t>
        </is>
      </c>
      <c r="Z1266" s="29" t="inlineStr">
        <is>
          <t>D-137</t>
        </is>
      </c>
      <c r="AA1266" s="29" t="inlineStr">
        <is>
          <t>Homologación: confianza base Alta + confianza SAP Alta → Alta. Otros códigos SAP del master no están en el stock de este centro: 2002429, 2002430.</t>
        </is>
      </c>
    </row>
    <row r="1267">
      <c r="A1267" s="29" t="inlineStr">
        <is>
          <t>Salta</t>
        </is>
      </c>
      <c r="B1267" s="29" t="inlineStr">
        <is>
          <t>1130</t>
        </is>
      </c>
      <c r="C1267" s="29" t="inlineStr">
        <is>
          <t>Stock SAP</t>
        </is>
      </c>
      <c r="D1267" s="29" t="inlineStr">
        <is>
          <t>Descartables</t>
        </is>
      </c>
      <c r="E1267" s="29" t="inlineStr">
        <is>
          <t>ZDES</t>
        </is>
      </c>
      <c r="F1267" s="29" t="inlineStr">
        <is>
          <t>Dentro del alcance</t>
        </is>
      </c>
      <c r="G1267" s="29" t="inlineStr">
        <is>
          <t>2000364</t>
        </is>
      </c>
      <c r="H1267" s="29" t="inlineStr">
        <is>
          <t>MASCARA PARA O2 PEDIATRICA CON RESERVORI</t>
        </is>
      </c>
      <c r="I1267" s="29" t="n"/>
      <c r="J1267" s="29" t="n"/>
      <c r="K1267" s="30">
        <f>SUMIF('1130 Salta'!$A$2:$A$485,$G1267,'1130 Salta'!$I$2:$I$485)</f>
        <v/>
      </c>
      <c r="L1267" s="30">
        <f>SUMIF('1130 Salta'!$A$2:$A$485,$G1267,'1130 Salta'!$Q$2:$Q$485)</f>
        <v/>
      </c>
      <c r="M1267" s="30">
        <f>$K1267-$L1267</f>
        <v/>
      </c>
      <c r="N1267" s="31">
        <f>IFERROR(SUMIF('1130 Salta'!$A$2:$A$485,$G1267,'1130 Salta'!$M$2:$M$485)/$K1267,0)</f>
        <v/>
      </c>
      <c r="O1267" s="31">
        <f>IFERROR($K1267*$N1267,"")</f>
        <v/>
      </c>
      <c r="P1267" s="31">
        <f>IFERROR($L1267*$N1267,"")</f>
        <v/>
      </c>
      <c r="Q1267" s="31">
        <f>$M1267*$N1267</f>
        <v/>
      </c>
      <c r="R1267" s="29" t="n"/>
      <c r="S1267" s="39" t="n"/>
      <c r="T1267" s="29" t="inlineStr">
        <is>
          <t>Sin recuento físico en el inventario de Avain</t>
        </is>
      </c>
      <c r="U1267" s="40" t="inlineStr">
        <is>
          <t>Sin recuento físico</t>
        </is>
      </c>
      <c r="V1267" s="29" t="n"/>
      <c r="W1267" s="29" t="n"/>
      <c r="X1267" s="29" t="n"/>
      <c r="Y1267" s="29" t="n"/>
      <c r="Z1267" s="29" t="n"/>
      <c r="AA1267" s="29" t="n"/>
    </row>
    <row r="1268">
      <c r="A1268" s="29" t="inlineStr">
        <is>
          <t>Salta</t>
        </is>
      </c>
      <c r="B1268" s="29" t="inlineStr">
        <is>
          <t>1130</t>
        </is>
      </c>
      <c r="C1268" s="29" t="inlineStr">
        <is>
          <t>Stock SAP</t>
        </is>
      </c>
      <c r="D1268" s="29" t="inlineStr">
        <is>
          <t>Descartables</t>
        </is>
      </c>
      <c r="E1268" s="29" t="inlineStr">
        <is>
          <t>ZDES</t>
        </is>
      </c>
      <c r="F1268" s="29" t="inlineStr">
        <is>
          <t>Dentro del alcance</t>
        </is>
      </c>
      <c r="G1268" s="29" t="inlineStr">
        <is>
          <t>2000366</t>
        </is>
      </c>
      <c r="H1268" s="29" t="inlineStr">
        <is>
          <t>COFIA PLISADA 20GR. BLANCA C/AJUST ELAST</t>
        </is>
      </c>
      <c r="I1268" s="29" t="inlineStr">
        <is>
          <t>296</t>
        </is>
      </c>
      <c r="J1268" s="29" t="inlineStr">
        <is>
          <t>Cofias</t>
        </is>
      </c>
      <c r="K1268" s="30">
        <f>SUMIF('1130 Salta'!$A$2:$A$485,$G1268,'1130 Salta'!$I$2:$I$485)</f>
        <v/>
      </c>
      <c r="L1268" s="30">
        <f>SUMIF('1130 Salta'!$A$2:$A$485,$G1268,'1130 Salta'!$Q$2:$Q$485)</f>
        <v/>
      </c>
      <c r="M1268" s="30">
        <f>$K1268-$L1268</f>
        <v/>
      </c>
      <c r="N1268" s="31">
        <f>IFERROR(SUMIF('1130 Salta'!$A$2:$A$485,$G1268,'1130 Salta'!$M$2:$M$485)/$K1268,0)</f>
        <v/>
      </c>
      <c r="O1268" s="31">
        <f>IFERROR($K1268*$N1268,"")</f>
        <v/>
      </c>
      <c r="P1268" s="31">
        <f>IFERROR($L1268*$N1268,"")</f>
        <v/>
      </c>
      <c r="Q1268" s="31">
        <f>$M1268*$N1268</f>
        <v/>
      </c>
      <c r="R1268" s="29" t="n"/>
      <c r="S1268" s="37" t="inlineStr">
        <is>
          <t>Alta</t>
        </is>
      </c>
      <c r="T1268" s="29" t="inlineStr">
        <is>
          <t>Homologado – confianza Alta</t>
        </is>
      </c>
      <c r="U1268" s="38" t="inlineStr">
        <is>
          <t>Dar de baja en SAP</t>
        </is>
      </c>
      <c r="V1268" s="29" t="inlineStr">
        <is>
          <t>Homologación por código Avain (master K-287)</t>
        </is>
      </c>
      <c r="W1268" s="29" t="inlineStr">
        <is>
          <t>No</t>
        </is>
      </c>
      <c r="X1268" s="29" t="n"/>
      <c r="Y1268" s="29" t="inlineStr">
        <is>
          <t>Sí</t>
        </is>
      </c>
      <c r="Z1268" s="29" t="inlineStr">
        <is>
          <t>K-287</t>
        </is>
      </c>
      <c r="AA1268" s="29" t="inlineStr">
        <is>
          <t>Homologación: confianza base Alta + confianza SAP Alta → Alta.</t>
        </is>
      </c>
    </row>
    <row r="1269">
      <c r="A1269" s="29" t="inlineStr">
        <is>
          <t>Salta</t>
        </is>
      </c>
      <c r="B1269" s="29" t="inlineStr">
        <is>
          <t>1130</t>
        </is>
      </c>
      <c r="C1269" s="29" t="inlineStr">
        <is>
          <t>Stock SAP</t>
        </is>
      </c>
      <c r="D1269" s="29" t="inlineStr">
        <is>
          <t>Descartables</t>
        </is>
      </c>
      <c r="E1269" s="29" t="inlineStr">
        <is>
          <t>ZDES</t>
        </is>
      </c>
      <c r="F1269" s="29" t="inlineStr">
        <is>
          <t>Dentro del alcance</t>
        </is>
      </c>
      <c r="G1269" s="29" t="inlineStr">
        <is>
          <t>2000079</t>
        </is>
      </c>
      <c r="H1269" s="29" t="inlineStr">
        <is>
          <t>VENDA TIPO CAMBRIC X 10 CM</t>
        </is>
      </c>
      <c r="I1269" s="29" t="inlineStr">
        <is>
          <t>280; 249; 250</t>
        </is>
      </c>
      <c r="J1269" s="29" t="inlineStr">
        <is>
          <t>Venda de 20 cm; Vendas de 10 cm; Vendas de 5 cm</t>
        </is>
      </c>
      <c r="K1269" s="30">
        <f>SUMIF('1130 Salta'!$A$2:$A$485,$G1269,'1130 Salta'!$I$2:$I$485)</f>
        <v/>
      </c>
      <c r="L1269" s="30">
        <f>SUMIF('1130 Salta'!$A$2:$A$485,$G1269,'1130 Salta'!$Q$2:$Q$485)</f>
        <v/>
      </c>
      <c r="M1269" s="30">
        <f>$K1269-$L1269</f>
        <v/>
      </c>
      <c r="N1269" s="31">
        <f>IFERROR(SUMIF('1130 Salta'!$A$2:$A$485,$G1269,'1130 Salta'!$M$2:$M$485)/$K1269,0)</f>
        <v/>
      </c>
      <c r="O1269" s="31">
        <f>IFERROR($K1269*$N1269,"")</f>
        <v/>
      </c>
      <c r="P1269" s="31">
        <f>IFERROR($L1269*$N1269,"")</f>
        <v/>
      </c>
      <c r="Q1269" s="31">
        <f>$M1269*$N1269</f>
        <v/>
      </c>
      <c r="R1269" s="29" t="n"/>
      <c r="S1269" s="38" t="inlineStr">
        <is>
          <t>Baja</t>
        </is>
      </c>
      <c r="T1269" s="29" t="inlineStr">
        <is>
          <t>Homologado – confianza Baja – pendiente de validación</t>
        </is>
      </c>
      <c r="U1269" s="37" t="inlineStr">
        <is>
          <t>Dar de alta en SAP</t>
        </is>
      </c>
      <c r="V1269" s="29" t="inlineStr">
        <is>
          <t>Cruce por nomenclatura SAP; Homologación por código Avain (master D-144)</t>
        </is>
      </c>
      <c r="W1269" s="29" t="inlineStr">
        <is>
          <t>Sí</t>
        </is>
      </c>
      <c r="X1269" s="29" t="inlineStr">
        <is>
          <t>2000079, 2002475, 2000449</t>
        </is>
      </c>
      <c r="Y1269" s="29" t="inlineStr">
        <is>
          <t>Sí</t>
        </is>
      </c>
      <c r="Z1269" s="29" t="inlineStr">
        <is>
          <t>D-143; D-144</t>
        </is>
      </c>
      <c r="AA1269" s="29" t="inlineStr">
        <is>
          <t>Varias denominaciones del inventario físico corresponden a este material SAP (280 Venda de 20 cm; 249 Vendas de 10 cm; 250 Vendas de 5 cm). Se sumaron las cantidades físicas. Cruce por nomenclatura: dosis/presentación distinta (20CM vs 10CM); similitud 0.56. El cruce SAP–Avain identificó 3 códigos SAP como posibles equivalentes del mismo ítem de Avain (2000079, 2002475, 2000449). Se imputó al primero (lógica BUSCARV); requiere validación posterior. Homologación: confianza base Media + confianza SAP Alta → Media. Homologado al master D-143, pero sus códigos SAP (2000080, 2000314) no figuran en el stock SAP de este centro. Cruce por nomenclatura: dosis/presentación distinta (5CM vs 10CM); similitud 0.55. El cruce SAP–Avain identificó 3 códigos SAP como posibles equivalentes del mismo ítem de Avain (2000079, 2002475, 2000449). Se imputó al primero (lógica BUSCARV); requiere validación posterior. El material ocupa 2 filas en la hoja 1130 Salta (lote/almacén). La cantidad SAP y la física de esta vista son el total del material.</t>
        </is>
      </c>
    </row>
    <row r="1270">
      <c r="A1270" s="29" t="inlineStr">
        <is>
          <t>Salta</t>
        </is>
      </c>
      <c r="B1270" s="29" t="inlineStr">
        <is>
          <t>1130</t>
        </is>
      </c>
      <c r="C1270" s="29" t="inlineStr">
        <is>
          <t>Stock SAP</t>
        </is>
      </c>
      <c r="D1270" s="29" t="inlineStr">
        <is>
          <t>Medicamentos</t>
        </is>
      </c>
      <c r="E1270" s="29" t="inlineStr">
        <is>
          <t>ZMED</t>
        </is>
      </c>
      <c r="F1270" s="29" t="inlineStr">
        <is>
          <t>Dentro del alcance</t>
        </is>
      </c>
      <c r="G1270" s="29" t="inlineStr">
        <is>
          <t>1001129</t>
        </is>
      </c>
      <c r="H1270" s="29" t="inlineStr">
        <is>
          <t>BUCOANGIN CARAM ANTIB X9</t>
        </is>
      </c>
      <c r="I1270" s="29" t="inlineStr">
        <is>
          <t>58</t>
        </is>
      </c>
      <c r="J1270" s="29" t="inlineStr">
        <is>
          <t>Caramelos con Antibioticos Caramelos</t>
        </is>
      </c>
      <c r="K1270" s="30">
        <f>SUMIF('1130 Salta'!$A$2:$A$485,$G1270,'1130 Salta'!$I$2:$I$485)</f>
        <v/>
      </c>
      <c r="L1270" s="30">
        <f>SUMIF('1130 Salta'!$A$2:$A$485,$G1270,'1130 Salta'!$Q$2:$Q$485)</f>
        <v/>
      </c>
      <c r="M1270" s="30">
        <f>$K1270-$L1270</f>
        <v/>
      </c>
      <c r="N1270" s="31">
        <f>IFERROR(SUMIF('1130 Salta'!$A$2:$A$485,$G1270,'1130 Salta'!$M$2:$M$485)/$K1270,0)</f>
        <v/>
      </c>
      <c r="O1270" s="31">
        <f>IFERROR($K1270*$N1270,"")</f>
        <v/>
      </c>
      <c r="P1270" s="31">
        <f>IFERROR($L1270*$N1270,"")</f>
        <v/>
      </c>
      <c r="Q1270" s="31">
        <f>$M1270*$N1270</f>
        <v/>
      </c>
      <c r="R1270" s="29" t="n"/>
      <c r="S1270" s="38" t="inlineStr">
        <is>
          <t>Baja</t>
        </is>
      </c>
      <c r="T1270" s="29" t="inlineStr">
        <is>
          <t>Homologado – confianza Baja – pendiente de validación</t>
        </is>
      </c>
      <c r="U1270" s="37" t="inlineStr">
        <is>
          <t>Dar de alta en SAP</t>
        </is>
      </c>
      <c r="V1270" s="29" t="inlineStr">
        <is>
          <t>Homologación por código Avain (master M01-017)</t>
        </is>
      </c>
      <c r="W1270" s="29" t="inlineStr">
        <is>
          <t>No</t>
        </is>
      </c>
      <c r="X1270" s="29" t="n"/>
      <c r="Y1270" s="29" t="inlineStr">
        <is>
          <t>Sí</t>
        </is>
      </c>
      <c r="Z1270" s="29" t="inlineStr">
        <is>
          <t>M01-017</t>
        </is>
      </c>
      <c r="AA1270" s="29" t="inlineStr">
        <is>
          <t>Homologación: confianza base Alta + confianza SAP Alta → Alta. La nomenclatura del material imputado no respalda por sí sola la equivalencia (similitud 0.10); el vínculo proviene sólo de la homologación. Nivel degradado a Baja.</t>
        </is>
      </c>
    </row>
    <row r="1271">
      <c r="A1271" s="29" t="inlineStr">
        <is>
          <t>Salta</t>
        </is>
      </c>
      <c r="B1271" s="29" t="inlineStr">
        <is>
          <t>1130</t>
        </is>
      </c>
      <c r="C1271" s="29" t="inlineStr">
        <is>
          <t>Stock SAP</t>
        </is>
      </c>
      <c r="D1271" s="29" t="inlineStr">
        <is>
          <t>Medicamentos</t>
        </is>
      </c>
      <c r="E1271" s="29" t="inlineStr">
        <is>
          <t>ZMED</t>
        </is>
      </c>
      <c r="F1271" s="29" t="inlineStr">
        <is>
          <t>Dentro del alcance</t>
        </is>
      </c>
      <c r="G1271" s="29" t="inlineStr">
        <is>
          <t>1000035</t>
        </is>
      </c>
      <c r="H1271" s="29" t="inlineStr">
        <is>
          <t>SOLUCIÓN RINGER LACTATO 500 ML</t>
        </is>
      </c>
      <c r="I1271" s="29" t="inlineStr">
        <is>
          <t>220</t>
        </is>
      </c>
      <c r="J1271" s="29" t="inlineStr">
        <is>
          <t>Solución ringer lactato 500ml Baxter 500ml</t>
        </is>
      </c>
      <c r="K1271" s="30">
        <f>SUMIF('1130 Salta'!$A$2:$A$485,$G1271,'1130 Salta'!$I$2:$I$485)</f>
        <v/>
      </c>
      <c r="L1271" s="30">
        <f>SUMIF('1130 Salta'!$A$2:$A$485,$G1271,'1130 Salta'!$Q$2:$Q$485)</f>
        <v/>
      </c>
      <c r="M1271" s="30">
        <f>$K1271-$L1271</f>
        <v/>
      </c>
      <c r="N1271" s="31">
        <f>IFERROR(SUMIF('1130 Salta'!$A$2:$A$485,$G1271,'1130 Salta'!$M$2:$M$485)/$K1271,0)</f>
        <v/>
      </c>
      <c r="O1271" s="31">
        <f>IFERROR($K1271*$N1271,"")</f>
        <v/>
      </c>
      <c r="P1271" s="31">
        <f>IFERROR($L1271*$N1271,"")</f>
        <v/>
      </c>
      <c r="Q1271" s="31">
        <f>$M1271*$N1271</f>
        <v/>
      </c>
      <c r="R1271" s="29" t="n"/>
      <c r="S1271" s="37" t="inlineStr">
        <is>
          <t>Alta</t>
        </is>
      </c>
      <c r="T1271" s="29" t="inlineStr">
        <is>
          <t>Homologado – confianza Alta</t>
        </is>
      </c>
      <c r="U1271" s="38" t="inlineStr">
        <is>
          <t>Dar de baja en SAP</t>
        </is>
      </c>
      <c r="V1271" s="29" t="inlineStr">
        <is>
          <t>Homologación por código Avain (master M13-003)</t>
        </is>
      </c>
      <c r="W1271" s="29" t="inlineStr">
        <is>
          <t>No</t>
        </is>
      </c>
      <c r="X1271" s="29" t="n"/>
      <c r="Y1271" s="29" t="inlineStr">
        <is>
          <t>Sí</t>
        </is>
      </c>
      <c r="Z1271" s="29" t="inlineStr">
        <is>
          <t>M13-003</t>
        </is>
      </c>
      <c r="AA1271" s="29" t="inlineStr">
        <is>
          <t>Homologación: confianza base Alta + confianza SAP Alta → Alta. El material ocupa 2 filas en la hoja 1130 Salta (lote/almacén). La cantidad SAP y la física de esta vista son el total del material.</t>
        </is>
      </c>
    </row>
    <row r="1272">
      <c r="A1272" s="29" t="inlineStr">
        <is>
          <t>Salta</t>
        </is>
      </c>
      <c r="B1272" s="29" t="inlineStr">
        <is>
          <t>1130</t>
        </is>
      </c>
      <c r="C1272" s="29" t="inlineStr">
        <is>
          <t>Stock SAP</t>
        </is>
      </c>
      <c r="D1272" s="29" t="inlineStr">
        <is>
          <t>Medicamentos</t>
        </is>
      </c>
      <c r="E1272" s="29" t="inlineStr">
        <is>
          <t>ZMED</t>
        </is>
      </c>
      <c r="F1272" s="29" t="inlineStr">
        <is>
          <t>Dentro del alcance</t>
        </is>
      </c>
      <c r="G1272" s="29" t="inlineStr">
        <is>
          <t>1000484</t>
        </is>
      </c>
      <c r="H1272" s="29" t="inlineStr">
        <is>
          <t>PENICILINA G BENZATINICA 2.400.000 U.I</t>
        </is>
      </c>
      <c r="I1272" s="29" t="inlineStr">
        <is>
          <t>200</t>
        </is>
      </c>
      <c r="J1272" s="29" t="inlineStr">
        <is>
          <t>Penicilina Benzatinica fco ampolla 2400000UI</t>
        </is>
      </c>
      <c r="K1272" s="30">
        <f>SUMIF('1130 Salta'!$A$2:$A$485,$G1272,'1130 Salta'!$I$2:$I$485)</f>
        <v/>
      </c>
      <c r="L1272" s="30">
        <f>SUMIF('1130 Salta'!$A$2:$A$485,$G1272,'1130 Salta'!$Q$2:$Q$485)</f>
        <v/>
      </c>
      <c r="M1272" s="30">
        <f>$K1272-$L1272</f>
        <v/>
      </c>
      <c r="N1272" s="31">
        <f>IFERROR(SUMIF('1130 Salta'!$A$2:$A$485,$G1272,'1130 Salta'!$M$2:$M$485)/$K1272,0)</f>
        <v/>
      </c>
      <c r="O1272" s="31">
        <f>IFERROR($K1272*$N1272,"")</f>
        <v/>
      </c>
      <c r="P1272" s="31">
        <f>IFERROR($L1272*$N1272,"")</f>
        <v/>
      </c>
      <c r="Q1272" s="31">
        <f>$M1272*$N1272</f>
        <v/>
      </c>
      <c r="R1272" s="29" t="n"/>
      <c r="S1272" s="37" t="inlineStr">
        <is>
          <t>Alta</t>
        </is>
      </c>
      <c r="T1272" s="29" t="inlineStr">
        <is>
          <t>Homologado – confianza Alta</t>
        </is>
      </c>
      <c r="U1272" s="38" t="inlineStr">
        <is>
          <t>Dar de baja en SAP</t>
        </is>
      </c>
      <c r="V1272" s="29" t="inlineStr">
        <is>
          <t>Homologación por código Avain (master M11-012)</t>
        </is>
      </c>
      <c r="W1272" s="29" t="inlineStr">
        <is>
          <t>No</t>
        </is>
      </c>
      <c r="X1272" s="29" t="n"/>
      <c r="Y1272" s="29" t="inlineStr">
        <is>
          <t>Sí</t>
        </is>
      </c>
      <c r="Z1272" s="29" t="inlineStr">
        <is>
          <t>M11-012</t>
        </is>
      </c>
      <c r="AA1272" s="29" t="inlineStr">
        <is>
          <t>Homologación: confianza base Alta + confianza SAP Alta → Alta. El material ocupa 2 filas en la hoja 1130 Salta (lote/almacén). La cantidad SAP y la física de esta vista son el total del material.</t>
        </is>
      </c>
    </row>
    <row r="1273">
      <c r="A1273" s="29" t="inlineStr">
        <is>
          <t>Salta</t>
        </is>
      </c>
      <c r="B1273" s="29" t="inlineStr">
        <is>
          <t>1130</t>
        </is>
      </c>
      <c r="C1273" s="29" t="inlineStr">
        <is>
          <t>Stock SAP</t>
        </is>
      </c>
      <c r="D1273" s="29" t="inlineStr">
        <is>
          <t>Descartables</t>
        </is>
      </c>
      <c r="E1273" s="29" t="inlineStr">
        <is>
          <t>ZDES</t>
        </is>
      </c>
      <c r="F1273" s="29" t="inlineStr">
        <is>
          <t>Dentro del alcance</t>
        </is>
      </c>
      <c r="G1273" s="29" t="inlineStr">
        <is>
          <t>2001334</t>
        </is>
      </c>
      <c r="H1273" s="29" t="inlineStr">
        <is>
          <t>TELA ADHE MICROPOROSA HIPOALER 5CM</t>
        </is>
      </c>
      <c r="I1273" s="29" t="inlineStr">
        <is>
          <t>69</t>
        </is>
      </c>
      <c r="J1273" s="29" t="inlineStr">
        <is>
          <t>Cinta Hipoalergénica 5cmx9m</t>
        </is>
      </c>
      <c r="K1273" s="30">
        <f>SUMIF('1130 Salta'!$A$2:$A$485,$G1273,'1130 Salta'!$I$2:$I$485)</f>
        <v/>
      </c>
      <c r="L1273" s="30">
        <f>SUMIF('1130 Salta'!$A$2:$A$485,$G1273,'1130 Salta'!$Q$2:$Q$485)</f>
        <v/>
      </c>
      <c r="M1273" s="30">
        <f>$K1273-$L1273</f>
        <v/>
      </c>
      <c r="N1273" s="31">
        <f>IFERROR(SUMIF('1130 Salta'!$A$2:$A$485,$G1273,'1130 Salta'!$M$2:$M$485)/$K1273,0)</f>
        <v/>
      </c>
      <c r="O1273" s="31">
        <f>IFERROR($K1273*$N1273,"")</f>
        <v/>
      </c>
      <c r="P1273" s="31">
        <f>IFERROR($L1273*$N1273,"")</f>
        <v/>
      </c>
      <c r="Q1273" s="31">
        <f>$M1273*$N1273</f>
        <v/>
      </c>
      <c r="R1273" s="29" t="n"/>
      <c r="S1273" s="38" t="inlineStr">
        <is>
          <t>Baja</t>
        </is>
      </c>
      <c r="T1273" s="29" t="inlineStr">
        <is>
          <t>Homologado – confianza Baja – pendiente de validación</t>
        </is>
      </c>
      <c r="U1273" s="38" t="inlineStr">
        <is>
          <t>Dar de baja en SAP</t>
        </is>
      </c>
      <c r="V1273" s="29" t="inlineStr">
        <is>
          <t>Homologación por código Avain (master D-145)</t>
        </is>
      </c>
      <c r="W1273" s="29" t="inlineStr">
        <is>
          <t>No</t>
        </is>
      </c>
      <c r="X1273" s="29" t="n"/>
      <c r="Y1273" s="29" t="inlineStr">
        <is>
          <t>Sí</t>
        </is>
      </c>
      <c r="Z1273" s="29" t="inlineStr">
        <is>
          <t>D-145</t>
        </is>
      </c>
      <c r="AA1273" s="29" t="inlineStr">
        <is>
          <t>Homologación: confianza base Alta + confianza SAP Alta → Alta. La nomenclatura del material imputado no respalda por sí sola la equivalencia (similitud 0.27); el vínculo proviene sólo de la homologación. Nivel degradado a Baja. Otros códigos SAP del master no están en el stock de este centro: 2000205, 2000289.</t>
        </is>
      </c>
    </row>
    <row r="1274">
      <c r="A1274" s="29" t="inlineStr">
        <is>
          <t>Salta</t>
        </is>
      </c>
      <c r="B1274" s="29" t="inlineStr">
        <is>
          <t>1130</t>
        </is>
      </c>
      <c r="C1274" s="29" t="inlineStr">
        <is>
          <t>Stock SAP</t>
        </is>
      </c>
      <c r="D1274" s="29" t="inlineStr">
        <is>
          <t>Medicamentos</t>
        </is>
      </c>
      <c r="E1274" s="29" t="inlineStr">
        <is>
          <t>ZMED</t>
        </is>
      </c>
      <c r="F1274" s="29" t="inlineStr">
        <is>
          <t>Dentro del alcance</t>
        </is>
      </c>
      <c r="G1274" s="29" t="inlineStr">
        <is>
          <t>1000090</t>
        </is>
      </c>
      <c r="H1274" s="29" t="inlineStr">
        <is>
          <t>LORAZEPAM COMPRIMIDO SUBLINGUAL 1GR</t>
        </is>
      </c>
      <c r="I1274" s="29" t="inlineStr">
        <is>
          <t>175</t>
        </is>
      </c>
      <c r="J1274" s="29" t="inlineStr">
        <is>
          <t>Lorazepam comprimidos 1mgr SL</t>
        </is>
      </c>
      <c r="K1274" s="30">
        <f>SUMIF('1130 Salta'!$A$2:$A$485,$G1274,'1130 Salta'!$I$2:$I$485)</f>
        <v/>
      </c>
      <c r="L1274" s="30">
        <f>SUMIF('1130 Salta'!$A$2:$A$485,$G1274,'1130 Salta'!$Q$2:$Q$485)</f>
        <v/>
      </c>
      <c r="M1274" s="30">
        <f>$K1274-$L1274</f>
        <v/>
      </c>
      <c r="N1274" s="31">
        <f>IFERROR(SUMIF('1130 Salta'!$A$2:$A$485,$G1274,'1130 Salta'!$M$2:$M$485)/$K1274,0)</f>
        <v/>
      </c>
      <c r="O1274" s="31">
        <f>IFERROR($K1274*$N1274,"")</f>
        <v/>
      </c>
      <c r="P1274" s="31">
        <f>IFERROR($L1274*$N1274,"")</f>
        <v/>
      </c>
      <c r="Q1274" s="31">
        <f>$M1274*$N1274</f>
        <v/>
      </c>
      <c r="R1274" s="29" t="n"/>
      <c r="S1274" s="38" t="inlineStr">
        <is>
          <t>Baja</t>
        </is>
      </c>
      <c r="T1274" s="29" t="inlineStr">
        <is>
          <t>Homologado – confianza Baja – pendiente de validación</t>
        </is>
      </c>
      <c r="U1274" s="37" t="inlineStr">
        <is>
          <t>Dar de alta en SAP</t>
        </is>
      </c>
      <c r="V1274" s="29" t="inlineStr">
        <is>
          <t>Homologación por código Avain (master M09-004)</t>
        </is>
      </c>
      <c r="W1274" s="29" t="inlineStr">
        <is>
          <t>No</t>
        </is>
      </c>
      <c r="X1274" s="29" t="n"/>
      <c r="Y1274" s="29" t="inlineStr">
        <is>
          <t>Sí</t>
        </is>
      </c>
      <c r="Z1274" s="29" t="inlineStr">
        <is>
          <t>M09-004</t>
        </is>
      </c>
      <c r="AA1274" s="29" t="inlineStr">
        <is>
          <t>Homologación: confianza base Alta + confianza SAP Baja → Baja. Aunque la homologación vincula estos registros, la presentación no coincide con el material imputado (dosis/presentación distinta (1MG vs 1000MG); similitud 0.66). Nivel degradado a Baja: verificar si corresponde otro código SAP.</t>
        </is>
      </c>
    </row>
    <row r="1275">
      <c r="A1275" s="29" t="inlineStr">
        <is>
          <t>Salta</t>
        </is>
      </c>
      <c r="B1275" s="29" t="inlineStr">
        <is>
          <t>1130</t>
        </is>
      </c>
      <c r="C1275" s="29" t="inlineStr">
        <is>
          <t>Stock SAP</t>
        </is>
      </c>
      <c r="D1275" s="29" t="inlineStr">
        <is>
          <t>Medicamentos</t>
        </is>
      </c>
      <c r="E1275" s="29" t="inlineStr">
        <is>
          <t>ZMED</t>
        </is>
      </c>
      <c r="F1275" s="29" t="inlineStr">
        <is>
          <t>Dentro del alcance</t>
        </is>
      </c>
      <c r="G1275" s="29" t="inlineStr">
        <is>
          <t>1000571</t>
        </is>
      </c>
      <c r="H1275" s="29" t="inlineStr">
        <is>
          <t>ACEMUK 600MG</t>
        </is>
      </c>
      <c r="I1275" s="29" t="n"/>
      <c r="J1275" s="29" t="n"/>
      <c r="K1275" s="30">
        <f>SUMIF('1130 Salta'!$A$2:$A$485,$G1275,'1130 Salta'!$I$2:$I$485)</f>
        <v/>
      </c>
      <c r="L1275" s="30">
        <f>SUMIF('1130 Salta'!$A$2:$A$485,$G1275,'1130 Salta'!$Q$2:$Q$485)</f>
        <v/>
      </c>
      <c r="M1275" s="30">
        <f>$K1275-$L1275</f>
        <v/>
      </c>
      <c r="N1275" s="31">
        <f>IFERROR(SUMIF('1130 Salta'!$A$2:$A$485,$G1275,'1130 Salta'!$M$2:$M$485)/$K1275,0)</f>
        <v/>
      </c>
      <c r="O1275" s="31">
        <f>IFERROR($K1275*$N1275,"")</f>
        <v/>
      </c>
      <c r="P1275" s="31">
        <f>IFERROR($L1275*$N1275,"")</f>
        <v/>
      </c>
      <c r="Q1275" s="31">
        <f>$M1275*$N1275</f>
        <v/>
      </c>
      <c r="R1275" s="29" t="n"/>
      <c r="S1275" s="39" t="n"/>
      <c r="T1275" s="29" t="inlineStr">
        <is>
          <t>Sin recuento físico en el inventario de Avain</t>
        </is>
      </c>
      <c r="U1275" s="40" t="inlineStr">
        <is>
          <t>Sin recuento físico</t>
        </is>
      </c>
      <c r="V1275" s="29" t="n"/>
      <c r="W1275" s="29" t="n"/>
      <c r="X1275" s="29" t="n"/>
      <c r="Y1275" s="29" t="n"/>
      <c r="Z1275" s="29" t="n"/>
      <c r="AA1275" s="29" t="n"/>
    </row>
    <row r="1276">
      <c r="A1276" s="29" t="inlineStr">
        <is>
          <t>Salta</t>
        </is>
      </c>
      <c r="B1276" s="29" t="inlineStr">
        <is>
          <t>1130</t>
        </is>
      </c>
      <c r="C1276" s="29" t="inlineStr">
        <is>
          <t>Stock SAP</t>
        </is>
      </c>
      <c r="D1276" s="29" t="inlineStr">
        <is>
          <t>Medicamentos</t>
        </is>
      </c>
      <c r="E1276" s="29" t="inlineStr">
        <is>
          <t>ZMED</t>
        </is>
      </c>
      <c r="F1276" s="29" t="inlineStr">
        <is>
          <t>Dentro del alcance</t>
        </is>
      </c>
      <c r="G1276" s="29" t="inlineStr">
        <is>
          <t>1001211</t>
        </is>
      </c>
      <c r="H1276" s="29" t="inlineStr">
        <is>
          <t>Simeticona comprimidos 250mg</t>
        </is>
      </c>
      <c r="I1276" s="29" t="inlineStr">
        <is>
          <t>216</t>
        </is>
      </c>
      <c r="J1276" s="29" t="inlineStr">
        <is>
          <t>Simeticona comprimidos x200mg</t>
        </is>
      </c>
      <c r="K1276" s="30">
        <f>SUMIF('1130 Salta'!$A$2:$A$485,$G1276,'1130 Salta'!$I$2:$I$485)</f>
        <v/>
      </c>
      <c r="L1276" s="30">
        <f>SUMIF('1130 Salta'!$A$2:$A$485,$G1276,'1130 Salta'!$Q$2:$Q$485)</f>
        <v/>
      </c>
      <c r="M1276" s="30">
        <f>$K1276-$L1276</f>
        <v/>
      </c>
      <c r="N1276" s="31">
        <f>IFERROR(SUMIF('1130 Salta'!$A$2:$A$485,$G1276,'1130 Salta'!$M$2:$M$485)/$K1276,0)</f>
        <v/>
      </c>
      <c r="O1276" s="31">
        <f>IFERROR($K1276*$N1276,"")</f>
        <v/>
      </c>
      <c r="P1276" s="31">
        <f>IFERROR($L1276*$N1276,"")</f>
        <v/>
      </c>
      <c r="Q1276" s="31">
        <f>$M1276*$N1276</f>
        <v/>
      </c>
      <c r="R1276" s="29" t="n"/>
      <c r="S1276" s="38" t="inlineStr">
        <is>
          <t>Baja</t>
        </is>
      </c>
      <c r="T1276" s="29" t="inlineStr">
        <is>
          <t>Homologado – confianza Baja – pendiente de validación</t>
        </is>
      </c>
      <c r="U1276" s="37" t="inlineStr">
        <is>
          <t>Dar de alta en SAP</t>
        </is>
      </c>
      <c r="V1276" s="29" t="inlineStr">
        <is>
          <t>Cruce por nomenclatura SAP</t>
        </is>
      </c>
      <c r="W1276" s="29" t="inlineStr">
        <is>
          <t>No</t>
        </is>
      </c>
      <c r="X1276" s="29" t="n"/>
      <c r="Y1276" s="29" t="inlineStr">
        <is>
          <t>No</t>
        </is>
      </c>
      <c r="Z1276" s="29" t="n"/>
      <c r="AA1276" s="29" t="inlineStr">
        <is>
          <t>Cruce por nomenclatura: dosis/presentación distinta (200MG vs 250MG); similitud 0.69.</t>
        </is>
      </c>
    </row>
    <row r="1277">
      <c r="A1277" s="29" t="inlineStr">
        <is>
          <t>Salta</t>
        </is>
      </c>
      <c r="B1277" s="29" t="inlineStr">
        <is>
          <t>1130</t>
        </is>
      </c>
      <c r="C1277" s="29" t="inlineStr">
        <is>
          <t>Stock SAP</t>
        </is>
      </c>
      <c r="D1277" s="29" t="inlineStr">
        <is>
          <t>Medicamentos</t>
        </is>
      </c>
      <c r="E1277" s="29" t="inlineStr">
        <is>
          <t>ZMED</t>
        </is>
      </c>
      <c r="F1277" s="29" t="inlineStr">
        <is>
          <t>Dentro del alcance</t>
        </is>
      </c>
      <c r="G1277" s="29" t="inlineStr">
        <is>
          <t>1000590</t>
        </is>
      </c>
      <c r="H1277" s="29" t="inlineStr">
        <is>
          <t>IODOPOVIDONA SOLUCION 10% X 100ML</t>
        </is>
      </c>
      <c r="I1277" s="29" t="n"/>
      <c r="J1277" s="29" t="n"/>
      <c r="K1277" s="30">
        <f>SUMIF('1130 Salta'!$A$2:$A$485,$G1277,'1130 Salta'!$I$2:$I$485)</f>
        <v/>
      </c>
      <c r="L1277" s="30">
        <f>SUMIF('1130 Salta'!$A$2:$A$485,$G1277,'1130 Salta'!$Q$2:$Q$485)</f>
        <v/>
      </c>
      <c r="M1277" s="30">
        <f>$K1277-$L1277</f>
        <v/>
      </c>
      <c r="N1277" s="31">
        <f>IFERROR(SUMIF('1130 Salta'!$A$2:$A$485,$G1277,'1130 Salta'!$M$2:$M$485)/$K1277,0)</f>
        <v/>
      </c>
      <c r="O1277" s="31">
        <f>IFERROR($K1277*$N1277,"")</f>
        <v/>
      </c>
      <c r="P1277" s="31">
        <f>IFERROR($L1277*$N1277,"")</f>
        <v/>
      </c>
      <c r="Q1277" s="31">
        <f>$M1277*$N1277</f>
        <v/>
      </c>
      <c r="R1277" s="29" t="n"/>
      <c r="S1277" s="39" t="n"/>
      <c r="T1277" s="29" t="inlineStr">
        <is>
          <t>Sin recuento físico en el inventario de Avain</t>
        </is>
      </c>
      <c r="U1277" s="40" t="inlineStr">
        <is>
          <t>Sin recuento físico</t>
        </is>
      </c>
      <c r="V1277" s="29" t="n"/>
      <c r="W1277" s="29" t="n"/>
      <c r="X1277" s="29" t="n"/>
      <c r="Y1277" s="29" t="n"/>
      <c r="Z1277" s="29" t="n"/>
      <c r="AA1277" s="29" t="inlineStr">
        <is>
          <t>El material ocupa 2 filas en la hoja 1130 Salta (lote/almacén). La cantidad SAP y la física de esta vista son el total del material.</t>
        </is>
      </c>
    </row>
    <row r="1278">
      <c r="A1278" s="29" t="inlineStr">
        <is>
          <t>Salta</t>
        </is>
      </c>
      <c r="B1278" s="29" t="inlineStr">
        <is>
          <t>1130</t>
        </is>
      </c>
      <c r="C1278" s="29" t="inlineStr">
        <is>
          <t>Stock SAP</t>
        </is>
      </c>
      <c r="D1278" s="29" t="inlineStr">
        <is>
          <t>Medicamentos</t>
        </is>
      </c>
      <c r="E1278" s="29" t="inlineStr">
        <is>
          <t>ZMED</t>
        </is>
      </c>
      <c r="F1278" s="29" t="inlineStr">
        <is>
          <t>Dentro del alcance</t>
        </is>
      </c>
      <c r="G1278" s="29" t="inlineStr">
        <is>
          <t>1000004</t>
        </is>
      </c>
      <c r="H1278" s="29" t="inlineStr">
        <is>
          <t>AGUA OXIGENADA 10 VOL. X 100ML</t>
        </is>
      </c>
      <c r="I1278" s="29" t="inlineStr">
        <is>
          <t>16</t>
        </is>
      </c>
      <c r="J1278" s="29" t="inlineStr">
        <is>
          <t>Agua Oxigenada x100 ml</t>
        </is>
      </c>
      <c r="K1278" s="30">
        <f>SUMIF('1130 Salta'!$A$2:$A$485,$G1278,'1130 Salta'!$I$2:$I$485)</f>
        <v/>
      </c>
      <c r="L1278" s="30">
        <f>SUMIF('1130 Salta'!$A$2:$A$485,$G1278,'1130 Salta'!$Q$2:$Q$485)</f>
        <v/>
      </c>
      <c r="M1278" s="30">
        <f>$K1278-$L1278</f>
        <v/>
      </c>
      <c r="N1278" s="31">
        <f>IFERROR(SUMIF('1130 Salta'!$A$2:$A$485,$G1278,'1130 Salta'!$M$2:$M$485)/$K1278,0)</f>
        <v/>
      </c>
      <c r="O1278" s="31">
        <f>IFERROR($K1278*$N1278,"")</f>
        <v/>
      </c>
      <c r="P1278" s="31">
        <f>IFERROR($L1278*$N1278,"")</f>
        <v/>
      </c>
      <c r="Q1278" s="31">
        <f>$M1278*$N1278</f>
        <v/>
      </c>
      <c r="R1278" s="29" t="n"/>
      <c r="S1278" s="37" t="inlineStr">
        <is>
          <t>Alta</t>
        </is>
      </c>
      <c r="T1278" s="29" t="inlineStr">
        <is>
          <t>Homologado – confianza Alta</t>
        </is>
      </c>
      <c r="U1278" s="38" t="inlineStr">
        <is>
          <t>Dar de baja en SAP</t>
        </is>
      </c>
      <c r="V1278" s="29" t="inlineStr">
        <is>
          <t>Cruce por nomenclatura SAP</t>
        </is>
      </c>
      <c r="W1278" s="29" t="inlineStr">
        <is>
          <t>No</t>
        </is>
      </c>
      <c r="X1278" s="29" t="n"/>
      <c r="Y1278" s="29" t="inlineStr">
        <is>
          <t>No</t>
        </is>
      </c>
      <c r="Z1278" s="29" t="n"/>
      <c r="AA1278" s="29" t="inlineStr">
        <is>
          <t>Cruce por nomenclatura: dosis coincide; similitud 0.87.</t>
        </is>
      </c>
    </row>
    <row r="1279">
      <c r="A1279" s="29" t="inlineStr">
        <is>
          <t>Salta</t>
        </is>
      </c>
      <c r="B1279" s="29" t="inlineStr">
        <is>
          <t>1130</t>
        </is>
      </c>
      <c r="C1279" s="29" t="inlineStr">
        <is>
          <t>Stock SAP</t>
        </is>
      </c>
      <c r="D1279" s="29" t="inlineStr">
        <is>
          <t>Medicamentos</t>
        </is>
      </c>
      <c r="E1279" s="29" t="inlineStr">
        <is>
          <t>ZMED</t>
        </is>
      </c>
      <c r="F1279" s="29" t="inlineStr">
        <is>
          <t>Dentro del alcance</t>
        </is>
      </c>
      <c r="G1279" s="29" t="inlineStr">
        <is>
          <t>1000009</t>
        </is>
      </c>
      <c r="H1279" s="29" t="inlineStr">
        <is>
          <t>DIFENHIDRAMINA 10MG AMPOLLA DE 1 ML(Park</t>
        </is>
      </c>
      <c r="I1279" s="29" t="n"/>
      <c r="J1279" s="29" t="n"/>
      <c r="K1279" s="30">
        <f>SUMIF('1130 Salta'!$A$2:$A$485,$G1279,'1130 Salta'!$I$2:$I$485)</f>
        <v/>
      </c>
      <c r="L1279" s="30">
        <f>SUMIF('1130 Salta'!$A$2:$A$485,$G1279,'1130 Salta'!$Q$2:$Q$485)</f>
        <v/>
      </c>
      <c r="M1279" s="30">
        <f>$K1279-$L1279</f>
        <v/>
      </c>
      <c r="N1279" s="31">
        <f>IFERROR(SUMIF('1130 Salta'!$A$2:$A$485,$G1279,'1130 Salta'!$M$2:$M$485)/$K1279,0)</f>
        <v/>
      </c>
      <c r="O1279" s="31">
        <f>IFERROR($K1279*$N1279,"")</f>
        <v/>
      </c>
      <c r="P1279" s="31">
        <f>IFERROR($L1279*$N1279,"")</f>
        <v/>
      </c>
      <c r="Q1279" s="31">
        <f>$M1279*$N1279</f>
        <v/>
      </c>
      <c r="R1279" s="29" t="n"/>
      <c r="S1279" s="39" t="n"/>
      <c r="T1279" s="29" t="inlineStr">
        <is>
          <t>Sin recuento físico en el inventario de Avain</t>
        </is>
      </c>
      <c r="U1279" s="40" t="inlineStr">
        <is>
          <t>Sin recuento físico</t>
        </is>
      </c>
      <c r="V1279" s="29" t="n"/>
      <c r="W1279" s="29" t="n"/>
      <c r="X1279" s="29" t="n"/>
      <c r="Y1279" s="29" t="n"/>
      <c r="Z1279" s="29" t="n"/>
      <c r="AA1279" s="29" t="n"/>
    </row>
    <row r="1280">
      <c r="A1280" s="29" t="inlineStr">
        <is>
          <t>Salta</t>
        </is>
      </c>
      <c r="B1280" s="29" t="inlineStr">
        <is>
          <t>1130</t>
        </is>
      </c>
      <c r="C1280" s="29" t="inlineStr">
        <is>
          <t>Stock SAP</t>
        </is>
      </c>
      <c r="D1280" s="29" t="inlineStr">
        <is>
          <t>Medicamentos</t>
        </is>
      </c>
      <c r="E1280" s="29" t="inlineStr">
        <is>
          <t>ZMED</t>
        </is>
      </c>
      <c r="F1280" s="29" t="inlineStr">
        <is>
          <t>Dentro del alcance</t>
        </is>
      </c>
      <c r="G1280" s="29" t="inlineStr">
        <is>
          <t>1000104</t>
        </is>
      </c>
      <c r="H1280" s="29" t="inlineStr">
        <is>
          <t>NALBUFINA 10MG/1ML AMPOLLA</t>
        </is>
      </c>
      <c r="I1280" s="29" t="inlineStr">
        <is>
          <t>188</t>
        </is>
      </c>
      <c r="J1280" s="29" t="inlineStr">
        <is>
          <t>Nalbufina 1 amp=1ml/10mg</t>
        </is>
      </c>
      <c r="K1280" s="30">
        <f>SUMIF('1130 Salta'!$A$2:$A$485,$G1280,'1130 Salta'!$I$2:$I$485)</f>
        <v/>
      </c>
      <c r="L1280" s="30">
        <f>SUMIF('1130 Salta'!$A$2:$A$485,$G1280,'1130 Salta'!$Q$2:$Q$485)</f>
        <v/>
      </c>
      <c r="M1280" s="30">
        <f>$K1280-$L1280</f>
        <v/>
      </c>
      <c r="N1280" s="31">
        <f>IFERROR(SUMIF('1130 Salta'!$A$2:$A$485,$G1280,'1130 Salta'!$M$2:$M$485)/$K1280,0)</f>
        <v/>
      </c>
      <c r="O1280" s="31">
        <f>IFERROR($K1280*$N1280,"")</f>
        <v/>
      </c>
      <c r="P1280" s="31">
        <f>IFERROR($L1280*$N1280,"")</f>
        <v/>
      </c>
      <c r="Q1280" s="31">
        <f>$M1280*$N1280</f>
        <v/>
      </c>
      <c r="R1280" s="29" t="n"/>
      <c r="S1280" s="37" t="inlineStr">
        <is>
          <t>Alta</t>
        </is>
      </c>
      <c r="T1280" s="29" t="inlineStr">
        <is>
          <t>Homologado – confianza Alta</t>
        </is>
      </c>
      <c r="U1280" s="38" t="inlineStr">
        <is>
          <t>Dar de baja en SAP</t>
        </is>
      </c>
      <c r="V1280" s="29" t="inlineStr">
        <is>
          <t>Homologación por código Avain (master M02-004)</t>
        </is>
      </c>
      <c r="W1280" s="29" t="inlineStr">
        <is>
          <t>No</t>
        </is>
      </c>
      <c r="X1280" s="29" t="n"/>
      <c r="Y1280" s="29" t="inlineStr">
        <is>
          <t>Sí</t>
        </is>
      </c>
      <c r="Z1280" s="29" t="inlineStr">
        <is>
          <t>M02-004</t>
        </is>
      </c>
      <c r="AA1280" s="29" t="inlineStr">
        <is>
          <t>Homologación: confianza base Alta + confianza SAP Alta → Alta.</t>
        </is>
      </c>
    </row>
    <row r="1281">
      <c r="A1281" s="29" t="inlineStr">
        <is>
          <t>Salta</t>
        </is>
      </c>
      <c r="B1281" s="29" t="inlineStr">
        <is>
          <t>1130</t>
        </is>
      </c>
      <c r="C1281" s="29" t="inlineStr">
        <is>
          <t>Stock SAP</t>
        </is>
      </c>
      <c r="D1281" s="29" t="inlineStr">
        <is>
          <t>Medicamentos</t>
        </is>
      </c>
      <c r="E1281" s="29" t="inlineStr">
        <is>
          <t>ZMED</t>
        </is>
      </c>
      <c r="F1281" s="29" t="inlineStr">
        <is>
          <t>Dentro del alcance</t>
        </is>
      </c>
      <c r="G1281" s="29" t="inlineStr">
        <is>
          <t>1000635</t>
        </is>
      </c>
      <c r="H1281" s="29" t="inlineStr">
        <is>
          <t>TRAMADOL 50MG AMPOLLA</t>
        </is>
      </c>
      <c r="I1281" s="29" t="inlineStr">
        <is>
          <t>240</t>
        </is>
      </c>
      <c r="J1281" s="29" t="inlineStr">
        <is>
          <t>Tramadol clorhidrato 1 amp=2ml/100mg</t>
        </is>
      </c>
      <c r="K1281" s="30">
        <f>SUMIF('1130 Salta'!$A$2:$A$485,$G1281,'1130 Salta'!$I$2:$I$485)</f>
        <v/>
      </c>
      <c r="L1281" s="30">
        <f>SUMIF('1130 Salta'!$A$2:$A$485,$G1281,'1130 Salta'!$Q$2:$Q$485)</f>
        <v/>
      </c>
      <c r="M1281" s="30">
        <f>$K1281-$L1281</f>
        <v/>
      </c>
      <c r="N1281" s="31">
        <f>IFERROR(SUMIF('1130 Salta'!$A$2:$A$485,$G1281,'1130 Salta'!$M$2:$M$485)/$K1281,0)</f>
        <v/>
      </c>
      <c r="O1281" s="31">
        <f>IFERROR($K1281*$N1281,"")</f>
        <v/>
      </c>
      <c r="P1281" s="31">
        <f>IFERROR($L1281*$N1281,"")</f>
        <v/>
      </c>
      <c r="Q1281" s="31">
        <f>$M1281*$N1281</f>
        <v/>
      </c>
      <c r="R1281" s="29" t="n"/>
      <c r="S1281" s="38" t="inlineStr">
        <is>
          <t>Baja</t>
        </is>
      </c>
      <c r="T1281" s="29" t="inlineStr">
        <is>
          <t>Homologado – confianza Baja – pendiente de validación</t>
        </is>
      </c>
      <c r="U1281" s="38" t="inlineStr">
        <is>
          <t>Dar de baja en SAP</t>
        </is>
      </c>
      <c r="V1281" s="29" t="inlineStr">
        <is>
          <t>Homologación por código Avain (master M01-011)</t>
        </is>
      </c>
      <c r="W1281" s="29" t="inlineStr">
        <is>
          <t>No</t>
        </is>
      </c>
      <c r="X1281" s="29" t="n"/>
      <c r="Y1281" s="29" t="inlineStr">
        <is>
          <t>Sí</t>
        </is>
      </c>
      <c r="Z1281" s="29" t="inlineStr">
        <is>
          <t>M01-011</t>
        </is>
      </c>
      <c r="AA1281" s="29" t="inlineStr">
        <is>
          <t>Homologación: confianza base Alta + confianza SAP Baja → Baja. Aunque la homologación vincula estos registros, la presentación no coincide con el material imputado (dosis/presentación distinta (2ML, 100MG vs 50MG); similitud 0.41). Nivel degradado a Baja: verificar si corresponde otro código SAP.</t>
        </is>
      </c>
    </row>
    <row r="1282">
      <c r="A1282" s="29" t="inlineStr">
        <is>
          <t>Salta</t>
        </is>
      </c>
      <c r="B1282" s="29" t="inlineStr">
        <is>
          <t>1130</t>
        </is>
      </c>
      <c r="C1282" s="29" t="inlineStr">
        <is>
          <t>Stock SAP</t>
        </is>
      </c>
      <c r="D1282" s="29" t="inlineStr">
        <is>
          <t>Medicamentos</t>
        </is>
      </c>
      <c r="E1282" s="29" t="inlineStr">
        <is>
          <t>ZMED</t>
        </is>
      </c>
      <c r="F1282" s="29" t="inlineStr">
        <is>
          <t>Dentro del alcance</t>
        </is>
      </c>
      <c r="G1282" s="29" t="inlineStr">
        <is>
          <t>1000827</t>
        </is>
      </c>
      <c r="H1282" s="29" t="inlineStr">
        <is>
          <t>BETAMETASONA 15G CREMA</t>
        </is>
      </c>
      <c r="I1282" s="29" t="inlineStr">
        <is>
          <t>44</t>
        </is>
      </c>
      <c r="J1282" s="29" t="inlineStr">
        <is>
          <t>Betametasona Crema</t>
        </is>
      </c>
      <c r="K1282" s="30">
        <f>SUMIF('1130 Salta'!$A$2:$A$485,$G1282,'1130 Salta'!$I$2:$I$485)</f>
        <v/>
      </c>
      <c r="L1282" s="30">
        <f>SUMIF('1130 Salta'!$A$2:$A$485,$G1282,'1130 Salta'!$Q$2:$Q$485)</f>
        <v/>
      </c>
      <c r="M1282" s="30">
        <f>$K1282-$L1282</f>
        <v/>
      </c>
      <c r="N1282" s="31">
        <f>IFERROR(SUMIF('1130 Salta'!$A$2:$A$485,$G1282,'1130 Salta'!$M$2:$M$485)/$K1282,0)</f>
        <v/>
      </c>
      <c r="O1282" s="31">
        <f>IFERROR($K1282*$N1282,"")</f>
        <v/>
      </c>
      <c r="P1282" s="31">
        <f>IFERROR($L1282*$N1282,"")</f>
        <v/>
      </c>
      <c r="Q1282" s="31">
        <f>$M1282*$N1282</f>
        <v/>
      </c>
      <c r="R1282" s="29" t="n"/>
      <c r="S1282" s="42" t="inlineStr">
        <is>
          <t>Media</t>
        </is>
      </c>
      <c r="T1282" s="29" t="inlineStr">
        <is>
          <t>Homologado – confianza Media – pendiente de validación</t>
        </is>
      </c>
      <c r="U1282" s="37" t="inlineStr">
        <is>
          <t>Dar de alta en SAP</t>
        </is>
      </c>
      <c r="V1282" s="29" t="inlineStr">
        <is>
          <t>Cruce por nomenclatura SAP</t>
        </is>
      </c>
      <c r="W1282" s="29" t="inlineStr">
        <is>
          <t>No</t>
        </is>
      </c>
      <c r="X1282" s="29" t="n"/>
      <c r="Y1282" s="29" t="inlineStr">
        <is>
          <t>No</t>
        </is>
      </c>
      <c r="Z1282" s="29" t="n"/>
      <c r="AA1282" s="29" t="inlineStr">
        <is>
          <t>Cruce por nomenclatura: una nomenclatura no informa dosis; similitud 0.84.</t>
        </is>
      </c>
    </row>
    <row r="1283">
      <c r="A1283" s="29" t="inlineStr">
        <is>
          <t>Salta</t>
        </is>
      </c>
      <c r="B1283" s="29" t="inlineStr">
        <is>
          <t>1130</t>
        </is>
      </c>
      <c r="C1283" s="29" t="inlineStr">
        <is>
          <t>Stock SAP</t>
        </is>
      </c>
      <c r="D1283" s="29" t="inlineStr">
        <is>
          <t>Medicamentos</t>
        </is>
      </c>
      <c r="E1283" s="29" t="inlineStr">
        <is>
          <t>ZMED</t>
        </is>
      </c>
      <c r="F1283" s="29" t="inlineStr">
        <is>
          <t>Dentro del alcance</t>
        </is>
      </c>
      <c r="G1283" s="29" t="inlineStr">
        <is>
          <t>1000837</t>
        </is>
      </c>
      <c r="H1283" s="29" t="inlineStr">
        <is>
          <t>BROMHEXINA 120ML JARABE</t>
        </is>
      </c>
      <c r="I1283" s="29" t="inlineStr">
        <is>
          <t>49</t>
        </is>
      </c>
      <c r="J1283" s="29" t="inlineStr">
        <is>
          <t>Bromhexina Jbe</t>
        </is>
      </c>
      <c r="K1283" s="30">
        <f>SUMIF('1130 Salta'!$A$2:$A$485,$G1283,'1130 Salta'!$I$2:$I$485)</f>
        <v/>
      </c>
      <c r="L1283" s="30">
        <f>SUMIF('1130 Salta'!$A$2:$A$485,$G1283,'1130 Salta'!$Q$2:$Q$485)</f>
        <v/>
      </c>
      <c r="M1283" s="30">
        <f>$K1283-$L1283</f>
        <v/>
      </c>
      <c r="N1283" s="31">
        <f>IFERROR(SUMIF('1130 Salta'!$A$2:$A$485,$G1283,'1130 Salta'!$M$2:$M$485)/$K1283,0)</f>
        <v/>
      </c>
      <c r="O1283" s="31">
        <f>IFERROR($K1283*$N1283,"")</f>
        <v/>
      </c>
      <c r="P1283" s="31">
        <f>IFERROR($L1283*$N1283,"")</f>
        <v/>
      </c>
      <c r="Q1283" s="31">
        <f>$M1283*$N1283</f>
        <v/>
      </c>
      <c r="R1283" s="29" t="n"/>
      <c r="S1283" s="42" t="inlineStr">
        <is>
          <t>Media</t>
        </is>
      </c>
      <c r="T1283" s="29" t="inlineStr">
        <is>
          <t>Homologado – confianza Media – pendiente de validación</t>
        </is>
      </c>
      <c r="U1283" s="37" t="inlineStr">
        <is>
          <t>Dar de alta en SAP</t>
        </is>
      </c>
      <c r="V1283" s="29" t="inlineStr">
        <is>
          <t>Cruce por nomenclatura SAP</t>
        </is>
      </c>
      <c r="W1283" s="29" t="inlineStr">
        <is>
          <t>No</t>
        </is>
      </c>
      <c r="X1283" s="29" t="n"/>
      <c r="Y1283" s="29" t="inlineStr">
        <is>
          <t>No</t>
        </is>
      </c>
      <c r="Z1283" s="29" t="n"/>
      <c r="AA1283" s="29" t="inlineStr">
        <is>
          <t>Cruce por nomenclatura: una nomenclatura no informa dosis; similitud 0.85.</t>
        </is>
      </c>
    </row>
    <row r="1284">
      <c r="A1284" s="29" t="inlineStr">
        <is>
          <t>Salta</t>
        </is>
      </c>
      <c r="B1284" s="29" t="inlineStr">
        <is>
          <t>1130</t>
        </is>
      </c>
      <c r="C1284" s="29" t="inlineStr">
        <is>
          <t>Stock SAP</t>
        </is>
      </c>
      <c r="D1284" s="29" t="inlineStr">
        <is>
          <t>Medicamentos</t>
        </is>
      </c>
      <c r="E1284" s="29" t="inlineStr">
        <is>
          <t>ZMED</t>
        </is>
      </c>
      <c r="F1284" s="29" t="inlineStr">
        <is>
          <t>Dentro del alcance</t>
        </is>
      </c>
      <c r="G1284" s="29" t="inlineStr">
        <is>
          <t>1001265</t>
        </is>
      </c>
      <c r="H1284" s="29" t="inlineStr">
        <is>
          <t>REPELENTE LOCION SPRAY 100ML</t>
        </is>
      </c>
      <c r="I1284" s="29" t="n"/>
      <c r="J1284" s="29" t="n"/>
      <c r="K1284" s="30">
        <f>SUMIF('1130 Salta'!$A$2:$A$485,$G1284,'1130 Salta'!$I$2:$I$485)</f>
        <v/>
      </c>
      <c r="L1284" s="30">
        <f>SUMIF('1130 Salta'!$A$2:$A$485,$G1284,'1130 Salta'!$Q$2:$Q$485)</f>
        <v/>
      </c>
      <c r="M1284" s="30">
        <f>$K1284-$L1284</f>
        <v/>
      </c>
      <c r="N1284" s="31">
        <f>IFERROR(SUMIF('1130 Salta'!$A$2:$A$485,$G1284,'1130 Salta'!$M$2:$M$485)/$K1284,0)</f>
        <v/>
      </c>
      <c r="O1284" s="31">
        <f>IFERROR($K1284*$N1284,"")</f>
        <v/>
      </c>
      <c r="P1284" s="31">
        <f>IFERROR($L1284*$N1284,"")</f>
        <v/>
      </c>
      <c r="Q1284" s="31">
        <f>$M1284*$N1284</f>
        <v/>
      </c>
      <c r="R1284" s="29" t="n"/>
      <c r="S1284" s="39" t="n"/>
      <c r="T1284" s="29" t="inlineStr">
        <is>
          <t>Sin recuento físico en el inventario de Avain</t>
        </is>
      </c>
      <c r="U1284" s="40" t="inlineStr">
        <is>
          <t>Sin recuento físico</t>
        </is>
      </c>
      <c r="V1284" s="29" t="n"/>
      <c r="W1284" s="29" t="n"/>
      <c r="X1284" s="29" t="n"/>
      <c r="Y1284" s="29" t="n"/>
      <c r="Z1284" s="29" t="n"/>
      <c r="AA1284" s="29" t="n"/>
    </row>
    <row r="1285">
      <c r="A1285" s="29" t="inlineStr">
        <is>
          <t>Salta</t>
        </is>
      </c>
      <c r="B1285" s="29" t="inlineStr">
        <is>
          <t>1130</t>
        </is>
      </c>
      <c r="C1285" s="29" t="inlineStr">
        <is>
          <t>Stock SAP</t>
        </is>
      </c>
      <c r="D1285" s="29" t="inlineStr">
        <is>
          <t>Descartables</t>
        </is>
      </c>
      <c r="E1285" s="29" t="inlineStr">
        <is>
          <t>ZDES</t>
        </is>
      </c>
      <c r="F1285" s="29" t="inlineStr">
        <is>
          <t>Dentro del alcance</t>
        </is>
      </c>
      <c r="G1285" s="29" t="inlineStr">
        <is>
          <t>2000021</t>
        </is>
      </c>
      <c r="H1285" s="29" t="inlineStr">
        <is>
          <t>GUANTES ESTERILES Nº 7.5 POR PAR</t>
        </is>
      </c>
      <c r="I1285" s="29" t="inlineStr">
        <is>
          <t>137</t>
        </is>
      </c>
      <c r="J1285" s="29" t="inlineStr">
        <is>
          <t>Guantes esteriles 7.5</t>
        </is>
      </c>
      <c r="K1285" s="30">
        <f>SUMIF('1130 Salta'!$A$2:$A$485,$G1285,'1130 Salta'!$I$2:$I$485)</f>
        <v/>
      </c>
      <c r="L1285" s="30">
        <f>SUMIF('1130 Salta'!$A$2:$A$485,$G1285,'1130 Salta'!$Q$2:$Q$485)</f>
        <v/>
      </c>
      <c r="M1285" s="30">
        <f>$K1285-$L1285</f>
        <v/>
      </c>
      <c r="N1285" s="31">
        <f>IFERROR(SUMIF('1130 Salta'!$A$2:$A$485,$G1285,'1130 Salta'!$M$2:$M$485)/$K1285,0)</f>
        <v/>
      </c>
      <c r="O1285" s="31">
        <f>IFERROR($K1285*$N1285,"")</f>
        <v/>
      </c>
      <c r="P1285" s="31">
        <f>IFERROR($L1285*$N1285,"")</f>
        <v/>
      </c>
      <c r="Q1285" s="31">
        <f>$M1285*$N1285</f>
        <v/>
      </c>
      <c r="R1285" s="29" t="n"/>
      <c r="S1285" s="42" t="inlineStr">
        <is>
          <t>Media</t>
        </is>
      </c>
      <c r="T1285" s="29" t="inlineStr">
        <is>
          <t>Homologado – confianza Media – pendiente de validación</t>
        </is>
      </c>
      <c r="U1285" s="38" t="inlineStr">
        <is>
          <t>Dar de baja en SAP</t>
        </is>
      </c>
      <c r="V1285" s="29" t="inlineStr">
        <is>
          <t>Homologación por código Avain (master D-153)</t>
        </is>
      </c>
      <c r="W1285" s="29" t="inlineStr">
        <is>
          <t>No</t>
        </is>
      </c>
      <c r="X1285" s="29" t="n"/>
      <c r="Y1285" s="29" t="inlineStr">
        <is>
          <t>Sí</t>
        </is>
      </c>
      <c r="Z1285" s="29" t="inlineStr">
        <is>
          <t>D-153</t>
        </is>
      </c>
      <c r="AA1285" s="29" t="inlineStr">
        <is>
          <t>Homologación: confianza base Media + confianza SAP Alta → Media.</t>
        </is>
      </c>
    </row>
    <row r="1286">
      <c r="A1286" s="29" t="inlineStr">
        <is>
          <t>Salta</t>
        </is>
      </c>
      <c r="B1286" s="29" t="inlineStr">
        <is>
          <t>1130</t>
        </is>
      </c>
      <c r="C1286" s="29" t="inlineStr">
        <is>
          <t>Stock SAP</t>
        </is>
      </c>
      <c r="D1286" s="29" t="inlineStr">
        <is>
          <t>Descartables</t>
        </is>
      </c>
      <c r="E1286" s="29" t="inlineStr">
        <is>
          <t>ZDES</t>
        </is>
      </c>
      <c r="F1286" s="29" t="inlineStr">
        <is>
          <t>Dentro del alcance</t>
        </is>
      </c>
      <c r="G1286" s="29" t="inlineStr">
        <is>
          <t>2000022</t>
        </is>
      </c>
      <c r="H1286" s="29" t="inlineStr">
        <is>
          <t>GUANTES ESTERILES Nº 8 POR PAR</t>
        </is>
      </c>
      <c r="I1286" s="29" t="inlineStr">
        <is>
          <t>138</t>
        </is>
      </c>
      <c r="J1286" s="29" t="inlineStr">
        <is>
          <t>Guantes Estériles 8.0</t>
        </is>
      </c>
      <c r="K1286" s="30">
        <f>SUMIF('1130 Salta'!$A$2:$A$485,$G1286,'1130 Salta'!$I$2:$I$485)</f>
        <v/>
      </c>
      <c r="L1286" s="30">
        <f>SUMIF('1130 Salta'!$A$2:$A$485,$G1286,'1130 Salta'!$Q$2:$Q$485)</f>
        <v/>
      </c>
      <c r="M1286" s="30">
        <f>$K1286-$L1286</f>
        <v/>
      </c>
      <c r="N1286" s="31">
        <f>IFERROR(SUMIF('1130 Salta'!$A$2:$A$485,$G1286,'1130 Salta'!$M$2:$M$485)/$K1286,0)</f>
        <v/>
      </c>
      <c r="O1286" s="31">
        <f>IFERROR($K1286*$N1286,"")</f>
        <v/>
      </c>
      <c r="P1286" s="31">
        <f>IFERROR($L1286*$N1286,"")</f>
        <v/>
      </c>
      <c r="Q1286" s="31">
        <f>$M1286*$N1286</f>
        <v/>
      </c>
      <c r="R1286" s="29" t="n"/>
      <c r="S1286" s="42" t="inlineStr">
        <is>
          <t>Media</t>
        </is>
      </c>
      <c r="T1286" s="29" t="inlineStr">
        <is>
          <t>Homologado – confianza Media – pendiente de validación</t>
        </is>
      </c>
      <c r="U1286" s="38" t="inlineStr">
        <is>
          <t>Dar de baja en SAP</t>
        </is>
      </c>
      <c r="V1286" s="29" t="inlineStr">
        <is>
          <t>Homologación por código Avain (master D-154)</t>
        </is>
      </c>
      <c r="W1286" s="29" t="inlineStr">
        <is>
          <t>No</t>
        </is>
      </c>
      <c r="X1286" s="29" t="n"/>
      <c r="Y1286" s="29" t="inlineStr">
        <is>
          <t>Sí</t>
        </is>
      </c>
      <c r="Z1286" s="29" t="inlineStr">
        <is>
          <t>D-154</t>
        </is>
      </c>
      <c r="AA1286" s="29" t="inlineStr">
        <is>
          <t>Homologación: confianza base Media + confianza SAP Alta → Media.</t>
        </is>
      </c>
    </row>
    <row r="1287">
      <c r="A1287" s="29" t="inlineStr">
        <is>
          <t>Salta</t>
        </is>
      </c>
      <c r="B1287" s="29" t="inlineStr">
        <is>
          <t>1130</t>
        </is>
      </c>
      <c r="C1287" s="29" t="inlineStr">
        <is>
          <t>Stock SAP</t>
        </is>
      </c>
      <c r="D1287" s="29" t="inlineStr">
        <is>
          <t>Descartables</t>
        </is>
      </c>
      <c r="E1287" s="29" t="inlineStr">
        <is>
          <t>ZDES</t>
        </is>
      </c>
      <c r="F1287" s="29" t="inlineStr">
        <is>
          <t>Dentro del alcance</t>
        </is>
      </c>
      <c r="G1287" s="29" t="inlineStr">
        <is>
          <t>2000023</t>
        </is>
      </c>
      <c r="H1287" s="29" t="inlineStr">
        <is>
          <t>GUIA MACROGOTERO Nª14</t>
        </is>
      </c>
      <c r="I1287" s="29" t="inlineStr">
        <is>
          <t>139; 140</t>
        </is>
      </c>
      <c r="J1287" s="29" t="inlineStr">
        <is>
          <t>Guia Macrogotero; Guia Microgotero</t>
        </is>
      </c>
      <c r="K1287" s="30">
        <f>SUMIF('1130 Salta'!$A$2:$A$485,$G1287,'1130 Salta'!$I$2:$I$485)</f>
        <v/>
      </c>
      <c r="L1287" s="30">
        <f>SUMIF('1130 Salta'!$A$2:$A$485,$G1287,'1130 Salta'!$Q$2:$Q$485)</f>
        <v/>
      </c>
      <c r="M1287" s="30">
        <f>$K1287-$L1287</f>
        <v/>
      </c>
      <c r="N1287" s="31">
        <f>IFERROR(SUMIF('1130 Salta'!$A$2:$A$485,$G1287,'1130 Salta'!$M$2:$M$485)/$K1287,0)</f>
        <v/>
      </c>
      <c r="O1287" s="31">
        <f>IFERROR($K1287*$N1287,"")</f>
        <v/>
      </c>
      <c r="P1287" s="31">
        <f>IFERROR($L1287*$N1287,"")</f>
        <v/>
      </c>
      <c r="Q1287" s="31">
        <f>$M1287*$N1287</f>
        <v/>
      </c>
      <c r="R1287" s="29" t="n"/>
      <c r="S1287" s="37" t="inlineStr">
        <is>
          <t>Alta</t>
        </is>
      </c>
      <c r="T1287" s="29" t="inlineStr">
        <is>
          <t>Homologado – confianza Alta</t>
        </is>
      </c>
      <c r="U1287" s="37" t="inlineStr">
        <is>
          <t>Dar de alta en SAP</t>
        </is>
      </c>
      <c r="V1287" s="29" t="inlineStr">
        <is>
          <t>Cruce por nomenclatura SAP; Homologación por código Avain (master D-131)</t>
        </is>
      </c>
      <c r="W1287" s="29" t="inlineStr">
        <is>
          <t>No</t>
        </is>
      </c>
      <c r="X1287" s="29" t="n"/>
      <c r="Y1287" s="29" t="inlineStr">
        <is>
          <t>Sí</t>
        </is>
      </c>
      <c r="Z1287" s="29" t="inlineStr">
        <is>
          <t>D-131; D-132</t>
        </is>
      </c>
      <c r="AA1287" s="29" t="inlineStr">
        <is>
          <t>Varias denominaciones del inventario físico corresponden a este material SAP (139 Guia Macrogotero; 140 Guia Microgotero). Se sumaron las cantidades físicas. Homologación: confianza base Alta + confianza SAP Alta → Alta. Homologado al master D-132, pero sus códigos SAP (2000024) no figuran en el stock SAP de este centro. Cruce por nomenclatura: similitud 0.77.</t>
        </is>
      </c>
    </row>
    <row r="1288">
      <c r="A1288" s="29" t="inlineStr">
        <is>
          <t>Salta</t>
        </is>
      </c>
      <c r="B1288" s="29" t="inlineStr">
        <is>
          <t>1130</t>
        </is>
      </c>
      <c r="C1288" s="29" t="inlineStr">
        <is>
          <t>Stock SAP</t>
        </is>
      </c>
      <c r="D1288" s="29" t="inlineStr">
        <is>
          <t>Descartables</t>
        </is>
      </c>
      <c r="E1288" s="29" t="inlineStr">
        <is>
          <t>ZDES</t>
        </is>
      </c>
      <c r="F1288" s="29" t="inlineStr">
        <is>
          <t>Dentro del alcance</t>
        </is>
      </c>
      <c r="G1288" s="29" t="inlineStr">
        <is>
          <t>2000033</t>
        </is>
      </c>
      <c r="H1288" s="29" t="inlineStr">
        <is>
          <t>STERI STRIP 3M REF 1547</t>
        </is>
      </c>
      <c r="I1288" s="29" t="inlineStr">
        <is>
          <t>227</t>
        </is>
      </c>
      <c r="J1288" s="29" t="inlineStr">
        <is>
          <t>Steri-Strip</t>
        </is>
      </c>
      <c r="K1288" s="30">
        <f>SUMIF('1130 Salta'!$A$2:$A$485,$G1288,'1130 Salta'!$I$2:$I$485)</f>
        <v/>
      </c>
      <c r="L1288" s="30">
        <f>SUMIF('1130 Salta'!$A$2:$A$485,$G1288,'1130 Salta'!$Q$2:$Q$485)</f>
        <v/>
      </c>
      <c r="M1288" s="30">
        <f>$K1288-$L1288</f>
        <v/>
      </c>
      <c r="N1288" s="31">
        <f>IFERROR(SUMIF('1130 Salta'!$A$2:$A$485,$G1288,'1130 Salta'!$M$2:$M$485)/$K1288,0)</f>
        <v/>
      </c>
      <c r="O1288" s="31">
        <f>IFERROR($K1288*$N1288,"")</f>
        <v/>
      </c>
      <c r="P1288" s="31">
        <f>IFERROR($L1288*$N1288,"")</f>
        <v/>
      </c>
      <c r="Q1288" s="31">
        <f>$M1288*$N1288</f>
        <v/>
      </c>
      <c r="R1288" s="29" t="n"/>
      <c r="S1288" s="37" t="inlineStr">
        <is>
          <t>Alta</t>
        </is>
      </c>
      <c r="T1288" s="29" t="inlineStr">
        <is>
          <t>Homologado – confianza Alta</t>
        </is>
      </c>
      <c r="U1288" s="37" t="inlineStr">
        <is>
          <t>Dar de alta en SAP</t>
        </is>
      </c>
      <c r="V1288" s="29" t="inlineStr">
        <is>
          <t>Homologación por código Avain (master D-147)</t>
        </is>
      </c>
      <c r="W1288" s="29" t="inlineStr">
        <is>
          <t>No</t>
        </is>
      </c>
      <c r="X1288" s="29" t="n"/>
      <c r="Y1288" s="29" t="inlineStr">
        <is>
          <t>Sí</t>
        </is>
      </c>
      <c r="Z1288" s="29" t="inlineStr">
        <is>
          <t>D-147</t>
        </is>
      </c>
      <c r="AA1288" s="29" t="inlineStr">
        <is>
          <t>Homologación: confianza base Alta + confianza SAP Alta → Alta.</t>
        </is>
      </c>
    </row>
    <row r="1289">
      <c r="A1289" s="29" t="inlineStr">
        <is>
          <t>Salta</t>
        </is>
      </c>
      <c r="B1289" s="29" t="inlineStr">
        <is>
          <t>1130</t>
        </is>
      </c>
      <c r="C1289" s="29" t="inlineStr">
        <is>
          <t>Stock SAP</t>
        </is>
      </c>
      <c r="D1289" s="29" t="inlineStr">
        <is>
          <t>Descartables</t>
        </is>
      </c>
      <c r="E1289" s="29" t="inlineStr">
        <is>
          <t>ZDES</t>
        </is>
      </c>
      <c r="F1289" s="29" t="inlineStr">
        <is>
          <t>Dentro del alcance</t>
        </is>
      </c>
      <c r="G1289" s="29" t="inlineStr">
        <is>
          <t>2000090</t>
        </is>
      </c>
      <c r="H1289" s="29" t="inlineStr">
        <is>
          <t>MASCARA PARA NEBULIZAR ADULTO</t>
        </is>
      </c>
      <c r="I1289" s="29" t="inlineStr">
        <is>
          <t>181</t>
        </is>
      </c>
      <c r="J1289" s="29" t="inlineStr">
        <is>
          <t>Mascara NBZ</t>
        </is>
      </c>
      <c r="K1289" s="30">
        <f>SUMIF('1130 Salta'!$A$2:$A$485,$G1289,'1130 Salta'!$I$2:$I$485)</f>
        <v/>
      </c>
      <c r="L1289" s="30">
        <f>SUMIF('1130 Salta'!$A$2:$A$485,$G1289,'1130 Salta'!$Q$2:$Q$485)</f>
        <v/>
      </c>
      <c r="M1289" s="30">
        <f>$K1289-$L1289</f>
        <v/>
      </c>
      <c r="N1289" s="31">
        <f>IFERROR(SUMIF('1130 Salta'!$A$2:$A$485,$G1289,'1130 Salta'!$M$2:$M$485)/$K1289,0)</f>
        <v/>
      </c>
      <c r="O1289" s="31">
        <f>IFERROR($K1289*$N1289,"")</f>
        <v/>
      </c>
      <c r="P1289" s="31">
        <f>IFERROR($L1289*$N1289,"")</f>
        <v/>
      </c>
      <c r="Q1289" s="31">
        <f>$M1289*$N1289</f>
        <v/>
      </c>
      <c r="R1289" s="29" t="n"/>
      <c r="S1289" s="38" t="inlineStr">
        <is>
          <t>Baja</t>
        </is>
      </c>
      <c r="T1289" s="29" t="inlineStr">
        <is>
          <t>Homologado – confianza Baja – pendiente de validación</t>
        </is>
      </c>
      <c r="U1289" s="37" t="inlineStr">
        <is>
          <t>Dar de alta en SAP</t>
        </is>
      </c>
      <c r="V1289" s="29" t="inlineStr">
        <is>
          <t>Homologación por código Avain (master D-160)</t>
        </is>
      </c>
      <c r="W1289" s="29" t="inlineStr">
        <is>
          <t>No</t>
        </is>
      </c>
      <c r="X1289" s="29" t="n"/>
      <c r="Y1289" s="29" t="inlineStr">
        <is>
          <t>Sí</t>
        </is>
      </c>
      <c r="Z1289" s="29" t="inlineStr">
        <is>
          <t>D-160</t>
        </is>
      </c>
      <c r="AA1289" s="29" t="inlineStr">
        <is>
          <t>Homologación: confianza base Alta + confianza SAP Media → Media. La nomenclatura del material imputado no respalda por sí sola la equivalencia (similitud 0.39); el vínculo proviene sólo de la homologación. Nivel degradado a Baja. Otros códigos SAP del master no están en el stock de este centro: 2000167.</t>
        </is>
      </c>
    </row>
    <row r="1290">
      <c r="A1290" s="29" t="inlineStr">
        <is>
          <t>Salta</t>
        </is>
      </c>
      <c r="B1290" s="29" t="inlineStr">
        <is>
          <t>1130</t>
        </is>
      </c>
      <c r="C1290" s="29" t="inlineStr">
        <is>
          <t>Stock SAP</t>
        </is>
      </c>
      <c r="D1290" s="29" t="inlineStr">
        <is>
          <t>Descartables</t>
        </is>
      </c>
      <c r="E1290" s="29" t="inlineStr">
        <is>
          <t>ZDES</t>
        </is>
      </c>
      <c r="F1290" s="29" t="inlineStr">
        <is>
          <t>Dentro del alcance</t>
        </is>
      </c>
      <c r="G1290" s="29" t="inlineStr">
        <is>
          <t>2000220</t>
        </is>
      </c>
      <c r="H1290" s="29" t="inlineStr">
        <is>
          <t>JERINGA DE 60CC CON PICO THOMEY</t>
        </is>
      </c>
      <c r="I1290" s="29" t="n"/>
      <c r="J1290" s="29" t="n"/>
      <c r="K1290" s="30">
        <f>SUMIF('1130 Salta'!$A$2:$A$485,$G1290,'1130 Salta'!$I$2:$I$485)</f>
        <v/>
      </c>
      <c r="L1290" s="30">
        <f>SUMIF('1130 Salta'!$A$2:$A$485,$G1290,'1130 Salta'!$Q$2:$Q$485)</f>
        <v/>
      </c>
      <c r="M1290" s="30">
        <f>$K1290-$L1290</f>
        <v/>
      </c>
      <c r="N1290" s="31">
        <f>IFERROR(SUMIF('1130 Salta'!$A$2:$A$485,$G1290,'1130 Salta'!$M$2:$M$485)/$K1290,0)</f>
        <v/>
      </c>
      <c r="O1290" s="31">
        <f>IFERROR($K1290*$N1290,"")</f>
        <v/>
      </c>
      <c r="P1290" s="31">
        <f>IFERROR($L1290*$N1290,"")</f>
        <v/>
      </c>
      <c r="Q1290" s="31">
        <f>$M1290*$N1290</f>
        <v/>
      </c>
      <c r="R1290" s="29" t="n"/>
      <c r="S1290" s="39" t="n"/>
      <c r="T1290" s="29" t="inlineStr">
        <is>
          <t>Sin recuento físico en el inventario de Avain</t>
        </is>
      </c>
      <c r="U1290" s="40" t="inlineStr">
        <is>
          <t>Sin recuento físico</t>
        </is>
      </c>
      <c r="V1290" s="29" t="n"/>
      <c r="W1290" s="29" t="n"/>
      <c r="X1290" s="29" t="n"/>
      <c r="Y1290" s="29" t="n"/>
      <c r="Z1290" s="29" t="n"/>
      <c r="AA1290" s="29" t="n"/>
    </row>
    <row r="1291">
      <c r="A1291" s="29" t="inlineStr">
        <is>
          <t>Salta</t>
        </is>
      </c>
      <c r="B1291" s="29" t="inlineStr">
        <is>
          <t>1130</t>
        </is>
      </c>
      <c r="C1291" s="29" t="inlineStr">
        <is>
          <t>Stock SAP</t>
        </is>
      </c>
      <c r="D1291" s="29" t="inlineStr">
        <is>
          <t>Descartables</t>
        </is>
      </c>
      <c r="E1291" s="29" t="inlineStr">
        <is>
          <t>ZDES</t>
        </is>
      </c>
      <c r="F1291" s="29" t="inlineStr">
        <is>
          <t>Dentro del alcance</t>
        </is>
      </c>
      <c r="G1291" s="29" t="inlineStr">
        <is>
          <t>2001116</t>
        </is>
      </c>
      <c r="H1291" s="29" t="inlineStr">
        <is>
          <t>MICRONEBULIZADOR PEDIATRICO C/ MASC</t>
        </is>
      </c>
      <c r="I1291" s="29" t="n"/>
      <c r="J1291" s="29" t="n"/>
      <c r="K1291" s="30">
        <f>SUMIF('1130 Salta'!$A$2:$A$485,$G1291,'1130 Salta'!$I$2:$I$485)</f>
        <v/>
      </c>
      <c r="L1291" s="30">
        <f>SUMIF('1130 Salta'!$A$2:$A$485,$G1291,'1130 Salta'!$Q$2:$Q$485)</f>
        <v/>
      </c>
      <c r="M1291" s="30">
        <f>$K1291-$L1291</f>
        <v/>
      </c>
      <c r="N1291" s="31">
        <f>IFERROR(SUMIF('1130 Salta'!$A$2:$A$485,$G1291,'1130 Salta'!$M$2:$M$485)/$K1291,0)</f>
        <v/>
      </c>
      <c r="O1291" s="31">
        <f>IFERROR($K1291*$N1291,"")</f>
        <v/>
      </c>
      <c r="P1291" s="31">
        <f>IFERROR($L1291*$N1291,"")</f>
        <v/>
      </c>
      <c r="Q1291" s="31">
        <f>$M1291*$N1291</f>
        <v/>
      </c>
      <c r="R1291" s="29" t="n"/>
      <c r="S1291" s="39" t="n"/>
      <c r="T1291" s="29" t="inlineStr">
        <is>
          <t>Sin recuento físico en el inventario de Avain</t>
        </is>
      </c>
      <c r="U1291" s="40" t="inlineStr">
        <is>
          <t>Sin recuento físico</t>
        </is>
      </c>
      <c r="V1291" s="29" t="n"/>
      <c r="W1291" s="29" t="n"/>
      <c r="X1291" s="29" t="n"/>
      <c r="Y1291" s="29" t="n"/>
      <c r="Z1291" s="29" t="n"/>
      <c r="AA1291" s="29" t="n"/>
    </row>
    <row r="1292">
      <c r="A1292" s="29" t="inlineStr">
        <is>
          <t>Salta</t>
        </is>
      </c>
      <c r="B1292" s="29" t="inlineStr">
        <is>
          <t>1130</t>
        </is>
      </c>
      <c r="C1292" s="29" t="inlineStr">
        <is>
          <t>Stock SAP</t>
        </is>
      </c>
      <c r="D1292" s="29" t="inlineStr">
        <is>
          <t>Descartables</t>
        </is>
      </c>
      <c r="E1292" s="29" t="inlineStr">
        <is>
          <t>ZDES</t>
        </is>
      </c>
      <c r="F1292" s="29" t="inlineStr">
        <is>
          <t>Dentro del alcance</t>
        </is>
      </c>
      <c r="G1292" s="29" t="inlineStr">
        <is>
          <t>2001761</t>
        </is>
      </c>
      <c r="H1292" s="29" t="inlineStr">
        <is>
          <t>GUANTES ESTERILES Nº 6.5 POR PAR</t>
        </is>
      </c>
      <c r="I1292" s="29" t="n"/>
      <c r="J1292" s="29" t="n"/>
      <c r="K1292" s="30">
        <f>SUMIF('1130 Salta'!$A$2:$A$485,$G1292,'1130 Salta'!$I$2:$I$485)</f>
        <v/>
      </c>
      <c r="L1292" s="30">
        <f>SUMIF('1130 Salta'!$A$2:$A$485,$G1292,'1130 Salta'!$Q$2:$Q$485)</f>
        <v/>
      </c>
      <c r="M1292" s="30">
        <f>$K1292-$L1292</f>
        <v/>
      </c>
      <c r="N1292" s="31">
        <f>IFERROR(SUMIF('1130 Salta'!$A$2:$A$485,$G1292,'1130 Salta'!$M$2:$M$485)/$K1292,0)</f>
        <v/>
      </c>
      <c r="O1292" s="31">
        <f>IFERROR($K1292*$N1292,"")</f>
        <v/>
      </c>
      <c r="P1292" s="31">
        <f>IFERROR($L1292*$N1292,"")</f>
        <v/>
      </c>
      <c r="Q1292" s="31">
        <f>$M1292*$N1292</f>
        <v/>
      </c>
      <c r="R1292" s="29" t="n"/>
      <c r="S1292" s="39" t="n"/>
      <c r="T1292" s="29" t="inlineStr">
        <is>
          <t>Sin recuento físico en el inventario de Avain</t>
        </is>
      </c>
      <c r="U1292" s="40" t="inlineStr">
        <is>
          <t>Sin recuento físico</t>
        </is>
      </c>
      <c r="V1292" s="29" t="n"/>
      <c r="W1292" s="29" t="n"/>
      <c r="X1292" s="29" t="n"/>
      <c r="Y1292" s="29" t="n"/>
      <c r="Z1292" s="29" t="n"/>
      <c r="AA1292" s="29" t="n"/>
    </row>
    <row r="1293">
      <c r="A1293" s="29" t="inlineStr">
        <is>
          <t>Salta</t>
        </is>
      </c>
      <c r="B1293" s="29" t="inlineStr">
        <is>
          <t>1130</t>
        </is>
      </c>
      <c r="C1293" s="29" t="inlineStr">
        <is>
          <t>Stock SAP</t>
        </is>
      </c>
      <c r="D1293" s="29" t="inlineStr">
        <is>
          <t>Descartables</t>
        </is>
      </c>
      <c r="E1293" s="29" t="inlineStr">
        <is>
          <t>ZDES</t>
        </is>
      </c>
      <c r="F1293" s="29" t="inlineStr">
        <is>
          <t>Dentro del alcance</t>
        </is>
      </c>
      <c r="G1293" s="29" t="inlineStr">
        <is>
          <t>2001853</t>
        </is>
      </c>
      <c r="H1293" s="29" t="inlineStr">
        <is>
          <t>JERINGA 60 ML PICO LUER SLIP</t>
        </is>
      </c>
      <c r="I1293" s="29" t="inlineStr">
        <is>
          <t>159</t>
        </is>
      </c>
      <c r="J1293" s="29" t="inlineStr">
        <is>
          <t>Jeringas 60 cc</t>
        </is>
      </c>
      <c r="K1293" s="30">
        <f>SUMIF('1130 Salta'!$A$2:$A$485,$G1293,'1130 Salta'!$I$2:$I$485)</f>
        <v/>
      </c>
      <c r="L1293" s="30">
        <f>SUMIF('1130 Salta'!$A$2:$A$485,$G1293,'1130 Salta'!$Q$2:$Q$485)</f>
        <v/>
      </c>
      <c r="M1293" s="30">
        <f>$K1293-$L1293</f>
        <v/>
      </c>
      <c r="N1293" s="31">
        <f>IFERROR(SUMIF('1130 Salta'!$A$2:$A$485,$G1293,'1130 Salta'!$M$2:$M$485)/$K1293,0)</f>
        <v/>
      </c>
      <c r="O1293" s="31">
        <f>IFERROR($K1293*$N1293,"")</f>
        <v/>
      </c>
      <c r="P1293" s="31">
        <f>IFERROR($L1293*$N1293,"")</f>
        <v/>
      </c>
      <c r="Q1293" s="31">
        <f>$M1293*$N1293</f>
        <v/>
      </c>
      <c r="R1293" s="29" t="n"/>
      <c r="S1293" s="42" t="inlineStr">
        <is>
          <t>Media</t>
        </is>
      </c>
      <c r="T1293" s="29" t="inlineStr">
        <is>
          <t>Homologado – confianza Media – pendiente de validación</t>
        </is>
      </c>
      <c r="U1293" s="37" t="inlineStr">
        <is>
          <t>Dar de alta en SAP</t>
        </is>
      </c>
      <c r="V1293" s="29" t="inlineStr">
        <is>
          <t>Cruce por nomenclatura SAP</t>
        </is>
      </c>
      <c r="W1293" s="29" t="inlineStr">
        <is>
          <t>No</t>
        </is>
      </c>
      <c r="X1293" s="29" t="n"/>
      <c r="Y1293" s="29" t="inlineStr">
        <is>
          <t>No</t>
        </is>
      </c>
      <c r="Z1293" s="29" t="n"/>
      <c r="AA1293" s="29" t="inlineStr">
        <is>
          <t>Cruce por nomenclatura: dosis coincide; similitud 0.72.</t>
        </is>
      </c>
    </row>
    <row r="1294">
      <c r="A1294" s="29" t="inlineStr">
        <is>
          <t>Salta</t>
        </is>
      </c>
      <c r="B1294" s="29" t="inlineStr">
        <is>
          <t>1130</t>
        </is>
      </c>
      <c r="C1294" s="29" t="inlineStr">
        <is>
          <t>Stock SAP</t>
        </is>
      </c>
      <c r="D1294" s="29" t="inlineStr">
        <is>
          <t>Descartables</t>
        </is>
      </c>
      <c r="E1294" s="29" t="inlineStr">
        <is>
          <t>ZDES</t>
        </is>
      </c>
      <c r="F1294" s="29" t="inlineStr">
        <is>
          <t>Dentro del alcance</t>
        </is>
      </c>
      <c r="G1294" s="29" t="inlineStr">
        <is>
          <t>2002622</t>
        </is>
      </c>
      <c r="H1294" s="29" t="inlineStr">
        <is>
          <t>SONDA T/K-27</t>
        </is>
      </c>
      <c r="I1294" s="29" t="n"/>
      <c r="J1294" s="29" t="n"/>
      <c r="K1294" s="30">
        <f>SUMIF('1130 Salta'!$A$2:$A$485,$G1294,'1130 Salta'!$I$2:$I$485)</f>
        <v/>
      </c>
      <c r="L1294" s="30">
        <f>SUMIF('1130 Salta'!$A$2:$A$485,$G1294,'1130 Salta'!$Q$2:$Q$485)</f>
        <v/>
      </c>
      <c r="M1294" s="30">
        <f>$K1294-$L1294</f>
        <v/>
      </c>
      <c r="N1294" s="31">
        <f>IFERROR(SUMIF('1130 Salta'!$A$2:$A$485,$G1294,'1130 Salta'!$M$2:$M$485)/$K1294,0)</f>
        <v/>
      </c>
      <c r="O1294" s="31">
        <f>IFERROR($K1294*$N1294,"")</f>
        <v/>
      </c>
      <c r="P1294" s="31">
        <f>IFERROR($L1294*$N1294,"")</f>
        <v/>
      </c>
      <c r="Q1294" s="31">
        <f>$M1294*$N1294</f>
        <v/>
      </c>
      <c r="R1294" s="29" t="n"/>
      <c r="S1294" s="39" t="n"/>
      <c r="T1294" s="29" t="inlineStr">
        <is>
          <t>Sin recuento físico en el inventario de Avain</t>
        </is>
      </c>
      <c r="U1294" s="40" t="inlineStr">
        <is>
          <t>Sin recuento físico</t>
        </is>
      </c>
      <c r="V1294" s="29" t="n"/>
      <c r="W1294" s="29" t="n"/>
      <c r="X1294" s="29" t="n"/>
      <c r="Y1294" s="29" t="n"/>
      <c r="Z1294" s="29" t="n"/>
      <c r="AA1294" s="29" t="n"/>
    </row>
    <row r="1295">
      <c r="A1295" s="29" t="inlineStr">
        <is>
          <t>Salta</t>
        </is>
      </c>
      <c r="B1295" s="29" t="inlineStr">
        <is>
          <t>1130</t>
        </is>
      </c>
      <c r="C1295" s="29" t="inlineStr">
        <is>
          <t>Stock SAP</t>
        </is>
      </c>
      <c r="D1295" s="29" t="inlineStr">
        <is>
          <t>Medicamentos</t>
        </is>
      </c>
      <c r="E1295" s="29" t="inlineStr">
        <is>
          <t>ZMED</t>
        </is>
      </c>
      <c r="F1295" s="29" t="inlineStr">
        <is>
          <t>Dentro del alcance</t>
        </is>
      </c>
      <c r="G1295" s="29" t="inlineStr">
        <is>
          <t>1000026</t>
        </is>
      </c>
      <c r="H1295" s="29" t="inlineStr">
        <is>
          <t>HIDROCORTISONA 100 MG. (Fada / Richmond)</t>
        </is>
      </c>
      <c r="I1295" s="29" t="n"/>
      <c r="J1295" s="29" t="n"/>
      <c r="K1295" s="30">
        <f>SUMIF('1130 Salta'!$A$2:$A$485,$G1295,'1130 Salta'!$I$2:$I$485)</f>
        <v/>
      </c>
      <c r="L1295" s="30">
        <f>SUMIF('1130 Salta'!$A$2:$A$485,$G1295,'1130 Salta'!$Q$2:$Q$485)</f>
        <v/>
      </c>
      <c r="M1295" s="30">
        <f>$K1295-$L1295</f>
        <v/>
      </c>
      <c r="N1295" s="31">
        <f>IFERROR(SUMIF('1130 Salta'!$A$2:$A$485,$G1295,'1130 Salta'!$M$2:$M$485)/$K1295,0)</f>
        <v/>
      </c>
      <c r="O1295" s="31">
        <f>IFERROR($K1295*$N1295,"")</f>
        <v/>
      </c>
      <c r="P1295" s="31">
        <f>IFERROR($L1295*$N1295,"")</f>
        <v/>
      </c>
      <c r="Q1295" s="31">
        <f>$M1295*$N1295</f>
        <v/>
      </c>
      <c r="R1295" s="29" t="n"/>
      <c r="S1295" s="39" t="n"/>
      <c r="T1295" s="29" t="inlineStr">
        <is>
          <t>Sin recuento físico en el inventario de Avain</t>
        </is>
      </c>
      <c r="U1295" s="40" t="inlineStr">
        <is>
          <t>Sin recuento físico</t>
        </is>
      </c>
      <c r="V1295" s="29" t="n"/>
      <c r="W1295" s="29" t="n"/>
      <c r="X1295" s="29" t="n"/>
      <c r="Y1295" s="29" t="n"/>
      <c r="Z1295" s="29" t="n"/>
      <c r="AA1295" s="29" t="n"/>
    </row>
    <row r="1296">
      <c r="A1296" s="29" t="inlineStr">
        <is>
          <t>Salta</t>
        </is>
      </c>
      <c r="B1296" s="29" t="inlineStr">
        <is>
          <t>1130</t>
        </is>
      </c>
      <c r="C1296" s="29" t="inlineStr">
        <is>
          <t>Stock SAP</t>
        </is>
      </c>
      <c r="D1296" s="29" t="inlineStr">
        <is>
          <t>Descartables</t>
        </is>
      </c>
      <c r="E1296" s="29" t="inlineStr">
        <is>
          <t>ZDES</t>
        </is>
      </c>
      <c r="F1296" s="29" t="inlineStr">
        <is>
          <t>Dentro del alcance</t>
        </is>
      </c>
      <c r="G1296" s="29" t="inlineStr">
        <is>
          <t>2001278</t>
        </is>
      </c>
      <c r="H1296" s="29" t="inlineStr">
        <is>
          <t>TELA ADHE HIPOALERGENICA DE SEDA 2.5CM</t>
        </is>
      </c>
      <c r="I1296" s="29" t="n"/>
      <c r="J1296" s="29" t="n"/>
      <c r="K1296" s="30">
        <f>SUMIF('1130 Salta'!$A$2:$A$485,$G1296,'1130 Salta'!$I$2:$I$485)</f>
        <v/>
      </c>
      <c r="L1296" s="30">
        <f>SUMIF('1130 Salta'!$A$2:$A$485,$G1296,'1130 Salta'!$Q$2:$Q$485)</f>
        <v/>
      </c>
      <c r="M1296" s="30">
        <f>$K1296-$L1296</f>
        <v/>
      </c>
      <c r="N1296" s="31">
        <f>IFERROR(SUMIF('1130 Salta'!$A$2:$A$485,$G1296,'1130 Salta'!$M$2:$M$485)/$K1296,0)</f>
        <v/>
      </c>
      <c r="O1296" s="31">
        <f>IFERROR($K1296*$N1296,"")</f>
        <v/>
      </c>
      <c r="P1296" s="31">
        <f>IFERROR($L1296*$N1296,"")</f>
        <v/>
      </c>
      <c r="Q1296" s="31">
        <f>$M1296*$N1296</f>
        <v/>
      </c>
      <c r="R1296" s="29" t="n"/>
      <c r="S1296" s="39" t="n"/>
      <c r="T1296" s="29" t="inlineStr">
        <is>
          <t>Sin recuento físico en el inventario de Avain</t>
        </is>
      </c>
      <c r="U1296" s="40" t="inlineStr">
        <is>
          <t>Sin recuento físico</t>
        </is>
      </c>
      <c r="V1296" s="29" t="n"/>
      <c r="W1296" s="29" t="n"/>
      <c r="X1296" s="29" t="n"/>
      <c r="Y1296" s="29" t="n"/>
      <c r="Z1296" s="29" t="n"/>
      <c r="AA1296" s="29" t="n"/>
    </row>
    <row r="1297">
      <c r="A1297" s="29" t="inlineStr">
        <is>
          <t>Salta</t>
        </is>
      </c>
      <c r="B1297" s="29" t="inlineStr">
        <is>
          <t>1130</t>
        </is>
      </c>
      <c r="C1297" s="29" t="inlineStr">
        <is>
          <t>Stock SAP</t>
        </is>
      </c>
      <c r="D1297" s="29" t="inlineStr">
        <is>
          <t>Medicamentos</t>
        </is>
      </c>
      <c r="E1297" s="29" t="inlineStr">
        <is>
          <t>ZMED</t>
        </is>
      </c>
      <c r="F1297" s="29" t="inlineStr">
        <is>
          <t>Dentro del alcance</t>
        </is>
      </c>
      <c r="G1297" s="29" t="inlineStr">
        <is>
          <t>1000054</t>
        </is>
      </c>
      <c r="H1297" s="29" t="inlineStr">
        <is>
          <t>ALCOHOL AL 96% X 500ML</t>
        </is>
      </c>
      <c r="I1297" s="29" t="inlineStr">
        <is>
          <t>26</t>
        </is>
      </c>
      <c r="J1297" s="29" t="inlineStr">
        <is>
          <t>Alcohol 96% x500 ml</t>
        </is>
      </c>
      <c r="K1297" s="30">
        <f>SUMIF('1130 Salta'!$A$2:$A$485,$G1297,'1130 Salta'!$I$2:$I$485)</f>
        <v/>
      </c>
      <c r="L1297" s="30">
        <f>SUMIF('1130 Salta'!$A$2:$A$485,$G1297,'1130 Salta'!$Q$2:$Q$485)</f>
        <v/>
      </c>
      <c r="M1297" s="30">
        <f>$K1297-$L1297</f>
        <v/>
      </c>
      <c r="N1297" s="31">
        <f>IFERROR(SUMIF('1130 Salta'!$A$2:$A$485,$G1297,'1130 Salta'!$M$2:$M$485)/$K1297,0)</f>
        <v/>
      </c>
      <c r="O1297" s="31">
        <f>IFERROR($K1297*$N1297,"")</f>
        <v/>
      </c>
      <c r="P1297" s="31">
        <f>IFERROR($L1297*$N1297,"")</f>
        <v/>
      </c>
      <c r="Q1297" s="31">
        <f>$M1297*$N1297</f>
        <v/>
      </c>
      <c r="R1297" s="29" t="n"/>
      <c r="S1297" s="37" t="inlineStr">
        <is>
          <t>Alta</t>
        </is>
      </c>
      <c r="T1297" s="29" t="inlineStr">
        <is>
          <t>Homologado – confianza Alta</t>
        </is>
      </c>
      <c r="U1297" s="38" t="inlineStr">
        <is>
          <t>Dar de baja en SAP</t>
        </is>
      </c>
      <c r="V1297" s="29" t="inlineStr">
        <is>
          <t>Cruce por nomenclatura SAP</t>
        </is>
      </c>
      <c r="W1297" s="29" t="inlineStr">
        <is>
          <t>No</t>
        </is>
      </c>
      <c r="X1297" s="29" t="n"/>
      <c r="Y1297" s="29" t="inlineStr">
        <is>
          <t>No</t>
        </is>
      </c>
      <c r="Z1297" s="29" t="n"/>
      <c r="AA1297" s="29" t="inlineStr">
        <is>
          <t>Cruce por nomenclatura: dosis coincide; similitud 1.00. El material ocupa 2 filas en la hoja 1130 Salta (lote/almacén). La cantidad SAP y la física de esta vista son el total del material.</t>
        </is>
      </c>
    </row>
    <row r="1298">
      <c r="A1298" s="29" t="inlineStr">
        <is>
          <t>Salta</t>
        </is>
      </c>
      <c r="B1298" s="29" t="inlineStr">
        <is>
          <t>1130</t>
        </is>
      </c>
      <c r="C1298" s="29" t="inlineStr">
        <is>
          <t>Stock SAP</t>
        </is>
      </c>
      <c r="D1298" s="29" t="inlineStr">
        <is>
          <t>Medicamentos</t>
        </is>
      </c>
      <c r="E1298" s="29" t="inlineStr">
        <is>
          <t>ZMED</t>
        </is>
      </c>
      <c r="F1298" s="29" t="inlineStr">
        <is>
          <t>Dentro del alcance</t>
        </is>
      </c>
      <c r="G1298" s="29" t="inlineStr">
        <is>
          <t>1000007</t>
        </is>
      </c>
      <c r="H1298" s="29" t="inlineStr">
        <is>
          <t>ATROPINA 1MG AMPOLLA DE 1ML</t>
        </is>
      </c>
      <c r="I1298" s="29" t="inlineStr">
        <is>
          <t>230</t>
        </is>
      </c>
      <c r="J1298" s="29" t="inlineStr">
        <is>
          <t>Sulfato de Atropina (Klonatropina) 1 amp=1 ml</t>
        </is>
      </c>
      <c r="K1298" s="30">
        <f>SUMIF('1130 Salta'!$A$2:$A$485,$G1298,'1130 Salta'!$I$2:$I$485)</f>
        <v/>
      </c>
      <c r="L1298" s="30">
        <f>SUMIF('1130 Salta'!$A$2:$A$485,$G1298,'1130 Salta'!$Q$2:$Q$485)</f>
        <v/>
      </c>
      <c r="M1298" s="30">
        <f>$K1298-$L1298</f>
        <v/>
      </c>
      <c r="N1298" s="31">
        <f>IFERROR(SUMIF('1130 Salta'!$A$2:$A$485,$G1298,'1130 Salta'!$M$2:$M$485)/$K1298,0)</f>
        <v/>
      </c>
      <c r="O1298" s="31">
        <f>IFERROR($K1298*$N1298,"")</f>
        <v/>
      </c>
      <c r="P1298" s="31">
        <f>IFERROR($L1298*$N1298,"")</f>
        <v/>
      </c>
      <c r="Q1298" s="31">
        <f>$M1298*$N1298</f>
        <v/>
      </c>
      <c r="R1298" s="29" t="n"/>
      <c r="S1298" s="38" t="inlineStr">
        <is>
          <t>Baja</t>
        </is>
      </c>
      <c r="T1298" s="29" t="inlineStr">
        <is>
          <t>Homologado – confianza Baja – pendiente de validación</t>
        </is>
      </c>
      <c r="U1298" s="37" t="inlineStr">
        <is>
          <t>Dar de alta en SAP</t>
        </is>
      </c>
      <c r="V1298" s="29" t="inlineStr">
        <is>
          <t>Homologación por código Avain (master M03-002)</t>
        </is>
      </c>
      <c r="W1298" s="29" t="inlineStr">
        <is>
          <t>No</t>
        </is>
      </c>
      <c r="X1298" s="29" t="n"/>
      <c r="Y1298" s="29" t="inlineStr">
        <is>
          <t>Sí</t>
        </is>
      </c>
      <c r="Z1298" s="29" t="inlineStr">
        <is>
          <t>M03-002</t>
        </is>
      </c>
      <c r="AA1298" s="29" t="inlineStr">
        <is>
          <t>Homologación: confianza base Media + confianza SAP Alta → Media. La nomenclatura del material imputado no respalda por sí sola la equivalencia (similitud 0.59); el vínculo proviene sólo de la homologación. Nivel degradado a Baja.</t>
        </is>
      </c>
    </row>
    <row r="1299">
      <c r="A1299" s="29" t="inlineStr">
        <is>
          <t>Salta</t>
        </is>
      </c>
      <c r="B1299" s="29" t="inlineStr">
        <is>
          <t>1130</t>
        </is>
      </c>
      <c r="C1299" s="29" t="inlineStr">
        <is>
          <t>Stock SAP</t>
        </is>
      </c>
      <c r="D1299" s="29" t="inlineStr">
        <is>
          <t>Medicamentos</t>
        </is>
      </c>
      <c r="E1299" s="29" t="inlineStr">
        <is>
          <t>ZMED</t>
        </is>
      </c>
      <c r="F1299" s="29" t="inlineStr">
        <is>
          <t>Dentro del alcance</t>
        </is>
      </c>
      <c r="G1299" s="29" t="inlineStr">
        <is>
          <t>1000097</t>
        </is>
      </c>
      <c r="H1299" s="29" t="inlineStr">
        <is>
          <t>ALCOHOL AL 96% X 250ML</t>
        </is>
      </c>
      <c r="I1299" s="29" t="inlineStr">
        <is>
          <t>23</t>
        </is>
      </c>
      <c r="J1299" s="29" t="inlineStr">
        <is>
          <t>Alcohol 96% x 250 ml</t>
        </is>
      </c>
      <c r="K1299" s="30">
        <f>SUMIF('1130 Salta'!$A$2:$A$485,$G1299,'1130 Salta'!$I$2:$I$485)</f>
        <v/>
      </c>
      <c r="L1299" s="30">
        <f>SUMIF('1130 Salta'!$A$2:$A$485,$G1299,'1130 Salta'!$Q$2:$Q$485)</f>
        <v/>
      </c>
      <c r="M1299" s="30">
        <f>$K1299-$L1299</f>
        <v/>
      </c>
      <c r="N1299" s="31">
        <f>IFERROR(SUMIF('1130 Salta'!$A$2:$A$485,$G1299,'1130 Salta'!$M$2:$M$485)/$K1299,0)</f>
        <v/>
      </c>
      <c r="O1299" s="31">
        <f>IFERROR($K1299*$N1299,"")</f>
        <v/>
      </c>
      <c r="P1299" s="31">
        <f>IFERROR($L1299*$N1299,"")</f>
        <v/>
      </c>
      <c r="Q1299" s="31">
        <f>$M1299*$N1299</f>
        <v/>
      </c>
      <c r="R1299" s="29" t="n"/>
      <c r="S1299" s="37" t="inlineStr">
        <is>
          <t>Alta</t>
        </is>
      </c>
      <c r="T1299" s="29" t="inlineStr">
        <is>
          <t>Homologado – confianza Alta</t>
        </is>
      </c>
      <c r="U1299" s="38" t="inlineStr">
        <is>
          <t>Dar de baja en SAP</t>
        </is>
      </c>
      <c r="V1299" s="29" t="inlineStr">
        <is>
          <t>Cruce por nomenclatura SAP</t>
        </is>
      </c>
      <c r="W1299" s="29" t="inlineStr">
        <is>
          <t>No</t>
        </is>
      </c>
      <c r="X1299" s="29" t="n"/>
      <c r="Y1299" s="29" t="inlineStr">
        <is>
          <t>No</t>
        </is>
      </c>
      <c r="Z1299" s="29" t="n"/>
      <c r="AA1299" s="29" t="inlineStr">
        <is>
          <t>Cruce por nomenclatura: dosis coincide; similitud 1.00. El material ocupa 2 filas en la hoja 1130 Salta (lote/almacén). La cantidad SAP y la física de esta vista son el total del material.</t>
        </is>
      </c>
    </row>
    <row r="1300">
      <c r="A1300" s="29" t="inlineStr">
        <is>
          <t>Salta</t>
        </is>
      </c>
      <c r="B1300" s="29" t="inlineStr">
        <is>
          <t>1130</t>
        </is>
      </c>
      <c r="C1300" s="29" t="inlineStr">
        <is>
          <t>Stock SAP</t>
        </is>
      </c>
      <c r="D1300" s="29" t="inlineStr">
        <is>
          <t>Medicamentos</t>
        </is>
      </c>
      <c r="E1300" s="29" t="inlineStr">
        <is>
          <t>ZMED</t>
        </is>
      </c>
      <c r="F1300" s="29" t="inlineStr">
        <is>
          <t>Dentro del alcance</t>
        </is>
      </c>
      <c r="G1300" s="29" t="inlineStr">
        <is>
          <t>1000390</t>
        </is>
      </c>
      <c r="H1300" s="29" t="inlineStr">
        <is>
          <t>TETRAHIDROZOLINA GTAS 15 ML</t>
        </is>
      </c>
      <c r="I1300" s="29" t="inlineStr">
        <is>
          <t>235</t>
        </is>
      </c>
      <c r="J1300" s="29" t="inlineStr">
        <is>
          <t>Tetrahidrozolina clorhidrato 0,5 mg Gotas Oftalmicas x 15 ml</t>
        </is>
      </c>
      <c r="K1300" s="30">
        <f>SUMIF('1130 Salta'!$A$2:$A$485,$G1300,'1130 Salta'!$I$2:$I$485)</f>
        <v/>
      </c>
      <c r="L1300" s="30">
        <f>SUMIF('1130 Salta'!$A$2:$A$485,$G1300,'1130 Salta'!$Q$2:$Q$485)</f>
        <v/>
      </c>
      <c r="M1300" s="30">
        <f>$K1300-$L1300</f>
        <v/>
      </c>
      <c r="N1300" s="31">
        <f>IFERROR(SUMIF('1130 Salta'!$A$2:$A$485,$G1300,'1130 Salta'!$M$2:$M$485)/$K1300,0)</f>
        <v/>
      </c>
      <c r="O1300" s="31">
        <f>IFERROR($K1300*$N1300,"")</f>
        <v/>
      </c>
      <c r="P1300" s="31">
        <f>IFERROR($L1300*$N1300,"")</f>
        <v/>
      </c>
      <c r="Q1300" s="31">
        <f>$M1300*$N1300</f>
        <v/>
      </c>
      <c r="R1300" s="29" t="n"/>
      <c r="S1300" s="38" t="inlineStr">
        <is>
          <t>Baja</t>
        </is>
      </c>
      <c r="T1300" s="29" t="inlineStr">
        <is>
          <t>Homologado – confianza Baja – pendiente de validación</t>
        </is>
      </c>
      <c r="U1300" s="38" t="inlineStr">
        <is>
          <t>Dar de baja en SAP</t>
        </is>
      </c>
      <c r="V1300" s="29" t="inlineStr">
        <is>
          <t>Cruce por nomenclatura SAP</t>
        </is>
      </c>
      <c r="W1300" s="29" t="inlineStr">
        <is>
          <t>No</t>
        </is>
      </c>
      <c r="X1300" s="29" t="n"/>
      <c r="Y1300" s="29" t="inlineStr">
        <is>
          <t>No</t>
        </is>
      </c>
      <c r="Z1300" s="29" t="n"/>
      <c r="AA1300" s="29" t="inlineStr">
        <is>
          <t>Cruce por nomenclatura: dosis coincide; similitud 0.70. El material ocupa 2 filas en la hoja 1130 Salta (lote/almacén). La cantidad SAP y la física de esta vista son el total del material.</t>
        </is>
      </c>
    </row>
    <row r="1301">
      <c r="A1301" s="29" t="inlineStr">
        <is>
          <t>Salta</t>
        </is>
      </c>
      <c r="B1301" s="29" t="inlineStr">
        <is>
          <t>1130</t>
        </is>
      </c>
      <c r="C1301" s="29" t="inlineStr">
        <is>
          <t>Stock SAP</t>
        </is>
      </c>
      <c r="D1301" s="29" t="inlineStr">
        <is>
          <t>Uniformes</t>
        </is>
      </c>
      <c r="E1301" s="29" t="inlineStr">
        <is>
          <t>ZUNI</t>
        </is>
      </c>
      <c r="F1301" s="29" t="inlineStr">
        <is>
          <t>Fuera del alcance</t>
        </is>
      </c>
      <c r="G1301" s="29" t="inlineStr">
        <is>
          <t>3001446</t>
        </is>
      </c>
      <c r="H1301" s="29" t="inlineStr">
        <is>
          <t>GUANTES TERMICOS IMPERMEABLES</t>
        </is>
      </c>
      <c r="I1301" s="29" t="n"/>
      <c r="J1301" s="29" t="n"/>
      <c r="K1301" s="30">
        <f>SUMIF('1130 Salta'!$A$2:$A$485,$G1301,'1130 Salta'!$I$2:$I$485)</f>
        <v/>
      </c>
      <c r="L1301" s="30">
        <f>SUMIF('1130 Salta'!$A$2:$A$485,$G1301,'1130 Salta'!$Q$2:$Q$485)</f>
        <v/>
      </c>
      <c r="M1301" s="30">
        <f>$K1301-$L1301</f>
        <v/>
      </c>
      <c r="N1301" s="31">
        <f>IFERROR(SUMIF('1130 Salta'!$A$2:$A$485,$G1301,'1130 Salta'!$M$2:$M$485)/$K1301,0)</f>
        <v/>
      </c>
      <c r="O1301" s="31">
        <f>IFERROR($K1301*$N1301,"")</f>
        <v/>
      </c>
      <c r="P1301" s="31">
        <f>IFERROR($L1301*$N1301,"")</f>
        <v/>
      </c>
      <c r="Q1301" s="31">
        <f>$M1301*$N1301</f>
        <v/>
      </c>
      <c r="R1301" s="29" t="n"/>
      <c r="S1301" s="39" t="n"/>
      <c r="T1301" s="29" t="inlineStr">
        <is>
          <t>No aplica: uniformes, clasificación que el inventario físico de Farmacia no releva</t>
        </is>
      </c>
      <c r="U1301" s="40" t="inlineStr">
        <is>
          <t>Fuera del alcance del inventario físico</t>
        </is>
      </c>
      <c r="V1301" s="29" t="n"/>
      <c r="W1301" s="29" t="n"/>
      <c r="X1301" s="29" t="n"/>
      <c r="Y1301" s="29" t="n"/>
      <c r="Z1301" s="29" t="n"/>
      <c r="AA1301" s="29" t="n"/>
    </row>
    <row r="1302">
      <c r="A1302" s="29" t="inlineStr">
        <is>
          <t>Salta</t>
        </is>
      </c>
      <c r="B1302" s="29" t="inlineStr">
        <is>
          <t>1130</t>
        </is>
      </c>
      <c r="C1302" s="29" t="inlineStr">
        <is>
          <t>Stock SAP</t>
        </is>
      </c>
      <c r="D1302" s="29" t="inlineStr">
        <is>
          <t>Medicamentos</t>
        </is>
      </c>
      <c r="E1302" s="29" t="inlineStr">
        <is>
          <t>ZMED</t>
        </is>
      </c>
      <c r="F1302" s="29" t="inlineStr">
        <is>
          <t>Dentro del alcance</t>
        </is>
      </c>
      <c r="G1302" s="29" t="inlineStr">
        <is>
          <t>1000063</t>
        </is>
      </c>
      <c r="H1302" s="29" t="inlineStr">
        <is>
          <t>DIGOXINA 0,25 MG/ML AMPOLLA DE 1ML</t>
        </is>
      </c>
      <c r="I1302" s="29" t="inlineStr">
        <is>
          <t>266</t>
        </is>
      </c>
      <c r="J1302" s="29" t="inlineStr">
        <is>
          <t>Digoxina 0.25mg/ml</t>
        </is>
      </c>
      <c r="K1302" s="30">
        <f>SUMIF('1130 Salta'!$A$2:$A$485,$G1302,'1130 Salta'!$I$2:$I$485)</f>
        <v/>
      </c>
      <c r="L1302" s="30">
        <f>SUMIF('1130 Salta'!$A$2:$A$485,$G1302,'1130 Salta'!$Q$2:$Q$485)</f>
        <v/>
      </c>
      <c r="M1302" s="30">
        <f>$K1302-$L1302</f>
        <v/>
      </c>
      <c r="N1302" s="31">
        <f>IFERROR(SUMIF('1130 Salta'!$A$2:$A$485,$G1302,'1130 Salta'!$M$2:$M$485)/$K1302,0)</f>
        <v/>
      </c>
      <c r="O1302" s="31">
        <f>IFERROR($K1302*$N1302,"")</f>
        <v/>
      </c>
      <c r="P1302" s="31">
        <f>IFERROR($L1302*$N1302,"")</f>
        <v/>
      </c>
      <c r="Q1302" s="31">
        <f>$M1302*$N1302</f>
        <v/>
      </c>
      <c r="R1302" s="29" t="n"/>
      <c r="S1302" s="42" t="inlineStr">
        <is>
          <t>Media</t>
        </is>
      </c>
      <c r="T1302" s="29" t="inlineStr">
        <is>
          <t>Homologado – confianza Media – pendiente de validación</t>
        </is>
      </c>
      <c r="U1302" s="38" t="inlineStr">
        <is>
          <t>Dar de baja en SAP</t>
        </is>
      </c>
      <c r="V1302" s="29" t="inlineStr">
        <is>
          <t>Homologación por código Avain (master M04-008)</t>
        </is>
      </c>
      <c r="W1302" s="29" t="inlineStr">
        <is>
          <t>No</t>
        </is>
      </c>
      <c r="X1302" s="29" t="n"/>
      <c r="Y1302" s="29" t="inlineStr">
        <is>
          <t>Sí</t>
        </is>
      </c>
      <c r="Z1302" s="29" t="inlineStr">
        <is>
          <t>M04-008</t>
        </is>
      </c>
      <c r="AA1302" s="29" t="inlineStr">
        <is>
          <t>Homologación: confianza base Media + confianza SAP Alta → Media.</t>
        </is>
      </c>
    </row>
    <row r="1303">
      <c r="A1303" s="29" t="inlineStr">
        <is>
          <t>Salta</t>
        </is>
      </c>
      <c r="B1303" s="29" t="inlineStr">
        <is>
          <t>1130</t>
        </is>
      </c>
      <c r="C1303" s="29" t="inlineStr">
        <is>
          <t>Stock SAP</t>
        </is>
      </c>
      <c r="D1303" s="29" t="inlineStr">
        <is>
          <t>Medicamentos</t>
        </is>
      </c>
      <c r="E1303" s="29" t="inlineStr">
        <is>
          <t>ZMED</t>
        </is>
      </c>
      <c r="F1303" s="29" t="inlineStr">
        <is>
          <t>Dentro del alcance</t>
        </is>
      </c>
      <c r="G1303" s="29" t="inlineStr">
        <is>
          <t>1000183</t>
        </is>
      </c>
      <c r="H1303" s="29" t="inlineStr">
        <is>
          <t>MYLANTA TABLETAS COMPRIMIDOS</t>
        </is>
      </c>
      <c r="I1303" s="29" t="inlineStr">
        <is>
          <t>144</t>
        </is>
      </c>
      <c r="J1303" s="29" t="inlineStr">
        <is>
          <t>Mylanta masticable (Hidroxido Al + Hidróxido Mg)</t>
        </is>
      </c>
      <c r="K1303" s="30">
        <f>SUMIF('1130 Salta'!$A$2:$A$485,$G1303,'1130 Salta'!$I$2:$I$485)</f>
        <v/>
      </c>
      <c r="L1303" s="30">
        <f>SUMIF('1130 Salta'!$A$2:$A$485,$G1303,'1130 Salta'!$Q$2:$Q$485)</f>
        <v/>
      </c>
      <c r="M1303" s="30">
        <f>$K1303-$L1303</f>
        <v/>
      </c>
      <c r="N1303" s="31">
        <f>IFERROR(SUMIF('1130 Salta'!$A$2:$A$485,$G1303,'1130 Salta'!$M$2:$M$485)/$K1303,0)</f>
        <v/>
      </c>
      <c r="O1303" s="31">
        <f>IFERROR($K1303*$N1303,"")</f>
        <v/>
      </c>
      <c r="P1303" s="31">
        <f>IFERROR($L1303*$N1303,"")</f>
        <v/>
      </c>
      <c r="Q1303" s="31">
        <f>$M1303*$N1303</f>
        <v/>
      </c>
      <c r="R1303" s="29" t="n"/>
      <c r="S1303" s="38" t="inlineStr">
        <is>
          <t>Baja</t>
        </is>
      </c>
      <c r="T1303" s="29" t="inlineStr">
        <is>
          <t>Homologado – confianza Baja – pendiente de validación</t>
        </is>
      </c>
      <c r="U1303" s="37" t="inlineStr">
        <is>
          <t>Dar de alta en SAP</t>
        </is>
      </c>
      <c r="V1303" s="29" t="inlineStr">
        <is>
          <t>Homologación por código Avain (master M08-009)</t>
        </is>
      </c>
      <c r="W1303" s="29" t="inlineStr">
        <is>
          <t>Sí</t>
        </is>
      </c>
      <c r="X1303" s="29" t="inlineStr">
        <is>
          <t>1000183, 1001267</t>
        </is>
      </c>
      <c r="Y1303" s="29" t="inlineStr">
        <is>
          <t>Sí</t>
        </is>
      </c>
      <c r="Z1303" s="29" t="inlineStr">
        <is>
          <t>M08-009</t>
        </is>
      </c>
      <c r="AA1303" s="29" t="inlineStr">
        <is>
          <t>Homologación: confianza base Alta + confianza SAP Media → Media. La nomenclatura del material imputado no respalda por sí sola la equivalencia (similitud 0.35); el vínculo proviene sólo de la homologación. Nivel degradado a Baja. El cruce SAP–Avain identificó 2 códigos SAP como posibles equivalentes del mismo ítem de Avain (1000183, 1001267). Se imputó al primero (lógica BUSCARV); requiere validación posterior.</t>
        </is>
      </c>
    </row>
    <row r="1304">
      <c r="A1304" s="29" t="inlineStr">
        <is>
          <t>Salta</t>
        </is>
      </c>
      <c r="B1304" s="29" t="inlineStr">
        <is>
          <t>1130</t>
        </is>
      </c>
      <c r="C1304" s="29" t="inlineStr">
        <is>
          <t>Stock SAP</t>
        </is>
      </c>
      <c r="D1304" s="29" t="inlineStr">
        <is>
          <t>Medicamentos</t>
        </is>
      </c>
      <c r="E1304" s="29" t="inlineStr">
        <is>
          <t>ZMED</t>
        </is>
      </c>
      <c r="F1304" s="29" t="inlineStr">
        <is>
          <t>Dentro del alcance</t>
        </is>
      </c>
      <c r="G1304" s="29" t="inlineStr">
        <is>
          <t>1000792</t>
        </is>
      </c>
      <c r="H1304" s="29" t="inlineStr">
        <is>
          <t>ORALSONE MAX TOPIC</t>
        </is>
      </c>
      <c r="I1304" s="29" t="inlineStr">
        <is>
          <t>193</t>
        </is>
      </c>
      <c r="J1304" s="29" t="inlineStr">
        <is>
          <t>Oralsone Topic</t>
        </is>
      </c>
      <c r="K1304" s="30">
        <f>SUMIF('1130 Salta'!$A$2:$A$485,$G1304,'1130 Salta'!$I$2:$I$485)</f>
        <v/>
      </c>
      <c r="L1304" s="30">
        <f>SUMIF('1130 Salta'!$A$2:$A$485,$G1304,'1130 Salta'!$Q$2:$Q$485)</f>
        <v/>
      </c>
      <c r="M1304" s="30">
        <f>$K1304-$L1304</f>
        <v/>
      </c>
      <c r="N1304" s="31">
        <f>IFERROR(SUMIF('1130 Salta'!$A$2:$A$485,$G1304,'1130 Salta'!$M$2:$M$485)/$K1304,0)</f>
        <v/>
      </c>
      <c r="O1304" s="31">
        <f>IFERROR($K1304*$N1304,"")</f>
        <v/>
      </c>
      <c r="P1304" s="31">
        <f>IFERROR($L1304*$N1304,"")</f>
        <v/>
      </c>
      <c r="Q1304" s="31">
        <f>$M1304*$N1304</f>
        <v/>
      </c>
      <c r="R1304" s="29" t="n"/>
      <c r="S1304" s="37" t="inlineStr">
        <is>
          <t>Alta</t>
        </is>
      </c>
      <c r="T1304" s="29" t="inlineStr">
        <is>
          <t>Homologado – confianza Alta</t>
        </is>
      </c>
      <c r="U1304" s="38" t="inlineStr">
        <is>
          <t>Dar de baja en SAP</t>
        </is>
      </c>
      <c r="V1304" s="29" t="inlineStr">
        <is>
          <t>Cruce por nomenclatura SAP</t>
        </is>
      </c>
      <c r="W1304" s="29" t="inlineStr">
        <is>
          <t>No</t>
        </is>
      </c>
      <c r="X1304" s="29" t="n"/>
      <c r="Y1304" s="29" t="inlineStr">
        <is>
          <t>No</t>
        </is>
      </c>
      <c r="Z1304" s="29" t="n"/>
      <c r="AA1304" s="29" t="inlineStr">
        <is>
          <t>Cruce por nomenclatura: similitud 0.87.</t>
        </is>
      </c>
    </row>
    <row r="1305">
      <c r="A1305" s="29" t="inlineStr">
        <is>
          <t>Salta</t>
        </is>
      </c>
      <c r="B1305" s="29" t="inlineStr">
        <is>
          <t>1130</t>
        </is>
      </c>
      <c r="C1305" s="29" t="inlineStr">
        <is>
          <t>Stock SAP</t>
        </is>
      </c>
      <c r="D1305" s="29" t="inlineStr">
        <is>
          <t>Medicamentos</t>
        </is>
      </c>
      <c r="E1305" s="29" t="inlineStr">
        <is>
          <t>ZMED</t>
        </is>
      </c>
      <c r="F1305" s="29" t="inlineStr">
        <is>
          <t>Dentro del alcance</t>
        </is>
      </c>
      <c r="G1305" s="29" t="inlineStr">
        <is>
          <t>1000830</t>
        </is>
      </c>
      <c r="H1305" s="29" t="inlineStr">
        <is>
          <t>BETAMETASONA+GENTA+MICON 20G CREMA</t>
        </is>
      </c>
      <c r="I1305" s="29" t="n"/>
      <c r="J1305" s="29" t="n"/>
      <c r="K1305" s="30">
        <f>SUMIF('1130 Salta'!$A$2:$A$485,$G1305,'1130 Salta'!$I$2:$I$485)</f>
        <v/>
      </c>
      <c r="L1305" s="30">
        <f>SUMIF('1130 Salta'!$A$2:$A$485,$G1305,'1130 Salta'!$Q$2:$Q$485)</f>
        <v/>
      </c>
      <c r="M1305" s="30">
        <f>$K1305-$L1305</f>
        <v/>
      </c>
      <c r="N1305" s="31">
        <f>IFERROR(SUMIF('1130 Salta'!$A$2:$A$485,$G1305,'1130 Salta'!$M$2:$M$485)/$K1305,0)</f>
        <v/>
      </c>
      <c r="O1305" s="31">
        <f>IFERROR($K1305*$N1305,"")</f>
        <v/>
      </c>
      <c r="P1305" s="31">
        <f>IFERROR($L1305*$N1305,"")</f>
        <v/>
      </c>
      <c r="Q1305" s="31">
        <f>$M1305*$N1305</f>
        <v/>
      </c>
      <c r="R1305" s="29" t="n"/>
      <c r="S1305" s="39" t="n"/>
      <c r="T1305" s="29" t="inlineStr">
        <is>
          <t>Sin recuento físico en el inventario de Avain</t>
        </is>
      </c>
      <c r="U1305" s="40" t="inlineStr">
        <is>
          <t>Sin recuento físico</t>
        </is>
      </c>
      <c r="V1305" s="29" t="n"/>
      <c r="W1305" s="29" t="n"/>
      <c r="X1305" s="29" t="n"/>
      <c r="Y1305" s="29" t="n"/>
      <c r="Z1305" s="29" t="n"/>
      <c r="AA1305" s="29" t="n"/>
    </row>
    <row r="1306">
      <c r="A1306" s="29" t="inlineStr">
        <is>
          <t>Salta</t>
        </is>
      </c>
      <c r="B1306" s="29" t="inlineStr">
        <is>
          <t>1130</t>
        </is>
      </c>
      <c r="C1306" s="29" t="inlineStr">
        <is>
          <t>Stock SAP</t>
        </is>
      </c>
      <c r="D1306" s="29" t="inlineStr">
        <is>
          <t>Medicamentos</t>
        </is>
      </c>
      <c r="E1306" s="29" t="inlineStr">
        <is>
          <t>ZMED</t>
        </is>
      </c>
      <c r="F1306" s="29" t="inlineStr">
        <is>
          <t>Dentro del alcance</t>
        </is>
      </c>
      <c r="G1306" s="29" t="inlineStr">
        <is>
          <t>1001024</t>
        </is>
      </c>
      <c r="H1306" s="29" t="inlineStr">
        <is>
          <t>SULFAMETOXAZOL+TRIMETO 80MG/400MG 20 COM</t>
        </is>
      </c>
      <c r="I1306" s="29" t="n"/>
      <c r="J1306" s="29" t="n"/>
      <c r="K1306" s="30">
        <f>SUMIF('1130 Salta'!$A$2:$A$485,$G1306,'1130 Salta'!$I$2:$I$485)</f>
        <v/>
      </c>
      <c r="L1306" s="30">
        <f>SUMIF('1130 Salta'!$A$2:$A$485,$G1306,'1130 Salta'!$Q$2:$Q$485)</f>
        <v/>
      </c>
      <c r="M1306" s="30">
        <f>$K1306-$L1306</f>
        <v/>
      </c>
      <c r="N1306" s="31">
        <f>IFERROR(SUMIF('1130 Salta'!$A$2:$A$485,$G1306,'1130 Salta'!$M$2:$M$485)/$K1306,0)</f>
        <v/>
      </c>
      <c r="O1306" s="31">
        <f>IFERROR($K1306*$N1306,"")</f>
        <v/>
      </c>
      <c r="P1306" s="31">
        <f>IFERROR($L1306*$N1306,"")</f>
        <v/>
      </c>
      <c r="Q1306" s="31">
        <f>$M1306*$N1306</f>
        <v/>
      </c>
      <c r="R1306" s="29" t="n"/>
      <c r="S1306" s="39" t="n"/>
      <c r="T1306" s="29" t="inlineStr">
        <is>
          <t>Sin recuento físico en el inventario de Avain</t>
        </is>
      </c>
      <c r="U1306" s="40" t="inlineStr">
        <is>
          <t>Sin recuento físico</t>
        </is>
      </c>
      <c r="V1306" s="29" t="n"/>
      <c r="W1306" s="29" t="n"/>
      <c r="X1306" s="29" t="n"/>
      <c r="Y1306" s="29" t="n"/>
      <c r="Z1306" s="29" t="n"/>
      <c r="AA1306" s="29" t="n"/>
    </row>
    <row r="1307">
      <c r="A1307" s="29" t="inlineStr">
        <is>
          <t>Salta</t>
        </is>
      </c>
      <c r="B1307" s="29" t="inlineStr">
        <is>
          <t>1130</t>
        </is>
      </c>
      <c r="C1307" s="29" t="inlineStr">
        <is>
          <t>Stock SAP</t>
        </is>
      </c>
      <c r="D1307" s="29" t="inlineStr">
        <is>
          <t>Medicamentos</t>
        </is>
      </c>
      <c r="E1307" s="29" t="inlineStr">
        <is>
          <t>ZMED</t>
        </is>
      </c>
      <c r="F1307" s="29" t="inlineStr">
        <is>
          <t>Dentro del alcance</t>
        </is>
      </c>
      <c r="G1307" s="29" t="inlineStr">
        <is>
          <t>1005357</t>
        </is>
      </c>
      <c r="H1307" s="29" t="inlineStr">
        <is>
          <t>SOLUCIÓN DEXTROSA AL 5% DE 500 CC</t>
        </is>
      </c>
      <c r="I1307" s="29" t="inlineStr">
        <is>
          <t>94</t>
        </is>
      </c>
      <c r="J1307" s="29" t="inlineStr">
        <is>
          <t>Dextrosa al 5% 500ml Baxter 500ml</t>
        </is>
      </c>
      <c r="K1307" s="30">
        <f>SUMIF('1130 Salta'!$A$2:$A$485,$G1307,'1130 Salta'!$I$2:$I$485)</f>
        <v/>
      </c>
      <c r="L1307" s="30">
        <f>SUMIF('1130 Salta'!$A$2:$A$485,$G1307,'1130 Salta'!$Q$2:$Q$485)</f>
        <v/>
      </c>
      <c r="M1307" s="30">
        <f>$K1307-$L1307</f>
        <v/>
      </c>
      <c r="N1307" s="31">
        <f>IFERROR(SUMIF('1130 Salta'!$A$2:$A$485,$G1307,'1130 Salta'!$M$2:$M$485)/$K1307,0)</f>
        <v/>
      </c>
      <c r="O1307" s="31">
        <f>IFERROR($K1307*$N1307,"")</f>
        <v/>
      </c>
      <c r="P1307" s="31">
        <f>IFERROR($L1307*$N1307,"")</f>
        <v/>
      </c>
      <c r="Q1307" s="31">
        <f>$M1307*$N1307</f>
        <v/>
      </c>
      <c r="R1307" s="29" t="n"/>
      <c r="S1307" s="38" t="inlineStr">
        <is>
          <t>Baja</t>
        </is>
      </c>
      <c r="T1307" s="29" t="inlineStr">
        <is>
          <t>Homologado – confianza Baja – pendiente de validación</t>
        </is>
      </c>
      <c r="U1307" s="37" t="inlineStr">
        <is>
          <t>Dar de alta en SAP</t>
        </is>
      </c>
      <c r="V1307" s="29" t="inlineStr">
        <is>
          <t>Cruce por nomenclatura SAP</t>
        </is>
      </c>
      <c r="W1307" s="29" t="inlineStr">
        <is>
          <t>No</t>
        </is>
      </c>
      <c r="X1307" s="29" t="n"/>
      <c r="Y1307" s="29" t="inlineStr">
        <is>
          <t>Sí</t>
        </is>
      </c>
      <c r="Z1307" s="29" t="inlineStr">
        <is>
          <t>M13-002</t>
        </is>
      </c>
      <c r="AA1307" s="29" t="inlineStr">
        <is>
          <t>Homologado al master M13-002, pero sus códigos SAP (1000033) no figuran en el stock SAP de este centro. Cruce por nomenclatura: dosis coincide; similitud 0.68.</t>
        </is>
      </c>
    </row>
    <row r="1308">
      <c r="A1308" s="29" t="inlineStr">
        <is>
          <t>Salta</t>
        </is>
      </c>
      <c r="B1308" s="29" t="inlineStr">
        <is>
          <t>1130</t>
        </is>
      </c>
      <c r="C1308" s="29" t="inlineStr">
        <is>
          <t>Stock SAP</t>
        </is>
      </c>
      <c r="D1308" s="29" t="inlineStr">
        <is>
          <t>Uniformes</t>
        </is>
      </c>
      <c r="E1308" s="29" t="inlineStr">
        <is>
          <t>ZUNI</t>
        </is>
      </c>
      <c r="F1308" s="29" t="inlineStr">
        <is>
          <t>Fuera del alcance</t>
        </is>
      </c>
      <c r="G1308" s="29" t="inlineStr">
        <is>
          <t>3000886</t>
        </is>
      </c>
      <c r="H1308" s="29" t="inlineStr">
        <is>
          <t>MEDIAS TERMICAS LARGAS</t>
        </is>
      </c>
      <c r="I1308" s="29" t="n"/>
      <c r="J1308" s="29" t="n"/>
      <c r="K1308" s="30">
        <f>SUMIF('1130 Salta'!$A$2:$A$485,$G1308,'1130 Salta'!$I$2:$I$485)</f>
        <v/>
      </c>
      <c r="L1308" s="30">
        <f>SUMIF('1130 Salta'!$A$2:$A$485,$G1308,'1130 Salta'!$Q$2:$Q$485)</f>
        <v/>
      </c>
      <c r="M1308" s="30">
        <f>$K1308-$L1308</f>
        <v/>
      </c>
      <c r="N1308" s="31">
        <f>IFERROR(SUMIF('1130 Salta'!$A$2:$A$485,$G1308,'1130 Salta'!$M$2:$M$485)/$K1308,0)</f>
        <v/>
      </c>
      <c r="O1308" s="31">
        <f>IFERROR($K1308*$N1308,"")</f>
        <v/>
      </c>
      <c r="P1308" s="31">
        <f>IFERROR($L1308*$N1308,"")</f>
        <v/>
      </c>
      <c r="Q1308" s="31">
        <f>$M1308*$N1308</f>
        <v/>
      </c>
      <c r="R1308" s="29" t="n"/>
      <c r="S1308" s="39" t="n"/>
      <c r="T1308" s="29" t="inlineStr">
        <is>
          <t>No aplica: uniformes, clasificación que el inventario físico de Farmacia no releva</t>
        </is>
      </c>
      <c r="U1308" s="40" t="inlineStr">
        <is>
          <t>Fuera del alcance del inventario físico</t>
        </is>
      </c>
      <c r="V1308" s="29" t="n"/>
      <c r="W1308" s="29" t="n"/>
      <c r="X1308" s="29" t="n"/>
      <c r="Y1308" s="29" t="n"/>
      <c r="Z1308" s="29" t="n"/>
      <c r="AA1308" s="29" t="n"/>
    </row>
    <row r="1309">
      <c r="A1309" s="29" t="inlineStr">
        <is>
          <t>Salta</t>
        </is>
      </c>
      <c r="B1309" s="29" t="inlineStr">
        <is>
          <t>1130</t>
        </is>
      </c>
      <c r="C1309" s="29" t="inlineStr">
        <is>
          <t>Stock SAP</t>
        </is>
      </c>
      <c r="D1309" s="29" t="inlineStr">
        <is>
          <t>Medicamentos</t>
        </is>
      </c>
      <c r="E1309" s="29" t="inlineStr">
        <is>
          <t>ZMED</t>
        </is>
      </c>
      <c r="F1309" s="29" t="inlineStr">
        <is>
          <t>Dentro del alcance</t>
        </is>
      </c>
      <c r="G1309" s="29" t="inlineStr">
        <is>
          <t>1000053</t>
        </is>
      </c>
      <c r="H1309" s="29" t="inlineStr">
        <is>
          <t>ALCOHOL AL 96% X 1000ML</t>
        </is>
      </c>
      <c r="I1309" s="29" t="inlineStr">
        <is>
          <t>24</t>
        </is>
      </c>
      <c r="J1309" s="29" t="inlineStr">
        <is>
          <t>Alcohol 96% x1000 ml</t>
        </is>
      </c>
      <c r="K1309" s="30">
        <f>SUMIF('1130 Salta'!$A$2:$A$485,$G1309,'1130 Salta'!$I$2:$I$485)</f>
        <v/>
      </c>
      <c r="L1309" s="30">
        <f>SUMIF('1130 Salta'!$A$2:$A$485,$G1309,'1130 Salta'!$Q$2:$Q$485)</f>
        <v/>
      </c>
      <c r="M1309" s="30">
        <f>$K1309-$L1309</f>
        <v/>
      </c>
      <c r="N1309" s="31">
        <f>IFERROR(SUMIF('1130 Salta'!$A$2:$A$485,$G1309,'1130 Salta'!$M$2:$M$485)/$K1309,0)</f>
        <v/>
      </c>
      <c r="O1309" s="31">
        <f>IFERROR($K1309*$N1309,"")</f>
        <v/>
      </c>
      <c r="P1309" s="31">
        <f>IFERROR($L1309*$N1309,"")</f>
        <v/>
      </c>
      <c r="Q1309" s="31">
        <f>$M1309*$N1309</f>
        <v/>
      </c>
      <c r="R1309" s="29" t="n"/>
      <c r="S1309" s="37" t="inlineStr">
        <is>
          <t>Alta</t>
        </is>
      </c>
      <c r="T1309" s="29" t="inlineStr">
        <is>
          <t>Homologado – confianza Alta</t>
        </is>
      </c>
      <c r="U1309" s="38" t="inlineStr">
        <is>
          <t>Dar de baja en SAP</t>
        </is>
      </c>
      <c r="V1309" s="29" t="inlineStr">
        <is>
          <t>Homologación por código Avain (master D-174)</t>
        </is>
      </c>
      <c r="W1309" s="29" t="inlineStr">
        <is>
          <t>No</t>
        </is>
      </c>
      <c r="X1309" s="29" t="n"/>
      <c r="Y1309" s="29" t="inlineStr">
        <is>
          <t>Sí</t>
        </is>
      </c>
      <c r="Z1309" s="29" t="inlineStr">
        <is>
          <t>D-174</t>
        </is>
      </c>
      <c r="AA1309" s="29" t="inlineStr">
        <is>
          <t>Homologación: confianza base Alta + confianza SAP Alta → Alta. El material ocupa 2 filas en la hoja 1130 Salta (lote/almacén). La cantidad SAP y la física de esta vista son el total del material.</t>
        </is>
      </c>
    </row>
    <row r="1310">
      <c r="A1310" s="29" t="inlineStr">
        <is>
          <t>Salta</t>
        </is>
      </c>
      <c r="B1310" s="29" t="inlineStr">
        <is>
          <t>1130</t>
        </is>
      </c>
      <c r="C1310" s="29" t="inlineStr">
        <is>
          <t>Stock SAP</t>
        </is>
      </c>
      <c r="D1310" s="29" t="inlineStr">
        <is>
          <t>Descartables</t>
        </is>
      </c>
      <c r="E1310" s="29" t="inlineStr">
        <is>
          <t>ZDES</t>
        </is>
      </c>
      <c r="F1310" s="29" t="inlineStr">
        <is>
          <t>Dentro del alcance</t>
        </is>
      </c>
      <c r="G1310" s="29" t="inlineStr">
        <is>
          <t>2002586</t>
        </is>
      </c>
      <c r="H1310" s="29" t="inlineStr">
        <is>
          <t>GASA HEMOSTATICA</t>
        </is>
      </c>
      <c r="I1310" s="29" t="inlineStr">
        <is>
          <t>331</t>
        </is>
      </c>
      <c r="J1310" s="29" t="inlineStr">
        <is>
          <t>Gasas Hemostaticas 10x20cm</t>
        </is>
      </c>
      <c r="K1310" s="30">
        <f>SUMIF('1130 Salta'!$A$2:$A$485,$G1310,'1130 Salta'!$I$2:$I$485)</f>
        <v/>
      </c>
      <c r="L1310" s="30">
        <f>SUMIF('1130 Salta'!$A$2:$A$485,$G1310,'1130 Salta'!$Q$2:$Q$485)</f>
        <v/>
      </c>
      <c r="M1310" s="30">
        <f>$K1310-$L1310</f>
        <v/>
      </c>
      <c r="N1310" s="31">
        <f>IFERROR(SUMIF('1130 Salta'!$A$2:$A$485,$G1310,'1130 Salta'!$M$2:$M$485)/$K1310,0)</f>
        <v/>
      </c>
      <c r="O1310" s="31">
        <f>IFERROR($K1310*$N1310,"")</f>
        <v/>
      </c>
      <c r="P1310" s="31">
        <f>IFERROR($L1310*$N1310,"")</f>
        <v/>
      </c>
      <c r="Q1310" s="31">
        <f>$M1310*$N1310</f>
        <v/>
      </c>
      <c r="R1310" s="29" t="n"/>
      <c r="S1310" s="42" t="inlineStr">
        <is>
          <t>Media</t>
        </is>
      </c>
      <c r="T1310" s="29" t="inlineStr">
        <is>
          <t>Homologado – confianza Media – pendiente de validación</t>
        </is>
      </c>
      <c r="U1310" s="38" t="inlineStr">
        <is>
          <t>Dar de baja en SAP</t>
        </is>
      </c>
      <c r="V1310" s="29" t="inlineStr">
        <is>
          <t>Cruce por nomenclatura SAP</t>
        </is>
      </c>
      <c r="W1310" s="29" t="inlineStr">
        <is>
          <t>No</t>
        </is>
      </c>
      <c r="X1310" s="29" t="n"/>
      <c r="Y1310" s="29" t="inlineStr">
        <is>
          <t>Sí</t>
        </is>
      </c>
      <c r="Z1310" s="29" t="inlineStr">
        <is>
          <t>K-280</t>
        </is>
      </c>
      <c r="AA1310" s="29" t="inlineStr">
        <is>
          <t>Homologado al master K-280, pero sus códigos SAP (2001545, 2001546) no figuran en el stock SAP de este centro. Cruce por nomenclatura: una nomenclatura no informa dosis; similitud 0.79.</t>
        </is>
      </c>
    </row>
    <row r="1311">
      <c r="A1311" s="29" t="inlineStr">
        <is>
          <t>Salta</t>
        </is>
      </c>
      <c r="B1311" s="29" t="inlineStr">
        <is>
          <t>1130</t>
        </is>
      </c>
      <c r="C1311" s="29" t="inlineStr">
        <is>
          <t>Stock SAP</t>
        </is>
      </c>
      <c r="D1311" s="29" t="inlineStr">
        <is>
          <t>Medicamentos</t>
        </is>
      </c>
      <c r="E1311" s="29" t="inlineStr">
        <is>
          <t>ZMED</t>
        </is>
      </c>
      <c r="F1311" s="29" t="inlineStr">
        <is>
          <t>Dentro del alcance</t>
        </is>
      </c>
      <c r="G1311" s="29" t="inlineStr">
        <is>
          <t>1000250</t>
        </is>
      </c>
      <c r="H1311" s="29" t="inlineStr">
        <is>
          <t>DICLOFENAC GEL</t>
        </is>
      </c>
      <c r="I1311" s="29" t="inlineStr">
        <is>
          <t>388</t>
        </is>
      </c>
      <c r="J1311" s="29" t="inlineStr">
        <is>
          <t>Diclofenac gel (dietilamina 1,16%)</t>
        </is>
      </c>
      <c r="K1311" s="30">
        <f>SUMIF('1130 Salta'!$A$2:$A$485,$G1311,'1130 Salta'!$I$2:$I$485)</f>
        <v/>
      </c>
      <c r="L1311" s="30">
        <f>SUMIF('1130 Salta'!$A$2:$A$485,$G1311,'1130 Salta'!$Q$2:$Q$485)</f>
        <v/>
      </c>
      <c r="M1311" s="30">
        <f>$K1311-$L1311</f>
        <v/>
      </c>
      <c r="N1311" s="31">
        <f>IFERROR(SUMIF('1130 Salta'!$A$2:$A$485,$G1311,'1130 Salta'!$M$2:$M$485)/$K1311,0)</f>
        <v/>
      </c>
      <c r="O1311" s="31">
        <f>IFERROR($K1311*$N1311,"")</f>
        <v/>
      </c>
      <c r="P1311" s="31">
        <f>IFERROR($L1311*$N1311,"")</f>
        <v/>
      </c>
      <c r="Q1311" s="31">
        <f>$M1311*$N1311</f>
        <v/>
      </c>
      <c r="R1311" s="29" t="n"/>
      <c r="S1311" s="38" t="inlineStr">
        <is>
          <t>Baja</t>
        </is>
      </c>
      <c r="T1311" s="29" t="inlineStr">
        <is>
          <t>Homologado – confianza Baja – pendiente de validación</t>
        </is>
      </c>
      <c r="U1311" s="38" t="inlineStr">
        <is>
          <t>Dar de baja en SAP</t>
        </is>
      </c>
      <c r="V1311" s="29" t="inlineStr">
        <is>
          <t>Cruce por nomenclatura SAP</t>
        </is>
      </c>
      <c r="W1311" s="29" t="inlineStr">
        <is>
          <t>No</t>
        </is>
      </c>
      <c r="X1311" s="29" t="n"/>
      <c r="Y1311" s="29" t="inlineStr">
        <is>
          <t>No</t>
        </is>
      </c>
      <c r="Z1311" s="29" t="n"/>
      <c r="AA1311" s="29" t="inlineStr">
        <is>
          <t>Cruce por nomenclatura: una nomenclatura no informa dosis; similitud 0.71.</t>
        </is>
      </c>
    </row>
    <row r="1312">
      <c r="A1312" s="29" t="inlineStr">
        <is>
          <t>Salta</t>
        </is>
      </c>
      <c r="B1312" s="29" t="inlineStr">
        <is>
          <t>1130</t>
        </is>
      </c>
      <c r="C1312" s="29" t="inlineStr">
        <is>
          <t>Stock SAP</t>
        </is>
      </c>
      <c r="D1312" s="29" t="inlineStr">
        <is>
          <t>Medicamentos</t>
        </is>
      </c>
      <c r="E1312" s="29" t="inlineStr">
        <is>
          <t>ZMED</t>
        </is>
      </c>
      <c r="F1312" s="29" t="inlineStr">
        <is>
          <t>Dentro del alcance</t>
        </is>
      </c>
      <c r="G1312" s="29" t="inlineStr">
        <is>
          <t>1000410</t>
        </is>
      </c>
      <c r="H1312" s="29" t="inlineStr">
        <is>
          <t>DOPAMINA 200MG/5 ML</t>
        </is>
      </c>
      <c r="I1312" s="29" t="inlineStr">
        <is>
          <t>109</t>
        </is>
      </c>
      <c r="J1312" s="29" t="inlineStr">
        <is>
          <t>Dopamina, clorhidrato 1 amp=5ml/200mg</t>
        </is>
      </c>
      <c r="K1312" s="30">
        <f>SUMIF('1130 Salta'!$A$2:$A$485,$G1312,'1130 Salta'!$I$2:$I$485)</f>
        <v/>
      </c>
      <c r="L1312" s="30">
        <f>SUMIF('1130 Salta'!$A$2:$A$485,$G1312,'1130 Salta'!$Q$2:$Q$485)</f>
        <v/>
      </c>
      <c r="M1312" s="30">
        <f>$K1312-$L1312</f>
        <v/>
      </c>
      <c r="N1312" s="31">
        <f>IFERROR(SUMIF('1130 Salta'!$A$2:$A$485,$G1312,'1130 Salta'!$M$2:$M$485)/$K1312,0)</f>
        <v/>
      </c>
      <c r="O1312" s="31">
        <f>IFERROR($K1312*$N1312,"")</f>
        <v/>
      </c>
      <c r="P1312" s="31">
        <f>IFERROR($L1312*$N1312,"")</f>
        <v/>
      </c>
      <c r="Q1312" s="31">
        <f>$M1312*$N1312</f>
        <v/>
      </c>
      <c r="R1312" s="29" t="n"/>
      <c r="S1312" s="38" t="inlineStr">
        <is>
          <t>Baja</t>
        </is>
      </c>
      <c r="T1312" s="29" t="inlineStr">
        <is>
          <t>Homologado – confianza Baja – pendiente de validación</t>
        </is>
      </c>
      <c r="U1312" s="38" t="inlineStr">
        <is>
          <t>Dar de baja en SAP</t>
        </is>
      </c>
      <c r="V1312" s="29" t="inlineStr">
        <is>
          <t>Cruce por nomenclatura SAP</t>
        </is>
      </c>
      <c r="W1312" s="29" t="inlineStr">
        <is>
          <t>No</t>
        </is>
      </c>
      <c r="X1312" s="29" t="n"/>
      <c r="Y1312" s="29" t="inlineStr">
        <is>
          <t>Sí</t>
        </is>
      </c>
      <c r="Z1312" s="29" t="inlineStr">
        <is>
          <t>M03-007</t>
        </is>
      </c>
      <c r="AA1312" s="29" t="inlineStr">
        <is>
          <t>Homologado al master M03-007, pero sus códigos SAP (1000023) no figuran en el stock SAP de este centro. Cruce por nomenclatura: dosis coincide; similitud 0.73. El material ocupa 2 filas en la hoja 1130 Salta (lote/almacén). La cantidad SAP y la física de esta vista son el total del material.</t>
        </is>
      </c>
    </row>
    <row r="1313">
      <c r="A1313" s="29" t="inlineStr">
        <is>
          <t>Salta</t>
        </is>
      </c>
      <c r="B1313" s="29" t="inlineStr">
        <is>
          <t>1130</t>
        </is>
      </c>
      <c r="C1313" s="29" t="inlineStr">
        <is>
          <t>Stock SAP</t>
        </is>
      </c>
      <c r="D1313" s="29" t="inlineStr">
        <is>
          <t>Medicamentos</t>
        </is>
      </c>
      <c r="E1313" s="29" t="inlineStr">
        <is>
          <t>ZMED</t>
        </is>
      </c>
      <c r="F1313" s="29" t="inlineStr">
        <is>
          <t>Dentro del alcance</t>
        </is>
      </c>
      <c r="G1313" s="29" t="inlineStr">
        <is>
          <t>1000660</t>
        </is>
      </c>
      <c r="H1313" s="29" t="inlineStr">
        <is>
          <t>ACIDO TRANEXAMICO</t>
        </is>
      </c>
      <c r="I1313" s="29" t="inlineStr">
        <is>
          <t>12</t>
        </is>
      </c>
      <c r="J1313" s="29" t="inlineStr">
        <is>
          <t>Acido tranexamico 1 amp=5ml, 500mg/5ml</t>
        </is>
      </c>
      <c r="K1313" s="30">
        <f>SUMIF('1130 Salta'!$A$2:$A$485,$G1313,'1130 Salta'!$I$2:$I$485)</f>
        <v/>
      </c>
      <c r="L1313" s="30">
        <f>SUMIF('1130 Salta'!$A$2:$A$485,$G1313,'1130 Salta'!$Q$2:$Q$485)</f>
        <v/>
      </c>
      <c r="M1313" s="30">
        <f>$K1313-$L1313</f>
        <v/>
      </c>
      <c r="N1313" s="31">
        <f>IFERROR(SUMIF('1130 Salta'!$A$2:$A$485,$G1313,'1130 Salta'!$M$2:$M$485)/$K1313,0)</f>
        <v/>
      </c>
      <c r="O1313" s="31">
        <f>IFERROR($K1313*$N1313,"")</f>
        <v/>
      </c>
      <c r="P1313" s="31">
        <f>IFERROR($L1313*$N1313,"")</f>
        <v/>
      </c>
      <c r="Q1313" s="31">
        <f>$M1313*$N1313</f>
        <v/>
      </c>
      <c r="R1313" s="29" t="n"/>
      <c r="S1313" s="42" t="inlineStr">
        <is>
          <t>Media</t>
        </is>
      </c>
      <c r="T1313" s="29" t="inlineStr">
        <is>
          <t>Homologado – confianza Media – pendiente de validación</t>
        </is>
      </c>
      <c r="U1313" s="38" t="inlineStr">
        <is>
          <t>Dar de baja en SAP</t>
        </is>
      </c>
      <c r="V1313" s="29" t="inlineStr">
        <is>
          <t>Homologación por código Avain (master M04-014)</t>
        </is>
      </c>
      <c r="W1313" s="29" t="inlineStr">
        <is>
          <t>No</t>
        </is>
      </c>
      <c r="X1313" s="29" t="n"/>
      <c r="Y1313" s="29" t="inlineStr">
        <is>
          <t>Sí</t>
        </is>
      </c>
      <c r="Z1313" s="29" t="inlineStr">
        <is>
          <t>M04-014</t>
        </is>
      </c>
      <c r="AA1313" s="29" t="inlineStr">
        <is>
          <t>Homologación: confianza base Alta + confianza SAP Media → Media.</t>
        </is>
      </c>
    </row>
    <row r="1314">
      <c r="A1314" s="29" t="inlineStr">
        <is>
          <t>Salta</t>
        </is>
      </c>
      <c r="B1314" s="29" t="inlineStr">
        <is>
          <t>1130</t>
        </is>
      </c>
      <c r="C1314" s="29" t="inlineStr">
        <is>
          <t>Stock SAP</t>
        </is>
      </c>
      <c r="D1314" s="29" t="inlineStr">
        <is>
          <t>Uniformes</t>
        </is>
      </c>
      <c r="E1314" s="29" t="inlineStr">
        <is>
          <t>ZUNI</t>
        </is>
      </c>
      <c r="F1314" s="29" t="inlineStr">
        <is>
          <t>Fuera del alcance</t>
        </is>
      </c>
      <c r="G1314" s="29" t="inlineStr">
        <is>
          <t>3000901</t>
        </is>
      </c>
      <c r="H1314" s="29" t="inlineStr">
        <is>
          <t>ANTIPARRAS DE SEGURIDAD</t>
        </is>
      </c>
      <c r="I1314" s="29" t="n"/>
      <c r="J1314" s="29" t="n"/>
      <c r="K1314" s="30">
        <f>SUMIF('1130 Salta'!$A$2:$A$485,$G1314,'1130 Salta'!$I$2:$I$485)</f>
        <v/>
      </c>
      <c r="L1314" s="30">
        <f>SUMIF('1130 Salta'!$A$2:$A$485,$G1314,'1130 Salta'!$Q$2:$Q$485)</f>
        <v/>
      </c>
      <c r="M1314" s="30">
        <f>$K1314-$L1314</f>
        <v/>
      </c>
      <c r="N1314" s="31">
        <f>IFERROR(SUMIF('1130 Salta'!$A$2:$A$485,$G1314,'1130 Salta'!$M$2:$M$485)/$K1314,0)</f>
        <v/>
      </c>
      <c r="O1314" s="31">
        <f>IFERROR($K1314*$N1314,"")</f>
        <v/>
      </c>
      <c r="P1314" s="31">
        <f>IFERROR($L1314*$N1314,"")</f>
        <v/>
      </c>
      <c r="Q1314" s="31">
        <f>$M1314*$N1314</f>
        <v/>
      </c>
      <c r="R1314" s="29" t="n"/>
      <c r="S1314" s="39" t="n"/>
      <c r="T1314" s="29" t="inlineStr">
        <is>
          <t>No aplica: uniformes, clasificación que el inventario físico de Farmacia no releva</t>
        </is>
      </c>
      <c r="U1314" s="40" t="inlineStr">
        <is>
          <t>Fuera del alcance del inventario físico</t>
        </is>
      </c>
      <c r="V1314" s="29" t="n"/>
      <c r="W1314" s="29" t="n"/>
      <c r="X1314" s="29" t="n"/>
      <c r="Y1314" s="29" t="n"/>
      <c r="Z1314" s="29" t="n"/>
      <c r="AA1314" s="29" t="n"/>
    </row>
    <row r="1315">
      <c r="A1315" s="29" t="inlineStr">
        <is>
          <t>Salta</t>
        </is>
      </c>
      <c r="B1315" s="29" t="inlineStr">
        <is>
          <t>1130</t>
        </is>
      </c>
      <c r="C1315" s="29" t="inlineStr">
        <is>
          <t>Stock SAP</t>
        </is>
      </c>
      <c r="D1315" s="29" t="inlineStr">
        <is>
          <t>Medicamentos</t>
        </is>
      </c>
      <c r="E1315" s="29" t="inlineStr">
        <is>
          <t>ZMED</t>
        </is>
      </c>
      <c r="F1315" s="29" t="inlineStr">
        <is>
          <t>Dentro del alcance</t>
        </is>
      </c>
      <c r="G1315" s="29" t="inlineStr">
        <is>
          <t>1000013</t>
        </is>
      </c>
      <c r="H1315" s="29" t="inlineStr">
        <is>
          <t>NITROGLICERINA 25 MG AMPOLLA</t>
        </is>
      </c>
      <c r="I1315" s="29" t="inlineStr">
        <is>
          <t>399</t>
        </is>
      </c>
      <c r="J1315" s="29" t="inlineStr">
        <is>
          <t>Nitroglicerina</t>
        </is>
      </c>
      <c r="K1315" s="30">
        <f>SUMIF('1130 Salta'!$A$2:$A$485,$G1315,'1130 Salta'!$I$2:$I$485)</f>
        <v/>
      </c>
      <c r="L1315" s="30">
        <f>SUMIF('1130 Salta'!$A$2:$A$485,$G1315,'1130 Salta'!$Q$2:$Q$485)</f>
        <v/>
      </c>
      <c r="M1315" s="30">
        <f>$K1315-$L1315</f>
        <v/>
      </c>
      <c r="N1315" s="31">
        <f>IFERROR(SUMIF('1130 Salta'!$A$2:$A$485,$G1315,'1130 Salta'!$M$2:$M$485)/$K1315,0)</f>
        <v/>
      </c>
      <c r="O1315" s="31">
        <f>IFERROR($K1315*$N1315,"")</f>
        <v/>
      </c>
      <c r="P1315" s="31">
        <f>IFERROR($L1315*$N1315,"")</f>
        <v/>
      </c>
      <c r="Q1315" s="31">
        <f>$M1315*$N1315</f>
        <v/>
      </c>
      <c r="R1315" s="29" t="n"/>
      <c r="S1315" s="42" t="inlineStr">
        <is>
          <t>Media</t>
        </is>
      </c>
      <c r="T1315" s="29" t="inlineStr">
        <is>
          <t>Homologado – confianza Media – pendiente de validación</t>
        </is>
      </c>
      <c r="U1315" s="38" t="inlineStr">
        <is>
          <t>Dar de baja en SAP</t>
        </is>
      </c>
      <c r="V1315" s="29" t="inlineStr">
        <is>
          <t>Homologación por código Avain (master M04-007)</t>
        </is>
      </c>
      <c r="W1315" s="29" t="inlineStr">
        <is>
          <t>No</t>
        </is>
      </c>
      <c r="X1315" s="29" t="n"/>
      <c r="Y1315" s="29" t="inlineStr">
        <is>
          <t>Sí</t>
        </is>
      </c>
      <c r="Z1315" s="29" t="inlineStr">
        <is>
          <t>M04-007</t>
        </is>
      </c>
      <c r="AA1315" s="29" t="inlineStr">
        <is>
          <t>Homologación: confianza base Media + confianza SAP Media → Media. El material ocupa 2 filas en la hoja 1130 Salta (lote/almacén). La cantidad SAP y la física de esta vista son el total del material.</t>
        </is>
      </c>
    </row>
    <row r="1316">
      <c r="A1316" s="29" t="inlineStr">
        <is>
          <t>Salta</t>
        </is>
      </c>
      <c r="B1316" s="29" t="inlineStr">
        <is>
          <t>1130</t>
        </is>
      </c>
      <c r="C1316" s="29" t="inlineStr">
        <is>
          <t>Stock SAP</t>
        </is>
      </c>
      <c r="D1316" s="29" t="inlineStr">
        <is>
          <t>Medicamentos</t>
        </is>
      </c>
      <c r="E1316" s="29" t="inlineStr">
        <is>
          <t>ZMED</t>
        </is>
      </c>
      <c r="F1316" s="29" t="inlineStr">
        <is>
          <t>Dentro del alcance</t>
        </is>
      </c>
      <c r="G1316" s="29" t="inlineStr">
        <is>
          <t>1000021</t>
        </is>
      </c>
      <c r="H1316" s="29" t="inlineStr">
        <is>
          <t>DIAZEPAM 10MG AMPOLLA DE 2ML INYECTABLE</t>
        </is>
      </c>
      <c r="I1316" s="29" t="inlineStr">
        <is>
          <t>95</t>
        </is>
      </c>
      <c r="J1316" s="29" t="inlineStr">
        <is>
          <t>Diazepam 1 amp=2ml x10mg</t>
        </is>
      </c>
      <c r="K1316" s="30">
        <f>SUMIF('1130 Salta'!$A$2:$A$485,$G1316,'1130 Salta'!$I$2:$I$485)</f>
        <v/>
      </c>
      <c r="L1316" s="30">
        <f>SUMIF('1130 Salta'!$A$2:$A$485,$G1316,'1130 Salta'!$Q$2:$Q$485)</f>
        <v/>
      </c>
      <c r="M1316" s="30">
        <f>$K1316-$L1316</f>
        <v/>
      </c>
      <c r="N1316" s="31">
        <f>IFERROR(SUMIF('1130 Salta'!$A$2:$A$485,$G1316,'1130 Salta'!$M$2:$M$485)/$K1316,0)</f>
        <v/>
      </c>
      <c r="O1316" s="31">
        <f>IFERROR($K1316*$N1316,"")</f>
        <v/>
      </c>
      <c r="P1316" s="31">
        <f>IFERROR($L1316*$N1316,"")</f>
        <v/>
      </c>
      <c r="Q1316" s="31">
        <f>$M1316*$N1316</f>
        <v/>
      </c>
      <c r="R1316" s="29" t="n"/>
      <c r="S1316" s="37" t="inlineStr">
        <is>
          <t>Alta</t>
        </is>
      </c>
      <c r="T1316" s="29" t="inlineStr">
        <is>
          <t>Homologado – confianza Alta</t>
        </is>
      </c>
      <c r="U1316" s="37" t="inlineStr">
        <is>
          <t>Dar de alta en SAP</t>
        </is>
      </c>
      <c r="V1316" s="29" t="inlineStr">
        <is>
          <t>Homologación por código Avain (master M09-001)</t>
        </is>
      </c>
      <c r="W1316" s="29" t="inlineStr">
        <is>
          <t>No</t>
        </is>
      </c>
      <c r="X1316" s="29" t="n"/>
      <c r="Y1316" s="29" t="inlineStr">
        <is>
          <t>Sí</t>
        </is>
      </c>
      <c r="Z1316" s="29" t="inlineStr">
        <is>
          <t>M09-001</t>
        </is>
      </c>
      <c r="AA1316" s="29" t="inlineStr">
        <is>
          <t>Homologación: confianza base Alta + confianza SAP Alta → Alta.</t>
        </is>
      </c>
    </row>
    <row r="1317">
      <c r="A1317" s="29" t="inlineStr">
        <is>
          <t>Salta</t>
        </is>
      </c>
      <c r="B1317" s="29" t="inlineStr">
        <is>
          <t>1130</t>
        </is>
      </c>
      <c r="C1317" s="29" t="inlineStr">
        <is>
          <t>Stock SAP</t>
        </is>
      </c>
      <c r="D1317" s="29" t="inlineStr">
        <is>
          <t>Medicamentos</t>
        </is>
      </c>
      <c r="E1317" s="29" t="inlineStr">
        <is>
          <t>ZMED</t>
        </is>
      </c>
      <c r="F1317" s="29" t="inlineStr">
        <is>
          <t>Dentro del alcance</t>
        </is>
      </c>
      <c r="G1317" s="29" t="inlineStr">
        <is>
          <t>1000426</t>
        </is>
      </c>
      <c r="H1317" s="29" t="inlineStr">
        <is>
          <t>DECADRON 8MG / 2ML F. AMP</t>
        </is>
      </c>
      <c r="I1317" s="29" t="n"/>
      <c r="J1317" s="29" t="n"/>
      <c r="K1317" s="30">
        <f>SUMIF('1130 Salta'!$A$2:$A$485,$G1317,'1130 Salta'!$I$2:$I$485)</f>
        <v/>
      </c>
      <c r="L1317" s="30">
        <f>SUMIF('1130 Salta'!$A$2:$A$485,$G1317,'1130 Salta'!$Q$2:$Q$485)</f>
        <v/>
      </c>
      <c r="M1317" s="30">
        <f>$K1317-$L1317</f>
        <v/>
      </c>
      <c r="N1317" s="31">
        <f>IFERROR(SUMIF('1130 Salta'!$A$2:$A$485,$G1317,'1130 Salta'!$M$2:$M$485)/$K1317,0)</f>
        <v/>
      </c>
      <c r="O1317" s="31">
        <f>IFERROR($K1317*$N1317,"")</f>
        <v/>
      </c>
      <c r="P1317" s="31">
        <f>IFERROR($L1317*$N1317,"")</f>
        <v/>
      </c>
      <c r="Q1317" s="31">
        <f>$M1317*$N1317</f>
        <v/>
      </c>
      <c r="R1317" s="29" t="n"/>
      <c r="S1317" s="39" t="n"/>
      <c r="T1317" s="29" t="inlineStr">
        <is>
          <t>Sin recuento físico en el inventario de Avain</t>
        </is>
      </c>
      <c r="U1317" s="40" t="inlineStr">
        <is>
          <t>Sin recuento físico</t>
        </is>
      </c>
      <c r="V1317" s="29" t="n"/>
      <c r="W1317" s="29" t="n"/>
      <c r="X1317" s="29" t="n"/>
      <c r="Y1317" s="29" t="n"/>
      <c r="Z1317" s="29" t="n"/>
      <c r="AA1317" s="29" t="n"/>
    </row>
    <row r="1318">
      <c r="A1318" s="29" t="inlineStr">
        <is>
          <t>Salta</t>
        </is>
      </c>
      <c r="B1318" s="29" t="inlineStr">
        <is>
          <t>1130</t>
        </is>
      </c>
      <c r="C1318" s="29" t="inlineStr">
        <is>
          <t>Stock SAP</t>
        </is>
      </c>
      <c r="D1318" s="29" t="inlineStr">
        <is>
          <t>Medicamentos</t>
        </is>
      </c>
      <c r="E1318" s="29" t="inlineStr">
        <is>
          <t>ZMED</t>
        </is>
      </c>
      <c r="F1318" s="29" t="inlineStr">
        <is>
          <t>Dentro del alcance</t>
        </is>
      </c>
      <c r="G1318" s="29" t="inlineStr">
        <is>
          <t>1001112</t>
        </is>
      </c>
      <c r="H1318" s="29" t="inlineStr">
        <is>
          <t>PH LAGRIMAS 15ML GOTAS</t>
        </is>
      </c>
      <c r="I1318" s="29" t="n"/>
      <c r="J1318" s="29" t="n"/>
      <c r="K1318" s="30">
        <f>SUMIF('1130 Salta'!$A$2:$A$485,$G1318,'1130 Salta'!$I$2:$I$485)</f>
        <v/>
      </c>
      <c r="L1318" s="30">
        <f>SUMIF('1130 Salta'!$A$2:$A$485,$G1318,'1130 Salta'!$Q$2:$Q$485)</f>
        <v/>
      </c>
      <c r="M1318" s="30">
        <f>$K1318-$L1318</f>
        <v/>
      </c>
      <c r="N1318" s="31">
        <f>IFERROR(SUMIF('1130 Salta'!$A$2:$A$485,$G1318,'1130 Salta'!$M$2:$M$485)/$K1318,0)</f>
        <v/>
      </c>
      <c r="O1318" s="31">
        <f>IFERROR($K1318*$N1318,"")</f>
        <v/>
      </c>
      <c r="P1318" s="31">
        <f>IFERROR($L1318*$N1318,"")</f>
        <v/>
      </c>
      <c r="Q1318" s="31">
        <f>$M1318*$N1318</f>
        <v/>
      </c>
      <c r="R1318" s="29" t="n"/>
      <c r="S1318" s="39" t="n"/>
      <c r="T1318" s="29" t="inlineStr">
        <is>
          <t>Sin recuento físico en el inventario de Avain</t>
        </is>
      </c>
      <c r="U1318" s="40" t="inlineStr">
        <is>
          <t>Sin recuento físico</t>
        </is>
      </c>
      <c r="V1318" s="29" t="n"/>
      <c r="W1318" s="29" t="n"/>
      <c r="X1318" s="29" t="n"/>
      <c r="Y1318" s="29" t="n"/>
      <c r="Z1318" s="29" t="n"/>
      <c r="AA1318" s="29" t="n"/>
    </row>
    <row r="1319">
      <c r="A1319" s="29" t="inlineStr">
        <is>
          <t>Salta</t>
        </is>
      </c>
      <c r="B1319" s="29" t="inlineStr">
        <is>
          <t>1130</t>
        </is>
      </c>
      <c r="C1319" s="29" t="inlineStr">
        <is>
          <t>Stock SAP</t>
        </is>
      </c>
      <c r="D1319" s="29" t="inlineStr">
        <is>
          <t>Medicamentos</t>
        </is>
      </c>
      <c r="E1319" s="29" t="inlineStr">
        <is>
          <t>ZMED</t>
        </is>
      </c>
      <c r="F1319" s="29" t="inlineStr">
        <is>
          <t>Dentro del alcance</t>
        </is>
      </c>
      <c r="G1319" s="29" t="inlineStr">
        <is>
          <t>1005229</t>
        </is>
      </c>
      <c r="H1319" s="29" t="inlineStr">
        <is>
          <t>CIPROFLOXACINA + HIDROCORTISONA 5ML</t>
        </is>
      </c>
      <c r="I1319" s="29" t="inlineStr">
        <is>
          <t>398</t>
        </is>
      </c>
      <c r="J1319" s="29" t="inlineStr">
        <is>
          <t>Ciprofloxacina/Hidrocortisona gtas oticas</t>
        </is>
      </c>
      <c r="K1319" s="30">
        <f>SUMIF('1130 Salta'!$A$2:$A$485,$G1319,'1130 Salta'!$I$2:$I$485)</f>
        <v/>
      </c>
      <c r="L1319" s="30">
        <f>SUMIF('1130 Salta'!$A$2:$A$485,$G1319,'1130 Salta'!$Q$2:$Q$485)</f>
        <v/>
      </c>
      <c r="M1319" s="30">
        <f>$K1319-$L1319</f>
        <v/>
      </c>
      <c r="N1319" s="31">
        <f>IFERROR(SUMIF('1130 Salta'!$A$2:$A$485,$G1319,'1130 Salta'!$M$2:$M$485)/$K1319,0)</f>
        <v/>
      </c>
      <c r="O1319" s="31">
        <f>IFERROR($K1319*$N1319,"")</f>
        <v/>
      </c>
      <c r="P1319" s="31">
        <f>IFERROR($L1319*$N1319,"")</f>
        <v/>
      </c>
      <c r="Q1319" s="31">
        <f>$M1319*$N1319</f>
        <v/>
      </c>
      <c r="R1319" s="29" t="n"/>
      <c r="S1319" s="42" t="inlineStr">
        <is>
          <t>Media</t>
        </is>
      </c>
      <c r="T1319" s="29" t="inlineStr">
        <is>
          <t>Homologado – confianza Media – pendiente de validación</t>
        </is>
      </c>
      <c r="U1319" s="38" t="inlineStr">
        <is>
          <t>Dar de baja en SAP</t>
        </is>
      </c>
      <c r="V1319" s="29" t="inlineStr">
        <is>
          <t>Cruce por nomenclatura SAP</t>
        </is>
      </c>
      <c r="W1319" s="29" t="inlineStr">
        <is>
          <t>No</t>
        </is>
      </c>
      <c r="X1319" s="29" t="n"/>
      <c r="Y1319" s="29" t="inlineStr">
        <is>
          <t>No</t>
        </is>
      </c>
      <c r="Z1319" s="29" t="n"/>
      <c r="AA1319" s="29" t="inlineStr">
        <is>
          <t>Cruce por nomenclatura: una nomenclatura no informa dosis; similitud 0.61.</t>
        </is>
      </c>
    </row>
    <row r="1320">
      <c r="A1320" s="29" t="inlineStr">
        <is>
          <t>Salta</t>
        </is>
      </c>
      <c r="B1320" s="29" t="inlineStr">
        <is>
          <t>1130</t>
        </is>
      </c>
      <c r="C1320" s="29" t="inlineStr">
        <is>
          <t>Stock SAP</t>
        </is>
      </c>
      <c r="D1320" s="29" t="inlineStr">
        <is>
          <t>Medicamentos</t>
        </is>
      </c>
      <c r="E1320" s="29" t="inlineStr">
        <is>
          <t>ZMED</t>
        </is>
      </c>
      <c r="F1320" s="29" t="inlineStr">
        <is>
          <t>Dentro del alcance</t>
        </is>
      </c>
      <c r="G1320" s="29" t="inlineStr">
        <is>
          <t>1005232</t>
        </is>
      </c>
      <c r="H1320" s="29" t="inlineStr">
        <is>
          <t>CIPROFLOXACINA+DEXAMETASONA GTS OFT</t>
        </is>
      </c>
      <c r="I1320" s="29" t="inlineStr">
        <is>
          <t>70</t>
        </is>
      </c>
      <c r="J1320" s="29" t="inlineStr">
        <is>
          <t>Ciprofloxacina + Dexametasona Gotas oftálmicas x5ml</t>
        </is>
      </c>
      <c r="K1320" s="30">
        <f>SUMIF('1130 Salta'!$A$2:$A$485,$G1320,'1130 Salta'!$I$2:$I$485)</f>
        <v/>
      </c>
      <c r="L1320" s="30">
        <f>SUMIF('1130 Salta'!$A$2:$A$485,$G1320,'1130 Salta'!$Q$2:$Q$485)</f>
        <v/>
      </c>
      <c r="M1320" s="30">
        <f>$K1320-$L1320</f>
        <v/>
      </c>
      <c r="N1320" s="31">
        <f>IFERROR(SUMIF('1130 Salta'!$A$2:$A$485,$G1320,'1130 Salta'!$M$2:$M$485)/$K1320,0)</f>
        <v/>
      </c>
      <c r="O1320" s="31">
        <f>IFERROR($K1320*$N1320,"")</f>
        <v/>
      </c>
      <c r="P1320" s="31">
        <f>IFERROR($L1320*$N1320,"")</f>
        <v/>
      </c>
      <c r="Q1320" s="31">
        <f>$M1320*$N1320</f>
        <v/>
      </c>
      <c r="R1320" s="29" t="n"/>
      <c r="S1320" s="37" t="inlineStr">
        <is>
          <t>Alta</t>
        </is>
      </c>
      <c r="T1320" s="29" t="inlineStr">
        <is>
          <t>Homologado – confianza Alta</t>
        </is>
      </c>
      <c r="U1320" s="38" t="inlineStr">
        <is>
          <t>Dar de baja en SAP</t>
        </is>
      </c>
      <c r="V1320" s="29" t="inlineStr">
        <is>
          <t>Homologación por código Avain (master M14-001)</t>
        </is>
      </c>
      <c r="W1320" s="29" t="inlineStr">
        <is>
          <t>No</t>
        </is>
      </c>
      <c r="X1320" s="29" t="n"/>
      <c r="Y1320" s="29" t="inlineStr">
        <is>
          <t>Sí</t>
        </is>
      </c>
      <c r="Z1320" s="29" t="inlineStr">
        <is>
          <t>M14-001</t>
        </is>
      </c>
      <c r="AA1320" s="29" t="inlineStr">
        <is>
          <t>Homologación: confianza base Alta + confianza SAP Alta → Alta.</t>
        </is>
      </c>
    </row>
    <row r="1321">
      <c r="A1321" s="29" t="inlineStr">
        <is>
          <t>Salta</t>
        </is>
      </c>
      <c r="B1321" s="29" t="inlineStr">
        <is>
          <t>1130</t>
        </is>
      </c>
      <c r="C1321" s="29" t="inlineStr">
        <is>
          <t>Stock SAP</t>
        </is>
      </c>
      <c r="D1321" s="29" t="inlineStr">
        <is>
          <t>Uniformes</t>
        </is>
      </c>
      <c r="E1321" s="29" t="inlineStr">
        <is>
          <t>ZUNI</t>
        </is>
      </c>
      <c r="F1321" s="29" t="inlineStr">
        <is>
          <t>Fuera del alcance</t>
        </is>
      </c>
      <c r="G1321" s="29" t="inlineStr">
        <is>
          <t>3001137</t>
        </is>
      </c>
      <c r="H1321" s="29" t="inlineStr">
        <is>
          <t>CHOMBA GRIS YACIMIENTO TALLE M</t>
        </is>
      </c>
      <c r="I1321" s="29" t="n"/>
      <c r="J1321" s="29" t="n"/>
      <c r="K1321" s="30">
        <f>SUMIF('1130 Salta'!$A$2:$A$485,$G1321,'1130 Salta'!$I$2:$I$485)</f>
        <v/>
      </c>
      <c r="L1321" s="30">
        <f>SUMIF('1130 Salta'!$A$2:$A$485,$G1321,'1130 Salta'!$Q$2:$Q$485)</f>
        <v/>
      </c>
      <c r="M1321" s="30">
        <f>$K1321-$L1321</f>
        <v/>
      </c>
      <c r="N1321" s="31">
        <f>IFERROR(SUMIF('1130 Salta'!$A$2:$A$485,$G1321,'1130 Salta'!$M$2:$M$485)/$K1321,0)</f>
        <v/>
      </c>
      <c r="O1321" s="31">
        <f>IFERROR($K1321*$N1321,"")</f>
        <v/>
      </c>
      <c r="P1321" s="31">
        <f>IFERROR($L1321*$N1321,"")</f>
        <v/>
      </c>
      <c r="Q1321" s="31">
        <f>$M1321*$N1321</f>
        <v/>
      </c>
      <c r="R1321" s="29" t="n"/>
      <c r="S1321" s="39" t="n"/>
      <c r="T1321" s="29" t="inlineStr">
        <is>
          <t>No aplica: uniformes, clasificación que el inventario físico de Farmacia no releva</t>
        </is>
      </c>
      <c r="U1321" s="40" t="inlineStr">
        <is>
          <t>Fuera del alcance del inventario físico</t>
        </is>
      </c>
      <c r="V1321" s="29" t="n"/>
      <c r="W1321" s="29" t="n"/>
      <c r="X1321" s="29" t="n"/>
      <c r="Y1321" s="29" t="n"/>
      <c r="Z1321" s="29" t="n"/>
      <c r="AA1321" s="29" t="n"/>
    </row>
    <row r="1322">
      <c r="A1322" s="29" t="inlineStr">
        <is>
          <t>Salta</t>
        </is>
      </c>
      <c r="B1322" s="29" t="inlineStr">
        <is>
          <t>1130</t>
        </is>
      </c>
      <c r="C1322" s="29" t="inlineStr">
        <is>
          <t>Stock SAP</t>
        </is>
      </c>
      <c r="D1322" s="29" t="inlineStr">
        <is>
          <t>Uniformes</t>
        </is>
      </c>
      <c r="E1322" s="29" t="inlineStr">
        <is>
          <t>ZUNI</t>
        </is>
      </c>
      <c r="F1322" s="29" t="inlineStr">
        <is>
          <t>Fuera del alcance</t>
        </is>
      </c>
      <c r="G1322" s="29" t="inlineStr">
        <is>
          <t>3001553</t>
        </is>
      </c>
      <c r="H1322" s="29" t="inlineStr">
        <is>
          <t>CAMPERA POLAR AZUL XL</t>
        </is>
      </c>
      <c r="I1322" s="29" t="n"/>
      <c r="J1322" s="29" t="n"/>
      <c r="K1322" s="30">
        <f>SUMIF('1130 Salta'!$A$2:$A$485,$G1322,'1130 Salta'!$I$2:$I$485)</f>
        <v/>
      </c>
      <c r="L1322" s="30">
        <f>SUMIF('1130 Salta'!$A$2:$A$485,$G1322,'1130 Salta'!$Q$2:$Q$485)</f>
        <v/>
      </c>
      <c r="M1322" s="30">
        <f>$K1322-$L1322</f>
        <v/>
      </c>
      <c r="N1322" s="31">
        <f>IFERROR(SUMIF('1130 Salta'!$A$2:$A$485,$G1322,'1130 Salta'!$M$2:$M$485)/$K1322,0)</f>
        <v/>
      </c>
      <c r="O1322" s="31">
        <f>IFERROR($K1322*$N1322,"")</f>
        <v/>
      </c>
      <c r="P1322" s="31">
        <f>IFERROR($L1322*$N1322,"")</f>
        <v/>
      </c>
      <c r="Q1322" s="31">
        <f>$M1322*$N1322</f>
        <v/>
      </c>
      <c r="R1322" s="29" t="n"/>
      <c r="S1322" s="39" t="n"/>
      <c r="T1322" s="29" t="inlineStr">
        <is>
          <t>No aplica: uniformes, clasificación que el inventario físico de Farmacia no releva</t>
        </is>
      </c>
      <c r="U1322" s="40" t="inlineStr">
        <is>
          <t>Fuera del alcance del inventario físico</t>
        </is>
      </c>
      <c r="V1322" s="29" t="n"/>
      <c r="W1322" s="29" t="n"/>
      <c r="X1322" s="29" t="n"/>
      <c r="Y1322" s="29" t="n"/>
      <c r="Z1322" s="29" t="n"/>
      <c r="AA1322" s="29" t="n"/>
    </row>
    <row r="1323">
      <c r="A1323" s="29" t="inlineStr">
        <is>
          <t>Salta</t>
        </is>
      </c>
      <c r="B1323" s="29" t="inlineStr">
        <is>
          <t>1130</t>
        </is>
      </c>
      <c r="C1323" s="29" t="inlineStr">
        <is>
          <t>Stock SAP</t>
        </is>
      </c>
      <c r="D1323" s="29" t="inlineStr">
        <is>
          <t>Medicamentos</t>
        </is>
      </c>
      <c r="E1323" s="29" t="inlineStr">
        <is>
          <t>ZMED</t>
        </is>
      </c>
      <c r="F1323" s="29" t="inlineStr">
        <is>
          <t>Dentro del alcance</t>
        </is>
      </c>
      <c r="G1323" s="29" t="inlineStr">
        <is>
          <t>1000695</t>
        </is>
      </c>
      <c r="H1323" s="29" t="inlineStr">
        <is>
          <t>ACICLOVIR 5% CREMA X 10GR</t>
        </is>
      </c>
      <c r="I1323" s="29" t="inlineStr">
        <is>
          <t>10</t>
        </is>
      </c>
      <c r="J1323" s="29" t="inlineStr">
        <is>
          <t>Aciclovir crema Pomo 5,0% x10gr</t>
        </is>
      </c>
      <c r="K1323" s="30">
        <f>SUMIF('1130 Salta'!$A$2:$A$485,$G1323,'1130 Salta'!$I$2:$I$485)</f>
        <v/>
      </c>
      <c r="L1323" s="30">
        <f>SUMIF('1130 Salta'!$A$2:$A$485,$G1323,'1130 Salta'!$Q$2:$Q$485)</f>
        <v/>
      </c>
      <c r="M1323" s="30">
        <f>$K1323-$L1323</f>
        <v/>
      </c>
      <c r="N1323" s="31">
        <f>IFERROR(SUMIF('1130 Salta'!$A$2:$A$485,$G1323,'1130 Salta'!$M$2:$M$485)/$K1323,0)</f>
        <v/>
      </c>
      <c r="O1323" s="31">
        <f>IFERROR($K1323*$N1323,"")</f>
        <v/>
      </c>
      <c r="P1323" s="31">
        <f>IFERROR($L1323*$N1323,"")</f>
        <v/>
      </c>
      <c r="Q1323" s="31">
        <f>$M1323*$N1323</f>
        <v/>
      </c>
      <c r="R1323" s="29" t="n"/>
      <c r="S1323" s="37" t="inlineStr">
        <is>
          <t>Alta</t>
        </is>
      </c>
      <c r="T1323" s="29" t="inlineStr">
        <is>
          <t>Homologado – confianza Alta</t>
        </is>
      </c>
      <c r="U1323" s="38" t="inlineStr">
        <is>
          <t>Dar de baja en SAP</t>
        </is>
      </c>
      <c r="V1323" s="29" t="inlineStr">
        <is>
          <t>Cruce por nomenclatura SAP</t>
        </is>
      </c>
      <c r="W1323" s="29" t="inlineStr">
        <is>
          <t>No</t>
        </is>
      </c>
      <c r="X1323" s="29" t="n"/>
      <c r="Y1323" s="29" t="inlineStr">
        <is>
          <t>No</t>
        </is>
      </c>
      <c r="Z1323" s="29" t="n"/>
      <c r="AA1323" s="29" t="inlineStr">
        <is>
          <t>Cruce por nomenclatura: dosis coincide; similitud 0.76.</t>
        </is>
      </c>
    </row>
    <row r="1324">
      <c r="A1324" s="29" t="inlineStr">
        <is>
          <t>Salta</t>
        </is>
      </c>
      <c r="B1324" s="29" t="inlineStr">
        <is>
          <t>1130</t>
        </is>
      </c>
      <c r="C1324" s="29" t="inlineStr">
        <is>
          <t>Stock SAP</t>
        </is>
      </c>
      <c r="D1324" s="29" t="inlineStr">
        <is>
          <t>Medicamentos</t>
        </is>
      </c>
      <c r="E1324" s="29" t="inlineStr">
        <is>
          <t>ZMED</t>
        </is>
      </c>
      <c r="F1324" s="29" t="inlineStr">
        <is>
          <t>Dentro del alcance</t>
        </is>
      </c>
      <c r="G1324" s="29" t="inlineStr">
        <is>
          <t>1000404</t>
        </is>
      </c>
      <c r="H1324" s="29" t="inlineStr">
        <is>
          <t>FLUMAZENIL AMP 5 ML</t>
        </is>
      </c>
      <c r="I1324" s="29" t="inlineStr">
        <is>
          <t>123</t>
        </is>
      </c>
      <c r="J1324" s="29" t="inlineStr">
        <is>
          <t>Flumazenil 1 amp=5ml x0,5ml</t>
        </is>
      </c>
      <c r="K1324" s="30">
        <f>SUMIF('1130 Salta'!$A$2:$A$485,$G1324,'1130 Salta'!$I$2:$I$485)</f>
        <v/>
      </c>
      <c r="L1324" s="30">
        <f>SUMIF('1130 Salta'!$A$2:$A$485,$G1324,'1130 Salta'!$Q$2:$Q$485)</f>
        <v/>
      </c>
      <c r="M1324" s="30">
        <f>$K1324-$L1324</f>
        <v/>
      </c>
      <c r="N1324" s="31">
        <f>IFERROR(SUMIF('1130 Salta'!$A$2:$A$485,$G1324,'1130 Salta'!$M$2:$M$485)/$K1324,0)</f>
        <v/>
      </c>
      <c r="O1324" s="31">
        <f>IFERROR($K1324*$N1324,"")</f>
        <v/>
      </c>
      <c r="P1324" s="31">
        <f>IFERROR($L1324*$N1324,"")</f>
        <v/>
      </c>
      <c r="Q1324" s="31">
        <f>$M1324*$N1324</f>
        <v/>
      </c>
      <c r="R1324" s="29" t="n"/>
      <c r="S1324" s="42" t="inlineStr">
        <is>
          <t>Media</t>
        </is>
      </c>
      <c r="T1324" s="29" t="inlineStr">
        <is>
          <t>Homologado – confianza Media – pendiente de validación</t>
        </is>
      </c>
      <c r="U1324" s="37" t="inlineStr">
        <is>
          <t>Dar de alta en SAP</t>
        </is>
      </c>
      <c r="V1324" s="29" t="inlineStr">
        <is>
          <t>Cruce por nomenclatura SAP</t>
        </is>
      </c>
      <c r="W1324" s="29" t="inlineStr">
        <is>
          <t>No</t>
        </is>
      </c>
      <c r="X1324" s="29" t="n"/>
      <c r="Y1324" s="29" t="inlineStr">
        <is>
          <t>No</t>
        </is>
      </c>
      <c r="Z1324" s="29" t="n"/>
      <c r="AA1324" s="29" t="inlineStr">
        <is>
          <t>Cruce por nomenclatura: dosis coincide; similitud 0.67.</t>
        </is>
      </c>
    </row>
    <row r="1325">
      <c r="A1325" s="29" t="inlineStr">
        <is>
          <t>Salta</t>
        </is>
      </c>
      <c r="B1325" s="29" t="inlineStr">
        <is>
          <t>1130</t>
        </is>
      </c>
      <c r="C1325" s="29" t="inlineStr">
        <is>
          <t>Stock SAP</t>
        </is>
      </c>
      <c r="D1325" s="29" t="inlineStr">
        <is>
          <t>Medicamentos</t>
        </is>
      </c>
      <c r="E1325" s="29" t="inlineStr">
        <is>
          <t>ZMED</t>
        </is>
      </c>
      <c r="F1325" s="29" t="inlineStr">
        <is>
          <t>Dentro del alcance</t>
        </is>
      </c>
      <c r="G1325" s="29" t="inlineStr">
        <is>
          <t>1005202</t>
        </is>
      </c>
      <c r="H1325" s="29" t="inlineStr">
        <is>
          <t>LABETALOL 5MG AMP</t>
        </is>
      </c>
      <c r="I1325" s="29" t="n"/>
      <c r="J1325" s="29" t="n"/>
      <c r="K1325" s="30">
        <f>SUMIF('1130 Salta'!$A$2:$A$485,$G1325,'1130 Salta'!$I$2:$I$485)</f>
        <v/>
      </c>
      <c r="L1325" s="30">
        <f>SUMIF('1130 Salta'!$A$2:$A$485,$G1325,'1130 Salta'!$Q$2:$Q$485)</f>
        <v/>
      </c>
      <c r="M1325" s="30">
        <f>$K1325-$L1325</f>
        <v/>
      </c>
      <c r="N1325" s="31">
        <f>IFERROR(SUMIF('1130 Salta'!$A$2:$A$485,$G1325,'1130 Salta'!$M$2:$M$485)/$K1325,0)</f>
        <v/>
      </c>
      <c r="O1325" s="31">
        <f>IFERROR($K1325*$N1325,"")</f>
        <v/>
      </c>
      <c r="P1325" s="31">
        <f>IFERROR($L1325*$N1325,"")</f>
        <v/>
      </c>
      <c r="Q1325" s="31">
        <f>$M1325*$N1325</f>
        <v/>
      </c>
      <c r="R1325" s="29" t="n"/>
      <c r="S1325" s="39" t="n"/>
      <c r="T1325" s="29" t="inlineStr">
        <is>
          <t>Sin recuento físico en el inventario de Avain</t>
        </is>
      </c>
      <c r="U1325" s="40" t="inlineStr">
        <is>
          <t>Sin recuento físico</t>
        </is>
      </c>
      <c r="V1325" s="29" t="n"/>
      <c r="W1325" s="29" t="n"/>
      <c r="X1325" s="29" t="n"/>
      <c r="Y1325" s="29" t="n"/>
      <c r="Z1325" s="29" t="n"/>
      <c r="AA1325" s="29" t="n"/>
    </row>
    <row r="1326">
      <c r="A1326" s="29" t="inlineStr">
        <is>
          <t>Salta</t>
        </is>
      </c>
      <c r="B1326" s="29" t="inlineStr">
        <is>
          <t>1130</t>
        </is>
      </c>
      <c r="C1326" s="29" t="inlineStr">
        <is>
          <t>Stock SAP</t>
        </is>
      </c>
      <c r="D1326" s="29" t="inlineStr">
        <is>
          <t>Descartables</t>
        </is>
      </c>
      <c r="E1326" s="29" t="inlineStr">
        <is>
          <t>ZDES</t>
        </is>
      </c>
      <c r="F1326" s="29" t="inlineStr">
        <is>
          <t>Dentro del alcance</t>
        </is>
      </c>
      <c r="G1326" s="29" t="inlineStr">
        <is>
          <t>2000403</t>
        </is>
      </c>
      <c r="H1326" s="29" t="inlineStr">
        <is>
          <t>CANULA DE GUEDEL 90CM N2 AMARILLO</t>
        </is>
      </c>
      <c r="I1326" s="29" t="n"/>
      <c r="J1326" s="29" t="n"/>
      <c r="K1326" s="30">
        <f>SUMIF('1130 Salta'!$A$2:$A$485,$G1326,'1130 Salta'!$I$2:$I$485)</f>
        <v/>
      </c>
      <c r="L1326" s="30">
        <f>SUMIF('1130 Salta'!$A$2:$A$485,$G1326,'1130 Salta'!$Q$2:$Q$485)</f>
        <v/>
      </c>
      <c r="M1326" s="30">
        <f>$K1326-$L1326</f>
        <v/>
      </c>
      <c r="N1326" s="31">
        <f>IFERROR(SUMIF('1130 Salta'!$A$2:$A$485,$G1326,'1130 Salta'!$M$2:$M$485)/$K1326,0)</f>
        <v/>
      </c>
      <c r="O1326" s="31">
        <f>IFERROR($K1326*$N1326,"")</f>
        <v/>
      </c>
      <c r="P1326" s="31">
        <f>IFERROR($L1326*$N1326,"")</f>
        <v/>
      </c>
      <c r="Q1326" s="31">
        <f>$M1326*$N1326</f>
        <v/>
      </c>
      <c r="R1326" s="29" t="n"/>
      <c r="S1326" s="39" t="n"/>
      <c r="T1326" s="29" t="inlineStr">
        <is>
          <t>Sin recuento físico en el inventario de Avain</t>
        </is>
      </c>
      <c r="U1326" s="40" t="inlineStr">
        <is>
          <t>Sin recuento físico</t>
        </is>
      </c>
      <c r="V1326" s="29" t="n"/>
      <c r="W1326" s="29" t="n"/>
      <c r="X1326" s="29" t="n"/>
      <c r="Y1326" s="29" t="n"/>
      <c r="Z1326" s="29" t="n"/>
      <c r="AA1326" s="29" t="n"/>
    </row>
    <row r="1327">
      <c r="A1327" s="29" t="inlineStr">
        <is>
          <t>Salta</t>
        </is>
      </c>
      <c r="B1327" s="29" t="inlineStr">
        <is>
          <t>1130</t>
        </is>
      </c>
      <c r="C1327" s="29" t="inlineStr">
        <is>
          <t>Stock SAP</t>
        </is>
      </c>
      <c r="D1327" s="29" t="inlineStr">
        <is>
          <t>Descartables</t>
        </is>
      </c>
      <c r="E1327" s="29" t="inlineStr">
        <is>
          <t>ZDES</t>
        </is>
      </c>
      <c r="F1327" s="29" t="inlineStr">
        <is>
          <t>Dentro del alcance</t>
        </is>
      </c>
      <c r="G1327" s="29" t="inlineStr">
        <is>
          <t>2000404</t>
        </is>
      </c>
      <c r="H1327" s="29" t="inlineStr">
        <is>
          <t>CANULA DE GUEDEL 10CM N4 ROJO</t>
        </is>
      </c>
      <c r="I1327" s="29" t="n"/>
      <c r="J1327" s="29" t="n"/>
      <c r="K1327" s="30">
        <f>SUMIF('1130 Salta'!$A$2:$A$485,$G1327,'1130 Salta'!$I$2:$I$485)</f>
        <v/>
      </c>
      <c r="L1327" s="30">
        <f>SUMIF('1130 Salta'!$A$2:$A$485,$G1327,'1130 Salta'!$Q$2:$Q$485)</f>
        <v/>
      </c>
      <c r="M1327" s="30">
        <f>$K1327-$L1327</f>
        <v/>
      </c>
      <c r="N1327" s="31">
        <f>IFERROR(SUMIF('1130 Salta'!$A$2:$A$485,$G1327,'1130 Salta'!$M$2:$M$485)/$K1327,0)</f>
        <v/>
      </c>
      <c r="O1327" s="31">
        <f>IFERROR($K1327*$N1327,"")</f>
        <v/>
      </c>
      <c r="P1327" s="31">
        <f>IFERROR($L1327*$N1327,"")</f>
        <v/>
      </c>
      <c r="Q1327" s="31">
        <f>$M1327*$N1327</f>
        <v/>
      </c>
      <c r="R1327" s="29" t="n"/>
      <c r="S1327" s="39" t="n"/>
      <c r="T1327" s="29" t="inlineStr">
        <is>
          <t>Sin recuento físico en el inventario de Avain</t>
        </is>
      </c>
      <c r="U1327" s="40" t="inlineStr">
        <is>
          <t>Sin recuento físico</t>
        </is>
      </c>
      <c r="V1327" s="29" t="n"/>
      <c r="W1327" s="29" t="n"/>
      <c r="X1327" s="29" t="n"/>
      <c r="Y1327" s="29" t="n"/>
      <c r="Z1327" s="29" t="n"/>
      <c r="AA1327" s="29" t="n"/>
    </row>
    <row r="1328">
      <c r="A1328" s="29" t="inlineStr">
        <is>
          <t>Salta</t>
        </is>
      </c>
      <c r="B1328" s="29" t="inlineStr">
        <is>
          <t>1130</t>
        </is>
      </c>
      <c r="C1328" s="29" t="inlineStr">
        <is>
          <t>Stock SAP</t>
        </is>
      </c>
      <c r="D1328" s="29" t="inlineStr">
        <is>
          <t>Medicamentos</t>
        </is>
      </c>
      <c r="E1328" s="29" t="inlineStr">
        <is>
          <t>ZMED</t>
        </is>
      </c>
      <c r="F1328" s="29" t="inlineStr">
        <is>
          <t>Dentro del alcance</t>
        </is>
      </c>
      <c r="G1328" s="29" t="inlineStr">
        <is>
          <t>1000017</t>
        </is>
      </c>
      <c r="H1328" s="29" t="inlineStr">
        <is>
          <t>ALCOHOL AL 70% X 1000ML</t>
        </is>
      </c>
      <c r="I1328" s="29" t="n"/>
      <c r="J1328" s="29" t="n"/>
      <c r="K1328" s="30">
        <f>SUMIF('1130 Salta'!$A$2:$A$485,$G1328,'1130 Salta'!$I$2:$I$485)</f>
        <v/>
      </c>
      <c r="L1328" s="30">
        <f>SUMIF('1130 Salta'!$A$2:$A$485,$G1328,'1130 Salta'!$Q$2:$Q$485)</f>
        <v/>
      </c>
      <c r="M1328" s="30">
        <f>$K1328-$L1328</f>
        <v/>
      </c>
      <c r="N1328" s="31">
        <f>IFERROR(SUMIF('1130 Salta'!$A$2:$A$485,$G1328,'1130 Salta'!$M$2:$M$485)/$K1328,0)</f>
        <v/>
      </c>
      <c r="O1328" s="31">
        <f>IFERROR($K1328*$N1328,"")</f>
        <v/>
      </c>
      <c r="P1328" s="31">
        <f>IFERROR($L1328*$N1328,"")</f>
        <v/>
      </c>
      <c r="Q1328" s="31">
        <f>$M1328*$N1328</f>
        <v/>
      </c>
      <c r="R1328" s="29" t="n"/>
      <c r="S1328" s="39" t="n"/>
      <c r="T1328" s="29" t="inlineStr">
        <is>
          <t>Sin recuento físico en el inventario de Avain</t>
        </is>
      </c>
      <c r="U1328" s="40" t="inlineStr">
        <is>
          <t>Sin recuento físico</t>
        </is>
      </c>
      <c r="V1328" s="29" t="n"/>
      <c r="W1328" s="29" t="n"/>
      <c r="X1328" s="29" t="n"/>
      <c r="Y1328" s="29" t="n"/>
      <c r="Z1328" s="29" t="n"/>
      <c r="AA1328" s="29" t="n"/>
    </row>
    <row r="1329">
      <c r="A1329" s="29" t="inlineStr">
        <is>
          <t>Salta</t>
        </is>
      </c>
      <c r="B1329" s="29" t="inlineStr">
        <is>
          <t>1130</t>
        </is>
      </c>
      <c r="C1329" s="29" t="inlineStr">
        <is>
          <t>Stock SAP</t>
        </is>
      </c>
      <c r="D1329" s="29" t="inlineStr">
        <is>
          <t>Medicamentos</t>
        </is>
      </c>
      <c r="E1329" s="29" t="inlineStr">
        <is>
          <t>ZMED</t>
        </is>
      </c>
      <c r="F1329" s="29" t="inlineStr">
        <is>
          <t>Dentro del alcance</t>
        </is>
      </c>
      <c r="G1329" s="29" t="inlineStr">
        <is>
          <t>1000145</t>
        </is>
      </c>
      <c r="H1329" s="29" t="inlineStr">
        <is>
          <t>DEXAMETASONA 0,5 MG COMP</t>
        </is>
      </c>
      <c r="I1329" s="29" t="inlineStr">
        <is>
          <t>91</t>
        </is>
      </c>
      <c r="J1329" s="29" t="inlineStr">
        <is>
          <t>Dexametasona comprimidos 0,5 mgr</t>
        </is>
      </c>
      <c r="K1329" s="30">
        <f>SUMIF('1130 Salta'!$A$2:$A$485,$G1329,'1130 Salta'!$I$2:$I$485)</f>
        <v/>
      </c>
      <c r="L1329" s="30">
        <f>SUMIF('1130 Salta'!$A$2:$A$485,$G1329,'1130 Salta'!$Q$2:$Q$485)</f>
        <v/>
      </c>
      <c r="M1329" s="30">
        <f>$K1329-$L1329</f>
        <v/>
      </c>
      <c r="N1329" s="31">
        <f>IFERROR(SUMIF('1130 Salta'!$A$2:$A$485,$G1329,'1130 Salta'!$M$2:$M$485)/$K1329,0)</f>
        <v/>
      </c>
      <c r="O1329" s="31">
        <f>IFERROR($K1329*$N1329,"")</f>
        <v/>
      </c>
      <c r="P1329" s="31">
        <f>IFERROR($L1329*$N1329,"")</f>
        <v/>
      </c>
      <c r="Q1329" s="31">
        <f>$M1329*$N1329</f>
        <v/>
      </c>
      <c r="R1329" s="29" t="n"/>
      <c r="S1329" s="37" t="inlineStr">
        <is>
          <t>Alta</t>
        </is>
      </c>
      <c r="T1329" s="29" t="inlineStr">
        <is>
          <t>Homologado – confianza Alta</t>
        </is>
      </c>
      <c r="U1329" s="38" t="inlineStr">
        <is>
          <t>Dar de baja en SAP</t>
        </is>
      </c>
      <c r="V1329" s="29" t="inlineStr">
        <is>
          <t>Cruce por nomenclatura SAP</t>
        </is>
      </c>
      <c r="W1329" s="29" t="inlineStr">
        <is>
          <t>No</t>
        </is>
      </c>
      <c r="X1329" s="29" t="n"/>
      <c r="Y1329" s="29" t="inlineStr">
        <is>
          <t>No</t>
        </is>
      </c>
      <c r="Z1329" s="29" t="n"/>
      <c r="AA1329" s="29" t="inlineStr">
        <is>
          <t>Cruce por nomenclatura: dosis coincide; similitud 0.95.</t>
        </is>
      </c>
    </row>
    <row r="1330">
      <c r="A1330" s="29" t="inlineStr">
        <is>
          <t>Salta</t>
        </is>
      </c>
      <c r="B1330" s="29" t="inlineStr">
        <is>
          <t>1130</t>
        </is>
      </c>
      <c r="C1330" s="29" t="inlineStr">
        <is>
          <t>Stock SAP</t>
        </is>
      </c>
      <c r="D1330" s="29" t="inlineStr">
        <is>
          <t>Descartables</t>
        </is>
      </c>
      <c r="E1330" s="29" t="inlineStr">
        <is>
          <t>ZDES</t>
        </is>
      </c>
      <c r="F1330" s="29" t="inlineStr">
        <is>
          <t>Dentro del alcance</t>
        </is>
      </c>
      <c r="G1330" s="29" t="inlineStr">
        <is>
          <t>2001333</t>
        </is>
      </c>
      <c r="H1330" s="29" t="inlineStr">
        <is>
          <t>TELA ADHE MICROPOROSA HIPOALER 2.5CM</t>
        </is>
      </c>
      <c r="I1330" s="29" t="n"/>
      <c r="J1330" s="29" t="n"/>
      <c r="K1330" s="30">
        <f>SUMIF('1130 Salta'!$A$2:$A$485,$G1330,'1130 Salta'!$I$2:$I$485)</f>
        <v/>
      </c>
      <c r="L1330" s="30">
        <f>SUMIF('1130 Salta'!$A$2:$A$485,$G1330,'1130 Salta'!$Q$2:$Q$485)</f>
        <v/>
      </c>
      <c r="M1330" s="30">
        <f>$K1330-$L1330</f>
        <v/>
      </c>
      <c r="N1330" s="31">
        <f>IFERROR(SUMIF('1130 Salta'!$A$2:$A$485,$G1330,'1130 Salta'!$M$2:$M$485)/$K1330,0)</f>
        <v/>
      </c>
      <c r="O1330" s="31">
        <f>IFERROR($K1330*$N1330,"")</f>
        <v/>
      </c>
      <c r="P1330" s="31">
        <f>IFERROR($L1330*$N1330,"")</f>
        <v/>
      </c>
      <c r="Q1330" s="31">
        <f>$M1330*$N1330</f>
        <v/>
      </c>
      <c r="R1330" s="29" t="n"/>
      <c r="S1330" s="39" t="n"/>
      <c r="T1330" s="29" t="inlineStr">
        <is>
          <t>Sin recuento físico en el inventario de Avain</t>
        </is>
      </c>
      <c r="U1330" s="40" t="inlineStr">
        <is>
          <t>Sin recuento físico</t>
        </is>
      </c>
      <c r="V1330" s="29" t="n"/>
      <c r="W1330" s="29" t="n"/>
      <c r="X1330" s="29" t="n"/>
      <c r="Y1330" s="29" t="n"/>
      <c r="Z1330" s="29" t="n"/>
      <c r="AA1330" s="29" t="n"/>
    </row>
    <row r="1331">
      <c r="A1331" s="29" t="inlineStr">
        <is>
          <t>Salta</t>
        </is>
      </c>
      <c r="B1331" s="29" t="inlineStr">
        <is>
          <t>1130</t>
        </is>
      </c>
      <c r="C1331" s="29" t="inlineStr">
        <is>
          <t>Stock SAP</t>
        </is>
      </c>
      <c r="D1331" s="29" t="inlineStr">
        <is>
          <t>Repuestos</t>
        </is>
      </c>
      <c r="E1331" s="29" t="inlineStr">
        <is>
          <t>ZERS</t>
        </is>
      </c>
      <c r="F1331" s="29" t="inlineStr">
        <is>
          <t>Fuera del alcance</t>
        </is>
      </c>
      <c r="G1331" s="29" t="inlineStr">
        <is>
          <t>SAP11825</t>
        </is>
      </c>
      <c r="H1331" s="29" t="inlineStr">
        <is>
          <t>CHECK POINT 21MM</t>
        </is>
      </c>
      <c r="I1331" s="29" t="n"/>
      <c r="J1331" s="29" t="n"/>
      <c r="K1331" s="30">
        <f>SUMIF('1130 Salta'!$A$2:$A$485,$G1331,'1130 Salta'!$I$2:$I$485)</f>
        <v/>
      </c>
      <c r="L1331" s="30">
        <f>SUMIF('1130 Salta'!$A$2:$A$485,$G1331,'1130 Salta'!$Q$2:$Q$485)</f>
        <v/>
      </c>
      <c r="M1331" s="30">
        <f>$K1331-$L1331</f>
        <v/>
      </c>
      <c r="N1331" s="31">
        <f>IFERROR(SUMIF('1130 Salta'!$A$2:$A$485,$G1331,'1130 Salta'!$M$2:$M$485)/$K1331,0)</f>
        <v/>
      </c>
      <c r="O1331" s="31">
        <f>IFERROR($K1331*$N1331,"")</f>
        <v/>
      </c>
      <c r="P1331" s="31">
        <f>IFERROR($L1331*$N1331,"")</f>
        <v/>
      </c>
      <c r="Q1331" s="31">
        <f>$M1331*$N1331</f>
        <v/>
      </c>
      <c r="R1331" s="29" t="n"/>
      <c r="S1331" s="39" t="n"/>
      <c r="T1331" s="29" t="inlineStr">
        <is>
          <t>No aplica: repuestos, clasificación que el inventario físico de Farmacia no releva</t>
        </is>
      </c>
      <c r="U1331" s="40" t="inlineStr">
        <is>
          <t>Fuera del alcance del inventario físico</t>
        </is>
      </c>
      <c r="V1331" s="29" t="n"/>
      <c r="W1331" s="29" t="n"/>
      <c r="X1331" s="29" t="n"/>
      <c r="Y1331" s="29" t="n"/>
      <c r="Z1331" s="29" t="n"/>
      <c r="AA1331" s="29" t="n"/>
    </row>
    <row r="1332">
      <c r="A1332" s="29" t="inlineStr">
        <is>
          <t>Salta</t>
        </is>
      </c>
      <c r="B1332" s="29" t="inlineStr">
        <is>
          <t>1130</t>
        </is>
      </c>
      <c r="C1332" s="29" t="inlineStr">
        <is>
          <t>Stock SAP</t>
        </is>
      </c>
      <c r="D1332" s="29" t="inlineStr">
        <is>
          <t>Uniformes</t>
        </is>
      </c>
      <c r="E1332" s="29" t="inlineStr">
        <is>
          <t>ZUNI</t>
        </is>
      </c>
      <c r="F1332" s="29" t="inlineStr">
        <is>
          <t>Fuera del alcance</t>
        </is>
      </c>
      <c r="G1332" s="29" t="inlineStr">
        <is>
          <t>3000411</t>
        </is>
      </c>
      <c r="H1332" s="29" t="inlineStr">
        <is>
          <t>PROTECTOR AUDITIVO TIPO COPA</t>
        </is>
      </c>
      <c r="I1332" s="29" t="n"/>
      <c r="J1332" s="29" t="n"/>
      <c r="K1332" s="30">
        <f>SUMIF('1130 Salta'!$A$2:$A$485,$G1332,'1130 Salta'!$I$2:$I$485)</f>
        <v/>
      </c>
      <c r="L1332" s="30">
        <f>SUMIF('1130 Salta'!$A$2:$A$485,$G1332,'1130 Salta'!$Q$2:$Q$485)</f>
        <v/>
      </c>
      <c r="M1332" s="30">
        <f>$K1332-$L1332</f>
        <v/>
      </c>
      <c r="N1332" s="31">
        <f>IFERROR(SUMIF('1130 Salta'!$A$2:$A$485,$G1332,'1130 Salta'!$M$2:$M$485)/$K1332,0)</f>
        <v/>
      </c>
      <c r="O1332" s="31">
        <f>IFERROR($K1332*$N1332,"")</f>
        <v/>
      </c>
      <c r="P1332" s="31">
        <f>IFERROR($L1332*$N1332,"")</f>
        <v/>
      </c>
      <c r="Q1332" s="31">
        <f>$M1332*$N1332</f>
        <v/>
      </c>
      <c r="R1332" s="29" t="n"/>
      <c r="S1332" s="39" t="n"/>
      <c r="T1332" s="29" t="inlineStr">
        <is>
          <t>No aplica: uniformes, clasificación que el inventario físico de Farmacia no releva</t>
        </is>
      </c>
      <c r="U1332" s="40" t="inlineStr">
        <is>
          <t>Fuera del alcance del inventario físico</t>
        </is>
      </c>
      <c r="V1332" s="29" t="n"/>
      <c r="W1332" s="29" t="n"/>
      <c r="X1332" s="29" t="n"/>
      <c r="Y1332" s="29" t="n"/>
      <c r="Z1332" s="29" t="n"/>
      <c r="AA1332" s="29" t="n"/>
    </row>
    <row r="1333">
      <c r="A1333" s="29" t="inlineStr">
        <is>
          <t>Salta</t>
        </is>
      </c>
      <c r="B1333" s="29" t="inlineStr">
        <is>
          <t>1130</t>
        </is>
      </c>
      <c r="C1333" s="29" t="inlineStr">
        <is>
          <t>Stock SAP</t>
        </is>
      </c>
      <c r="D1333" s="29" t="inlineStr">
        <is>
          <t>Uniformes</t>
        </is>
      </c>
      <c r="E1333" s="29" t="inlineStr">
        <is>
          <t>ZUNI</t>
        </is>
      </c>
      <c r="F1333" s="29" t="inlineStr">
        <is>
          <t>Fuera del alcance</t>
        </is>
      </c>
      <c r="G1333" s="29" t="inlineStr">
        <is>
          <t>3001341</t>
        </is>
      </c>
      <c r="H1333" s="29" t="inlineStr">
        <is>
          <t>PANTALON IMPERMEABLE M</t>
        </is>
      </c>
      <c r="I1333" s="29" t="n"/>
      <c r="J1333" s="29" t="n"/>
      <c r="K1333" s="30">
        <f>SUMIF('1130 Salta'!$A$2:$A$485,$G1333,'1130 Salta'!$I$2:$I$485)</f>
        <v/>
      </c>
      <c r="L1333" s="30">
        <f>SUMIF('1130 Salta'!$A$2:$A$485,$G1333,'1130 Salta'!$Q$2:$Q$485)</f>
        <v/>
      </c>
      <c r="M1333" s="30">
        <f>$K1333-$L1333</f>
        <v/>
      </c>
      <c r="N1333" s="31">
        <f>IFERROR(SUMIF('1130 Salta'!$A$2:$A$485,$G1333,'1130 Salta'!$M$2:$M$485)/$K1333,0)</f>
        <v/>
      </c>
      <c r="O1333" s="31">
        <f>IFERROR($K1333*$N1333,"")</f>
        <v/>
      </c>
      <c r="P1333" s="31">
        <f>IFERROR($L1333*$N1333,"")</f>
        <v/>
      </c>
      <c r="Q1333" s="31">
        <f>$M1333*$N1333</f>
        <v/>
      </c>
      <c r="R1333" s="29" t="n"/>
      <c r="S1333" s="39" t="n"/>
      <c r="T1333" s="29" t="inlineStr">
        <is>
          <t>No aplica: uniformes, clasificación que el inventario físico de Farmacia no releva</t>
        </is>
      </c>
      <c r="U1333" s="40" t="inlineStr">
        <is>
          <t>Fuera del alcance del inventario físico</t>
        </is>
      </c>
      <c r="V1333" s="29" t="n"/>
      <c r="W1333" s="29" t="n"/>
      <c r="X1333" s="29" t="n"/>
      <c r="Y1333" s="29" t="n"/>
      <c r="Z1333" s="29" t="n"/>
      <c r="AA1333" s="29" t="inlineStr">
        <is>
          <t>El material ocupa 2 filas en la hoja 1130 Salta (lote/almacén). La cantidad SAP y la física de esta vista son el total del material.</t>
        </is>
      </c>
    </row>
    <row r="1334">
      <c r="A1334" s="29" t="inlineStr">
        <is>
          <t>Salta</t>
        </is>
      </c>
      <c r="B1334" s="29" t="inlineStr">
        <is>
          <t>1130</t>
        </is>
      </c>
      <c r="C1334" s="29" t="inlineStr">
        <is>
          <t>Stock SAP</t>
        </is>
      </c>
      <c r="D1334" s="29" t="inlineStr">
        <is>
          <t>Uniformes</t>
        </is>
      </c>
      <c r="E1334" s="29" t="inlineStr">
        <is>
          <t>ZUNI</t>
        </is>
      </c>
      <c r="F1334" s="29" t="inlineStr">
        <is>
          <t>Fuera del alcance</t>
        </is>
      </c>
      <c r="G1334" s="29" t="inlineStr">
        <is>
          <t>3001582</t>
        </is>
      </c>
      <c r="H1334" s="29" t="inlineStr">
        <is>
          <t>CASCO DE SEGURIDAD</t>
        </is>
      </c>
      <c r="I1334" s="29" t="n"/>
      <c r="J1334" s="29" t="n"/>
      <c r="K1334" s="30">
        <f>SUMIF('1130 Salta'!$A$2:$A$485,$G1334,'1130 Salta'!$I$2:$I$485)</f>
        <v/>
      </c>
      <c r="L1334" s="30">
        <f>SUMIF('1130 Salta'!$A$2:$A$485,$G1334,'1130 Salta'!$Q$2:$Q$485)</f>
        <v/>
      </c>
      <c r="M1334" s="30">
        <f>$K1334-$L1334</f>
        <v/>
      </c>
      <c r="N1334" s="31">
        <f>IFERROR(SUMIF('1130 Salta'!$A$2:$A$485,$G1334,'1130 Salta'!$M$2:$M$485)/$K1334,0)</f>
        <v/>
      </c>
      <c r="O1334" s="31">
        <f>IFERROR($K1334*$N1334,"")</f>
        <v/>
      </c>
      <c r="P1334" s="31">
        <f>IFERROR($L1334*$N1334,"")</f>
        <v/>
      </c>
      <c r="Q1334" s="31">
        <f>$M1334*$N1334</f>
        <v/>
      </c>
      <c r="R1334" s="29" t="n"/>
      <c r="S1334" s="39" t="n"/>
      <c r="T1334" s="29" t="inlineStr">
        <is>
          <t>No aplica: uniformes, clasificación que el inventario físico de Farmacia no releva</t>
        </is>
      </c>
      <c r="U1334" s="40" t="inlineStr">
        <is>
          <t>Fuera del alcance del inventario físico</t>
        </is>
      </c>
      <c r="V1334" s="29" t="n"/>
      <c r="W1334" s="29" t="n"/>
      <c r="X1334" s="29" t="n"/>
      <c r="Y1334" s="29" t="n"/>
      <c r="Z1334" s="29" t="n"/>
      <c r="AA1334" s="29" t="inlineStr">
        <is>
          <t>El material ocupa 2 filas en la hoja 1130 Salta (lote/almacén). La cantidad SAP y la física de esta vista son el total del material.</t>
        </is>
      </c>
    </row>
    <row r="1335">
      <c r="A1335" s="29" t="inlineStr">
        <is>
          <t>Salta</t>
        </is>
      </c>
      <c r="B1335" s="29" t="inlineStr">
        <is>
          <t>1130</t>
        </is>
      </c>
      <c r="C1335" s="29" t="inlineStr">
        <is>
          <t>Stock SAP</t>
        </is>
      </c>
      <c r="D1335" s="29" t="inlineStr">
        <is>
          <t>Medicamentos</t>
        </is>
      </c>
      <c r="E1335" s="29" t="inlineStr">
        <is>
          <t>ZMED</t>
        </is>
      </c>
      <c r="F1335" s="29" t="inlineStr">
        <is>
          <t>Dentro del alcance</t>
        </is>
      </c>
      <c r="G1335" s="29" t="inlineStr">
        <is>
          <t>1000001</t>
        </is>
      </c>
      <c r="H1335" s="29" t="inlineStr">
        <is>
          <t>AGUA OXIGENADA 10 VOL. X 1000ML</t>
        </is>
      </c>
      <c r="I1335" s="29" t="inlineStr">
        <is>
          <t>15</t>
        </is>
      </c>
      <c r="J1335" s="29" t="inlineStr">
        <is>
          <t>Agua Oxigenada x 1 L.</t>
        </is>
      </c>
      <c r="K1335" s="30">
        <f>SUMIF('1130 Salta'!$A$2:$A$485,$G1335,'1130 Salta'!$I$2:$I$485)</f>
        <v/>
      </c>
      <c r="L1335" s="30">
        <f>SUMIF('1130 Salta'!$A$2:$A$485,$G1335,'1130 Salta'!$Q$2:$Q$485)</f>
        <v/>
      </c>
      <c r="M1335" s="30">
        <f>$K1335-$L1335</f>
        <v/>
      </c>
      <c r="N1335" s="31">
        <f>IFERROR(SUMIF('1130 Salta'!$A$2:$A$485,$G1335,'1130 Salta'!$M$2:$M$485)/$K1335,0)</f>
        <v/>
      </c>
      <c r="O1335" s="31">
        <f>IFERROR($K1335*$N1335,"")</f>
        <v/>
      </c>
      <c r="P1335" s="31">
        <f>IFERROR($L1335*$N1335,"")</f>
        <v/>
      </c>
      <c r="Q1335" s="31">
        <f>$M1335*$N1335</f>
        <v/>
      </c>
      <c r="R1335" s="29" t="n"/>
      <c r="S1335" s="37" t="inlineStr">
        <is>
          <t>Alta</t>
        </is>
      </c>
      <c r="T1335" s="29" t="inlineStr">
        <is>
          <t>Homologado – confianza Alta</t>
        </is>
      </c>
      <c r="U1335" s="38" t="inlineStr">
        <is>
          <t>Dar de baja en SAP</t>
        </is>
      </c>
      <c r="V1335" s="29" t="inlineStr">
        <is>
          <t>Homologación por código Avain (master D-176)</t>
        </is>
      </c>
      <c r="W1335" s="29" t="inlineStr">
        <is>
          <t>No</t>
        </is>
      </c>
      <c r="X1335" s="29" t="n"/>
      <c r="Y1335" s="29" t="inlineStr">
        <is>
          <t>Sí</t>
        </is>
      </c>
      <c r="Z1335" s="29" t="inlineStr">
        <is>
          <t>D-176</t>
        </is>
      </c>
      <c r="AA1335" s="29" t="inlineStr">
        <is>
          <t>Homologación: confianza base Alta + confianza SAP Alta → Alta. El material ocupa 2 filas en la hoja 1130 Salta (lote/almacén). La cantidad SAP y la física de esta vista son el total del material.</t>
        </is>
      </c>
    </row>
    <row r="1336">
      <c r="A1336" s="29" t="inlineStr">
        <is>
          <t>Salta</t>
        </is>
      </c>
      <c r="B1336" s="29" t="inlineStr">
        <is>
          <t>1130</t>
        </is>
      </c>
      <c r="C1336" s="29" t="inlineStr">
        <is>
          <t>Stock SAP</t>
        </is>
      </c>
      <c r="D1336" s="29" t="inlineStr">
        <is>
          <t>Medicamentos</t>
        </is>
      </c>
      <c r="E1336" s="29" t="inlineStr">
        <is>
          <t>ZMED</t>
        </is>
      </c>
      <c r="F1336" s="29" t="inlineStr">
        <is>
          <t>Dentro del alcance</t>
        </is>
      </c>
      <c r="G1336" s="29" t="inlineStr">
        <is>
          <t>1001186</t>
        </is>
      </c>
      <c r="H1336" s="29" t="inlineStr">
        <is>
          <t>MICONAZOL 2% Crema x 35g</t>
        </is>
      </c>
      <c r="I1336" s="29" t="n"/>
      <c r="J1336" s="29" t="n"/>
      <c r="K1336" s="30">
        <f>SUMIF('1130 Salta'!$A$2:$A$485,$G1336,'1130 Salta'!$I$2:$I$485)</f>
        <v/>
      </c>
      <c r="L1336" s="30">
        <f>SUMIF('1130 Salta'!$A$2:$A$485,$G1336,'1130 Salta'!$Q$2:$Q$485)</f>
        <v/>
      </c>
      <c r="M1336" s="30">
        <f>$K1336-$L1336</f>
        <v/>
      </c>
      <c r="N1336" s="31">
        <f>IFERROR(SUMIF('1130 Salta'!$A$2:$A$485,$G1336,'1130 Salta'!$M$2:$M$485)/$K1336,0)</f>
        <v/>
      </c>
      <c r="O1336" s="31">
        <f>IFERROR($K1336*$N1336,"")</f>
        <v/>
      </c>
      <c r="P1336" s="31">
        <f>IFERROR($L1336*$N1336,"")</f>
        <v/>
      </c>
      <c r="Q1336" s="31">
        <f>$M1336*$N1336</f>
        <v/>
      </c>
      <c r="R1336" s="29" t="n"/>
      <c r="S1336" s="39" t="n"/>
      <c r="T1336" s="29" t="inlineStr">
        <is>
          <t>Sin recuento físico en el inventario de Avain</t>
        </is>
      </c>
      <c r="U1336" s="40" t="inlineStr">
        <is>
          <t>Sin recuento físico</t>
        </is>
      </c>
      <c r="V1336" s="29" t="n"/>
      <c r="W1336" s="29" t="n"/>
      <c r="X1336" s="29" t="n"/>
      <c r="Y1336" s="29" t="n"/>
      <c r="Z1336" s="29" t="n"/>
      <c r="AA1336" s="29" t="n"/>
    </row>
    <row r="1337">
      <c r="A1337" s="29" t="inlineStr">
        <is>
          <t>Salta</t>
        </is>
      </c>
      <c r="B1337" s="29" t="inlineStr">
        <is>
          <t>1130</t>
        </is>
      </c>
      <c r="C1337" s="29" t="inlineStr">
        <is>
          <t>Stock SAP</t>
        </is>
      </c>
      <c r="D1337" s="29" t="inlineStr">
        <is>
          <t>Medicamentos</t>
        </is>
      </c>
      <c r="E1337" s="29" t="inlineStr">
        <is>
          <t>ZMED</t>
        </is>
      </c>
      <c r="F1337" s="29" t="inlineStr">
        <is>
          <t>Dentro del alcance</t>
        </is>
      </c>
      <c r="G1337" s="29" t="inlineStr">
        <is>
          <t>2001538</t>
        </is>
      </c>
      <c r="H1337" s="29" t="inlineStr">
        <is>
          <t>GASA FURACINADA AL 0,2% x 20U</t>
        </is>
      </c>
      <c r="I1337" s="29" t="inlineStr">
        <is>
          <t>128</t>
        </is>
      </c>
      <c r="J1337" s="29" t="inlineStr">
        <is>
          <t>Gasa Furacinada caja</t>
        </is>
      </c>
      <c r="K1337" s="30">
        <f>SUMIF('1130 Salta'!$A$2:$A$485,$G1337,'1130 Salta'!$I$2:$I$485)</f>
        <v/>
      </c>
      <c r="L1337" s="30">
        <f>SUMIF('1130 Salta'!$A$2:$A$485,$G1337,'1130 Salta'!$Q$2:$Q$485)</f>
        <v/>
      </c>
      <c r="M1337" s="30">
        <f>$K1337-$L1337</f>
        <v/>
      </c>
      <c r="N1337" s="31">
        <f>IFERROR(SUMIF('1130 Salta'!$A$2:$A$485,$G1337,'1130 Salta'!$M$2:$M$485)/$K1337,0)</f>
        <v/>
      </c>
      <c r="O1337" s="31">
        <f>IFERROR($K1337*$N1337,"")</f>
        <v/>
      </c>
      <c r="P1337" s="31">
        <f>IFERROR($L1337*$N1337,"")</f>
        <v/>
      </c>
      <c r="Q1337" s="31">
        <f>$M1337*$N1337</f>
        <v/>
      </c>
      <c r="R1337" s="29" t="n"/>
      <c r="S1337" s="42" t="inlineStr">
        <is>
          <t>Media</t>
        </is>
      </c>
      <c r="T1337" s="29" t="inlineStr">
        <is>
          <t>Homologado – confianza Media – pendiente de validación</t>
        </is>
      </c>
      <c r="U1337" s="38" t="inlineStr">
        <is>
          <t>Dar de baja en SAP</t>
        </is>
      </c>
      <c r="V1337" s="29" t="inlineStr">
        <is>
          <t>Homologación por código Avain (master K-267)</t>
        </is>
      </c>
      <c r="W1337" s="29" t="inlineStr">
        <is>
          <t>No</t>
        </is>
      </c>
      <c r="X1337" s="29" t="n"/>
      <c r="Y1337" s="29" t="inlineStr">
        <is>
          <t>Sí</t>
        </is>
      </c>
      <c r="Z1337" s="29" t="inlineStr">
        <is>
          <t>K-267</t>
        </is>
      </c>
      <c r="AA1337" s="29" t="inlineStr">
        <is>
          <t>Homologación: confianza base Media + confianza SAP Alta → Media. El material ocupa 2 filas en la hoja 1130 Salta (lote/almacén). La cantidad SAP y la física de esta vista son el total del material.</t>
        </is>
      </c>
    </row>
    <row r="1338">
      <c r="A1338" s="29" t="inlineStr">
        <is>
          <t>Salta</t>
        </is>
      </c>
      <c r="B1338" s="29" t="inlineStr">
        <is>
          <t>1130</t>
        </is>
      </c>
      <c r="C1338" s="29" t="inlineStr">
        <is>
          <t>Stock SAP</t>
        </is>
      </c>
      <c r="D1338" s="29" t="inlineStr">
        <is>
          <t>Medicamentos</t>
        </is>
      </c>
      <c r="E1338" s="29" t="inlineStr">
        <is>
          <t>ZMED</t>
        </is>
      </c>
      <c r="F1338" s="29" t="inlineStr">
        <is>
          <t>Dentro del alcance</t>
        </is>
      </c>
      <c r="G1338" s="29" t="inlineStr">
        <is>
          <t>1000003</t>
        </is>
      </c>
      <c r="H1338" s="29" t="inlineStr">
        <is>
          <t>AGUA BIDESTILADA AMPOLLA POR 10ML</t>
        </is>
      </c>
      <c r="I1338" s="29" t="n"/>
      <c r="J1338" s="29" t="n"/>
      <c r="K1338" s="30">
        <f>SUMIF('1130 Salta'!$A$2:$A$485,$G1338,'1130 Salta'!$I$2:$I$485)</f>
        <v/>
      </c>
      <c r="L1338" s="30">
        <f>SUMIF('1130 Salta'!$A$2:$A$485,$G1338,'1130 Salta'!$Q$2:$Q$485)</f>
        <v/>
      </c>
      <c r="M1338" s="30">
        <f>$K1338-$L1338</f>
        <v/>
      </c>
      <c r="N1338" s="31">
        <f>IFERROR(SUMIF('1130 Salta'!$A$2:$A$485,$G1338,'1130 Salta'!$M$2:$M$485)/$K1338,0)</f>
        <v/>
      </c>
      <c r="O1338" s="31">
        <f>IFERROR($K1338*$N1338,"")</f>
        <v/>
      </c>
      <c r="P1338" s="31">
        <f>IFERROR($L1338*$N1338,"")</f>
        <v/>
      </c>
      <c r="Q1338" s="31">
        <f>$M1338*$N1338</f>
        <v/>
      </c>
      <c r="R1338" s="29" t="n"/>
      <c r="S1338" s="39" t="n"/>
      <c r="T1338" s="29" t="inlineStr">
        <is>
          <t>Sin recuento físico en el inventario de Avain</t>
        </is>
      </c>
      <c r="U1338" s="40" t="inlineStr">
        <is>
          <t>Sin recuento físico</t>
        </is>
      </c>
      <c r="V1338" s="29" t="n"/>
      <c r="W1338" s="29" t="n"/>
      <c r="X1338" s="29" t="n"/>
      <c r="Y1338" s="29" t="n"/>
      <c r="Z1338" s="29" t="n"/>
      <c r="AA1338" s="29" t="n"/>
    </row>
    <row r="1339">
      <c r="A1339" s="29" t="inlineStr">
        <is>
          <t>Salta</t>
        </is>
      </c>
      <c r="B1339" s="29" t="inlineStr">
        <is>
          <t>1130</t>
        </is>
      </c>
      <c r="C1339" s="29" t="inlineStr">
        <is>
          <t>Stock SAP</t>
        </is>
      </c>
      <c r="D1339" s="29" t="inlineStr">
        <is>
          <t>Medicamentos</t>
        </is>
      </c>
      <c r="E1339" s="29" t="inlineStr">
        <is>
          <t>ZMED</t>
        </is>
      </c>
      <c r="F1339" s="29" t="inlineStr">
        <is>
          <t>Dentro del alcance</t>
        </is>
      </c>
      <c r="G1339" s="29" t="inlineStr">
        <is>
          <t>1000046</t>
        </is>
      </c>
      <c r="H1339" s="29" t="inlineStr">
        <is>
          <t>IBUPROFENO 400 MG COMPRIMIDOS</t>
        </is>
      </c>
      <c r="I1339" s="29" t="inlineStr">
        <is>
          <t>151</t>
        </is>
      </c>
      <c r="J1339" s="29" t="inlineStr">
        <is>
          <t>Ibuprofeno comprimidos x 400mg</t>
        </is>
      </c>
      <c r="K1339" s="30">
        <f>SUMIF('1130 Salta'!$A$2:$A$485,$G1339,'1130 Salta'!$I$2:$I$485)</f>
        <v/>
      </c>
      <c r="L1339" s="30">
        <f>SUMIF('1130 Salta'!$A$2:$A$485,$G1339,'1130 Salta'!$Q$2:$Q$485)</f>
        <v/>
      </c>
      <c r="M1339" s="30">
        <f>$K1339-$L1339</f>
        <v/>
      </c>
      <c r="N1339" s="31">
        <f>IFERROR(SUMIF('1130 Salta'!$A$2:$A$485,$G1339,'1130 Salta'!$M$2:$M$485)/$K1339,0)</f>
        <v/>
      </c>
      <c r="O1339" s="31">
        <f>IFERROR($K1339*$N1339,"")</f>
        <v/>
      </c>
      <c r="P1339" s="31">
        <f>IFERROR($L1339*$N1339,"")</f>
        <v/>
      </c>
      <c r="Q1339" s="31">
        <f>$M1339*$N1339</f>
        <v/>
      </c>
      <c r="R1339" s="29" t="n"/>
      <c r="S1339" s="37" t="inlineStr">
        <is>
          <t>Alta</t>
        </is>
      </c>
      <c r="T1339" s="29" t="inlineStr">
        <is>
          <t>Homologado – confianza Alta</t>
        </is>
      </c>
      <c r="U1339" s="37" t="inlineStr">
        <is>
          <t>Dar de alta en SAP</t>
        </is>
      </c>
      <c r="V1339" s="29" t="inlineStr">
        <is>
          <t>Cruce por nomenclatura SAP</t>
        </is>
      </c>
      <c r="W1339" s="29" t="inlineStr">
        <is>
          <t>No</t>
        </is>
      </c>
      <c r="X1339" s="29" t="n"/>
      <c r="Y1339" s="29" t="inlineStr">
        <is>
          <t>No</t>
        </is>
      </c>
      <c r="Z1339" s="29" t="n"/>
      <c r="AA1339" s="29" t="inlineStr">
        <is>
          <t>Cruce por nomenclatura: dosis coincide; similitud 0.95.</t>
        </is>
      </c>
    </row>
    <row r="1340">
      <c r="A1340" s="29" t="inlineStr">
        <is>
          <t>Salta</t>
        </is>
      </c>
      <c r="B1340" s="29" t="inlineStr">
        <is>
          <t>1130</t>
        </is>
      </c>
      <c r="C1340" s="29" t="inlineStr">
        <is>
          <t>Stock SAP</t>
        </is>
      </c>
      <c r="D1340" s="29" t="inlineStr">
        <is>
          <t>Medicamentos</t>
        </is>
      </c>
      <c r="E1340" s="29" t="inlineStr">
        <is>
          <t>ZMED</t>
        </is>
      </c>
      <c r="F1340" s="29" t="inlineStr">
        <is>
          <t>Dentro del alcance</t>
        </is>
      </c>
      <c r="G1340" s="29" t="inlineStr">
        <is>
          <t>1000087</t>
        </is>
      </c>
      <c r="H1340" s="29" t="inlineStr">
        <is>
          <t>SALBUTAMOL PUFF ("AEROS" 250 DOSIS) 100M</t>
        </is>
      </c>
      <c r="I1340" s="29" t="inlineStr">
        <is>
          <t>213</t>
        </is>
      </c>
      <c r="J1340" s="29" t="inlineStr">
        <is>
          <t>Salbutamol 100 mcg Inhal. Aer. x 200 Dosis + aplic.</t>
        </is>
      </c>
      <c r="K1340" s="30">
        <f>SUMIF('1130 Salta'!$A$2:$A$485,$G1340,'1130 Salta'!$I$2:$I$485)</f>
        <v/>
      </c>
      <c r="L1340" s="30">
        <f>SUMIF('1130 Salta'!$A$2:$A$485,$G1340,'1130 Salta'!$Q$2:$Q$485)</f>
        <v/>
      </c>
      <c r="M1340" s="30">
        <f>$K1340-$L1340</f>
        <v/>
      </c>
      <c r="N1340" s="31">
        <f>IFERROR(SUMIF('1130 Salta'!$A$2:$A$485,$G1340,'1130 Salta'!$M$2:$M$485)/$K1340,0)</f>
        <v/>
      </c>
      <c r="O1340" s="31">
        <f>IFERROR($K1340*$N1340,"")</f>
        <v/>
      </c>
      <c r="P1340" s="31">
        <f>IFERROR($L1340*$N1340,"")</f>
        <v/>
      </c>
      <c r="Q1340" s="31">
        <f>$M1340*$N1340</f>
        <v/>
      </c>
      <c r="R1340" s="29" t="n"/>
      <c r="S1340" s="38" t="inlineStr">
        <is>
          <t>Baja</t>
        </is>
      </c>
      <c r="T1340" s="29" t="inlineStr">
        <is>
          <t>Homologado – confianza Baja – pendiente de validación</t>
        </is>
      </c>
      <c r="U1340" s="38" t="inlineStr">
        <is>
          <t>Dar de baja en SAP</t>
        </is>
      </c>
      <c r="V1340" s="29" t="inlineStr">
        <is>
          <t>Homologación por código Avain (master M05-001)</t>
        </is>
      </c>
      <c r="W1340" s="29" t="inlineStr">
        <is>
          <t>No</t>
        </is>
      </c>
      <c r="X1340" s="29" t="n"/>
      <c r="Y1340" s="29" t="inlineStr">
        <is>
          <t>Sí</t>
        </is>
      </c>
      <c r="Z1340" s="29" t="inlineStr">
        <is>
          <t>M05-001</t>
        </is>
      </c>
      <c r="AA1340" s="29" t="inlineStr">
        <is>
          <t>Homologación: confianza base Alta + confianza SAP Alta → Alta. Aunque la homologación vincula estos registros, la presentación no coincide con el material imputado (calibre/talle/medida distinta; una nomenclatura no informa dosis; similitud 0.36). Nivel degradado a Baja: verificar si corresponde otro código SAP. El material ocupa 2 filas en la hoja 1130 Salta (lote/almacén). La cantidad SAP y la física de esta vista son el total del material.</t>
        </is>
      </c>
    </row>
    <row r="1341">
      <c r="A1341" s="29" t="inlineStr">
        <is>
          <t>Salta</t>
        </is>
      </c>
      <c r="B1341" s="29" t="inlineStr">
        <is>
          <t>1130</t>
        </is>
      </c>
      <c r="C1341" s="29" t="inlineStr">
        <is>
          <t>Stock SAP</t>
        </is>
      </c>
      <c r="D1341" s="29" t="inlineStr">
        <is>
          <t>Medicamentos</t>
        </is>
      </c>
      <c r="E1341" s="29" t="inlineStr">
        <is>
          <t>ZMED</t>
        </is>
      </c>
      <c r="F1341" s="29" t="inlineStr">
        <is>
          <t>Dentro del alcance</t>
        </is>
      </c>
      <c r="G1341" s="29" t="inlineStr">
        <is>
          <t>1000095</t>
        </is>
      </c>
      <c r="H1341" s="29" t="inlineStr">
        <is>
          <t>LIDOCAINA AL 2% JALEA</t>
        </is>
      </c>
      <c r="I1341" s="29" t="inlineStr">
        <is>
          <t>170</t>
        </is>
      </c>
      <c r="J1341" s="29" t="inlineStr">
        <is>
          <t>Lidocaina jalea pomo</t>
        </is>
      </c>
      <c r="K1341" s="30">
        <f>SUMIF('1130 Salta'!$A$2:$A$485,$G1341,'1130 Salta'!$I$2:$I$485)</f>
        <v/>
      </c>
      <c r="L1341" s="30">
        <f>SUMIF('1130 Salta'!$A$2:$A$485,$G1341,'1130 Salta'!$Q$2:$Q$485)</f>
        <v/>
      </c>
      <c r="M1341" s="30">
        <f>$K1341-$L1341</f>
        <v/>
      </c>
      <c r="N1341" s="31">
        <f>IFERROR(SUMIF('1130 Salta'!$A$2:$A$485,$G1341,'1130 Salta'!$M$2:$M$485)/$K1341,0)</f>
        <v/>
      </c>
      <c r="O1341" s="31">
        <f>IFERROR($K1341*$N1341,"")</f>
        <v/>
      </c>
      <c r="P1341" s="31">
        <f>IFERROR($L1341*$N1341,"")</f>
        <v/>
      </c>
      <c r="Q1341" s="31">
        <f>$M1341*$N1341</f>
        <v/>
      </c>
      <c r="R1341" s="29" t="n"/>
      <c r="S1341" s="42" t="inlineStr">
        <is>
          <t>Media</t>
        </is>
      </c>
      <c r="T1341" s="29" t="inlineStr">
        <is>
          <t>Homologado – confianza Media – pendiente de validación</t>
        </is>
      </c>
      <c r="U1341" s="38" t="inlineStr">
        <is>
          <t>Dar de baja en SAP</t>
        </is>
      </c>
      <c r="V1341" s="29" t="inlineStr">
        <is>
          <t>Homologación por código Avain (master M15-003)</t>
        </is>
      </c>
      <c r="W1341" s="29" t="inlineStr">
        <is>
          <t>No</t>
        </is>
      </c>
      <c r="X1341" s="29" t="n"/>
      <c r="Y1341" s="29" t="inlineStr">
        <is>
          <t>Sí</t>
        </is>
      </c>
      <c r="Z1341" s="29" t="inlineStr">
        <is>
          <t>M15-003</t>
        </is>
      </c>
      <c r="AA1341" s="29" t="inlineStr">
        <is>
          <t>Homologación: confianza base Media + confianza SAP Alta → Media. El material ocupa 2 filas en la hoja 1130 Salta (lote/almacén). La cantidad SAP y la física de esta vista son el total del material.</t>
        </is>
      </c>
    </row>
    <row r="1342">
      <c r="A1342" s="29" t="inlineStr">
        <is>
          <t>Salta</t>
        </is>
      </c>
      <c r="B1342" s="29" t="inlineStr">
        <is>
          <t>1130</t>
        </is>
      </c>
      <c r="C1342" s="29" t="inlineStr">
        <is>
          <t>Stock SAP</t>
        </is>
      </c>
      <c r="D1342" s="29" t="inlineStr">
        <is>
          <t>Medicamentos</t>
        </is>
      </c>
      <c r="E1342" s="29" t="inlineStr">
        <is>
          <t>ZMED</t>
        </is>
      </c>
      <c r="F1342" s="29" t="inlineStr">
        <is>
          <t>Dentro del alcance</t>
        </is>
      </c>
      <c r="G1342" s="29" t="inlineStr">
        <is>
          <t>1000112</t>
        </is>
      </c>
      <c r="H1342" s="29" t="inlineStr">
        <is>
          <t>SOLUCION FISIOLOGICA X 100ML</t>
        </is>
      </c>
      <c r="I1342" s="29" t="n"/>
      <c r="J1342" s="29" t="n"/>
      <c r="K1342" s="30">
        <f>SUMIF('1130 Salta'!$A$2:$A$485,$G1342,'1130 Salta'!$I$2:$I$485)</f>
        <v/>
      </c>
      <c r="L1342" s="30">
        <f>SUMIF('1130 Salta'!$A$2:$A$485,$G1342,'1130 Salta'!$Q$2:$Q$485)</f>
        <v/>
      </c>
      <c r="M1342" s="30">
        <f>$K1342-$L1342</f>
        <v/>
      </c>
      <c r="N1342" s="31">
        <f>IFERROR(SUMIF('1130 Salta'!$A$2:$A$485,$G1342,'1130 Salta'!$M$2:$M$485)/$K1342,0)</f>
        <v/>
      </c>
      <c r="O1342" s="31">
        <f>IFERROR($K1342*$N1342,"")</f>
        <v/>
      </c>
      <c r="P1342" s="31">
        <f>IFERROR($L1342*$N1342,"")</f>
        <v/>
      </c>
      <c r="Q1342" s="31">
        <f>$M1342*$N1342</f>
        <v/>
      </c>
      <c r="R1342" s="29" t="n"/>
      <c r="S1342" s="39" t="n"/>
      <c r="T1342" s="29" t="inlineStr">
        <is>
          <t>Sin recuento físico en el inventario de Avain</t>
        </is>
      </c>
      <c r="U1342" s="40" t="inlineStr">
        <is>
          <t>Sin recuento físico</t>
        </is>
      </c>
      <c r="V1342" s="29" t="n"/>
      <c r="W1342" s="29" t="n"/>
      <c r="X1342" s="29" t="n"/>
      <c r="Y1342" s="29" t="n"/>
      <c r="Z1342" s="29" t="n"/>
      <c r="AA1342" s="29" t="n"/>
    </row>
    <row r="1343">
      <c r="A1343" s="29" t="inlineStr">
        <is>
          <t>Salta</t>
        </is>
      </c>
      <c r="B1343" s="29" t="inlineStr">
        <is>
          <t>1130</t>
        </is>
      </c>
      <c r="C1343" s="29" t="inlineStr">
        <is>
          <t>Stock SAP</t>
        </is>
      </c>
      <c r="D1343" s="29" t="inlineStr">
        <is>
          <t>Medicamentos</t>
        </is>
      </c>
      <c r="E1343" s="29" t="inlineStr">
        <is>
          <t>ZMED</t>
        </is>
      </c>
      <c r="F1343" s="29" t="inlineStr">
        <is>
          <t>Dentro del alcance</t>
        </is>
      </c>
      <c r="G1343" s="29" t="inlineStr">
        <is>
          <t>1000147</t>
        </is>
      </c>
      <c r="H1343" s="29" t="inlineStr">
        <is>
          <t>RADITIDINA AMP</t>
        </is>
      </c>
      <c r="I1343" s="29" t="inlineStr">
        <is>
          <t>386</t>
        </is>
      </c>
      <c r="J1343" s="29" t="inlineStr">
        <is>
          <t>Ranitidina 50mg x 5ml</t>
        </is>
      </c>
      <c r="K1343" s="30">
        <f>SUMIF('1130 Salta'!$A$2:$A$485,$G1343,'1130 Salta'!$I$2:$I$485)</f>
        <v/>
      </c>
      <c r="L1343" s="30">
        <f>SUMIF('1130 Salta'!$A$2:$A$485,$G1343,'1130 Salta'!$Q$2:$Q$485)</f>
        <v/>
      </c>
      <c r="M1343" s="30">
        <f>$K1343-$L1343</f>
        <v/>
      </c>
      <c r="N1343" s="31">
        <f>IFERROR(SUMIF('1130 Salta'!$A$2:$A$485,$G1343,'1130 Salta'!$M$2:$M$485)/$K1343,0)</f>
        <v/>
      </c>
      <c r="O1343" s="31">
        <f>IFERROR($K1343*$N1343,"")</f>
        <v/>
      </c>
      <c r="P1343" s="31">
        <f>IFERROR($L1343*$N1343,"")</f>
        <v/>
      </c>
      <c r="Q1343" s="31">
        <f>$M1343*$N1343</f>
        <v/>
      </c>
      <c r="R1343" s="29" t="n"/>
      <c r="S1343" s="38" t="inlineStr">
        <is>
          <t>Baja</t>
        </is>
      </c>
      <c r="T1343" s="29" t="inlineStr">
        <is>
          <t>Homologado – confianza Baja – pendiente de validación</t>
        </is>
      </c>
      <c r="U1343" s="37" t="inlineStr">
        <is>
          <t>Dar de alta en SAP</t>
        </is>
      </c>
      <c r="V1343" s="29" t="inlineStr">
        <is>
          <t>Cruce por nomenclatura SAP</t>
        </is>
      </c>
      <c r="W1343" s="29" t="inlineStr">
        <is>
          <t>No</t>
        </is>
      </c>
      <c r="X1343" s="29" t="n"/>
      <c r="Y1343" s="29" t="inlineStr">
        <is>
          <t>No</t>
        </is>
      </c>
      <c r="Z1343" s="29" t="n"/>
      <c r="AA1343" s="29" t="inlineStr">
        <is>
          <t>Cruce por nomenclatura: una nomenclatura no informa dosis; similitud 0.53.</t>
        </is>
      </c>
    </row>
    <row r="1344">
      <c r="A1344" s="29" t="inlineStr">
        <is>
          <t>Salta</t>
        </is>
      </c>
      <c r="B1344" s="29" t="inlineStr">
        <is>
          <t>1130</t>
        </is>
      </c>
      <c r="C1344" s="29" t="inlineStr">
        <is>
          <t>Stock SAP</t>
        </is>
      </c>
      <c r="D1344" s="29" t="inlineStr">
        <is>
          <t>Medicamentos</t>
        </is>
      </c>
      <c r="E1344" s="29" t="inlineStr">
        <is>
          <t>ZMED</t>
        </is>
      </c>
      <c r="F1344" s="29" t="inlineStr">
        <is>
          <t>Dentro del alcance</t>
        </is>
      </c>
      <c r="G1344" s="29" t="inlineStr">
        <is>
          <t>1000168</t>
        </is>
      </c>
      <c r="H1344" s="29" t="inlineStr">
        <is>
          <t>BICARBONATO DE SODIO SOL. 1 MOL. 100 CM3</t>
        </is>
      </c>
      <c r="I1344" s="29" t="n"/>
      <c r="J1344" s="29" t="n"/>
      <c r="K1344" s="30">
        <f>SUMIF('1130 Salta'!$A$2:$A$485,$G1344,'1130 Salta'!$I$2:$I$485)</f>
        <v/>
      </c>
      <c r="L1344" s="30">
        <f>SUMIF('1130 Salta'!$A$2:$A$485,$G1344,'1130 Salta'!$Q$2:$Q$485)</f>
        <v/>
      </c>
      <c r="M1344" s="30">
        <f>$K1344-$L1344</f>
        <v/>
      </c>
      <c r="N1344" s="31">
        <f>IFERROR(SUMIF('1130 Salta'!$A$2:$A$485,$G1344,'1130 Salta'!$M$2:$M$485)/$K1344,0)</f>
        <v/>
      </c>
      <c r="O1344" s="31">
        <f>IFERROR($K1344*$N1344,"")</f>
        <v/>
      </c>
      <c r="P1344" s="31">
        <f>IFERROR($L1344*$N1344,"")</f>
        <v/>
      </c>
      <c r="Q1344" s="31">
        <f>$M1344*$N1344</f>
        <v/>
      </c>
      <c r="R1344" s="29" t="n"/>
      <c r="S1344" s="39" t="n"/>
      <c r="T1344" s="29" t="inlineStr">
        <is>
          <t>Sin recuento físico en el inventario de Avain</t>
        </is>
      </c>
      <c r="U1344" s="40" t="inlineStr">
        <is>
          <t>Sin recuento físico</t>
        </is>
      </c>
      <c r="V1344" s="29" t="n"/>
      <c r="W1344" s="29" t="n"/>
      <c r="X1344" s="29" t="n"/>
      <c r="Y1344" s="29" t="n"/>
      <c r="Z1344" s="29" t="n"/>
      <c r="AA1344" s="29" t="n"/>
    </row>
    <row r="1345">
      <c r="A1345" s="29" t="inlineStr">
        <is>
          <t>Salta</t>
        </is>
      </c>
      <c r="B1345" s="29" t="inlineStr">
        <is>
          <t>1130</t>
        </is>
      </c>
      <c r="C1345" s="29" t="inlineStr">
        <is>
          <t>Stock SAP</t>
        </is>
      </c>
      <c r="D1345" s="29" t="inlineStr">
        <is>
          <t>Medicamentos</t>
        </is>
      </c>
      <c r="E1345" s="29" t="inlineStr">
        <is>
          <t>ZMED</t>
        </is>
      </c>
      <c r="F1345" s="29" t="inlineStr">
        <is>
          <t>Dentro del alcance</t>
        </is>
      </c>
      <c r="G1345" s="29" t="inlineStr">
        <is>
          <t>1000244</t>
        </is>
      </c>
      <c r="H1345" s="29" t="inlineStr">
        <is>
          <t>Hioscina Butilbromuro 10 mg,Dipirona AMP</t>
        </is>
      </c>
      <c r="I1345" s="29" t="n"/>
      <c r="J1345" s="29" t="n"/>
      <c r="K1345" s="30">
        <f>SUMIF('1130 Salta'!$A$2:$A$485,$G1345,'1130 Salta'!$I$2:$I$485)</f>
        <v/>
      </c>
      <c r="L1345" s="30">
        <f>SUMIF('1130 Salta'!$A$2:$A$485,$G1345,'1130 Salta'!$Q$2:$Q$485)</f>
        <v/>
      </c>
      <c r="M1345" s="30">
        <f>$K1345-$L1345</f>
        <v/>
      </c>
      <c r="N1345" s="31">
        <f>IFERROR(SUMIF('1130 Salta'!$A$2:$A$485,$G1345,'1130 Salta'!$M$2:$M$485)/$K1345,0)</f>
        <v/>
      </c>
      <c r="O1345" s="31">
        <f>IFERROR($K1345*$N1345,"")</f>
        <v/>
      </c>
      <c r="P1345" s="31">
        <f>IFERROR($L1345*$N1345,"")</f>
        <v/>
      </c>
      <c r="Q1345" s="31">
        <f>$M1345*$N1345</f>
        <v/>
      </c>
      <c r="R1345" s="29" t="n"/>
      <c r="S1345" s="39" t="n"/>
      <c r="T1345" s="29" t="inlineStr">
        <is>
          <t>Sin recuento físico en el inventario de Avain</t>
        </is>
      </c>
      <c r="U1345" s="40" t="inlineStr">
        <is>
          <t>Sin recuento físico</t>
        </is>
      </c>
      <c r="V1345" s="29" t="n"/>
      <c r="W1345" s="29" t="n"/>
      <c r="X1345" s="29" t="n"/>
      <c r="Y1345" s="29" t="n"/>
      <c r="Z1345" s="29" t="n"/>
      <c r="AA1345" s="29" t="n"/>
    </row>
    <row r="1346">
      <c r="A1346" s="29" t="inlineStr">
        <is>
          <t>Salta</t>
        </is>
      </c>
      <c r="B1346" s="29" t="inlineStr">
        <is>
          <t>1130</t>
        </is>
      </c>
      <c r="C1346" s="29" t="inlineStr">
        <is>
          <t>Stock SAP</t>
        </is>
      </c>
      <c r="D1346" s="29" t="inlineStr">
        <is>
          <t>Medicamentos</t>
        </is>
      </c>
      <c r="E1346" s="29" t="inlineStr">
        <is>
          <t>ZMED</t>
        </is>
      </c>
      <c r="F1346" s="29" t="inlineStr">
        <is>
          <t>Dentro del alcance</t>
        </is>
      </c>
      <c r="G1346" s="29" t="inlineStr">
        <is>
          <t>1000290</t>
        </is>
      </c>
      <c r="H1346" s="29" t="inlineStr">
        <is>
          <t>AGUA DESTILADA DE 10 ML</t>
        </is>
      </c>
      <c r="I1346" s="29" t="inlineStr">
        <is>
          <t>17</t>
        </is>
      </c>
      <c r="J1346" s="29" t="inlineStr">
        <is>
          <t>Agua para Inyectable 1 amp=10ml</t>
        </is>
      </c>
      <c r="K1346" s="30">
        <f>SUMIF('1130 Salta'!$A$2:$A$485,$G1346,'1130 Salta'!$I$2:$I$485)</f>
        <v/>
      </c>
      <c r="L1346" s="30">
        <f>SUMIF('1130 Salta'!$A$2:$A$485,$G1346,'1130 Salta'!$Q$2:$Q$485)</f>
        <v/>
      </c>
      <c r="M1346" s="30">
        <f>$K1346-$L1346</f>
        <v/>
      </c>
      <c r="N1346" s="31">
        <f>IFERROR(SUMIF('1130 Salta'!$A$2:$A$485,$G1346,'1130 Salta'!$M$2:$M$485)/$K1346,0)</f>
        <v/>
      </c>
      <c r="O1346" s="31">
        <f>IFERROR($K1346*$N1346,"")</f>
        <v/>
      </c>
      <c r="P1346" s="31">
        <f>IFERROR($L1346*$N1346,"")</f>
        <v/>
      </c>
      <c r="Q1346" s="31">
        <f>$M1346*$N1346</f>
        <v/>
      </c>
      <c r="R1346" s="29" t="n"/>
      <c r="S1346" s="38" t="inlineStr">
        <is>
          <t>Baja</t>
        </is>
      </c>
      <c r="T1346" s="29" t="inlineStr">
        <is>
          <t>Homologado – confianza Baja – pendiente de validación</t>
        </is>
      </c>
      <c r="U1346" s="37" t="inlineStr">
        <is>
          <t>Dar de alta en SAP</t>
        </is>
      </c>
      <c r="V1346" s="29" t="inlineStr">
        <is>
          <t>Cruce por nomenclatura SAP</t>
        </is>
      </c>
      <c r="W1346" s="29" t="inlineStr">
        <is>
          <t>Sí</t>
        </is>
      </c>
      <c r="X1346" s="29" t="inlineStr">
        <is>
          <t>1000290, 1000003</t>
        </is>
      </c>
      <c r="Y1346" s="29" t="inlineStr">
        <is>
          <t>Sí</t>
        </is>
      </c>
      <c r="Z1346" s="29" t="inlineStr">
        <is>
          <t>M13-006</t>
        </is>
      </c>
      <c r="AA1346" s="29" t="inlineStr">
        <is>
          <t>Homologado al master M13-006, pero sus códigos SAP (1000016) no figuran en el stock SAP de este centro. Cruce por nomenclatura: dosis coincide; similitud 0.50. El cruce SAP–Avain identificó 2 códigos SAP como posibles equivalentes del mismo ítem de Avain (1000290, 1000003). Se imputó al primero (lógica BUSCARV); requiere validación posterior.</t>
        </is>
      </c>
    </row>
    <row r="1347">
      <c r="A1347" s="29" t="inlineStr">
        <is>
          <t>Salta</t>
        </is>
      </c>
      <c r="B1347" s="29" t="inlineStr">
        <is>
          <t>1130</t>
        </is>
      </c>
      <c r="C1347" s="29" t="inlineStr">
        <is>
          <t>Stock SAP</t>
        </is>
      </c>
      <c r="D1347" s="29" t="inlineStr">
        <is>
          <t>Medicamentos</t>
        </is>
      </c>
      <c r="E1347" s="29" t="inlineStr">
        <is>
          <t>ZMED</t>
        </is>
      </c>
      <c r="F1347" s="29" t="inlineStr">
        <is>
          <t>Dentro del alcance</t>
        </is>
      </c>
      <c r="G1347" s="29" t="inlineStr">
        <is>
          <t>1000431</t>
        </is>
      </c>
      <c r="H1347" s="29" t="inlineStr">
        <is>
          <t>LIDOCAINA 1% 5 ML AMPOLLA</t>
        </is>
      </c>
      <c r="I1347" s="29" t="n"/>
      <c r="J1347" s="29" t="n"/>
      <c r="K1347" s="30">
        <f>SUMIF('1130 Salta'!$A$2:$A$485,$G1347,'1130 Salta'!$I$2:$I$485)</f>
        <v/>
      </c>
      <c r="L1347" s="30">
        <f>SUMIF('1130 Salta'!$A$2:$A$485,$G1347,'1130 Salta'!$Q$2:$Q$485)</f>
        <v/>
      </c>
      <c r="M1347" s="30">
        <f>$K1347-$L1347</f>
        <v/>
      </c>
      <c r="N1347" s="31">
        <f>IFERROR(SUMIF('1130 Salta'!$A$2:$A$485,$G1347,'1130 Salta'!$M$2:$M$485)/$K1347,0)</f>
        <v/>
      </c>
      <c r="O1347" s="31">
        <f>IFERROR($K1347*$N1347,"")</f>
        <v/>
      </c>
      <c r="P1347" s="31">
        <f>IFERROR($L1347*$N1347,"")</f>
        <v/>
      </c>
      <c r="Q1347" s="31">
        <f>$M1347*$N1347</f>
        <v/>
      </c>
      <c r="R1347" s="29" t="n"/>
      <c r="S1347" s="39" t="n"/>
      <c r="T1347" s="29" t="inlineStr">
        <is>
          <t>Sin recuento físico en el inventario de Avain</t>
        </is>
      </c>
      <c r="U1347" s="40" t="inlineStr">
        <is>
          <t>Sin recuento físico</t>
        </is>
      </c>
      <c r="V1347" s="29" t="n"/>
      <c r="W1347" s="29" t="n"/>
      <c r="X1347" s="29" t="n"/>
      <c r="Y1347" s="29" t="n"/>
      <c r="Z1347" s="29" t="n"/>
      <c r="AA1347" s="29" t="n"/>
    </row>
    <row r="1348">
      <c r="A1348" s="29" t="inlineStr">
        <is>
          <t>Salta</t>
        </is>
      </c>
      <c r="B1348" s="29" t="inlineStr">
        <is>
          <t>1130</t>
        </is>
      </c>
      <c r="C1348" s="29" t="inlineStr">
        <is>
          <t>Stock SAP</t>
        </is>
      </c>
      <c r="D1348" s="29" t="inlineStr">
        <is>
          <t>Medicamentos</t>
        </is>
      </c>
      <c r="E1348" s="29" t="inlineStr">
        <is>
          <t>ZMED</t>
        </is>
      </c>
      <c r="F1348" s="29" t="inlineStr">
        <is>
          <t>Dentro del alcance</t>
        </is>
      </c>
      <c r="G1348" s="29" t="inlineStr">
        <is>
          <t>1000671</t>
        </is>
      </c>
      <c r="H1348" s="29" t="inlineStr">
        <is>
          <t>SULFATO DE MAGNESIO AL 25% AMP</t>
        </is>
      </c>
      <c r="I1348" s="29" t="inlineStr">
        <is>
          <t>231</t>
        </is>
      </c>
      <c r="J1348" s="29" t="inlineStr">
        <is>
          <t>Sulfato de Magnesio al 25% 1 amp=5ml</t>
        </is>
      </c>
      <c r="K1348" s="30">
        <f>SUMIF('1130 Salta'!$A$2:$A$485,$G1348,'1130 Salta'!$I$2:$I$485)</f>
        <v/>
      </c>
      <c r="L1348" s="30">
        <f>SUMIF('1130 Salta'!$A$2:$A$485,$G1348,'1130 Salta'!$Q$2:$Q$485)</f>
        <v/>
      </c>
      <c r="M1348" s="30">
        <f>$K1348-$L1348</f>
        <v/>
      </c>
      <c r="N1348" s="31">
        <f>IFERROR(SUMIF('1130 Salta'!$A$2:$A$485,$G1348,'1130 Salta'!$M$2:$M$485)/$K1348,0)</f>
        <v/>
      </c>
      <c r="O1348" s="31">
        <f>IFERROR($K1348*$N1348,"")</f>
        <v/>
      </c>
      <c r="P1348" s="31">
        <f>IFERROR($L1348*$N1348,"")</f>
        <v/>
      </c>
      <c r="Q1348" s="31">
        <f>$M1348*$N1348</f>
        <v/>
      </c>
      <c r="R1348" s="29" t="n"/>
      <c r="S1348" s="37" t="inlineStr">
        <is>
          <t>Alta</t>
        </is>
      </c>
      <c r="T1348" s="29" t="inlineStr">
        <is>
          <t>Homologado – confianza Alta</t>
        </is>
      </c>
      <c r="U1348" s="38" t="inlineStr">
        <is>
          <t>Dar de baja en SAP</t>
        </is>
      </c>
      <c r="V1348" s="29" t="inlineStr">
        <is>
          <t>Homologación por código Avain (master M04-015)</t>
        </is>
      </c>
      <c r="W1348" s="29" t="inlineStr">
        <is>
          <t>No</t>
        </is>
      </c>
      <c r="X1348" s="29" t="n"/>
      <c r="Y1348" s="29" t="inlineStr">
        <is>
          <t>Sí</t>
        </is>
      </c>
      <c r="Z1348" s="29" t="inlineStr">
        <is>
          <t>M04-015</t>
        </is>
      </c>
      <c r="AA1348" s="29" t="inlineStr">
        <is>
          <t>Homologación: confianza base Alta + confianza SAP Alta → Alta.</t>
        </is>
      </c>
    </row>
    <row r="1349">
      <c r="A1349" s="29" t="inlineStr">
        <is>
          <t>Salta</t>
        </is>
      </c>
      <c r="B1349" s="29" t="inlineStr">
        <is>
          <t>1130</t>
        </is>
      </c>
      <c r="C1349" s="29" t="inlineStr">
        <is>
          <t>Stock SAP</t>
        </is>
      </c>
      <c r="D1349" s="29" t="inlineStr">
        <is>
          <t>Medicamentos</t>
        </is>
      </c>
      <c r="E1349" s="29" t="inlineStr">
        <is>
          <t>ZMED</t>
        </is>
      </c>
      <c r="F1349" s="29" t="inlineStr">
        <is>
          <t>Dentro del alcance</t>
        </is>
      </c>
      <c r="G1349" s="29" t="inlineStr">
        <is>
          <t>1000672</t>
        </is>
      </c>
      <c r="H1349" s="29" t="inlineStr">
        <is>
          <t>TOBRAMICINA + DEXAMETASONA</t>
        </is>
      </c>
      <c r="I1349" s="29" t="inlineStr">
        <is>
          <t>239</t>
        </is>
      </c>
      <c r="J1349" s="29" t="inlineStr">
        <is>
          <t>Tobramicina+Dexametasona gotas oftalmicas x5ml</t>
        </is>
      </c>
      <c r="K1349" s="30">
        <f>SUMIF('1130 Salta'!$A$2:$A$485,$G1349,'1130 Salta'!$I$2:$I$485)</f>
        <v/>
      </c>
      <c r="L1349" s="30">
        <f>SUMIF('1130 Salta'!$A$2:$A$485,$G1349,'1130 Salta'!$Q$2:$Q$485)</f>
        <v/>
      </c>
      <c r="M1349" s="30">
        <f>$K1349-$L1349</f>
        <v/>
      </c>
      <c r="N1349" s="31">
        <f>IFERROR(SUMIF('1130 Salta'!$A$2:$A$485,$G1349,'1130 Salta'!$M$2:$M$485)/$K1349,0)</f>
        <v/>
      </c>
      <c r="O1349" s="31">
        <f>IFERROR($K1349*$N1349,"")</f>
        <v/>
      </c>
      <c r="P1349" s="31">
        <f>IFERROR($L1349*$N1349,"")</f>
        <v/>
      </c>
      <c r="Q1349" s="31">
        <f>$M1349*$N1349</f>
        <v/>
      </c>
      <c r="R1349" s="29" t="n"/>
      <c r="S1349" s="38" t="inlineStr">
        <is>
          <t>Baja</t>
        </is>
      </c>
      <c r="T1349" s="29" t="inlineStr">
        <is>
          <t>Homologado – confianza Baja – pendiente de validación</t>
        </is>
      </c>
      <c r="U1349" s="38" t="inlineStr">
        <is>
          <t>Dar de baja en SAP</t>
        </is>
      </c>
      <c r="V1349" s="29" t="inlineStr">
        <is>
          <t>Cruce por nomenclatura SAP</t>
        </is>
      </c>
      <c r="W1349" s="29" t="inlineStr">
        <is>
          <t>No</t>
        </is>
      </c>
      <c r="X1349" s="29" t="n"/>
      <c r="Y1349" s="29" t="inlineStr">
        <is>
          <t>No</t>
        </is>
      </c>
      <c r="Z1349" s="29" t="n"/>
      <c r="AA1349" s="29" t="inlineStr">
        <is>
          <t>Cruce por nomenclatura: una nomenclatura no informa dosis; similitud 0.74.</t>
        </is>
      </c>
    </row>
    <row r="1350">
      <c r="A1350" s="29" t="inlineStr">
        <is>
          <t>Salta</t>
        </is>
      </c>
      <c r="B1350" s="29" t="inlineStr">
        <is>
          <t>1130</t>
        </is>
      </c>
      <c r="C1350" s="29" t="inlineStr">
        <is>
          <t>Stock SAP</t>
        </is>
      </c>
      <c r="D1350" s="29" t="inlineStr">
        <is>
          <t>Medicamentos</t>
        </is>
      </c>
      <c r="E1350" s="29" t="inlineStr">
        <is>
          <t>ZMED</t>
        </is>
      </c>
      <c r="F1350" s="29" t="inlineStr">
        <is>
          <t>Dentro del alcance</t>
        </is>
      </c>
      <c r="G1350" s="29" t="inlineStr">
        <is>
          <t>1000759</t>
        </is>
      </c>
      <c r="H1350" s="29" t="inlineStr">
        <is>
          <t>PIECIDEX</t>
        </is>
      </c>
      <c r="I1350" s="29" t="inlineStr">
        <is>
          <t>203</t>
        </is>
      </c>
      <c r="J1350" s="29" t="inlineStr">
        <is>
          <t>Piecidex terbinafina 1% promo</t>
        </is>
      </c>
      <c r="K1350" s="30">
        <f>SUMIF('1130 Salta'!$A$2:$A$485,$G1350,'1130 Salta'!$I$2:$I$485)</f>
        <v/>
      </c>
      <c r="L1350" s="30">
        <f>SUMIF('1130 Salta'!$A$2:$A$485,$G1350,'1130 Salta'!$Q$2:$Q$485)</f>
        <v/>
      </c>
      <c r="M1350" s="30">
        <f>$K1350-$L1350</f>
        <v/>
      </c>
      <c r="N1350" s="31">
        <f>IFERROR(SUMIF('1130 Salta'!$A$2:$A$485,$G1350,'1130 Salta'!$M$2:$M$485)/$K1350,0)</f>
        <v/>
      </c>
      <c r="O1350" s="31">
        <f>IFERROR($K1350*$N1350,"")</f>
        <v/>
      </c>
      <c r="P1350" s="31">
        <f>IFERROR($L1350*$N1350,"")</f>
        <v/>
      </c>
      <c r="Q1350" s="31">
        <f>$M1350*$N1350</f>
        <v/>
      </c>
      <c r="R1350" s="29" t="n"/>
      <c r="S1350" s="38" t="inlineStr">
        <is>
          <t>Baja</t>
        </is>
      </c>
      <c r="T1350" s="29" t="inlineStr">
        <is>
          <t>Homologado – confianza Baja – pendiente de validación</t>
        </is>
      </c>
      <c r="U1350" s="43" t="inlineStr">
        <is>
          <t>Sin diferencia</t>
        </is>
      </c>
      <c r="V1350" s="29" t="inlineStr">
        <is>
          <t>Cruce por nomenclatura SAP</t>
        </is>
      </c>
      <c r="W1350" s="29" t="inlineStr">
        <is>
          <t>No</t>
        </is>
      </c>
      <c r="X1350" s="29" t="n"/>
      <c r="Y1350" s="29" t="inlineStr">
        <is>
          <t>No</t>
        </is>
      </c>
      <c r="Z1350" s="29" t="n"/>
      <c r="AA1350" s="29" t="inlineStr">
        <is>
          <t>Cruce por nomenclatura: una nomenclatura no informa dosis; similitud 0.64.</t>
        </is>
      </c>
    </row>
    <row r="1351">
      <c r="A1351" s="29" t="inlineStr">
        <is>
          <t>Salta</t>
        </is>
      </c>
      <c r="B1351" s="29" t="inlineStr">
        <is>
          <t>1130</t>
        </is>
      </c>
      <c r="C1351" s="29" t="inlineStr">
        <is>
          <t>Stock SAP</t>
        </is>
      </c>
      <c r="D1351" s="29" t="inlineStr">
        <is>
          <t>Descartables</t>
        </is>
      </c>
      <c r="E1351" s="29" t="inlineStr">
        <is>
          <t>ZDES</t>
        </is>
      </c>
      <c r="F1351" s="29" t="inlineStr">
        <is>
          <t>Dentro del alcance</t>
        </is>
      </c>
      <c r="G1351" s="29" t="inlineStr">
        <is>
          <t>2000270</t>
        </is>
      </c>
      <c r="H1351" s="29" t="inlineStr">
        <is>
          <t>GUANTES DE EXAMINACION TALLE S</t>
        </is>
      </c>
      <c r="I1351" s="29" t="inlineStr">
        <is>
          <t>133; 134; 135; 136</t>
        </is>
      </c>
      <c r="J1351" s="29" t="inlineStr">
        <is>
          <t>Guantes de latex chico no esteriles; Guantes de latex grande no esteril; Guantes de latex mediano no esteril; Guantes estériles 6.5</t>
        </is>
      </c>
      <c r="K1351" s="30">
        <f>SUMIF('1130 Salta'!$A$2:$A$485,$G1351,'1130 Salta'!$I$2:$I$485)</f>
        <v/>
      </c>
      <c r="L1351" s="30">
        <f>SUMIF('1130 Salta'!$A$2:$A$485,$G1351,'1130 Salta'!$Q$2:$Q$485)</f>
        <v/>
      </c>
      <c r="M1351" s="30">
        <f>$K1351-$L1351</f>
        <v/>
      </c>
      <c r="N1351" s="31">
        <f>IFERROR(SUMIF('1130 Salta'!$A$2:$A$485,$G1351,'1130 Salta'!$M$2:$M$485)/$K1351,0)</f>
        <v/>
      </c>
      <c r="O1351" s="31">
        <f>IFERROR($K1351*$N1351,"")</f>
        <v/>
      </c>
      <c r="P1351" s="31">
        <f>IFERROR($L1351*$N1351,"")</f>
        <v/>
      </c>
      <c r="Q1351" s="31">
        <f>$M1351*$N1351</f>
        <v/>
      </c>
      <c r="R1351" s="29" t="n"/>
      <c r="S1351" s="38" t="inlineStr">
        <is>
          <t>Baja</t>
        </is>
      </c>
      <c r="T1351" s="29" t="inlineStr">
        <is>
          <t>Homologado – confianza Baja – pendiente de validación</t>
        </is>
      </c>
      <c r="U1351" s="37" t="inlineStr">
        <is>
          <t>Dar de alta en SAP</t>
        </is>
      </c>
      <c r="V1351" s="29" t="inlineStr">
        <is>
          <t>Homologación por código Avain (master D-152); Homologación por código Avain (master K-284)</t>
        </is>
      </c>
      <c r="W1351" s="29" t="inlineStr">
        <is>
          <t>Sí</t>
        </is>
      </c>
      <c r="X1351" s="29" t="inlineStr">
        <is>
          <t>2000270, 2000158, 2000157, 2001761, 2000021, 2000022</t>
        </is>
      </c>
      <c r="Y1351" s="29" t="inlineStr">
        <is>
          <t>Sí</t>
        </is>
      </c>
      <c r="Z1351" s="29" t="inlineStr">
        <is>
          <t>D-152; K-284</t>
        </is>
      </c>
      <c r="AA1351" s="29" t="inlineStr">
        <is>
          <t>Varias denominaciones del inventario físico corresponden a este material SAP (133 Guantes de latex chico no esteriles; 134 Guantes de latex grande no esteril; 135 Guantes de latex mediano no esteril; 136 Guantes estériles 6.5). Se sumaron las cantidades físicas. Homologación: confianza base Media + confianza SAP Media → Media. La nomenclatura del material imputado no respalda por sí sola la equivalencia (similitud 0.29); el vínculo proviene sólo de la homologación. Nivel degradado a Baja. El cruce SAP–Avain identificó 3 códigos SAP como posibles equivalentes del mismo ítem de Avain (2000270, 2000158, 2000157). Se imputó al primero (lógica BUSCARV); requiere validación posterior. Homologación: confianza base Media + confianza SAP Media → Media. La nomenclatura del material imputado no respalda por sí sola la equivalencia (similitud 0.31); el vínculo proviene sólo de la homologación. Nivel degradado a Baja. El cruce SAP–Avain identificó 3 códigos SAP como posibles equivalentes del mismo ítem de Avain (2000270, 2000158, 2000157). Se imputó al primero (lógica BUSCARV); requiere validación posterior. Homologación: confianza base Media + confianza SAP Media → Media. La nomenclatura del material imputado no respalda por sí sola la equivalencia (similitud 0.31); el vínculo proviene sólo de la homologación. Nivel degradado a Baja. El cruce SAP–Avain identificó 3 códigos SAP como posibles equivalentes del mismo ítem de Avain (2000270, 2000158, 2000157). Se imputó al primero (lógica BUSCARV); requiere validación posterior. Homologación: confianza base Media + confianza SAP Media → Media. La nomenclatura del material imputado no respalda por sí sola la equivalencia (similitud 0.33); el vínculo proviene sólo de la homologación. Nivel degradado a Baja. El cruce SAP–Avain identificó 6 códigos SAP como posibles equivalentes del mismo ítem de Avain (2000270, 2000158, 2000157, 2001761, 2000021, 2000022). Se imputó al primero (lógica BUSCARV); requiere validación posterior. Otros códigos SAP del master no están en el stock de este centro: 2000794, 2000156, 2002459, 2000089.</t>
        </is>
      </c>
    </row>
    <row r="1352">
      <c r="A1352" s="29" t="inlineStr">
        <is>
          <t>Salta</t>
        </is>
      </c>
      <c r="B1352" s="29" t="inlineStr">
        <is>
          <t>1130</t>
        </is>
      </c>
      <c r="C1352" s="29" t="inlineStr">
        <is>
          <t>Stock SAP</t>
        </is>
      </c>
      <c r="D1352" s="29" t="inlineStr">
        <is>
          <t>Descartables</t>
        </is>
      </c>
      <c r="E1352" s="29" t="inlineStr">
        <is>
          <t>ZDES</t>
        </is>
      </c>
      <c r="F1352" s="29" t="inlineStr">
        <is>
          <t>Dentro del alcance</t>
        </is>
      </c>
      <c r="G1352" s="29" t="inlineStr">
        <is>
          <t>2000472</t>
        </is>
      </c>
      <c r="H1352" s="29" t="inlineStr">
        <is>
          <t>PILA AAA</t>
        </is>
      </c>
      <c r="I1352" s="29" t="n"/>
      <c r="J1352" s="29" t="n"/>
      <c r="K1352" s="30">
        <f>SUMIF('1130 Salta'!$A$2:$A$485,$G1352,'1130 Salta'!$I$2:$I$485)</f>
        <v/>
      </c>
      <c r="L1352" s="30">
        <f>SUMIF('1130 Salta'!$A$2:$A$485,$G1352,'1130 Salta'!$Q$2:$Q$485)</f>
        <v/>
      </c>
      <c r="M1352" s="30">
        <f>$K1352-$L1352</f>
        <v/>
      </c>
      <c r="N1352" s="31">
        <f>IFERROR(SUMIF('1130 Salta'!$A$2:$A$485,$G1352,'1130 Salta'!$M$2:$M$485)/$K1352,0)</f>
        <v/>
      </c>
      <c r="O1352" s="31">
        <f>IFERROR($K1352*$N1352,"")</f>
        <v/>
      </c>
      <c r="P1352" s="31">
        <f>IFERROR($L1352*$N1352,"")</f>
        <v/>
      </c>
      <c r="Q1352" s="31">
        <f>$M1352*$N1352</f>
        <v/>
      </c>
      <c r="R1352" s="29" t="n"/>
      <c r="S1352" s="39" t="n"/>
      <c r="T1352" s="29" t="inlineStr">
        <is>
          <t>Sin recuento físico en el inventario de Avain</t>
        </is>
      </c>
      <c r="U1352" s="40" t="inlineStr">
        <is>
          <t>Sin recuento físico</t>
        </is>
      </c>
      <c r="V1352" s="29" t="n"/>
      <c r="W1352" s="29" t="n"/>
      <c r="X1352" s="29" t="n"/>
      <c r="Y1352" s="29" t="n"/>
      <c r="Z1352" s="29" t="n"/>
      <c r="AA1352" s="29" t="n"/>
    </row>
    <row r="1353">
      <c r="A1353" s="29" t="inlineStr">
        <is>
          <t>Salta</t>
        </is>
      </c>
      <c r="B1353" s="29" t="inlineStr">
        <is>
          <t>1130</t>
        </is>
      </c>
      <c r="C1353" s="29" t="inlineStr">
        <is>
          <t>Stock SAP</t>
        </is>
      </c>
      <c r="D1353" s="29" t="inlineStr">
        <is>
          <t>Descartables</t>
        </is>
      </c>
      <c r="E1353" s="29" t="inlineStr">
        <is>
          <t>ZDES</t>
        </is>
      </c>
      <c r="F1353" s="29" t="inlineStr">
        <is>
          <t>Dentro del alcance</t>
        </is>
      </c>
      <c r="G1353" s="29" t="inlineStr">
        <is>
          <t>2001616</t>
        </is>
      </c>
      <c r="H1353" s="29" t="inlineStr">
        <is>
          <t>LIDOCAINA C/EPINEFRINA 2% 20 ML</t>
        </is>
      </c>
      <c r="I1353" s="29" t="n"/>
      <c r="J1353" s="29" t="n"/>
      <c r="K1353" s="30">
        <f>SUMIF('1130 Salta'!$A$2:$A$485,$G1353,'1130 Salta'!$I$2:$I$485)</f>
        <v/>
      </c>
      <c r="L1353" s="30">
        <f>SUMIF('1130 Salta'!$A$2:$A$485,$G1353,'1130 Salta'!$Q$2:$Q$485)</f>
        <v/>
      </c>
      <c r="M1353" s="30">
        <f>$K1353-$L1353</f>
        <v/>
      </c>
      <c r="N1353" s="31">
        <f>IFERROR(SUMIF('1130 Salta'!$A$2:$A$485,$G1353,'1130 Salta'!$M$2:$M$485)/$K1353,0)</f>
        <v/>
      </c>
      <c r="O1353" s="31">
        <f>IFERROR($K1353*$N1353,"")</f>
        <v/>
      </c>
      <c r="P1353" s="31">
        <f>IFERROR($L1353*$N1353,"")</f>
        <v/>
      </c>
      <c r="Q1353" s="31">
        <f>$M1353*$N1353</f>
        <v/>
      </c>
      <c r="R1353" s="29" t="n"/>
      <c r="S1353" s="39" t="n"/>
      <c r="T1353" s="29" t="inlineStr">
        <is>
          <t>Sin recuento físico en el inventario de Avain</t>
        </is>
      </c>
      <c r="U1353" s="40" t="inlineStr">
        <is>
          <t>Sin recuento físico</t>
        </is>
      </c>
      <c r="V1353" s="29" t="n"/>
      <c r="W1353" s="29" t="n"/>
      <c r="X1353" s="29" t="n"/>
      <c r="Y1353" s="29" t="n"/>
      <c r="Z1353" s="29" t="n"/>
      <c r="AA1353" s="29" t="n"/>
    </row>
    <row r="1354">
      <c r="A1354" s="29" t="inlineStr">
        <is>
          <t>Salta</t>
        </is>
      </c>
      <c r="B1354" s="29" t="inlineStr">
        <is>
          <t>1130</t>
        </is>
      </c>
      <c r="C1354" s="29" t="inlineStr">
        <is>
          <t>Stock SAP</t>
        </is>
      </c>
      <c r="D1354" s="29" t="inlineStr">
        <is>
          <t>Descartables</t>
        </is>
      </c>
      <c r="E1354" s="29" t="inlineStr">
        <is>
          <t>ZDES</t>
        </is>
      </c>
      <c r="F1354" s="29" t="inlineStr">
        <is>
          <t>Dentro del alcance</t>
        </is>
      </c>
      <c r="G1354" s="29" t="inlineStr">
        <is>
          <t>2002417</t>
        </is>
      </c>
      <c r="H1354" s="29" t="inlineStr">
        <is>
          <t>VASELINA SOLIDA X 60 GRS DROGAL</t>
        </is>
      </c>
      <c r="I1354" s="29" t="inlineStr">
        <is>
          <t>352</t>
        </is>
      </c>
      <c r="J1354" s="29" t="inlineStr">
        <is>
          <t>Vaselina Solida 60mg</t>
        </is>
      </c>
      <c r="K1354" s="30">
        <f>SUMIF('1130 Salta'!$A$2:$A$485,$G1354,'1130 Salta'!$I$2:$I$485)</f>
        <v/>
      </c>
      <c r="L1354" s="30">
        <f>SUMIF('1130 Salta'!$A$2:$A$485,$G1354,'1130 Salta'!$Q$2:$Q$485)</f>
        <v/>
      </c>
      <c r="M1354" s="30">
        <f>$K1354-$L1354</f>
        <v/>
      </c>
      <c r="N1354" s="31">
        <f>IFERROR(SUMIF('1130 Salta'!$A$2:$A$485,$G1354,'1130 Salta'!$M$2:$M$485)/$K1354,0)</f>
        <v/>
      </c>
      <c r="O1354" s="31">
        <f>IFERROR($K1354*$N1354,"")</f>
        <v/>
      </c>
      <c r="P1354" s="31">
        <f>IFERROR($L1354*$N1354,"")</f>
        <v/>
      </c>
      <c r="Q1354" s="31">
        <f>$M1354*$N1354</f>
        <v/>
      </c>
      <c r="R1354" s="29" t="n"/>
      <c r="S1354" s="38" t="inlineStr">
        <is>
          <t>Baja</t>
        </is>
      </c>
      <c r="T1354" s="29" t="inlineStr">
        <is>
          <t>Homologado – confianza Baja – pendiente de validación</t>
        </is>
      </c>
      <c r="U1354" s="37" t="inlineStr">
        <is>
          <t>Dar de alta en SAP</t>
        </is>
      </c>
      <c r="V1354" s="29" t="inlineStr">
        <is>
          <t>Cruce por nomenclatura SAP</t>
        </is>
      </c>
      <c r="W1354" s="29" t="inlineStr">
        <is>
          <t>No</t>
        </is>
      </c>
      <c r="X1354" s="29" t="n"/>
      <c r="Y1354" s="29" t="inlineStr">
        <is>
          <t>No</t>
        </is>
      </c>
      <c r="Z1354" s="29" t="n"/>
      <c r="AA1354" s="29" t="inlineStr">
        <is>
          <t>Cruce por nomenclatura: dosis/presentación distinta (60MG vs 60000MG); similitud 0.79.</t>
        </is>
      </c>
    </row>
    <row r="1355">
      <c r="A1355" s="29" t="inlineStr">
        <is>
          <t>Salta</t>
        </is>
      </c>
      <c r="B1355" s="29" t="inlineStr">
        <is>
          <t>1130</t>
        </is>
      </c>
      <c r="C1355" s="29" t="inlineStr">
        <is>
          <t>Stock SAP</t>
        </is>
      </c>
      <c r="D1355" s="29" t="inlineStr">
        <is>
          <t>Descartables</t>
        </is>
      </c>
      <c r="E1355" s="29" t="inlineStr">
        <is>
          <t>ZDES</t>
        </is>
      </c>
      <c r="F1355" s="29" t="inlineStr">
        <is>
          <t>Dentro del alcance</t>
        </is>
      </c>
      <c r="G1355" s="29" t="inlineStr">
        <is>
          <t>2002576</t>
        </is>
      </c>
      <c r="H1355" s="29" t="inlineStr">
        <is>
          <t>CAMPO QUIRURGICO ESTERIL 60X90CM</t>
        </is>
      </c>
      <c r="I1355" s="29" t="n"/>
      <c r="J1355" s="29" t="n"/>
      <c r="K1355" s="30">
        <f>SUMIF('1130 Salta'!$A$2:$A$485,$G1355,'1130 Salta'!$I$2:$I$485)</f>
        <v/>
      </c>
      <c r="L1355" s="30">
        <f>SUMIF('1130 Salta'!$A$2:$A$485,$G1355,'1130 Salta'!$Q$2:$Q$485)</f>
        <v/>
      </c>
      <c r="M1355" s="30">
        <f>$K1355-$L1355</f>
        <v/>
      </c>
      <c r="N1355" s="31">
        <f>IFERROR(SUMIF('1130 Salta'!$A$2:$A$485,$G1355,'1130 Salta'!$M$2:$M$485)/$K1355,0)</f>
        <v/>
      </c>
      <c r="O1355" s="31">
        <f>IFERROR($K1355*$N1355,"")</f>
        <v/>
      </c>
      <c r="P1355" s="31">
        <f>IFERROR($L1355*$N1355,"")</f>
        <v/>
      </c>
      <c r="Q1355" s="31">
        <f>$M1355*$N1355</f>
        <v/>
      </c>
      <c r="R1355" s="29" t="n"/>
      <c r="S1355" s="39" t="n"/>
      <c r="T1355" s="29" t="inlineStr">
        <is>
          <t>Sin recuento físico en el inventario de Avain</t>
        </is>
      </c>
      <c r="U1355" s="40" t="inlineStr">
        <is>
          <t>Sin recuento físico</t>
        </is>
      </c>
      <c r="V1355" s="29" t="n"/>
      <c r="W1355" s="29" t="n"/>
      <c r="X1355" s="29" t="n"/>
      <c r="Y1355" s="29" t="n"/>
      <c r="Z1355" s="29" t="n"/>
      <c r="AA1355" s="29" t="n"/>
    </row>
    <row r="1356">
      <c r="A1356" s="29" t="inlineStr">
        <is>
          <t>Salta</t>
        </is>
      </c>
      <c r="B1356" s="29" t="inlineStr">
        <is>
          <t>1130</t>
        </is>
      </c>
      <c r="C1356" s="29" t="inlineStr">
        <is>
          <t>Stock SAP</t>
        </is>
      </c>
      <c r="D1356" s="29" t="inlineStr">
        <is>
          <t>Uniformes</t>
        </is>
      </c>
      <c r="E1356" s="29" t="inlineStr">
        <is>
          <t>ZUNI</t>
        </is>
      </c>
      <c r="F1356" s="29" t="inlineStr">
        <is>
          <t>Fuera del alcance</t>
        </is>
      </c>
      <c r="G1356" s="29" t="inlineStr">
        <is>
          <t>3001350</t>
        </is>
      </c>
      <c r="H1356" s="29" t="inlineStr">
        <is>
          <t>GUANTE DE NITRILO TEJIDO</t>
        </is>
      </c>
      <c r="I1356" s="29" t="n"/>
      <c r="J1356" s="29" t="n"/>
      <c r="K1356" s="30">
        <f>SUMIF('1130 Salta'!$A$2:$A$485,$G1356,'1130 Salta'!$I$2:$I$485)</f>
        <v/>
      </c>
      <c r="L1356" s="30">
        <f>SUMIF('1130 Salta'!$A$2:$A$485,$G1356,'1130 Salta'!$Q$2:$Q$485)</f>
        <v/>
      </c>
      <c r="M1356" s="30">
        <f>$K1356-$L1356</f>
        <v/>
      </c>
      <c r="N1356" s="31">
        <f>IFERROR(SUMIF('1130 Salta'!$A$2:$A$485,$G1356,'1130 Salta'!$M$2:$M$485)/$K1356,0)</f>
        <v/>
      </c>
      <c r="O1356" s="31">
        <f>IFERROR($K1356*$N1356,"")</f>
        <v/>
      </c>
      <c r="P1356" s="31">
        <f>IFERROR($L1356*$N1356,"")</f>
        <v/>
      </c>
      <c r="Q1356" s="31">
        <f>$M1356*$N1356</f>
        <v/>
      </c>
      <c r="R1356" s="29" t="n"/>
      <c r="S1356" s="39" t="n"/>
      <c r="T1356" s="29" t="inlineStr">
        <is>
          <t>No aplica: uniformes, clasificación que el inventario físico de Farmacia no releva</t>
        </is>
      </c>
      <c r="U1356" s="40" t="inlineStr">
        <is>
          <t>Fuera del alcance del inventario físico</t>
        </is>
      </c>
      <c r="V1356" s="29" t="n"/>
      <c r="W1356" s="29" t="n"/>
      <c r="X1356" s="29" t="n"/>
      <c r="Y1356" s="29" t="n"/>
      <c r="Z1356" s="29" t="n"/>
      <c r="AA1356" s="29" t="n"/>
    </row>
    <row r="1357">
      <c r="A1357" s="29" t="inlineStr">
        <is>
          <t>Salta</t>
        </is>
      </c>
      <c r="B1357" s="29" t="inlineStr">
        <is>
          <t>1130</t>
        </is>
      </c>
      <c r="C1357" s="29" t="inlineStr">
        <is>
          <t>Stock SAP</t>
        </is>
      </c>
      <c r="D1357" s="29" t="inlineStr">
        <is>
          <t>Uniformes</t>
        </is>
      </c>
      <c r="E1357" s="29" t="inlineStr">
        <is>
          <t>ZUNI</t>
        </is>
      </c>
      <c r="F1357" s="29" t="inlineStr">
        <is>
          <t>Fuera del alcance</t>
        </is>
      </c>
      <c r="G1357" s="29" t="inlineStr">
        <is>
          <t>3001576</t>
        </is>
      </c>
      <c r="H1357" s="29" t="inlineStr">
        <is>
          <t>GUANTE VAQUETA</t>
        </is>
      </c>
      <c r="I1357" s="29" t="n"/>
      <c r="J1357" s="29" t="n"/>
      <c r="K1357" s="30">
        <f>SUMIF('1130 Salta'!$A$2:$A$485,$G1357,'1130 Salta'!$I$2:$I$485)</f>
        <v/>
      </c>
      <c r="L1357" s="30">
        <f>SUMIF('1130 Salta'!$A$2:$A$485,$G1357,'1130 Salta'!$Q$2:$Q$485)</f>
        <v/>
      </c>
      <c r="M1357" s="30">
        <f>$K1357-$L1357</f>
        <v/>
      </c>
      <c r="N1357" s="31">
        <f>IFERROR(SUMIF('1130 Salta'!$A$2:$A$485,$G1357,'1130 Salta'!$M$2:$M$485)/$K1357,0)</f>
        <v/>
      </c>
      <c r="O1357" s="31">
        <f>IFERROR($K1357*$N1357,"")</f>
        <v/>
      </c>
      <c r="P1357" s="31">
        <f>IFERROR($L1357*$N1357,"")</f>
        <v/>
      </c>
      <c r="Q1357" s="31">
        <f>$M1357*$N1357</f>
        <v/>
      </c>
      <c r="R1357" s="29" t="n"/>
      <c r="S1357" s="39" t="n"/>
      <c r="T1357" s="29" t="inlineStr">
        <is>
          <t>No aplica: uniformes, clasificación que el inventario físico de Farmacia no releva</t>
        </is>
      </c>
      <c r="U1357" s="40" t="inlineStr">
        <is>
          <t>Fuera del alcance del inventario físico</t>
        </is>
      </c>
      <c r="V1357" s="29" t="n"/>
      <c r="W1357" s="29" t="n"/>
      <c r="X1357" s="29" t="n"/>
      <c r="Y1357" s="29" t="n"/>
      <c r="Z1357" s="29" t="n"/>
      <c r="AA1357" s="29" t="n"/>
    </row>
    <row r="1358">
      <c r="A1358" s="29" t="inlineStr">
        <is>
          <t>Salta</t>
        </is>
      </c>
      <c r="B1358" s="29" t="inlineStr">
        <is>
          <t>1130</t>
        </is>
      </c>
      <c r="C1358" s="29" t="inlineStr">
        <is>
          <t>Stock SAP</t>
        </is>
      </c>
      <c r="D1358" s="29" t="inlineStr">
        <is>
          <t>Uniformes</t>
        </is>
      </c>
      <c r="E1358" s="29" t="inlineStr">
        <is>
          <t>ZUNI</t>
        </is>
      </c>
      <c r="F1358" s="29" t="inlineStr">
        <is>
          <t>Fuera del alcance</t>
        </is>
      </c>
      <c r="G1358" s="29" t="inlineStr">
        <is>
          <t>3002056</t>
        </is>
      </c>
      <c r="H1358" s="29" t="inlineStr">
        <is>
          <t>GUANTES DE VAQUETA (PAR)</t>
        </is>
      </c>
      <c r="I1358" s="29" t="n"/>
      <c r="J1358" s="29" t="n"/>
      <c r="K1358" s="30">
        <f>SUMIF('1130 Salta'!$A$2:$A$485,$G1358,'1130 Salta'!$I$2:$I$485)</f>
        <v/>
      </c>
      <c r="L1358" s="30">
        <f>SUMIF('1130 Salta'!$A$2:$A$485,$G1358,'1130 Salta'!$Q$2:$Q$485)</f>
        <v/>
      </c>
      <c r="M1358" s="30">
        <f>$K1358-$L1358</f>
        <v/>
      </c>
      <c r="N1358" s="31">
        <f>IFERROR(SUMIF('1130 Salta'!$A$2:$A$485,$G1358,'1130 Salta'!$M$2:$M$485)/$K1358,0)</f>
        <v/>
      </c>
      <c r="O1358" s="31">
        <f>IFERROR($K1358*$N1358,"")</f>
        <v/>
      </c>
      <c r="P1358" s="31">
        <f>IFERROR($L1358*$N1358,"")</f>
        <v/>
      </c>
      <c r="Q1358" s="31">
        <f>$M1358*$N1358</f>
        <v/>
      </c>
      <c r="R1358" s="29" t="n"/>
      <c r="S1358" s="39" t="n"/>
      <c r="T1358" s="29" t="inlineStr">
        <is>
          <t>No aplica: uniformes, clasificación que el inventario físico de Farmacia no releva</t>
        </is>
      </c>
      <c r="U1358" s="40" t="inlineStr">
        <is>
          <t>Fuera del alcance del inventario físico</t>
        </is>
      </c>
      <c r="V1358" s="29" t="n"/>
      <c r="W1358" s="29" t="n"/>
      <c r="X1358" s="29" t="n"/>
      <c r="Y1358" s="29" t="n"/>
      <c r="Z1358" s="29" t="n"/>
      <c r="AA1358" s="29" t="n"/>
    </row>
    <row r="1359">
      <c r="A1359" s="29" t="inlineStr">
        <is>
          <t>Salta</t>
        </is>
      </c>
      <c r="B1359" s="29" t="inlineStr">
        <is>
          <t>1130</t>
        </is>
      </c>
      <c r="C1359" s="29" t="inlineStr">
        <is>
          <t>Stock SAP</t>
        </is>
      </c>
      <c r="D1359" s="29" t="inlineStr">
        <is>
          <t>Repuestos</t>
        </is>
      </c>
      <c r="E1359" s="29" t="inlineStr">
        <is>
          <t>ZERS</t>
        </is>
      </c>
      <c r="F1359" s="29" t="inlineStr">
        <is>
          <t>Fuera del alcance</t>
        </is>
      </c>
      <c r="G1359" s="29" t="inlineStr">
        <is>
          <t>SAP00984</t>
        </is>
      </c>
      <c r="H1359" s="29" t="inlineStr">
        <is>
          <t>GUANTES DE SEGURIDAD tejido</t>
        </is>
      </c>
      <c r="I1359" s="29" t="n"/>
      <c r="J1359" s="29" t="n"/>
      <c r="K1359" s="30">
        <f>SUMIF('1130 Salta'!$A$2:$A$485,$G1359,'1130 Salta'!$I$2:$I$485)</f>
        <v/>
      </c>
      <c r="L1359" s="30">
        <f>SUMIF('1130 Salta'!$A$2:$A$485,$G1359,'1130 Salta'!$Q$2:$Q$485)</f>
        <v/>
      </c>
      <c r="M1359" s="30">
        <f>$K1359-$L1359</f>
        <v/>
      </c>
      <c r="N1359" s="31">
        <f>IFERROR(SUMIF('1130 Salta'!$A$2:$A$485,$G1359,'1130 Salta'!$M$2:$M$485)/$K1359,0)</f>
        <v/>
      </c>
      <c r="O1359" s="31">
        <f>IFERROR($K1359*$N1359,"")</f>
        <v/>
      </c>
      <c r="P1359" s="31">
        <f>IFERROR($L1359*$N1359,"")</f>
        <v/>
      </c>
      <c r="Q1359" s="31">
        <f>$M1359*$N1359</f>
        <v/>
      </c>
      <c r="R1359" s="29" t="n"/>
      <c r="S1359" s="39" t="n"/>
      <c r="T1359" s="29" t="inlineStr">
        <is>
          <t>No aplica: repuestos, clasificación que el inventario físico de Farmacia no releva</t>
        </is>
      </c>
      <c r="U1359" s="40" t="inlineStr">
        <is>
          <t>Fuera del alcance del inventario físico</t>
        </is>
      </c>
      <c r="V1359" s="29" t="n"/>
      <c r="W1359" s="29" t="n"/>
      <c r="X1359" s="29" t="n"/>
      <c r="Y1359" s="29" t="n"/>
      <c r="Z1359" s="29" t="n"/>
      <c r="AA1359" s="29" t="n"/>
    </row>
    <row r="1360">
      <c r="A1360" s="29" t="inlineStr">
        <is>
          <t>Salta</t>
        </is>
      </c>
      <c r="B1360" s="29" t="inlineStr">
        <is>
          <t>1130</t>
        </is>
      </c>
      <c r="C1360" s="29" t="inlineStr">
        <is>
          <t>Stock SAP</t>
        </is>
      </c>
      <c r="D1360" s="29" t="inlineStr">
        <is>
          <t>Descartables</t>
        </is>
      </c>
      <c r="E1360" s="29" t="inlineStr">
        <is>
          <t>ZDES</t>
        </is>
      </c>
      <c r="F1360" s="29" t="inlineStr">
        <is>
          <t>Dentro del alcance</t>
        </is>
      </c>
      <c r="G1360" s="29" t="inlineStr">
        <is>
          <t>2001233</t>
        </is>
      </c>
      <c r="H1360" s="29" t="inlineStr">
        <is>
          <t>HILO DE SUTURA SUPRALON 5</t>
        </is>
      </c>
      <c r="I1360" s="29" t="inlineStr">
        <is>
          <t>297</t>
        </is>
      </c>
      <c r="J1360" s="29" t="inlineStr">
        <is>
          <t>Hilo de sutura N°3</t>
        </is>
      </c>
      <c r="K1360" s="30">
        <f>SUMIF('1130 Salta'!$A$2:$A$485,$G1360,'1130 Salta'!$I$2:$I$485)</f>
        <v/>
      </c>
      <c r="L1360" s="30">
        <f>SUMIF('1130 Salta'!$A$2:$A$485,$G1360,'1130 Salta'!$Q$2:$Q$485)</f>
        <v/>
      </c>
      <c r="M1360" s="30">
        <f>$K1360-$L1360</f>
        <v/>
      </c>
      <c r="N1360" s="31">
        <f>IFERROR(SUMIF('1130 Salta'!$A$2:$A$485,$G1360,'1130 Salta'!$M$2:$M$485)/$K1360,0)</f>
        <v/>
      </c>
      <c r="O1360" s="31">
        <f>IFERROR($K1360*$N1360,"")</f>
        <v/>
      </c>
      <c r="P1360" s="31">
        <f>IFERROR($L1360*$N1360,"")</f>
        <v/>
      </c>
      <c r="Q1360" s="31">
        <f>$M1360*$N1360</f>
        <v/>
      </c>
      <c r="R1360" s="29" t="n"/>
      <c r="S1360" s="38" t="inlineStr">
        <is>
          <t>Baja</t>
        </is>
      </c>
      <c r="T1360" s="29" t="inlineStr">
        <is>
          <t>Homologado – confianza Baja – pendiente de validación</t>
        </is>
      </c>
      <c r="U1360" s="38" t="inlineStr">
        <is>
          <t>Dar de baja en SAP</t>
        </is>
      </c>
      <c r="V1360" s="29" t="inlineStr">
        <is>
          <t>Cruce por nomenclatura SAP</t>
        </is>
      </c>
      <c r="W1360" s="29" t="inlineStr">
        <is>
          <t>No</t>
        </is>
      </c>
      <c r="X1360" s="29" t="n"/>
      <c r="Y1360" s="29" t="inlineStr">
        <is>
          <t>No</t>
        </is>
      </c>
      <c r="Z1360" s="29" t="n"/>
      <c r="AA1360" s="29" t="inlineStr">
        <is>
          <t>Cruce por nomenclatura: calibre/talle/medida distinta; similitud 0.60.</t>
        </is>
      </c>
    </row>
    <row r="1361">
      <c r="A1361" s="29" t="inlineStr">
        <is>
          <t>Salta</t>
        </is>
      </c>
      <c r="B1361" s="29" t="inlineStr">
        <is>
          <t>1130</t>
        </is>
      </c>
      <c r="C1361" s="29" t="inlineStr">
        <is>
          <t>Stock SAP</t>
        </is>
      </c>
      <c r="D1361" s="29" t="inlineStr">
        <is>
          <t>Uniformes</t>
        </is>
      </c>
      <c r="E1361" s="29" t="inlineStr">
        <is>
          <t>ZUNI</t>
        </is>
      </c>
      <c r="F1361" s="29" t="inlineStr">
        <is>
          <t>Fuera del alcance</t>
        </is>
      </c>
      <c r="G1361" s="29" t="inlineStr">
        <is>
          <t>3001552</t>
        </is>
      </c>
      <c r="H1361" s="29" t="inlineStr">
        <is>
          <t>CAMPERA POLAR AZUL L</t>
        </is>
      </c>
      <c r="I1361" s="29" t="n"/>
      <c r="J1361" s="29" t="n"/>
      <c r="K1361" s="30">
        <f>SUMIF('1130 Salta'!$A$2:$A$485,$G1361,'1130 Salta'!$I$2:$I$485)</f>
        <v/>
      </c>
      <c r="L1361" s="30">
        <f>SUMIF('1130 Salta'!$A$2:$A$485,$G1361,'1130 Salta'!$Q$2:$Q$485)</f>
        <v/>
      </c>
      <c r="M1361" s="30">
        <f>$K1361-$L1361</f>
        <v/>
      </c>
      <c r="N1361" s="31">
        <f>IFERROR(SUMIF('1130 Salta'!$A$2:$A$485,$G1361,'1130 Salta'!$M$2:$M$485)/$K1361,0)</f>
        <v/>
      </c>
      <c r="O1361" s="31">
        <f>IFERROR($K1361*$N1361,"")</f>
        <v/>
      </c>
      <c r="P1361" s="31">
        <f>IFERROR($L1361*$N1361,"")</f>
        <v/>
      </c>
      <c r="Q1361" s="31">
        <f>$M1361*$N1361</f>
        <v/>
      </c>
      <c r="R1361" s="29" t="n"/>
      <c r="S1361" s="39" t="n"/>
      <c r="T1361" s="29" t="inlineStr">
        <is>
          <t>No aplica: uniformes, clasificación que el inventario físico de Farmacia no releva</t>
        </is>
      </c>
      <c r="U1361" s="40" t="inlineStr">
        <is>
          <t>Fuera del alcance del inventario físico</t>
        </is>
      </c>
      <c r="V1361" s="29" t="n"/>
      <c r="W1361" s="29" t="n"/>
      <c r="X1361" s="29" t="n"/>
      <c r="Y1361" s="29" t="n"/>
      <c r="Z1361" s="29" t="n"/>
      <c r="AA1361" s="29" t="n"/>
    </row>
    <row r="1362">
      <c r="A1362" s="29" t="inlineStr">
        <is>
          <t>Salta</t>
        </is>
      </c>
      <c r="B1362" s="29" t="inlineStr">
        <is>
          <t>1130</t>
        </is>
      </c>
      <c r="C1362" s="29" t="inlineStr">
        <is>
          <t>Stock SAP</t>
        </is>
      </c>
      <c r="D1362" s="29" t="inlineStr">
        <is>
          <t>Uniformes</t>
        </is>
      </c>
      <c r="E1362" s="29" t="inlineStr">
        <is>
          <t>ZUNI</t>
        </is>
      </c>
      <c r="F1362" s="29" t="inlineStr">
        <is>
          <t>Fuera del alcance</t>
        </is>
      </c>
      <c r="G1362" s="29" t="inlineStr">
        <is>
          <t>3000126</t>
        </is>
      </c>
      <c r="H1362" s="29" t="inlineStr">
        <is>
          <t>PANTALON CARGO AZUL T42</t>
        </is>
      </c>
      <c r="I1362" s="29" t="n"/>
      <c r="J1362" s="29" t="n"/>
      <c r="K1362" s="30">
        <f>SUMIF('1130 Salta'!$A$2:$A$485,$G1362,'1130 Salta'!$I$2:$I$485)</f>
        <v/>
      </c>
      <c r="L1362" s="30">
        <f>SUMIF('1130 Salta'!$A$2:$A$485,$G1362,'1130 Salta'!$Q$2:$Q$485)</f>
        <v/>
      </c>
      <c r="M1362" s="30">
        <f>$K1362-$L1362</f>
        <v/>
      </c>
      <c r="N1362" s="31">
        <f>IFERROR(SUMIF('1130 Salta'!$A$2:$A$485,$G1362,'1130 Salta'!$M$2:$M$485)/$K1362,0)</f>
        <v/>
      </c>
      <c r="O1362" s="31">
        <f>IFERROR($K1362*$N1362,"")</f>
        <v/>
      </c>
      <c r="P1362" s="31">
        <f>IFERROR($L1362*$N1362,"")</f>
        <v/>
      </c>
      <c r="Q1362" s="31">
        <f>$M1362*$N1362</f>
        <v/>
      </c>
      <c r="R1362" s="29" t="n"/>
      <c r="S1362" s="39" t="n"/>
      <c r="T1362" s="29" t="inlineStr">
        <is>
          <t>No aplica: uniformes, clasificación que el inventario físico de Farmacia no releva</t>
        </is>
      </c>
      <c r="U1362" s="40" t="inlineStr">
        <is>
          <t>Fuera del alcance del inventario físico</t>
        </is>
      </c>
      <c r="V1362" s="29" t="n"/>
      <c r="W1362" s="29" t="n"/>
      <c r="X1362" s="29" t="n"/>
      <c r="Y1362" s="29" t="n"/>
      <c r="Z1362" s="29" t="n"/>
      <c r="AA1362" s="29" t="inlineStr">
        <is>
          <t>El material ocupa 2 filas en la hoja 1130 Salta (lote/almacén). La cantidad SAP y la física de esta vista son el total del material.</t>
        </is>
      </c>
    </row>
    <row r="1363">
      <c r="A1363" s="29" t="inlineStr">
        <is>
          <t>Salta</t>
        </is>
      </c>
      <c r="B1363" s="29" t="inlineStr">
        <is>
          <t>1130</t>
        </is>
      </c>
      <c r="C1363" s="29" t="inlineStr">
        <is>
          <t>Stock SAP</t>
        </is>
      </c>
      <c r="D1363" s="29" t="inlineStr">
        <is>
          <t>Uniformes</t>
        </is>
      </c>
      <c r="E1363" s="29" t="inlineStr">
        <is>
          <t>ZUNI</t>
        </is>
      </c>
      <c r="F1363" s="29" t="inlineStr">
        <is>
          <t>Fuera del alcance</t>
        </is>
      </c>
      <c r="G1363" s="29" t="inlineStr">
        <is>
          <t>3001437</t>
        </is>
      </c>
      <c r="H1363" s="29" t="inlineStr">
        <is>
          <t>CHOMBA NEGRA XL</t>
        </is>
      </c>
      <c r="I1363" s="29" t="n"/>
      <c r="J1363" s="29" t="n"/>
      <c r="K1363" s="30">
        <f>SUMIF('1130 Salta'!$A$2:$A$485,$G1363,'1130 Salta'!$I$2:$I$485)</f>
        <v/>
      </c>
      <c r="L1363" s="30">
        <f>SUMIF('1130 Salta'!$A$2:$A$485,$G1363,'1130 Salta'!$Q$2:$Q$485)</f>
        <v/>
      </c>
      <c r="M1363" s="30">
        <f>$K1363-$L1363</f>
        <v/>
      </c>
      <c r="N1363" s="31">
        <f>IFERROR(SUMIF('1130 Salta'!$A$2:$A$485,$G1363,'1130 Salta'!$M$2:$M$485)/$K1363,0)</f>
        <v/>
      </c>
      <c r="O1363" s="31">
        <f>IFERROR($K1363*$N1363,"")</f>
        <v/>
      </c>
      <c r="P1363" s="31">
        <f>IFERROR($L1363*$N1363,"")</f>
        <v/>
      </c>
      <c r="Q1363" s="31">
        <f>$M1363*$N1363</f>
        <v/>
      </c>
      <c r="R1363" s="29" t="n"/>
      <c r="S1363" s="39" t="n"/>
      <c r="T1363" s="29" t="inlineStr">
        <is>
          <t>No aplica: uniformes, clasificación que el inventario físico de Farmacia no releva</t>
        </is>
      </c>
      <c r="U1363" s="40" t="inlineStr">
        <is>
          <t>Fuera del alcance del inventario físico</t>
        </is>
      </c>
      <c r="V1363" s="29" t="n"/>
      <c r="W1363" s="29" t="n"/>
      <c r="X1363" s="29" t="n"/>
      <c r="Y1363" s="29" t="n"/>
      <c r="Z1363" s="29" t="n"/>
      <c r="AA1363" s="29" t="inlineStr">
        <is>
          <t>El material ocupa 2 filas en la hoja 1130 Salta (lote/almacén). La cantidad SAP y la física de esta vista son el total del material.</t>
        </is>
      </c>
    </row>
    <row r="1364">
      <c r="A1364" s="29" t="inlineStr">
        <is>
          <t>Salta</t>
        </is>
      </c>
      <c r="B1364" s="29" t="inlineStr">
        <is>
          <t>1130</t>
        </is>
      </c>
      <c r="C1364" s="29" t="inlineStr">
        <is>
          <t>Stock SAP</t>
        </is>
      </c>
      <c r="D1364" s="29" t="inlineStr">
        <is>
          <t>Medicamentos</t>
        </is>
      </c>
      <c r="E1364" s="29" t="inlineStr">
        <is>
          <t>ZMED</t>
        </is>
      </c>
      <c r="F1364" s="29" t="inlineStr">
        <is>
          <t>Dentro del alcance</t>
        </is>
      </c>
      <c r="G1364" s="29" t="inlineStr">
        <is>
          <t>1000307</t>
        </is>
      </c>
      <c r="H1364" s="29" t="inlineStr">
        <is>
          <t>NALOXONA AMPOLLA 0,4mg/1ml</t>
        </is>
      </c>
      <c r="I1364" s="29" t="inlineStr">
        <is>
          <t>189</t>
        </is>
      </c>
      <c r="J1364" s="29" t="inlineStr">
        <is>
          <t>Naloxona 1 amp=1ml x0,4mg</t>
        </is>
      </c>
      <c r="K1364" s="30">
        <f>SUMIF('1130 Salta'!$A$2:$A$485,$G1364,'1130 Salta'!$I$2:$I$485)</f>
        <v/>
      </c>
      <c r="L1364" s="30">
        <f>SUMIF('1130 Salta'!$A$2:$A$485,$G1364,'1130 Salta'!$Q$2:$Q$485)</f>
        <v/>
      </c>
      <c r="M1364" s="30">
        <f>$K1364-$L1364</f>
        <v/>
      </c>
      <c r="N1364" s="31">
        <f>IFERROR(SUMIF('1130 Salta'!$A$2:$A$485,$G1364,'1130 Salta'!$M$2:$M$485)/$K1364,0)</f>
        <v/>
      </c>
      <c r="O1364" s="31">
        <f>IFERROR($K1364*$N1364,"")</f>
        <v/>
      </c>
      <c r="P1364" s="31">
        <f>IFERROR($L1364*$N1364,"")</f>
        <v/>
      </c>
      <c r="Q1364" s="31">
        <f>$M1364*$N1364</f>
        <v/>
      </c>
      <c r="R1364" s="29" t="n"/>
      <c r="S1364" s="37" t="inlineStr">
        <is>
          <t>Alta</t>
        </is>
      </c>
      <c r="T1364" s="29" t="inlineStr">
        <is>
          <t>Homologado – confianza Alta</t>
        </is>
      </c>
      <c r="U1364" s="38" t="inlineStr">
        <is>
          <t>Dar de baja en SAP</t>
        </is>
      </c>
      <c r="V1364" s="29" t="inlineStr">
        <is>
          <t>Homologación por código Avain (master M10-001)</t>
        </is>
      </c>
      <c r="W1364" s="29" t="inlineStr">
        <is>
          <t>No</t>
        </is>
      </c>
      <c r="X1364" s="29" t="n"/>
      <c r="Y1364" s="29" t="inlineStr">
        <is>
          <t>Sí</t>
        </is>
      </c>
      <c r="Z1364" s="29" t="inlineStr">
        <is>
          <t>M10-001</t>
        </is>
      </c>
      <c r="AA1364" s="29" t="inlineStr">
        <is>
          <t>Homologación: confianza base Alta + confianza SAP Alta → Alta. El material ocupa 2 filas en la hoja 1130 Salta (lote/almacén). La cantidad SAP y la física de esta vista son el total del material.</t>
        </is>
      </c>
    </row>
    <row r="1365">
      <c r="A1365" s="29" t="inlineStr">
        <is>
          <t>Salta</t>
        </is>
      </c>
      <c r="B1365" s="29" t="inlineStr">
        <is>
          <t>1130</t>
        </is>
      </c>
      <c r="C1365" s="29" t="inlineStr">
        <is>
          <t>Stock SAP</t>
        </is>
      </c>
      <c r="D1365" s="29" t="inlineStr">
        <is>
          <t>Descartables</t>
        </is>
      </c>
      <c r="E1365" s="29" t="inlineStr">
        <is>
          <t>ZDES</t>
        </is>
      </c>
      <c r="F1365" s="29" t="inlineStr">
        <is>
          <t>Dentro del alcance</t>
        </is>
      </c>
      <c r="G1365" s="29" t="inlineStr">
        <is>
          <t>2001861</t>
        </is>
      </c>
      <c r="H1365" s="29" t="inlineStr">
        <is>
          <t>SONDA P/ ALIMENTACION NASOGASTRICA K10</t>
        </is>
      </c>
      <c r="I1365" s="29" t="n"/>
      <c r="J1365" s="29" t="n"/>
      <c r="K1365" s="30">
        <f>SUMIF('1130 Salta'!$A$2:$A$485,$G1365,'1130 Salta'!$I$2:$I$485)</f>
        <v/>
      </c>
      <c r="L1365" s="30">
        <f>SUMIF('1130 Salta'!$A$2:$A$485,$G1365,'1130 Salta'!$Q$2:$Q$485)</f>
        <v/>
      </c>
      <c r="M1365" s="30">
        <f>$K1365-$L1365</f>
        <v/>
      </c>
      <c r="N1365" s="31">
        <f>IFERROR(SUMIF('1130 Salta'!$A$2:$A$485,$G1365,'1130 Salta'!$M$2:$M$485)/$K1365,0)</f>
        <v/>
      </c>
      <c r="O1365" s="31">
        <f>IFERROR($K1365*$N1365,"")</f>
        <v/>
      </c>
      <c r="P1365" s="31">
        <f>IFERROR($L1365*$N1365,"")</f>
        <v/>
      </c>
      <c r="Q1365" s="31">
        <f>$M1365*$N1365</f>
        <v/>
      </c>
      <c r="R1365" s="29" t="n"/>
      <c r="S1365" s="39" t="n"/>
      <c r="T1365" s="29" t="inlineStr">
        <is>
          <t>Sin recuento físico en el inventario de Avain</t>
        </is>
      </c>
      <c r="U1365" s="40" t="inlineStr">
        <is>
          <t>Sin recuento físico</t>
        </is>
      </c>
      <c r="V1365" s="29" t="n"/>
      <c r="W1365" s="29" t="n"/>
      <c r="X1365" s="29" t="n"/>
      <c r="Y1365" s="29" t="n"/>
      <c r="Z1365" s="29" t="n"/>
      <c r="AA1365" s="29" t="inlineStr">
        <is>
          <t>El material ocupa 2 filas en la hoja 1130 Salta (lote/almacén). La cantidad SAP y la física de esta vista son el total del material.</t>
        </is>
      </c>
    </row>
    <row r="1366">
      <c r="A1366" s="29" t="inlineStr">
        <is>
          <t>Salta</t>
        </is>
      </c>
      <c r="B1366" s="29" t="inlineStr">
        <is>
          <t>1130</t>
        </is>
      </c>
      <c r="C1366" s="29" t="inlineStr">
        <is>
          <t>Stock SAP</t>
        </is>
      </c>
      <c r="D1366" s="29" t="inlineStr">
        <is>
          <t>Uniformes</t>
        </is>
      </c>
      <c r="E1366" s="29" t="inlineStr">
        <is>
          <t>ZUNI</t>
        </is>
      </c>
      <c r="F1366" s="29" t="inlineStr">
        <is>
          <t>Fuera del alcance</t>
        </is>
      </c>
      <c r="G1366" s="29" t="inlineStr">
        <is>
          <t>3000712</t>
        </is>
      </c>
      <c r="H1366" s="29" t="inlineStr">
        <is>
          <t>PANTALON CARGO ANTI DESGARRO T42</t>
        </is>
      </c>
      <c r="I1366" s="29" t="n"/>
      <c r="J1366" s="29" t="n"/>
      <c r="K1366" s="30">
        <f>SUMIF('1130 Salta'!$A$2:$A$485,$G1366,'1130 Salta'!$I$2:$I$485)</f>
        <v/>
      </c>
      <c r="L1366" s="30">
        <f>SUMIF('1130 Salta'!$A$2:$A$485,$G1366,'1130 Salta'!$Q$2:$Q$485)</f>
        <v/>
      </c>
      <c r="M1366" s="30">
        <f>$K1366-$L1366</f>
        <v/>
      </c>
      <c r="N1366" s="31">
        <f>IFERROR(SUMIF('1130 Salta'!$A$2:$A$485,$G1366,'1130 Salta'!$M$2:$M$485)/$K1366,0)</f>
        <v/>
      </c>
      <c r="O1366" s="31">
        <f>IFERROR($K1366*$N1366,"")</f>
        <v/>
      </c>
      <c r="P1366" s="31">
        <f>IFERROR($L1366*$N1366,"")</f>
        <v/>
      </c>
      <c r="Q1366" s="31">
        <f>$M1366*$N1366</f>
        <v/>
      </c>
      <c r="R1366" s="29" t="n"/>
      <c r="S1366" s="39" t="n"/>
      <c r="T1366" s="29" t="inlineStr">
        <is>
          <t>No aplica: uniformes, clasificación que el inventario físico de Farmacia no releva</t>
        </is>
      </c>
      <c r="U1366" s="40" t="inlineStr">
        <is>
          <t>Fuera del alcance del inventario físico</t>
        </is>
      </c>
      <c r="V1366" s="29" t="n"/>
      <c r="W1366" s="29" t="n"/>
      <c r="X1366" s="29" t="n"/>
      <c r="Y1366" s="29" t="n"/>
      <c r="Z1366" s="29" t="n"/>
      <c r="AA1366" s="29" t="n"/>
    </row>
    <row r="1367">
      <c r="A1367" s="29" t="inlineStr">
        <is>
          <t>Salta</t>
        </is>
      </c>
      <c r="B1367" s="29" t="inlineStr">
        <is>
          <t>1130</t>
        </is>
      </c>
      <c r="C1367" s="29" t="inlineStr">
        <is>
          <t>Stock SAP</t>
        </is>
      </c>
      <c r="D1367" s="29" t="inlineStr">
        <is>
          <t>Uniformes</t>
        </is>
      </c>
      <c r="E1367" s="29" t="inlineStr">
        <is>
          <t>ZUNI</t>
        </is>
      </c>
      <c r="F1367" s="29" t="inlineStr">
        <is>
          <t>Fuera del alcance</t>
        </is>
      </c>
      <c r="G1367" s="29" t="inlineStr">
        <is>
          <t>3000714</t>
        </is>
      </c>
      <c r="H1367" s="29" t="inlineStr">
        <is>
          <t>PANTALON CARGO ANTI DESGARRO T44</t>
        </is>
      </c>
      <c r="I1367" s="29" t="n"/>
      <c r="J1367" s="29" t="n"/>
      <c r="K1367" s="30">
        <f>SUMIF('1130 Salta'!$A$2:$A$485,$G1367,'1130 Salta'!$I$2:$I$485)</f>
        <v/>
      </c>
      <c r="L1367" s="30">
        <f>SUMIF('1130 Salta'!$A$2:$A$485,$G1367,'1130 Salta'!$Q$2:$Q$485)</f>
        <v/>
      </c>
      <c r="M1367" s="30">
        <f>$K1367-$L1367</f>
        <v/>
      </c>
      <c r="N1367" s="31">
        <f>IFERROR(SUMIF('1130 Salta'!$A$2:$A$485,$G1367,'1130 Salta'!$M$2:$M$485)/$K1367,0)</f>
        <v/>
      </c>
      <c r="O1367" s="31">
        <f>IFERROR($K1367*$N1367,"")</f>
        <v/>
      </c>
      <c r="P1367" s="31">
        <f>IFERROR($L1367*$N1367,"")</f>
        <v/>
      </c>
      <c r="Q1367" s="31">
        <f>$M1367*$N1367</f>
        <v/>
      </c>
      <c r="R1367" s="29" t="n"/>
      <c r="S1367" s="39" t="n"/>
      <c r="T1367" s="29" t="inlineStr">
        <is>
          <t>No aplica: uniformes, clasificación que el inventario físico de Farmacia no releva</t>
        </is>
      </c>
      <c r="U1367" s="40" t="inlineStr">
        <is>
          <t>Fuera del alcance del inventario físico</t>
        </is>
      </c>
      <c r="V1367" s="29" t="n"/>
      <c r="W1367" s="29" t="n"/>
      <c r="X1367" s="29" t="n"/>
      <c r="Y1367" s="29" t="n"/>
      <c r="Z1367" s="29" t="n"/>
      <c r="AA1367" s="29" t="n"/>
    </row>
    <row r="1368">
      <c r="A1368" s="29" t="inlineStr">
        <is>
          <t>Salta</t>
        </is>
      </c>
      <c r="B1368" s="29" t="inlineStr">
        <is>
          <t>1130</t>
        </is>
      </c>
      <c r="C1368" s="29" t="inlineStr">
        <is>
          <t>Stock SAP</t>
        </is>
      </c>
      <c r="D1368" s="29" t="inlineStr">
        <is>
          <t>Uniformes</t>
        </is>
      </c>
      <c r="E1368" s="29" t="inlineStr">
        <is>
          <t>ZUNI</t>
        </is>
      </c>
      <c r="F1368" s="29" t="inlineStr">
        <is>
          <t>Fuera del alcance</t>
        </is>
      </c>
      <c r="G1368" s="29" t="inlineStr">
        <is>
          <t>3001415</t>
        </is>
      </c>
      <c r="H1368" s="29" t="inlineStr">
        <is>
          <t>CAMPERA TERMICA C/LOGO + REFLEC</t>
        </is>
      </c>
      <c r="I1368" s="29" t="n"/>
      <c r="J1368" s="29" t="n"/>
      <c r="K1368" s="30">
        <f>SUMIF('1130 Salta'!$A$2:$A$485,$G1368,'1130 Salta'!$I$2:$I$485)</f>
        <v/>
      </c>
      <c r="L1368" s="30">
        <f>SUMIF('1130 Salta'!$A$2:$A$485,$G1368,'1130 Salta'!$Q$2:$Q$485)</f>
        <v/>
      </c>
      <c r="M1368" s="30">
        <f>$K1368-$L1368</f>
        <v/>
      </c>
      <c r="N1368" s="31">
        <f>IFERROR(SUMIF('1130 Salta'!$A$2:$A$485,$G1368,'1130 Salta'!$M$2:$M$485)/$K1368,0)</f>
        <v/>
      </c>
      <c r="O1368" s="31">
        <f>IFERROR($K1368*$N1368,"")</f>
        <v/>
      </c>
      <c r="P1368" s="31">
        <f>IFERROR($L1368*$N1368,"")</f>
        <v/>
      </c>
      <c r="Q1368" s="31">
        <f>$M1368*$N1368</f>
        <v/>
      </c>
      <c r="R1368" s="29" t="n"/>
      <c r="S1368" s="39" t="n"/>
      <c r="T1368" s="29" t="inlineStr">
        <is>
          <t>No aplica: uniformes, clasificación que el inventario físico de Farmacia no releva</t>
        </is>
      </c>
      <c r="U1368" s="40" t="inlineStr">
        <is>
          <t>Fuera del alcance del inventario físico</t>
        </is>
      </c>
      <c r="V1368" s="29" t="n"/>
      <c r="W1368" s="29" t="n"/>
      <c r="X1368" s="29" t="n"/>
      <c r="Y1368" s="29" t="n"/>
      <c r="Z1368" s="29" t="n"/>
      <c r="AA1368" s="29" t="n"/>
    </row>
    <row r="1369">
      <c r="A1369" s="29" t="inlineStr">
        <is>
          <t>Salta</t>
        </is>
      </c>
      <c r="B1369" s="29" t="inlineStr">
        <is>
          <t>1130</t>
        </is>
      </c>
      <c r="C1369" s="29" t="inlineStr">
        <is>
          <t>Stock SAP</t>
        </is>
      </c>
      <c r="D1369" s="29" t="inlineStr">
        <is>
          <t>Uniformes</t>
        </is>
      </c>
      <c r="E1369" s="29" t="inlineStr">
        <is>
          <t>ZUNI</t>
        </is>
      </c>
      <c r="F1369" s="29" t="inlineStr">
        <is>
          <t>Fuera del alcance</t>
        </is>
      </c>
      <c r="G1369" s="29" t="inlineStr">
        <is>
          <t>3001551</t>
        </is>
      </c>
      <c r="H1369" s="29" t="inlineStr">
        <is>
          <t>CAMPERA POLAR AZUL M</t>
        </is>
      </c>
      <c r="I1369" s="29" t="n"/>
      <c r="J1369" s="29" t="n"/>
      <c r="K1369" s="30">
        <f>SUMIF('1130 Salta'!$A$2:$A$485,$G1369,'1130 Salta'!$I$2:$I$485)</f>
        <v/>
      </c>
      <c r="L1369" s="30">
        <f>SUMIF('1130 Salta'!$A$2:$A$485,$G1369,'1130 Salta'!$Q$2:$Q$485)</f>
        <v/>
      </c>
      <c r="M1369" s="30">
        <f>$K1369-$L1369</f>
        <v/>
      </c>
      <c r="N1369" s="31">
        <f>IFERROR(SUMIF('1130 Salta'!$A$2:$A$485,$G1369,'1130 Salta'!$M$2:$M$485)/$K1369,0)</f>
        <v/>
      </c>
      <c r="O1369" s="31">
        <f>IFERROR($K1369*$N1369,"")</f>
        <v/>
      </c>
      <c r="P1369" s="31">
        <f>IFERROR($L1369*$N1369,"")</f>
        <v/>
      </c>
      <c r="Q1369" s="31">
        <f>$M1369*$N1369</f>
        <v/>
      </c>
      <c r="R1369" s="29" t="n"/>
      <c r="S1369" s="39" t="n"/>
      <c r="T1369" s="29" t="inlineStr">
        <is>
          <t>No aplica: uniformes, clasificación que el inventario físico de Farmacia no releva</t>
        </is>
      </c>
      <c r="U1369" s="40" t="inlineStr">
        <is>
          <t>Fuera del alcance del inventario físico</t>
        </is>
      </c>
      <c r="V1369" s="29" t="n"/>
      <c r="W1369" s="29" t="n"/>
      <c r="X1369" s="29" t="n"/>
      <c r="Y1369" s="29" t="n"/>
      <c r="Z1369" s="29" t="n"/>
      <c r="AA1369" s="29" t="n"/>
    </row>
    <row r="1370">
      <c r="A1370" s="29" t="inlineStr">
        <is>
          <t>Salta</t>
        </is>
      </c>
      <c r="B1370" s="29" t="inlineStr">
        <is>
          <t>1130</t>
        </is>
      </c>
      <c r="C1370" s="29" t="inlineStr">
        <is>
          <t>Stock SAP</t>
        </is>
      </c>
      <c r="D1370" s="29" t="inlineStr">
        <is>
          <t>Medicamentos</t>
        </is>
      </c>
      <c r="E1370" s="29" t="inlineStr">
        <is>
          <t>ZMED</t>
        </is>
      </c>
      <c r="F1370" s="29" t="inlineStr">
        <is>
          <t>Dentro del alcance</t>
        </is>
      </c>
      <c r="G1370" s="29" t="inlineStr">
        <is>
          <t>1000118</t>
        </is>
      </c>
      <c r="H1370" s="29" t="inlineStr">
        <is>
          <t>HEPARINA SODICA 5000UN/ML 5ML FAMP</t>
        </is>
      </c>
      <c r="I1370" s="29" t="n"/>
      <c r="J1370" s="29" t="n"/>
      <c r="K1370" s="30">
        <f>SUMIF('1130 Salta'!$A$2:$A$485,$G1370,'1130 Salta'!$I$2:$I$485)</f>
        <v/>
      </c>
      <c r="L1370" s="30">
        <f>SUMIF('1130 Salta'!$A$2:$A$485,$G1370,'1130 Salta'!$Q$2:$Q$485)</f>
        <v/>
      </c>
      <c r="M1370" s="30">
        <f>$K1370-$L1370</f>
        <v/>
      </c>
      <c r="N1370" s="31">
        <f>IFERROR(SUMIF('1130 Salta'!$A$2:$A$485,$G1370,'1130 Salta'!$M$2:$M$485)/$K1370,0)</f>
        <v/>
      </c>
      <c r="O1370" s="31">
        <f>IFERROR($K1370*$N1370,"")</f>
        <v/>
      </c>
      <c r="P1370" s="31">
        <f>IFERROR($L1370*$N1370,"")</f>
        <v/>
      </c>
      <c r="Q1370" s="31">
        <f>$M1370*$N1370</f>
        <v/>
      </c>
      <c r="R1370" s="29" t="n"/>
      <c r="S1370" s="39" t="n"/>
      <c r="T1370" s="29" t="inlineStr">
        <is>
          <t>Sin recuento físico en el inventario de Avain</t>
        </is>
      </c>
      <c r="U1370" s="40" t="inlineStr">
        <is>
          <t>Sin recuento físico</t>
        </is>
      </c>
      <c r="V1370" s="29" t="n"/>
      <c r="W1370" s="29" t="n"/>
      <c r="X1370" s="29" t="n"/>
      <c r="Y1370" s="29" t="n"/>
      <c r="Z1370" s="29" t="n"/>
      <c r="AA1370" s="29" t="inlineStr">
        <is>
          <t>El material ocupa 2 filas en la hoja 1130 Salta (lote/almacén). La cantidad SAP y la física de esta vista son el total del material.</t>
        </is>
      </c>
    </row>
    <row r="1371">
      <c r="A1371" s="29" t="inlineStr">
        <is>
          <t>Salta</t>
        </is>
      </c>
      <c r="B1371" s="29" t="inlineStr">
        <is>
          <t>1130</t>
        </is>
      </c>
      <c r="C1371" s="29" t="inlineStr">
        <is>
          <t>Stock SAP</t>
        </is>
      </c>
      <c r="D1371" s="29" t="inlineStr">
        <is>
          <t>Medicamentos</t>
        </is>
      </c>
      <c r="E1371" s="29" t="inlineStr">
        <is>
          <t>ZMED</t>
        </is>
      </c>
      <c r="F1371" s="29" t="inlineStr">
        <is>
          <t>Dentro del alcance</t>
        </is>
      </c>
      <c r="G1371" s="29" t="inlineStr">
        <is>
          <t>1000369</t>
        </is>
      </c>
      <c r="H1371" s="29" t="inlineStr">
        <is>
          <t>TOBRAMICINA+ DEX G</t>
        </is>
      </c>
      <c r="I1371" s="29" t="n"/>
      <c r="J1371" s="29" t="n"/>
      <c r="K1371" s="30">
        <f>SUMIF('1130 Salta'!$A$2:$A$485,$G1371,'1130 Salta'!$I$2:$I$485)</f>
        <v/>
      </c>
      <c r="L1371" s="30">
        <f>SUMIF('1130 Salta'!$A$2:$A$485,$G1371,'1130 Salta'!$Q$2:$Q$485)</f>
        <v/>
      </c>
      <c r="M1371" s="30">
        <f>$K1371-$L1371</f>
        <v/>
      </c>
      <c r="N1371" s="31">
        <f>IFERROR(SUMIF('1130 Salta'!$A$2:$A$485,$G1371,'1130 Salta'!$M$2:$M$485)/$K1371,0)</f>
        <v/>
      </c>
      <c r="O1371" s="31">
        <f>IFERROR($K1371*$N1371,"")</f>
        <v/>
      </c>
      <c r="P1371" s="31">
        <f>IFERROR($L1371*$N1371,"")</f>
        <v/>
      </c>
      <c r="Q1371" s="31">
        <f>$M1371*$N1371</f>
        <v/>
      </c>
      <c r="R1371" s="29" t="n"/>
      <c r="S1371" s="39" t="n"/>
      <c r="T1371" s="29" t="inlineStr">
        <is>
          <t>Sin recuento físico en el inventario de Avain</t>
        </is>
      </c>
      <c r="U1371" s="40" t="inlineStr">
        <is>
          <t>Sin recuento físico</t>
        </is>
      </c>
      <c r="V1371" s="29" t="n"/>
      <c r="W1371" s="29" t="n"/>
      <c r="X1371" s="29" t="n"/>
      <c r="Y1371" s="29" t="n"/>
      <c r="Z1371" s="29" t="n"/>
      <c r="AA1371" s="29" t="n"/>
    </row>
    <row r="1372">
      <c r="A1372" s="29" t="inlineStr">
        <is>
          <t>Salta</t>
        </is>
      </c>
      <c r="B1372" s="29" t="inlineStr">
        <is>
          <t>1130</t>
        </is>
      </c>
      <c r="C1372" s="29" t="inlineStr">
        <is>
          <t>Stock SAP</t>
        </is>
      </c>
      <c r="D1372" s="29" t="inlineStr">
        <is>
          <t>Medicamentos</t>
        </is>
      </c>
      <c r="E1372" s="29" t="inlineStr">
        <is>
          <t>ZMED</t>
        </is>
      </c>
      <c r="F1372" s="29" t="inlineStr">
        <is>
          <t>Dentro del alcance</t>
        </is>
      </c>
      <c r="G1372" s="29" t="inlineStr">
        <is>
          <t>1000497</t>
        </is>
      </c>
      <c r="H1372" s="29" t="inlineStr">
        <is>
          <t>IODOPOVIDONA SOLUC 10% X 60 ML</t>
        </is>
      </c>
      <c r="I1372" s="29" t="inlineStr">
        <is>
          <t>201</t>
        </is>
      </c>
      <c r="J1372" s="29" t="inlineStr">
        <is>
          <t>Pervinox 1 lt</t>
        </is>
      </c>
      <c r="K1372" s="30">
        <f>SUMIF('1130 Salta'!$A$2:$A$485,$G1372,'1130 Salta'!$I$2:$I$485)</f>
        <v/>
      </c>
      <c r="L1372" s="30">
        <f>SUMIF('1130 Salta'!$A$2:$A$485,$G1372,'1130 Salta'!$Q$2:$Q$485)</f>
        <v/>
      </c>
      <c r="M1372" s="30">
        <f>$K1372-$L1372</f>
        <v/>
      </c>
      <c r="N1372" s="31">
        <f>IFERROR(SUMIF('1130 Salta'!$A$2:$A$485,$G1372,'1130 Salta'!$M$2:$M$485)/$K1372,0)</f>
        <v/>
      </c>
      <c r="O1372" s="31">
        <f>IFERROR($K1372*$N1372,"")</f>
        <v/>
      </c>
      <c r="P1372" s="31">
        <f>IFERROR($L1372*$N1372,"")</f>
        <v/>
      </c>
      <c r="Q1372" s="31">
        <f>$M1372*$N1372</f>
        <v/>
      </c>
      <c r="R1372" s="29" t="n"/>
      <c r="S1372" s="38" t="inlineStr">
        <is>
          <t>Baja</t>
        </is>
      </c>
      <c r="T1372" s="29" t="inlineStr">
        <is>
          <t>Homologado – confianza Baja – pendiente de validación</t>
        </is>
      </c>
      <c r="U1372" s="38" t="inlineStr">
        <is>
          <t>Dar de baja en SAP</t>
        </is>
      </c>
      <c r="V1372" s="29" t="inlineStr">
        <is>
          <t>Homologación por código Avain (master D-175)</t>
        </is>
      </c>
      <c r="W1372" s="29" t="inlineStr">
        <is>
          <t>Sí</t>
        </is>
      </c>
      <c r="X1372" s="29" t="inlineStr">
        <is>
          <t>1000497, 1000590</t>
        </is>
      </c>
      <c r="Y1372" s="29" t="inlineStr">
        <is>
          <t>Sí</t>
        </is>
      </c>
      <c r="Z1372" s="29" t="inlineStr">
        <is>
          <t>D-175</t>
        </is>
      </c>
      <c r="AA1372" s="29" t="inlineStr">
        <is>
          <t>Homologación: confianza base Media + confianza SAP Media → Media. Aunque la homologación vincula estos registros, la presentación no coincide con el material imputado (dosis/presentación distinta (1000ML vs 10%, 60ML); similitud 0.10). Nivel degradado a Baja: verificar si corresponde otro código SAP. El cruce SAP–Avain identificó 2 códigos SAP como posibles equivalentes del mismo ítem de Avain (1000497, 1000590). Se imputó al primero (lógica BUSCARV); requiere validación posterior.</t>
        </is>
      </c>
    </row>
    <row r="1373">
      <c r="A1373" s="29" t="inlineStr">
        <is>
          <t>Salta</t>
        </is>
      </c>
      <c r="B1373" s="29" t="inlineStr">
        <is>
          <t>1130</t>
        </is>
      </c>
      <c r="C1373" s="29" t="inlineStr">
        <is>
          <t>Stock SAP</t>
        </is>
      </c>
      <c r="D1373" s="29" t="inlineStr">
        <is>
          <t>Medicamentos</t>
        </is>
      </c>
      <c r="E1373" s="29" t="inlineStr">
        <is>
          <t>ZMED</t>
        </is>
      </c>
      <c r="F1373" s="29" t="inlineStr">
        <is>
          <t>Dentro del alcance</t>
        </is>
      </c>
      <c r="G1373" s="29" t="inlineStr">
        <is>
          <t>1000938</t>
        </is>
      </c>
      <c r="H1373" s="29" t="inlineStr">
        <is>
          <t>LACTULOSA 65G 120ML JARABE</t>
        </is>
      </c>
      <c r="I1373" s="29" t="n"/>
      <c r="J1373" s="29" t="n"/>
      <c r="K1373" s="30">
        <f>SUMIF('1130 Salta'!$A$2:$A$485,$G1373,'1130 Salta'!$I$2:$I$485)</f>
        <v/>
      </c>
      <c r="L1373" s="30">
        <f>SUMIF('1130 Salta'!$A$2:$A$485,$G1373,'1130 Salta'!$Q$2:$Q$485)</f>
        <v/>
      </c>
      <c r="M1373" s="30">
        <f>$K1373-$L1373</f>
        <v/>
      </c>
      <c r="N1373" s="31">
        <f>IFERROR(SUMIF('1130 Salta'!$A$2:$A$485,$G1373,'1130 Salta'!$M$2:$M$485)/$K1373,0)</f>
        <v/>
      </c>
      <c r="O1373" s="31">
        <f>IFERROR($K1373*$N1373,"")</f>
        <v/>
      </c>
      <c r="P1373" s="31">
        <f>IFERROR($L1373*$N1373,"")</f>
        <v/>
      </c>
      <c r="Q1373" s="31">
        <f>$M1373*$N1373</f>
        <v/>
      </c>
      <c r="R1373" s="29" t="n"/>
      <c r="S1373" s="39" t="n"/>
      <c r="T1373" s="29" t="inlineStr">
        <is>
          <t>Sin recuento físico en el inventario de Avain</t>
        </is>
      </c>
      <c r="U1373" s="40" t="inlineStr">
        <is>
          <t>Sin recuento físico</t>
        </is>
      </c>
      <c r="V1373" s="29" t="n"/>
      <c r="W1373" s="29" t="n"/>
      <c r="X1373" s="29" t="n"/>
      <c r="Y1373" s="29" t="n"/>
      <c r="Z1373" s="29" t="n"/>
      <c r="AA1373" s="29" t="n"/>
    </row>
    <row r="1374">
      <c r="A1374" s="29" t="inlineStr">
        <is>
          <t>Salta</t>
        </is>
      </c>
      <c r="B1374" s="29" t="inlineStr">
        <is>
          <t>1130</t>
        </is>
      </c>
      <c r="C1374" s="29" t="inlineStr">
        <is>
          <t>Stock SAP</t>
        </is>
      </c>
      <c r="D1374" s="29" t="inlineStr">
        <is>
          <t>Descartables</t>
        </is>
      </c>
      <c r="E1374" s="29" t="inlineStr">
        <is>
          <t>ZDES</t>
        </is>
      </c>
      <c r="F1374" s="29" t="inlineStr">
        <is>
          <t>Dentro del alcance</t>
        </is>
      </c>
      <c r="G1374" s="29" t="inlineStr">
        <is>
          <t>2000102</t>
        </is>
      </c>
      <c r="H1374" s="29" t="inlineStr">
        <is>
          <t>CAMPOS ESTERILES 90x90</t>
        </is>
      </c>
      <c r="I1374" s="29" t="inlineStr">
        <is>
          <t>55</t>
        </is>
      </c>
      <c r="J1374" s="29" t="inlineStr">
        <is>
          <t>Campo Esteril</t>
        </is>
      </c>
      <c r="K1374" s="30">
        <f>SUMIF('1130 Salta'!$A$2:$A$485,$G1374,'1130 Salta'!$I$2:$I$485)</f>
        <v/>
      </c>
      <c r="L1374" s="30">
        <f>SUMIF('1130 Salta'!$A$2:$A$485,$G1374,'1130 Salta'!$Q$2:$Q$485)</f>
        <v/>
      </c>
      <c r="M1374" s="30">
        <f>$K1374-$L1374</f>
        <v/>
      </c>
      <c r="N1374" s="31">
        <f>IFERROR(SUMIF('1130 Salta'!$A$2:$A$485,$G1374,'1130 Salta'!$M$2:$M$485)/$K1374,0)</f>
        <v/>
      </c>
      <c r="O1374" s="31">
        <f>IFERROR($K1374*$N1374,"")</f>
        <v/>
      </c>
      <c r="P1374" s="31">
        <f>IFERROR($L1374*$N1374,"")</f>
        <v/>
      </c>
      <c r="Q1374" s="31">
        <f>$M1374*$N1374</f>
        <v/>
      </c>
      <c r="R1374" s="29" t="n"/>
      <c r="S1374" s="37" t="inlineStr">
        <is>
          <t>Alta</t>
        </is>
      </c>
      <c r="T1374" s="29" t="inlineStr">
        <is>
          <t>Homologado – confianza Alta</t>
        </is>
      </c>
      <c r="U1374" s="38" t="inlineStr">
        <is>
          <t>Dar de baja en SAP</t>
        </is>
      </c>
      <c r="V1374" s="29" t="inlineStr">
        <is>
          <t>Homologación por código Avain (master K-288)</t>
        </is>
      </c>
      <c r="W1374" s="29" t="inlineStr">
        <is>
          <t>No</t>
        </is>
      </c>
      <c r="X1374" s="29" t="n"/>
      <c r="Y1374" s="29" t="inlineStr">
        <is>
          <t>Sí</t>
        </is>
      </c>
      <c r="Z1374" s="29" t="inlineStr">
        <is>
          <t>K-288</t>
        </is>
      </c>
      <c r="AA1374" s="29" t="inlineStr">
        <is>
          <t>Homologación: confianza base Alta + confianza SAP Alta → Alta. El material ocupa 2 filas en la hoja 1130 Salta (lote/almacén). La cantidad SAP y la física de esta vista son el total del material.</t>
        </is>
      </c>
    </row>
    <row r="1375">
      <c r="A1375" s="29" t="inlineStr">
        <is>
          <t>Salta</t>
        </is>
      </c>
      <c r="B1375" s="29" t="inlineStr">
        <is>
          <t>1130</t>
        </is>
      </c>
      <c r="C1375" s="29" t="inlineStr">
        <is>
          <t>Stock SAP</t>
        </is>
      </c>
      <c r="D1375" s="29" t="inlineStr">
        <is>
          <t>Descartables</t>
        </is>
      </c>
      <c r="E1375" s="29" t="inlineStr">
        <is>
          <t>ZDES</t>
        </is>
      </c>
      <c r="F1375" s="29" t="inlineStr">
        <is>
          <t>Dentro del alcance</t>
        </is>
      </c>
      <c r="G1375" s="29" t="inlineStr">
        <is>
          <t>2000402</t>
        </is>
      </c>
      <c r="H1375" s="29" t="inlineStr">
        <is>
          <t>CANULA DE GUEDEL 80CM N1.5 VERDE</t>
        </is>
      </c>
      <c r="I1375" s="29" t="n"/>
      <c r="J1375" s="29" t="n"/>
      <c r="K1375" s="30">
        <f>SUMIF('1130 Salta'!$A$2:$A$485,$G1375,'1130 Salta'!$I$2:$I$485)</f>
        <v/>
      </c>
      <c r="L1375" s="30">
        <f>SUMIF('1130 Salta'!$A$2:$A$485,$G1375,'1130 Salta'!$Q$2:$Q$485)</f>
        <v/>
      </c>
      <c r="M1375" s="30">
        <f>$K1375-$L1375</f>
        <v/>
      </c>
      <c r="N1375" s="31">
        <f>IFERROR(SUMIF('1130 Salta'!$A$2:$A$485,$G1375,'1130 Salta'!$M$2:$M$485)/$K1375,0)</f>
        <v/>
      </c>
      <c r="O1375" s="31">
        <f>IFERROR($K1375*$N1375,"")</f>
        <v/>
      </c>
      <c r="P1375" s="31">
        <f>IFERROR($L1375*$N1375,"")</f>
        <v/>
      </c>
      <c r="Q1375" s="31">
        <f>$M1375*$N1375</f>
        <v/>
      </c>
      <c r="R1375" s="29" t="n"/>
      <c r="S1375" s="39" t="n"/>
      <c r="T1375" s="29" t="inlineStr">
        <is>
          <t>Sin recuento físico en el inventario de Avain</t>
        </is>
      </c>
      <c r="U1375" s="40" t="inlineStr">
        <is>
          <t>Sin recuento físico</t>
        </is>
      </c>
      <c r="V1375" s="29" t="n"/>
      <c r="W1375" s="29" t="n"/>
      <c r="X1375" s="29" t="n"/>
      <c r="Y1375" s="29" t="n"/>
      <c r="Z1375" s="29" t="n"/>
      <c r="AA1375" s="29" t="n"/>
    </row>
    <row r="1376">
      <c r="A1376" s="29" t="inlineStr">
        <is>
          <t>Salta</t>
        </is>
      </c>
      <c r="B1376" s="29" t="inlineStr">
        <is>
          <t>1130</t>
        </is>
      </c>
      <c r="C1376" s="29" t="inlineStr">
        <is>
          <t>Stock SAP</t>
        </is>
      </c>
      <c r="D1376" s="29" t="inlineStr">
        <is>
          <t>Descartables</t>
        </is>
      </c>
      <c r="E1376" s="29" t="inlineStr">
        <is>
          <t>ZDES</t>
        </is>
      </c>
      <c r="F1376" s="29" t="inlineStr">
        <is>
          <t>Dentro del alcance</t>
        </is>
      </c>
      <c r="G1376" s="29" t="inlineStr">
        <is>
          <t>2000484</t>
        </is>
      </c>
      <c r="H1376" s="29" t="inlineStr">
        <is>
          <t>SUJETADOR C/VELCRO LARGO</t>
        </is>
      </c>
      <c r="I1376" s="29" t="n"/>
      <c r="J1376" s="29" t="n"/>
      <c r="K1376" s="30">
        <f>SUMIF('1130 Salta'!$A$2:$A$485,$G1376,'1130 Salta'!$I$2:$I$485)</f>
        <v/>
      </c>
      <c r="L1376" s="30">
        <f>SUMIF('1130 Salta'!$A$2:$A$485,$G1376,'1130 Salta'!$Q$2:$Q$485)</f>
        <v/>
      </c>
      <c r="M1376" s="30">
        <f>$K1376-$L1376</f>
        <v/>
      </c>
      <c r="N1376" s="31">
        <f>IFERROR(SUMIF('1130 Salta'!$A$2:$A$485,$G1376,'1130 Salta'!$M$2:$M$485)/$K1376,0)</f>
        <v/>
      </c>
      <c r="O1376" s="31">
        <f>IFERROR($K1376*$N1376,"")</f>
        <v/>
      </c>
      <c r="P1376" s="31">
        <f>IFERROR($L1376*$N1376,"")</f>
        <v/>
      </c>
      <c r="Q1376" s="31">
        <f>$M1376*$N1376</f>
        <v/>
      </c>
      <c r="R1376" s="29" t="n"/>
      <c r="S1376" s="39" t="n"/>
      <c r="T1376" s="29" t="inlineStr">
        <is>
          <t>Sin recuento físico en el inventario de Avain</t>
        </is>
      </c>
      <c r="U1376" s="40" t="inlineStr">
        <is>
          <t>Sin recuento físico</t>
        </is>
      </c>
      <c r="V1376" s="29" t="n"/>
      <c r="W1376" s="29" t="n"/>
      <c r="X1376" s="29" t="n"/>
      <c r="Y1376" s="29" t="n"/>
      <c r="Z1376" s="29" t="n"/>
      <c r="AA1376" s="29" t="n"/>
    </row>
    <row r="1377">
      <c r="A1377" s="29" t="inlineStr">
        <is>
          <t>Salta</t>
        </is>
      </c>
      <c r="B1377" s="29" t="inlineStr">
        <is>
          <t>1130</t>
        </is>
      </c>
      <c r="C1377" s="29" t="inlineStr">
        <is>
          <t>Stock SAP</t>
        </is>
      </c>
      <c r="D1377" s="29" t="inlineStr">
        <is>
          <t>Descartables</t>
        </is>
      </c>
      <c r="E1377" s="29" t="inlineStr">
        <is>
          <t>ZDES</t>
        </is>
      </c>
      <c r="F1377" s="29" t="inlineStr">
        <is>
          <t>Dentro del alcance</t>
        </is>
      </c>
      <c r="G1377" s="29" t="inlineStr">
        <is>
          <t>2000868</t>
        </is>
      </c>
      <c r="H1377" s="29" t="inlineStr">
        <is>
          <t>DESCARTADOR C/TAPA GIRATORIA MOD M5 4.8L</t>
        </is>
      </c>
      <c r="I1377" s="29" t="n"/>
      <c r="J1377" s="29" t="n"/>
      <c r="K1377" s="30">
        <f>SUMIF('1130 Salta'!$A$2:$A$485,$G1377,'1130 Salta'!$I$2:$I$485)</f>
        <v/>
      </c>
      <c r="L1377" s="30">
        <f>SUMIF('1130 Salta'!$A$2:$A$485,$G1377,'1130 Salta'!$Q$2:$Q$485)</f>
        <v/>
      </c>
      <c r="M1377" s="30">
        <f>$K1377-$L1377</f>
        <v/>
      </c>
      <c r="N1377" s="31">
        <f>IFERROR(SUMIF('1130 Salta'!$A$2:$A$485,$G1377,'1130 Salta'!$M$2:$M$485)/$K1377,0)</f>
        <v/>
      </c>
      <c r="O1377" s="31">
        <f>IFERROR($K1377*$N1377,"")</f>
        <v/>
      </c>
      <c r="P1377" s="31">
        <f>IFERROR($L1377*$N1377,"")</f>
        <v/>
      </c>
      <c r="Q1377" s="31">
        <f>$M1377*$N1377</f>
        <v/>
      </c>
      <c r="R1377" s="29" t="n"/>
      <c r="S1377" s="39" t="n"/>
      <c r="T1377" s="29" t="inlineStr">
        <is>
          <t>Sin recuento físico en el inventario de Avain</t>
        </is>
      </c>
      <c r="U1377" s="40" t="inlineStr">
        <is>
          <t>Sin recuento físico</t>
        </is>
      </c>
      <c r="V1377" s="29" t="n"/>
      <c r="W1377" s="29" t="n"/>
      <c r="X1377" s="29" t="n"/>
      <c r="Y1377" s="29" t="n"/>
      <c r="Z1377" s="29" t="n"/>
      <c r="AA1377" s="29" t="n"/>
    </row>
    <row r="1378">
      <c r="A1378" s="29" t="inlineStr">
        <is>
          <t>Salta</t>
        </is>
      </c>
      <c r="B1378" s="29" t="inlineStr">
        <is>
          <t>1130</t>
        </is>
      </c>
      <c r="C1378" s="29" t="inlineStr">
        <is>
          <t>Stock SAP</t>
        </is>
      </c>
      <c r="D1378" s="29" t="inlineStr">
        <is>
          <t>Uniformes</t>
        </is>
      </c>
      <c r="E1378" s="29" t="inlineStr">
        <is>
          <t>ZUNI</t>
        </is>
      </c>
      <c r="F1378" s="29" t="inlineStr">
        <is>
          <t>Fuera del alcance</t>
        </is>
      </c>
      <c r="G1378" s="29" t="inlineStr">
        <is>
          <t>3000884</t>
        </is>
      </c>
      <c r="H1378" s="29" t="inlineStr">
        <is>
          <t>PASA MONTAÑAS TERMICOS</t>
        </is>
      </c>
      <c r="I1378" s="29" t="n"/>
      <c r="J1378" s="29" t="n"/>
      <c r="K1378" s="30">
        <f>SUMIF('1130 Salta'!$A$2:$A$485,$G1378,'1130 Salta'!$I$2:$I$485)</f>
        <v/>
      </c>
      <c r="L1378" s="30">
        <f>SUMIF('1130 Salta'!$A$2:$A$485,$G1378,'1130 Salta'!$Q$2:$Q$485)</f>
        <v/>
      </c>
      <c r="M1378" s="30">
        <f>$K1378-$L1378</f>
        <v/>
      </c>
      <c r="N1378" s="31">
        <f>IFERROR(SUMIF('1130 Salta'!$A$2:$A$485,$G1378,'1130 Salta'!$M$2:$M$485)/$K1378,0)</f>
        <v/>
      </c>
      <c r="O1378" s="31">
        <f>IFERROR($K1378*$N1378,"")</f>
        <v/>
      </c>
      <c r="P1378" s="31">
        <f>IFERROR($L1378*$N1378,"")</f>
        <v/>
      </c>
      <c r="Q1378" s="31">
        <f>$M1378*$N1378</f>
        <v/>
      </c>
      <c r="R1378" s="29" t="n"/>
      <c r="S1378" s="39" t="n"/>
      <c r="T1378" s="29" t="inlineStr">
        <is>
          <t>No aplica: uniformes, clasificación que el inventario físico de Farmacia no releva</t>
        </is>
      </c>
      <c r="U1378" s="40" t="inlineStr">
        <is>
          <t>Fuera del alcance del inventario físico</t>
        </is>
      </c>
      <c r="V1378" s="29" t="n"/>
      <c r="W1378" s="29" t="n"/>
      <c r="X1378" s="29" t="n"/>
      <c r="Y1378" s="29" t="n"/>
      <c r="Z1378" s="29" t="n"/>
      <c r="AA1378" s="29" t="n"/>
    </row>
    <row r="1379">
      <c r="A1379" s="29" t="inlineStr">
        <is>
          <t>Salta</t>
        </is>
      </c>
      <c r="B1379" s="29" t="inlineStr">
        <is>
          <t>1130</t>
        </is>
      </c>
      <c r="C1379" s="29" t="inlineStr">
        <is>
          <t>Stock SAP</t>
        </is>
      </c>
      <c r="D1379" s="29" t="inlineStr">
        <is>
          <t>Uniformes</t>
        </is>
      </c>
      <c r="E1379" s="29" t="inlineStr">
        <is>
          <t>ZUNI</t>
        </is>
      </c>
      <c r="F1379" s="29" t="inlineStr">
        <is>
          <t>Fuera del alcance</t>
        </is>
      </c>
      <c r="G1379" s="29" t="inlineStr">
        <is>
          <t>3000915</t>
        </is>
      </c>
      <c r="H1379" s="29" t="inlineStr">
        <is>
          <t>BOTIN DE SEGURIDAD T43</t>
        </is>
      </c>
      <c r="I1379" s="29" t="n"/>
      <c r="J1379" s="29" t="n"/>
      <c r="K1379" s="30">
        <f>SUMIF('1130 Salta'!$A$2:$A$485,$G1379,'1130 Salta'!$I$2:$I$485)</f>
        <v/>
      </c>
      <c r="L1379" s="30">
        <f>SUMIF('1130 Salta'!$A$2:$A$485,$G1379,'1130 Salta'!$Q$2:$Q$485)</f>
        <v/>
      </c>
      <c r="M1379" s="30">
        <f>$K1379-$L1379</f>
        <v/>
      </c>
      <c r="N1379" s="31">
        <f>IFERROR(SUMIF('1130 Salta'!$A$2:$A$485,$G1379,'1130 Salta'!$M$2:$M$485)/$K1379,0)</f>
        <v/>
      </c>
      <c r="O1379" s="31">
        <f>IFERROR($K1379*$N1379,"")</f>
        <v/>
      </c>
      <c r="P1379" s="31">
        <f>IFERROR($L1379*$N1379,"")</f>
        <v/>
      </c>
      <c r="Q1379" s="31">
        <f>$M1379*$N1379</f>
        <v/>
      </c>
      <c r="R1379" s="29" t="n"/>
      <c r="S1379" s="39" t="n"/>
      <c r="T1379" s="29" t="inlineStr">
        <is>
          <t>No aplica: uniformes, clasificación que el inventario físico de Farmacia no releva</t>
        </is>
      </c>
      <c r="U1379" s="40" t="inlineStr">
        <is>
          <t>Fuera del alcance del inventario físico</t>
        </is>
      </c>
      <c r="V1379" s="29" t="n"/>
      <c r="W1379" s="29" t="n"/>
      <c r="X1379" s="29" t="n"/>
      <c r="Y1379" s="29" t="n"/>
      <c r="Z1379" s="29" t="n"/>
      <c r="AA1379" s="29" t="inlineStr">
        <is>
          <t>El material ocupa 2 filas en la hoja 1130 Salta (lote/almacén). La cantidad SAP y la física de esta vista son el total del material.</t>
        </is>
      </c>
    </row>
    <row r="1380">
      <c r="A1380" s="29" t="inlineStr">
        <is>
          <t>Salta</t>
        </is>
      </c>
      <c r="B1380" s="29" t="inlineStr">
        <is>
          <t>1130</t>
        </is>
      </c>
      <c r="C1380" s="29" t="inlineStr">
        <is>
          <t>Stock SAP</t>
        </is>
      </c>
      <c r="D1380" s="29" t="inlineStr">
        <is>
          <t>Medicamentos</t>
        </is>
      </c>
      <c r="E1380" s="29" t="inlineStr">
        <is>
          <t>ZMED</t>
        </is>
      </c>
      <c r="F1380" s="29" t="inlineStr">
        <is>
          <t>Dentro del alcance</t>
        </is>
      </c>
      <c r="G1380" s="29" t="inlineStr">
        <is>
          <t>1000041</t>
        </is>
      </c>
      <c r="H1380" s="29" t="inlineStr">
        <is>
          <t>IODOPOVIDONA SOLUCION 10% X 1000ML</t>
        </is>
      </c>
      <c r="I1380" s="29" t="n"/>
      <c r="J1380" s="29" t="n"/>
      <c r="K1380" s="30">
        <f>SUMIF('1130 Salta'!$A$2:$A$485,$G1380,'1130 Salta'!$I$2:$I$485)</f>
        <v/>
      </c>
      <c r="L1380" s="30">
        <f>SUMIF('1130 Salta'!$A$2:$A$485,$G1380,'1130 Salta'!$Q$2:$Q$485)</f>
        <v/>
      </c>
      <c r="M1380" s="30">
        <f>$K1380-$L1380</f>
        <v/>
      </c>
      <c r="N1380" s="31">
        <f>IFERROR(SUMIF('1130 Salta'!$A$2:$A$485,$G1380,'1130 Salta'!$M$2:$M$485)/$K1380,0)</f>
        <v/>
      </c>
      <c r="O1380" s="31">
        <f>IFERROR($K1380*$N1380,"")</f>
        <v/>
      </c>
      <c r="P1380" s="31">
        <f>IFERROR($L1380*$N1380,"")</f>
        <v/>
      </c>
      <c r="Q1380" s="31">
        <f>$M1380*$N1380</f>
        <v/>
      </c>
      <c r="R1380" s="29" t="n"/>
      <c r="S1380" s="39" t="n"/>
      <c r="T1380" s="29" t="inlineStr">
        <is>
          <t>Sin recuento físico en el inventario de Avain</t>
        </is>
      </c>
      <c r="U1380" s="40" t="inlineStr">
        <is>
          <t>Sin recuento físico</t>
        </is>
      </c>
      <c r="V1380" s="29" t="n"/>
      <c r="W1380" s="29" t="n"/>
      <c r="X1380" s="29" t="n"/>
      <c r="Y1380" s="29" t="n"/>
      <c r="Z1380" s="29" t="n"/>
      <c r="AA1380" s="29" t="inlineStr">
        <is>
          <t>El material ocupa 2 filas en la hoja 1130 Salta (lote/almacén). La cantidad SAP y la física de esta vista son el total del material.</t>
        </is>
      </c>
    </row>
    <row r="1381">
      <c r="A1381" s="29" t="inlineStr">
        <is>
          <t>Salta</t>
        </is>
      </c>
      <c r="B1381" s="29" t="inlineStr">
        <is>
          <t>1130</t>
        </is>
      </c>
      <c r="C1381" s="29" t="inlineStr">
        <is>
          <t>Stock SAP</t>
        </is>
      </c>
      <c r="D1381" s="29" t="inlineStr">
        <is>
          <t>Medicamentos</t>
        </is>
      </c>
      <c r="E1381" s="29" t="inlineStr">
        <is>
          <t>ZMED</t>
        </is>
      </c>
      <c r="F1381" s="29" t="inlineStr">
        <is>
          <t>Dentro del alcance</t>
        </is>
      </c>
      <c r="G1381" s="29" t="inlineStr">
        <is>
          <t>1000791</t>
        </is>
      </c>
      <c r="H1381" s="29" t="inlineStr">
        <is>
          <t>SOLUCION FISIOLOGICA 100ML</t>
        </is>
      </c>
      <c r="I1381" s="29" t="n"/>
      <c r="J1381" s="29" t="n"/>
      <c r="K1381" s="30">
        <f>SUMIF('1130 Salta'!$A$2:$A$485,$G1381,'1130 Salta'!$I$2:$I$485)</f>
        <v/>
      </c>
      <c r="L1381" s="30">
        <f>SUMIF('1130 Salta'!$A$2:$A$485,$G1381,'1130 Salta'!$Q$2:$Q$485)</f>
        <v/>
      </c>
      <c r="M1381" s="30">
        <f>$K1381-$L1381</f>
        <v/>
      </c>
      <c r="N1381" s="31">
        <f>IFERROR(SUMIF('1130 Salta'!$A$2:$A$485,$G1381,'1130 Salta'!$M$2:$M$485)/$K1381,0)</f>
        <v/>
      </c>
      <c r="O1381" s="31">
        <f>IFERROR($K1381*$N1381,"")</f>
        <v/>
      </c>
      <c r="P1381" s="31">
        <f>IFERROR($L1381*$N1381,"")</f>
        <v/>
      </c>
      <c r="Q1381" s="31">
        <f>$M1381*$N1381</f>
        <v/>
      </c>
      <c r="R1381" s="29" t="n"/>
      <c r="S1381" s="39" t="n"/>
      <c r="T1381" s="29" t="inlineStr">
        <is>
          <t>Sin recuento físico en el inventario de Avain</t>
        </is>
      </c>
      <c r="U1381" s="40" t="inlineStr">
        <is>
          <t>Sin recuento físico</t>
        </is>
      </c>
      <c r="V1381" s="29" t="n"/>
      <c r="W1381" s="29" t="n"/>
      <c r="X1381" s="29" t="n"/>
      <c r="Y1381" s="29" t="n"/>
      <c r="Z1381" s="29" t="n"/>
      <c r="AA1381" s="29" t="n"/>
    </row>
    <row r="1382">
      <c r="A1382" s="29" t="inlineStr">
        <is>
          <t>Salta</t>
        </is>
      </c>
      <c r="B1382" s="29" t="inlineStr">
        <is>
          <t>1130</t>
        </is>
      </c>
      <c r="C1382" s="29" t="inlineStr">
        <is>
          <t>Stock SAP</t>
        </is>
      </c>
      <c r="D1382" s="29" t="inlineStr">
        <is>
          <t>Uniformes</t>
        </is>
      </c>
      <c r="E1382" s="29" t="inlineStr">
        <is>
          <t>ZUNI</t>
        </is>
      </c>
      <c r="F1382" s="29" t="inlineStr">
        <is>
          <t>Fuera del alcance</t>
        </is>
      </c>
      <c r="G1382" s="29" t="inlineStr">
        <is>
          <t>3000904</t>
        </is>
      </c>
      <c r="H1382" s="29" t="inlineStr">
        <is>
          <t>LOGO</t>
        </is>
      </c>
      <c r="I1382" s="29" t="n"/>
      <c r="J1382" s="29" t="n"/>
      <c r="K1382" s="30">
        <f>SUMIF('1130 Salta'!$A$2:$A$485,$G1382,'1130 Salta'!$I$2:$I$485)</f>
        <v/>
      </c>
      <c r="L1382" s="30">
        <f>SUMIF('1130 Salta'!$A$2:$A$485,$G1382,'1130 Salta'!$Q$2:$Q$485)</f>
        <v/>
      </c>
      <c r="M1382" s="30">
        <f>$K1382-$L1382</f>
        <v/>
      </c>
      <c r="N1382" s="31">
        <f>IFERROR(SUMIF('1130 Salta'!$A$2:$A$485,$G1382,'1130 Salta'!$M$2:$M$485)/$K1382,0)</f>
        <v/>
      </c>
      <c r="O1382" s="31">
        <f>IFERROR($K1382*$N1382,"")</f>
        <v/>
      </c>
      <c r="P1382" s="31">
        <f>IFERROR($L1382*$N1382,"")</f>
        <v/>
      </c>
      <c r="Q1382" s="31">
        <f>$M1382*$N1382</f>
        <v/>
      </c>
      <c r="R1382" s="29" t="n"/>
      <c r="S1382" s="39" t="n"/>
      <c r="T1382" s="29" t="inlineStr">
        <is>
          <t>No aplica: uniformes, clasificación que el inventario físico de Farmacia no releva</t>
        </is>
      </c>
      <c r="U1382" s="40" t="inlineStr">
        <is>
          <t>Fuera del alcance del inventario físico</t>
        </is>
      </c>
      <c r="V1382" s="29" t="n"/>
      <c r="W1382" s="29" t="n"/>
      <c r="X1382" s="29" t="n"/>
      <c r="Y1382" s="29" t="n"/>
      <c r="Z1382" s="29" t="n"/>
      <c r="AA1382" s="29" t="n"/>
    </row>
    <row r="1383">
      <c r="A1383" s="29" t="inlineStr">
        <is>
          <t>Salta</t>
        </is>
      </c>
      <c r="B1383" s="29" t="inlineStr">
        <is>
          <t>1130</t>
        </is>
      </c>
      <c r="C1383" s="29" t="inlineStr">
        <is>
          <t>Stock SAP</t>
        </is>
      </c>
      <c r="D1383" s="29" t="inlineStr">
        <is>
          <t>Descartables</t>
        </is>
      </c>
      <c r="E1383" s="29" t="inlineStr">
        <is>
          <t>ZDES</t>
        </is>
      </c>
      <c r="F1383" s="29" t="inlineStr">
        <is>
          <t>Dentro del alcance</t>
        </is>
      </c>
      <c r="G1383" s="29" t="inlineStr">
        <is>
          <t>2000038</t>
        </is>
      </c>
      <c r="H1383" s="29" t="inlineStr">
        <is>
          <t>ALGODON HIDROFILO X 500GR</t>
        </is>
      </c>
      <c r="I1383" s="29" t="inlineStr">
        <is>
          <t>29</t>
        </is>
      </c>
      <c r="J1383" s="29" t="inlineStr">
        <is>
          <t>Algodón (paquete)</t>
        </is>
      </c>
      <c r="K1383" s="30">
        <f>SUMIF('1130 Salta'!$A$2:$A$485,$G1383,'1130 Salta'!$I$2:$I$485)</f>
        <v/>
      </c>
      <c r="L1383" s="30">
        <f>SUMIF('1130 Salta'!$A$2:$A$485,$G1383,'1130 Salta'!$Q$2:$Q$485)</f>
        <v/>
      </c>
      <c r="M1383" s="30">
        <f>$K1383-$L1383</f>
        <v/>
      </c>
      <c r="N1383" s="31">
        <f>IFERROR(SUMIF('1130 Salta'!$A$2:$A$485,$G1383,'1130 Salta'!$M$2:$M$485)/$K1383,0)</f>
        <v/>
      </c>
      <c r="O1383" s="31">
        <f>IFERROR($K1383*$N1383,"")</f>
        <v/>
      </c>
      <c r="P1383" s="31">
        <f>IFERROR($L1383*$N1383,"")</f>
        <v/>
      </c>
      <c r="Q1383" s="31">
        <f>$M1383*$N1383</f>
        <v/>
      </c>
      <c r="R1383" s="29" t="n"/>
      <c r="S1383" s="38" t="inlineStr">
        <is>
          <t>Baja</t>
        </is>
      </c>
      <c r="T1383" s="29" t="inlineStr">
        <is>
          <t>Homologado – confianza Baja – pendiente de validación</t>
        </is>
      </c>
      <c r="U1383" s="37" t="inlineStr">
        <is>
          <t>Dar de alta en SAP</t>
        </is>
      </c>
      <c r="V1383" s="29" t="inlineStr">
        <is>
          <t>Homologación por código Avain (master D-149)</t>
        </is>
      </c>
      <c r="W1383" s="29" t="inlineStr">
        <is>
          <t>No</t>
        </is>
      </c>
      <c r="X1383" s="29" t="n"/>
      <c r="Y1383" s="29" t="inlineStr">
        <is>
          <t>Sí</t>
        </is>
      </c>
      <c r="Z1383" s="29" t="inlineStr">
        <is>
          <t>D-149</t>
        </is>
      </c>
      <c r="AA1383" s="29" t="inlineStr">
        <is>
          <t>Homologación: confianza base Alta + confianza SAP Media → Media. La nomenclatura del material imputado no respalda por sí sola la equivalencia (similitud 0.36); el vínculo proviene sólo de la homologación. Nivel degradado a Baja. Otros códigos SAP del master no están en el stock de este centro: 2000339, 2000459, 2001054, 2001699.</t>
        </is>
      </c>
    </row>
    <row r="1384">
      <c r="A1384" s="29" t="inlineStr">
        <is>
          <t>Salta</t>
        </is>
      </c>
      <c r="B1384" s="29" t="inlineStr">
        <is>
          <t>1130</t>
        </is>
      </c>
      <c r="C1384" s="29" t="inlineStr">
        <is>
          <t>Stock SAP</t>
        </is>
      </c>
      <c r="D1384" s="29" t="inlineStr">
        <is>
          <t>Uniformes</t>
        </is>
      </c>
      <c r="E1384" s="29" t="inlineStr">
        <is>
          <t>ZUNI</t>
        </is>
      </c>
      <c r="F1384" s="29" t="inlineStr">
        <is>
          <t>Fuera del alcance</t>
        </is>
      </c>
      <c r="G1384" s="29" t="inlineStr">
        <is>
          <t>3000219</t>
        </is>
      </c>
      <c r="H1384" s="29" t="inlineStr">
        <is>
          <t>BOTIN DE SEGURIDAD T41</t>
        </is>
      </c>
      <c r="I1384" s="29" t="n"/>
      <c r="J1384" s="29" t="n"/>
      <c r="K1384" s="30">
        <f>SUMIF('1130 Salta'!$A$2:$A$485,$G1384,'1130 Salta'!$I$2:$I$485)</f>
        <v/>
      </c>
      <c r="L1384" s="30">
        <f>SUMIF('1130 Salta'!$A$2:$A$485,$G1384,'1130 Salta'!$Q$2:$Q$485)</f>
        <v/>
      </c>
      <c r="M1384" s="30">
        <f>$K1384-$L1384</f>
        <v/>
      </c>
      <c r="N1384" s="31">
        <f>IFERROR(SUMIF('1130 Salta'!$A$2:$A$485,$G1384,'1130 Salta'!$M$2:$M$485)/$K1384,0)</f>
        <v/>
      </c>
      <c r="O1384" s="31">
        <f>IFERROR($K1384*$N1384,"")</f>
        <v/>
      </c>
      <c r="P1384" s="31">
        <f>IFERROR($L1384*$N1384,"")</f>
        <v/>
      </c>
      <c r="Q1384" s="31">
        <f>$M1384*$N1384</f>
        <v/>
      </c>
      <c r="R1384" s="29" t="n"/>
      <c r="S1384" s="39" t="n"/>
      <c r="T1384" s="29" t="inlineStr">
        <is>
          <t>No aplica: uniformes, clasificación que el inventario físico de Farmacia no releva</t>
        </is>
      </c>
      <c r="U1384" s="40" t="inlineStr">
        <is>
          <t>Fuera del alcance del inventario físico</t>
        </is>
      </c>
      <c r="V1384" s="29" t="n"/>
      <c r="W1384" s="29" t="n"/>
      <c r="X1384" s="29" t="n"/>
      <c r="Y1384" s="29" t="n"/>
      <c r="Z1384" s="29" t="n"/>
      <c r="AA1384" s="29" t="inlineStr">
        <is>
          <t>El material ocupa 2 filas en la hoja 1130 Salta (lote/almacén). La cantidad SAP y la física de esta vista son el total del material.</t>
        </is>
      </c>
    </row>
    <row r="1385">
      <c r="A1385" s="29" t="inlineStr">
        <is>
          <t>Salta</t>
        </is>
      </c>
      <c r="B1385" s="29" t="inlineStr">
        <is>
          <t>1130</t>
        </is>
      </c>
      <c r="C1385" s="29" t="inlineStr">
        <is>
          <t>Stock SAP</t>
        </is>
      </c>
      <c r="D1385" s="29" t="inlineStr">
        <is>
          <t>Uniformes</t>
        </is>
      </c>
      <c r="E1385" s="29" t="inlineStr">
        <is>
          <t>ZUNI</t>
        </is>
      </c>
      <c r="F1385" s="29" t="inlineStr">
        <is>
          <t>Fuera del alcance</t>
        </is>
      </c>
      <c r="G1385" s="29" t="inlineStr">
        <is>
          <t>3000524</t>
        </is>
      </c>
      <c r="H1385" s="29" t="inlineStr">
        <is>
          <t>CASCO DE SEGURIDAD + ARNES+MENTONERA</t>
        </is>
      </c>
      <c r="I1385" s="29" t="n"/>
      <c r="J1385" s="29" t="n"/>
      <c r="K1385" s="30">
        <f>SUMIF('1130 Salta'!$A$2:$A$485,$G1385,'1130 Salta'!$I$2:$I$485)</f>
        <v/>
      </c>
      <c r="L1385" s="30">
        <f>SUMIF('1130 Salta'!$A$2:$A$485,$G1385,'1130 Salta'!$Q$2:$Q$485)</f>
        <v/>
      </c>
      <c r="M1385" s="30">
        <f>$K1385-$L1385</f>
        <v/>
      </c>
      <c r="N1385" s="31">
        <f>IFERROR(SUMIF('1130 Salta'!$A$2:$A$485,$G1385,'1130 Salta'!$M$2:$M$485)/$K1385,0)</f>
        <v/>
      </c>
      <c r="O1385" s="31">
        <f>IFERROR($K1385*$N1385,"")</f>
        <v/>
      </c>
      <c r="P1385" s="31">
        <f>IFERROR($L1385*$N1385,"")</f>
        <v/>
      </c>
      <c r="Q1385" s="31">
        <f>$M1385*$N1385</f>
        <v/>
      </c>
      <c r="R1385" s="29" t="n"/>
      <c r="S1385" s="39" t="n"/>
      <c r="T1385" s="29" t="inlineStr">
        <is>
          <t>No aplica: uniformes, clasificación que el inventario físico de Farmacia no releva</t>
        </is>
      </c>
      <c r="U1385" s="40" t="inlineStr">
        <is>
          <t>Fuera del alcance del inventario físico</t>
        </is>
      </c>
      <c r="V1385" s="29" t="n"/>
      <c r="W1385" s="29" t="n"/>
      <c r="X1385" s="29" t="n"/>
      <c r="Y1385" s="29" t="n"/>
      <c r="Z1385" s="29" t="n"/>
      <c r="AA1385" s="29" t="inlineStr">
        <is>
          <t>El material ocupa 2 filas en la hoja 1130 Salta (lote/almacén). La cantidad SAP y la física de esta vista son el total del material.</t>
        </is>
      </c>
    </row>
    <row r="1386">
      <c r="A1386" s="29" t="inlineStr">
        <is>
          <t>Salta</t>
        </is>
      </c>
      <c r="B1386" s="29" t="inlineStr">
        <is>
          <t>1130</t>
        </is>
      </c>
      <c r="C1386" s="29" t="inlineStr">
        <is>
          <t>Stock SAP</t>
        </is>
      </c>
      <c r="D1386" s="29" t="inlineStr">
        <is>
          <t>Uniformes</t>
        </is>
      </c>
      <c r="E1386" s="29" t="inlineStr">
        <is>
          <t>ZUNI</t>
        </is>
      </c>
      <c r="F1386" s="29" t="inlineStr">
        <is>
          <t>Fuera del alcance</t>
        </is>
      </c>
      <c r="G1386" s="29" t="inlineStr">
        <is>
          <t>3000709</t>
        </is>
      </c>
      <c r="H1386" s="29" t="inlineStr">
        <is>
          <t>PANTALON CARGO ANTI DESGARRO T40</t>
        </is>
      </c>
      <c r="I1386" s="29" t="n"/>
      <c r="J1386" s="29" t="n"/>
      <c r="K1386" s="30">
        <f>SUMIF('1130 Salta'!$A$2:$A$485,$G1386,'1130 Salta'!$I$2:$I$485)</f>
        <v/>
      </c>
      <c r="L1386" s="30">
        <f>SUMIF('1130 Salta'!$A$2:$A$485,$G1386,'1130 Salta'!$Q$2:$Q$485)</f>
        <v/>
      </c>
      <c r="M1386" s="30">
        <f>$K1386-$L1386</f>
        <v/>
      </c>
      <c r="N1386" s="31">
        <f>IFERROR(SUMIF('1130 Salta'!$A$2:$A$485,$G1386,'1130 Salta'!$M$2:$M$485)/$K1386,0)</f>
        <v/>
      </c>
      <c r="O1386" s="31">
        <f>IFERROR($K1386*$N1386,"")</f>
        <v/>
      </c>
      <c r="P1386" s="31">
        <f>IFERROR($L1386*$N1386,"")</f>
        <v/>
      </c>
      <c r="Q1386" s="31">
        <f>$M1386*$N1386</f>
        <v/>
      </c>
      <c r="R1386" s="29" t="n"/>
      <c r="S1386" s="39" t="n"/>
      <c r="T1386" s="29" t="inlineStr">
        <is>
          <t>No aplica: uniformes, clasificación que el inventario físico de Farmacia no releva</t>
        </is>
      </c>
      <c r="U1386" s="40" t="inlineStr">
        <is>
          <t>Fuera del alcance del inventario físico</t>
        </is>
      </c>
      <c r="V1386" s="29" t="n"/>
      <c r="W1386" s="29" t="n"/>
      <c r="X1386" s="29" t="n"/>
      <c r="Y1386" s="29" t="n"/>
      <c r="Z1386" s="29" t="n"/>
      <c r="AA1386" s="29" t="n"/>
    </row>
    <row r="1387">
      <c r="A1387" s="29" t="inlineStr">
        <is>
          <t>Salta</t>
        </is>
      </c>
      <c r="B1387" s="29" t="inlineStr">
        <is>
          <t>1130</t>
        </is>
      </c>
      <c r="C1387" s="29" t="inlineStr">
        <is>
          <t>Stock SAP</t>
        </is>
      </c>
      <c r="D1387" s="29" t="inlineStr">
        <is>
          <t>Uniformes</t>
        </is>
      </c>
      <c r="E1387" s="29" t="inlineStr">
        <is>
          <t>ZUNI</t>
        </is>
      </c>
      <c r="F1387" s="29" t="inlineStr">
        <is>
          <t>Fuera del alcance</t>
        </is>
      </c>
      <c r="G1387" s="29" t="inlineStr">
        <is>
          <t>3000914</t>
        </is>
      </c>
      <c r="H1387" s="29" t="inlineStr">
        <is>
          <t>BOTIN DE SEGURIDAD T42</t>
        </is>
      </c>
      <c r="I1387" s="29" t="n"/>
      <c r="J1387" s="29" t="n"/>
      <c r="K1387" s="30">
        <f>SUMIF('1130 Salta'!$A$2:$A$485,$G1387,'1130 Salta'!$I$2:$I$485)</f>
        <v/>
      </c>
      <c r="L1387" s="30">
        <f>SUMIF('1130 Salta'!$A$2:$A$485,$G1387,'1130 Salta'!$Q$2:$Q$485)</f>
        <v/>
      </c>
      <c r="M1387" s="30">
        <f>$K1387-$L1387</f>
        <v/>
      </c>
      <c r="N1387" s="31">
        <f>IFERROR(SUMIF('1130 Salta'!$A$2:$A$485,$G1387,'1130 Salta'!$M$2:$M$485)/$K1387,0)</f>
        <v/>
      </c>
      <c r="O1387" s="31">
        <f>IFERROR($K1387*$N1387,"")</f>
        <v/>
      </c>
      <c r="P1387" s="31">
        <f>IFERROR($L1387*$N1387,"")</f>
        <v/>
      </c>
      <c r="Q1387" s="31">
        <f>$M1387*$N1387</f>
        <v/>
      </c>
      <c r="R1387" s="29" t="n"/>
      <c r="S1387" s="39" t="n"/>
      <c r="T1387" s="29" t="inlineStr">
        <is>
          <t>No aplica: uniformes, clasificación que el inventario físico de Farmacia no releva</t>
        </is>
      </c>
      <c r="U1387" s="40" t="inlineStr">
        <is>
          <t>Fuera del alcance del inventario físico</t>
        </is>
      </c>
      <c r="V1387" s="29" t="n"/>
      <c r="W1387" s="29" t="n"/>
      <c r="X1387" s="29" t="n"/>
      <c r="Y1387" s="29" t="n"/>
      <c r="Z1387" s="29" t="n"/>
      <c r="AA1387" s="29" t="inlineStr">
        <is>
          <t>El material ocupa 2 filas en la hoja 1130 Salta (lote/almacén). La cantidad SAP y la física de esta vista son el total del material.</t>
        </is>
      </c>
    </row>
    <row r="1388">
      <c r="A1388" s="29" t="inlineStr">
        <is>
          <t>Salta</t>
        </is>
      </c>
      <c r="B1388" s="29" t="inlineStr">
        <is>
          <t>1130</t>
        </is>
      </c>
      <c r="C1388" s="29" t="inlineStr">
        <is>
          <t>Stock SAP</t>
        </is>
      </c>
      <c r="D1388" s="29" t="inlineStr">
        <is>
          <t>Medicamentos</t>
        </is>
      </c>
      <c r="E1388" s="29" t="inlineStr">
        <is>
          <t>ZMED</t>
        </is>
      </c>
      <c r="F1388" s="29" t="inlineStr">
        <is>
          <t>Dentro del alcance</t>
        </is>
      </c>
      <c r="G1388" s="29" t="inlineStr">
        <is>
          <t>1000199</t>
        </is>
      </c>
      <c r="H1388" s="29" t="inlineStr">
        <is>
          <t>GLUCONATO DE CALCIO</t>
        </is>
      </c>
      <c r="I1388" s="29" t="inlineStr">
        <is>
          <t>393</t>
        </is>
      </c>
      <c r="J1388" s="29" t="inlineStr">
        <is>
          <t>Gluconato de calcio amp 40mg/10ml</t>
        </is>
      </c>
      <c r="K1388" s="30">
        <f>SUMIF('1130 Salta'!$A$2:$A$485,$G1388,'1130 Salta'!$I$2:$I$485)</f>
        <v/>
      </c>
      <c r="L1388" s="30">
        <f>SUMIF('1130 Salta'!$A$2:$A$485,$G1388,'1130 Salta'!$Q$2:$Q$485)</f>
        <v/>
      </c>
      <c r="M1388" s="30">
        <f>$K1388-$L1388</f>
        <v/>
      </c>
      <c r="N1388" s="31">
        <f>IFERROR(SUMIF('1130 Salta'!$A$2:$A$485,$G1388,'1130 Salta'!$M$2:$M$485)/$K1388,0)</f>
        <v/>
      </c>
      <c r="O1388" s="31">
        <f>IFERROR($K1388*$N1388,"")</f>
        <v/>
      </c>
      <c r="P1388" s="31">
        <f>IFERROR($L1388*$N1388,"")</f>
        <v/>
      </c>
      <c r="Q1388" s="31">
        <f>$M1388*$N1388</f>
        <v/>
      </c>
      <c r="R1388" s="29" t="n"/>
      <c r="S1388" s="42" t="inlineStr">
        <is>
          <t>Media</t>
        </is>
      </c>
      <c r="T1388" s="29" t="inlineStr">
        <is>
          <t>Homologado – confianza Media – pendiente de validación</t>
        </is>
      </c>
      <c r="U1388" s="37" t="inlineStr">
        <is>
          <t>Dar de alta en SAP</t>
        </is>
      </c>
      <c r="V1388" s="29" t="inlineStr">
        <is>
          <t>Cruce por nomenclatura SAP</t>
        </is>
      </c>
      <c r="W1388" s="29" t="inlineStr">
        <is>
          <t>No</t>
        </is>
      </c>
      <c r="X1388" s="29" t="n"/>
      <c r="Y1388" s="29" t="inlineStr">
        <is>
          <t>Sí</t>
        </is>
      </c>
      <c r="Z1388" s="29" t="inlineStr">
        <is>
          <t>M03-006</t>
        </is>
      </c>
      <c r="AA1388" s="29" t="inlineStr">
        <is>
          <t>Homologado al master M03-006, pero sus códigos SAP (1005248) no figuran en el stock SAP de este centro. Cruce por nomenclatura: una nomenclatura no informa dosis; similitud 0.75.</t>
        </is>
      </c>
    </row>
    <row r="1389">
      <c r="A1389" s="29" t="inlineStr">
        <is>
          <t>Salta</t>
        </is>
      </c>
      <c r="B1389" s="29" t="inlineStr">
        <is>
          <t>1130</t>
        </is>
      </c>
      <c r="C1389" s="29" t="inlineStr">
        <is>
          <t>Stock SAP</t>
        </is>
      </c>
      <c r="D1389" s="29" t="inlineStr">
        <is>
          <t>Medicamentos</t>
        </is>
      </c>
      <c r="E1389" s="29" t="inlineStr">
        <is>
          <t>ZMED</t>
        </is>
      </c>
      <c r="F1389" s="29" t="inlineStr">
        <is>
          <t>Dentro del alcance</t>
        </is>
      </c>
      <c r="G1389" s="29" t="inlineStr">
        <is>
          <t>1000985</t>
        </is>
      </c>
      <c r="H1389" s="29" t="inlineStr">
        <is>
          <t>PANTENOL+POLIACRILICO ACIDO 10GR CREMA</t>
        </is>
      </c>
      <c r="I1389" s="29" t="n"/>
      <c r="J1389" s="29" t="n"/>
      <c r="K1389" s="30">
        <f>SUMIF('1130 Salta'!$A$2:$A$485,$G1389,'1130 Salta'!$I$2:$I$485)</f>
        <v/>
      </c>
      <c r="L1389" s="30">
        <f>SUMIF('1130 Salta'!$A$2:$A$485,$G1389,'1130 Salta'!$Q$2:$Q$485)</f>
        <v/>
      </c>
      <c r="M1389" s="30">
        <f>$K1389-$L1389</f>
        <v/>
      </c>
      <c r="N1389" s="31">
        <f>IFERROR(SUMIF('1130 Salta'!$A$2:$A$485,$G1389,'1130 Salta'!$M$2:$M$485)/$K1389,0)</f>
        <v/>
      </c>
      <c r="O1389" s="31">
        <f>IFERROR($K1389*$N1389,"")</f>
        <v/>
      </c>
      <c r="P1389" s="31">
        <f>IFERROR($L1389*$N1389,"")</f>
        <v/>
      </c>
      <c r="Q1389" s="31">
        <f>$M1389*$N1389</f>
        <v/>
      </c>
      <c r="R1389" s="29" t="n"/>
      <c r="S1389" s="39" t="n"/>
      <c r="T1389" s="29" t="inlineStr">
        <is>
          <t>Sin recuento físico en el inventario de Avain</t>
        </is>
      </c>
      <c r="U1389" s="40" t="inlineStr">
        <is>
          <t>Sin recuento físico</t>
        </is>
      </c>
      <c r="V1389" s="29" t="n"/>
      <c r="W1389" s="29" t="n"/>
      <c r="X1389" s="29" t="n"/>
      <c r="Y1389" s="29" t="n"/>
      <c r="Z1389" s="29" t="n"/>
      <c r="AA1389" s="29" t="n"/>
    </row>
    <row r="1390">
      <c r="A1390" s="29" t="inlineStr">
        <is>
          <t>Salta</t>
        </is>
      </c>
      <c r="B1390" s="29" t="inlineStr">
        <is>
          <t>1130</t>
        </is>
      </c>
      <c r="C1390" s="29" t="inlineStr">
        <is>
          <t>Stock SAP</t>
        </is>
      </c>
      <c r="D1390" s="29" t="inlineStr">
        <is>
          <t>Medicamentos</t>
        </is>
      </c>
      <c r="E1390" s="29" t="inlineStr">
        <is>
          <t>ZMED</t>
        </is>
      </c>
      <c r="F1390" s="29" t="inlineStr">
        <is>
          <t>Dentro del alcance</t>
        </is>
      </c>
      <c r="G1390" s="29" t="inlineStr">
        <is>
          <t>1001267</t>
        </is>
      </c>
      <c r="H1390" s="29" t="inlineStr">
        <is>
          <t>AMYLANTA COMP MAST FRUTI X24</t>
        </is>
      </c>
      <c r="I1390" s="29" t="n"/>
      <c r="J1390" s="29" t="n"/>
      <c r="K1390" s="30">
        <f>SUMIF('1130 Salta'!$A$2:$A$485,$G1390,'1130 Salta'!$I$2:$I$485)</f>
        <v/>
      </c>
      <c r="L1390" s="30">
        <f>SUMIF('1130 Salta'!$A$2:$A$485,$G1390,'1130 Salta'!$Q$2:$Q$485)</f>
        <v/>
      </c>
      <c r="M1390" s="30">
        <f>$K1390-$L1390</f>
        <v/>
      </c>
      <c r="N1390" s="31">
        <f>IFERROR(SUMIF('1130 Salta'!$A$2:$A$485,$G1390,'1130 Salta'!$M$2:$M$485)/$K1390,0)</f>
        <v/>
      </c>
      <c r="O1390" s="31">
        <f>IFERROR($K1390*$N1390,"")</f>
        <v/>
      </c>
      <c r="P1390" s="31">
        <f>IFERROR($L1390*$N1390,"")</f>
        <v/>
      </c>
      <c r="Q1390" s="31">
        <f>$M1390*$N1390</f>
        <v/>
      </c>
      <c r="R1390" s="29" t="n"/>
      <c r="S1390" s="39" t="n"/>
      <c r="T1390" s="29" t="inlineStr">
        <is>
          <t>Sin recuento físico en el inventario de Avain</t>
        </is>
      </c>
      <c r="U1390" s="40" t="inlineStr">
        <is>
          <t>Sin recuento físico</t>
        </is>
      </c>
      <c r="V1390" s="29" t="n"/>
      <c r="W1390" s="29" t="n"/>
      <c r="X1390" s="29" t="n"/>
      <c r="Y1390" s="29" t="n"/>
      <c r="Z1390" s="29" t="n"/>
      <c r="AA1390" s="29" t="n"/>
    </row>
    <row r="1391">
      <c r="A1391" s="29" t="inlineStr">
        <is>
          <t>Salta</t>
        </is>
      </c>
      <c r="B1391" s="29" t="inlineStr">
        <is>
          <t>1130</t>
        </is>
      </c>
      <c r="C1391" s="29" t="inlineStr">
        <is>
          <t>Stock SAP</t>
        </is>
      </c>
      <c r="D1391" s="29" t="inlineStr">
        <is>
          <t>Medicamentos</t>
        </is>
      </c>
      <c r="E1391" s="29" t="inlineStr">
        <is>
          <t>ZMED</t>
        </is>
      </c>
      <c r="F1391" s="29" t="inlineStr">
        <is>
          <t>Dentro del alcance</t>
        </is>
      </c>
      <c r="G1391" s="29" t="inlineStr">
        <is>
          <t>1005146</t>
        </is>
      </c>
      <c r="H1391" s="29" t="inlineStr">
        <is>
          <t>ANPHOTEROL 200ML AEROSOL</t>
        </is>
      </c>
      <c r="I1391" s="29" t="n"/>
      <c r="J1391" s="29" t="n"/>
      <c r="K1391" s="30">
        <f>SUMIF('1130 Salta'!$A$2:$A$485,$G1391,'1130 Salta'!$I$2:$I$485)</f>
        <v/>
      </c>
      <c r="L1391" s="30">
        <f>SUMIF('1130 Salta'!$A$2:$A$485,$G1391,'1130 Salta'!$Q$2:$Q$485)</f>
        <v/>
      </c>
      <c r="M1391" s="30">
        <f>$K1391-$L1391</f>
        <v/>
      </c>
      <c r="N1391" s="31">
        <f>IFERROR(SUMIF('1130 Salta'!$A$2:$A$485,$G1391,'1130 Salta'!$M$2:$M$485)/$K1391,0)</f>
        <v/>
      </c>
      <c r="O1391" s="31">
        <f>IFERROR($K1391*$N1391,"")</f>
        <v/>
      </c>
      <c r="P1391" s="31">
        <f>IFERROR($L1391*$N1391,"")</f>
        <v/>
      </c>
      <c r="Q1391" s="31">
        <f>$M1391*$N1391</f>
        <v/>
      </c>
      <c r="R1391" s="29" t="n"/>
      <c r="S1391" s="39" t="n"/>
      <c r="T1391" s="29" t="inlineStr">
        <is>
          <t>Sin recuento físico en el inventario de Avain</t>
        </is>
      </c>
      <c r="U1391" s="40" t="inlineStr">
        <is>
          <t>Sin recuento físico</t>
        </is>
      </c>
      <c r="V1391" s="29" t="n"/>
      <c r="W1391" s="29" t="n"/>
      <c r="X1391" s="29" t="n"/>
      <c r="Y1391" s="29" t="n"/>
      <c r="Z1391" s="29" t="n"/>
      <c r="AA1391" s="29" t="n"/>
    </row>
    <row r="1392">
      <c r="A1392" s="29" t="inlineStr">
        <is>
          <t>Salta</t>
        </is>
      </c>
      <c r="B1392" s="29" t="inlineStr">
        <is>
          <t>1130</t>
        </is>
      </c>
      <c r="C1392" s="29" t="inlineStr">
        <is>
          <t>Stock SAP</t>
        </is>
      </c>
      <c r="D1392" s="29" t="inlineStr">
        <is>
          <t>Descartables</t>
        </is>
      </c>
      <c r="E1392" s="29" t="inlineStr">
        <is>
          <t>ZDES</t>
        </is>
      </c>
      <c r="F1392" s="29" t="inlineStr">
        <is>
          <t>Dentro del alcance</t>
        </is>
      </c>
      <c r="G1392" s="29" t="inlineStr">
        <is>
          <t>2000037</t>
        </is>
      </c>
      <c r="H1392" s="29" t="inlineStr">
        <is>
          <t>TERMOMETRO DIGITAL</t>
        </is>
      </c>
      <c r="I1392" s="29" t="inlineStr">
        <is>
          <t>234; 277</t>
        </is>
      </c>
      <c r="J1392" s="29" t="inlineStr">
        <is>
          <t>Termometro axilar; Termometro Infrarojo</t>
        </is>
      </c>
      <c r="K1392" s="30">
        <f>SUMIF('1130 Salta'!$A$2:$A$485,$G1392,'1130 Salta'!$I$2:$I$485)</f>
        <v/>
      </c>
      <c r="L1392" s="30">
        <f>SUMIF('1130 Salta'!$A$2:$A$485,$G1392,'1130 Salta'!$Q$2:$Q$485)</f>
        <v/>
      </c>
      <c r="M1392" s="30">
        <f>$K1392-$L1392</f>
        <v/>
      </c>
      <c r="N1392" s="31">
        <f>IFERROR(SUMIF('1130 Salta'!$A$2:$A$485,$G1392,'1130 Salta'!$M$2:$M$485)/$K1392,0)</f>
        <v/>
      </c>
      <c r="O1392" s="31">
        <f>IFERROR($K1392*$N1392,"")</f>
        <v/>
      </c>
      <c r="P1392" s="31">
        <f>IFERROR($L1392*$N1392,"")</f>
        <v/>
      </c>
      <c r="Q1392" s="31">
        <f>$M1392*$N1392</f>
        <v/>
      </c>
      <c r="R1392" s="29" t="n"/>
      <c r="S1392" s="38" t="inlineStr">
        <is>
          <t>Baja</t>
        </is>
      </c>
      <c r="T1392" s="29" t="inlineStr">
        <is>
          <t>Homologado – confianza Baja – pendiente de validación</t>
        </is>
      </c>
      <c r="U1392" s="37" t="inlineStr">
        <is>
          <t>Dar de alta en SAP</t>
        </is>
      </c>
      <c r="V1392" s="29" t="inlineStr">
        <is>
          <t>Homologación por código Avain (master E-208)</t>
        </is>
      </c>
      <c r="W1392" s="29" t="inlineStr">
        <is>
          <t>No</t>
        </is>
      </c>
      <c r="X1392" s="29" t="n"/>
      <c r="Y1392" s="29" t="inlineStr">
        <is>
          <t>Sí</t>
        </is>
      </c>
      <c r="Z1392" s="29" t="inlineStr">
        <is>
          <t>E-208</t>
        </is>
      </c>
      <c r="AA1392" s="29" t="inlineStr">
        <is>
          <t>Varias denominaciones del inventario físico corresponden a este material SAP (234 Termometro axilar; 277 Termometro Infrarojo). Se sumaron las cantidades físicas. Homologación: confianza base Media + confianza SAP Alta → Media. La nomenclatura del material imputado no respalda por sí sola la equivalencia (similitud 0.50); el vínculo proviene sólo de la homologación. Nivel degradado a Baja. Homologación: confianza base Media + confianza SAP Alta → Media. La nomenclatura del material imputado no respalda por sí sola la equivalencia (similitud 0.48); el vínculo proviene sólo de la homologación. Nivel degradado a Baja.</t>
        </is>
      </c>
    </row>
    <row r="1393">
      <c r="A1393" s="29" t="inlineStr">
        <is>
          <t>Salta</t>
        </is>
      </c>
      <c r="B1393" s="29" t="inlineStr">
        <is>
          <t>1130</t>
        </is>
      </c>
      <c r="C1393" s="29" t="inlineStr">
        <is>
          <t>Stock SAP</t>
        </is>
      </c>
      <c r="D1393" s="29" t="inlineStr">
        <is>
          <t>Descartables</t>
        </is>
      </c>
      <c r="E1393" s="29" t="inlineStr">
        <is>
          <t>ZDES</t>
        </is>
      </c>
      <c r="F1393" s="29" t="inlineStr">
        <is>
          <t>Dentro del alcance</t>
        </is>
      </c>
      <c r="G1393" s="29" t="inlineStr">
        <is>
          <t>2000449</t>
        </is>
      </c>
      <c r="H1393" s="29" t="inlineStr">
        <is>
          <t>VENDA ELASTICA 10 CM x 2,5 MTS</t>
        </is>
      </c>
      <c r="I1393" s="29" t="n"/>
      <c r="J1393" s="29" t="n"/>
      <c r="K1393" s="30">
        <f>SUMIF('1130 Salta'!$A$2:$A$485,$G1393,'1130 Salta'!$I$2:$I$485)</f>
        <v/>
      </c>
      <c r="L1393" s="30">
        <f>SUMIF('1130 Salta'!$A$2:$A$485,$G1393,'1130 Salta'!$Q$2:$Q$485)</f>
        <v/>
      </c>
      <c r="M1393" s="30">
        <f>$K1393-$L1393</f>
        <v/>
      </c>
      <c r="N1393" s="31">
        <f>IFERROR(SUMIF('1130 Salta'!$A$2:$A$485,$G1393,'1130 Salta'!$M$2:$M$485)/$K1393,0)</f>
        <v/>
      </c>
      <c r="O1393" s="31">
        <f>IFERROR($K1393*$N1393,"")</f>
        <v/>
      </c>
      <c r="P1393" s="31">
        <f>IFERROR($L1393*$N1393,"")</f>
        <v/>
      </c>
      <c r="Q1393" s="31">
        <f>$M1393*$N1393</f>
        <v/>
      </c>
      <c r="R1393" s="29" t="n"/>
      <c r="S1393" s="39" t="n"/>
      <c r="T1393" s="29" t="inlineStr">
        <is>
          <t>Sin recuento físico en el inventario de Avain</t>
        </is>
      </c>
      <c r="U1393" s="40" t="inlineStr">
        <is>
          <t>Sin recuento físico</t>
        </is>
      </c>
      <c r="V1393" s="29" t="n"/>
      <c r="W1393" s="29" t="n"/>
      <c r="X1393" s="29" t="n"/>
      <c r="Y1393" s="29" t="n"/>
      <c r="Z1393" s="29" t="n"/>
      <c r="AA1393" s="29" t="n"/>
    </row>
    <row r="1394">
      <c r="A1394" s="29" t="inlineStr">
        <is>
          <t>Salta</t>
        </is>
      </c>
      <c r="B1394" s="29" t="inlineStr">
        <is>
          <t>1130</t>
        </is>
      </c>
      <c r="C1394" s="29" t="inlineStr">
        <is>
          <t>Stock SAP</t>
        </is>
      </c>
      <c r="D1394" s="29" t="inlineStr">
        <is>
          <t>Uniformes</t>
        </is>
      </c>
      <c r="E1394" s="29" t="inlineStr">
        <is>
          <t>ZUNI</t>
        </is>
      </c>
      <c r="F1394" s="29" t="inlineStr">
        <is>
          <t>Fuera del alcance</t>
        </is>
      </c>
      <c r="G1394" s="29" t="inlineStr">
        <is>
          <t>3000218</t>
        </is>
      </c>
      <c r="H1394" s="29" t="inlineStr">
        <is>
          <t>BOTIN DE SEGURIDAD T39</t>
        </is>
      </c>
      <c r="I1394" s="29" t="n"/>
      <c r="J1394" s="29" t="n"/>
      <c r="K1394" s="30">
        <f>SUMIF('1130 Salta'!$A$2:$A$485,$G1394,'1130 Salta'!$I$2:$I$485)</f>
        <v/>
      </c>
      <c r="L1394" s="30">
        <f>SUMIF('1130 Salta'!$A$2:$A$485,$G1394,'1130 Salta'!$Q$2:$Q$485)</f>
        <v/>
      </c>
      <c r="M1394" s="30">
        <f>$K1394-$L1394</f>
        <v/>
      </c>
      <c r="N1394" s="31">
        <f>IFERROR(SUMIF('1130 Salta'!$A$2:$A$485,$G1394,'1130 Salta'!$M$2:$M$485)/$K1394,0)</f>
        <v/>
      </c>
      <c r="O1394" s="31">
        <f>IFERROR($K1394*$N1394,"")</f>
        <v/>
      </c>
      <c r="P1394" s="31">
        <f>IFERROR($L1394*$N1394,"")</f>
        <v/>
      </c>
      <c r="Q1394" s="31">
        <f>$M1394*$N1394</f>
        <v/>
      </c>
      <c r="R1394" s="29" t="n"/>
      <c r="S1394" s="39" t="n"/>
      <c r="T1394" s="29" t="inlineStr">
        <is>
          <t>No aplica: uniformes, clasificación que el inventario físico de Farmacia no releva</t>
        </is>
      </c>
      <c r="U1394" s="40" t="inlineStr">
        <is>
          <t>Fuera del alcance del inventario físico</t>
        </is>
      </c>
      <c r="V1394" s="29" t="n"/>
      <c r="W1394" s="29" t="n"/>
      <c r="X1394" s="29" t="n"/>
      <c r="Y1394" s="29" t="n"/>
      <c r="Z1394" s="29" t="n"/>
      <c r="AA1394" s="29" t="inlineStr">
        <is>
          <t>El material ocupa 2 filas en la hoja 1130 Salta (lote/almacén). La cantidad SAP y la física de esta vista son el total del material.</t>
        </is>
      </c>
    </row>
    <row r="1395">
      <c r="A1395" s="29" t="inlineStr">
        <is>
          <t>Salta</t>
        </is>
      </c>
      <c r="B1395" s="29" t="inlineStr">
        <is>
          <t>1130</t>
        </is>
      </c>
      <c r="C1395" s="29" t="inlineStr">
        <is>
          <t>Stock SAP</t>
        </is>
      </c>
      <c r="D1395" s="29" t="inlineStr">
        <is>
          <t>Uniformes</t>
        </is>
      </c>
      <c r="E1395" s="29" t="inlineStr">
        <is>
          <t>ZUNI</t>
        </is>
      </c>
      <c r="F1395" s="29" t="inlineStr">
        <is>
          <t>Fuera del alcance</t>
        </is>
      </c>
      <c r="G1395" s="29" t="inlineStr">
        <is>
          <t>3000252</t>
        </is>
      </c>
      <c r="H1395" s="29" t="inlineStr">
        <is>
          <t>BOTIN DE SEGURIDAD T40</t>
        </is>
      </c>
      <c r="I1395" s="29" t="n"/>
      <c r="J1395" s="29" t="n"/>
      <c r="K1395" s="30">
        <f>SUMIF('1130 Salta'!$A$2:$A$485,$G1395,'1130 Salta'!$I$2:$I$485)</f>
        <v/>
      </c>
      <c r="L1395" s="30">
        <f>SUMIF('1130 Salta'!$A$2:$A$485,$G1395,'1130 Salta'!$Q$2:$Q$485)</f>
        <v/>
      </c>
      <c r="M1395" s="30">
        <f>$K1395-$L1395</f>
        <v/>
      </c>
      <c r="N1395" s="31">
        <f>IFERROR(SUMIF('1130 Salta'!$A$2:$A$485,$G1395,'1130 Salta'!$M$2:$M$485)/$K1395,0)</f>
        <v/>
      </c>
      <c r="O1395" s="31">
        <f>IFERROR($K1395*$N1395,"")</f>
        <v/>
      </c>
      <c r="P1395" s="31">
        <f>IFERROR($L1395*$N1395,"")</f>
        <v/>
      </c>
      <c r="Q1395" s="31">
        <f>$M1395*$N1395</f>
        <v/>
      </c>
      <c r="R1395" s="29" t="n"/>
      <c r="S1395" s="39" t="n"/>
      <c r="T1395" s="29" t="inlineStr">
        <is>
          <t>No aplica: uniformes, clasificación que el inventario físico de Farmacia no releva</t>
        </is>
      </c>
      <c r="U1395" s="40" t="inlineStr">
        <is>
          <t>Fuera del alcance del inventario físico</t>
        </is>
      </c>
      <c r="V1395" s="29" t="n"/>
      <c r="W1395" s="29" t="n"/>
      <c r="X1395" s="29" t="n"/>
      <c r="Y1395" s="29" t="n"/>
      <c r="Z1395" s="29" t="n"/>
      <c r="AA1395" s="29" t="inlineStr">
        <is>
          <t>El material ocupa 2 filas en la hoja 1130 Salta (lote/almacén). La cantidad SAP y la física de esta vista son el total del material.</t>
        </is>
      </c>
    </row>
    <row r="1396">
      <c r="A1396" s="29" t="inlineStr">
        <is>
          <t>Salta</t>
        </is>
      </c>
      <c r="B1396" s="29" t="inlineStr">
        <is>
          <t>1130</t>
        </is>
      </c>
      <c r="C1396" s="29" t="inlineStr">
        <is>
          <t>Stock SAP</t>
        </is>
      </c>
      <c r="D1396" s="29" t="inlineStr">
        <is>
          <t>Uniformes</t>
        </is>
      </c>
      <c r="E1396" s="29" t="inlineStr">
        <is>
          <t>ZUNI</t>
        </is>
      </c>
      <c r="F1396" s="29" t="inlineStr">
        <is>
          <t>Fuera del alcance</t>
        </is>
      </c>
      <c r="G1396" s="29" t="inlineStr">
        <is>
          <t>3000715</t>
        </is>
      </c>
      <c r="H1396" s="29" t="inlineStr">
        <is>
          <t>PANTALON CARGO ANTI DESGARRO T46</t>
        </is>
      </c>
      <c r="I1396" s="29" t="n"/>
      <c r="J1396" s="29" t="n"/>
      <c r="K1396" s="30">
        <f>SUMIF('1130 Salta'!$A$2:$A$485,$G1396,'1130 Salta'!$I$2:$I$485)</f>
        <v/>
      </c>
      <c r="L1396" s="30">
        <f>SUMIF('1130 Salta'!$A$2:$A$485,$G1396,'1130 Salta'!$Q$2:$Q$485)</f>
        <v/>
      </c>
      <c r="M1396" s="30">
        <f>$K1396-$L1396</f>
        <v/>
      </c>
      <c r="N1396" s="31">
        <f>IFERROR(SUMIF('1130 Salta'!$A$2:$A$485,$G1396,'1130 Salta'!$M$2:$M$485)/$K1396,0)</f>
        <v/>
      </c>
      <c r="O1396" s="31">
        <f>IFERROR($K1396*$N1396,"")</f>
        <v/>
      </c>
      <c r="P1396" s="31">
        <f>IFERROR($L1396*$N1396,"")</f>
        <v/>
      </c>
      <c r="Q1396" s="31">
        <f>$M1396*$N1396</f>
        <v/>
      </c>
      <c r="R1396" s="29" t="n"/>
      <c r="S1396" s="39" t="n"/>
      <c r="T1396" s="29" t="inlineStr">
        <is>
          <t>No aplica: uniformes, clasificación que el inventario físico de Farmacia no releva</t>
        </is>
      </c>
      <c r="U1396" s="40" t="inlineStr">
        <is>
          <t>Fuera del alcance del inventario físico</t>
        </is>
      </c>
      <c r="V1396" s="29" t="n"/>
      <c r="W1396" s="29" t="n"/>
      <c r="X1396" s="29" t="n"/>
      <c r="Y1396" s="29" t="n"/>
      <c r="Z1396" s="29" t="n"/>
      <c r="AA1396" s="29" t="n"/>
    </row>
    <row r="1397">
      <c r="A1397" s="29" t="inlineStr">
        <is>
          <t>Salta</t>
        </is>
      </c>
      <c r="B1397" s="29" t="inlineStr">
        <is>
          <t>1130</t>
        </is>
      </c>
      <c r="C1397" s="29" t="inlineStr">
        <is>
          <t>Stock SAP</t>
        </is>
      </c>
      <c r="D1397" s="29" t="inlineStr">
        <is>
          <t>Uniformes</t>
        </is>
      </c>
      <c r="E1397" s="29" t="inlineStr">
        <is>
          <t>ZUNI</t>
        </is>
      </c>
      <c r="F1397" s="29" t="inlineStr">
        <is>
          <t>Fuera del alcance</t>
        </is>
      </c>
      <c r="G1397" s="29" t="inlineStr">
        <is>
          <t>3001436</t>
        </is>
      </c>
      <c r="H1397" s="29" t="inlineStr">
        <is>
          <t>CHOMBA NEGRA L</t>
        </is>
      </c>
      <c r="I1397" s="29" t="n"/>
      <c r="J1397" s="29" t="n"/>
      <c r="K1397" s="30">
        <f>SUMIF('1130 Salta'!$A$2:$A$485,$G1397,'1130 Salta'!$I$2:$I$485)</f>
        <v/>
      </c>
      <c r="L1397" s="30">
        <f>SUMIF('1130 Salta'!$A$2:$A$485,$G1397,'1130 Salta'!$Q$2:$Q$485)</f>
        <v/>
      </c>
      <c r="M1397" s="30">
        <f>$K1397-$L1397</f>
        <v/>
      </c>
      <c r="N1397" s="31">
        <f>IFERROR(SUMIF('1130 Salta'!$A$2:$A$485,$G1397,'1130 Salta'!$M$2:$M$485)/$K1397,0)</f>
        <v/>
      </c>
      <c r="O1397" s="31">
        <f>IFERROR($K1397*$N1397,"")</f>
        <v/>
      </c>
      <c r="P1397" s="31">
        <f>IFERROR($L1397*$N1397,"")</f>
        <v/>
      </c>
      <c r="Q1397" s="31">
        <f>$M1397*$N1397</f>
        <v/>
      </c>
      <c r="R1397" s="29" t="n"/>
      <c r="S1397" s="39" t="n"/>
      <c r="T1397" s="29" t="inlineStr">
        <is>
          <t>No aplica: uniformes, clasificación que el inventario físico de Farmacia no releva</t>
        </is>
      </c>
      <c r="U1397" s="40" t="inlineStr">
        <is>
          <t>Fuera del alcance del inventario físico</t>
        </is>
      </c>
      <c r="V1397" s="29" t="n"/>
      <c r="W1397" s="29" t="n"/>
      <c r="X1397" s="29" t="n"/>
      <c r="Y1397" s="29" t="n"/>
      <c r="Z1397" s="29" t="n"/>
      <c r="AA1397" s="29" t="inlineStr">
        <is>
          <t>El material ocupa 2 filas en la hoja 1130 Salta (lote/almacén). La cantidad SAP y la física de esta vista son el total del material.</t>
        </is>
      </c>
    </row>
    <row r="1398">
      <c r="A1398" s="29" t="inlineStr">
        <is>
          <t>Salta</t>
        </is>
      </c>
      <c r="B1398" s="29" t="inlineStr">
        <is>
          <t>1130</t>
        </is>
      </c>
      <c r="C1398" s="29" t="inlineStr">
        <is>
          <t>Stock SAP</t>
        </is>
      </c>
      <c r="D1398" s="29" t="inlineStr">
        <is>
          <t>Uniformes</t>
        </is>
      </c>
      <c r="E1398" s="29" t="inlineStr">
        <is>
          <t>ZUNI</t>
        </is>
      </c>
      <c r="F1398" s="29" t="inlineStr">
        <is>
          <t>Fuera del alcance</t>
        </is>
      </c>
      <c r="G1398" s="29" t="inlineStr">
        <is>
          <t>3001554</t>
        </is>
      </c>
      <c r="H1398" s="29" t="inlineStr">
        <is>
          <t>CAMPERA POLAR AZUL XXL</t>
        </is>
      </c>
      <c r="I1398" s="29" t="n"/>
      <c r="J1398" s="29" t="n"/>
      <c r="K1398" s="30">
        <f>SUMIF('1130 Salta'!$A$2:$A$485,$G1398,'1130 Salta'!$I$2:$I$485)</f>
        <v/>
      </c>
      <c r="L1398" s="30">
        <f>SUMIF('1130 Salta'!$A$2:$A$485,$G1398,'1130 Salta'!$Q$2:$Q$485)</f>
        <v/>
      </c>
      <c r="M1398" s="30">
        <f>$K1398-$L1398</f>
        <v/>
      </c>
      <c r="N1398" s="31">
        <f>IFERROR(SUMIF('1130 Salta'!$A$2:$A$485,$G1398,'1130 Salta'!$M$2:$M$485)/$K1398,0)</f>
        <v/>
      </c>
      <c r="O1398" s="31">
        <f>IFERROR($K1398*$N1398,"")</f>
        <v/>
      </c>
      <c r="P1398" s="31">
        <f>IFERROR($L1398*$N1398,"")</f>
        <v/>
      </c>
      <c r="Q1398" s="31">
        <f>$M1398*$N1398</f>
        <v/>
      </c>
      <c r="R1398" s="29" t="n"/>
      <c r="S1398" s="39" t="n"/>
      <c r="T1398" s="29" t="inlineStr">
        <is>
          <t>No aplica: uniformes, clasificación que el inventario físico de Farmacia no releva</t>
        </is>
      </c>
      <c r="U1398" s="40" t="inlineStr">
        <is>
          <t>Fuera del alcance del inventario físico</t>
        </is>
      </c>
      <c r="V1398" s="29" t="n"/>
      <c r="W1398" s="29" t="n"/>
      <c r="X1398" s="29" t="n"/>
      <c r="Y1398" s="29" t="n"/>
      <c r="Z1398" s="29" t="n"/>
      <c r="AA1398" s="29" t="n"/>
    </row>
    <row r="1399">
      <c r="A1399" s="29" t="inlineStr">
        <is>
          <t>Salta</t>
        </is>
      </c>
      <c r="B1399" s="29" t="inlineStr">
        <is>
          <t>1130</t>
        </is>
      </c>
      <c r="C1399" s="29" t="inlineStr">
        <is>
          <t>Stock SAP</t>
        </is>
      </c>
      <c r="D1399" s="29" t="inlineStr">
        <is>
          <t>Medicamentos</t>
        </is>
      </c>
      <c r="E1399" s="29" t="inlineStr">
        <is>
          <t>ZMED</t>
        </is>
      </c>
      <c r="F1399" s="29" t="inlineStr">
        <is>
          <t>Dentro del alcance</t>
        </is>
      </c>
      <c r="G1399" s="29" t="inlineStr">
        <is>
          <t>1000295</t>
        </is>
      </c>
      <c r="H1399" s="29" t="inlineStr">
        <is>
          <t>NORADRENALINA 1MG AMPOLLA DE 1 ML INYEC</t>
        </is>
      </c>
      <c r="I1399" s="29" t="inlineStr">
        <is>
          <t>190</t>
        </is>
      </c>
      <c r="J1399" s="29" t="inlineStr">
        <is>
          <t>Noradrenalina 1 amp=4ml/4mg</t>
        </is>
      </c>
      <c r="K1399" s="30">
        <f>SUMIF('1130 Salta'!$A$2:$A$485,$G1399,'1130 Salta'!$I$2:$I$485)</f>
        <v/>
      </c>
      <c r="L1399" s="30">
        <f>SUMIF('1130 Salta'!$A$2:$A$485,$G1399,'1130 Salta'!$Q$2:$Q$485)</f>
        <v/>
      </c>
      <c r="M1399" s="30">
        <f>$K1399-$L1399</f>
        <v/>
      </c>
      <c r="N1399" s="31">
        <f>IFERROR(SUMIF('1130 Salta'!$A$2:$A$485,$G1399,'1130 Salta'!$M$2:$M$485)/$K1399,0)</f>
        <v/>
      </c>
      <c r="O1399" s="31">
        <f>IFERROR($K1399*$N1399,"")</f>
        <v/>
      </c>
      <c r="P1399" s="31">
        <f>IFERROR($L1399*$N1399,"")</f>
        <v/>
      </c>
      <c r="Q1399" s="31">
        <f>$M1399*$N1399</f>
        <v/>
      </c>
      <c r="R1399" s="29" t="n"/>
      <c r="S1399" s="38" t="inlineStr">
        <is>
          <t>Baja</t>
        </is>
      </c>
      <c r="T1399" s="29" t="inlineStr">
        <is>
          <t>Homologado – confianza Baja – pendiente de validación</t>
        </is>
      </c>
      <c r="U1399" s="37" t="inlineStr">
        <is>
          <t>Dar de alta en SAP</t>
        </is>
      </c>
      <c r="V1399" s="29" t="inlineStr">
        <is>
          <t>Homologación por código Avain (master M03-008)</t>
        </is>
      </c>
      <c r="W1399" s="29" t="inlineStr">
        <is>
          <t>No</t>
        </is>
      </c>
      <c r="X1399" s="29" t="n"/>
      <c r="Y1399" s="29" t="inlineStr">
        <is>
          <t>Sí</t>
        </is>
      </c>
      <c r="Z1399" s="29" t="inlineStr">
        <is>
          <t>M03-008</t>
        </is>
      </c>
      <c r="AA1399" s="29" t="inlineStr">
        <is>
          <t>Homologación: confianza base Alta + confianza SAP Media → Media. Aunque la homologación vincula estos registros, la presentación no coincide con el material imputado (dosis/presentación distinta (4MG, 4ML vs 1MG, 1ML); similitud 0.50). Nivel degradado a Baja: verificar si corresponde otro código SAP. El material ocupa 2 filas en la hoja 1130 Salta (lote/almacén). La cantidad SAP y la física de esta vista son el total del material.</t>
        </is>
      </c>
    </row>
    <row r="1400">
      <c r="A1400" s="29" t="inlineStr">
        <is>
          <t>Salta</t>
        </is>
      </c>
      <c r="B1400" s="29" t="inlineStr">
        <is>
          <t>1130</t>
        </is>
      </c>
      <c r="C1400" s="29" t="inlineStr">
        <is>
          <t>Stock SAP</t>
        </is>
      </c>
      <c r="D1400" s="29" t="inlineStr">
        <is>
          <t>Uniformes</t>
        </is>
      </c>
      <c r="E1400" s="29" t="inlineStr">
        <is>
          <t>ZUNI</t>
        </is>
      </c>
      <c r="F1400" s="29" t="inlineStr">
        <is>
          <t>Fuera del alcance</t>
        </is>
      </c>
      <c r="G1400" s="29" t="inlineStr">
        <is>
          <t>3000127</t>
        </is>
      </c>
      <c r="H1400" s="29" t="inlineStr">
        <is>
          <t>PANTALON CARGO AZUL T44</t>
        </is>
      </c>
      <c r="I1400" s="29" t="n"/>
      <c r="J1400" s="29" t="n"/>
      <c r="K1400" s="30">
        <f>SUMIF('1130 Salta'!$A$2:$A$485,$G1400,'1130 Salta'!$I$2:$I$485)</f>
        <v/>
      </c>
      <c r="L1400" s="30">
        <f>SUMIF('1130 Salta'!$A$2:$A$485,$G1400,'1130 Salta'!$Q$2:$Q$485)</f>
        <v/>
      </c>
      <c r="M1400" s="30">
        <f>$K1400-$L1400</f>
        <v/>
      </c>
      <c r="N1400" s="31">
        <f>IFERROR(SUMIF('1130 Salta'!$A$2:$A$485,$G1400,'1130 Salta'!$M$2:$M$485)/$K1400,0)</f>
        <v/>
      </c>
      <c r="O1400" s="31">
        <f>IFERROR($K1400*$N1400,"")</f>
        <v/>
      </c>
      <c r="P1400" s="31">
        <f>IFERROR($L1400*$N1400,"")</f>
        <v/>
      </c>
      <c r="Q1400" s="31">
        <f>$M1400*$N1400</f>
        <v/>
      </c>
      <c r="R1400" s="29" t="n"/>
      <c r="S1400" s="39" t="n"/>
      <c r="T1400" s="29" t="inlineStr">
        <is>
          <t>No aplica: uniformes, clasificación que el inventario físico de Farmacia no releva</t>
        </is>
      </c>
      <c r="U1400" s="40" t="inlineStr">
        <is>
          <t>Fuera del alcance del inventario físico</t>
        </is>
      </c>
      <c r="V1400" s="29" t="n"/>
      <c r="W1400" s="29" t="n"/>
      <c r="X1400" s="29" t="n"/>
      <c r="Y1400" s="29" t="n"/>
      <c r="Z1400" s="29" t="n"/>
      <c r="AA1400" s="29" t="inlineStr">
        <is>
          <t>El material ocupa 2 filas en la hoja 1130 Salta (lote/almacén). La cantidad SAP y la física de esta vista son el total del material.</t>
        </is>
      </c>
    </row>
    <row r="1401">
      <c r="A1401" s="29" t="inlineStr">
        <is>
          <t>Salta</t>
        </is>
      </c>
      <c r="B1401" s="29" t="inlineStr">
        <is>
          <t>1130</t>
        </is>
      </c>
      <c r="C1401" s="29" t="inlineStr">
        <is>
          <t>Stock SAP</t>
        </is>
      </c>
      <c r="D1401" s="29" t="inlineStr">
        <is>
          <t>Medicamentos</t>
        </is>
      </c>
      <c r="E1401" s="29" t="inlineStr">
        <is>
          <t>ZMED</t>
        </is>
      </c>
      <c r="F1401" s="29" t="inlineStr">
        <is>
          <t>Dentro del alcance</t>
        </is>
      </c>
      <c r="G1401" s="29" t="inlineStr">
        <is>
          <t>1000002</t>
        </is>
      </c>
      <c r="H1401" s="29" t="inlineStr">
        <is>
          <t>ADRENALINA 1MG AMPOLLA DE 1 ML INYEC</t>
        </is>
      </c>
      <c r="I1401" s="29" t="inlineStr">
        <is>
          <t>14</t>
        </is>
      </c>
      <c r="J1401" s="29" t="inlineStr">
        <is>
          <t>Adrenalina 1 amp=1ml</t>
        </is>
      </c>
      <c r="K1401" s="30">
        <f>SUMIF('1130 Salta'!$A$2:$A$485,$G1401,'1130 Salta'!$I$2:$I$485)</f>
        <v/>
      </c>
      <c r="L1401" s="30">
        <f>SUMIF('1130 Salta'!$A$2:$A$485,$G1401,'1130 Salta'!$Q$2:$Q$485)</f>
        <v/>
      </c>
      <c r="M1401" s="30">
        <f>$K1401-$L1401</f>
        <v/>
      </c>
      <c r="N1401" s="31">
        <f>IFERROR(SUMIF('1130 Salta'!$A$2:$A$485,$G1401,'1130 Salta'!$M$2:$M$485)/$K1401,0)</f>
        <v/>
      </c>
      <c r="O1401" s="31">
        <f>IFERROR($K1401*$N1401,"")</f>
        <v/>
      </c>
      <c r="P1401" s="31">
        <f>IFERROR($L1401*$N1401,"")</f>
        <v/>
      </c>
      <c r="Q1401" s="31">
        <f>$M1401*$N1401</f>
        <v/>
      </c>
      <c r="R1401" s="29" t="n"/>
      <c r="S1401" s="42" t="inlineStr">
        <is>
          <t>Media</t>
        </is>
      </c>
      <c r="T1401" s="29" t="inlineStr">
        <is>
          <t>Homologado – confianza Media – pendiente de validación</t>
        </is>
      </c>
      <c r="U1401" s="37" t="inlineStr">
        <is>
          <t>Dar de alta en SAP</t>
        </is>
      </c>
      <c r="V1401" s="29" t="inlineStr">
        <is>
          <t>Homologación por código Avain (master M03-001)</t>
        </is>
      </c>
      <c r="W1401" s="29" t="inlineStr">
        <is>
          <t>No</t>
        </is>
      </c>
      <c r="X1401" s="29" t="n"/>
      <c r="Y1401" s="29" t="inlineStr">
        <is>
          <t>Sí</t>
        </is>
      </c>
      <c r="Z1401" s="29" t="inlineStr">
        <is>
          <t>M03-001</t>
        </is>
      </c>
      <c r="AA1401" s="29" t="inlineStr">
        <is>
          <t>Homologación: confianza base Media + confianza SAP Alta → Media.</t>
        </is>
      </c>
    </row>
    <row r="1402">
      <c r="A1402" s="29" t="inlineStr">
        <is>
          <t>Salta</t>
        </is>
      </c>
      <c r="B1402" s="29" t="inlineStr">
        <is>
          <t>1130</t>
        </is>
      </c>
      <c r="C1402" s="29" t="inlineStr">
        <is>
          <t>Stock SAP</t>
        </is>
      </c>
      <c r="D1402" s="29" t="inlineStr">
        <is>
          <t>Medicamentos</t>
        </is>
      </c>
      <c r="E1402" s="29" t="inlineStr">
        <is>
          <t>ZMED</t>
        </is>
      </c>
      <c r="F1402" s="29" t="inlineStr">
        <is>
          <t>Dentro del alcance</t>
        </is>
      </c>
      <c r="G1402" s="29" t="inlineStr">
        <is>
          <t>1000058</t>
        </is>
      </c>
      <c r="H1402" s="29" t="inlineStr">
        <is>
          <t>ALCOHOL EN GEL X 500ML</t>
        </is>
      </c>
      <c r="I1402" s="29" t="inlineStr">
        <is>
          <t>318; 27; 28</t>
        </is>
      </c>
      <c r="J1402" s="29" t="inlineStr">
        <is>
          <t>Alcohol en gel 1000 ml; Alcohol en gel 250 ml; Alcohol en gel 500 ml</t>
        </is>
      </c>
      <c r="K1402" s="30">
        <f>SUMIF('1130 Salta'!$A$2:$A$485,$G1402,'1130 Salta'!$I$2:$I$485)</f>
        <v/>
      </c>
      <c r="L1402" s="30">
        <f>SUMIF('1130 Salta'!$A$2:$A$485,$G1402,'1130 Salta'!$Q$2:$Q$485)</f>
        <v/>
      </c>
      <c r="M1402" s="30">
        <f>$K1402-$L1402</f>
        <v/>
      </c>
      <c r="N1402" s="31">
        <f>IFERROR(SUMIF('1130 Salta'!$A$2:$A$485,$G1402,'1130 Salta'!$M$2:$M$485)/$K1402,0)</f>
        <v/>
      </c>
      <c r="O1402" s="31">
        <f>IFERROR($K1402*$N1402,"")</f>
        <v/>
      </c>
      <c r="P1402" s="31">
        <f>IFERROR($L1402*$N1402,"")</f>
        <v/>
      </c>
      <c r="Q1402" s="31">
        <f>$M1402*$N1402</f>
        <v/>
      </c>
      <c r="R1402" s="29" t="n"/>
      <c r="S1402" s="38" t="inlineStr">
        <is>
          <t>Baja</t>
        </is>
      </c>
      <c r="T1402" s="29" t="inlineStr">
        <is>
          <t>Homologado – confianza Baja – pendiente de validación</t>
        </is>
      </c>
      <c r="U1402" s="37" t="inlineStr">
        <is>
          <t>Dar de alta en SAP</t>
        </is>
      </c>
      <c r="V1402" s="29" t="inlineStr">
        <is>
          <t>Cruce por nomenclatura SAP</t>
        </is>
      </c>
      <c r="W1402" s="29" t="inlineStr">
        <is>
          <t>No</t>
        </is>
      </c>
      <c r="X1402" s="29" t="n"/>
      <c r="Y1402" s="29" t="inlineStr">
        <is>
          <t>No</t>
        </is>
      </c>
      <c r="Z1402" s="29" t="n"/>
      <c r="AA1402" s="29" t="inlineStr">
        <is>
          <t>Varias denominaciones del inventario físico corresponden a este material SAP (318 Alcohol en gel 1000 ml; 27 Alcohol en gel 250 ml; 28 Alcohol en gel 500 ml). Se sumaron las cantidades físicas. Cruce por nomenclatura: dosis/presentación distinta (1000ML vs 500ML); similitud 0.74. Cruce por nomenclatura: dosis/presentación distinta (250ML vs 500ML); similitud 0.75. Cruce por nomenclatura: dosis coincide; similitud 1.00.</t>
        </is>
      </c>
    </row>
    <row r="1403">
      <c r="A1403" s="29" t="inlineStr">
        <is>
          <t>Salta</t>
        </is>
      </c>
      <c r="B1403" s="29" t="inlineStr">
        <is>
          <t>1130</t>
        </is>
      </c>
      <c r="C1403" s="29" t="inlineStr">
        <is>
          <t>Stock SAP</t>
        </is>
      </c>
      <c r="D1403" s="29" t="inlineStr">
        <is>
          <t>Medicamentos</t>
        </is>
      </c>
      <c r="E1403" s="29" t="inlineStr">
        <is>
          <t>ZMED</t>
        </is>
      </c>
      <c r="F1403" s="29" t="inlineStr">
        <is>
          <t>Dentro del alcance</t>
        </is>
      </c>
      <c r="G1403" s="29" t="inlineStr">
        <is>
          <t>1000130</t>
        </is>
      </c>
      <c r="H1403" s="29" t="inlineStr">
        <is>
          <t>BROMURO IPRATROPIO 0.25 MG/ ML GOTAS</t>
        </is>
      </c>
      <c r="I1403" s="29" t="inlineStr">
        <is>
          <t>153</t>
        </is>
      </c>
      <c r="J1403" s="29" t="inlineStr">
        <is>
          <t>Ipratropio bromuro 1 fco gotero=20ml</t>
        </is>
      </c>
      <c r="K1403" s="30">
        <f>SUMIF('1130 Salta'!$A$2:$A$485,$G1403,'1130 Salta'!$I$2:$I$485)</f>
        <v/>
      </c>
      <c r="L1403" s="30">
        <f>SUMIF('1130 Salta'!$A$2:$A$485,$G1403,'1130 Salta'!$Q$2:$Q$485)</f>
        <v/>
      </c>
      <c r="M1403" s="30">
        <f>$K1403-$L1403</f>
        <v/>
      </c>
      <c r="N1403" s="31">
        <f>IFERROR(SUMIF('1130 Salta'!$A$2:$A$485,$G1403,'1130 Salta'!$M$2:$M$485)/$K1403,0)</f>
        <v/>
      </c>
      <c r="O1403" s="31">
        <f>IFERROR($K1403*$N1403,"")</f>
        <v/>
      </c>
      <c r="P1403" s="31">
        <f>IFERROR($L1403*$N1403,"")</f>
        <v/>
      </c>
      <c r="Q1403" s="31">
        <f>$M1403*$N1403</f>
        <v/>
      </c>
      <c r="R1403" s="29" t="n"/>
      <c r="S1403" s="38" t="inlineStr">
        <is>
          <t>Baja</t>
        </is>
      </c>
      <c r="T1403" s="29" t="inlineStr">
        <is>
          <t>Homologado – confianza Baja – pendiente de validación</t>
        </is>
      </c>
      <c r="U1403" s="38" t="inlineStr">
        <is>
          <t>Dar de baja en SAP</t>
        </is>
      </c>
      <c r="V1403" s="29" t="inlineStr">
        <is>
          <t>Homologación por código Avain (master M05-003)</t>
        </is>
      </c>
      <c r="W1403" s="29" t="inlineStr">
        <is>
          <t>No</t>
        </is>
      </c>
      <c r="X1403" s="29" t="n"/>
      <c r="Y1403" s="29" t="inlineStr">
        <is>
          <t>Sí</t>
        </is>
      </c>
      <c r="Z1403" s="29" t="inlineStr">
        <is>
          <t>M05-003</t>
        </is>
      </c>
      <c r="AA1403" s="29" t="inlineStr">
        <is>
          <t>Homologación: confianza base Media + confianza SAP Media → Media. La nomenclatura del material imputado no respalda por sí sola la equivalencia (similitud 0.42); el vínculo proviene sólo de la homologación. Nivel degradado a Baja. Otros códigos SAP del master no están en el stock de este centro: 1001128.</t>
        </is>
      </c>
    </row>
    <row r="1404">
      <c r="A1404" s="29" t="inlineStr">
        <is>
          <t>Salta</t>
        </is>
      </c>
      <c r="B1404" s="29" t="inlineStr">
        <is>
          <t>1130</t>
        </is>
      </c>
      <c r="C1404" s="29" t="inlineStr">
        <is>
          <t>Stock SAP</t>
        </is>
      </c>
      <c r="D1404" s="29" t="inlineStr">
        <is>
          <t>Medicamentos</t>
        </is>
      </c>
      <c r="E1404" s="29" t="inlineStr">
        <is>
          <t>ZMED</t>
        </is>
      </c>
      <c r="F1404" s="29" t="inlineStr">
        <is>
          <t>Dentro del alcance</t>
        </is>
      </c>
      <c r="G1404" s="29" t="inlineStr">
        <is>
          <t>1000614</t>
        </is>
      </c>
      <c r="H1404" s="29" t="inlineStr">
        <is>
          <t>BUSCAPINA PERLAS</t>
        </is>
      </c>
      <c r="I1404" s="29" t="n"/>
      <c r="J1404" s="29" t="n"/>
      <c r="K1404" s="30">
        <f>SUMIF('1130 Salta'!$A$2:$A$485,$G1404,'1130 Salta'!$I$2:$I$485)</f>
        <v/>
      </c>
      <c r="L1404" s="30">
        <f>SUMIF('1130 Salta'!$A$2:$A$485,$G1404,'1130 Salta'!$Q$2:$Q$485)</f>
        <v/>
      </c>
      <c r="M1404" s="30">
        <f>$K1404-$L1404</f>
        <v/>
      </c>
      <c r="N1404" s="31">
        <f>IFERROR(SUMIF('1130 Salta'!$A$2:$A$485,$G1404,'1130 Salta'!$M$2:$M$485)/$K1404,0)</f>
        <v/>
      </c>
      <c r="O1404" s="31">
        <f>IFERROR($K1404*$N1404,"")</f>
        <v/>
      </c>
      <c r="P1404" s="31">
        <f>IFERROR($L1404*$N1404,"")</f>
        <v/>
      </c>
      <c r="Q1404" s="31">
        <f>$M1404*$N1404</f>
        <v/>
      </c>
      <c r="R1404" s="29" t="n"/>
      <c r="S1404" s="39" t="n"/>
      <c r="T1404" s="29" t="inlineStr">
        <is>
          <t>Sin recuento físico en el inventario de Avain</t>
        </is>
      </c>
      <c r="U1404" s="40" t="inlineStr">
        <is>
          <t>Sin recuento físico</t>
        </is>
      </c>
      <c r="V1404" s="29" t="n"/>
      <c r="W1404" s="29" t="n"/>
      <c r="X1404" s="29" t="n"/>
      <c r="Y1404" s="29" t="n"/>
      <c r="Z1404" s="29" t="n"/>
      <c r="AA1404" s="29" t="n"/>
    </row>
    <row r="1405">
      <c r="A1405" s="29" t="inlineStr">
        <is>
          <t>Salta</t>
        </is>
      </c>
      <c r="B1405" s="29" t="inlineStr">
        <is>
          <t>1130</t>
        </is>
      </c>
      <c r="C1405" s="29" t="inlineStr">
        <is>
          <t>Stock SAP</t>
        </is>
      </c>
      <c r="D1405" s="29" t="inlineStr">
        <is>
          <t>Medicamentos</t>
        </is>
      </c>
      <c r="E1405" s="29" t="inlineStr">
        <is>
          <t>ZMED</t>
        </is>
      </c>
      <c r="F1405" s="29" t="inlineStr">
        <is>
          <t>Dentro del alcance</t>
        </is>
      </c>
      <c r="G1405" s="29" t="inlineStr">
        <is>
          <t>1000624</t>
        </is>
      </c>
      <c r="H1405" s="29" t="inlineStr">
        <is>
          <t>LACTULON JARABE</t>
        </is>
      </c>
      <c r="I1405" s="29" t="n"/>
      <c r="J1405" s="29" t="n"/>
      <c r="K1405" s="30">
        <f>SUMIF('1130 Salta'!$A$2:$A$485,$G1405,'1130 Salta'!$I$2:$I$485)</f>
        <v/>
      </c>
      <c r="L1405" s="30">
        <f>SUMIF('1130 Salta'!$A$2:$A$485,$G1405,'1130 Salta'!$Q$2:$Q$485)</f>
        <v/>
      </c>
      <c r="M1405" s="30">
        <f>$K1405-$L1405</f>
        <v/>
      </c>
      <c r="N1405" s="31">
        <f>IFERROR(SUMIF('1130 Salta'!$A$2:$A$485,$G1405,'1130 Salta'!$M$2:$M$485)/$K1405,0)</f>
        <v/>
      </c>
      <c r="O1405" s="31">
        <f>IFERROR($K1405*$N1405,"")</f>
        <v/>
      </c>
      <c r="P1405" s="31">
        <f>IFERROR($L1405*$N1405,"")</f>
        <v/>
      </c>
      <c r="Q1405" s="31">
        <f>$M1405*$N1405</f>
        <v/>
      </c>
      <c r="R1405" s="29" t="n"/>
      <c r="S1405" s="39" t="n"/>
      <c r="T1405" s="29" t="inlineStr">
        <is>
          <t>Sin recuento físico en el inventario de Avain</t>
        </is>
      </c>
      <c r="U1405" s="40" t="inlineStr">
        <is>
          <t>Sin recuento físico</t>
        </is>
      </c>
      <c r="V1405" s="29" t="n"/>
      <c r="W1405" s="29" t="n"/>
      <c r="X1405" s="29" t="n"/>
      <c r="Y1405" s="29" t="n"/>
      <c r="Z1405" s="29" t="n"/>
      <c r="AA1405" s="29" t="n"/>
    </row>
    <row r="1406">
      <c r="A1406" s="29" t="inlineStr">
        <is>
          <t>Salta</t>
        </is>
      </c>
      <c r="B1406" s="29" t="inlineStr">
        <is>
          <t>1130</t>
        </is>
      </c>
      <c r="C1406" s="29" t="inlineStr">
        <is>
          <t>Stock SAP</t>
        </is>
      </c>
      <c r="D1406" s="29" t="inlineStr">
        <is>
          <t>Medicamentos</t>
        </is>
      </c>
      <c r="E1406" s="29" t="inlineStr">
        <is>
          <t>ZMED</t>
        </is>
      </c>
      <c r="F1406" s="29" t="inlineStr">
        <is>
          <t>Dentro del alcance</t>
        </is>
      </c>
      <c r="G1406" s="29" t="inlineStr">
        <is>
          <t>1000663</t>
        </is>
      </c>
      <c r="H1406" s="29" t="inlineStr">
        <is>
          <t>CEFTRIAXONA 1G FRA.AMPOLLA</t>
        </is>
      </c>
      <c r="I1406" s="29" t="inlineStr">
        <is>
          <t>63</t>
        </is>
      </c>
      <c r="J1406" s="29" t="inlineStr">
        <is>
          <t>Ceftriaxona fco ampolla</t>
        </is>
      </c>
      <c r="K1406" s="30">
        <f>SUMIF('1130 Salta'!$A$2:$A$485,$G1406,'1130 Salta'!$I$2:$I$485)</f>
        <v/>
      </c>
      <c r="L1406" s="30">
        <f>SUMIF('1130 Salta'!$A$2:$A$485,$G1406,'1130 Salta'!$Q$2:$Q$485)</f>
        <v/>
      </c>
      <c r="M1406" s="30">
        <f>$K1406-$L1406</f>
        <v/>
      </c>
      <c r="N1406" s="31">
        <f>IFERROR(SUMIF('1130 Salta'!$A$2:$A$485,$G1406,'1130 Salta'!$M$2:$M$485)/$K1406,0)</f>
        <v/>
      </c>
      <c r="O1406" s="31">
        <f>IFERROR($K1406*$N1406,"")</f>
        <v/>
      </c>
      <c r="P1406" s="31">
        <f>IFERROR($L1406*$N1406,"")</f>
        <v/>
      </c>
      <c r="Q1406" s="31">
        <f>$M1406*$N1406</f>
        <v/>
      </c>
      <c r="R1406" s="29" t="n"/>
      <c r="S1406" s="42" t="inlineStr">
        <is>
          <t>Media</t>
        </is>
      </c>
      <c r="T1406" s="29" t="inlineStr">
        <is>
          <t>Homologado – confianza Media – pendiente de validación</t>
        </is>
      </c>
      <c r="U1406" s="37" t="inlineStr">
        <is>
          <t>Dar de alta en SAP</t>
        </is>
      </c>
      <c r="V1406" s="29" t="inlineStr">
        <is>
          <t>Homologación por código Avain (master M11-010)</t>
        </is>
      </c>
      <c r="W1406" s="29" t="inlineStr">
        <is>
          <t>No</t>
        </is>
      </c>
      <c r="X1406" s="29" t="n"/>
      <c r="Y1406" s="29" t="inlineStr">
        <is>
          <t>Sí</t>
        </is>
      </c>
      <c r="Z1406" s="29" t="inlineStr">
        <is>
          <t>M11-010</t>
        </is>
      </c>
      <c r="AA1406" s="29" t="inlineStr">
        <is>
          <t>Homologación: confianza base Media + confianza SAP Alta → Media.</t>
        </is>
      </c>
    </row>
    <row r="1407">
      <c r="A1407" s="29" t="inlineStr">
        <is>
          <t>Salta</t>
        </is>
      </c>
      <c r="B1407" s="29" t="inlineStr">
        <is>
          <t>1130</t>
        </is>
      </c>
      <c r="C1407" s="29" t="inlineStr">
        <is>
          <t>Stock SAP</t>
        </is>
      </c>
      <c r="D1407" s="29" t="inlineStr">
        <is>
          <t>Medicamentos</t>
        </is>
      </c>
      <c r="E1407" s="29" t="inlineStr">
        <is>
          <t>ZMED</t>
        </is>
      </c>
      <c r="F1407" s="29" t="inlineStr">
        <is>
          <t>Dentro del alcance</t>
        </is>
      </c>
      <c r="G1407" s="29" t="inlineStr">
        <is>
          <t>1001083</t>
        </is>
      </c>
      <c r="H1407" s="29" t="inlineStr">
        <is>
          <t>ALCON LAGRIMAS II 15ML</t>
        </is>
      </c>
      <c r="I1407" s="29" t="inlineStr">
        <is>
          <t>164</t>
        </is>
      </c>
      <c r="J1407" s="29" t="inlineStr">
        <is>
          <t>Lagrimas Artificiales gotas oftalmicas x 15ml</t>
        </is>
      </c>
      <c r="K1407" s="30">
        <f>SUMIF('1130 Salta'!$A$2:$A$485,$G1407,'1130 Salta'!$I$2:$I$485)</f>
        <v/>
      </c>
      <c r="L1407" s="30">
        <f>SUMIF('1130 Salta'!$A$2:$A$485,$G1407,'1130 Salta'!$Q$2:$Q$485)</f>
        <v/>
      </c>
      <c r="M1407" s="30">
        <f>$K1407-$L1407</f>
        <v/>
      </c>
      <c r="N1407" s="31">
        <f>IFERROR(SUMIF('1130 Salta'!$A$2:$A$485,$G1407,'1130 Salta'!$M$2:$M$485)/$K1407,0)</f>
        <v/>
      </c>
      <c r="O1407" s="31">
        <f>IFERROR($K1407*$N1407,"")</f>
        <v/>
      </c>
      <c r="P1407" s="31">
        <f>IFERROR($L1407*$N1407,"")</f>
        <v/>
      </c>
      <c r="Q1407" s="31">
        <f>$M1407*$N1407</f>
        <v/>
      </c>
      <c r="R1407" s="29" t="n"/>
      <c r="S1407" s="38" t="inlineStr">
        <is>
          <t>Baja</t>
        </is>
      </c>
      <c r="T1407" s="29" t="inlineStr">
        <is>
          <t>Homologado – confianza Baja – pendiente de validación</t>
        </is>
      </c>
      <c r="U1407" s="37" t="inlineStr">
        <is>
          <t>Dar de alta en SAP</t>
        </is>
      </c>
      <c r="V1407" s="29" t="inlineStr">
        <is>
          <t>Homologación por código Avain (master M14-003)</t>
        </is>
      </c>
      <c r="W1407" s="29" t="inlineStr">
        <is>
          <t>No</t>
        </is>
      </c>
      <c r="X1407" s="29" t="n"/>
      <c r="Y1407" s="29" t="inlineStr">
        <is>
          <t>Sí</t>
        </is>
      </c>
      <c r="Z1407" s="29" t="inlineStr">
        <is>
          <t>M14-003</t>
        </is>
      </c>
      <c r="AA1407" s="29" t="inlineStr">
        <is>
          <t>Homologación: confianza base Alta + confianza SAP Media → Media. La nomenclatura del material imputado no respalda por sí sola la equivalencia (similitud 0.43); el vínculo proviene sólo de la homologación. Nivel degradado a Baja. Otros códigos SAP del master no están en el stock de este centro: 1000784, 1005277.</t>
        </is>
      </c>
    </row>
    <row r="1408">
      <c r="A1408" s="29" t="inlineStr">
        <is>
          <t>Salta</t>
        </is>
      </c>
      <c r="B1408" s="29" t="inlineStr">
        <is>
          <t>1130</t>
        </is>
      </c>
      <c r="C1408" s="29" t="inlineStr">
        <is>
          <t>Stock SAP</t>
        </is>
      </c>
      <c r="D1408" s="29" t="inlineStr">
        <is>
          <t>Medicamentos</t>
        </is>
      </c>
      <c r="E1408" s="29" t="inlineStr">
        <is>
          <t>ZMED</t>
        </is>
      </c>
      <c r="F1408" s="29" t="inlineStr">
        <is>
          <t>Dentro del alcance</t>
        </is>
      </c>
      <c r="G1408" s="29" t="inlineStr">
        <is>
          <t>1005136</t>
        </is>
      </c>
      <c r="H1408" s="29" t="inlineStr">
        <is>
          <t>MUCOLITIC ANTITUSIVO JBE</t>
        </is>
      </c>
      <c r="I1408" s="29" t="n"/>
      <c r="J1408" s="29" t="n"/>
      <c r="K1408" s="30">
        <f>SUMIF('1130 Salta'!$A$2:$A$485,$G1408,'1130 Salta'!$I$2:$I$485)</f>
        <v/>
      </c>
      <c r="L1408" s="30">
        <f>SUMIF('1130 Salta'!$A$2:$A$485,$G1408,'1130 Salta'!$Q$2:$Q$485)</f>
        <v/>
      </c>
      <c r="M1408" s="30">
        <f>$K1408-$L1408</f>
        <v/>
      </c>
      <c r="N1408" s="31">
        <f>IFERROR(SUMIF('1130 Salta'!$A$2:$A$485,$G1408,'1130 Salta'!$M$2:$M$485)/$K1408,0)</f>
        <v/>
      </c>
      <c r="O1408" s="31">
        <f>IFERROR($K1408*$N1408,"")</f>
        <v/>
      </c>
      <c r="P1408" s="31">
        <f>IFERROR($L1408*$N1408,"")</f>
        <v/>
      </c>
      <c r="Q1408" s="31">
        <f>$M1408*$N1408</f>
        <v/>
      </c>
      <c r="R1408" s="29" t="n"/>
      <c r="S1408" s="39" t="n"/>
      <c r="T1408" s="29" t="inlineStr">
        <is>
          <t>Sin recuento físico en el inventario de Avain</t>
        </is>
      </c>
      <c r="U1408" s="40" t="inlineStr">
        <is>
          <t>Sin recuento físico</t>
        </is>
      </c>
      <c r="V1408" s="29" t="n"/>
      <c r="W1408" s="29" t="n"/>
      <c r="X1408" s="29" t="n"/>
      <c r="Y1408" s="29" t="n"/>
      <c r="Z1408" s="29" t="n"/>
      <c r="AA1408" s="29" t="n"/>
    </row>
    <row r="1409">
      <c r="A1409" s="29" t="inlineStr">
        <is>
          <t>Salta</t>
        </is>
      </c>
      <c r="B1409" s="29" t="inlineStr">
        <is>
          <t>1130</t>
        </is>
      </c>
      <c r="C1409" s="29" t="inlineStr">
        <is>
          <t>Stock SAP</t>
        </is>
      </c>
      <c r="D1409" s="29" t="inlineStr">
        <is>
          <t>Medicamentos</t>
        </is>
      </c>
      <c r="E1409" s="29" t="inlineStr">
        <is>
          <t>ZMED</t>
        </is>
      </c>
      <c r="F1409" s="29" t="inlineStr">
        <is>
          <t>Dentro del alcance</t>
        </is>
      </c>
      <c r="G1409" s="29" t="inlineStr">
        <is>
          <t>1005144</t>
        </is>
      </c>
      <c r="H1409" s="29" t="inlineStr">
        <is>
          <t>VASELINA SOLIDA POR 50 GRS</t>
        </is>
      </c>
      <c r="I1409" s="29" t="n"/>
      <c r="J1409" s="29" t="n"/>
      <c r="K1409" s="30">
        <f>SUMIF('1130 Salta'!$A$2:$A$485,$G1409,'1130 Salta'!$I$2:$I$485)</f>
        <v/>
      </c>
      <c r="L1409" s="30">
        <f>SUMIF('1130 Salta'!$A$2:$A$485,$G1409,'1130 Salta'!$Q$2:$Q$485)</f>
        <v/>
      </c>
      <c r="M1409" s="30">
        <f>$K1409-$L1409</f>
        <v/>
      </c>
      <c r="N1409" s="31">
        <f>IFERROR(SUMIF('1130 Salta'!$A$2:$A$485,$G1409,'1130 Salta'!$M$2:$M$485)/$K1409,0)</f>
        <v/>
      </c>
      <c r="O1409" s="31">
        <f>IFERROR($K1409*$N1409,"")</f>
        <v/>
      </c>
      <c r="P1409" s="31">
        <f>IFERROR($L1409*$N1409,"")</f>
        <v/>
      </c>
      <c r="Q1409" s="31">
        <f>$M1409*$N1409</f>
        <v/>
      </c>
      <c r="R1409" s="29" t="n"/>
      <c r="S1409" s="39" t="n"/>
      <c r="T1409" s="29" t="inlineStr">
        <is>
          <t>Sin recuento físico en el inventario de Avain</t>
        </is>
      </c>
      <c r="U1409" s="40" t="inlineStr">
        <is>
          <t>Sin recuento físico</t>
        </is>
      </c>
      <c r="V1409" s="29" t="n"/>
      <c r="W1409" s="29" t="n"/>
      <c r="X1409" s="29" t="n"/>
      <c r="Y1409" s="29" t="n"/>
      <c r="Z1409" s="29" t="n"/>
      <c r="AA1409" s="29" t="n"/>
    </row>
    <row r="1410">
      <c r="A1410" s="29" t="inlineStr">
        <is>
          <t>Salta</t>
        </is>
      </c>
      <c r="B1410" s="29" t="inlineStr">
        <is>
          <t>1130</t>
        </is>
      </c>
      <c r="C1410" s="29" t="inlineStr">
        <is>
          <t>Stock SAP</t>
        </is>
      </c>
      <c r="D1410" s="29" t="inlineStr">
        <is>
          <t>Medicamentos</t>
        </is>
      </c>
      <c r="E1410" s="29" t="inlineStr">
        <is>
          <t>ZMED</t>
        </is>
      </c>
      <c r="F1410" s="29" t="inlineStr">
        <is>
          <t>Dentro del alcance</t>
        </is>
      </c>
      <c r="G1410" s="29" t="inlineStr">
        <is>
          <t>1005182</t>
        </is>
      </c>
      <c r="H1410" s="29" t="inlineStr">
        <is>
          <t>BUDESONIDE AEROSOL 200MCG X 200DOSIS</t>
        </is>
      </c>
      <c r="I1410" s="29" t="inlineStr">
        <is>
          <t>407</t>
        </is>
      </c>
      <c r="J1410" s="29" t="inlineStr">
        <is>
          <t>Budesonide mcg/ aerosol 200 dosis</t>
        </is>
      </c>
      <c r="K1410" s="30">
        <f>SUMIF('1130 Salta'!$A$2:$A$485,$G1410,'1130 Salta'!$I$2:$I$485)</f>
        <v/>
      </c>
      <c r="L1410" s="30">
        <f>SUMIF('1130 Salta'!$A$2:$A$485,$G1410,'1130 Salta'!$Q$2:$Q$485)</f>
        <v/>
      </c>
      <c r="M1410" s="30">
        <f>$K1410-$L1410</f>
        <v/>
      </c>
      <c r="N1410" s="31">
        <f>IFERROR(SUMIF('1130 Salta'!$A$2:$A$485,$G1410,'1130 Salta'!$M$2:$M$485)/$K1410,0)</f>
        <v/>
      </c>
      <c r="O1410" s="31">
        <f>IFERROR($K1410*$N1410,"")</f>
        <v/>
      </c>
      <c r="P1410" s="31">
        <f>IFERROR($L1410*$N1410,"")</f>
        <v/>
      </c>
      <c r="Q1410" s="31">
        <f>$M1410*$N1410</f>
        <v/>
      </c>
      <c r="R1410" s="29" t="n"/>
      <c r="S1410" s="42" t="inlineStr">
        <is>
          <t>Media</t>
        </is>
      </c>
      <c r="T1410" s="29" t="inlineStr">
        <is>
          <t>Homologado – confianza Media – pendiente de validación</t>
        </is>
      </c>
      <c r="U1410" s="38" t="inlineStr">
        <is>
          <t>Dar de baja en SAP</t>
        </is>
      </c>
      <c r="V1410" s="29" t="inlineStr">
        <is>
          <t>Cruce por nomenclatura SAP</t>
        </is>
      </c>
      <c r="W1410" s="29" t="inlineStr">
        <is>
          <t>No</t>
        </is>
      </c>
      <c r="X1410" s="29" t="n"/>
      <c r="Y1410" s="29" t="inlineStr">
        <is>
          <t>Sí</t>
        </is>
      </c>
      <c r="Z1410" s="29" t="inlineStr">
        <is>
          <t>M05-004</t>
        </is>
      </c>
      <c r="AA1410" s="29" t="inlineStr">
        <is>
          <t>Homologado al master M05-004, pero sus códigos SAP (1000839) no figuran en el stock SAP de este centro. Cruce por nomenclatura: una nomenclatura no informa dosis; similitud 0.78.</t>
        </is>
      </c>
    </row>
    <row r="1411">
      <c r="A1411" s="29" t="inlineStr">
        <is>
          <t>Salta</t>
        </is>
      </c>
      <c r="B1411" s="29" t="inlineStr">
        <is>
          <t>1130</t>
        </is>
      </c>
      <c r="C1411" s="29" t="inlineStr">
        <is>
          <t>Stock SAP</t>
        </is>
      </c>
      <c r="D1411" s="29" t="inlineStr">
        <is>
          <t>Medicamentos</t>
        </is>
      </c>
      <c r="E1411" s="29" t="inlineStr">
        <is>
          <t>ZMED</t>
        </is>
      </c>
      <c r="F1411" s="29" t="inlineStr">
        <is>
          <t>Dentro del alcance</t>
        </is>
      </c>
      <c r="G1411" s="29" t="inlineStr">
        <is>
          <t>1005358</t>
        </is>
      </c>
      <c r="H1411" s="29" t="inlineStr">
        <is>
          <t>AMOXICILINA  500 MGR</t>
        </is>
      </c>
      <c r="I1411" s="29" t="inlineStr">
        <is>
          <t>384</t>
        </is>
      </c>
      <c r="J1411" s="29" t="inlineStr">
        <is>
          <t>Amoxicilina 500 mg</t>
        </is>
      </c>
      <c r="K1411" s="30">
        <f>SUMIF('1130 Salta'!$A$2:$A$485,$G1411,'1130 Salta'!$I$2:$I$485)</f>
        <v/>
      </c>
      <c r="L1411" s="30">
        <f>SUMIF('1130 Salta'!$A$2:$A$485,$G1411,'1130 Salta'!$Q$2:$Q$485)</f>
        <v/>
      </c>
      <c r="M1411" s="30">
        <f>$K1411-$L1411</f>
        <v/>
      </c>
      <c r="N1411" s="31">
        <f>IFERROR(SUMIF('1130 Salta'!$A$2:$A$485,$G1411,'1130 Salta'!$M$2:$M$485)/$K1411,0)</f>
        <v/>
      </c>
      <c r="O1411" s="31">
        <f>IFERROR($K1411*$N1411,"")</f>
        <v/>
      </c>
      <c r="P1411" s="31">
        <f>IFERROR($L1411*$N1411,"")</f>
        <v/>
      </c>
      <c r="Q1411" s="31">
        <f>$M1411*$N1411</f>
        <v/>
      </c>
      <c r="R1411" s="29" t="n"/>
      <c r="S1411" s="37" t="inlineStr">
        <is>
          <t>Alta</t>
        </is>
      </c>
      <c r="T1411" s="29" t="inlineStr">
        <is>
          <t>Homologado – confianza Alta</t>
        </is>
      </c>
      <c r="U1411" s="37" t="inlineStr">
        <is>
          <t>Dar de alta en SAP</t>
        </is>
      </c>
      <c r="V1411" s="29" t="inlineStr">
        <is>
          <t>Cruce por nomenclatura SAP</t>
        </is>
      </c>
      <c r="W1411" s="29" t="inlineStr">
        <is>
          <t>No</t>
        </is>
      </c>
      <c r="X1411" s="29" t="n"/>
      <c r="Y1411" s="29" t="inlineStr">
        <is>
          <t>No</t>
        </is>
      </c>
      <c r="Z1411" s="29" t="n"/>
      <c r="AA1411" s="29" t="inlineStr">
        <is>
          <t>Cruce por nomenclatura: dosis coincide; similitud 1.00.</t>
        </is>
      </c>
    </row>
    <row r="1412">
      <c r="A1412" s="29" t="inlineStr">
        <is>
          <t>Salta</t>
        </is>
      </c>
      <c r="B1412" s="29" t="inlineStr">
        <is>
          <t>1130</t>
        </is>
      </c>
      <c r="C1412" s="29" t="inlineStr">
        <is>
          <t>Stock SAP</t>
        </is>
      </c>
      <c r="D1412" s="29" t="inlineStr">
        <is>
          <t>Descartables</t>
        </is>
      </c>
      <c r="E1412" s="29" t="inlineStr">
        <is>
          <t>ZDES</t>
        </is>
      </c>
      <c r="F1412" s="29" t="inlineStr">
        <is>
          <t>Dentro del alcance</t>
        </is>
      </c>
      <c r="G1412" s="29" t="inlineStr">
        <is>
          <t>2000019</t>
        </is>
      </c>
      <c r="H1412" s="29" t="inlineStr">
        <is>
          <t>TUBO ENDOTRAQ N° 7.5 C/BALON</t>
        </is>
      </c>
      <c r="I1412" s="29" t="inlineStr">
        <is>
          <t>243; 244; 245; 246</t>
        </is>
      </c>
      <c r="J1412" s="29" t="inlineStr">
        <is>
          <t>Tubo endotraqueal Fr 28 N7; Tubo endotraqueal Fr 30 N7.5; Tubo endotraqueal Fr 32 N8; Tubo endotraqueal Fr 34 N8.5</t>
        </is>
      </c>
      <c r="K1412" s="30">
        <f>SUMIF('1130 Salta'!$A$2:$A$485,$G1412,'1130 Salta'!$I$2:$I$485)</f>
        <v/>
      </c>
      <c r="L1412" s="30">
        <f>SUMIF('1130 Salta'!$A$2:$A$485,$G1412,'1130 Salta'!$Q$2:$Q$485)</f>
        <v/>
      </c>
      <c r="M1412" s="30">
        <f>$K1412-$L1412</f>
        <v/>
      </c>
      <c r="N1412" s="31">
        <f>IFERROR(SUMIF('1130 Salta'!$A$2:$A$485,$G1412,'1130 Salta'!$M$2:$M$485)/$K1412,0)</f>
        <v/>
      </c>
      <c r="O1412" s="31">
        <f>IFERROR($K1412*$N1412,"")</f>
        <v/>
      </c>
      <c r="P1412" s="31">
        <f>IFERROR($L1412*$N1412,"")</f>
        <v/>
      </c>
      <c r="Q1412" s="31">
        <f>$M1412*$N1412</f>
        <v/>
      </c>
      <c r="R1412" s="29" t="n"/>
      <c r="S1412" s="38" t="inlineStr">
        <is>
          <t>Baja</t>
        </is>
      </c>
      <c r="T1412" s="29" t="inlineStr">
        <is>
          <t>Homologado – confianza Baja – pendiente de validación</t>
        </is>
      </c>
      <c r="U1412" s="37" t="inlineStr">
        <is>
          <t>Dar de alta en SAP</t>
        </is>
      </c>
      <c r="V1412" s="29" t="inlineStr">
        <is>
          <t>Homologación por código Avain (master D-166); Homologación por código Avain (master K-220)</t>
        </is>
      </c>
      <c r="W1412" s="29" t="inlineStr">
        <is>
          <t>Sí</t>
        </is>
      </c>
      <c r="X1412" s="29" t="inlineStr">
        <is>
          <t>2000019, 2000078, 2000020</t>
        </is>
      </c>
      <c r="Y1412" s="29" t="inlineStr">
        <is>
          <t>Sí</t>
        </is>
      </c>
      <c r="Z1412" s="29" t="inlineStr">
        <is>
          <t>D-166; K-220</t>
        </is>
      </c>
      <c r="AA1412" s="29" t="inlineStr">
        <is>
          <t>Varias denominaciones del inventario físico corresponden a este material SAP (243 Tubo endotraqueal Fr 28 N7; 244 Tubo endotraqueal Fr 30 N7.5; 245 Tubo endotraqueal Fr 32 N8; 246 Tubo endotraqueal Fr 34 N8.5). Se sumaron las cantidades físicas. Homologación: confianza base Media + confianza SAP Media → Media. Aunque la homologación vincula estos registros, la presentación no coincide con el material imputado (calibre/talle/medida distinta; similitud 0.30). Nivel degradado a Baja: verificar si corresponde otro código SAP. El cruce SAP–Avain identificó 2 códigos SAP como posibles equivalentes del mismo ítem de Avain (2000019, 2000078). Se imputó al primero (lógica BUSCARV); requiere validación posterior. Otros códigos SAP del master no están en el stock de este centro: 2000077, 2000442, 2001365. Homologación: confianza base Media + confianza SAP Media → Media. Aunque la homologación vincula estos registros, la presentación no coincide con el material imputado (calibre/talle/medida distinta; similitud 0.31). Nivel degradado a Baja: verificar si corresponde otro código SAP. El cruce SAP–Avain identificó 2 códigos SAP como posibles equivalentes del mismo ítem de Avain (2000019, 2000078). Se imputó al primero (lógica BUSCARV); requiere validación posterior. Otros códigos SAP del master no están en el stock de este centro: 2000077, 2000442, 2001365. Homologación: confianza base Media + confianza SAP Media → Media. Aunque la homologación vincula estos registros, la presentación no coincide con el material imputado (calibre/talle/medida distinta; similitud 0.30). Nivel degradado a Baja: verificar si corresponde otro código SAP. El cruce SAP–Avain identificó 2 códigos SAP como posibles equivalentes del mismo ítem de Avain (2000019, 2000078). Se imputó al primero (lógica BUSCARV); requiere validación posterior. Otros códigos SAP del master no están en el stock de este centro: 2000077, 2000442, 2001365. Homologación: confianza base Media + confianza SAP Media → Media. Aunque la homologación vincula estos registros, la presentación no coincide con el material imputado (calibre/talle/medida distinta; similitud 0.30). Nivel degradado a Baja: verificar si corresponde otro código SAP. El cruce SAP–Avain identificó 3 códigos SAP como posibles equivalentes del mismo ítem de Avain (2000019, 2000078, 2000020). Se imputó al primero (lógica BUSCARV); requiere validación posterior. Otros códigos SAP del master no están en el stock de este centro: 2000077, 2000442, 2001365.</t>
        </is>
      </c>
    </row>
    <row r="1413">
      <c r="A1413" s="29" t="inlineStr">
        <is>
          <t>Salta</t>
        </is>
      </c>
      <c r="B1413" s="29" t="inlineStr">
        <is>
          <t>1130</t>
        </is>
      </c>
      <c r="C1413" s="29" t="inlineStr">
        <is>
          <t>Stock SAP</t>
        </is>
      </c>
      <c r="D1413" s="29" t="inlineStr">
        <is>
          <t>Descartables</t>
        </is>
      </c>
      <c r="E1413" s="29" t="inlineStr">
        <is>
          <t>ZDES</t>
        </is>
      </c>
      <c r="F1413" s="29" t="inlineStr">
        <is>
          <t>Dentro del alcance</t>
        </is>
      </c>
      <c r="G1413" s="29" t="inlineStr">
        <is>
          <t>2000020</t>
        </is>
      </c>
      <c r="H1413" s="29" t="inlineStr">
        <is>
          <t>TUBO ENDOTRAQ N° 8.5 C/BALON</t>
        </is>
      </c>
      <c r="I1413" s="29" t="n"/>
      <c r="J1413" s="29" t="n"/>
      <c r="K1413" s="30">
        <f>SUMIF('1130 Salta'!$A$2:$A$485,$G1413,'1130 Salta'!$I$2:$I$485)</f>
        <v/>
      </c>
      <c r="L1413" s="30">
        <f>SUMIF('1130 Salta'!$A$2:$A$485,$G1413,'1130 Salta'!$Q$2:$Q$485)</f>
        <v/>
      </c>
      <c r="M1413" s="30">
        <f>$K1413-$L1413</f>
        <v/>
      </c>
      <c r="N1413" s="31">
        <f>IFERROR(SUMIF('1130 Salta'!$A$2:$A$485,$G1413,'1130 Salta'!$M$2:$M$485)/$K1413,0)</f>
        <v/>
      </c>
      <c r="O1413" s="31">
        <f>IFERROR($K1413*$N1413,"")</f>
        <v/>
      </c>
      <c r="P1413" s="31">
        <f>IFERROR($L1413*$N1413,"")</f>
        <v/>
      </c>
      <c r="Q1413" s="31">
        <f>$M1413*$N1413</f>
        <v/>
      </c>
      <c r="R1413" s="29" t="n"/>
      <c r="S1413" s="39" t="n"/>
      <c r="T1413" s="29" t="inlineStr">
        <is>
          <t>Sin recuento físico en el inventario de Avain</t>
        </is>
      </c>
      <c r="U1413" s="40" t="inlineStr">
        <is>
          <t>Sin recuento físico</t>
        </is>
      </c>
      <c r="V1413" s="29" t="n"/>
      <c r="W1413" s="29" t="n"/>
      <c r="X1413" s="29" t="n"/>
      <c r="Y1413" s="29" t="n"/>
      <c r="Z1413" s="29" t="n"/>
      <c r="AA1413" s="29" t="n"/>
    </row>
    <row r="1414">
      <c r="A1414" s="29" t="inlineStr">
        <is>
          <t>Salta</t>
        </is>
      </c>
      <c r="B1414" s="29" t="inlineStr">
        <is>
          <t>1130</t>
        </is>
      </c>
      <c r="C1414" s="29" t="inlineStr">
        <is>
          <t>Stock SAP</t>
        </is>
      </c>
      <c r="D1414" s="29" t="inlineStr">
        <is>
          <t>Descartables</t>
        </is>
      </c>
      <c r="E1414" s="29" t="inlineStr">
        <is>
          <t>ZDES</t>
        </is>
      </c>
      <c r="F1414" s="29" t="inlineStr">
        <is>
          <t>Dentro del alcance</t>
        </is>
      </c>
      <c r="G1414" s="29" t="inlineStr">
        <is>
          <t>2000078</t>
        </is>
      </c>
      <c r="H1414" s="29" t="inlineStr">
        <is>
          <t>TUBO ENDOTRAQ N° 8 C/BALON</t>
        </is>
      </c>
      <c r="I1414" s="29" t="n"/>
      <c r="J1414" s="29" t="n"/>
      <c r="K1414" s="30">
        <f>SUMIF('1130 Salta'!$A$2:$A$485,$G1414,'1130 Salta'!$I$2:$I$485)</f>
        <v/>
      </c>
      <c r="L1414" s="30">
        <f>SUMIF('1130 Salta'!$A$2:$A$485,$G1414,'1130 Salta'!$Q$2:$Q$485)</f>
        <v/>
      </c>
      <c r="M1414" s="30">
        <f>$K1414-$L1414</f>
        <v/>
      </c>
      <c r="N1414" s="31">
        <f>IFERROR(SUMIF('1130 Salta'!$A$2:$A$485,$G1414,'1130 Salta'!$M$2:$M$485)/$K1414,0)</f>
        <v/>
      </c>
      <c r="O1414" s="31">
        <f>IFERROR($K1414*$N1414,"")</f>
        <v/>
      </c>
      <c r="P1414" s="31">
        <f>IFERROR($L1414*$N1414,"")</f>
        <v/>
      </c>
      <c r="Q1414" s="31">
        <f>$M1414*$N1414</f>
        <v/>
      </c>
      <c r="R1414" s="29" t="n"/>
      <c r="S1414" s="39" t="n"/>
      <c r="T1414" s="29" t="inlineStr">
        <is>
          <t>Sin recuento físico en el inventario de Avain</t>
        </is>
      </c>
      <c r="U1414" s="40" t="inlineStr">
        <is>
          <t>Sin recuento físico</t>
        </is>
      </c>
      <c r="V1414" s="29" t="n"/>
      <c r="W1414" s="29" t="n"/>
      <c r="X1414" s="29" t="n"/>
      <c r="Y1414" s="29" t="n"/>
      <c r="Z1414" s="29" t="n"/>
      <c r="AA1414" s="29" t="n"/>
    </row>
    <row r="1415">
      <c r="A1415" s="29" t="inlineStr">
        <is>
          <t>Salta</t>
        </is>
      </c>
      <c r="B1415" s="29" t="inlineStr">
        <is>
          <t>1130</t>
        </is>
      </c>
      <c r="C1415" s="29" t="inlineStr">
        <is>
          <t>Stock SAP</t>
        </is>
      </c>
      <c r="D1415" s="29" t="inlineStr">
        <is>
          <t>Descartables</t>
        </is>
      </c>
      <c r="E1415" s="29" t="inlineStr">
        <is>
          <t>ZDES</t>
        </is>
      </c>
      <c r="F1415" s="29" t="inlineStr">
        <is>
          <t>Dentro del alcance</t>
        </is>
      </c>
      <c r="G1415" s="29" t="inlineStr">
        <is>
          <t>2000100</t>
        </is>
      </c>
      <c r="H1415" s="29" t="inlineStr">
        <is>
          <t>BOLSA COLECTORA DE ORINA X 2000 ML</t>
        </is>
      </c>
      <c r="I1415" s="29" t="inlineStr">
        <is>
          <t>48</t>
        </is>
      </c>
      <c r="J1415" s="29" t="inlineStr">
        <is>
          <t>Bolsa Colectora p/orina</t>
        </is>
      </c>
      <c r="K1415" s="30">
        <f>SUMIF('1130 Salta'!$A$2:$A$485,$G1415,'1130 Salta'!$I$2:$I$485)</f>
        <v/>
      </c>
      <c r="L1415" s="30">
        <f>SUMIF('1130 Salta'!$A$2:$A$485,$G1415,'1130 Salta'!$Q$2:$Q$485)</f>
        <v/>
      </c>
      <c r="M1415" s="30">
        <f>$K1415-$L1415</f>
        <v/>
      </c>
      <c r="N1415" s="31">
        <f>IFERROR(SUMIF('1130 Salta'!$A$2:$A$485,$G1415,'1130 Salta'!$M$2:$M$485)/$K1415,0)</f>
        <v/>
      </c>
      <c r="O1415" s="31">
        <f>IFERROR($K1415*$N1415,"")</f>
        <v/>
      </c>
      <c r="P1415" s="31">
        <f>IFERROR($L1415*$N1415,"")</f>
        <v/>
      </c>
      <c r="Q1415" s="31">
        <f>$M1415*$N1415</f>
        <v/>
      </c>
      <c r="R1415" s="29" t="n"/>
      <c r="S1415" s="37" t="inlineStr">
        <is>
          <t>Alta</t>
        </is>
      </c>
      <c r="T1415" s="29" t="inlineStr">
        <is>
          <t>Homologado – confianza Alta</t>
        </is>
      </c>
      <c r="U1415" s="37" t="inlineStr">
        <is>
          <t>Dar de alta en SAP</t>
        </is>
      </c>
      <c r="V1415" s="29" t="inlineStr">
        <is>
          <t>Homologación por código Avain (master D-165)</t>
        </is>
      </c>
      <c r="W1415" s="29" t="inlineStr">
        <is>
          <t>No</t>
        </is>
      </c>
      <c r="X1415" s="29" t="n"/>
      <c r="Y1415" s="29" t="inlineStr">
        <is>
          <t>Sí</t>
        </is>
      </c>
      <c r="Z1415" s="29" t="inlineStr">
        <is>
          <t>D-165</t>
        </is>
      </c>
      <c r="AA1415" s="29" t="inlineStr">
        <is>
          <t>Homologación: confianza base Alta + confianza SAP Alta → Alta.</t>
        </is>
      </c>
    </row>
    <row r="1416">
      <c r="A1416" s="29" t="inlineStr">
        <is>
          <t>Salta</t>
        </is>
      </c>
      <c r="B1416" s="29" t="inlineStr">
        <is>
          <t>1130</t>
        </is>
      </c>
      <c r="C1416" s="29" t="inlineStr">
        <is>
          <t>Stock SAP</t>
        </is>
      </c>
      <c r="D1416" s="29" t="inlineStr">
        <is>
          <t>Descartables</t>
        </is>
      </c>
      <c r="E1416" s="29" t="inlineStr">
        <is>
          <t>ZDES</t>
        </is>
      </c>
      <c r="F1416" s="29" t="inlineStr">
        <is>
          <t>Dentro del alcance</t>
        </is>
      </c>
      <c r="G1416" s="29" t="inlineStr">
        <is>
          <t>2000101</t>
        </is>
      </c>
      <c r="H1416" s="29" t="inlineStr">
        <is>
          <t>BOLSA ROJA GRANDE</t>
        </is>
      </c>
      <c r="I1416" s="29" t="n"/>
      <c r="J1416" s="29" t="n"/>
      <c r="K1416" s="30">
        <f>SUMIF('1130 Salta'!$A$2:$A$485,$G1416,'1130 Salta'!$I$2:$I$485)</f>
        <v/>
      </c>
      <c r="L1416" s="30">
        <f>SUMIF('1130 Salta'!$A$2:$A$485,$G1416,'1130 Salta'!$Q$2:$Q$485)</f>
        <v/>
      </c>
      <c r="M1416" s="30">
        <f>$K1416-$L1416</f>
        <v/>
      </c>
      <c r="N1416" s="31">
        <f>IFERROR(SUMIF('1130 Salta'!$A$2:$A$485,$G1416,'1130 Salta'!$M$2:$M$485)/$K1416,0)</f>
        <v/>
      </c>
      <c r="O1416" s="31">
        <f>IFERROR($K1416*$N1416,"")</f>
        <v/>
      </c>
      <c r="P1416" s="31">
        <f>IFERROR($L1416*$N1416,"")</f>
        <v/>
      </c>
      <c r="Q1416" s="31">
        <f>$M1416*$N1416</f>
        <v/>
      </c>
      <c r="R1416" s="29" t="n"/>
      <c r="S1416" s="39" t="n"/>
      <c r="T1416" s="29" t="inlineStr">
        <is>
          <t>Sin recuento físico en el inventario de Avain</t>
        </is>
      </c>
      <c r="U1416" s="40" t="inlineStr">
        <is>
          <t>Sin recuento físico</t>
        </is>
      </c>
      <c r="V1416" s="29" t="n"/>
      <c r="W1416" s="29" t="n"/>
      <c r="X1416" s="29" t="n"/>
      <c r="Y1416" s="29" t="n"/>
      <c r="Z1416" s="29" t="n"/>
      <c r="AA1416" s="29" t="n"/>
    </row>
    <row r="1417">
      <c r="A1417" s="29" t="inlineStr">
        <is>
          <t>Salta</t>
        </is>
      </c>
      <c r="B1417" s="29" t="inlineStr">
        <is>
          <t>1130</t>
        </is>
      </c>
      <c r="C1417" s="29" t="inlineStr">
        <is>
          <t>Stock SAP</t>
        </is>
      </c>
      <c r="D1417" s="29" t="inlineStr">
        <is>
          <t>Descartables</t>
        </is>
      </c>
      <c r="E1417" s="29" t="inlineStr">
        <is>
          <t>ZDES</t>
        </is>
      </c>
      <c r="F1417" s="29" t="inlineStr">
        <is>
          <t>Dentro del alcance</t>
        </is>
      </c>
      <c r="G1417" s="29" t="inlineStr">
        <is>
          <t>2000157</t>
        </is>
      </c>
      <c r="H1417" s="29" t="inlineStr">
        <is>
          <t>GUANTES DE EXAMINACIÓN TALLE L</t>
        </is>
      </c>
      <c r="I1417" s="29" t="n"/>
      <c r="J1417" s="29" t="n"/>
      <c r="K1417" s="30">
        <f>SUMIF('1130 Salta'!$A$2:$A$485,$G1417,'1130 Salta'!$I$2:$I$485)</f>
        <v/>
      </c>
      <c r="L1417" s="30">
        <f>SUMIF('1130 Salta'!$A$2:$A$485,$G1417,'1130 Salta'!$Q$2:$Q$485)</f>
        <v/>
      </c>
      <c r="M1417" s="30">
        <f>$K1417-$L1417</f>
        <v/>
      </c>
      <c r="N1417" s="31">
        <f>IFERROR(SUMIF('1130 Salta'!$A$2:$A$485,$G1417,'1130 Salta'!$M$2:$M$485)/$K1417,0)</f>
        <v/>
      </c>
      <c r="O1417" s="31">
        <f>IFERROR($K1417*$N1417,"")</f>
        <v/>
      </c>
      <c r="P1417" s="31">
        <f>IFERROR($L1417*$N1417,"")</f>
        <v/>
      </c>
      <c r="Q1417" s="31">
        <f>$M1417*$N1417</f>
        <v/>
      </c>
      <c r="R1417" s="29" t="n"/>
      <c r="S1417" s="39" t="n"/>
      <c r="T1417" s="29" t="inlineStr">
        <is>
          <t>Sin recuento físico en el inventario de Avain</t>
        </is>
      </c>
      <c r="U1417" s="40" t="inlineStr">
        <is>
          <t>Sin recuento físico</t>
        </is>
      </c>
      <c r="V1417" s="29" t="n"/>
      <c r="W1417" s="29" t="n"/>
      <c r="X1417" s="29" t="n"/>
      <c r="Y1417" s="29" t="n"/>
      <c r="Z1417" s="29" t="n"/>
      <c r="AA1417" s="29" t="n"/>
    </row>
    <row r="1418">
      <c r="A1418" s="29" t="inlineStr">
        <is>
          <t>Salta</t>
        </is>
      </c>
      <c r="B1418" s="29" t="inlineStr">
        <is>
          <t>1130</t>
        </is>
      </c>
      <c r="C1418" s="29" t="inlineStr">
        <is>
          <t>Stock SAP</t>
        </is>
      </c>
      <c r="D1418" s="29" t="inlineStr">
        <is>
          <t>Descartables</t>
        </is>
      </c>
      <c r="E1418" s="29" t="inlineStr">
        <is>
          <t>ZDES</t>
        </is>
      </c>
      <c r="F1418" s="29" t="inlineStr">
        <is>
          <t>Dentro del alcance</t>
        </is>
      </c>
      <c r="G1418" s="29" t="inlineStr">
        <is>
          <t>2000414</t>
        </is>
      </c>
      <c r="H1418" s="29" t="inlineStr">
        <is>
          <t>CANULA DE GUEDEL 11CM N3 CELESTE</t>
        </is>
      </c>
      <c r="I1418" s="29" t="inlineStr">
        <is>
          <t>258; 412; 312; 304</t>
        </is>
      </c>
      <c r="J1418" s="29" t="inlineStr">
        <is>
          <t>Canula de Guedel 100mm; Canula de Guedel 120mm; Canula de Guedel 80mm; Canula de guedel 90mm</t>
        </is>
      </c>
      <c r="K1418" s="30">
        <f>SUMIF('1130 Salta'!$A$2:$A$485,$G1418,'1130 Salta'!$I$2:$I$485)</f>
        <v/>
      </c>
      <c r="L1418" s="30">
        <f>SUMIF('1130 Salta'!$A$2:$A$485,$G1418,'1130 Salta'!$Q$2:$Q$485)</f>
        <v/>
      </c>
      <c r="M1418" s="30">
        <f>$K1418-$L1418</f>
        <v/>
      </c>
      <c r="N1418" s="31">
        <f>IFERROR(SUMIF('1130 Salta'!$A$2:$A$485,$G1418,'1130 Salta'!$M$2:$M$485)/$K1418,0)</f>
        <v/>
      </c>
      <c r="O1418" s="31">
        <f>IFERROR($K1418*$N1418,"")</f>
        <v/>
      </c>
      <c r="P1418" s="31">
        <f>IFERROR($L1418*$N1418,"")</f>
        <v/>
      </c>
      <c r="Q1418" s="31">
        <f>$M1418*$N1418</f>
        <v/>
      </c>
      <c r="R1418" s="29" t="n"/>
      <c r="S1418" s="38" t="inlineStr">
        <is>
          <t>Baja</t>
        </is>
      </c>
      <c r="T1418" s="29" t="inlineStr">
        <is>
          <t>Homologado – confianza Baja – pendiente de validación</t>
        </is>
      </c>
      <c r="U1418" s="37" t="inlineStr">
        <is>
          <t>Dar de alta en SAP</t>
        </is>
      </c>
      <c r="V1418" s="29" t="inlineStr">
        <is>
          <t>Homologación por código Avain (master D-167)</t>
        </is>
      </c>
      <c r="W1418" s="29" t="inlineStr">
        <is>
          <t>Sí</t>
        </is>
      </c>
      <c r="X1418" s="29" t="inlineStr">
        <is>
          <t>2000414, 2000404, 2001254</t>
        </is>
      </c>
      <c r="Y1418" s="29" t="inlineStr">
        <is>
          <t>Sí</t>
        </is>
      </c>
      <c r="Z1418" s="29" t="inlineStr">
        <is>
          <t>D-167</t>
        </is>
      </c>
      <c r="AA1418" s="29" t="inlineStr">
        <is>
          <t>Varias denominaciones del inventario físico corresponden a este material SAP (258 Canula de Guedel 100mm; 412 Canula de Guedel 120mm; 312 Canula de Guedel 80mm; 304 Canula de guedel 90mm). Se sumaron las cantidades físicas. Homologación: confianza base Media + confianza SAP Media → Media. El cruce SAP–Avain identificó 3 códigos SAP como posibles equivalentes del mismo ítem de Avain (2000414, 2000404, 2001254). Se imputó al primero (lógica BUSCARV); requiere validación posterior. Homologación: confianza base Media + confianza SAP Media → Media. La nomenclatura del material imputado no respalda por sí sola la equivalencia (similitud 0.44); el vínculo proviene sólo de la homologación. Nivel degradado a Baja. El cruce SAP–Avain identificó 3 códigos SAP como posibles equivalentes del mismo ítem de Avain (2000414, 2000404, 2001254). Se imputó al primero (lógica BUSCARV); requiere validación posterior. Homologación: confianza base Media + confianza SAP Media → Media. La nomenclatura del material imputado no respalda por sí sola la equivalencia (similitud 0.43); el vínculo proviene sólo de la homologación. Nivel degradado a Baja. El cruce SAP–Avain identificó 3 códigos SAP como posibles equivalentes del mismo ítem de Avain (2000414, 2000404, 2001254). Se imputó al primero (lógica BUSCARV); requiere validación posterior. Homologación: confianza base Media + confianza SAP Media → Media. La nomenclatura del material imputado no respalda por sí sola la equivalencia (similitud 0.43); el vínculo proviene sólo de la homologación. Nivel degradado a Baja. El cruce SAP–Avain identificó 3 códigos SAP como posibles equivalentes del mismo ítem de Avain (2000414, 2000404, 2001254). Se imputó al primero (lógica BUSCARV); requiere validación posterior.</t>
        </is>
      </c>
    </row>
    <row r="1419">
      <c r="A1419" s="29" t="inlineStr">
        <is>
          <t>Salta</t>
        </is>
      </c>
      <c r="B1419" s="29" t="inlineStr">
        <is>
          <t>1130</t>
        </is>
      </c>
      <c r="C1419" s="29" t="inlineStr">
        <is>
          <t>Stock SAP</t>
        </is>
      </c>
      <c r="D1419" s="29" t="inlineStr">
        <is>
          <t>Descartables</t>
        </is>
      </c>
      <c r="E1419" s="29" t="inlineStr">
        <is>
          <t>ZDES</t>
        </is>
      </c>
      <c r="F1419" s="29" t="inlineStr">
        <is>
          <t>Dentro del alcance</t>
        </is>
      </c>
      <c r="G1419" s="29" t="inlineStr">
        <is>
          <t>2000463</t>
        </is>
      </c>
      <c r="H1419" s="29" t="inlineStr">
        <is>
          <t>SABANAS ESTERILES DESCARTABLES</t>
        </is>
      </c>
      <c r="I1419" s="29" t="inlineStr">
        <is>
          <t>212</t>
        </is>
      </c>
      <c r="J1419" s="29" t="inlineStr">
        <is>
          <t>Sabana descartable</t>
        </is>
      </c>
      <c r="K1419" s="30">
        <f>SUMIF('1130 Salta'!$A$2:$A$485,$G1419,'1130 Salta'!$I$2:$I$485)</f>
        <v/>
      </c>
      <c r="L1419" s="30">
        <f>SUMIF('1130 Salta'!$A$2:$A$485,$G1419,'1130 Salta'!$Q$2:$Q$485)</f>
        <v/>
      </c>
      <c r="M1419" s="30">
        <f>$K1419-$L1419</f>
        <v/>
      </c>
      <c r="N1419" s="31">
        <f>IFERROR(SUMIF('1130 Salta'!$A$2:$A$485,$G1419,'1130 Salta'!$M$2:$M$485)/$K1419,0)</f>
        <v/>
      </c>
      <c r="O1419" s="31">
        <f>IFERROR($K1419*$N1419,"")</f>
        <v/>
      </c>
      <c r="P1419" s="31">
        <f>IFERROR($L1419*$N1419,"")</f>
        <v/>
      </c>
      <c r="Q1419" s="31">
        <f>$M1419*$N1419</f>
        <v/>
      </c>
      <c r="R1419" s="29" t="n"/>
      <c r="S1419" s="42" t="inlineStr">
        <is>
          <t>Media</t>
        </is>
      </c>
      <c r="T1419" s="29" t="inlineStr">
        <is>
          <t>Homologado – confianza Media – pendiente de validación</t>
        </is>
      </c>
      <c r="U1419" s="38" t="inlineStr">
        <is>
          <t>Dar de baja en SAP</t>
        </is>
      </c>
      <c r="V1419" s="29" t="inlineStr">
        <is>
          <t>Homologación por código Avain (master K-244)</t>
        </is>
      </c>
      <c r="W1419" s="29" t="inlineStr">
        <is>
          <t>No</t>
        </is>
      </c>
      <c r="X1419" s="29" t="n"/>
      <c r="Y1419" s="29" t="inlineStr">
        <is>
          <t>Sí</t>
        </is>
      </c>
      <c r="Z1419" s="29" t="inlineStr">
        <is>
          <t>K-244</t>
        </is>
      </c>
      <c r="AA1419" s="29" t="inlineStr">
        <is>
          <t>Homologación: confianza base Media + confianza SAP Alta → Media.</t>
        </is>
      </c>
    </row>
    <row r="1420">
      <c r="A1420" s="29" t="inlineStr">
        <is>
          <t>Salta</t>
        </is>
      </c>
      <c r="B1420" s="29" t="inlineStr">
        <is>
          <t>1130</t>
        </is>
      </c>
      <c r="C1420" s="29" t="inlineStr">
        <is>
          <t>Stock SAP</t>
        </is>
      </c>
      <c r="D1420" s="29" t="inlineStr">
        <is>
          <t>Descartables</t>
        </is>
      </c>
      <c r="E1420" s="29" t="inlineStr">
        <is>
          <t>ZDES</t>
        </is>
      </c>
      <c r="F1420" s="29" t="inlineStr">
        <is>
          <t>Dentro del alcance</t>
        </is>
      </c>
      <c r="G1420" s="29" t="inlineStr">
        <is>
          <t>2000483</t>
        </is>
      </c>
      <c r="H1420" s="29" t="inlineStr">
        <is>
          <t>LINTERNA LAPICERA</t>
        </is>
      </c>
      <c r="I1420" s="29" t="inlineStr">
        <is>
          <t>425</t>
        </is>
      </c>
      <c r="J1420" s="29" t="inlineStr">
        <is>
          <t>Linterna de examinacion</t>
        </is>
      </c>
      <c r="K1420" s="30">
        <f>SUMIF('1130 Salta'!$A$2:$A$485,$G1420,'1130 Salta'!$I$2:$I$485)</f>
        <v/>
      </c>
      <c r="L1420" s="30">
        <f>SUMIF('1130 Salta'!$A$2:$A$485,$G1420,'1130 Salta'!$Q$2:$Q$485)</f>
        <v/>
      </c>
      <c r="M1420" s="30">
        <f>$K1420-$L1420</f>
        <v/>
      </c>
      <c r="N1420" s="31">
        <f>IFERROR(SUMIF('1130 Salta'!$A$2:$A$485,$G1420,'1130 Salta'!$M$2:$M$485)/$K1420,0)</f>
        <v/>
      </c>
      <c r="O1420" s="31">
        <f>IFERROR($K1420*$N1420,"")</f>
        <v/>
      </c>
      <c r="P1420" s="31">
        <f>IFERROR($L1420*$N1420,"")</f>
        <v/>
      </c>
      <c r="Q1420" s="31">
        <f>$M1420*$N1420</f>
        <v/>
      </c>
      <c r="R1420" s="29" t="n"/>
      <c r="S1420" s="42" t="inlineStr">
        <is>
          <t>Media</t>
        </is>
      </c>
      <c r="T1420" s="29" t="inlineStr">
        <is>
          <t>Homologado – confianza Media – pendiente de validación</t>
        </is>
      </c>
      <c r="U1420" s="38" t="inlineStr">
        <is>
          <t>Dar de baja en SAP</t>
        </is>
      </c>
      <c r="V1420" s="29" t="inlineStr">
        <is>
          <t>Homologación por código Avain (master E-210)</t>
        </is>
      </c>
      <c r="W1420" s="29" t="inlineStr">
        <is>
          <t>No</t>
        </is>
      </c>
      <c r="X1420" s="29" t="n"/>
      <c r="Y1420" s="29" t="inlineStr">
        <is>
          <t>Sí</t>
        </is>
      </c>
      <c r="Z1420" s="29" t="inlineStr">
        <is>
          <t>E-210</t>
        </is>
      </c>
      <c r="AA1420" s="29" t="inlineStr">
        <is>
          <t>Homologación: confianza base Media + confianza SAP Media → Media. Otros códigos SAP del master no están en el stock de este centro: 2000030.</t>
        </is>
      </c>
    </row>
    <row r="1421">
      <c r="A1421" s="29" t="inlineStr">
        <is>
          <t>Salta</t>
        </is>
      </c>
      <c r="B1421" s="29" t="inlineStr">
        <is>
          <t>1130</t>
        </is>
      </c>
      <c r="C1421" s="29" t="inlineStr">
        <is>
          <t>Stock SAP</t>
        </is>
      </c>
      <c r="D1421" s="29" t="inlineStr">
        <is>
          <t>Descartables</t>
        </is>
      </c>
      <c r="E1421" s="29" t="inlineStr">
        <is>
          <t>ZDES</t>
        </is>
      </c>
      <c r="F1421" s="29" t="inlineStr">
        <is>
          <t>Dentro del alcance</t>
        </is>
      </c>
      <c r="G1421" s="29" t="inlineStr">
        <is>
          <t>2000867</t>
        </is>
      </c>
      <c r="H1421" s="29" t="inlineStr">
        <is>
          <t>SONDA NASOGASTRICA K-10</t>
        </is>
      </c>
      <c r="I1421" s="29" t="inlineStr">
        <is>
          <t>432; 224; 306</t>
        </is>
      </c>
      <c r="J1421" s="29" t="inlineStr">
        <is>
          <t>Sonda Gastrica Fr 12; Sonda Gastrica Fr 16; SONDA NASOGASTRICA K11 o 18FR</t>
        </is>
      </c>
      <c r="K1421" s="30">
        <f>SUMIF('1130 Salta'!$A$2:$A$485,$G1421,'1130 Salta'!$I$2:$I$485)</f>
        <v/>
      </c>
      <c r="L1421" s="30">
        <f>SUMIF('1130 Salta'!$A$2:$A$485,$G1421,'1130 Salta'!$Q$2:$Q$485)</f>
        <v/>
      </c>
      <c r="M1421" s="30">
        <f>$K1421-$L1421</f>
        <v/>
      </c>
      <c r="N1421" s="31">
        <f>IFERROR(SUMIF('1130 Salta'!$A$2:$A$485,$G1421,'1130 Salta'!$M$2:$M$485)/$K1421,0)</f>
        <v/>
      </c>
      <c r="O1421" s="31">
        <f>IFERROR($K1421*$N1421,"")</f>
        <v/>
      </c>
      <c r="P1421" s="31">
        <f>IFERROR($L1421*$N1421,"")</f>
        <v/>
      </c>
      <c r="Q1421" s="31">
        <f>$M1421*$N1421</f>
        <v/>
      </c>
      <c r="R1421" s="29" t="n"/>
      <c r="S1421" s="38" t="inlineStr">
        <is>
          <t>Baja</t>
        </is>
      </c>
      <c r="T1421" s="29" t="inlineStr">
        <is>
          <t>Homologado – confianza Baja – pendiente de validación</t>
        </is>
      </c>
      <c r="U1421" s="37" t="inlineStr">
        <is>
          <t>Dar de alta en SAP</t>
        </is>
      </c>
      <c r="V1421" s="29" t="inlineStr">
        <is>
          <t>Homologación por código Avain (master D-163)</t>
        </is>
      </c>
      <c r="W1421" s="29" t="inlineStr">
        <is>
          <t>No</t>
        </is>
      </c>
      <c r="X1421" s="29" t="n"/>
      <c r="Y1421" s="29" t="inlineStr">
        <is>
          <t>Sí</t>
        </is>
      </c>
      <c r="Z1421" s="29" t="inlineStr">
        <is>
          <t>D-163</t>
        </is>
      </c>
      <c r="AA1421" s="29" t="inlineStr">
        <is>
          <t>Varias denominaciones del inventario físico corresponden a este material SAP (432 Sonda Gastrica Fr 12; 224 Sonda Gastrica Fr 16; 306 SONDA NASOGASTRICA K11 o 18FR). Se sumaron las cantidades físicas. Homologación: confianza base Media + confianza SAP Alta → Media. Aunque la homologación vincula estos registros, la presentación no coincide con el material imputado (calibre/talle/medida distinta; similitud 0.33). Nivel degradado a Baja: verificar si corresponde otro código SAP. Homologación: confianza base Media + confianza SAP Alta → Media. Aunque la homologación vincula estos registros, la presentación no coincide con el material imputado (calibre/talle/medida distinta; similitud 0.33). Nivel degradado a Baja: verificar si corresponde otro código SAP. Homologación: confianza base Media + confianza SAP Alta → Media.</t>
        </is>
      </c>
    </row>
    <row r="1422">
      <c r="A1422" s="29" t="inlineStr">
        <is>
          <t>Salta</t>
        </is>
      </c>
      <c r="B1422" s="29" t="inlineStr">
        <is>
          <t>1130</t>
        </is>
      </c>
      <c r="C1422" s="29" t="inlineStr">
        <is>
          <t>Stock SAP</t>
        </is>
      </c>
      <c r="D1422" s="29" t="inlineStr">
        <is>
          <t>Descartables</t>
        </is>
      </c>
      <c r="E1422" s="29" t="inlineStr">
        <is>
          <t>ZDES</t>
        </is>
      </c>
      <c r="F1422" s="29" t="inlineStr">
        <is>
          <t>Dentro del alcance</t>
        </is>
      </c>
      <c r="G1422" s="29" t="inlineStr">
        <is>
          <t>2001232</t>
        </is>
      </c>
      <c r="H1422" s="29" t="inlineStr">
        <is>
          <t>HILO DE SUTURA SUPRALON 4</t>
        </is>
      </c>
      <c r="I1422" s="29" t="n"/>
      <c r="J1422" s="29" t="n"/>
      <c r="K1422" s="30">
        <f>SUMIF('1130 Salta'!$A$2:$A$485,$G1422,'1130 Salta'!$I$2:$I$485)</f>
        <v/>
      </c>
      <c r="L1422" s="30">
        <f>SUMIF('1130 Salta'!$A$2:$A$485,$G1422,'1130 Salta'!$Q$2:$Q$485)</f>
        <v/>
      </c>
      <c r="M1422" s="30">
        <f>$K1422-$L1422</f>
        <v/>
      </c>
      <c r="N1422" s="31">
        <f>IFERROR(SUMIF('1130 Salta'!$A$2:$A$485,$G1422,'1130 Salta'!$M$2:$M$485)/$K1422,0)</f>
        <v/>
      </c>
      <c r="O1422" s="31">
        <f>IFERROR($K1422*$N1422,"")</f>
        <v/>
      </c>
      <c r="P1422" s="31">
        <f>IFERROR($L1422*$N1422,"")</f>
        <v/>
      </c>
      <c r="Q1422" s="31">
        <f>$M1422*$N1422</f>
        <v/>
      </c>
      <c r="R1422" s="29" t="n"/>
      <c r="S1422" s="39" t="n"/>
      <c r="T1422" s="29" t="inlineStr">
        <is>
          <t>Sin recuento físico en el inventario de Avain</t>
        </is>
      </c>
      <c r="U1422" s="40" t="inlineStr">
        <is>
          <t>Sin recuento físico</t>
        </is>
      </c>
      <c r="V1422" s="29" t="n"/>
      <c r="W1422" s="29" t="n"/>
      <c r="X1422" s="29" t="n"/>
      <c r="Y1422" s="29" t="n"/>
      <c r="Z1422" s="29" t="n"/>
      <c r="AA1422" s="29" t="n"/>
    </row>
    <row r="1423">
      <c r="A1423" s="29" t="inlineStr">
        <is>
          <t>Salta</t>
        </is>
      </c>
      <c r="B1423" s="29" t="inlineStr">
        <is>
          <t>1130</t>
        </is>
      </c>
      <c r="C1423" s="29" t="inlineStr">
        <is>
          <t>Stock SAP</t>
        </is>
      </c>
      <c r="D1423" s="29" t="inlineStr">
        <is>
          <t>Descartables</t>
        </is>
      </c>
      <c r="E1423" s="29" t="inlineStr">
        <is>
          <t>ZDES</t>
        </is>
      </c>
      <c r="F1423" s="29" t="inlineStr">
        <is>
          <t>Dentro del alcance</t>
        </is>
      </c>
      <c r="G1423" s="29" t="inlineStr">
        <is>
          <t>2001551</t>
        </is>
      </c>
      <c r="H1423" s="29" t="inlineStr">
        <is>
          <t>PROLONGADOR PT35 150CM</t>
        </is>
      </c>
      <c r="I1423" s="29" t="n"/>
      <c r="J1423" s="29" t="n"/>
      <c r="K1423" s="30">
        <f>SUMIF('1130 Salta'!$A$2:$A$485,$G1423,'1130 Salta'!$I$2:$I$485)</f>
        <v/>
      </c>
      <c r="L1423" s="30">
        <f>SUMIF('1130 Salta'!$A$2:$A$485,$G1423,'1130 Salta'!$Q$2:$Q$485)</f>
        <v/>
      </c>
      <c r="M1423" s="30">
        <f>$K1423-$L1423</f>
        <v/>
      </c>
      <c r="N1423" s="31">
        <f>IFERROR(SUMIF('1130 Salta'!$A$2:$A$485,$G1423,'1130 Salta'!$M$2:$M$485)/$K1423,0)</f>
        <v/>
      </c>
      <c r="O1423" s="31">
        <f>IFERROR($K1423*$N1423,"")</f>
        <v/>
      </c>
      <c r="P1423" s="31">
        <f>IFERROR($L1423*$N1423,"")</f>
        <v/>
      </c>
      <c r="Q1423" s="31">
        <f>$M1423*$N1423</f>
        <v/>
      </c>
      <c r="R1423" s="29" t="n"/>
      <c r="S1423" s="39" t="n"/>
      <c r="T1423" s="29" t="inlineStr">
        <is>
          <t>Sin recuento físico en el inventario de Avain</t>
        </is>
      </c>
      <c r="U1423" s="40" t="inlineStr">
        <is>
          <t>Sin recuento físico</t>
        </is>
      </c>
      <c r="V1423" s="29" t="n"/>
      <c r="W1423" s="29" t="n"/>
      <c r="X1423" s="29" t="n"/>
      <c r="Y1423" s="29" t="n"/>
      <c r="Z1423" s="29" t="n"/>
      <c r="AA1423" s="29" t="n"/>
    </row>
    <row r="1424">
      <c r="A1424" s="29" t="inlineStr">
        <is>
          <t>Salta</t>
        </is>
      </c>
      <c r="B1424" s="29" t="inlineStr">
        <is>
          <t>1130</t>
        </is>
      </c>
      <c r="C1424" s="29" t="inlineStr">
        <is>
          <t>Stock SAP</t>
        </is>
      </c>
      <c r="D1424" s="29" t="inlineStr">
        <is>
          <t>Descartables</t>
        </is>
      </c>
      <c r="E1424" s="29" t="inlineStr">
        <is>
          <t>ZDES</t>
        </is>
      </c>
      <c r="F1424" s="29" t="inlineStr">
        <is>
          <t>Dentro del alcance</t>
        </is>
      </c>
      <c r="G1424" s="29" t="inlineStr">
        <is>
          <t>2001672</t>
        </is>
      </c>
      <c r="H1424" s="29" t="inlineStr">
        <is>
          <t>MANTA DE LANA</t>
        </is>
      </c>
      <c r="I1424" s="29" t="inlineStr">
        <is>
          <t>180</t>
        </is>
      </c>
      <c r="J1424" s="29" t="inlineStr">
        <is>
          <t>Manta Termica</t>
        </is>
      </c>
      <c r="K1424" s="30">
        <f>SUMIF('1130 Salta'!$A$2:$A$485,$G1424,'1130 Salta'!$I$2:$I$485)</f>
        <v/>
      </c>
      <c r="L1424" s="30">
        <f>SUMIF('1130 Salta'!$A$2:$A$485,$G1424,'1130 Salta'!$Q$2:$Q$485)</f>
        <v/>
      </c>
      <c r="M1424" s="30">
        <f>$K1424-$L1424</f>
        <v/>
      </c>
      <c r="N1424" s="31">
        <f>IFERROR(SUMIF('1130 Salta'!$A$2:$A$485,$G1424,'1130 Salta'!$M$2:$M$485)/$K1424,0)</f>
        <v/>
      </c>
      <c r="O1424" s="31">
        <f>IFERROR($K1424*$N1424,"")</f>
        <v/>
      </c>
      <c r="P1424" s="31">
        <f>IFERROR($L1424*$N1424,"")</f>
        <v/>
      </c>
      <c r="Q1424" s="31">
        <f>$M1424*$N1424</f>
        <v/>
      </c>
      <c r="R1424" s="29" t="n"/>
      <c r="S1424" s="38" t="inlineStr">
        <is>
          <t>Baja</t>
        </is>
      </c>
      <c r="T1424" s="29" t="inlineStr">
        <is>
          <t>Homologado – confianza Baja – pendiente de validación</t>
        </is>
      </c>
      <c r="U1424" s="38" t="inlineStr">
        <is>
          <t>Dar de baja en SAP</t>
        </is>
      </c>
      <c r="V1424" s="29" t="inlineStr">
        <is>
          <t>Cruce por nomenclatura SAP</t>
        </is>
      </c>
      <c r="W1424" s="29" t="inlineStr">
        <is>
          <t>No</t>
        </is>
      </c>
      <c r="X1424" s="29" t="n"/>
      <c r="Y1424" s="29" t="inlineStr">
        <is>
          <t>Sí</t>
        </is>
      </c>
      <c r="Z1424" s="29" t="inlineStr">
        <is>
          <t>K-245</t>
        </is>
      </c>
      <c r="AA1424" s="29" t="inlineStr">
        <is>
          <t>Homologado al master K-245, pero sus códigos SAP (3000521) no figuran en el stock SAP de este centro. Cruce por nomenclatura: similitud 0.47.</t>
        </is>
      </c>
    </row>
    <row r="1425">
      <c r="A1425" s="29" t="inlineStr">
        <is>
          <t>Salta</t>
        </is>
      </c>
      <c r="B1425" s="29" t="inlineStr">
        <is>
          <t>1130</t>
        </is>
      </c>
      <c r="C1425" s="29" t="inlineStr">
        <is>
          <t>Stock SAP</t>
        </is>
      </c>
      <c r="D1425" s="29" t="inlineStr">
        <is>
          <t>Descartables</t>
        </is>
      </c>
      <c r="E1425" s="29" t="inlineStr">
        <is>
          <t>ZDES</t>
        </is>
      </c>
      <c r="F1425" s="29" t="inlineStr">
        <is>
          <t>Dentro del alcance</t>
        </is>
      </c>
      <c r="G1425" s="29" t="inlineStr">
        <is>
          <t>2001866</t>
        </is>
      </c>
      <c r="H1425" s="29" t="inlineStr">
        <is>
          <t>SONDA P/ ASPIRACION K30</t>
        </is>
      </c>
      <c r="I1425" s="29" t="inlineStr">
        <is>
          <t>430</t>
        </is>
      </c>
      <c r="J1425" s="29" t="inlineStr">
        <is>
          <t>Sonda de Aspiracion K30</t>
        </is>
      </c>
      <c r="K1425" s="30">
        <f>SUMIF('1130 Salta'!$A$2:$A$485,$G1425,'1130 Salta'!$I$2:$I$485)</f>
        <v/>
      </c>
      <c r="L1425" s="30">
        <f>SUMIF('1130 Salta'!$A$2:$A$485,$G1425,'1130 Salta'!$Q$2:$Q$485)</f>
        <v/>
      </c>
      <c r="M1425" s="30">
        <f>$K1425-$L1425</f>
        <v/>
      </c>
      <c r="N1425" s="31">
        <f>IFERROR(SUMIF('1130 Salta'!$A$2:$A$485,$G1425,'1130 Salta'!$M$2:$M$485)/$K1425,0)</f>
        <v/>
      </c>
      <c r="O1425" s="31">
        <f>IFERROR($K1425*$N1425,"")</f>
        <v/>
      </c>
      <c r="P1425" s="31">
        <f>IFERROR($L1425*$N1425,"")</f>
        <v/>
      </c>
      <c r="Q1425" s="31">
        <f>$M1425*$N1425</f>
        <v/>
      </c>
      <c r="R1425" s="29" t="n"/>
      <c r="S1425" s="37" t="inlineStr">
        <is>
          <t>Alta</t>
        </is>
      </c>
      <c r="T1425" s="29" t="inlineStr">
        <is>
          <t>Homologado – confianza Alta</t>
        </is>
      </c>
      <c r="U1425" s="38" t="inlineStr">
        <is>
          <t>Dar de baja en SAP</t>
        </is>
      </c>
      <c r="V1425" s="29" t="inlineStr">
        <is>
          <t>Cruce por nomenclatura SAP</t>
        </is>
      </c>
      <c r="W1425" s="29" t="inlineStr">
        <is>
          <t>No</t>
        </is>
      </c>
      <c r="X1425" s="29" t="n"/>
      <c r="Y1425" s="29" t="inlineStr">
        <is>
          <t>Sí</t>
        </is>
      </c>
      <c r="Z1425" s="29" t="inlineStr">
        <is>
          <t>D-162</t>
        </is>
      </c>
      <c r="AA1425" s="29" t="inlineStr">
        <is>
          <t>Homologado al master D-162, pero sus códigos SAP (2000243, 2000369, 2000811, 2001270) no figuran en el stock SAP de este centro. Cruce por nomenclatura: similitud 0.92.</t>
        </is>
      </c>
    </row>
    <row r="1426">
      <c r="A1426" s="29" t="inlineStr">
        <is>
          <t>Salta</t>
        </is>
      </c>
      <c r="B1426" s="29" t="inlineStr">
        <is>
          <t>1130</t>
        </is>
      </c>
      <c r="C1426" s="29" t="inlineStr">
        <is>
          <t>Stock SAP</t>
        </is>
      </c>
      <c r="D1426" s="29" t="inlineStr">
        <is>
          <t>Descartables</t>
        </is>
      </c>
      <c r="E1426" s="29" t="inlineStr">
        <is>
          <t>ZDES</t>
        </is>
      </c>
      <c r="F1426" s="29" t="inlineStr">
        <is>
          <t>Dentro del alcance</t>
        </is>
      </c>
      <c r="G1426" s="29" t="inlineStr">
        <is>
          <t>2002568</t>
        </is>
      </c>
      <c r="H1426" s="29" t="inlineStr">
        <is>
          <t>PROLONGADOR PT26 150CM</t>
        </is>
      </c>
      <c r="I1426" s="29" t="n"/>
      <c r="J1426" s="29" t="n"/>
      <c r="K1426" s="30">
        <f>SUMIF('1130 Salta'!$A$2:$A$485,$G1426,'1130 Salta'!$I$2:$I$485)</f>
        <v/>
      </c>
      <c r="L1426" s="30">
        <f>SUMIF('1130 Salta'!$A$2:$A$485,$G1426,'1130 Salta'!$Q$2:$Q$485)</f>
        <v/>
      </c>
      <c r="M1426" s="30">
        <f>$K1426-$L1426</f>
        <v/>
      </c>
      <c r="N1426" s="31">
        <f>IFERROR(SUMIF('1130 Salta'!$A$2:$A$485,$G1426,'1130 Salta'!$M$2:$M$485)/$K1426,0)</f>
        <v/>
      </c>
      <c r="O1426" s="31">
        <f>IFERROR($K1426*$N1426,"")</f>
        <v/>
      </c>
      <c r="P1426" s="31">
        <f>IFERROR($L1426*$N1426,"")</f>
        <v/>
      </c>
      <c r="Q1426" s="31">
        <f>$M1426*$N1426</f>
        <v/>
      </c>
      <c r="R1426" s="29" t="n"/>
      <c r="S1426" s="39" t="n"/>
      <c r="T1426" s="29" t="inlineStr">
        <is>
          <t>Sin recuento físico en el inventario de Avain</t>
        </is>
      </c>
      <c r="U1426" s="40" t="inlineStr">
        <is>
          <t>Sin recuento físico</t>
        </is>
      </c>
      <c r="V1426" s="29" t="n"/>
      <c r="W1426" s="29" t="n"/>
      <c r="X1426" s="29" t="n"/>
      <c r="Y1426" s="29" t="n"/>
      <c r="Z1426" s="29" t="n"/>
      <c r="AA1426" s="29" t="n"/>
    </row>
    <row r="1427">
      <c r="A1427" s="29" t="inlineStr">
        <is>
          <t>Salta</t>
        </is>
      </c>
      <c r="B1427" s="29" t="inlineStr">
        <is>
          <t>1130</t>
        </is>
      </c>
      <c r="C1427" s="29" t="inlineStr">
        <is>
          <t>Stock SAP</t>
        </is>
      </c>
      <c r="D1427" s="29" t="inlineStr">
        <is>
          <t>Descartables</t>
        </is>
      </c>
      <c r="E1427" s="29" t="inlineStr">
        <is>
          <t>ZDES</t>
        </is>
      </c>
      <c r="F1427" s="29" t="inlineStr">
        <is>
          <t>Dentro del alcance</t>
        </is>
      </c>
      <c r="G1427" s="29" t="inlineStr">
        <is>
          <t>2002575</t>
        </is>
      </c>
      <c r="H1427" s="29" t="inlineStr">
        <is>
          <t>CAMPO QUIRURGICO ESTERIL 60X60CM</t>
        </is>
      </c>
      <c r="I1427" s="29" t="n"/>
      <c r="J1427" s="29" t="n"/>
      <c r="K1427" s="30">
        <f>SUMIF('1130 Salta'!$A$2:$A$485,$G1427,'1130 Salta'!$I$2:$I$485)</f>
        <v/>
      </c>
      <c r="L1427" s="30">
        <f>SUMIF('1130 Salta'!$A$2:$A$485,$G1427,'1130 Salta'!$Q$2:$Q$485)</f>
        <v/>
      </c>
      <c r="M1427" s="30">
        <f>$K1427-$L1427</f>
        <v/>
      </c>
      <c r="N1427" s="31">
        <f>IFERROR(SUMIF('1130 Salta'!$A$2:$A$485,$G1427,'1130 Salta'!$M$2:$M$485)/$K1427,0)</f>
        <v/>
      </c>
      <c r="O1427" s="31">
        <f>IFERROR($K1427*$N1427,"")</f>
        <v/>
      </c>
      <c r="P1427" s="31">
        <f>IFERROR($L1427*$N1427,"")</f>
        <v/>
      </c>
      <c r="Q1427" s="31">
        <f>$M1427*$N1427</f>
        <v/>
      </c>
      <c r="R1427" s="29" t="n"/>
      <c r="S1427" s="39" t="n"/>
      <c r="T1427" s="29" t="inlineStr">
        <is>
          <t>Sin recuento físico en el inventario de Avain</t>
        </is>
      </c>
      <c r="U1427" s="40" t="inlineStr">
        <is>
          <t>Sin recuento físico</t>
        </is>
      </c>
      <c r="V1427" s="29" t="n"/>
      <c r="W1427" s="29" t="n"/>
      <c r="X1427" s="29" t="n"/>
      <c r="Y1427" s="29" t="n"/>
      <c r="Z1427" s="29" t="n"/>
      <c r="AA1427" s="29" t="n"/>
    </row>
    <row r="1428">
      <c r="A1428" s="29" t="inlineStr">
        <is>
          <t>Salta</t>
        </is>
      </c>
      <c r="B1428" s="29" t="inlineStr">
        <is>
          <t>1130</t>
        </is>
      </c>
      <c r="C1428" s="29" t="inlineStr">
        <is>
          <t>Stock SAP</t>
        </is>
      </c>
      <c r="D1428" s="29" t="inlineStr">
        <is>
          <t>Uniformes</t>
        </is>
      </c>
      <c r="E1428" s="29" t="inlineStr">
        <is>
          <t>ZUNI</t>
        </is>
      </c>
      <c r="F1428" s="29" t="inlineStr">
        <is>
          <t>Fuera del alcance</t>
        </is>
      </c>
      <c r="G1428" s="29" t="inlineStr">
        <is>
          <t>3000526</t>
        </is>
      </c>
      <c r="H1428" s="29" t="inlineStr">
        <is>
          <t>PROTECTOR AUDITIVO P/CASCO SORDINA</t>
        </is>
      </c>
      <c r="I1428" s="29" t="n"/>
      <c r="J1428" s="29" t="n"/>
      <c r="K1428" s="30">
        <f>SUMIF('1130 Salta'!$A$2:$A$485,$G1428,'1130 Salta'!$I$2:$I$485)</f>
        <v/>
      </c>
      <c r="L1428" s="30">
        <f>SUMIF('1130 Salta'!$A$2:$A$485,$G1428,'1130 Salta'!$Q$2:$Q$485)</f>
        <v/>
      </c>
      <c r="M1428" s="30">
        <f>$K1428-$L1428</f>
        <v/>
      </c>
      <c r="N1428" s="31">
        <f>IFERROR(SUMIF('1130 Salta'!$A$2:$A$485,$G1428,'1130 Salta'!$M$2:$M$485)/$K1428,0)</f>
        <v/>
      </c>
      <c r="O1428" s="31">
        <f>IFERROR($K1428*$N1428,"")</f>
        <v/>
      </c>
      <c r="P1428" s="31">
        <f>IFERROR($L1428*$N1428,"")</f>
        <v/>
      </c>
      <c r="Q1428" s="31">
        <f>$M1428*$N1428</f>
        <v/>
      </c>
      <c r="R1428" s="29" t="n"/>
      <c r="S1428" s="39" t="n"/>
      <c r="T1428" s="29" t="inlineStr">
        <is>
          <t>No aplica: uniformes, clasificación que el inventario físico de Farmacia no releva</t>
        </is>
      </c>
      <c r="U1428" s="40" t="inlineStr">
        <is>
          <t>Fuera del alcance del inventario físico</t>
        </is>
      </c>
      <c r="V1428" s="29" t="n"/>
      <c r="W1428" s="29" t="n"/>
      <c r="X1428" s="29" t="n"/>
      <c r="Y1428" s="29" t="n"/>
      <c r="Z1428" s="29" t="n"/>
      <c r="AA1428" s="29" t="n"/>
    </row>
    <row r="1429">
      <c r="A1429" s="29" t="inlineStr">
        <is>
          <t>Salta</t>
        </is>
      </c>
      <c r="B1429" s="29" t="inlineStr">
        <is>
          <t>1130</t>
        </is>
      </c>
      <c r="C1429" s="29" t="inlineStr">
        <is>
          <t>Stock SAP</t>
        </is>
      </c>
      <c r="D1429" s="29" t="inlineStr">
        <is>
          <t>Uniformes</t>
        </is>
      </c>
      <c r="E1429" s="29" t="inlineStr">
        <is>
          <t>ZUNI</t>
        </is>
      </c>
      <c r="F1429" s="29" t="inlineStr">
        <is>
          <t>Fuera del alcance</t>
        </is>
      </c>
      <c r="G1429" s="29" t="inlineStr">
        <is>
          <t>3000716</t>
        </is>
      </c>
      <c r="H1429" s="29" t="inlineStr">
        <is>
          <t>PANTALON CARGO ANTI DESGARRO T48</t>
        </is>
      </c>
      <c r="I1429" s="29" t="n"/>
      <c r="J1429" s="29" t="n"/>
      <c r="K1429" s="30">
        <f>SUMIF('1130 Salta'!$A$2:$A$485,$G1429,'1130 Salta'!$I$2:$I$485)</f>
        <v/>
      </c>
      <c r="L1429" s="30">
        <f>SUMIF('1130 Salta'!$A$2:$A$485,$G1429,'1130 Salta'!$Q$2:$Q$485)</f>
        <v/>
      </c>
      <c r="M1429" s="30">
        <f>$K1429-$L1429</f>
        <v/>
      </c>
      <c r="N1429" s="31">
        <f>IFERROR(SUMIF('1130 Salta'!$A$2:$A$485,$G1429,'1130 Salta'!$M$2:$M$485)/$K1429,0)</f>
        <v/>
      </c>
      <c r="O1429" s="31">
        <f>IFERROR($K1429*$N1429,"")</f>
        <v/>
      </c>
      <c r="P1429" s="31">
        <f>IFERROR($L1429*$N1429,"")</f>
        <v/>
      </c>
      <c r="Q1429" s="31">
        <f>$M1429*$N1429</f>
        <v/>
      </c>
      <c r="R1429" s="29" t="n"/>
      <c r="S1429" s="39" t="n"/>
      <c r="T1429" s="29" t="inlineStr">
        <is>
          <t>No aplica: uniformes, clasificación que el inventario físico de Farmacia no releva</t>
        </is>
      </c>
      <c r="U1429" s="40" t="inlineStr">
        <is>
          <t>Fuera del alcance del inventario físico</t>
        </is>
      </c>
      <c r="V1429" s="29" t="n"/>
      <c r="W1429" s="29" t="n"/>
      <c r="X1429" s="29" t="n"/>
      <c r="Y1429" s="29" t="n"/>
      <c r="Z1429" s="29" t="n"/>
      <c r="AA1429" s="29" t="n"/>
    </row>
    <row r="1430">
      <c r="A1430" s="29" t="inlineStr">
        <is>
          <t>Salta</t>
        </is>
      </c>
      <c r="B1430" s="29" t="inlineStr">
        <is>
          <t>1130</t>
        </is>
      </c>
      <c r="C1430" s="29" t="inlineStr">
        <is>
          <t>Stock SAP</t>
        </is>
      </c>
      <c r="D1430" s="29" t="inlineStr">
        <is>
          <t>Uniformes</t>
        </is>
      </c>
      <c r="E1430" s="29" t="inlineStr">
        <is>
          <t>ZUNI</t>
        </is>
      </c>
      <c r="F1430" s="29" t="inlineStr">
        <is>
          <t>Fuera del alcance</t>
        </is>
      </c>
      <c r="G1430" s="29" t="inlineStr">
        <is>
          <t>3001259</t>
        </is>
      </c>
      <c r="H1430" s="29" t="inlineStr">
        <is>
          <t>CONJUNTO TERMICO M</t>
        </is>
      </c>
      <c r="I1430" s="29" t="n"/>
      <c r="J1430" s="29" t="n"/>
      <c r="K1430" s="30">
        <f>SUMIF('1130 Salta'!$A$2:$A$485,$G1430,'1130 Salta'!$I$2:$I$485)</f>
        <v/>
      </c>
      <c r="L1430" s="30">
        <f>SUMIF('1130 Salta'!$A$2:$A$485,$G1430,'1130 Salta'!$Q$2:$Q$485)</f>
        <v/>
      </c>
      <c r="M1430" s="30">
        <f>$K1430-$L1430</f>
        <v/>
      </c>
      <c r="N1430" s="31">
        <f>IFERROR(SUMIF('1130 Salta'!$A$2:$A$485,$G1430,'1130 Salta'!$M$2:$M$485)/$K1430,0)</f>
        <v/>
      </c>
      <c r="O1430" s="31">
        <f>IFERROR($K1430*$N1430,"")</f>
        <v/>
      </c>
      <c r="P1430" s="31">
        <f>IFERROR($L1430*$N1430,"")</f>
        <v/>
      </c>
      <c r="Q1430" s="31">
        <f>$M1430*$N1430</f>
        <v/>
      </c>
      <c r="R1430" s="29" t="n"/>
      <c r="S1430" s="39" t="n"/>
      <c r="T1430" s="29" t="inlineStr">
        <is>
          <t>No aplica: uniformes, clasificación que el inventario físico de Farmacia no releva</t>
        </is>
      </c>
      <c r="U1430" s="40" t="inlineStr">
        <is>
          <t>Fuera del alcance del inventario físico</t>
        </is>
      </c>
      <c r="V1430" s="29" t="n"/>
      <c r="W1430" s="29" t="n"/>
      <c r="X1430" s="29" t="n"/>
      <c r="Y1430" s="29" t="n"/>
      <c r="Z1430" s="29" t="n"/>
      <c r="AA1430" s="29" t="n"/>
    </row>
    <row r="1431">
      <c r="A1431" s="29" t="inlineStr">
        <is>
          <t>Salta</t>
        </is>
      </c>
      <c r="B1431" s="29" t="inlineStr">
        <is>
          <t>1130</t>
        </is>
      </c>
      <c r="C1431" s="29" t="inlineStr">
        <is>
          <t>Stock SAP</t>
        </is>
      </c>
      <c r="D1431" s="29" t="inlineStr">
        <is>
          <t>Uniformes</t>
        </is>
      </c>
      <c r="E1431" s="29" t="inlineStr">
        <is>
          <t>ZUNI</t>
        </is>
      </c>
      <c r="F1431" s="29" t="inlineStr">
        <is>
          <t>Fuera del alcance</t>
        </is>
      </c>
      <c r="G1431" s="29" t="inlineStr">
        <is>
          <t>3001260</t>
        </is>
      </c>
      <c r="H1431" s="29" t="inlineStr">
        <is>
          <t>CONJUNTO TERMICO L</t>
        </is>
      </c>
      <c r="I1431" s="29" t="n"/>
      <c r="J1431" s="29" t="n"/>
      <c r="K1431" s="30">
        <f>SUMIF('1130 Salta'!$A$2:$A$485,$G1431,'1130 Salta'!$I$2:$I$485)</f>
        <v/>
      </c>
      <c r="L1431" s="30">
        <f>SUMIF('1130 Salta'!$A$2:$A$485,$G1431,'1130 Salta'!$Q$2:$Q$485)</f>
        <v/>
      </c>
      <c r="M1431" s="30">
        <f>$K1431-$L1431</f>
        <v/>
      </c>
      <c r="N1431" s="31">
        <f>IFERROR(SUMIF('1130 Salta'!$A$2:$A$485,$G1431,'1130 Salta'!$M$2:$M$485)/$K1431,0)</f>
        <v/>
      </c>
      <c r="O1431" s="31">
        <f>IFERROR($K1431*$N1431,"")</f>
        <v/>
      </c>
      <c r="P1431" s="31">
        <f>IFERROR($L1431*$N1431,"")</f>
        <v/>
      </c>
      <c r="Q1431" s="31">
        <f>$M1431*$N1431</f>
        <v/>
      </c>
      <c r="R1431" s="29" t="n"/>
      <c r="S1431" s="39" t="n"/>
      <c r="T1431" s="29" t="inlineStr">
        <is>
          <t>No aplica: uniformes, clasificación que el inventario físico de Farmacia no releva</t>
        </is>
      </c>
      <c r="U1431" s="40" t="inlineStr">
        <is>
          <t>Fuera del alcance del inventario físico</t>
        </is>
      </c>
      <c r="V1431" s="29" t="n"/>
      <c r="W1431" s="29" t="n"/>
      <c r="X1431" s="29" t="n"/>
      <c r="Y1431" s="29" t="n"/>
      <c r="Z1431" s="29" t="n"/>
      <c r="AA1431" s="29" t="n"/>
    </row>
    <row r="1432">
      <c r="A1432" s="29" t="inlineStr">
        <is>
          <t>Salta</t>
        </is>
      </c>
      <c r="B1432" s="29" t="inlineStr">
        <is>
          <t>1130</t>
        </is>
      </c>
      <c r="C1432" s="29" t="inlineStr">
        <is>
          <t>Stock SAP</t>
        </is>
      </c>
      <c r="D1432" s="29" t="inlineStr">
        <is>
          <t>Uniformes</t>
        </is>
      </c>
      <c r="E1432" s="29" t="inlineStr">
        <is>
          <t>ZUNI</t>
        </is>
      </c>
      <c r="F1432" s="29" t="inlineStr">
        <is>
          <t>Fuera del alcance</t>
        </is>
      </c>
      <c r="G1432" s="29" t="inlineStr">
        <is>
          <t>3001283</t>
        </is>
      </c>
      <c r="H1432" s="29" t="inlineStr">
        <is>
          <t>ARNES CASCO DE SEGURIDAD</t>
        </is>
      </c>
      <c r="I1432" s="29" t="n"/>
      <c r="J1432" s="29" t="n"/>
      <c r="K1432" s="30">
        <f>SUMIF('1130 Salta'!$A$2:$A$485,$G1432,'1130 Salta'!$I$2:$I$485)</f>
        <v/>
      </c>
      <c r="L1432" s="30">
        <f>SUMIF('1130 Salta'!$A$2:$A$485,$G1432,'1130 Salta'!$Q$2:$Q$485)</f>
        <v/>
      </c>
      <c r="M1432" s="30">
        <f>$K1432-$L1432</f>
        <v/>
      </c>
      <c r="N1432" s="31">
        <f>IFERROR(SUMIF('1130 Salta'!$A$2:$A$485,$G1432,'1130 Salta'!$M$2:$M$485)/$K1432,0)</f>
        <v/>
      </c>
      <c r="O1432" s="31">
        <f>IFERROR($K1432*$N1432,"")</f>
        <v/>
      </c>
      <c r="P1432" s="31">
        <f>IFERROR($L1432*$N1432,"")</f>
        <v/>
      </c>
      <c r="Q1432" s="31">
        <f>$M1432*$N1432</f>
        <v/>
      </c>
      <c r="R1432" s="29" t="n"/>
      <c r="S1432" s="39" t="n"/>
      <c r="T1432" s="29" t="inlineStr">
        <is>
          <t>No aplica: uniformes, clasificación que el inventario físico de Farmacia no releva</t>
        </is>
      </c>
      <c r="U1432" s="40" t="inlineStr">
        <is>
          <t>Fuera del alcance del inventario físico</t>
        </is>
      </c>
      <c r="V1432" s="29" t="n"/>
      <c r="W1432" s="29" t="n"/>
      <c r="X1432" s="29" t="n"/>
      <c r="Y1432" s="29" t="n"/>
      <c r="Z1432" s="29" t="n"/>
      <c r="AA1432" s="29" t="n"/>
    </row>
    <row r="1433">
      <c r="A1433" s="29" t="inlineStr">
        <is>
          <t>Salta</t>
        </is>
      </c>
      <c r="B1433" s="29" t="inlineStr">
        <is>
          <t>1130</t>
        </is>
      </c>
      <c r="C1433" s="29" t="inlineStr">
        <is>
          <t>Stock SAP</t>
        </is>
      </c>
      <c r="D1433" s="29" t="inlineStr">
        <is>
          <t>Uniformes</t>
        </is>
      </c>
      <c r="E1433" s="29" t="inlineStr">
        <is>
          <t>ZUNI</t>
        </is>
      </c>
      <c r="F1433" s="29" t="inlineStr">
        <is>
          <t>Fuera del alcance</t>
        </is>
      </c>
      <c r="G1433" s="29" t="inlineStr">
        <is>
          <t>3001343</t>
        </is>
      </c>
      <c r="H1433" s="29" t="inlineStr">
        <is>
          <t>PANTALON IMPERMEABLE XL</t>
        </is>
      </c>
      <c r="I1433" s="29" t="n"/>
      <c r="J1433" s="29" t="n"/>
      <c r="K1433" s="30">
        <f>SUMIF('1130 Salta'!$A$2:$A$485,$G1433,'1130 Salta'!$I$2:$I$485)</f>
        <v/>
      </c>
      <c r="L1433" s="30">
        <f>SUMIF('1130 Salta'!$A$2:$A$485,$G1433,'1130 Salta'!$Q$2:$Q$485)</f>
        <v/>
      </c>
      <c r="M1433" s="30">
        <f>$K1433-$L1433</f>
        <v/>
      </c>
      <c r="N1433" s="31">
        <f>IFERROR(SUMIF('1130 Salta'!$A$2:$A$485,$G1433,'1130 Salta'!$M$2:$M$485)/$K1433,0)</f>
        <v/>
      </c>
      <c r="O1433" s="31">
        <f>IFERROR($K1433*$N1433,"")</f>
        <v/>
      </c>
      <c r="P1433" s="31">
        <f>IFERROR($L1433*$N1433,"")</f>
        <v/>
      </c>
      <c r="Q1433" s="31">
        <f>$M1433*$N1433</f>
        <v/>
      </c>
      <c r="R1433" s="29" t="n"/>
      <c r="S1433" s="39" t="n"/>
      <c r="T1433" s="29" t="inlineStr">
        <is>
          <t>No aplica: uniformes, clasificación que el inventario físico de Farmacia no releva</t>
        </is>
      </c>
      <c r="U1433" s="40" t="inlineStr">
        <is>
          <t>Fuera del alcance del inventario físico</t>
        </is>
      </c>
      <c r="V1433" s="29" t="n"/>
      <c r="W1433" s="29" t="n"/>
      <c r="X1433" s="29" t="n"/>
      <c r="Y1433" s="29" t="n"/>
      <c r="Z1433" s="29" t="n"/>
      <c r="AA1433" s="29" t="inlineStr">
        <is>
          <t>El material ocupa 2 filas en la hoja 1130 Salta (lote/almacén). La cantidad SAP y la física de esta vista son el total del material.</t>
        </is>
      </c>
    </row>
    <row r="1434">
      <c r="A1434" s="29" t="inlineStr">
        <is>
          <t>Salta</t>
        </is>
      </c>
      <c r="B1434" s="29" t="inlineStr">
        <is>
          <t>1130</t>
        </is>
      </c>
      <c r="C1434" s="29" t="inlineStr">
        <is>
          <t>Stock SAP</t>
        </is>
      </c>
      <c r="D1434" s="29" t="inlineStr">
        <is>
          <t>Uniformes</t>
        </is>
      </c>
      <c r="E1434" s="29" t="inlineStr">
        <is>
          <t>ZUNI</t>
        </is>
      </c>
      <c r="F1434" s="29" t="inlineStr">
        <is>
          <t>Fuera del alcance</t>
        </is>
      </c>
      <c r="G1434" s="29" t="inlineStr">
        <is>
          <t>3001434</t>
        </is>
      </c>
      <c r="H1434" s="29" t="inlineStr">
        <is>
          <t>CHOMBA NEGRA M</t>
        </is>
      </c>
      <c r="I1434" s="29" t="n"/>
      <c r="J1434" s="29" t="n"/>
      <c r="K1434" s="30">
        <f>SUMIF('1130 Salta'!$A$2:$A$485,$G1434,'1130 Salta'!$I$2:$I$485)</f>
        <v/>
      </c>
      <c r="L1434" s="30">
        <f>SUMIF('1130 Salta'!$A$2:$A$485,$G1434,'1130 Salta'!$Q$2:$Q$485)</f>
        <v/>
      </c>
      <c r="M1434" s="30">
        <f>$K1434-$L1434</f>
        <v/>
      </c>
      <c r="N1434" s="31">
        <f>IFERROR(SUMIF('1130 Salta'!$A$2:$A$485,$G1434,'1130 Salta'!$M$2:$M$485)/$K1434,0)</f>
        <v/>
      </c>
      <c r="O1434" s="31">
        <f>IFERROR($K1434*$N1434,"")</f>
        <v/>
      </c>
      <c r="P1434" s="31">
        <f>IFERROR($L1434*$N1434,"")</f>
        <v/>
      </c>
      <c r="Q1434" s="31">
        <f>$M1434*$N1434</f>
        <v/>
      </c>
      <c r="R1434" s="29" t="n"/>
      <c r="S1434" s="39" t="n"/>
      <c r="T1434" s="29" t="inlineStr">
        <is>
          <t>No aplica: uniformes, clasificación que el inventario físico de Farmacia no releva</t>
        </is>
      </c>
      <c r="U1434" s="40" t="inlineStr">
        <is>
          <t>Fuera del alcance del inventario físico</t>
        </is>
      </c>
      <c r="V1434" s="29" t="n"/>
      <c r="W1434" s="29" t="n"/>
      <c r="X1434" s="29" t="n"/>
      <c r="Y1434" s="29" t="n"/>
      <c r="Z1434" s="29" t="n"/>
      <c r="AA1434" s="29" t="n"/>
    </row>
    <row r="1435">
      <c r="A1435" s="29" t="inlineStr">
        <is>
          <t>Salta</t>
        </is>
      </c>
      <c r="B1435" s="29" t="inlineStr">
        <is>
          <t>1130</t>
        </is>
      </c>
      <c r="C1435" s="29" t="inlineStr">
        <is>
          <t>Stock SAP</t>
        </is>
      </c>
      <c r="D1435" s="29" t="inlineStr">
        <is>
          <t>Uniformes</t>
        </is>
      </c>
      <c r="E1435" s="29" t="inlineStr">
        <is>
          <t>ZUNI</t>
        </is>
      </c>
      <c r="F1435" s="29" t="inlineStr">
        <is>
          <t>Fuera del alcance</t>
        </is>
      </c>
      <c r="G1435" s="29" t="inlineStr">
        <is>
          <t>3001466</t>
        </is>
      </c>
      <c r="H1435" s="29" t="inlineStr">
        <is>
          <t>CHALECO REFLECTIVO M</t>
        </is>
      </c>
      <c r="I1435" s="29" t="n"/>
      <c r="J1435" s="29" t="n"/>
      <c r="K1435" s="30">
        <f>SUMIF('1130 Salta'!$A$2:$A$485,$G1435,'1130 Salta'!$I$2:$I$485)</f>
        <v/>
      </c>
      <c r="L1435" s="30">
        <f>SUMIF('1130 Salta'!$A$2:$A$485,$G1435,'1130 Salta'!$Q$2:$Q$485)</f>
        <v/>
      </c>
      <c r="M1435" s="30">
        <f>$K1435-$L1435</f>
        <v/>
      </c>
      <c r="N1435" s="31">
        <f>IFERROR(SUMIF('1130 Salta'!$A$2:$A$485,$G1435,'1130 Salta'!$M$2:$M$485)/$K1435,0)</f>
        <v/>
      </c>
      <c r="O1435" s="31">
        <f>IFERROR($K1435*$N1435,"")</f>
        <v/>
      </c>
      <c r="P1435" s="31">
        <f>IFERROR($L1435*$N1435,"")</f>
        <v/>
      </c>
      <c r="Q1435" s="31">
        <f>$M1435*$N1435</f>
        <v/>
      </c>
      <c r="R1435" s="29" t="n"/>
      <c r="S1435" s="39" t="n"/>
      <c r="T1435" s="29" t="inlineStr">
        <is>
          <t>No aplica: uniformes, clasificación que el inventario físico de Farmacia no releva</t>
        </is>
      </c>
      <c r="U1435" s="40" t="inlineStr">
        <is>
          <t>Fuera del alcance del inventario físico</t>
        </is>
      </c>
      <c r="V1435" s="29" t="n"/>
      <c r="W1435" s="29" t="n"/>
      <c r="X1435" s="29" t="n"/>
      <c r="Y1435" s="29" t="n"/>
      <c r="Z1435" s="29" t="n"/>
      <c r="AA1435" s="29" t="inlineStr">
        <is>
          <t>El material ocupa 2 filas en la hoja 1130 Salta (lote/almacén). La cantidad SAP y la física de esta vista son el total del material.</t>
        </is>
      </c>
    </row>
    <row r="1436">
      <c r="A1436" s="29" t="inlineStr">
        <is>
          <t>Salta</t>
        </is>
      </c>
      <c r="B1436" s="29" t="inlineStr">
        <is>
          <t>1130</t>
        </is>
      </c>
      <c r="C1436" s="29" t="inlineStr">
        <is>
          <t>Stock SAP</t>
        </is>
      </c>
      <c r="D1436" s="29" t="inlineStr">
        <is>
          <t>Uniformes</t>
        </is>
      </c>
      <c r="E1436" s="29" t="inlineStr">
        <is>
          <t>ZUNI</t>
        </is>
      </c>
      <c r="F1436" s="29" t="inlineStr">
        <is>
          <t>Fuera del alcance</t>
        </is>
      </c>
      <c r="G1436" s="29" t="inlineStr">
        <is>
          <t>3001573</t>
        </is>
      </c>
      <c r="H1436" s="29" t="inlineStr">
        <is>
          <t>CAMPERON NARANJA TERMICO XL</t>
        </is>
      </c>
      <c r="I1436" s="29" t="n"/>
      <c r="J1436" s="29" t="n"/>
      <c r="K1436" s="30">
        <f>SUMIF('1130 Salta'!$A$2:$A$485,$G1436,'1130 Salta'!$I$2:$I$485)</f>
        <v/>
      </c>
      <c r="L1436" s="30">
        <f>SUMIF('1130 Salta'!$A$2:$A$485,$G1436,'1130 Salta'!$Q$2:$Q$485)</f>
        <v/>
      </c>
      <c r="M1436" s="30">
        <f>$K1436-$L1436</f>
        <v/>
      </c>
      <c r="N1436" s="31">
        <f>IFERROR(SUMIF('1130 Salta'!$A$2:$A$485,$G1436,'1130 Salta'!$M$2:$M$485)/$K1436,0)</f>
        <v/>
      </c>
      <c r="O1436" s="31">
        <f>IFERROR($K1436*$N1436,"")</f>
        <v/>
      </c>
      <c r="P1436" s="31">
        <f>IFERROR($L1436*$N1436,"")</f>
        <v/>
      </c>
      <c r="Q1436" s="31">
        <f>$M1436*$N1436</f>
        <v/>
      </c>
      <c r="R1436" s="29" t="n"/>
      <c r="S1436" s="39" t="n"/>
      <c r="T1436" s="29" t="inlineStr">
        <is>
          <t>No aplica: uniformes, clasificación que el inventario físico de Farmacia no releva</t>
        </is>
      </c>
      <c r="U1436" s="40" t="inlineStr">
        <is>
          <t>Fuera del alcance del inventario físico</t>
        </is>
      </c>
      <c r="V1436" s="29" t="n"/>
      <c r="W1436" s="29" t="n"/>
      <c r="X1436" s="29" t="n"/>
      <c r="Y1436" s="29" t="n"/>
      <c r="Z1436" s="29" t="n"/>
      <c r="AA1436" s="29" t="inlineStr">
        <is>
          <t>El material ocupa 2 filas en la hoja 1130 Salta (lote/almacén). La cantidad SAP y la física de esta vista son el total del material.</t>
        </is>
      </c>
    </row>
    <row r="1437">
      <c r="A1437" s="29" t="inlineStr">
        <is>
          <t>Salta</t>
        </is>
      </c>
      <c r="B1437" s="29" t="inlineStr">
        <is>
          <t>1130</t>
        </is>
      </c>
      <c r="C1437" s="29" t="inlineStr">
        <is>
          <t>Stock SAP</t>
        </is>
      </c>
      <c r="D1437" s="29" t="inlineStr">
        <is>
          <t>Descartables</t>
        </is>
      </c>
      <c r="E1437" s="29" t="inlineStr">
        <is>
          <t>ZDES</t>
        </is>
      </c>
      <c r="F1437" s="29" t="inlineStr">
        <is>
          <t>Dentro del alcance</t>
        </is>
      </c>
      <c r="G1437" s="29" t="inlineStr">
        <is>
          <t>2000298</t>
        </is>
      </c>
      <c r="H1437" s="29" t="inlineStr">
        <is>
          <t>AEROCAMARA ADULTO CON MASCARA</t>
        </is>
      </c>
      <c r="I1437" s="29" t="inlineStr">
        <is>
          <t>322</t>
        </is>
      </c>
      <c r="J1437" s="29" t="inlineStr">
        <is>
          <t>Aerocamara para adulto</t>
        </is>
      </c>
      <c r="K1437" s="30">
        <f>SUMIF('1130 Salta'!$A$2:$A$485,$G1437,'1130 Salta'!$I$2:$I$485)</f>
        <v/>
      </c>
      <c r="L1437" s="30">
        <f>SUMIF('1130 Salta'!$A$2:$A$485,$G1437,'1130 Salta'!$Q$2:$Q$485)</f>
        <v/>
      </c>
      <c r="M1437" s="30">
        <f>$K1437-$L1437</f>
        <v/>
      </c>
      <c r="N1437" s="31">
        <f>IFERROR(SUMIF('1130 Salta'!$A$2:$A$485,$G1437,'1130 Salta'!$M$2:$M$485)/$K1437,0)</f>
        <v/>
      </c>
      <c r="O1437" s="31">
        <f>IFERROR($K1437*$N1437,"")</f>
        <v/>
      </c>
      <c r="P1437" s="31">
        <f>IFERROR($L1437*$N1437,"")</f>
        <v/>
      </c>
      <c r="Q1437" s="31">
        <f>$M1437*$N1437</f>
        <v/>
      </c>
      <c r="R1437" s="29" t="n"/>
      <c r="S1437" s="42" t="inlineStr">
        <is>
          <t>Media</t>
        </is>
      </c>
      <c r="T1437" s="29" t="inlineStr">
        <is>
          <t>Homologado – confianza Media – pendiente de validación</t>
        </is>
      </c>
      <c r="U1437" s="38" t="inlineStr">
        <is>
          <t>Dar de baja en SAP</t>
        </is>
      </c>
      <c r="V1437" s="29" t="inlineStr">
        <is>
          <t>Homologación por código Avain (master K-254)</t>
        </is>
      </c>
      <c r="W1437" s="29" t="inlineStr">
        <is>
          <t>No</t>
        </is>
      </c>
      <c r="X1437" s="29" t="n"/>
      <c r="Y1437" s="29" t="inlineStr">
        <is>
          <t>Sí</t>
        </is>
      </c>
      <c r="Z1437" s="29" t="inlineStr">
        <is>
          <t>K-254</t>
        </is>
      </c>
      <c r="AA1437" s="29" t="inlineStr">
        <is>
          <t>Homologación: confianza base Alta + confianza SAP Media → Media. Otros códigos SAP del master no están en el stock de este centro: 2000428, 2000825.</t>
        </is>
      </c>
    </row>
    <row r="1438">
      <c r="A1438" s="29" t="inlineStr">
        <is>
          <t>Salta</t>
        </is>
      </c>
      <c r="B1438" s="29" t="inlineStr">
        <is>
          <t>1130</t>
        </is>
      </c>
      <c r="C1438" s="29" t="inlineStr">
        <is>
          <t>Stock SAP</t>
        </is>
      </c>
      <c r="D1438" s="29" t="inlineStr">
        <is>
          <t>Uniformes</t>
        </is>
      </c>
      <c r="E1438" s="29" t="inlineStr">
        <is>
          <t>ZUNI</t>
        </is>
      </c>
      <c r="F1438" s="29" t="inlineStr">
        <is>
          <t>Fuera del alcance</t>
        </is>
      </c>
      <c r="G1438" s="29" t="inlineStr">
        <is>
          <t>3000916</t>
        </is>
      </c>
      <c r="H1438" s="29" t="inlineStr">
        <is>
          <t>BOTIN DE SEGURIDAD T44</t>
        </is>
      </c>
      <c r="I1438" s="29" t="n"/>
      <c r="J1438" s="29" t="n"/>
      <c r="K1438" s="30">
        <f>SUMIF('1130 Salta'!$A$2:$A$485,$G1438,'1130 Salta'!$I$2:$I$485)</f>
        <v/>
      </c>
      <c r="L1438" s="30">
        <f>SUMIF('1130 Salta'!$A$2:$A$485,$G1438,'1130 Salta'!$Q$2:$Q$485)</f>
        <v/>
      </c>
      <c r="M1438" s="30">
        <f>$K1438-$L1438</f>
        <v/>
      </c>
      <c r="N1438" s="31">
        <f>IFERROR(SUMIF('1130 Salta'!$A$2:$A$485,$G1438,'1130 Salta'!$M$2:$M$485)/$K1438,0)</f>
        <v/>
      </c>
      <c r="O1438" s="31">
        <f>IFERROR($K1438*$N1438,"")</f>
        <v/>
      </c>
      <c r="P1438" s="31">
        <f>IFERROR($L1438*$N1438,"")</f>
        <v/>
      </c>
      <c r="Q1438" s="31">
        <f>$M1438*$N1438</f>
        <v/>
      </c>
      <c r="R1438" s="29" t="n"/>
      <c r="S1438" s="39" t="n"/>
      <c r="T1438" s="29" t="inlineStr">
        <is>
          <t>No aplica: uniformes, clasificación que el inventario físico de Farmacia no releva</t>
        </is>
      </c>
      <c r="U1438" s="40" t="inlineStr">
        <is>
          <t>Fuera del alcance del inventario físico</t>
        </is>
      </c>
      <c r="V1438" s="29" t="n"/>
      <c r="W1438" s="29" t="n"/>
      <c r="X1438" s="29" t="n"/>
      <c r="Y1438" s="29" t="n"/>
      <c r="Z1438" s="29" t="n"/>
      <c r="AA1438" s="29" t="inlineStr">
        <is>
          <t>El material ocupa 2 filas en la hoja 1130 Salta (lote/almacén). La cantidad SAP y la física de esta vista son el total del material.</t>
        </is>
      </c>
    </row>
    <row r="1439">
      <c r="A1439" s="29" t="inlineStr">
        <is>
          <t>Salta</t>
        </is>
      </c>
      <c r="B1439" s="29" t="inlineStr">
        <is>
          <t>1130</t>
        </is>
      </c>
      <c r="C1439" s="29" t="inlineStr">
        <is>
          <t>Stock SAP</t>
        </is>
      </c>
      <c r="D1439" s="29" t="inlineStr">
        <is>
          <t>Uniformes</t>
        </is>
      </c>
      <c r="E1439" s="29" t="inlineStr">
        <is>
          <t>ZUNI</t>
        </is>
      </c>
      <c r="F1439" s="29" t="inlineStr">
        <is>
          <t>Fuera del alcance</t>
        </is>
      </c>
      <c r="G1439" s="29" t="inlineStr">
        <is>
          <t>3001263</t>
        </is>
      </c>
      <c r="H1439" s="29" t="inlineStr">
        <is>
          <t>CONJUNTO TERMICO XL</t>
        </is>
      </c>
      <c r="I1439" s="29" t="n"/>
      <c r="J1439" s="29" t="n"/>
      <c r="K1439" s="30">
        <f>SUMIF('1130 Salta'!$A$2:$A$485,$G1439,'1130 Salta'!$I$2:$I$485)</f>
        <v/>
      </c>
      <c r="L1439" s="30">
        <f>SUMIF('1130 Salta'!$A$2:$A$485,$G1439,'1130 Salta'!$Q$2:$Q$485)</f>
        <v/>
      </c>
      <c r="M1439" s="30">
        <f>$K1439-$L1439</f>
        <v/>
      </c>
      <c r="N1439" s="31">
        <f>IFERROR(SUMIF('1130 Salta'!$A$2:$A$485,$G1439,'1130 Salta'!$M$2:$M$485)/$K1439,0)</f>
        <v/>
      </c>
      <c r="O1439" s="31">
        <f>IFERROR($K1439*$N1439,"")</f>
        <v/>
      </c>
      <c r="P1439" s="31">
        <f>IFERROR($L1439*$N1439,"")</f>
        <v/>
      </c>
      <c r="Q1439" s="31">
        <f>$M1439*$N1439</f>
        <v/>
      </c>
      <c r="R1439" s="29" t="n"/>
      <c r="S1439" s="39" t="n"/>
      <c r="T1439" s="29" t="inlineStr">
        <is>
          <t>No aplica: uniformes, clasificación que el inventario físico de Farmacia no releva</t>
        </is>
      </c>
      <c r="U1439" s="40" t="inlineStr">
        <is>
          <t>Fuera del alcance del inventario físico</t>
        </is>
      </c>
      <c r="V1439" s="29" t="n"/>
      <c r="W1439" s="29" t="n"/>
      <c r="X1439" s="29" t="n"/>
      <c r="Y1439" s="29" t="n"/>
      <c r="Z1439" s="29" t="n"/>
      <c r="AA1439" s="29" t="n"/>
    </row>
    <row r="1440">
      <c r="A1440" s="29" t="inlineStr">
        <is>
          <t>Salta</t>
        </is>
      </c>
      <c r="B1440" s="29" t="inlineStr">
        <is>
          <t>1130</t>
        </is>
      </c>
      <c r="C1440" s="29" t="inlineStr">
        <is>
          <t>Stock SAP</t>
        </is>
      </c>
      <c r="D1440" s="29" t="inlineStr">
        <is>
          <t>Uniformes</t>
        </is>
      </c>
      <c r="E1440" s="29" t="inlineStr">
        <is>
          <t>ZUNI</t>
        </is>
      </c>
      <c r="F1440" s="29" t="inlineStr">
        <is>
          <t>Fuera del alcance</t>
        </is>
      </c>
      <c r="G1440" s="29" t="inlineStr">
        <is>
          <t>3001342</t>
        </is>
      </c>
      <c r="H1440" s="29" t="inlineStr">
        <is>
          <t>PANTALON IMPERMEABLE L</t>
        </is>
      </c>
      <c r="I1440" s="29" t="n"/>
      <c r="J1440" s="29" t="n"/>
      <c r="K1440" s="30">
        <f>SUMIF('1130 Salta'!$A$2:$A$485,$G1440,'1130 Salta'!$I$2:$I$485)</f>
        <v/>
      </c>
      <c r="L1440" s="30">
        <f>SUMIF('1130 Salta'!$A$2:$A$485,$G1440,'1130 Salta'!$Q$2:$Q$485)</f>
        <v/>
      </c>
      <c r="M1440" s="30">
        <f>$K1440-$L1440</f>
        <v/>
      </c>
      <c r="N1440" s="31">
        <f>IFERROR(SUMIF('1130 Salta'!$A$2:$A$485,$G1440,'1130 Salta'!$M$2:$M$485)/$K1440,0)</f>
        <v/>
      </c>
      <c r="O1440" s="31">
        <f>IFERROR($K1440*$N1440,"")</f>
        <v/>
      </c>
      <c r="P1440" s="31">
        <f>IFERROR($L1440*$N1440,"")</f>
        <v/>
      </c>
      <c r="Q1440" s="31">
        <f>$M1440*$N1440</f>
        <v/>
      </c>
      <c r="R1440" s="29" t="n"/>
      <c r="S1440" s="39" t="n"/>
      <c r="T1440" s="29" t="inlineStr">
        <is>
          <t>No aplica: uniformes, clasificación que el inventario físico de Farmacia no releva</t>
        </is>
      </c>
      <c r="U1440" s="40" t="inlineStr">
        <is>
          <t>Fuera del alcance del inventario físico</t>
        </is>
      </c>
      <c r="V1440" s="29" t="n"/>
      <c r="W1440" s="29" t="n"/>
      <c r="X1440" s="29" t="n"/>
      <c r="Y1440" s="29" t="n"/>
      <c r="Z1440" s="29" t="n"/>
      <c r="AA1440" s="29" t="n"/>
    </row>
    <row r="1441">
      <c r="A1441" s="29" t="inlineStr">
        <is>
          <t>Salta</t>
        </is>
      </c>
      <c r="B1441" s="29" t="inlineStr">
        <is>
          <t>1130</t>
        </is>
      </c>
      <c r="C1441" s="29" t="inlineStr">
        <is>
          <t>Stock SAP</t>
        </is>
      </c>
      <c r="D1441" s="29" t="inlineStr">
        <is>
          <t>Uniformes</t>
        </is>
      </c>
      <c r="E1441" s="29" t="inlineStr">
        <is>
          <t>ZUNI</t>
        </is>
      </c>
      <c r="F1441" s="29" t="inlineStr">
        <is>
          <t>Fuera del alcance</t>
        </is>
      </c>
      <c r="G1441" s="29" t="inlineStr">
        <is>
          <t>3001462</t>
        </is>
      </c>
      <c r="H1441" s="29" t="inlineStr">
        <is>
          <t>CONJUNTO PRIMERA PIEL L</t>
        </is>
      </c>
      <c r="I1441" s="29" t="n"/>
      <c r="J1441" s="29" t="n"/>
      <c r="K1441" s="30">
        <f>SUMIF('1130 Salta'!$A$2:$A$485,$G1441,'1130 Salta'!$I$2:$I$485)</f>
        <v/>
      </c>
      <c r="L1441" s="30">
        <f>SUMIF('1130 Salta'!$A$2:$A$485,$G1441,'1130 Salta'!$Q$2:$Q$485)</f>
        <v/>
      </c>
      <c r="M1441" s="30">
        <f>$K1441-$L1441</f>
        <v/>
      </c>
      <c r="N1441" s="31">
        <f>IFERROR(SUMIF('1130 Salta'!$A$2:$A$485,$G1441,'1130 Salta'!$M$2:$M$485)/$K1441,0)</f>
        <v/>
      </c>
      <c r="O1441" s="31">
        <f>IFERROR($K1441*$N1441,"")</f>
        <v/>
      </c>
      <c r="P1441" s="31">
        <f>IFERROR($L1441*$N1441,"")</f>
        <v/>
      </c>
      <c r="Q1441" s="31">
        <f>$M1441*$N1441</f>
        <v/>
      </c>
      <c r="R1441" s="29" t="n"/>
      <c r="S1441" s="39" t="n"/>
      <c r="T1441" s="29" t="inlineStr">
        <is>
          <t>No aplica: uniformes, clasificación que el inventario físico de Farmacia no releva</t>
        </is>
      </c>
      <c r="U1441" s="40" t="inlineStr">
        <is>
          <t>Fuera del alcance del inventario físico</t>
        </is>
      </c>
      <c r="V1441" s="29" t="n"/>
      <c r="W1441" s="29" t="n"/>
      <c r="X1441" s="29" t="n"/>
      <c r="Y1441" s="29" t="n"/>
      <c r="Z1441" s="29" t="n"/>
      <c r="AA1441" s="29" t="n"/>
    </row>
    <row r="1442">
      <c r="A1442" s="29" t="inlineStr">
        <is>
          <t>Salta</t>
        </is>
      </c>
      <c r="B1442" s="29" t="inlineStr">
        <is>
          <t>1130</t>
        </is>
      </c>
      <c r="C1442" s="29" t="inlineStr">
        <is>
          <t>Stock SAP</t>
        </is>
      </c>
      <c r="D1442" s="29" t="inlineStr">
        <is>
          <t>Uniformes</t>
        </is>
      </c>
      <c r="E1442" s="29" t="inlineStr">
        <is>
          <t>ZUNI</t>
        </is>
      </c>
      <c r="F1442" s="29" t="inlineStr">
        <is>
          <t>Fuera del alcance</t>
        </is>
      </c>
      <c r="G1442" s="29" t="inlineStr">
        <is>
          <t>3001467</t>
        </is>
      </c>
      <c r="H1442" s="29" t="inlineStr">
        <is>
          <t>CHALECO REFLECTIVO L</t>
        </is>
      </c>
      <c r="I1442" s="29" t="n"/>
      <c r="J1442" s="29" t="n"/>
      <c r="K1442" s="30">
        <f>SUMIF('1130 Salta'!$A$2:$A$485,$G1442,'1130 Salta'!$I$2:$I$485)</f>
        <v/>
      </c>
      <c r="L1442" s="30">
        <f>SUMIF('1130 Salta'!$A$2:$A$485,$G1442,'1130 Salta'!$Q$2:$Q$485)</f>
        <v/>
      </c>
      <c r="M1442" s="30">
        <f>$K1442-$L1442</f>
        <v/>
      </c>
      <c r="N1442" s="31">
        <f>IFERROR(SUMIF('1130 Salta'!$A$2:$A$485,$G1442,'1130 Salta'!$M$2:$M$485)/$K1442,0)</f>
        <v/>
      </c>
      <c r="O1442" s="31">
        <f>IFERROR($K1442*$N1442,"")</f>
        <v/>
      </c>
      <c r="P1442" s="31">
        <f>IFERROR($L1442*$N1442,"")</f>
        <v/>
      </c>
      <c r="Q1442" s="31">
        <f>$M1442*$N1442</f>
        <v/>
      </c>
      <c r="R1442" s="29" t="n"/>
      <c r="S1442" s="39" t="n"/>
      <c r="T1442" s="29" t="inlineStr">
        <is>
          <t>No aplica: uniformes, clasificación que el inventario físico de Farmacia no releva</t>
        </is>
      </c>
      <c r="U1442" s="40" t="inlineStr">
        <is>
          <t>Fuera del alcance del inventario físico</t>
        </is>
      </c>
      <c r="V1442" s="29" t="n"/>
      <c r="W1442" s="29" t="n"/>
      <c r="X1442" s="29" t="n"/>
      <c r="Y1442" s="29" t="n"/>
      <c r="Z1442" s="29" t="n"/>
      <c r="AA1442" s="29" t="n"/>
    </row>
    <row r="1443">
      <c r="A1443" s="29" t="inlineStr">
        <is>
          <t>Salta</t>
        </is>
      </c>
      <c r="B1443" s="29" t="inlineStr">
        <is>
          <t>1130</t>
        </is>
      </c>
      <c r="C1443" s="29" t="inlineStr">
        <is>
          <t>Stock SAP</t>
        </is>
      </c>
      <c r="D1443" s="29" t="inlineStr">
        <is>
          <t>Uniformes</t>
        </is>
      </c>
      <c r="E1443" s="29" t="inlineStr">
        <is>
          <t>ZUNI</t>
        </is>
      </c>
      <c r="F1443" s="29" t="inlineStr">
        <is>
          <t>Fuera del alcance</t>
        </is>
      </c>
      <c r="G1443" s="29" t="inlineStr">
        <is>
          <t>3001468</t>
        </is>
      </c>
      <c r="H1443" s="29" t="inlineStr">
        <is>
          <t>CHALECO REFLECTIVO XL</t>
        </is>
      </c>
      <c r="I1443" s="29" t="n"/>
      <c r="J1443" s="29" t="n"/>
      <c r="K1443" s="30">
        <f>SUMIF('1130 Salta'!$A$2:$A$485,$G1443,'1130 Salta'!$I$2:$I$485)</f>
        <v/>
      </c>
      <c r="L1443" s="30">
        <f>SUMIF('1130 Salta'!$A$2:$A$485,$G1443,'1130 Salta'!$Q$2:$Q$485)</f>
        <v/>
      </c>
      <c r="M1443" s="30">
        <f>$K1443-$L1443</f>
        <v/>
      </c>
      <c r="N1443" s="31">
        <f>IFERROR(SUMIF('1130 Salta'!$A$2:$A$485,$G1443,'1130 Salta'!$M$2:$M$485)/$K1443,0)</f>
        <v/>
      </c>
      <c r="O1443" s="31">
        <f>IFERROR($K1443*$N1443,"")</f>
        <v/>
      </c>
      <c r="P1443" s="31">
        <f>IFERROR($L1443*$N1443,"")</f>
        <v/>
      </c>
      <c r="Q1443" s="31">
        <f>$M1443*$N1443</f>
        <v/>
      </c>
      <c r="R1443" s="29" t="n"/>
      <c r="S1443" s="39" t="n"/>
      <c r="T1443" s="29" t="inlineStr">
        <is>
          <t>No aplica: uniformes, clasificación que el inventario físico de Farmacia no releva</t>
        </is>
      </c>
      <c r="U1443" s="40" t="inlineStr">
        <is>
          <t>Fuera del alcance del inventario físico</t>
        </is>
      </c>
      <c r="V1443" s="29" t="n"/>
      <c r="W1443" s="29" t="n"/>
      <c r="X1443" s="29" t="n"/>
      <c r="Y1443" s="29" t="n"/>
      <c r="Z1443" s="29" t="n"/>
      <c r="AA1443" s="29" t="n"/>
    </row>
    <row r="1444">
      <c r="A1444" s="29" t="inlineStr">
        <is>
          <t>Salta</t>
        </is>
      </c>
      <c r="B1444" s="29" t="inlineStr">
        <is>
          <t>1130</t>
        </is>
      </c>
      <c r="C1444" s="29" t="inlineStr">
        <is>
          <t>Stock SAP</t>
        </is>
      </c>
      <c r="D1444" s="29" t="inlineStr">
        <is>
          <t>Uniformes</t>
        </is>
      </c>
      <c r="E1444" s="29" t="inlineStr">
        <is>
          <t>ZUNI</t>
        </is>
      </c>
      <c r="F1444" s="29" t="inlineStr">
        <is>
          <t>Fuera del alcance</t>
        </is>
      </c>
      <c r="G1444" s="29" t="inlineStr">
        <is>
          <t>3001571</t>
        </is>
      </c>
      <c r="H1444" s="29" t="inlineStr">
        <is>
          <t>CAMPERON NARANJA TERMICO M</t>
        </is>
      </c>
      <c r="I1444" s="29" t="n"/>
      <c r="J1444" s="29" t="n"/>
      <c r="K1444" s="30">
        <f>SUMIF('1130 Salta'!$A$2:$A$485,$G1444,'1130 Salta'!$I$2:$I$485)</f>
        <v/>
      </c>
      <c r="L1444" s="30">
        <f>SUMIF('1130 Salta'!$A$2:$A$485,$G1444,'1130 Salta'!$Q$2:$Q$485)</f>
        <v/>
      </c>
      <c r="M1444" s="30">
        <f>$K1444-$L1444</f>
        <v/>
      </c>
      <c r="N1444" s="31">
        <f>IFERROR(SUMIF('1130 Salta'!$A$2:$A$485,$G1444,'1130 Salta'!$M$2:$M$485)/$K1444,0)</f>
        <v/>
      </c>
      <c r="O1444" s="31">
        <f>IFERROR($K1444*$N1444,"")</f>
        <v/>
      </c>
      <c r="P1444" s="31">
        <f>IFERROR($L1444*$N1444,"")</f>
        <v/>
      </c>
      <c r="Q1444" s="31">
        <f>$M1444*$N1444</f>
        <v/>
      </c>
      <c r="R1444" s="29" t="n"/>
      <c r="S1444" s="39" t="n"/>
      <c r="T1444" s="29" t="inlineStr">
        <is>
          <t>No aplica: uniformes, clasificación que el inventario físico de Farmacia no releva</t>
        </is>
      </c>
      <c r="U1444" s="40" t="inlineStr">
        <is>
          <t>Fuera del alcance del inventario físico</t>
        </is>
      </c>
      <c r="V1444" s="29" t="n"/>
      <c r="W1444" s="29" t="n"/>
      <c r="X1444" s="29" t="n"/>
      <c r="Y1444" s="29" t="n"/>
      <c r="Z1444" s="29" t="n"/>
      <c r="AA1444" s="29" t="n"/>
    </row>
    <row r="1445">
      <c r="A1445" s="29" t="inlineStr">
        <is>
          <t>Salta</t>
        </is>
      </c>
      <c r="B1445" s="29" t="inlineStr">
        <is>
          <t>1130</t>
        </is>
      </c>
      <c r="C1445" s="29" t="inlineStr">
        <is>
          <t>Stock SAP</t>
        </is>
      </c>
      <c r="D1445" s="29" t="inlineStr">
        <is>
          <t>Uniformes</t>
        </is>
      </c>
      <c r="E1445" s="29" t="inlineStr">
        <is>
          <t>ZUNI</t>
        </is>
      </c>
      <c r="F1445" s="29" t="inlineStr">
        <is>
          <t>Fuera del alcance</t>
        </is>
      </c>
      <c r="G1445" s="29" t="inlineStr">
        <is>
          <t>3001572</t>
        </is>
      </c>
      <c r="H1445" s="29" t="inlineStr">
        <is>
          <t>CAMPERON NARANJA TERMICO L</t>
        </is>
      </c>
      <c r="I1445" s="29" t="n"/>
      <c r="J1445" s="29" t="n"/>
      <c r="K1445" s="30">
        <f>SUMIF('1130 Salta'!$A$2:$A$485,$G1445,'1130 Salta'!$I$2:$I$485)</f>
        <v/>
      </c>
      <c r="L1445" s="30">
        <f>SUMIF('1130 Salta'!$A$2:$A$485,$G1445,'1130 Salta'!$Q$2:$Q$485)</f>
        <v/>
      </c>
      <c r="M1445" s="30">
        <f>$K1445-$L1445</f>
        <v/>
      </c>
      <c r="N1445" s="31">
        <f>IFERROR(SUMIF('1130 Salta'!$A$2:$A$485,$G1445,'1130 Salta'!$M$2:$M$485)/$K1445,0)</f>
        <v/>
      </c>
      <c r="O1445" s="31">
        <f>IFERROR($K1445*$N1445,"")</f>
        <v/>
      </c>
      <c r="P1445" s="31">
        <f>IFERROR($L1445*$N1445,"")</f>
        <v/>
      </c>
      <c r="Q1445" s="31">
        <f>$M1445*$N1445</f>
        <v/>
      </c>
      <c r="R1445" s="29" t="n"/>
      <c r="S1445" s="39" t="n"/>
      <c r="T1445" s="29" t="inlineStr">
        <is>
          <t>No aplica: uniformes, clasificación que el inventario físico de Farmacia no releva</t>
        </is>
      </c>
      <c r="U1445" s="40" t="inlineStr">
        <is>
          <t>Fuera del alcance del inventario físico</t>
        </is>
      </c>
      <c r="V1445" s="29" t="n"/>
      <c r="W1445" s="29" t="n"/>
      <c r="X1445" s="29" t="n"/>
      <c r="Y1445" s="29" t="n"/>
      <c r="Z1445" s="29" t="n"/>
      <c r="AA1445" s="29" t="n"/>
    </row>
    <row r="1446">
      <c r="A1446" s="29" t="inlineStr">
        <is>
          <t>Salta</t>
        </is>
      </c>
      <c r="B1446" s="29" t="inlineStr">
        <is>
          <t>1130</t>
        </is>
      </c>
      <c r="C1446" s="29" t="inlineStr">
        <is>
          <t>Stock SAP</t>
        </is>
      </c>
      <c r="D1446" s="29" t="inlineStr">
        <is>
          <t>Medicamentos</t>
        </is>
      </c>
      <c r="E1446" s="29" t="inlineStr">
        <is>
          <t>ZMED</t>
        </is>
      </c>
      <c r="F1446" s="29" t="inlineStr">
        <is>
          <t>Dentro del alcance</t>
        </is>
      </c>
      <c r="G1446" s="29" t="inlineStr">
        <is>
          <t>1000039</t>
        </is>
      </c>
      <c r="H1446" s="29" t="inlineStr">
        <is>
          <t>VASELINA SOLIDA POR 1 KG</t>
        </is>
      </c>
      <c r="I1446" s="29" t="inlineStr">
        <is>
          <t>278</t>
        </is>
      </c>
      <c r="J1446" s="29" t="inlineStr">
        <is>
          <t>Vaselina solida x 1 kg</t>
        </is>
      </c>
      <c r="K1446" s="30">
        <f>SUMIF('1130 Salta'!$A$2:$A$485,$G1446,'1130 Salta'!$I$2:$I$485)</f>
        <v/>
      </c>
      <c r="L1446" s="30">
        <f>SUMIF('1130 Salta'!$A$2:$A$485,$G1446,'1130 Salta'!$Q$2:$Q$485)</f>
        <v/>
      </c>
      <c r="M1446" s="30">
        <f>$K1446-$L1446</f>
        <v/>
      </c>
      <c r="N1446" s="31">
        <f>IFERROR(SUMIF('1130 Salta'!$A$2:$A$485,$G1446,'1130 Salta'!$M$2:$M$485)/$K1446,0)</f>
        <v/>
      </c>
      <c r="O1446" s="31">
        <f>IFERROR($K1446*$N1446,"")</f>
        <v/>
      </c>
      <c r="P1446" s="31">
        <f>IFERROR($L1446*$N1446,"")</f>
        <v/>
      </c>
      <c r="Q1446" s="31">
        <f>$M1446*$N1446</f>
        <v/>
      </c>
      <c r="R1446" s="29" t="n"/>
      <c r="S1446" s="37" t="inlineStr">
        <is>
          <t>Alta</t>
        </is>
      </c>
      <c r="T1446" s="29" t="inlineStr">
        <is>
          <t>Homologado – confianza Alta</t>
        </is>
      </c>
      <c r="U1446" s="38" t="inlineStr">
        <is>
          <t>Dar de baja en SAP</t>
        </is>
      </c>
      <c r="V1446" s="29" t="inlineStr">
        <is>
          <t>Cruce por nomenclatura SAP</t>
        </is>
      </c>
      <c r="W1446" s="29" t="inlineStr">
        <is>
          <t>No</t>
        </is>
      </c>
      <c r="X1446" s="29" t="n"/>
      <c r="Y1446" s="29" t="inlineStr">
        <is>
          <t>No</t>
        </is>
      </c>
      <c r="Z1446" s="29" t="n"/>
      <c r="AA1446" s="29" t="inlineStr">
        <is>
          <t>Cruce por nomenclatura: similitud 1.00.</t>
        </is>
      </c>
    </row>
    <row r="1447">
      <c r="A1447" s="29" t="inlineStr">
        <is>
          <t>Salta</t>
        </is>
      </c>
      <c r="B1447" s="29" t="inlineStr">
        <is>
          <t>1130</t>
        </is>
      </c>
      <c r="C1447" s="29" t="inlineStr">
        <is>
          <t>Stock SAP</t>
        </is>
      </c>
      <c r="D1447" s="29" t="inlineStr">
        <is>
          <t>Medicamentos</t>
        </is>
      </c>
      <c r="E1447" s="29" t="inlineStr">
        <is>
          <t>ZMED</t>
        </is>
      </c>
      <c r="F1447" s="29" t="inlineStr">
        <is>
          <t>Dentro del alcance</t>
        </is>
      </c>
      <c r="G1447" s="29" t="inlineStr">
        <is>
          <t>1001147</t>
        </is>
      </c>
      <c r="H1447" s="29" t="inlineStr">
        <is>
          <t>FACTOR AG 200MG x 20 COMPRIMIDOS</t>
        </is>
      </c>
      <c r="I1447" s="29" t="n"/>
      <c r="J1447" s="29" t="n"/>
      <c r="K1447" s="30">
        <f>SUMIF('1130 Salta'!$A$2:$A$485,$G1447,'1130 Salta'!$I$2:$I$485)</f>
        <v/>
      </c>
      <c r="L1447" s="30">
        <f>SUMIF('1130 Salta'!$A$2:$A$485,$G1447,'1130 Salta'!$Q$2:$Q$485)</f>
        <v/>
      </c>
      <c r="M1447" s="30">
        <f>$K1447-$L1447</f>
        <v/>
      </c>
      <c r="N1447" s="31">
        <f>IFERROR(SUMIF('1130 Salta'!$A$2:$A$485,$G1447,'1130 Salta'!$M$2:$M$485)/$K1447,0)</f>
        <v/>
      </c>
      <c r="O1447" s="31">
        <f>IFERROR($K1447*$N1447,"")</f>
        <v/>
      </c>
      <c r="P1447" s="31">
        <f>IFERROR($L1447*$N1447,"")</f>
        <v/>
      </c>
      <c r="Q1447" s="31">
        <f>$M1447*$N1447</f>
        <v/>
      </c>
      <c r="R1447" s="29" t="n"/>
      <c r="S1447" s="39" t="n"/>
      <c r="T1447" s="29" t="inlineStr">
        <is>
          <t>Sin recuento físico en el inventario de Avain</t>
        </is>
      </c>
      <c r="U1447" s="40" t="inlineStr">
        <is>
          <t>Sin recuento físico</t>
        </is>
      </c>
      <c r="V1447" s="29" t="n"/>
      <c r="W1447" s="29" t="n"/>
      <c r="X1447" s="29" t="n"/>
      <c r="Y1447" s="29" t="n"/>
      <c r="Z1447" s="29" t="n"/>
      <c r="AA1447" s="29" t="n"/>
    </row>
    <row r="1448">
      <c r="A1448" s="29" t="inlineStr">
        <is>
          <t>Salta</t>
        </is>
      </c>
      <c r="B1448" s="29" t="inlineStr">
        <is>
          <t>1130</t>
        </is>
      </c>
      <c r="C1448" s="29" t="inlineStr">
        <is>
          <t>Stock SAP</t>
        </is>
      </c>
      <c r="D1448" s="29" t="inlineStr">
        <is>
          <t>Medicamentos</t>
        </is>
      </c>
      <c r="E1448" s="29" t="inlineStr">
        <is>
          <t>ZMED</t>
        </is>
      </c>
      <c r="F1448" s="29" t="inlineStr">
        <is>
          <t>Dentro del alcance</t>
        </is>
      </c>
      <c r="G1448" s="29" t="inlineStr">
        <is>
          <t>1005346</t>
        </is>
      </c>
      <c r="H1448" s="29" t="inlineStr">
        <is>
          <t>DUO-DECADRON AMP X 2ML + JERINGA</t>
        </is>
      </c>
      <c r="I1448" s="29" t="n"/>
      <c r="J1448" s="29" t="n"/>
      <c r="K1448" s="30">
        <f>SUMIF('1130 Salta'!$A$2:$A$485,$G1448,'1130 Salta'!$I$2:$I$485)</f>
        <v/>
      </c>
      <c r="L1448" s="30">
        <f>SUMIF('1130 Salta'!$A$2:$A$485,$G1448,'1130 Salta'!$Q$2:$Q$485)</f>
        <v/>
      </c>
      <c r="M1448" s="30">
        <f>$K1448-$L1448</f>
        <v/>
      </c>
      <c r="N1448" s="31">
        <f>IFERROR(SUMIF('1130 Salta'!$A$2:$A$485,$G1448,'1130 Salta'!$M$2:$M$485)/$K1448,0)</f>
        <v/>
      </c>
      <c r="O1448" s="31">
        <f>IFERROR($K1448*$N1448,"")</f>
        <v/>
      </c>
      <c r="P1448" s="31">
        <f>IFERROR($L1448*$N1448,"")</f>
        <v/>
      </c>
      <c r="Q1448" s="31">
        <f>$M1448*$N1448</f>
        <v/>
      </c>
      <c r="R1448" s="29" t="n"/>
      <c r="S1448" s="39" t="n"/>
      <c r="T1448" s="29" t="inlineStr">
        <is>
          <t>Sin recuento físico en el inventario de Avain</t>
        </is>
      </c>
      <c r="U1448" s="40" t="inlineStr">
        <is>
          <t>Sin recuento físico</t>
        </is>
      </c>
      <c r="V1448" s="29" t="n"/>
      <c r="W1448" s="29" t="n"/>
      <c r="X1448" s="29" t="n"/>
      <c r="Y1448" s="29" t="n"/>
      <c r="Z1448" s="29" t="n"/>
      <c r="AA1448" s="29" t="n"/>
    </row>
    <row r="1449">
      <c r="A1449" s="29" t="inlineStr">
        <is>
          <t>Salta</t>
        </is>
      </c>
      <c r="B1449" s="29" t="inlineStr">
        <is>
          <t>1130</t>
        </is>
      </c>
      <c r="C1449" s="29" t="inlineStr">
        <is>
          <t>Stock SAP</t>
        </is>
      </c>
      <c r="D1449" s="29" t="inlineStr">
        <is>
          <t>Descartables</t>
        </is>
      </c>
      <c r="E1449" s="29" t="inlineStr">
        <is>
          <t>ZDES</t>
        </is>
      </c>
      <c r="F1449" s="29" t="inlineStr">
        <is>
          <t>Dentro del alcance</t>
        </is>
      </c>
      <c r="G1449" s="29" t="inlineStr">
        <is>
          <t>2000385</t>
        </is>
      </c>
      <c r="H1449" s="29" t="inlineStr">
        <is>
          <t>TUBO DE MAYO N°3</t>
        </is>
      </c>
      <c r="I1449" s="29" t="n"/>
      <c r="J1449" s="29" t="n"/>
      <c r="K1449" s="30">
        <f>SUMIF('1130 Salta'!$A$2:$A$485,$G1449,'1130 Salta'!$I$2:$I$485)</f>
        <v/>
      </c>
      <c r="L1449" s="30">
        <f>SUMIF('1130 Salta'!$A$2:$A$485,$G1449,'1130 Salta'!$Q$2:$Q$485)</f>
        <v/>
      </c>
      <c r="M1449" s="30">
        <f>$K1449-$L1449</f>
        <v/>
      </c>
      <c r="N1449" s="31">
        <f>IFERROR(SUMIF('1130 Salta'!$A$2:$A$485,$G1449,'1130 Salta'!$M$2:$M$485)/$K1449,0)</f>
        <v/>
      </c>
      <c r="O1449" s="31">
        <f>IFERROR($K1449*$N1449,"")</f>
        <v/>
      </c>
      <c r="P1449" s="31">
        <f>IFERROR($L1449*$N1449,"")</f>
        <v/>
      </c>
      <c r="Q1449" s="31">
        <f>$M1449*$N1449</f>
        <v/>
      </c>
      <c r="R1449" s="29" t="n"/>
      <c r="S1449" s="39" t="n"/>
      <c r="T1449" s="29" t="inlineStr">
        <is>
          <t>Sin recuento físico en el inventario de Avain</t>
        </is>
      </c>
      <c r="U1449" s="40" t="inlineStr">
        <is>
          <t>Sin recuento físico</t>
        </is>
      </c>
      <c r="V1449" s="29" t="n"/>
      <c r="W1449" s="29" t="n"/>
      <c r="X1449" s="29" t="n"/>
      <c r="Y1449" s="29" t="n"/>
      <c r="Z1449" s="29" t="n"/>
      <c r="AA1449" s="29" t="n"/>
    </row>
    <row r="1450">
      <c r="A1450" s="29" t="inlineStr">
        <is>
          <t>Salta</t>
        </is>
      </c>
      <c r="B1450" s="29" t="inlineStr">
        <is>
          <t>1130</t>
        </is>
      </c>
      <c r="C1450" s="29" t="inlineStr">
        <is>
          <t>Stock SAP</t>
        </is>
      </c>
      <c r="D1450" s="29" t="inlineStr">
        <is>
          <t>Descartables</t>
        </is>
      </c>
      <c r="E1450" s="29" t="inlineStr">
        <is>
          <t>ZDES</t>
        </is>
      </c>
      <c r="F1450" s="29" t="inlineStr">
        <is>
          <t>Dentro del alcance</t>
        </is>
      </c>
      <c r="G1450" s="29" t="inlineStr">
        <is>
          <t>2002008</t>
        </is>
      </c>
      <c r="H1450" s="29" t="inlineStr">
        <is>
          <t>TUBO DE MAYO N°4</t>
        </is>
      </c>
      <c r="I1450" s="29" t="n"/>
      <c r="J1450" s="29" t="n"/>
      <c r="K1450" s="30">
        <f>SUMIF('1130 Salta'!$A$2:$A$485,$G1450,'1130 Salta'!$I$2:$I$485)</f>
        <v/>
      </c>
      <c r="L1450" s="30">
        <f>SUMIF('1130 Salta'!$A$2:$A$485,$G1450,'1130 Salta'!$Q$2:$Q$485)</f>
        <v/>
      </c>
      <c r="M1450" s="30">
        <f>$K1450-$L1450</f>
        <v/>
      </c>
      <c r="N1450" s="31">
        <f>IFERROR(SUMIF('1130 Salta'!$A$2:$A$485,$G1450,'1130 Salta'!$M$2:$M$485)/$K1450,0)</f>
        <v/>
      </c>
      <c r="O1450" s="31">
        <f>IFERROR($K1450*$N1450,"")</f>
        <v/>
      </c>
      <c r="P1450" s="31">
        <f>IFERROR($L1450*$N1450,"")</f>
        <v/>
      </c>
      <c r="Q1450" s="31">
        <f>$M1450*$N1450</f>
        <v/>
      </c>
      <c r="R1450" s="29" t="n"/>
      <c r="S1450" s="39" t="n"/>
      <c r="T1450" s="29" t="inlineStr">
        <is>
          <t>Sin recuento físico en el inventario de Avain</t>
        </is>
      </c>
      <c r="U1450" s="40" t="inlineStr">
        <is>
          <t>Sin recuento físico</t>
        </is>
      </c>
      <c r="V1450" s="29" t="n"/>
      <c r="W1450" s="29" t="n"/>
      <c r="X1450" s="29" t="n"/>
      <c r="Y1450" s="29" t="n"/>
      <c r="Z1450" s="29" t="n"/>
      <c r="AA1450" s="29" t="n"/>
    </row>
    <row r="1451">
      <c r="A1451" s="29" t="inlineStr">
        <is>
          <t>Salta</t>
        </is>
      </c>
      <c r="B1451" s="29" t="inlineStr">
        <is>
          <t>1130</t>
        </is>
      </c>
      <c r="C1451" s="29" t="inlineStr">
        <is>
          <t>Stock SAP</t>
        </is>
      </c>
      <c r="D1451" s="29" t="inlineStr">
        <is>
          <t>Uniformes</t>
        </is>
      </c>
      <c r="E1451" s="29" t="inlineStr">
        <is>
          <t>ZUNI</t>
        </is>
      </c>
      <c r="F1451" s="29" t="inlineStr">
        <is>
          <t>Fuera del alcance</t>
        </is>
      </c>
      <c r="G1451" s="29" t="inlineStr">
        <is>
          <t>3000124</t>
        </is>
      </c>
      <c r="H1451" s="29" t="inlineStr">
        <is>
          <t>PANTALON CARGO AZUL T38</t>
        </is>
      </c>
      <c r="I1451" s="29" t="n"/>
      <c r="J1451" s="29" t="n"/>
      <c r="K1451" s="30">
        <f>SUMIF('1130 Salta'!$A$2:$A$485,$G1451,'1130 Salta'!$I$2:$I$485)</f>
        <v/>
      </c>
      <c r="L1451" s="30">
        <f>SUMIF('1130 Salta'!$A$2:$A$485,$G1451,'1130 Salta'!$Q$2:$Q$485)</f>
        <v/>
      </c>
      <c r="M1451" s="30">
        <f>$K1451-$L1451</f>
        <v/>
      </c>
      <c r="N1451" s="31">
        <f>IFERROR(SUMIF('1130 Salta'!$A$2:$A$485,$G1451,'1130 Salta'!$M$2:$M$485)/$K1451,0)</f>
        <v/>
      </c>
      <c r="O1451" s="31">
        <f>IFERROR($K1451*$N1451,"")</f>
        <v/>
      </c>
      <c r="P1451" s="31">
        <f>IFERROR($L1451*$N1451,"")</f>
        <v/>
      </c>
      <c r="Q1451" s="31">
        <f>$M1451*$N1451</f>
        <v/>
      </c>
      <c r="R1451" s="29" t="n"/>
      <c r="S1451" s="39" t="n"/>
      <c r="T1451" s="29" t="inlineStr">
        <is>
          <t>No aplica: uniformes, clasificación que el inventario físico de Farmacia no releva</t>
        </is>
      </c>
      <c r="U1451" s="40" t="inlineStr">
        <is>
          <t>Fuera del alcance del inventario físico</t>
        </is>
      </c>
      <c r="V1451" s="29" t="n"/>
      <c r="W1451" s="29" t="n"/>
      <c r="X1451" s="29" t="n"/>
      <c r="Y1451" s="29" t="n"/>
      <c r="Z1451" s="29" t="n"/>
      <c r="AA1451" s="29" t="inlineStr">
        <is>
          <t>El material ocupa 2 filas en la hoja 1130 Salta (lote/almacén). La cantidad SAP y la física de esta vista son el total del material.</t>
        </is>
      </c>
    </row>
    <row r="1452">
      <c r="A1452" s="29" t="inlineStr">
        <is>
          <t>Salta</t>
        </is>
      </c>
      <c r="B1452" s="29" t="inlineStr">
        <is>
          <t>1130</t>
        </is>
      </c>
      <c r="C1452" s="29" t="inlineStr">
        <is>
          <t>Stock SAP</t>
        </is>
      </c>
      <c r="D1452" s="29" t="inlineStr">
        <is>
          <t>Uniformes</t>
        </is>
      </c>
      <c r="E1452" s="29" t="inlineStr">
        <is>
          <t>ZUNI</t>
        </is>
      </c>
      <c r="F1452" s="29" t="inlineStr">
        <is>
          <t>Fuera del alcance</t>
        </is>
      </c>
      <c r="G1452" s="29" t="inlineStr">
        <is>
          <t>3000708</t>
        </is>
      </c>
      <c r="H1452" s="29" t="inlineStr">
        <is>
          <t>PANTALON CARGO ANTI DESGARRO T38</t>
        </is>
      </c>
      <c r="I1452" s="29" t="n"/>
      <c r="J1452" s="29" t="n"/>
      <c r="K1452" s="30">
        <f>SUMIF('1130 Salta'!$A$2:$A$485,$G1452,'1130 Salta'!$I$2:$I$485)</f>
        <v/>
      </c>
      <c r="L1452" s="30">
        <f>SUMIF('1130 Salta'!$A$2:$A$485,$G1452,'1130 Salta'!$Q$2:$Q$485)</f>
        <v/>
      </c>
      <c r="M1452" s="30">
        <f>$K1452-$L1452</f>
        <v/>
      </c>
      <c r="N1452" s="31">
        <f>IFERROR(SUMIF('1130 Salta'!$A$2:$A$485,$G1452,'1130 Salta'!$M$2:$M$485)/$K1452,0)</f>
        <v/>
      </c>
      <c r="O1452" s="31">
        <f>IFERROR($K1452*$N1452,"")</f>
        <v/>
      </c>
      <c r="P1452" s="31">
        <f>IFERROR($L1452*$N1452,"")</f>
        <v/>
      </c>
      <c r="Q1452" s="31">
        <f>$M1452*$N1452</f>
        <v/>
      </c>
      <c r="R1452" s="29" t="n"/>
      <c r="S1452" s="39" t="n"/>
      <c r="T1452" s="29" t="inlineStr">
        <is>
          <t>No aplica: uniformes, clasificación que el inventario físico de Farmacia no releva</t>
        </is>
      </c>
      <c r="U1452" s="40" t="inlineStr">
        <is>
          <t>Fuera del alcance del inventario físico</t>
        </is>
      </c>
      <c r="V1452" s="29" t="n"/>
      <c r="W1452" s="29" t="n"/>
      <c r="X1452" s="29" t="n"/>
      <c r="Y1452" s="29" t="n"/>
      <c r="Z1452" s="29" t="n"/>
      <c r="AA1452" s="29" t="n"/>
    </row>
    <row r="1453">
      <c r="A1453" s="29" t="inlineStr">
        <is>
          <t>Salta</t>
        </is>
      </c>
      <c r="B1453" s="29" t="inlineStr">
        <is>
          <t>1130</t>
        </is>
      </c>
      <c r="C1453" s="29" t="inlineStr">
        <is>
          <t>Stock SAP</t>
        </is>
      </c>
      <c r="D1453" s="29" t="inlineStr">
        <is>
          <t>Uniformes</t>
        </is>
      </c>
      <c r="E1453" s="29" t="inlineStr">
        <is>
          <t>ZUNI</t>
        </is>
      </c>
      <c r="F1453" s="29" t="inlineStr">
        <is>
          <t>Fuera del alcance</t>
        </is>
      </c>
      <c r="G1453" s="29" t="inlineStr">
        <is>
          <t>3001340</t>
        </is>
      </c>
      <c r="H1453" s="29" t="inlineStr">
        <is>
          <t>PANTALON IMPERMEABLE S</t>
        </is>
      </c>
      <c r="I1453" s="29" t="n"/>
      <c r="J1453" s="29" t="n"/>
      <c r="K1453" s="30">
        <f>SUMIF('1130 Salta'!$A$2:$A$485,$G1453,'1130 Salta'!$I$2:$I$485)</f>
        <v/>
      </c>
      <c r="L1453" s="30">
        <f>SUMIF('1130 Salta'!$A$2:$A$485,$G1453,'1130 Salta'!$Q$2:$Q$485)</f>
        <v/>
      </c>
      <c r="M1453" s="30">
        <f>$K1453-$L1453</f>
        <v/>
      </c>
      <c r="N1453" s="31">
        <f>IFERROR(SUMIF('1130 Salta'!$A$2:$A$485,$G1453,'1130 Salta'!$M$2:$M$485)/$K1453,0)</f>
        <v/>
      </c>
      <c r="O1453" s="31">
        <f>IFERROR($K1453*$N1453,"")</f>
        <v/>
      </c>
      <c r="P1453" s="31">
        <f>IFERROR($L1453*$N1453,"")</f>
        <v/>
      </c>
      <c r="Q1453" s="31">
        <f>$M1453*$N1453</f>
        <v/>
      </c>
      <c r="R1453" s="29" t="n"/>
      <c r="S1453" s="39" t="n"/>
      <c r="T1453" s="29" t="inlineStr">
        <is>
          <t>No aplica: uniformes, clasificación que el inventario físico de Farmacia no releva</t>
        </is>
      </c>
      <c r="U1453" s="40" t="inlineStr">
        <is>
          <t>Fuera del alcance del inventario físico</t>
        </is>
      </c>
      <c r="V1453" s="29" t="n"/>
      <c r="W1453" s="29" t="n"/>
      <c r="X1453" s="29" t="n"/>
      <c r="Y1453" s="29" t="n"/>
      <c r="Z1453" s="29" t="n"/>
      <c r="AA1453" s="29" t="inlineStr">
        <is>
          <t>El material ocupa 2 filas en la hoja 1130 Salta (lote/almacén). La cantidad SAP y la física de esta vista son el total del material.</t>
        </is>
      </c>
    </row>
    <row r="1454">
      <c r="A1454" s="29" t="inlineStr">
        <is>
          <t>Salta</t>
        </is>
      </c>
      <c r="B1454" s="29" t="inlineStr">
        <is>
          <t>1130</t>
        </is>
      </c>
      <c r="C1454" s="29" t="inlineStr">
        <is>
          <t>Stock SAP</t>
        </is>
      </c>
      <c r="D1454" s="29" t="inlineStr">
        <is>
          <t>Uniformes</t>
        </is>
      </c>
      <c r="E1454" s="29" t="inlineStr">
        <is>
          <t>ZUNI</t>
        </is>
      </c>
      <c r="F1454" s="29" t="inlineStr">
        <is>
          <t>Fuera del alcance</t>
        </is>
      </c>
      <c r="G1454" s="29" t="inlineStr">
        <is>
          <t>3001438</t>
        </is>
      </c>
      <c r="H1454" s="29" t="inlineStr">
        <is>
          <t>CHOMBA NEGRA XXL</t>
        </is>
      </c>
      <c r="I1454" s="29" t="n"/>
      <c r="J1454" s="29" t="n"/>
      <c r="K1454" s="30">
        <f>SUMIF('1130 Salta'!$A$2:$A$485,$G1454,'1130 Salta'!$I$2:$I$485)</f>
        <v/>
      </c>
      <c r="L1454" s="30">
        <f>SUMIF('1130 Salta'!$A$2:$A$485,$G1454,'1130 Salta'!$Q$2:$Q$485)</f>
        <v/>
      </c>
      <c r="M1454" s="30">
        <f>$K1454-$L1454</f>
        <v/>
      </c>
      <c r="N1454" s="31">
        <f>IFERROR(SUMIF('1130 Salta'!$A$2:$A$485,$G1454,'1130 Salta'!$M$2:$M$485)/$K1454,0)</f>
        <v/>
      </c>
      <c r="O1454" s="31">
        <f>IFERROR($K1454*$N1454,"")</f>
        <v/>
      </c>
      <c r="P1454" s="31">
        <f>IFERROR($L1454*$N1454,"")</f>
        <v/>
      </c>
      <c r="Q1454" s="31">
        <f>$M1454*$N1454</f>
        <v/>
      </c>
      <c r="R1454" s="29" t="n"/>
      <c r="S1454" s="39" t="n"/>
      <c r="T1454" s="29" t="inlineStr">
        <is>
          <t>No aplica: uniformes, clasificación que el inventario físico de Farmacia no releva</t>
        </is>
      </c>
      <c r="U1454" s="40" t="inlineStr">
        <is>
          <t>Fuera del alcance del inventario físico</t>
        </is>
      </c>
      <c r="V1454" s="29" t="n"/>
      <c r="W1454" s="29" t="n"/>
      <c r="X1454" s="29" t="n"/>
      <c r="Y1454" s="29" t="n"/>
      <c r="Z1454" s="29" t="n"/>
      <c r="AA1454" s="29" t="inlineStr">
        <is>
          <t>El material ocupa 2 filas en la hoja 1130 Salta (lote/almacén). La cantidad SAP y la física de esta vista son el total del material.</t>
        </is>
      </c>
    </row>
    <row r="1455">
      <c r="A1455" s="29" t="inlineStr">
        <is>
          <t>Salta</t>
        </is>
      </c>
      <c r="B1455" s="29" t="inlineStr">
        <is>
          <t>1130</t>
        </is>
      </c>
      <c r="C1455" s="29" t="inlineStr">
        <is>
          <t>Stock SAP</t>
        </is>
      </c>
      <c r="D1455" s="29" t="inlineStr">
        <is>
          <t>Medicamentos</t>
        </is>
      </c>
      <c r="E1455" s="29" t="inlineStr">
        <is>
          <t>ZMED</t>
        </is>
      </c>
      <c r="F1455" s="29" t="inlineStr">
        <is>
          <t>Dentro del alcance</t>
        </is>
      </c>
      <c r="G1455" s="29" t="inlineStr">
        <is>
          <t>1001039</t>
        </is>
      </c>
      <c r="H1455" s="29" t="inlineStr">
        <is>
          <t>TRIMEBUTINA+SIMETICONA 200MG/120MG 30 CO</t>
        </is>
      </c>
      <c r="I1455" s="29" t="inlineStr">
        <is>
          <t>241</t>
        </is>
      </c>
      <c r="J1455" s="29" t="inlineStr">
        <is>
          <t>Trimebutina-Simeticona comprimido x200mg /120mg</t>
        </is>
      </c>
      <c r="K1455" s="30">
        <f>SUMIF('1130 Salta'!$A$2:$A$485,$G1455,'1130 Salta'!$I$2:$I$485)</f>
        <v/>
      </c>
      <c r="L1455" s="30">
        <f>SUMIF('1130 Salta'!$A$2:$A$485,$G1455,'1130 Salta'!$Q$2:$Q$485)</f>
        <v/>
      </c>
      <c r="M1455" s="30">
        <f>$K1455-$L1455</f>
        <v/>
      </c>
      <c r="N1455" s="31">
        <f>IFERROR(SUMIF('1130 Salta'!$A$2:$A$485,$G1455,'1130 Salta'!$M$2:$M$485)/$K1455,0)</f>
        <v/>
      </c>
      <c r="O1455" s="31">
        <f>IFERROR($K1455*$N1455,"")</f>
        <v/>
      </c>
      <c r="P1455" s="31">
        <f>IFERROR($L1455*$N1455,"")</f>
        <v/>
      </c>
      <c r="Q1455" s="31">
        <f>$M1455*$N1455</f>
        <v/>
      </c>
      <c r="R1455" s="29" t="n"/>
      <c r="S1455" s="37" t="inlineStr">
        <is>
          <t>Alta</t>
        </is>
      </c>
      <c r="T1455" s="29" t="inlineStr">
        <is>
          <t>Homologado – confianza Alta</t>
        </is>
      </c>
      <c r="U1455" s="37" t="inlineStr">
        <is>
          <t>Dar de alta en SAP</t>
        </is>
      </c>
      <c r="V1455" s="29" t="inlineStr">
        <is>
          <t>Homologación por código Avain (master M08-011)</t>
        </is>
      </c>
      <c r="W1455" s="29" t="inlineStr">
        <is>
          <t>No</t>
        </is>
      </c>
      <c r="X1455" s="29" t="n"/>
      <c r="Y1455" s="29" t="inlineStr">
        <is>
          <t>Sí</t>
        </is>
      </c>
      <c r="Z1455" s="29" t="inlineStr">
        <is>
          <t>M08-011</t>
        </is>
      </c>
      <c r="AA1455" s="29" t="inlineStr">
        <is>
          <t>Homologación: confianza base Alta + confianza SAP Alta → Alta.</t>
        </is>
      </c>
    </row>
    <row r="1456">
      <c r="A1456" s="29" t="inlineStr">
        <is>
          <t>Salta</t>
        </is>
      </c>
      <c r="B1456" s="29" t="inlineStr">
        <is>
          <t>1130</t>
        </is>
      </c>
      <c r="C1456" s="29" t="inlineStr">
        <is>
          <t>Stock SAP</t>
        </is>
      </c>
      <c r="D1456" s="29" t="inlineStr">
        <is>
          <t>Descartables</t>
        </is>
      </c>
      <c r="E1456" s="29" t="inlineStr">
        <is>
          <t>ZDES</t>
        </is>
      </c>
      <c r="F1456" s="29" t="inlineStr">
        <is>
          <t>Dentro del alcance</t>
        </is>
      </c>
      <c r="G1456" s="29" t="inlineStr">
        <is>
          <t>2000035</t>
        </is>
      </c>
      <c r="H1456" s="29" t="inlineStr">
        <is>
          <t>TENSIOMETRO ADULTO</t>
        </is>
      </c>
      <c r="I1456" s="29" t="inlineStr">
        <is>
          <t>233</t>
        </is>
      </c>
      <c r="J1456" s="29" t="inlineStr">
        <is>
          <t>Tensiometro Manual</t>
        </is>
      </c>
      <c r="K1456" s="30">
        <f>SUMIF('1130 Salta'!$A$2:$A$485,$G1456,'1130 Salta'!$I$2:$I$485)</f>
        <v/>
      </c>
      <c r="L1456" s="30">
        <f>SUMIF('1130 Salta'!$A$2:$A$485,$G1456,'1130 Salta'!$Q$2:$Q$485)</f>
        <v/>
      </c>
      <c r="M1456" s="30">
        <f>$K1456-$L1456</f>
        <v/>
      </c>
      <c r="N1456" s="31">
        <f>IFERROR(SUMIF('1130 Salta'!$A$2:$A$485,$G1456,'1130 Salta'!$M$2:$M$485)/$K1456,0)</f>
        <v/>
      </c>
      <c r="O1456" s="31">
        <f>IFERROR($K1456*$N1456,"")</f>
        <v/>
      </c>
      <c r="P1456" s="31">
        <f>IFERROR($L1456*$N1456,"")</f>
        <v/>
      </c>
      <c r="Q1456" s="31">
        <f>$M1456*$N1456</f>
        <v/>
      </c>
      <c r="R1456" s="29" t="n"/>
      <c r="S1456" s="42" t="inlineStr">
        <is>
          <t>Media</t>
        </is>
      </c>
      <c r="T1456" s="29" t="inlineStr">
        <is>
          <t>Homologado – confianza Media – pendiente de validación</t>
        </is>
      </c>
      <c r="U1456" s="38" t="inlineStr">
        <is>
          <t>Dar de baja en SAP</t>
        </is>
      </c>
      <c r="V1456" s="29" t="inlineStr">
        <is>
          <t>Homologación por código Avain (master E-206)</t>
        </is>
      </c>
      <c r="W1456" s="29" t="inlineStr">
        <is>
          <t>No</t>
        </is>
      </c>
      <c r="X1456" s="29" t="n"/>
      <c r="Y1456" s="29" t="inlineStr">
        <is>
          <t>Sí</t>
        </is>
      </c>
      <c r="Z1456" s="29" t="inlineStr">
        <is>
          <t>E-206</t>
        </is>
      </c>
      <c r="AA1456" s="29" t="inlineStr">
        <is>
          <t>Homologación: confianza base Media + confianza SAP Alta → Media.</t>
        </is>
      </c>
    </row>
    <row r="1457">
      <c r="A1457" s="29" t="inlineStr">
        <is>
          <t>Salta</t>
        </is>
      </c>
      <c r="B1457" s="29" t="inlineStr">
        <is>
          <t>1130</t>
        </is>
      </c>
      <c r="C1457" s="29" t="inlineStr">
        <is>
          <t>Stock SAP</t>
        </is>
      </c>
      <c r="D1457" s="29" t="inlineStr">
        <is>
          <t>Descartables</t>
        </is>
      </c>
      <c r="E1457" s="29" t="inlineStr">
        <is>
          <t>ZDES</t>
        </is>
      </c>
      <c r="F1457" s="29" t="inlineStr">
        <is>
          <t>Dentro del alcance</t>
        </is>
      </c>
      <c r="G1457" s="29" t="inlineStr">
        <is>
          <t>2001378</t>
        </is>
      </c>
      <c r="H1457" s="29" t="inlineStr">
        <is>
          <t>TIJERA QUIRURGICA</t>
        </is>
      </c>
      <c r="I1457" s="29" t="n"/>
      <c r="J1457" s="29" t="n"/>
      <c r="K1457" s="30">
        <f>SUMIF('1130 Salta'!$A$2:$A$485,$G1457,'1130 Salta'!$I$2:$I$485)</f>
        <v/>
      </c>
      <c r="L1457" s="30">
        <f>SUMIF('1130 Salta'!$A$2:$A$485,$G1457,'1130 Salta'!$Q$2:$Q$485)</f>
        <v/>
      </c>
      <c r="M1457" s="30">
        <f>$K1457-$L1457</f>
        <v/>
      </c>
      <c r="N1457" s="31">
        <f>IFERROR(SUMIF('1130 Salta'!$A$2:$A$485,$G1457,'1130 Salta'!$M$2:$M$485)/$K1457,0)</f>
        <v/>
      </c>
      <c r="O1457" s="31">
        <f>IFERROR($K1457*$N1457,"")</f>
        <v/>
      </c>
      <c r="P1457" s="31">
        <f>IFERROR($L1457*$N1457,"")</f>
        <v/>
      </c>
      <c r="Q1457" s="31">
        <f>$M1457*$N1457</f>
        <v/>
      </c>
      <c r="R1457" s="29" t="n"/>
      <c r="S1457" s="39" t="n"/>
      <c r="T1457" s="29" t="inlineStr">
        <is>
          <t>Sin recuento físico en el inventario de Avain</t>
        </is>
      </c>
      <c r="U1457" s="40" t="inlineStr">
        <is>
          <t>Sin recuento físico</t>
        </is>
      </c>
      <c r="V1457" s="29" t="n"/>
      <c r="W1457" s="29" t="n"/>
      <c r="X1457" s="29" t="n"/>
      <c r="Y1457" s="29" t="n"/>
      <c r="Z1457" s="29" t="n"/>
      <c r="AA1457" s="29" t="n"/>
    </row>
    <row r="1458">
      <c r="A1458" s="29" t="inlineStr">
        <is>
          <t>Salta</t>
        </is>
      </c>
      <c r="B1458" s="29" t="inlineStr">
        <is>
          <t>1130</t>
        </is>
      </c>
      <c r="C1458" s="29" t="inlineStr">
        <is>
          <t>Stock SAP</t>
        </is>
      </c>
      <c r="D1458" s="29" t="inlineStr">
        <is>
          <t>Descartables</t>
        </is>
      </c>
      <c r="E1458" s="29" t="inlineStr">
        <is>
          <t>ZDES</t>
        </is>
      </c>
      <c r="F1458" s="29" t="inlineStr">
        <is>
          <t>Dentro del alcance</t>
        </is>
      </c>
      <c r="G1458" s="29" t="inlineStr">
        <is>
          <t>2001530</t>
        </is>
      </c>
      <c r="H1458" s="29" t="inlineStr">
        <is>
          <t>SONDA ASP CAMP QUIRUR T-K/67</t>
        </is>
      </c>
      <c r="I1458" s="29" t="n"/>
      <c r="J1458" s="29" t="n"/>
      <c r="K1458" s="30">
        <f>SUMIF('1130 Salta'!$A$2:$A$485,$G1458,'1130 Salta'!$I$2:$I$485)</f>
        <v/>
      </c>
      <c r="L1458" s="30">
        <f>SUMIF('1130 Salta'!$A$2:$A$485,$G1458,'1130 Salta'!$Q$2:$Q$485)</f>
        <v/>
      </c>
      <c r="M1458" s="30">
        <f>$K1458-$L1458</f>
        <v/>
      </c>
      <c r="N1458" s="31">
        <f>IFERROR(SUMIF('1130 Salta'!$A$2:$A$485,$G1458,'1130 Salta'!$M$2:$M$485)/$K1458,0)</f>
        <v/>
      </c>
      <c r="O1458" s="31">
        <f>IFERROR($K1458*$N1458,"")</f>
        <v/>
      </c>
      <c r="P1458" s="31">
        <f>IFERROR($L1458*$N1458,"")</f>
        <v/>
      </c>
      <c r="Q1458" s="31">
        <f>$M1458*$N1458</f>
        <v/>
      </c>
      <c r="R1458" s="29" t="n"/>
      <c r="S1458" s="39" t="n"/>
      <c r="T1458" s="29" t="inlineStr">
        <is>
          <t>Sin recuento físico en el inventario de Avain</t>
        </is>
      </c>
      <c r="U1458" s="40" t="inlineStr">
        <is>
          <t>Sin recuento físico</t>
        </is>
      </c>
      <c r="V1458" s="29" t="n"/>
      <c r="W1458" s="29" t="n"/>
      <c r="X1458" s="29" t="n"/>
      <c r="Y1458" s="29" t="n"/>
      <c r="Z1458" s="29" t="n"/>
      <c r="AA1458" s="29" t="n"/>
    </row>
    <row r="1459">
      <c r="A1459" s="29" t="inlineStr">
        <is>
          <t>Salta</t>
        </is>
      </c>
      <c r="B1459" s="29" t="inlineStr">
        <is>
          <t>1130</t>
        </is>
      </c>
      <c r="C1459" s="29" t="inlineStr">
        <is>
          <t>Stock SAP</t>
        </is>
      </c>
      <c r="D1459" s="29" t="inlineStr">
        <is>
          <t>Uniformes</t>
        </is>
      </c>
      <c r="E1459" s="29" t="inlineStr">
        <is>
          <t>ZUNI</t>
        </is>
      </c>
      <c r="F1459" s="29" t="inlineStr">
        <is>
          <t>Fuera del alcance</t>
        </is>
      </c>
      <c r="G1459" s="29" t="inlineStr">
        <is>
          <t>3000128</t>
        </is>
      </c>
      <c r="H1459" s="29" t="inlineStr">
        <is>
          <t>PANTALON CARGO AZUL T46</t>
        </is>
      </c>
      <c r="I1459" s="29" t="n"/>
      <c r="J1459" s="29" t="n"/>
      <c r="K1459" s="30">
        <f>SUMIF('1130 Salta'!$A$2:$A$485,$G1459,'1130 Salta'!$I$2:$I$485)</f>
        <v/>
      </c>
      <c r="L1459" s="30">
        <f>SUMIF('1130 Salta'!$A$2:$A$485,$G1459,'1130 Salta'!$Q$2:$Q$485)</f>
        <v/>
      </c>
      <c r="M1459" s="30">
        <f>$K1459-$L1459</f>
        <v/>
      </c>
      <c r="N1459" s="31">
        <f>IFERROR(SUMIF('1130 Salta'!$A$2:$A$485,$G1459,'1130 Salta'!$M$2:$M$485)/$K1459,0)</f>
        <v/>
      </c>
      <c r="O1459" s="31">
        <f>IFERROR($K1459*$N1459,"")</f>
        <v/>
      </c>
      <c r="P1459" s="31">
        <f>IFERROR($L1459*$N1459,"")</f>
        <v/>
      </c>
      <c r="Q1459" s="31">
        <f>$M1459*$N1459</f>
        <v/>
      </c>
      <c r="R1459" s="29" t="n"/>
      <c r="S1459" s="39" t="n"/>
      <c r="T1459" s="29" t="inlineStr">
        <is>
          <t>No aplica: uniformes, clasificación que el inventario físico de Farmacia no releva</t>
        </is>
      </c>
      <c r="U1459" s="40" t="inlineStr">
        <is>
          <t>Fuera del alcance del inventario físico</t>
        </is>
      </c>
      <c r="V1459" s="29" t="n"/>
      <c r="W1459" s="29" t="n"/>
      <c r="X1459" s="29" t="n"/>
      <c r="Y1459" s="29" t="n"/>
      <c r="Z1459" s="29" t="n"/>
      <c r="AA1459" s="29" t="n"/>
    </row>
    <row r="1460">
      <c r="A1460" s="29" t="inlineStr">
        <is>
          <t>Salta</t>
        </is>
      </c>
      <c r="B1460" s="29" t="inlineStr">
        <is>
          <t>1130</t>
        </is>
      </c>
      <c r="C1460" s="29" t="inlineStr">
        <is>
          <t>Stock SAP</t>
        </is>
      </c>
      <c r="D1460" s="29" t="inlineStr">
        <is>
          <t>Uniformes</t>
        </is>
      </c>
      <c r="E1460" s="29" t="inlineStr">
        <is>
          <t>ZUNI</t>
        </is>
      </c>
      <c r="F1460" s="29" t="inlineStr">
        <is>
          <t>Fuera del alcance</t>
        </is>
      </c>
      <c r="G1460" s="29" t="inlineStr">
        <is>
          <t>3000217</t>
        </is>
      </c>
      <c r="H1460" s="29" t="inlineStr">
        <is>
          <t>BOTIN DE SEGURIDAD T38</t>
        </is>
      </c>
      <c r="I1460" s="29" t="n"/>
      <c r="J1460" s="29" t="n"/>
      <c r="K1460" s="30">
        <f>SUMIF('1130 Salta'!$A$2:$A$485,$G1460,'1130 Salta'!$I$2:$I$485)</f>
        <v/>
      </c>
      <c r="L1460" s="30">
        <f>SUMIF('1130 Salta'!$A$2:$A$485,$G1460,'1130 Salta'!$Q$2:$Q$485)</f>
        <v/>
      </c>
      <c r="M1460" s="30">
        <f>$K1460-$L1460</f>
        <v/>
      </c>
      <c r="N1460" s="31">
        <f>IFERROR(SUMIF('1130 Salta'!$A$2:$A$485,$G1460,'1130 Salta'!$M$2:$M$485)/$K1460,0)</f>
        <v/>
      </c>
      <c r="O1460" s="31">
        <f>IFERROR($K1460*$N1460,"")</f>
        <v/>
      </c>
      <c r="P1460" s="31">
        <f>IFERROR($L1460*$N1460,"")</f>
        <v/>
      </c>
      <c r="Q1460" s="31">
        <f>$M1460*$N1460</f>
        <v/>
      </c>
      <c r="R1460" s="29" t="n"/>
      <c r="S1460" s="39" t="n"/>
      <c r="T1460" s="29" t="inlineStr">
        <is>
          <t>No aplica: uniformes, clasificación que el inventario físico de Farmacia no releva</t>
        </is>
      </c>
      <c r="U1460" s="40" t="inlineStr">
        <is>
          <t>Fuera del alcance del inventario físico</t>
        </is>
      </c>
      <c r="V1460" s="29" t="n"/>
      <c r="W1460" s="29" t="n"/>
      <c r="X1460" s="29" t="n"/>
      <c r="Y1460" s="29" t="n"/>
      <c r="Z1460" s="29" t="n"/>
      <c r="AA1460" s="29" t="inlineStr">
        <is>
          <t>El material ocupa 2 filas en la hoja 1130 Salta (lote/almacén). La cantidad SAP y la física de esta vista son el total del material.</t>
        </is>
      </c>
    </row>
    <row r="1461">
      <c r="A1461" s="29" t="inlineStr">
        <is>
          <t>Salta</t>
        </is>
      </c>
      <c r="B1461" s="29" t="inlineStr">
        <is>
          <t>1130</t>
        </is>
      </c>
      <c r="C1461" s="29" t="inlineStr">
        <is>
          <t>Stock SAP</t>
        </is>
      </c>
      <c r="D1461" s="29" t="inlineStr">
        <is>
          <t>Uniformes</t>
        </is>
      </c>
      <c r="E1461" s="29" t="inlineStr">
        <is>
          <t>ZUNI</t>
        </is>
      </c>
      <c r="F1461" s="29" t="inlineStr">
        <is>
          <t>Fuera del alcance</t>
        </is>
      </c>
      <c r="G1461" s="29" t="inlineStr">
        <is>
          <t>3001550</t>
        </is>
      </c>
      <c r="H1461" s="29" t="inlineStr">
        <is>
          <t>CAMPERA POLAR AZUL S</t>
        </is>
      </c>
      <c r="I1461" s="29" t="n"/>
      <c r="J1461" s="29" t="n"/>
      <c r="K1461" s="30">
        <f>SUMIF('1130 Salta'!$A$2:$A$485,$G1461,'1130 Salta'!$I$2:$I$485)</f>
        <v/>
      </c>
      <c r="L1461" s="30">
        <f>SUMIF('1130 Salta'!$A$2:$A$485,$G1461,'1130 Salta'!$Q$2:$Q$485)</f>
        <v/>
      </c>
      <c r="M1461" s="30">
        <f>$K1461-$L1461</f>
        <v/>
      </c>
      <c r="N1461" s="31">
        <f>IFERROR(SUMIF('1130 Salta'!$A$2:$A$485,$G1461,'1130 Salta'!$M$2:$M$485)/$K1461,0)</f>
        <v/>
      </c>
      <c r="O1461" s="31">
        <f>IFERROR($K1461*$N1461,"")</f>
        <v/>
      </c>
      <c r="P1461" s="31">
        <f>IFERROR($L1461*$N1461,"")</f>
        <v/>
      </c>
      <c r="Q1461" s="31">
        <f>$M1461*$N1461</f>
        <v/>
      </c>
      <c r="R1461" s="29" t="n"/>
      <c r="S1461" s="39" t="n"/>
      <c r="T1461" s="29" t="inlineStr">
        <is>
          <t>No aplica: uniformes, clasificación que el inventario físico de Farmacia no releva</t>
        </is>
      </c>
      <c r="U1461" s="40" t="inlineStr">
        <is>
          <t>Fuera del alcance del inventario físico</t>
        </is>
      </c>
      <c r="V1461" s="29" t="n"/>
      <c r="W1461" s="29" t="n"/>
      <c r="X1461" s="29" t="n"/>
      <c r="Y1461" s="29" t="n"/>
      <c r="Z1461" s="29" t="n"/>
      <c r="AA1461" s="29" t="n"/>
    </row>
    <row r="1462">
      <c r="A1462" s="29" t="inlineStr">
        <is>
          <t>Salta</t>
        </is>
      </c>
      <c r="B1462" s="29" t="inlineStr">
        <is>
          <t>1130</t>
        </is>
      </c>
      <c r="C1462" s="29" t="inlineStr">
        <is>
          <t>Stock SAP</t>
        </is>
      </c>
      <c r="D1462" s="29" t="inlineStr">
        <is>
          <t>Uniformes</t>
        </is>
      </c>
      <c r="E1462" s="29" t="inlineStr">
        <is>
          <t>ZUNI</t>
        </is>
      </c>
      <c r="F1462" s="29" t="inlineStr">
        <is>
          <t>Fuera del alcance</t>
        </is>
      </c>
      <c r="G1462" s="29" t="inlineStr">
        <is>
          <t>3001555</t>
        </is>
      </c>
      <c r="H1462" s="29" t="inlineStr">
        <is>
          <t>CAMPERA POLAR AZUL XXXL</t>
        </is>
      </c>
      <c r="I1462" s="29" t="n"/>
      <c r="J1462" s="29" t="n"/>
      <c r="K1462" s="30">
        <f>SUMIF('1130 Salta'!$A$2:$A$485,$G1462,'1130 Salta'!$I$2:$I$485)</f>
        <v/>
      </c>
      <c r="L1462" s="30">
        <f>SUMIF('1130 Salta'!$A$2:$A$485,$G1462,'1130 Salta'!$Q$2:$Q$485)</f>
        <v/>
      </c>
      <c r="M1462" s="30">
        <f>$K1462-$L1462</f>
        <v/>
      </c>
      <c r="N1462" s="31">
        <f>IFERROR(SUMIF('1130 Salta'!$A$2:$A$485,$G1462,'1130 Salta'!$M$2:$M$485)/$K1462,0)</f>
        <v/>
      </c>
      <c r="O1462" s="31">
        <f>IFERROR($K1462*$N1462,"")</f>
        <v/>
      </c>
      <c r="P1462" s="31">
        <f>IFERROR($L1462*$N1462,"")</f>
        <v/>
      </c>
      <c r="Q1462" s="31">
        <f>$M1462*$N1462</f>
        <v/>
      </c>
      <c r="R1462" s="29" t="n"/>
      <c r="S1462" s="39" t="n"/>
      <c r="T1462" s="29" t="inlineStr">
        <is>
          <t>No aplica: uniformes, clasificación que el inventario físico de Farmacia no releva</t>
        </is>
      </c>
      <c r="U1462" s="40" t="inlineStr">
        <is>
          <t>Fuera del alcance del inventario físico</t>
        </is>
      </c>
      <c r="V1462" s="29" t="n"/>
      <c r="W1462" s="29" t="n"/>
      <c r="X1462" s="29" t="n"/>
      <c r="Y1462" s="29" t="n"/>
      <c r="Z1462" s="29" t="n"/>
      <c r="AA1462" s="29" t="n"/>
    </row>
    <row r="1463">
      <c r="A1463" s="29" t="inlineStr">
        <is>
          <t>Salta</t>
        </is>
      </c>
      <c r="B1463" s="29" t="inlineStr">
        <is>
          <t>1130</t>
        </is>
      </c>
      <c r="C1463" s="29" t="inlineStr">
        <is>
          <t>Stock SAP</t>
        </is>
      </c>
      <c r="D1463" s="29" t="inlineStr">
        <is>
          <t>Medicamentos</t>
        </is>
      </c>
      <c r="E1463" s="29" t="inlineStr">
        <is>
          <t>ZMED</t>
        </is>
      </c>
      <c r="F1463" s="29" t="inlineStr">
        <is>
          <t>Dentro del alcance</t>
        </is>
      </c>
      <c r="G1463" s="29" t="inlineStr">
        <is>
          <t>1000010</t>
        </is>
      </c>
      <c r="H1463" s="29" t="inlineStr">
        <is>
          <t>HIDROCORTISONA 500MG  AMPOLLA</t>
        </is>
      </c>
      <c r="I1463" s="29" t="inlineStr">
        <is>
          <t>391</t>
        </is>
      </c>
      <c r="J1463" s="29" t="inlineStr">
        <is>
          <t>Hidrocortisona 500mg fco ampolla</t>
        </is>
      </c>
      <c r="K1463" s="30">
        <f>SUMIF('1130 Salta'!$A$2:$A$485,$G1463,'1130 Salta'!$I$2:$I$485)</f>
        <v/>
      </c>
      <c r="L1463" s="30">
        <f>SUMIF('1130 Salta'!$A$2:$A$485,$G1463,'1130 Salta'!$Q$2:$Q$485)</f>
        <v/>
      </c>
      <c r="M1463" s="30">
        <f>$K1463-$L1463</f>
        <v/>
      </c>
      <c r="N1463" s="31">
        <f>IFERROR(SUMIF('1130 Salta'!$A$2:$A$485,$G1463,'1130 Salta'!$M$2:$M$485)/$K1463,0)</f>
        <v/>
      </c>
      <c r="O1463" s="31">
        <f>IFERROR($K1463*$N1463,"")</f>
        <v/>
      </c>
      <c r="P1463" s="31">
        <f>IFERROR($L1463*$N1463,"")</f>
        <v/>
      </c>
      <c r="Q1463" s="31">
        <f>$M1463*$N1463</f>
        <v/>
      </c>
      <c r="R1463" s="29" t="n"/>
      <c r="S1463" s="37" t="inlineStr">
        <is>
          <t>Alta</t>
        </is>
      </c>
      <c r="T1463" s="29" t="inlineStr">
        <is>
          <t>Homologado – confianza Alta</t>
        </is>
      </c>
      <c r="U1463" s="43" t="inlineStr">
        <is>
          <t>Sin diferencia</t>
        </is>
      </c>
      <c r="V1463" s="29" t="inlineStr">
        <is>
          <t>Homologación por código Avain (master M06-003)</t>
        </is>
      </c>
      <c r="W1463" s="29" t="inlineStr">
        <is>
          <t>No</t>
        </is>
      </c>
      <c r="X1463" s="29" t="n"/>
      <c r="Y1463" s="29" t="inlineStr">
        <is>
          <t>Sí</t>
        </is>
      </c>
      <c r="Z1463" s="29" t="inlineStr">
        <is>
          <t>M06-003</t>
        </is>
      </c>
      <c r="AA1463" s="29" t="inlineStr">
        <is>
          <t>Homologación: confianza base Alta + confianza SAP Alta → Alta.</t>
        </is>
      </c>
    </row>
    <row r="1464">
      <c r="A1464" s="29" t="inlineStr">
        <is>
          <t>Salta</t>
        </is>
      </c>
      <c r="B1464" s="29" t="inlineStr">
        <is>
          <t>1130</t>
        </is>
      </c>
      <c r="C1464" s="29" t="inlineStr">
        <is>
          <t>Stock SAP</t>
        </is>
      </c>
      <c r="D1464" s="29" t="inlineStr">
        <is>
          <t>Medicamentos</t>
        </is>
      </c>
      <c r="E1464" s="29" t="inlineStr">
        <is>
          <t>ZMED</t>
        </is>
      </c>
      <c r="F1464" s="29" t="inlineStr">
        <is>
          <t>Dentro del alcance</t>
        </is>
      </c>
      <c r="G1464" s="29" t="inlineStr">
        <is>
          <t>1000049</t>
        </is>
      </c>
      <c r="H1464" s="29" t="inlineStr">
        <is>
          <t>TIJERA  DE MAYO RECTA</t>
        </is>
      </c>
      <c r="I1464" s="29" t="inlineStr">
        <is>
          <t>236</t>
        </is>
      </c>
      <c r="J1464" s="29" t="inlineStr">
        <is>
          <t>Tijera de Mayo</t>
        </is>
      </c>
      <c r="K1464" s="30">
        <f>SUMIF('1130 Salta'!$A$2:$A$485,$G1464,'1130 Salta'!$I$2:$I$485)</f>
        <v/>
      </c>
      <c r="L1464" s="30">
        <f>SUMIF('1130 Salta'!$A$2:$A$485,$G1464,'1130 Salta'!$Q$2:$Q$485)</f>
        <v/>
      </c>
      <c r="M1464" s="30">
        <f>$K1464-$L1464</f>
        <v/>
      </c>
      <c r="N1464" s="31">
        <f>IFERROR(SUMIF('1130 Salta'!$A$2:$A$485,$G1464,'1130 Salta'!$M$2:$M$485)/$K1464,0)</f>
        <v/>
      </c>
      <c r="O1464" s="31">
        <f>IFERROR($K1464*$N1464,"")</f>
        <v/>
      </c>
      <c r="P1464" s="31">
        <f>IFERROR($L1464*$N1464,"")</f>
        <v/>
      </c>
      <c r="Q1464" s="31">
        <f>$M1464*$N1464</f>
        <v/>
      </c>
      <c r="R1464" s="29" t="n"/>
      <c r="S1464" s="37" t="inlineStr">
        <is>
          <t>Alta</t>
        </is>
      </c>
      <c r="T1464" s="29" t="inlineStr">
        <is>
          <t>Homologado – confianza Alta</t>
        </is>
      </c>
      <c r="U1464" s="43" t="inlineStr">
        <is>
          <t>Sin diferencia</t>
        </is>
      </c>
      <c r="V1464" s="29" t="inlineStr">
        <is>
          <t>Cruce por nomenclatura SAP</t>
        </is>
      </c>
      <c r="W1464" s="29" t="inlineStr">
        <is>
          <t>No</t>
        </is>
      </c>
      <c r="X1464" s="29" t="n"/>
      <c r="Y1464" s="29" t="inlineStr">
        <is>
          <t>No</t>
        </is>
      </c>
      <c r="Z1464" s="29" t="n"/>
      <c r="AA1464" s="29" t="inlineStr">
        <is>
          <t>Cruce por nomenclatura: similitud 0.84.</t>
        </is>
      </c>
    </row>
    <row r="1465">
      <c r="A1465" s="29" t="inlineStr">
        <is>
          <t>Salta</t>
        </is>
      </c>
      <c r="B1465" s="29" t="inlineStr">
        <is>
          <t>1130</t>
        </is>
      </c>
      <c r="C1465" s="29" t="inlineStr">
        <is>
          <t>Stock SAP</t>
        </is>
      </c>
      <c r="D1465" s="29" t="inlineStr">
        <is>
          <t>Medicamentos</t>
        </is>
      </c>
      <c r="E1465" s="29" t="inlineStr">
        <is>
          <t>ZMED</t>
        </is>
      </c>
      <c r="F1465" s="29" t="inlineStr">
        <is>
          <t>Dentro del alcance</t>
        </is>
      </c>
      <c r="G1465" s="29" t="inlineStr">
        <is>
          <t>1000086</t>
        </is>
      </c>
      <c r="H1465" s="29" t="inlineStr">
        <is>
          <t>PLATSUL CREMA X 300 GRS</t>
        </is>
      </c>
      <c r="I1465" s="29" t="n"/>
      <c r="J1465" s="29" t="n"/>
      <c r="K1465" s="30">
        <f>SUMIF('1130 Salta'!$A$2:$A$485,$G1465,'1130 Salta'!$I$2:$I$485)</f>
        <v/>
      </c>
      <c r="L1465" s="30">
        <f>SUMIF('1130 Salta'!$A$2:$A$485,$G1465,'1130 Salta'!$Q$2:$Q$485)</f>
        <v/>
      </c>
      <c r="M1465" s="30">
        <f>$K1465-$L1465</f>
        <v/>
      </c>
      <c r="N1465" s="31">
        <f>IFERROR(SUMIF('1130 Salta'!$A$2:$A$485,$G1465,'1130 Salta'!$M$2:$M$485)/$K1465,0)</f>
        <v/>
      </c>
      <c r="O1465" s="31">
        <f>IFERROR($K1465*$N1465,"")</f>
        <v/>
      </c>
      <c r="P1465" s="31">
        <f>IFERROR($L1465*$N1465,"")</f>
        <v/>
      </c>
      <c r="Q1465" s="31">
        <f>$M1465*$N1465</f>
        <v/>
      </c>
      <c r="R1465" s="29" t="n"/>
      <c r="S1465" s="39" t="n"/>
      <c r="T1465" s="29" t="inlineStr">
        <is>
          <t>Sin recuento físico en el inventario de Avain</t>
        </is>
      </c>
      <c r="U1465" s="40" t="inlineStr">
        <is>
          <t>Sin recuento físico</t>
        </is>
      </c>
      <c r="V1465" s="29" t="n"/>
      <c r="W1465" s="29" t="n"/>
      <c r="X1465" s="29" t="n"/>
      <c r="Y1465" s="29" t="n"/>
      <c r="Z1465" s="29" t="n"/>
      <c r="AA1465" s="29" t="n"/>
    </row>
    <row r="1466">
      <c r="A1466" s="29" t="inlineStr">
        <is>
          <t>Salta</t>
        </is>
      </c>
      <c r="B1466" s="29" t="inlineStr">
        <is>
          <t>1130</t>
        </is>
      </c>
      <c r="C1466" s="29" t="inlineStr">
        <is>
          <t>Stock SAP</t>
        </is>
      </c>
      <c r="D1466" s="29" t="inlineStr">
        <is>
          <t>Medicamentos</t>
        </is>
      </c>
      <c r="E1466" s="29" t="inlineStr">
        <is>
          <t>ZMED</t>
        </is>
      </c>
      <c r="F1466" s="29" t="inlineStr">
        <is>
          <t>Dentro del alcance</t>
        </is>
      </c>
      <c r="G1466" s="29" t="inlineStr">
        <is>
          <t>1000309</t>
        </is>
      </c>
      <c r="H1466" s="29" t="inlineStr">
        <is>
          <t>LORAZEPAM AMP 4mg/1ml</t>
        </is>
      </c>
      <c r="I1466" s="29" t="n"/>
      <c r="J1466" s="29" t="n"/>
      <c r="K1466" s="30">
        <f>SUMIF('1130 Salta'!$A$2:$A$485,$G1466,'1130 Salta'!$I$2:$I$485)</f>
        <v/>
      </c>
      <c r="L1466" s="30">
        <f>SUMIF('1130 Salta'!$A$2:$A$485,$G1466,'1130 Salta'!$Q$2:$Q$485)</f>
        <v/>
      </c>
      <c r="M1466" s="30">
        <f>$K1466-$L1466</f>
        <v/>
      </c>
      <c r="N1466" s="31">
        <f>IFERROR(SUMIF('1130 Salta'!$A$2:$A$485,$G1466,'1130 Salta'!$M$2:$M$485)/$K1466,0)</f>
        <v/>
      </c>
      <c r="O1466" s="31">
        <f>IFERROR($K1466*$N1466,"")</f>
        <v/>
      </c>
      <c r="P1466" s="31">
        <f>IFERROR($L1466*$N1466,"")</f>
        <v/>
      </c>
      <c r="Q1466" s="31">
        <f>$M1466*$N1466</f>
        <v/>
      </c>
      <c r="R1466" s="29" t="n"/>
      <c r="S1466" s="39" t="n"/>
      <c r="T1466" s="29" t="inlineStr">
        <is>
          <t>Sin recuento físico en el inventario de Avain</t>
        </is>
      </c>
      <c r="U1466" s="40" t="inlineStr">
        <is>
          <t>Sin recuento físico</t>
        </is>
      </c>
      <c r="V1466" s="29" t="n"/>
      <c r="W1466" s="29" t="n"/>
      <c r="X1466" s="29" t="n"/>
      <c r="Y1466" s="29" t="n"/>
      <c r="Z1466" s="29" t="n"/>
      <c r="AA1466" s="29" t="n"/>
    </row>
    <row r="1467">
      <c r="A1467" s="29" t="inlineStr">
        <is>
          <t>Salta</t>
        </is>
      </c>
      <c r="B1467" s="29" t="inlineStr">
        <is>
          <t>1130</t>
        </is>
      </c>
      <c r="C1467" s="29" t="inlineStr">
        <is>
          <t>Stock SAP</t>
        </is>
      </c>
      <c r="D1467" s="29" t="inlineStr">
        <is>
          <t>Medicamentos</t>
        </is>
      </c>
      <c r="E1467" s="29" t="inlineStr">
        <is>
          <t>ZMED</t>
        </is>
      </c>
      <c r="F1467" s="29" t="inlineStr">
        <is>
          <t>Dentro del alcance</t>
        </is>
      </c>
      <c r="G1467" s="29" t="inlineStr">
        <is>
          <t>1000961</t>
        </is>
      </c>
      <c r="H1467" s="29" t="inlineStr">
        <is>
          <t>MELATONINA x 30 COMPRIMIDOS</t>
        </is>
      </c>
      <c r="I1467" s="29" t="inlineStr">
        <is>
          <t>409</t>
        </is>
      </c>
      <c r="J1467" s="29" t="inlineStr">
        <is>
          <t>Melatonina 3mg comprimido</t>
        </is>
      </c>
      <c r="K1467" s="30">
        <f>SUMIF('1130 Salta'!$A$2:$A$485,$G1467,'1130 Salta'!$I$2:$I$485)</f>
        <v/>
      </c>
      <c r="L1467" s="30">
        <f>SUMIF('1130 Salta'!$A$2:$A$485,$G1467,'1130 Salta'!$Q$2:$Q$485)</f>
        <v/>
      </c>
      <c r="M1467" s="30">
        <f>$K1467-$L1467</f>
        <v/>
      </c>
      <c r="N1467" s="31">
        <f>IFERROR(SUMIF('1130 Salta'!$A$2:$A$485,$G1467,'1130 Salta'!$M$2:$M$485)/$K1467,0)</f>
        <v/>
      </c>
      <c r="O1467" s="31">
        <f>IFERROR($K1467*$N1467,"")</f>
        <v/>
      </c>
      <c r="P1467" s="31">
        <f>IFERROR($L1467*$N1467,"")</f>
        <v/>
      </c>
      <c r="Q1467" s="31">
        <f>$M1467*$N1467</f>
        <v/>
      </c>
      <c r="R1467" s="29" t="n"/>
      <c r="S1467" s="42" t="inlineStr">
        <is>
          <t>Media</t>
        </is>
      </c>
      <c r="T1467" s="29" t="inlineStr">
        <is>
          <t>Homologado – confianza Media – pendiente de validación</t>
        </is>
      </c>
      <c r="U1467" s="37" t="inlineStr">
        <is>
          <t>Dar de alta en SAP</t>
        </is>
      </c>
      <c r="V1467" s="29" t="inlineStr">
        <is>
          <t>Cruce por nomenclatura SAP</t>
        </is>
      </c>
      <c r="W1467" s="29" t="inlineStr">
        <is>
          <t>No</t>
        </is>
      </c>
      <c r="X1467" s="29" t="n"/>
      <c r="Y1467" s="29" t="inlineStr">
        <is>
          <t>No</t>
        </is>
      </c>
      <c r="Z1467" s="29" t="n"/>
      <c r="AA1467" s="29" t="inlineStr">
        <is>
          <t>Cruce por nomenclatura: una nomenclatura no informa dosis; similitud 0.64. El material ocupa 2 filas en la hoja 1130 Salta (lote/almacén). La cantidad SAP y la física de esta vista son el total del material.</t>
        </is>
      </c>
    </row>
    <row r="1468">
      <c r="A1468" s="29" t="inlineStr">
        <is>
          <t>Salta</t>
        </is>
      </c>
      <c r="B1468" s="29" t="inlineStr">
        <is>
          <t>1130</t>
        </is>
      </c>
      <c r="C1468" s="29" t="inlineStr">
        <is>
          <t>Stock SAP</t>
        </is>
      </c>
      <c r="D1468" s="29" t="inlineStr">
        <is>
          <t>Descartables</t>
        </is>
      </c>
      <c r="E1468" s="29" t="inlineStr">
        <is>
          <t>ZDES</t>
        </is>
      </c>
      <c r="F1468" s="29" t="inlineStr">
        <is>
          <t>Dentro del alcance</t>
        </is>
      </c>
      <c r="G1468" s="29" t="inlineStr">
        <is>
          <t>2000197</t>
        </is>
      </c>
      <c r="H1468" s="29" t="inlineStr">
        <is>
          <t>SONDA FOLEY DE 2 VIAS Nº20 100% SIL</t>
        </is>
      </c>
      <c r="I1468" s="29" t="n"/>
      <c r="J1468" s="29" t="n"/>
      <c r="K1468" s="30">
        <f>SUMIF('1130 Salta'!$A$2:$A$485,$G1468,'1130 Salta'!$I$2:$I$485)</f>
        <v/>
      </c>
      <c r="L1468" s="30">
        <f>SUMIF('1130 Salta'!$A$2:$A$485,$G1468,'1130 Salta'!$Q$2:$Q$485)</f>
        <v/>
      </c>
      <c r="M1468" s="30">
        <f>$K1468-$L1468</f>
        <v/>
      </c>
      <c r="N1468" s="31">
        <f>IFERROR(SUMIF('1130 Salta'!$A$2:$A$485,$G1468,'1130 Salta'!$M$2:$M$485)/$K1468,0)</f>
        <v/>
      </c>
      <c r="O1468" s="31">
        <f>IFERROR($K1468*$N1468,"")</f>
        <v/>
      </c>
      <c r="P1468" s="31">
        <f>IFERROR($L1468*$N1468,"")</f>
        <v/>
      </c>
      <c r="Q1468" s="31">
        <f>$M1468*$N1468</f>
        <v/>
      </c>
      <c r="R1468" s="29" t="n"/>
      <c r="S1468" s="39" t="n"/>
      <c r="T1468" s="29" t="inlineStr">
        <is>
          <t>Sin recuento físico en el inventario de Avain</t>
        </is>
      </c>
      <c r="U1468" s="40" t="inlineStr">
        <is>
          <t>Sin recuento físico</t>
        </is>
      </c>
      <c r="V1468" s="29" t="n"/>
      <c r="W1468" s="29" t="n"/>
      <c r="X1468" s="29" t="n"/>
      <c r="Y1468" s="29" t="n"/>
      <c r="Z1468" s="29" t="n"/>
      <c r="AA1468" s="29" t="n"/>
    </row>
    <row r="1469">
      <c r="A1469" s="29" t="inlineStr">
        <is>
          <t>Salta</t>
        </is>
      </c>
      <c r="B1469" s="29" t="inlineStr">
        <is>
          <t>1130</t>
        </is>
      </c>
      <c r="C1469" s="29" t="inlineStr">
        <is>
          <t>Stock SAP</t>
        </is>
      </c>
      <c r="D1469" s="29" t="inlineStr">
        <is>
          <t>Descartables</t>
        </is>
      </c>
      <c r="E1469" s="29" t="inlineStr">
        <is>
          <t>ZDES</t>
        </is>
      </c>
      <c r="F1469" s="29" t="inlineStr">
        <is>
          <t>Dentro del alcance</t>
        </is>
      </c>
      <c r="G1469" s="29" t="inlineStr">
        <is>
          <t>2000244</t>
        </is>
      </c>
      <c r="H1469" s="29" t="inlineStr">
        <is>
          <t>SONDA FOLEY 2 VIAS Nº16 DE LÁTEX</t>
        </is>
      </c>
      <c r="I1469" s="29" t="inlineStr">
        <is>
          <t>221; 222</t>
        </is>
      </c>
      <c r="J1469" s="29" t="inlineStr">
        <is>
          <t>Sonda Foley Fr 16; Sonda Foley Fr 18</t>
        </is>
      </c>
      <c r="K1469" s="30">
        <f>SUMIF('1130 Salta'!$A$2:$A$485,$G1469,'1130 Salta'!$I$2:$I$485)</f>
        <v/>
      </c>
      <c r="L1469" s="30">
        <f>SUMIF('1130 Salta'!$A$2:$A$485,$G1469,'1130 Salta'!$Q$2:$Q$485)</f>
        <v/>
      </c>
      <c r="M1469" s="30">
        <f>$K1469-$L1469</f>
        <v/>
      </c>
      <c r="N1469" s="31">
        <f>IFERROR(SUMIF('1130 Salta'!$A$2:$A$485,$G1469,'1130 Salta'!$M$2:$M$485)/$K1469,0)</f>
        <v/>
      </c>
      <c r="O1469" s="31">
        <f>IFERROR($K1469*$N1469,"")</f>
        <v/>
      </c>
      <c r="P1469" s="31">
        <f>IFERROR($L1469*$N1469,"")</f>
        <v/>
      </c>
      <c r="Q1469" s="31">
        <f>$M1469*$N1469</f>
        <v/>
      </c>
      <c r="R1469" s="29" t="n"/>
      <c r="S1469" s="38" t="inlineStr">
        <is>
          <t>Baja</t>
        </is>
      </c>
      <c r="T1469" s="29" t="inlineStr">
        <is>
          <t>Homologado – confianza Baja – pendiente de validación</t>
        </is>
      </c>
      <c r="U1469" s="37" t="inlineStr">
        <is>
          <t>Dar de alta en SAP</t>
        </is>
      </c>
      <c r="V1469" s="29" t="inlineStr">
        <is>
          <t>Homologación por código Avain (master D-164)</t>
        </is>
      </c>
      <c r="W1469" s="29" t="inlineStr">
        <is>
          <t>No</t>
        </is>
      </c>
      <c r="X1469" s="29" t="n"/>
      <c r="Y1469" s="29" t="inlineStr">
        <is>
          <t>Sí</t>
        </is>
      </c>
      <c r="Z1469" s="29" t="inlineStr">
        <is>
          <t>D-164</t>
        </is>
      </c>
      <c r="AA1469" s="29" t="inlineStr">
        <is>
          <t>Varias denominaciones del inventario físico corresponden a este material SAP (221 Sonda Foley Fr 16; 222 Sonda Foley Fr 18). Se sumaron las cantidades físicas. Homologación: confianza base Media + confianza SAP Media → Media. La nomenclatura del material imputado no respalda por sí sola la equivalencia (similitud 0.40); el vínculo proviene sólo de la homologación. Nivel degradado a Baja. Otros códigos SAP del master no están en el stock de este centro: 2000093, 2000066, 2000330, 2000201. Homologación: confianza base Media + confianza SAP Media → Media. Aunque la homologación vincula estos registros, la presentación no coincide con el material imputado (calibre/talle/medida distinta; similitud 0.38). Nivel degradado a Baja: verificar si corresponde otro código SAP. Otros códigos SAP del master no están en el stock de este centro: 2000093, 2000066, 2000330, 2000201.</t>
        </is>
      </c>
    </row>
    <row r="1470">
      <c r="A1470" s="29" t="inlineStr">
        <is>
          <t>Salta</t>
        </is>
      </c>
      <c r="B1470" s="29" t="inlineStr">
        <is>
          <t>1130</t>
        </is>
      </c>
      <c r="C1470" s="29" t="inlineStr">
        <is>
          <t>Stock SAP</t>
        </is>
      </c>
      <c r="D1470" s="29" t="inlineStr">
        <is>
          <t>Descartables</t>
        </is>
      </c>
      <c r="E1470" s="29" t="inlineStr">
        <is>
          <t>ZDES</t>
        </is>
      </c>
      <c r="F1470" s="29" t="inlineStr">
        <is>
          <t>Dentro del alcance</t>
        </is>
      </c>
      <c r="G1470" s="29" t="inlineStr">
        <is>
          <t>2000300</t>
        </is>
      </c>
      <c r="H1470" s="29" t="inlineStr">
        <is>
          <t>SONDA DE ASPIRACION K-9 SIN REGULADOR</t>
        </is>
      </c>
      <c r="I1470" s="29" t="n"/>
      <c r="J1470" s="29" t="n"/>
      <c r="K1470" s="30">
        <f>SUMIF('1130 Salta'!$A$2:$A$485,$G1470,'1130 Salta'!$I$2:$I$485)</f>
        <v/>
      </c>
      <c r="L1470" s="30">
        <f>SUMIF('1130 Salta'!$A$2:$A$485,$G1470,'1130 Salta'!$Q$2:$Q$485)</f>
        <v/>
      </c>
      <c r="M1470" s="30">
        <f>$K1470-$L1470</f>
        <v/>
      </c>
      <c r="N1470" s="31">
        <f>IFERROR(SUMIF('1130 Salta'!$A$2:$A$485,$G1470,'1130 Salta'!$M$2:$M$485)/$K1470,0)</f>
        <v/>
      </c>
      <c r="O1470" s="31">
        <f>IFERROR($K1470*$N1470,"")</f>
        <v/>
      </c>
      <c r="P1470" s="31">
        <f>IFERROR($L1470*$N1470,"")</f>
        <v/>
      </c>
      <c r="Q1470" s="31">
        <f>$M1470*$N1470</f>
        <v/>
      </c>
      <c r="R1470" s="29" t="n"/>
      <c r="S1470" s="39" t="n"/>
      <c r="T1470" s="29" t="inlineStr">
        <is>
          <t>Sin recuento físico en el inventario de Avain</t>
        </is>
      </c>
      <c r="U1470" s="40" t="inlineStr">
        <is>
          <t>Sin recuento físico</t>
        </is>
      </c>
      <c r="V1470" s="29" t="n"/>
      <c r="W1470" s="29" t="n"/>
      <c r="X1470" s="29" t="n"/>
      <c r="Y1470" s="29" t="n"/>
      <c r="Z1470" s="29" t="n"/>
      <c r="AA1470" s="29" t="n"/>
    </row>
    <row r="1471">
      <c r="A1471" s="29" t="inlineStr">
        <is>
          <t>Salta</t>
        </is>
      </c>
      <c r="B1471" s="29" t="inlineStr">
        <is>
          <t>1130</t>
        </is>
      </c>
      <c r="C1471" s="29" t="inlineStr">
        <is>
          <t>Stock SAP</t>
        </is>
      </c>
      <c r="D1471" s="29" t="inlineStr">
        <is>
          <t>Descartables</t>
        </is>
      </c>
      <c r="E1471" s="29" t="inlineStr">
        <is>
          <t>ZDES</t>
        </is>
      </c>
      <c r="F1471" s="29" t="inlineStr">
        <is>
          <t>Dentro del alcance</t>
        </is>
      </c>
      <c r="G1471" s="29" t="inlineStr">
        <is>
          <t>2000398</t>
        </is>
      </c>
      <c r="H1471" s="29" t="inlineStr">
        <is>
          <t>MASCARA LARINGEA Nº 5</t>
        </is>
      </c>
      <c r="I1471" s="29" t="inlineStr">
        <is>
          <t>404; 405; 406</t>
        </is>
      </c>
      <c r="J1471" s="29" t="inlineStr">
        <is>
          <t>Mascara Laringea N 3; Mascara Laringea N 4; Mascara Laringea N 5</t>
        </is>
      </c>
      <c r="K1471" s="30">
        <f>SUMIF('1130 Salta'!$A$2:$A$485,$G1471,'1130 Salta'!$I$2:$I$485)</f>
        <v/>
      </c>
      <c r="L1471" s="30">
        <f>SUMIF('1130 Salta'!$A$2:$A$485,$G1471,'1130 Salta'!$Q$2:$Q$485)</f>
        <v/>
      </c>
      <c r="M1471" s="30">
        <f>$K1471-$L1471</f>
        <v/>
      </c>
      <c r="N1471" s="31">
        <f>IFERROR(SUMIF('1130 Salta'!$A$2:$A$485,$G1471,'1130 Salta'!$M$2:$M$485)/$K1471,0)</f>
        <v/>
      </c>
      <c r="O1471" s="31">
        <f>IFERROR($K1471*$N1471,"")</f>
        <v/>
      </c>
      <c r="P1471" s="31">
        <f>IFERROR($L1471*$N1471,"")</f>
        <v/>
      </c>
      <c r="Q1471" s="31">
        <f>$M1471*$N1471</f>
        <v/>
      </c>
      <c r="R1471" s="29" t="n"/>
      <c r="S1471" s="38" t="inlineStr">
        <is>
          <t>Baja</t>
        </is>
      </c>
      <c r="T1471" s="29" t="inlineStr">
        <is>
          <t>Homologado – confianza Baja – pendiente de validación</t>
        </is>
      </c>
      <c r="U1471" s="37" t="inlineStr">
        <is>
          <t>Dar de alta en SAP</t>
        </is>
      </c>
      <c r="V1471" s="29" t="inlineStr">
        <is>
          <t>Cruce por nomenclatura SAP; Homologación por código Avain (master D-168)</t>
        </is>
      </c>
      <c r="W1471" s="29" t="inlineStr">
        <is>
          <t>No</t>
        </is>
      </c>
      <c r="X1471" s="29" t="n"/>
      <c r="Y1471" s="29" t="inlineStr">
        <is>
          <t>Sí</t>
        </is>
      </c>
      <c r="Z1471" s="29" t="inlineStr">
        <is>
          <t>D-168</t>
        </is>
      </c>
      <c r="AA1471" s="29" t="inlineStr">
        <is>
          <t>Varias denominaciones del inventario físico corresponden a este material SAP (404 Mascara Laringea N 3; 405 Mascara Laringea N 4; 406 Mascara Laringea N 5). Se sumaron las cantidades físicas. Cruce por nomenclatura: calibre/talle/medida distinta; similitud 0.66. Homologación: confianza base Media + confianza SAP Media → Media. Aunque la homologación vincula estos registros, la presentación no coincide con el material imputado (calibre/talle/medida distinta; similitud 0.66). Nivel degradado a Baja: verificar si corresponde otro código SAP. Otros códigos SAP del master no están en el stock de este centro: 2000397. Homologación: confianza base Media + confianza SAP Media → Media. Otros códigos SAP del master no están en el stock de este centro: 2000397.</t>
        </is>
      </c>
    </row>
    <row r="1472">
      <c r="A1472" s="29" t="inlineStr">
        <is>
          <t>Salta</t>
        </is>
      </c>
      <c r="B1472" s="29" t="inlineStr">
        <is>
          <t>1130</t>
        </is>
      </c>
      <c r="C1472" s="29" t="inlineStr">
        <is>
          <t>Stock SAP</t>
        </is>
      </c>
      <c r="D1472" s="29" t="inlineStr">
        <is>
          <t>Descartables</t>
        </is>
      </c>
      <c r="E1472" s="29" t="inlineStr">
        <is>
          <t>ZDES</t>
        </is>
      </c>
      <c r="F1472" s="29" t="inlineStr">
        <is>
          <t>Dentro del alcance</t>
        </is>
      </c>
      <c r="G1472" s="29" t="inlineStr">
        <is>
          <t>2001254</t>
        </is>
      </c>
      <c r="H1472" s="29" t="inlineStr">
        <is>
          <t>CANULA DE GUEDEL 12CM N5 NARANJA</t>
        </is>
      </c>
      <c r="I1472" s="29" t="n"/>
      <c r="J1472" s="29" t="n"/>
      <c r="K1472" s="30">
        <f>SUMIF('1130 Salta'!$A$2:$A$485,$G1472,'1130 Salta'!$I$2:$I$485)</f>
        <v/>
      </c>
      <c r="L1472" s="30">
        <f>SUMIF('1130 Salta'!$A$2:$A$485,$G1472,'1130 Salta'!$Q$2:$Q$485)</f>
        <v/>
      </c>
      <c r="M1472" s="30">
        <f>$K1472-$L1472</f>
        <v/>
      </c>
      <c r="N1472" s="31">
        <f>IFERROR(SUMIF('1130 Salta'!$A$2:$A$485,$G1472,'1130 Salta'!$M$2:$M$485)/$K1472,0)</f>
        <v/>
      </c>
      <c r="O1472" s="31">
        <f>IFERROR($K1472*$N1472,"")</f>
        <v/>
      </c>
      <c r="P1472" s="31">
        <f>IFERROR($L1472*$N1472,"")</f>
        <v/>
      </c>
      <c r="Q1472" s="31">
        <f>$M1472*$N1472</f>
        <v/>
      </c>
      <c r="R1472" s="29" t="n"/>
      <c r="S1472" s="39" t="n"/>
      <c r="T1472" s="29" t="inlineStr">
        <is>
          <t>Sin recuento físico en el inventario de Avain</t>
        </is>
      </c>
      <c r="U1472" s="40" t="inlineStr">
        <is>
          <t>Sin recuento físico</t>
        </is>
      </c>
      <c r="V1472" s="29" t="n"/>
      <c r="W1472" s="29" t="n"/>
      <c r="X1472" s="29" t="n"/>
      <c r="Y1472" s="29" t="n"/>
      <c r="Z1472" s="29" t="n"/>
      <c r="AA1472" s="29" t="n"/>
    </row>
    <row r="1473">
      <c r="A1473" s="29" t="inlineStr">
        <is>
          <t>Salta</t>
        </is>
      </c>
      <c r="B1473" s="29" t="inlineStr">
        <is>
          <t>1130</t>
        </is>
      </c>
      <c r="C1473" s="29" t="inlineStr">
        <is>
          <t>Stock SAP</t>
        </is>
      </c>
      <c r="D1473" s="29" t="inlineStr">
        <is>
          <t>Descartables</t>
        </is>
      </c>
      <c r="E1473" s="29" t="inlineStr">
        <is>
          <t>ZDES</t>
        </is>
      </c>
      <c r="F1473" s="29" t="inlineStr">
        <is>
          <t>Dentro del alcance</t>
        </is>
      </c>
      <c r="G1473" s="29" t="inlineStr">
        <is>
          <t>2001570</t>
        </is>
      </c>
      <c r="H1473" s="29" t="inlineStr">
        <is>
          <t>SONDA DE ASPIRACION K-29P POLYMED</t>
        </is>
      </c>
      <c r="I1473" s="29" t="n"/>
      <c r="J1473" s="29" t="n"/>
      <c r="K1473" s="30">
        <f>SUMIF('1130 Salta'!$A$2:$A$485,$G1473,'1130 Salta'!$I$2:$I$485)</f>
        <v/>
      </c>
      <c r="L1473" s="30">
        <f>SUMIF('1130 Salta'!$A$2:$A$485,$G1473,'1130 Salta'!$Q$2:$Q$485)</f>
        <v/>
      </c>
      <c r="M1473" s="30">
        <f>$K1473-$L1473</f>
        <v/>
      </c>
      <c r="N1473" s="31">
        <f>IFERROR(SUMIF('1130 Salta'!$A$2:$A$485,$G1473,'1130 Salta'!$M$2:$M$485)/$K1473,0)</f>
        <v/>
      </c>
      <c r="O1473" s="31">
        <f>IFERROR($K1473*$N1473,"")</f>
        <v/>
      </c>
      <c r="P1473" s="31">
        <f>IFERROR($L1473*$N1473,"")</f>
        <v/>
      </c>
      <c r="Q1473" s="31">
        <f>$M1473*$N1473</f>
        <v/>
      </c>
      <c r="R1473" s="29" t="n"/>
      <c r="S1473" s="39" t="n"/>
      <c r="T1473" s="29" t="inlineStr">
        <is>
          <t>Sin recuento físico en el inventario de Avain</t>
        </is>
      </c>
      <c r="U1473" s="40" t="inlineStr">
        <is>
          <t>Sin recuento físico</t>
        </is>
      </c>
      <c r="V1473" s="29" t="n"/>
      <c r="W1473" s="29" t="n"/>
      <c r="X1473" s="29" t="n"/>
      <c r="Y1473" s="29" t="n"/>
      <c r="Z1473" s="29" t="n"/>
      <c r="AA1473" s="29" t="n"/>
    </row>
    <row r="1474">
      <c r="A1474" s="29" t="inlineStr">
        <is>
          <t>Salta</t>
        </is>
      </c>
      <c r="B1474" s="29" t="inlineStr">
        <is>
          <t>1130</t>
        </is>
      </c>
      <c r="C1474" s="29" t="inlineStr">
        <is>
          <t>Stock SAP</t>
        </is>
      </c>
      <c r="D1474" s="29" t="inlineStr">
        <is>
          <t>Uniformes</t>
        </is>
      </c>
      <c r="E1474" s="29" t="inlineStr">
        <is>
          <t>ZUNI</t>
        </is>
      </c>
      <c r="F1474" s="29" t="inlineStr">
        <is>
          <t>Fuera del alcance</t>
        </is>
      </c>
      <c r="G1474" s="29" t="inlineStr">
        <is>
          <t>3000216</t>
        </is>
      </c>
      <c r="H1474" s="29" t="inlineStr">
        <is>
          <t>BOTIN DE SEGURIDAD T37</t>
        </is>
      </c>
      <c r="I1474" s="29" t="n"/>
      <c r="J1474" s="29" t="n"/>
      <c r="K1474" s="30">
        <f>SUMIF('1130 Salta'!$A$2:$A$485,$G1474,'1130 Salta'!$I$2:$I$485)</f>
        <v/>
      </c>
      <c r="L1474" s="30">
        <f>SUMIF('1130 Salta'!$A$2:$A$485,$G1474,'1130 Salta'!$Q$2:$Q$485)</f>
        <v/>
      </c>
      <c r="M1474" s="30">
        <f>$K1474-$L1474</f>
        <v/>
      </c>
      <c r="N1474" s="31">
        <f>IFERROR(SUMIF('1130 Salta'!$A$2:$A$485,$G1474,'1130 Salta'!$M$2:$M$485)/$K1474,0)</f>
        <v/>
      </c>
      <c r="O1474" s="31">
        <f>IFERROR($K1474*$N1474,"")</f>
        <v/>
      </c>
      <c r="P1474" s="31">
        <f>IFERROR($L1474*$N1474,"")</f>
        <v/>
      </c>
      <c r="Q1474" s="31">
        <f>$M1474*$N1474</f>
        <v/>
      </c>
      <c r="R1474" s="29" t="n"/>
      <c r="S1474" s="39" t="n"/>
      <c r="T1474" s="29" t="inlineStr">
        <is>
          <t>No aplica: uniformes, clasificación que el inventario físico de Farmacia no releva</t>
        </is>
      </c>
      <c r="U1474" s="40" t="inlineStr">
        <is>
          <t>Fuera del alcance del inventario físico</t>
        </is>
      </c>
      <c r="V1474" s="29" t="n"/>
      <c r="W1474" s="29" t="n"/>
      <c r="X1474" s="29" t="n"/>
      <c r="Y1474" s="29" t="n"/>
      <c r="Z1474" s="29" t="n"/>
      <c r="AA1474" s="29" t="inlineStr">
        <is>
          <t>El material ocupa 2 filas en la hoja 1130 Salta (lote/almacén). La cantidad SAP y la física de esta vista son el total del material.</t>
        </is>
      </c>
    </row>
    <row r="1475">
      <c r="A1475" s="29" t="inlineStr">
        <is>
          <t>Salta</t>
        </is>
      </c>
      <c r="B1475" s="29" t="inlineStr">
        <is>
          <t>1130</t>
        </is>
      </c>
      <c r="C1475" s="29" t="inlineStr">
        <is>
          <t>Stock SAP</t>
        </is>
      </c>
      <c r="D1475" s="29" t="inlineStr">
        <is>
          <t>Uniformes</t>
        </is>
      </c>
      <c r="E1475" s="29" t="inlineStr">
        <is>
          <t>ZUNI</t>
        </is>
      </c>
      <c r="F1475" s="29" t="inlineStr">
        <is>
          <t>Fuera del alcance</t>
        </is>
      </c>
      <c r="G1475" s="29" t="inlineStr">
        <is>
          <t>3000718</t>
        </is>
      </c>
      <c r="H1475" s="29" t="inlineStr">
        <is>
          <t>PANTALON CARGO ANTI DESGARRO T52</t>
        </is>
      </c>
      <c r="I1475" s="29" t="n"/>
      <c r="J1475" s="29" t="n"/>
      <c r="K1475" s="30">
        <f>SUMIF('1130 Salta'!$A$2:$A$485,$G1475,'1130 Salta'!$I$2:$I$485)</f>
        <v/>
      </c>
      <c r="L1475" s="30">
        <f>SUMIF('1130 Salta'!$A$2:$A$485,$G1475,'1130 Salta'!$Q$2:$Q$485)</f>
        <v/>
      </c>
      <c r="M1475" s="30">
        <f>$K1475-$L1475</f>
        <v/>
      </c>
      <c r="N1475" s="31">
        <f>IFERROR(SUMIF('1130 Salta'!$A$2:$A$485,$G1475,'1130 Salta'!$M$2:$M$485)/$K1475,0)</f>
        <v/>
      </c>
      <c r="O1475" s="31">
        <f>IFERROR($K1475*$N1475,"")</f>
        <v/>
      </c>
      <c r="P1475" s="31">
        <f>IFERROR($L1475*$N1475,"")</f>
        <v/>
      </c>
      <c r="Q1475" s="31">
        <f>$M1475*$N1475</f>
        <v/>
      </c>
      <c r="R1475" s="29" t="n"/>
      <c r="S1475" s="39" t="n"/>
      <c r="T1475" s="29" t="inlineStr">
        <is>
          <t>No aplica: uniformes, clasificación que el inventario físico de Farmacia no releva</t>
        </is>
      </c>
      <c r="U1475" s="40" t="inlineStr">
        <is>
          <t>Fuera del alcance del inventario físico</t>
        </is>
      </c>
      <c r="V1475" s="29" t="n"/>
      <c r="W1475" s="29" t="n"/>
      <c r="X1475" s="29" t="n"/>
      <c r="Y1475" s="29" t="n"/>
      <c r="Z1475" s="29" t="n"/>
      <c r="AA1475" s="29" t="n"/>
    </row>
    <row r="1476">
      <c r="A1476" s="29" t="inlineStr">
        <is>
          <t>Salta</t>
        </is>
      </c>
      <c r="B1476" s="29" t="inlineStr">
        <is>
          <t>1130</t>
        </is>
      </c>
      <c r="C1476" s="29" t="inlineStr">
        <is>
          <t>Stock SAP</t>
        </is>
      </c>
      <c r="D1476" s="29" t="inlineStr">
        <is>
          <t>Uniformes</t>
        </is>
      </c>
      <c r="E1476" s="29" t="inlineStr">
        <is>
          <t>ZUNI</t>
        </is>
      </c>
      <c r="F1476" s="29" t="inlineStr">
        <is>
          <t>Fuera del alcance</t>
        </is>
      </c>
      <c r="G1476" s="29" t="inlineStr">
        <is>
          <t>3000719</t>
        </is>
      </c>
      <c r="H1476" s="29" t="inlineStr">
        <is>
          <t>PANTALON CARGO ANTI DESGARRO T54</t>
        </is>
      </c>
      <c r="I1476" s="29" t="n"/>
      <c r="J1476" s="29" t="n"/>
      <c r="K1476" s="30">
        <f>SUMIF('1130 Salta'!$A$2:$A$485,$G1476,'1130 Salta'!$I$2:$I$485)</f>
        <v/>
      </c>
      <c r="L1476" s="30">
        <f>SUMIF('1130 Salta'!$A$2:$A$485,$G1476,'1130 Salta'!$Q$2:$Q$485)</f>
        <v/>
      </c>
      <c r="M1476" s="30">
        <f>$K1476-$L1476</f>
        <v/>
      </c>
      <c r="N1476" s="31">
        <f>IFERROR(SUMIF('1130 Salta'!$A$2:$A$485,$G1476,'1130 Salta'!$M$2:$M$485)/$K1476,0)</f>
        <v/>
      </c>
      <c r="O1476" s="31">
        <f>IFERROR($K1476*$N1476,"")</f>
        <v/>
      </c>
      <c r="P1476" s="31">
        <f>IFERROR($L1476*$N1476,"")</f>
        <v/>
      </c>
      <c r="Q1476" s="31">
        <f>$M1476*$N1476</f>
        <v/>
      </c>
      <c r="R1476" s="29" t="n"/>
      <c r="S1476" s="39" t="n"/>
      <c r="T1476" s="29" t="inlineStr">
        <is>
          <t>No aplica: uniformes, clasificación que el inventario físico de Farmacia no releva</t>
        </is>
      </c>
      <c r="U1476" s="40" t="inlineStr">
        <is>
          <t>Fuera del alcance del inventario físico</t>
        </is>
      </c>
      <c r="V1476" s="29" t="n"/>
      <c r="W1476" s="29" t="n"/>
      <c r="X1476" s="29" t="n"/>
      <c r="Y1476" s="29" t="n"/>
      <c r="Z1476" s="29" t="n"/>
      <c r="AA1476" s="29" t="n"/>
    </row>
    <row r="1477">
      <c r="A1477" s="29" t="inlineStr">
        <is>
          <t>Salta</t>
        </is>
      </c>
      <c r="B1477" s="29" t="inlineStr">
        <is>
          <t>1130</t>
        </is>
      </c>
      <c r="C1477" s="29" t="inlineStr">
        <is>
          <t>Stock SAP</t>
        </is>
      </c>
      <c r="D1477" s="29" t="inlineStr">
        <is>
          <t>Uniformes</t>
        </is>
      </c>
      <c r="E1477" s="29" t="inlineStr">
        <is>
          <t>ZUNI</t>
        </is>
      </c>
      <c r="F1477" s="29" t="inlineStr">
        <is>
          <t>Fuera del alcance</t>
        </is>
      </c>
      <c r="G1477" s="29" t="inlineStr">
        <is>
          <t>3000964</t>
        </is>
      </c>
      <c r="H1477" s="29" t="inlineStr">
        <is>
          <t>FRAZADA CON LOGO EMERGENCIAS</t>
        </is>
      </c>
      <c r="I1477" s="29" t="n"/>
      <c r="J1477" s="29" t="n"/>
      <c r="K1477" s="30">
        <f>SUMIF('1130 Salta'!$A$2:$A$485,$G1477,'1130 Salta'!$I$2:$I$485)</f>
        <v/>
      </c>
      <c r="L1477" s="30">
        <f>SUMIF('1130 Salta'!$A$2:$A$485,$G1477,'1130 Salta'!$Q$2:$Q$485)</f>
        <v/>
      </c>
      <c r="M1477" s="30">
        <f>$K1477-$L1477</f>
        <v/>
      </c>
      <c r="N1477" s="31">
        <f>IFERROR(SUMIF('1130 Salta'!$A$2:$A$485,$G1477,'1130 Salta'!$M$2:$M$485)/$K1477,0)</f>
        <v/>
      </c>
      <c r="O1477" s="31">
        <f>IFERROR($K1477*$N1477,"")</f>
        <v/>
      </c>
      <c r="P1477" s="31">
        <f>IFERROR($L1477*$N1477,"")</f>
        <v/>
      </c>
      <c r="Q1477" s="31">
        <f>$M1477*$N1477</f>
        <v/>
      </c>
      <c r="R1477" s="29" t="n"/>
      <c r="S1477" s="39" t="n"/>
      <c r="T1477" s="29" t="inlineStr">
        <is>
          <t>No aplica: uniformes, clasificación que el inventario físico de Farmacia no releva</t>
        </is>
      </c>
      <c r="U1477" s="40" t="inlineStr">
        <is>
          <t>Fuera del alcance del inventario físico</t>
        </is>
      </c>
      <c r="V1477" s="29" t="n"/>
      <c r="W1477" s="29" t="n"/>
      <c r="X1477" s="29" t="n"/>
      <c r="Y1477" s="29" t="n"/>
      <c r="Z1477" s="29" t="n"/>
      <c r="AA1477" s="29" t="n"/>
    </row>
    <row r="1478">
      <c r="A1478" s="29" t="inlineStr">
        <is>
          <t>Salta</t>
        </is>
      </c>
      <c r="B1478" s="29" t="inlineStr">
        <is>
          <t>1130</t>
        </is>
      </c>
      <c r="C1478" s="29" t="inlineStr">
        <is>
          <t>Stock SAP</t>
        </is>
      </c>
      <c r="D1478" s="29" t="inlineStr">
        <is>
          <t>Uniformes</t>
        </is>
      </c>
      <c r="E1478" s="29" t="inlineStr">
        <is>
          <t>ZUNI</t>
        </is>
      </c>
      <c r="F1478" s="29" t="inlineStr">
        <is>
          <t>Fuera del alcance</t>
        </is>
      </c>
      <c r="G1478" s="29" t="inlineStr">
        <is>
          <t>3000975</t>
        </is>
      </c>
      <c r="H1478" s="29" t="inlineStr">
        <is>
          <t>BOTIN DE SEGURIDAD T45</t>
        </is>
      </c>
      <c r="I1478" s="29" t="n"/>
      <c r="J1478" s="29" t="n"/>
      <c r="K1478" s="30">
        <f>SUMIF('1130 Salta'!$A$2:$A$485,$G1478,'1130 Salta'!$I$2:$I$485)</f>
        <v/>
      </c>
      <c r="L1478" s="30">
        <f>SUMIF('1130 Salta'!$A$2:$A$485,$G1478,'1130 Salta'!$Q$2:$Q$485)</f>
        <v/>
      </c>
      <c r="M1478" s="30">
        <f>$K1478-$L1478</f>
        <v/>
      </c>
      <c r="N1478" s="31">
        <f>IFERROR(SUMIF('1130 Salta'!$A$2:$A$485,$G1478,'1130 Salta'!$M$2:$M$485)/$K1478,0)</f>
        <v/>
      </c>
      <c r="O1478" s="31">
        <f>IFERROR($K1478*$N1478,"")</f>
        <v/>
      </c>
      <c r="P1478" s="31">
        <f>IFERROR($L1478*$N1478,"")</f>
        <v/>
      </c>
      <c r="Q1478" s="31">
        <f>$M1478*$N1478</f>
        <v/>
      </c>
      <c r="R1478" s="29" t="n"/>
      <c r="S1478" s="39" t="n"/>
      <c r="T1478" s="29" t="inlineStr">
        <is>
          <t>No aplica: uniformes, clasificación que el inventario físico de Farmacia no releva</t>
        </is>
      </c>
      <c r="U1478" s="40" t="inlineStr">
        <is>
          <t>Fuera del alcance del inventario físico</t>
        </is>
      </c>
      <c r="V1478" s="29" t="n"/>
      <c r="W1478" s="29" t="n"/>
      <c r="X1478" s="29" t="n"/>
      <c r="Y1478" s="29" t="n"/>
      <c r="Z1478" s="29" t="n"/>
      <c r="AA1478" s="29" t="inlineStr">
        <is>
          <t>El material ocupa 2 filas en la hoja 1130 Salta (lote/almacén). La cantidad SAP y la física de esta vista son el total del material.</t>
        </is>
      </c>
    </row>
    <row r="1479">
      <c r="A1479" s="29" t="inlineStr">
        <is>
          <t>Salta</t>
        </is>
      </c>
      <c r="B1479" s="29" t="inlineStr">
        <is>
          <t>1130</t>
        </is>
      </c>
      <c r="C1479" s="29" t="inlineStr">
        <is>
          <t>Stock SAP</t>
        </is>
      </c>
      <c r="D1479" s="29" t="inlineStr">
        <is>
          <t>Uniformes</t>
        </is>
      </c>
      <c r="E1479" s="29" t="inlineStr">
        <is>
          <t>ZUNI</t>
        </is>
      </c>
      <c r="F1479" s="29" t="inlineStr">
        <is>
          <t>Fuera del alcance</t>
        </is>
      </c>
      <c r="G1479" s="29" t="inlineStr">
        <is>
          <t>3001419</t>
        </is>
      </c>
      <c r="H1479" s="29" t="inlineStr">
        <is>
          <t>PANTALON TERMICO 48</t>
        </is>
      </c>
      <c r="I1479" s="29" t="n"/>
      <c r="J1479" s="29" t="n"/>
      <c r="K1479" s="30">
        <f>SUMIF('1130 Salta'!$A$2:$A$485,$G1479,'1130 Salta'!$I$2:$I$485)</f>
        <v/>
      </c>
      <c r="L1479" s="30">
        <f>SUMIF('1130 Salta'!$A$2:$A$485,$G1479,'1130 Salta'!$Q$2:$Q$485)</f>
        <v/>
      </c>
      <c r="M1479" s="30">
        <f>$K1479-$L1479</f>
        <v/>
      </c>
      <c r="N1479" s="31">
        <f>IFERROR(SUMIF('1130 Salta'!$A$2:$A$485,$G1479,'1130 Salta'!$M$2:$M$485)/$K1479,0)</f>
        <v/>
      </c>
      <c r="O1479" s="31">
        <f>IFERROR($K1479*$N1479,"")</f>
        <v/>
      </c>
      <c r="P1479" s="31">
        <f>IFERROR($L1479*$N1479,"")</f>
        <v/>
      </c>
      <c r="Q1479" s="31">
        <f>$M1479*$N1479</f>
        <v/>
      </c>
      <c r="R1479" s="29" t="n"/>
      <c r="S1479" s="39" t="n"/>
      <c r="T1479" s="29" t="inlineStr">
        <is>
          <t>No aplica: uniformes, clasificación que el inventario físico de Farmacia no releva</t>
        </is>
      </c>
      <c r="U1479" s="40" t="inlineStr">
        <is>
          <t>Fuera del alcance del inventario físico</t>
        </is>
      </c>
      <c r="V1479" s="29" t="n"/>
      <c r="W1479" s="29" t="n"/>
      <c r="X1479" s="29" t="n"/>
      <c r="Y1479" s="29" t="n"/>
      <c r="Z1479" s="29" t="n"/>
      <c r="AA1479" s="29" t="n"/>
    </row>
    <row r="1480">
      <c r="A1480" s="29" t="inlineStr">
        <is>
          <t>Salta</t>
        </is>
      </c>
      <c r="B1480" s="29" t="inlineStr">
        <is>
          <t>1130</t>
        </is>
      </c>
      <c r="C1480" s="29" t="inlineStr">
        <is>
          <t>Stock SAP</t>
        </is>
      </c>
      <c r="D1480" s="29" t="inlineStr">
        <is>
          <t>Uniformes</t>
        </is>
      </c>
      <c r="E1480" s="29" t="inlineStr">
        <is>
          <t>ZUNI</t>
        </is>
      </c>
      <c r="F1480" s="29" t="inlineStr">
        <is>
          <t>Fuera del alcance</t>
        </is>
      </c>
      <c r="G1480" s="29" t="inlineStr">
        <is>
          <t>3001439</t>
        </is>
      </c>
      <c r="H1480" s="29" t="inlineStr">
        <is>
          <t>CHOMBA NEGRA XXXL</t>
        </is>
      </c>
      <c r="I1480" s="29" t="n"/>
      <c r="J1480" s="29" t="n"/>
      <c r="K1480" s="30">
        <f>SUMIF('1130 Salta'!$A$2:$A$485,$G1480,'1130 Salta'!$I$2:$I$485)</f>
        <v/>
      </c>
      <c r="L1480" s="30">
        <f>SUMIF('1130 Salta'!$A$2:$A$485,$G1480,'1130 Salta'!$Q$2:$Q$485)</f>
        <v/>
      </c>
      <c r="M1480" s="30">
        <f>$K1480-$L1480</f>
        <v/>
      </c>
      <c r="N1480" s="31">
        <f>IFERROR(SUMIF('1130 Salta'!$A$2:$A$485,$G1480,'1130 Salta'!$M$2:$M$485)/$K1480,0)</f>
        <v/>
      </c>
      <c r="O1480" s="31">
        <f>IFERROR($K1480*$N1480,"")</f>
        <v/>
      </c>
      <c r="P1480" s="31">
        <f>IFERROR($L1480*$N1480,"")</f>
        <v/>
      </c>
      <c r="Q1480" s="31">
        <f>$M1480*$N1480</f>
        <v/>
      </c>
      <c r="R1480" s="29" t="n"/>
      <c r="S1480" s="39" t="n"/>
      <c r="T1480" s="29" t="inlineStr">
        <is>
          <t>No aplica: uniformes, clasificación que el inventario físico de Farmacia no releva</t>
        </is>
      </c>
      <c r="U1480" s="40" t="inlineStr">
        <is>
          <t>Fuera del alcance del inventario físico</t>
        </is>
      </c>
      <c r="V1480" s="29" t="n"/>
      <c r="W1480" s="29" t="n"/>
      <c r="X1480" s="29" t="n"/>
      <c r="Y1480" s="29" t="n"/>
      <c r="Z1480" s="29" t="n"/>
      <c r="AA1480" s="29" t="inlineStr">
        <is>
          <t>El material ocupa 2 filas en la hoja 1130 Salta (lote/almacén). La cantidad SAP y la física de esta vista son el total del material.</t>
        </is>
      </c>
    </row>
    <row r="1481">
      <c r="A1481" s="29" t="inlineStr">
        <is>
          <t>Salta</t>
        </is>
      </c>
      <c r="B1481" s="29" t="inlineStr">
        <is>
          <t>1130</t>
        </is>
      </c>
      <c r="C1481" s="29" t="inlineStr">
        <is>
          <t>Stock SAP</t>
        </is>
      </c>
      <c r="D1481" s="29" t="inlineStr">
        <is>
          <t>Uniformes</t>
        </is>
      </c>
      <c r="E1481" s="29" t="inlineStr">
        <is>
          <t>ZUNI</t>
        </is>
      </c>
      <c r="F1481" s="29" t="inlineStr">
        <is>
          <t>Fuera del alcance</t>
        </is>
      </c>
      <c r="G1481" s="29" t="inlineStr">
        <is>
          <t>3001463</t>
        </is>
      </c>
      <c r="H1481" s="29" t="inlineStr">
        <is>
          <t>CONJUNTO PRIMERA PIEL XL</t>
        </is>
      </c>
      <c r="I1481" s="29" t="n"/>
      <c r="J1481" s="29" t="n"/>
      <c r="K1481" s="30">
        <f>SUMIF('1130 Salta'!$A$2:$A$485,$G1481,'1130 Salta'!$I$2:$I$485)</f>
        <v/>
      </c>
      <c r="L1481" s="30">
        <f>SUMIF('1130 Salta'!$A$2:$A$485,$G1481,'1130 Salta'!$Q$2:$Q$485)</f>
        <v/>
      </c>
      <c r="M1481" s="30">
        <f>$K1481-$L1481</f>
        <v/>
      </c>
      <c r="N1481" s="31">
        <f>IFERROR(SUMIF('1130 Salta'!$A$2:$A$485,$G1481,'1130 Salta'!$M$2:$M$485)/$K1481,0)</f>
        <v/>
      </c>
      <c r="O1481" s="31">
        <f>IFERROR($K1481*$N1481,"")</f>
        <v/>
      </c>
      <c r="P1481" s="31">
        <f>IFERROR($L1481*$N1481,"")</f>
        <v/>
      </c>
      <c r="Q1481" s="31">
        <f>$M1481*$N1481</f>
        <v/>
      </c>
      <c r="R1481" s="29" t="n"/>
      <c r="S1481" s="39" t="n"/>
      <c r="T1481" s="29" t="inlineStr">
        <is>
          <t>No aplica: uniformes, clasificación que el inventario físico de Farmacia no releva</t>
        </is>
      </c>
      <c r="U1481" s="40" t="inlineStr">
        <is>
          <t>Fuera del alcance del inventario físico</t>
        </is>
      </c>
      <c r="V1481" s="29" t="n"/>
      <c r="W1481" s="29" t="n"/>
      <c r="X1481" s="29" t="n"/>
      <c r="Y1481" s="29" t="n"/>
      <c r="Z1481" s="29" t="n"/>
      <c r="AA1481" s="29" t="n"/>
    </row>
    <row r="1482">
      <c r="A1482" s="29" t="inlineStr">
        <is>
          <t>Salta</t>
        </is>
      </c>
      <c r="B1482" s="29" t="inlineStr">
        <is>
          <t>1130</t>
        </is>
      </c>
      <c r="C1482" s="29" t="inlineStr">
        <is>
          <t>Stock SAP</t>
        </is>
      </c>
      <c r="D1482" s="29" t="inlineStr">
        <is>
          <t>Uniformes</t>
        </is>
      </c>
      <c r="E1482" s="29" t="inlineStr">
        <is>
          <t>ZUNI</t>
        </is>
      </c>
      <c r="F1482" s="29" t="inlineStr">
        <is>
          <t>Fuera del alcance</t>
        </is>
      </c>
      <c r="G1482" s="29" t="inlineStr">
        <is>
          <t>3001531</t>
        </is>
      </c>
      <c r="H1482" s="29" t="inlineStr">
        <is>
          <t>ANTEOJO DE SEGURIDAD CLARO</t>
        </is>
      </c>
      <c r="I1482" s="29" t="n"/>
      <c r="J1482" s="29" t="n"/>
      <c r="K1482" s="30">
        <f>SUMIF('1130 Salta'!$A$2:$A$485,$G1482,'1130 Salta'!$I$2:$I$485)</f>
        <v/>
      </c>
      <c r="L1482" s="30">
        <f>SUMIF('1130 Salta'!$A$2:$A$485,$G1482,'1130 Salta'!$Q$2:$Q$485)</f>
        <v/>
      </c>
      <c r="M1482" s="30">
        <f>$K1482-$L1482</f>
        <v/>
      </c>
      <c r="N1482" s="31">
        <f>IFERROR(SUMIF('1130 Salta'!$A$2:$A$485,$G1482,'1130 Salta'!$M$2:$M$485)/$K1482,0)</f>
        <v/>
      </c>
      <c r="O1482" s="31">
        <f>IFERROR($K1482*$N1482,"")</f>
        <v/>
      </c>
      <c r="P1482" s="31">
        <f>IFERROR($L1482*$N1482,"")</f>
        <v/>
      </c>
      <c r="Q1482" s="31">
        <f>$M1482*$N1482</f>
        <v/>
      </c>
      <c r="R1482" s="29" t="n"/>
      <c r="S1482" s="39" t="n"/>
      <c r="T1482" s="29" t="inlineStr">
        <is>
          <t>No aplica: uniformes, clasificación que el inventario físico de Farmacia no releva</t>
        </is>
      </c>
      <c r="U1482" s="40" t="inlineStr">
        <is>
          <t>Fuera del alcance del inventario físico</t>
        </is>
      </c>
      <c r="V1482" s="29" t="n"/>
      <c r="W1482" s="29" t="n"/>
      <c r="X1482" s="29" t="n"/>
      <c r="Y1482" s="29" t="n"/>
      <c r="Z1482" s="29" t="n"/>
      <c r="AA1482" s="29" t="n"/>
    </row>
    <row r="1483">
      <c r="A1483" s="29" t="inlineStr">
        <is>
          <t>Salta</t>
        </is>
      </c>
      <c r="B1483" s="29" t="inlineStr">
        <is>
          <t>1130</t>
        </is>
      </c>
      <c r="C1483" s="29" t="inlineStr">
        <is>
          <t>Stock SAP</t>
        </is>
      </c>
      <c r="D1483" s="29" t="inlineStr">
        <is>
          <t>Uniformes</t>
        </is>
      </c>
      <c r="E1483" s="29" t="inlineStr">
        <is>
          <t>ZUNI</t>
        </is>
      </c>
      <c r="F1483" s="29" t="inlineStr">
        <is>
          <t>Fuera del alcance</t>
        </is>
      </c>
      <c r="G1483" s="29" t="inlineStr">
        <is>
          <t>3001574</t>
        </is>
      </c>
      <c r="H1483" s="29" t="inlineStr">
        <is>
          <t>CAMPERON NARANJA TERMICO XXL</t>
        </is>
      </c>
      <c r="I1483" s="29" t="n"/>
      <c r="J1483" s="29" t="n"/>
      <c r="K1483" s="30">
        <f>SUMIF('1130 Salta'!$A$2:$A$485,$G1483,'1130 Salta'!$I$2:$I$485)</f>
        <v/>
      </c>
      <c r="L1483" s="30">
        <f>SUMIF('1130 Salta'!$A$2:$A$485,$G1483,'1130 Salta'!$Q$2:$Q$485)</f>
        <v/>
      </c>
      <c r="M1483" s="30">
        <f>$K1483-$L1483</f>
        <v/>
      </c>
      <c r="N1483" s="31">
        <f>IFERROR(SUMIF('1130 Salta'!$A$2:$A$485,$G1483,'1130 Salta'!$M$2:$M$485)/$K1483,0)</f>
        <v/>
      </c>
      <c r="O1483" s="31">
        <f>IFERROR($K1483*$N1483,"")</f>
        <v/>
      </c>
      <c r="P1483" s="31">
        <f>IFERROR($L1483*$N1483,"")</f>
        <v/>
      </c>
      <c r="Q1483" s="31">
        <f>$M1483*$N1483</f>
        <v/>
      </c>
      <c r="R1483" s="29" t="n"/>
      <c r="S1483" s="39" t="n"/>
      <c r="T1483" s="29" t="inlineStr">
        <is>
          <t>No aplica: uniformes, clasificación que el inventario físico de Farmacia no releva</t>
        </is>
      </c>
      <c r="U1483" s="40" t="inlineStr">
        <is>
          <t>Fuera del alcance del inventario físico</t>
        </is>
      </c>
      <c r="V1483" s="29" t="n"/>
      <c r="W1483" s="29" t="n"/>
      <c r="X1483" s="29" t="n"/>
      <c r="Y1483" s="29" t="n"/>
      <c r="Z1483" s="29" t="n"/>
      <c r="AA1483" s="29" t="inlineStr">
        <is>
          <t>El material ocupa 2 filas en la hoja 1130 Salta (lote/almacén). La cantidad SAP y la física de esta vista son el total del material.</t>
        </is>
      </c>
    </row>
    <row r="1484">
      <c r="A1484" s="29" t="inlineStr">
        <is>
          <t>Salta</t>
        </is>
      </c>
      <c r="B1484" s="29" t="inlineStr">
        <is>
          <t>1130</t>
        </is>
      </c>
      <c r="C1484" s="29" t="inlineStr">
        <is>
          <t>Stock SAP</t>
        </is>
      </c>
      <c r="D1484" s="29" t="inlineStr">
        <is>
          <t>Medicamentos</t>
        </is>
      </c>
      <c r="E1484" s="29" t="inlineStr">
        <is>
          <t>ZMED</t>
        </is>
      </c>
      <c r="F1484" s="29" t="inlineStr">
        <is>
          <t>Dentro del alcance</t>
        </is>
      </c>
      <c r="G1484" s="29" t="inlineStr">
        <is>
          <t>1000056</t>
        </is>
      </c>
      <c r="H1484" s="29" t="inlineStr">
        <is>
          <t>ALCOHOL AL 70% X 500ML</t>
        </is>
      </c>
      <c r="I1484" s="29" t="n"/>
      <c r="J1484" s="29" t="n"/>
      <c r="K1484" s="30">
        <f>SUMIF('1130 Salta'!$A$2:$A$485,$G1484,'1130 Salta'!$I$2:$I$485)</f>
        <v/>
      </c>
      <c r="L1484" s="30">
        <f>SUMIF('1130 Salta'!$A$2:$A$485,$G1484,'1130 Salta'!$Q$2:$Q$485)</f>
        <v/>
      </c>
      <c r="M1484" s="30">
        <f>$K1484-$L1484</f>
        <v/>
      </c>
      <c r="N1484" s="31">
        <f>IFERROR(SUMIF('1130 Salta'!$A$2:$A$485,$G1484,'1130 Salta'!$M$2:$M$485)/$K1484,0)</f>
        <v/>
      </c>
      <c r="O1484" s="31">
        <f>IFERROR($K1484*$N1484,"")</f>
        <v/>
      </c>
      <c r="P1484" s="31">
        <f>IFERROR($L1484*$N1484,"")</f>
        <v/>
      </c>
      <c r="Q1484" s="31">
        <f>$M1484*$N1484</f>
        <v/>
      </c>
      <c r="R1484" s="29" t="n"/>
      <c r="S1484" s="39" t="n"/>
      <c r="T1484" s="29" t="inlineStr">
        <is>
          <t>Sin recuento físico en el inventario de Avain</t>
        </is>
      </c>
      <c r="U1484" s="40" t="inlineStr">
        <is>
          <t>Sin recuento físico</t>
        </is>
      </c>
      <c r="V1484" s="29" t="n"/>
      <c r="W1484" s="29" t="n"/>
      <c r="X1484" s="29" t="n"/>
      <c r="Y1484" s="29" t="n"/>
      <c r="Z1484" s="29" t="n"/>
      <c r="AA1484" s="29" t="n"/>
    </row>
    <row r="1485">
      <c r="A1485" s="29" t="inlineStr">
        <is>
          <t>Salta</t>
        </is>
      </c>
      <c r="B1485" s="29" t="inlineStr">
        <is>
          <t>1130</t>
        </is>
      </c>
      <c r="C1485" s="29" t="inlineStr">
        <is>
          <t>Stock SAP</t>
        </is>
      </c>
      <c r="D1485" s="29" t="inlineStr">
        <is>
          <t>Medicamentos</t>
        </is>
      </c>
      <c r="E1485" s="29" t="inlineStr">
        <is>
          <t>ZMED</t>
        </is>
      </c>
      <c r="F1485" s="29" t="inlineStr">
        <is>
          <t>Dentro del alcance</t>
        </is>
      </c>
      <c r="G1485" s="29" t="inlineStr">
        <is>
          <t>1000202</t>
        </is>
      </c>
      <c r="H1485" s="29" t="inlineStr">
        <is>
          <t>PINZA DE MAGUIL ADULTO</t>
        </is>
      </c>
      <c r="I1485" s="29" t="n"/>
      <c r="J1485" s="29" t="n"/>
      <c r="K1485" s="30">
        <f>SUMIF('1130 Salta'!$A$2:$A$485,$G1485,'1130 Salta'!$I$2:$I$485)</f>
        <v/>
      </c>
      <c r="L1485" s="30">
        <f>SUMIF('1130 Salta'!$A$2:$A$485,$G1485,'1130 Salta'!$Q$2:$Q$485)</f>
        <v/>
      </c>
      <c r="M1485" s="30">
        <f>$K1485-$L1485</f>
        <v/>
      </c>
      <c r="N1485" s="31">
        <f>IFERROR(SUMIF('1130 Salta'!$A$2:$A$485,$G1485,'1130 Salta'!$M$2:$M$485)/$K1485,0)</f>
        <v/>
      </c>
      <c r="O1485" s="31">
        <f>IFERROR($K1485*$N1485,"")</f>
        <v/>
      </c>
      <c r="P1485" s="31">
        <f>IFERROR($L1485*$N1485,"")</f>
        <v/>
      </c>
      <c r="Q1485" s="31">
        <f>$M1485*$N1485</f>
        <v/>
      </c>
      <c r="R1485" s="29" t="n"/>
      <c r="S1485" s="39" t="n"/>
      <c r="T1485" s="29" t="inlineStr">
        <is>
          <t>Sin recuento físico en el inventario de Avain</t>
        </is>
      </c>
      <c r="U1485" s="40" t="inlineStr">
        <is>
          <t>Sin recuento físico</t>
        </is>
      </c>
      <c r="V1485" s="29" t="n"/>
      <c r="W1485" s="29" t="n"/>
      <c r="X1485" s="29" t="n"/>
      <c r="Y1485" s="29" t="n"/>
      <c r="Z1485" s="29" t="n"/>
      <c r="AA1485" s="29" t="n"/>
    </row>
    <row r="1486">
      <c r="A1486" s="29" t="inlineStr">
        <is>
          <t>Salta</t>
        </is>
      </c>
      <c r="B1486" s="29" t="inlineStr">
        <is>
          <t>1130</t>
        </is>
      </c>
      <c r="C1486" s="29" t="inlineStr">
        <is>
          <t>Stock SAP</t>
        </is>
      </c>
      <c r="D1486" s="29" t="inlineStr">
        <is>
          <t>Medicamentos</t>
        </is>
      </c>
      <c r="E1486" s="29" t="inlineStr">
        <is>
          <t>ZMED</t>
        </is>
      </c>
      <c r="F1486" s="29" t="inlineStr">
        <is>
          <t>Dentro del alcance</t>
        </is>
      </c>
      <c r="G1486" s="29" t="inlineStr">
        <is>
          <t>1000353</t>
        </is>
      </c>
      <c r="H1486" s="29" t="inlineStr">
        <is>
          <t>LORATADINA+BETAMETASONA(HISTAMINOCORTERO</t>
        </is>
      </c>
      <c r="I1486" s="29" t="n"/>
      <c r="J1486" s="29" t="n"/>
      <c r="K1486" s="30">
        <f>SUMIF('1130 Salta'!$A$2:$A$485,$G1486,'1130 Salta'!$I$2:$I$485)</f>
        <v/>
      </c>
      <c r="L1486" s="30">
        <f>SUMIF('1130 Salta'!$A$2:$A$485,$G1486,'1130 Salta'!$Q$2:$Q$485)</f>
        <v/>
      </c>
      <c r="M1486" s="30">
        <f>$K1486-$L1486</f>
        <v/>
      </c>
      <c r="N1486" s="31">
        <f>IFERROR(SUMIF('1130 Salta'!$A$2:$A$485,$G1486,'1130 Salta'!$M$2:$M$485)/$K1486,0)</f>
        <v/>
      </c>
      <c r="O1486" s="31">
        <f>IFERROR($K1486*$N1486,"")</f>
        <v/>
      </c>
      <c r="P1486" s="31">
        <f>IFERROR($L1486*$N1486,"")</f>
        <v/>
      </c>
      <c r="Q1486" s="31">
        <f>$M1486*$N1486</f>
        <v/>
      </c>
      <c r="R1486" s="29" t="n"/>
      <c r="S1486" s="39" t="n"/>
      <c r="T1486" s="29" t="inlineStr">
        <is>
          <t>Sin recuento físico en el inventario de Avain</t>
        </is>
      </c>
      <c r="U1486" s="40" t="inlineStr">
        <is>
          <t>Sin recuento físico</t>
        </is>
      </c>
      <c r="V1486" s="29" t="n"/>
      <c r="W1486" s="29" t="n"/>
      <c r="X1486" s="29" t="n"/>
      <c r="Y1486" s="29" t="n"/>
      <c r="Z1486" s="29" t="n"/>
      <c r="AA1486" s="29" t="n"/>
    </row>
    <row r="1487">
      <c r="A1487" s="29" t="inlineStr">
        <is>
          <t>Salta</t>
        </is>
      </c>
      <c r="B1487" s="29" t="inlineStr">
        <is>
          <t>1130</t>
        </is>
      </c>
      <c r="C1487" s="29" t="inlineStr">
        <is>
          <t>Stock SAP</t>
        </is>
      </c>
      <c r="D1487" s="29" t="inlineStr">
        <is>
          <t>Medicamentos</t>
        </is>
      </c>
      <c r="E1487" s="29" t="inlineStr">
        <is>
          <t>ZMED</t>
        </is>
      </c>
      <c r="F1487" s="29" t="inlineStr">
        <is>
          <t>Dentro del alcance</t>
        </is>
      </c>
      <c r="G1487" s="29" t="inlineStr">
        <is>
          <t>1000534</t>
        </is>
      </c>
      <c r="H1487" s="29" t="inlineStr">
        <is>
          <t>SULFADIAZINA DE PLATA CREMA X 400 GR</t>
        </is>
      </c>
      <c r="I1487" s="29" t="inlineStr">
        <is>
          <t>288; 228</t>
        </is>
      </c>
      <c r="J1487" s="29" t="inlineStr">
        <is>
          <t>Sulfadiazina de Plata 30mg; Sulfadiazina de Plata 400gr</t>
        </is>
      </c>
      <c r="K1487" s="30">
        <f>SUMIF('1130 Salta'!$A$2:$A$485,$G1487,'1130 Salta'!$I$2:$I$485)</f>
        <v/>
      </c>
      <c r="L1487" s="30">
        <f>SUMIF('1130 Salta'!$A$2:$A$485,$G1487,'1130 Salta'!$Q$2:$Q$485)</f>
        <v/>
      </c>
      <c r="M1487" s="30">
        <f>$K1487-$L1487</f>
        <v/>
      </c>
      <c r="N1487" s="31">
        <f>IFERROR(SUMIF('1130 Salta'!$A$2:$A$485,$G1487,'1130 Salta'!$M$2:$M$485)/$K1487,0)</f>
        <v/>
      </c>
      <c r="O1487" s="31">
        <f>IFERROR($K1487*$N1487,"")</f>
        <v/>
      </c>
      <c r="P1487" s="31">
        <f>IFERROR($L1487*$N1487,"")</f>
        <v/>
      </c>
      <c r="Q1487" s="31">
        <f>$M1487*$N1487</f>
        <v/>
      </c>
      <c r="R1487" s="29" t="n"/>
      <c r="S1487" s="38" t="inlineStr">
        <is>
          <t>Baja</t>
        </is>
      </c>
      <c r="T1487" s="29" t="inlineStr">
        <is>
          <t>Homologado – confianza Baja – pendiente de validación</t>
        </is>
      </c>
      <c r="U1487" s="37" t="inlineStr">
        <is>
          <t>Dar de alta en SAP</t>
        </is>
      </c>
      <c r="V1487" s="29" t="inlineStr">
        <is>
          <t>Homologación por código Avain (master M15-004)</t>
        </is>
      </c>
      <c r="W1487" s="29" t="inlineStr">
        <is>
          <t>No</t>
        </is>
      </c>
      <c r="X1487" s="29" t="n"/>
      <c r="Y1487" s="29" t="inlineStr">
        <is>
          <t>Sí</t>
        </is>
      </c>
      <c r="Z1487" s="29" t="inlineStr">
        <is>
          <t>M15-004</t>
        </is>
      </c>
      <c r="AA1487" s="29" t="inlineStr">
        <is>
          <t>Varias denominaciones del inventario físico corresponden a este material SAP (288 Sulfadiazina de Plata 30mg; 228 Sulfadiazina de Plata 400gr). Se sumaron las cantidades físicas. Homologación: confianza base Media + confianza SAP Media → Media. Aunque la homologación vincula estos registros, la presentación no coincide con el material imputado (dosis/presentación distinta (30MG vs 400000MG); similitud 0.62). Nivel degradado a Baja: verificar si corresponde otro código SAP. Otros códigos SAP del master no están en el stock de este centro: 1001271, 1000688. Homologación: confianza base Media + confianza SAP Media → Media. Otros códigos SAP del master no están en el stock de este centro: 1001271, 1000688.</t>
        </is>
      </c>
    </row>
    <row r="1488">
      <c r="A1488" s="29" t="inlineStr">
        <is>
          <t>Salta</t>
        </is>
      </c>
      <c r="B1488" s="29" t="inlineStr">
        <is>
          <t>1130</t>
        </is>
      </c>
      <c r="C1488" s="29" t="inlineStr">
        <is>
          <t>Stock SAP</t>
        </is>
      </c>
      <c r="D1488" s="29" t="inlineStr">
        <is>
          <t>Medicamentos</t>
        </is>
      </c>
      <c r="E1488" s="29" t="inlineStr">
        <is>
          <t>ZMED</t>
        </is>
      </c>
      <c r="F1488" s="29" t="inlineStr">
        <is>
          <t>Dentro del alcance</t>
        </is>
      </c>
      <c r="G1488" s="29" t="inlineStr">
        <is>
          <t>1000573</t>
        </is>
      </c>
      <c r="H1488" s="29" t="inlineStr">
        <is>
          <t>ENEMOL 135ML</t>
        </is>
      </c>
      <c r="I1488" s="29" t="n"/>
      <c r="J1488" s="29" t="n"/>
      <c r="K1488" s="30">
        <f>SUMIF('1130 Salta'!$A$2:$A$485,$G1488,'1130 Salta'!$I$2:$I$485)</f>
        <v/>
      </c>
      <c r="L1488" s="30">
        <f>SUMIF('1130 Salta'!$A$2:$A$485,$G1488,'1130 Salta'!$Q$2:$Q$485)</f>
        <v/>
      </c>
      <c r="M1488" s="30">
        <f>$K1488-$L1488</f>
        <v/>
      </c>
      <c r="N1488" s="31">
        <f>IFERROR(SUMIF('1130 Salta'!$A$2:$A$485,$G1488,'1130 Salta'!$M$2:$M$485)/$K1488,0)</f>
        <v/>
      </c>
      <c r="O1488" s="31">
        <f>IFERROR($K1488*$N1488,"")</f>
        <v/>
      </c>
      <c r="P1488" s="31">
        <f>IFERROR($L1488*$N1488,"")</f>
        <v/>
      </c>
      <c r="Q1488" s="31">
        <f>$M1488*$N1488</f>
        <v/>
      </c>
      <c r="R1488" s="29" t="n"/>
      <c r="S1488" s="39" t="n"/>
      <c r="T1488" s="29" t="inlineStr">
        <is>
          <t>Sin recuento físico en el inventario de Avain</t>
        </is>
      </c>
      <c r="U1488" s="40" t="inlineStr">
        <is>
          <t>Sin recuento físico</t>
        </is>
      </c>
      <c r="V1488" s="29" t="n"/>
      <c r="W1488" s="29" t="n"/>
      <c r="X1488" s="29" t="n"/>
      <c r="Y1488" s="29" t="n"/>
      <c r="Z1488" s="29" t="n"/>
      <c r="AA1488" s="29" t="n"/>
    </row>
    <row r="1489">
      <c r="A1489" s="29" t="inlineStr">
        <is>
          <t>Salta</t>
        </is>
      </c>
      <c r="B1489" s="29" t="inlineStr">
        <is>
          <t>1130</t>
        </is>
      </c>
      <c r="C1489" s="29" t="inlineStr">
        <is>
          <t>Stock SAP</t>
        </is>
      </c>
      <c r="D1489" s="29" t="inlineStr">
        <is>
          <t>Medicamentos</t>
        </is>
      </c>
      <c r="E1489" s="29" t="inlineStr">
        <is>
          <t>ZMED</t>
        </is>
      </c>
      <c r="F1489" s="29" t="inlineStr">
        <is>
          <t>Dentro del alcance</t>
        </is>
      </c>
      <c r="G1489" s="29" t="inlineStr">
        <is>
          <t>1000623</t>
        </is>
      </c>
      <c r="H1489" s="29" t="inlineStr">
        <is>
          <t>MYLANTA 160ML</t>
        </is>
      </c>
      <c r="I1489" s="29" t="n"/>
      <c r="J1489" s="29" t="n"/>
      <c r="K1489" s="30">
        <f>SUMIF('1130 Salta'!$A$2:$A$485,$G1489,'1130 Salta'!$I$2:$I$485)</f>
        <v/>
      </c>
      <c r="L1489" s="30">
        <f>SUMIF('1130 Salta'!$A$2:$A$485,$G1489,'1130 Salta'!$Q$2:$Q$485)</f>
        <v/>
      </c>
      <c r="M1489" s="30">
        <f>$K1489-$L1489</f>
        <v/>
      </c>
      <c r="N1489" s="31">
        <f>IFERROR(SUMIF('1130 Salta'!$A$2:$A$485,$G1489,'1130 Salta'!$M$2:$M$485)/$K1489,0)</f>
        <v/>
      </c>
      <c r="O1489" s="31">
        <f>IFERROR($K1489*$N1489,"")</f>
        <v/>
      </c>
      <c r="P1489" s="31">
        <f>IFERROR($L1489*$N1489,"")</f>
        <v/>
      </c>
      <c r="Q1489" s="31">
        <f>$M1489*$N1489</f>
        <v/>
      </c>
      <c r="R1489" s="29" t="n"/>
      <c r="S1489" s="39" t="n"/>
      <c r="T1489" s="29" t="inlineStr">
        <is>
          <t>Sin recuento físico en el inventario de Avain</t>
        </is>
      </c>
      <c r="U1489" s="40" t="inlineStr">
        <is>
          <t>Sin recuento físico</t>
        </is>
      </c>
      <c r="V1489" s="29" t="n"/>
      <c r="W1489" s="29" t="n"/>
      <c r="X1489" s="29" t="n"/>
      <c r="Y1489" s="29" t="n"/>
      <c r="Z1489" s="29" t="n"/>
      <c r="AA1489" s="29" t="n"/>
    </row>
    <row r="1490">
      <c r="A1490" s="29" t="inlineStr">
        <is>
          <t>Salta</t>
        </is>
      </c>
      <c r="B1490" s="29" t="inlineStr">
        <is>
          <t>1130</t>
        </is>
      </c>
      <c r="C1490" s="29" t="inlineStr">
        <is>
          <t>Stock SAP</t>
        </is>
      </c>
      <c r="D1490" s="29" t="inlineStr">
        <is>
          <t>Medicamentos</t>
        </is>
      </c>
      <c r="E1490" s="29" t="inlineStr">
        <is>
          <t>ZMED</t>
        </is>
      </c>
      <c r="F1490" s="29" t="inlineStr">
        <is>
          <t>Dentro del alcance</t>
        </is>
      </c>
      <c r="G1490" s="29" t="inlineStr">
        <is>
          <t>1000885</t>
        </is>
      </c>
      <c r="H1490" s="29" t="inlineStr">
        <is>
          <t>DICLOFENAC 75MG 30 COMPRIMIDOS</t>
        </is>
      </c>
      <c r="I1490" s="29" t="n"/>
      <c r="J1490" s="29" t="n"/>
      <c r="K1490" s="30">
        <f>SUMIF('1130 Salta'!$A$2:$A$485,$G1490,'1130 Salta'!$I$2:$I$485)</f>
        <v/>
      </c>
      <c r="L1490" s="30">
        <f>SUMIF('1130 Salta'!$A$2:$A$485,$G1490,'1130 Salta'!$Q$2:$Q$485)</f>
        <v/>
      </c>
      <c r="M1490" s="30">
        <f>$K1490-$L1490</f>
        <v/>
      </c>
      <c r="N1490" s="31">
        <f>IFERROR(SUMIF('1130 Salta'!$A$2:$A$485,$G1490,'1130 Salta'!$M$2:$M$485)/$K1490,0)</f>
        <v/>
      </c>
      <c r="O1490" s="31">
        <f>IFERROR($K1490*$N1490,"")</f>
        <v/>
      </c>
      <c r="P1490" s="31">
        <f>IFERROR($L1490*$N1490,"")</f>
        <v/>
      </c>
      <c r="Q1490" s="31">
        <f>$M1490*$N1490</f>
        <v/>
      </c>
      <c r="R1490" s="29" t="n"/>
      <c r="S1490" s="39" t="n"/>
      <c r="T1490" s="29" t="inlineStr">
        <is>
          <t>Sin recuento físico en el inventario de Avain</t>
        </is>
      </c>
      <c r="U1490" s="40" t="inlineStr">
        <is>
          <t>Sin recuento físico</t>
        </is>
      </c>
      <c r="V1490" s="29" t="n"/>
      <c r="W1490" s="29" t="n"/>
      <c r="X1490" s="29" t="n"/>
      <c r="Y1490" s="29" t="n"/>
      <c r="Z1490" s="29" t="n"/>
      <c r="AA1490" s="29" t="n"/>
    </row>
    <row r="1491">
      <c r="A1491" s="29" t="inlineStr">
        <is>
          <t>Salta</t>
        </is>
      </c>
      <c r="B1491" s="29" t="inlineStr">
        <is>
          <t>1130</t>
        </is>
      </c>
      <c r="C1491" s="29" t="inlineStr">
        <is>
          <t>Stock SAP</t>
        </is>
      </c>
      <c r="D1491" s="29" t="inlineStr">
        <is>
          <t>Medicamentos</t>
        </is>
      </c>
      <c r="E1491" s="29" t="inlineStr">
        <is>
          <t>ZMED</t>
        </is>
      </c>
      <c r="F1491" s="29" t="inlineStr">
        <is>
          <t>Dentro del alcance</t>
        </is>
      </c>
      <c r="G1491" s="29" t="inlineStr">
        <is>
          <t>1001216</t>
        </is>
      </c>
      <c r="H1491" s="29" t="inlineStr">
        <is>
          <t>TAVINEX ANTIGRIPAL COMP.</t>
        </is>
      </c>
      <c r="I1491" s="29" t="n"/>
      <c r="J1491" s="29" t="n"/>
      <c r="K1491" s="30">
        <f>SUMIF('1130 Salta'!$A$2:$A$485,$G1491,'1130 Salta'!$I$2:$I$485)</f>
        <v/>
      </c>
      <c r="L1491" s="30">
        <f>SUMIF('1130 Salta'!$A$2:$A$485,$G1491,'1130 Salta'!$Q$2:$Q$485)</f>
        <v/>
      </c>
      <c r="M1491" s="30">
        <f>$K1491-$L1491</f>
        <v/>
      </c>
      <c r="N1491" s="31">
        <f>IFERROR(SUMIF('1130 Salta'!$A$2:$A$485,$G1491,'1130 Salta'!$M$2:$M$485)/$K1491,0)</f>
        <v/>
      </c>
      <c r="O1491" s="31">
        <f>IFERROR($K1491*$N1491,"")</f>
        <v/>
      </c>
      <c r="P1491" s="31">
        <f>IFERROR($L1491*$N1491,"")</f>
        <v/>
      </c>
      <c r="Q1491" s="31">
        <f>$M1491*$N1491</f>
        <v/>
      </c>
      <c r="R1491" s="29" t="n"/>
      <c r="S1491" s="39" t="n"/>
      <c r="T1491" s="29" t="inlineStr">
        <is>
          <t>Sin recuento físico en el inventario de Avain</t>
        </is>
      </c>
      <c r="U1491" s="40" t="inlineStr">
        <is>
          <t>Sin recuento físico</t>
        </is>
      </c>
      <c r="V1491" s="29" t="n"/>
      <c r="W1491" s="29" t="n"/>
      <c r="X1491" s="29" t="n"/>
      <c r="Y1491" s="29" t="n"/>
      <c r="Z1491" s="29" t="n"/>
      <c r="AA1491" s="29" t="n"/>
    </row>
    <row r="1492">
      <c r="A1492" s="29" t="inlineStr">
        <is>
          <t>Salta</t>
        </is>
      </c>
      <c r="B1492" s="29" t="inlineStr">
        <is>
          <t>1130</t>
        </is>
      </c>
      <c r="C1492" s="29" t="inlineStr">
        <is>
          <t>Stock SAP</t>
        </is>
      </c>
      <c r="D1492" s="29" t="inlineStr">
        <is>
          <t>Medicamentos</t>
        </is>
      </c>
      <c r="E1492" s="29" t="inlineStr">
        <is>
          <t>ZMED</t>
        </is>
      </c>
      <c r="F1492" s="29" t="inlineStr">
        <is>
          <t>Dentro del alcance</t>
        </is>
      </c>
      <c r="G1492" s="29" t="inlineStr">
        <is>
          <t>1001249</t>
        </is>
      </c>
      <c r="H1492" s="29" t="inlineStr">
        <is>
          <t>Clindamicina 300mgs caps</t>
        </is>
      </c>
      <c r="I1492" s="29" t="inlineStr">
        <is>
          <t>74</t>
        </is>
      </c>
      <c r="J1492" s="29" t="inlineStr">
        <is>
          <t>Clindamicina capsulas</t>
        </is>
      </c>
      <c r="K1492" s="30">
        <f>SUMIF('1130 Salta'!$A$2:$A$485,$G1492,'1130 Salta'!$I$2:$I$485)</f>
        <v/>
      </c>
      <c r="L1492" s="30">
        <f>SUMIF('1130 Salta'!$A$2:$A$485,$G1492,'1130 Salta'!$Q$2:$Q$485)</f>
        <v/>
      </c>
      <c r="M1492" s="30">
        <f>$K1492-$L1492</f>
        <v/>
      </c>
      <c r="N1492" s="31">
        <f>IFERROR(SUMIF('1130 Salta'!$A$2:$A$485,$G1492,'1130 Salta'!$M$2:$M$485)/$K1492,0)</f>
        <v/>
      </c>
      <c r="O1492" s="31">
        <f>IFERROR($K1492*$N1492,"")</f>
        <v/>
      </c>
      <c r="P1492" s="31">
        <f>IFERROR($L1492*$N1492,"")</f>
        <v/>
      </c>
      <c r="Q1492" s="31">
        <f>$M1492*$N1492</f>
        <v/>
      </c>
      <c r="R1492" s="29" t="n"/>
      <c r="S1492" s="42" t="inlineStr">
        <is>
          <t>Media</t>
        </is>
      </c>
      <c r="T1492" s="29" t="inlineStr">
        <is>
          <t>Homologado – confianza Media – pendiente de validación</t>
        </is>
      </c>
      <c r="U1492" s="37" t="inlineStr">
        <is>
          <t>Dar de alta en SAP</t>
        </is>
      </c>
      <c r="V1492" s="29" t="inlineStr">
        <is>
          <t>Homologación por código Avain (master M11-007)</t>
        </is>
      </c>
      <c r="W1492" s="29" t="inlineStr">
        <is>
          <t>No</t>
        </is>
      </c>
      <c r="X1492" s="29" t="n"/>
      <c r="Y1492" s="29" t="inlineStr">
        <is>
          <t>Sí</t>
        </is>
      </c>
      <c r="Z1492" s="29" t="inlineStr">
        <is>
          <t>M11-007</t>
        </is>
      </c>
      <c r="AA1492" s="29" t="inlineStr">
        <is>
          <t>Homologación: confianza base Media + confianza SAP Alta → Media.</t>
        </is>
      </c>
    </row>
    <row r="1493">
      <c r="A1493" s="29" t="inlineStr">
        <is>
          <t>Salta</t>
        </is>
      </c>
      <c r="B1493" s="29" t="inlineStr">
        <is>
          <t>1130</t>
        </is>
      </c>
      <c r="C1493" s="29" t="inlineStr">
        <is>
          <t>Stock SAP</t>
        </is>
      </c>
      <c r="D1493" s="29" t="inlineStr">
        <is>
          <t>Medicamentos</t>
        </is>
      </c>
      <c r="E1493" s="29" t="inlineStr">
        <is>
          <t>ZMED</t>
        </is>
      </c>
      <c r="F1493" s="29" t="inlineStr">
        <is>
          <t>Dentro del alcance</t>
        </is>
      </c>
      <c r="G1493" s="29" t="inlineStr">
        <is>
          <t>1002225</t>
        </is>
      </c>
      <c r="H1493" s="29" t="inlineStr">
        <is>
          <t>DESLORATADINA + BETAMET x 10 COMP</t>
        </is>
      </c>
      <c r="I1493" s="29" t="n"/>
      <c r="J1493" s="29" t="n"/>
      <c r="K1493" s="30">
        <f>SUMIF('1130 Salta'!$A$2:$A$485,$G1493,'1130 Salta'!$I$2:$I$485)</f>
        <v/>
      </c>
      <c r="L1493" s="30">
        <f>SUMIF('1130 Salta'!$A$2:$A$485,$G1493,'1130 Salta'!$Q$2:$Q$485)</f>
        <v/>
      </c>
      <c r="M1493" s="30">
        <f>$K1493-$L1493</f>
        <v/>
      </c>
      <c r="N1493" s="31">
        <f>IFERROR(SUMIF('1130 Salta'!$A$2:$A$485,$G1493,'1130 Salta'!$M$2:$M$485)/$K1493,0)</f>
        <v/>
      </c>
      <c r="O1493" s="31">
        <f>IFERROR($K1493*$N1493,"")</f>
        <v/>
      </c>
      <c r="P1493" s="31">
        <f>IFERROR($L1493*$N1493,"")</f>
        <v/>
      </c>
      <c r="Q1493" s="31">
        <f>$M1493*$N1493</f>
        <v/>
      </c>
      <c r="R1493" s="29" t="n"/>
      <c r="S1493" s="39" t="n"/>
      <c r="T1493" s="29" t="inlineStr">
        <is>
          <t>Sin recuento físico en el inventario de Avain</t>
        </is>
      </c>
      <c r="U1493" s="40" t="inlineStr">
        <is>
          <t>Sin recuento físico</t>
        </is>
      </c>
      <c r="V1493" s="29" t="n"/>
      <c r="W1493" s="29" t="n"/>
      <c r="X1493" s="29" t="n"/>
      <c r="Y1493" s="29" t="n"/>
      <c r="Z1493" s="29" t="n"/>
      <c r="AA1493" s="29" t="n"/>
    </row>
    <row r="1494">
      <c r="A1494" s="29" t="inlineStr">
        <is>
          <t>Salta</t>
        </is>
      </c>
      <c r="B1494" s="29" t="inlineStr">
        <is>
          <t>1130</t>
        </is>
      </c>
      <c r="C1494" s="29" t="inlineStr">
        <is>
          <t>Stock SAP</t>
        </is>
      </c>
      <c r="D1494" s="29" t="inlineStr">
        <is>
          <t>Descartables</t>
        </is>
      </c>
      <c r="E1494" s="29" t="inlineStr">
        <is>
          <t>ZDES</t>
        </is>
      </c>
      <c r="F1494" s="29" t="inlineStr">
        <is>
          <t>Dentro del alcance</t>
        </is>
      </c>
      <c r="G1494" s="29" t="inlineStr">
        <is>
          <t>2000009</t>
        </is>
      </c>
      <c r="H1494" s="29" t="inlineStr">
        <is>
          <t>AGUJA HIPODERMICA 21G x 1 ½ - 40/8</t>
        </is>
      </c>
      <c r="I1494" s="29" t="inlineStr">
        <is>
          <t>22</t>
        </is>
      </c>
      <c r="J1494" s="29" t="inlineStr">
        <is>
          <t>Agujas 40/8</t>
        </is>
      </c>
      <c r="K1494" s="30">
        <f>SUMIF('1130 Salta'!$A$2:$A$485,$G1494,'1130 Salta'!$I$2:$I$485)</f>
        <v/>
      </c>
      <c r="L1494" s="30">
        <f>SUMIF('1130 Salta'!$A$2:$A$485,$G1494,'1130 Salta'!$Q$2:$Q$485)</f>
        <v/>
      </c>
      <c r="M1494" s="30">
        <f>$K1494-$L1494</f>
        <v/>
      </c>
      <c r="N1494" s="31">
        <f>IFERROR(SUMIF('1130 Salta'!$A$2:$A$485,$G1494,'1130 Salta'!$M$2:$M$485)/$K1494,0)</f>
        <v/>
      </c>
      <c r="O1494" s="31">
        <f>IFERROR($K1494*$N1494,"")</f>
        <v/>
      </c>
      <c r="P1494" s="31">
        <f>IFERROR($L1494*$N1494,"")</f>
        <v/>
      </c>
      <c r="Q1494" s="31">
        <f>$M1494*$N1494</f>
        <v/>
      </c>
      <c r="R1494" s="41" t="inlineStr">
        <is>
          <t>Valorización a validar: relación de cantidades 181 a 1 entre SAP y el recuento físico. Sugiere distinta unidad de medida (SAP por caja o envase y el recuento por unidad). La diferencia económica de esta fila no debe tomarse como definitiva.</t>
        </is>
      </c>
      <c r="S1494" s="37" t="inlineStr">
        <is>
          <t>Alta</t>
        </is>
      </c>
      <c r="T1494" s="29" t="inlineStr">
        <is>
          <t>Homologado – confianza Alta</t>
        </is>
      </c>
      <c r="U1494" s="37" t="inlineStr">
        <is>
          <t>Dar de alta en SAP</t>
        </is>
      </c>
      <c r="V1494" s="29" t="inlineStr">
        <is>
          <t>Homologación por código Avain (master D-139)</t>
        </is>
      </c>
      <c r="W1494" s="29" t="inlineStr">
        <is>
          <t>No</t>
        </is>
      </c>
      <c r="X1494" s="29" t="n"/>
      <c r="Y1494" s="29" t="inlineStr">
        <is>
          <t>Sí</t>
        </is>
      </c>
      <c r="Z1494" s="29" t="inlineStr">
        <is>
          <t>D-139</t>
        </is>
      </c>
      <c r="AA1494" s="29" t="inlineStr">
        <is>
          <t>Homologación: confianza base Alta + confianza SAP Alta → Alta.</t>
        </is>
      </c>
    </row>
    <row r="1495">
      <c r="A1495" s="29" t="inlineStr">
        <is>
          <t>Salta</t>
        </is>
      </c>
      <c r="B1495" s="29" t="inlineStr">
        <is>
          <t>1130</t>
        </is>
      </c>
      <c r="C1495" s="29" t="inlineStr">
        <is>
          <t>Stock SAP</t>
        </is>
      </c>
      <c r="D1495" s="29" t="inlineStr">
        <is>
          <t>Descartables</t>
        </is>
      </c>
      <c r="E1495" s="29" t="inlineStr">
        <is>
          <t>ZDES</t>
        </is>
      </c>
      <c r="F1495" s="29" t="inlineStr">
        <is>
          <t>Dentro del alcance</t>
        </is>
      </c>
      <c r="G1495" s="29" t="inlineStr">
        <is>
          <t>2000350</t>
        </is>
      </c>
      <c r="H1495" s="29" t="inlineStr">
        <is>
          <t>ASPIRADOR MANUAL RES Q VAC</t>
        </is>
      </c>
      <c r="I1495" s="29" t="n"/>
      <c r="J1495" s="29" t="n"/>
      <c r="K1495" s="30">
        <f>SUMIF('1130 Salta'!$A$2:$A$485,$G1495,'1130 Salta'!$I$2:$I$485)</f>
        <v/>
      </c>
      <c r="L1495" s="30">
        <f>SUMIF('1130 Salta'!$A$2:$A$485,$G1495,'1130 Salta'!$Q$2:$Q$485)</f>
        <v/>
      </c>
      <c r="M1495" s="30">
        <f>$K1495-$L1495</f>
        <v/>
      </c>
      <c r="N1495" s="31">
        <f>IFERROR(SUMIF('1130 Salta'!$A$2:$A$485,$G1495,'1130 Salta'!$M$2:$M$485)/$K1495,0)</f>
        <v/>
      </c>
      <c r="O1495" s="31">
        <f>IFERROR($K1495*$N1495,"")</f>
        <v/>
      </c>
      <c r="P1495" s="31">
        <f>IFERROR($L1495*$N1495,"")</f>
        <v/>
      </c>
      <c r="Q1495" s="31">
        <f>$M1495*$N1495</f>
        <v/>
      </c>
      <c r="R1495" s="29" t="n"/>
      <c r="S1495" s="39" t="n"/>
      <c r="T1495" s="29" t="inlineStr">
        <is>
          <t>Sin recuento físico en el inventario de Avain</t>
        </is>
      </c>
      <c r="U1495" s="40" t="inlineStr">
        <is>
          <t>Sin recuento físico</t>
        </is>
      </c>
      <c r="V1495" s="29" t="n"/>
      <c r="W1495" s="29" t="n"/>
      <c r="X1495" s="29" t="n"/>
      <c r="Y1495" s="29" t="n"/>
      <c r="Z1495" s="29" t="n"/>
      <c r="AA1495" s="29" t="inlineStr">
        <is>
          <t>El material ocupa 2 filas en la hoja 1130 Salta (lote/almacén). La cantidad SAP y la física de esta vista son el total del material.</t>
        </is>
      </c>
    </row>
    <row r="1496">
      <c r="A1496" s="29" t="inlineStr">
        <is>
          <t>Salta</t>
        </is>
      </c>
      <c r="B1496" s="29" t="inlineStr">
        <is>
          <t>1130</t>
        </is>
      </c>
      <c r="C1496" s="29" t="inlineStr">
        <is>
          <t>Stock SAP</t>
        </is>
      </c>
      <c r="D1496" s="29" t="inlineStr">
        <is>
          <t>Descartables</t>
        </is>
      </c>
      <c r="E1496" s="29" t="inlineStr">
        <is>
          <t>ZDES</t>
        </is>
      </c>
      <c r="F1496" s="29" t="inlineStr">
        <is>
          <t>Dentro del alcance</t>
        </is>
      </c>
      <c r="G1496" s="29" t="inlineStr">
        <is>
          <t>2000936</t>
        </is>
      </c>
      <c r="H1496" s="29" t="inlineStr">
        <is>
          <t>SONDA T/K-29 SHINOBI</t>
        </is>
      </c>
      <c r="I1496" s="29" t="n"/>
      <c r="J1496" s="29" t="n"/>
      <c r="K1496" s="30">
        <f>SUMIF('1130 Salta'!$A$2:$A$485,$G1496,'1130 Salta'!$I$2:$I$485)</f>
        <v/>
      </c>
      <c r="L1496" s="30">
        <f>SUMIF('1130 Salta'!$A$2:$A$485,$G1496,'1130 Salta'!$Q$2:$Q$485)</f>
        <v/>
      </c>
      <c r="M1496" s="30">
        <f>$K1496-$L1496</f>
        <v/>
      </c>
      <c r="N1496" s="31">
        <f>IFERROR(SUMIF('1130 Salta'!$A$2:$A$485,$G1496,'1130 Salta'!$M$2:$M$485)/$K1496,0)</f>
        <v/>
      </c>
      <c r="O1496" s="31">
        <f>IFERROR($K1496*$N1496,"")</f>
        <v/>
      </c>
      <c r="P1496" s="31">
        <f>IFERROR($L1496*$N1496,"")</f>
        <v/>
      </c>
      <c r="Q1496" s="31">
        <f>$M1496*$N1496</f>
        <v/>
      </c>
      <c r="R1496" s="29" t="n"/>
      <c r="S1496" s="39" t="n"/>
      <c r="T1496" s="29" t="inlineStr">
        <is>
          <t>Sin recuento físico en el inventario de Avain</t>
        </is>
      </c>
      <c r="U1496" s="40" t="inlineStr">
        <is>
          <t>Sin recuento físico</t>
        </is>
      </c>
      <c r="V1496" s="29" t="n"/>
      <c r="W1496" s="29" t="n"/>
      <c r="X1496" s="29" t="n"/>
      <c r="Y1496" s="29" t="n"/>
      <c r="Z1496" s="29" t="n"/>
      <c r="AA1496" s="29" t="n"/>
    </row>
    <row r="1497">
      <c r="A1497" s="29" t="inlineStr">
        <is>
          <t>Salta</t>
        </is>
      </c>
      <c r="B1497" s="29" t="inlineStr">
        <is>
          <t>1130</t>
        </is>
      </c>
      <c r="C1497" s="29" t="inlineStr">
        <is>
          <t>Stock SAP</t>
        </is>
      </c>
      <c r="D1497" s="29" t="inlineStr">
        <is>
          <t>Descartables</t>
        </is>
      </c>
      <c r="E1497" s="29" t="inlineStr">
        <is>
          <t>ZDES</t>
        </is>
      </c>
      <c r="F1497" s="29" t="inlineStr">
        <is>
          <t>Dentro del alcance</t>
        </is>
      </c>
      <c r="G1497" s="29" t="inlineStr">
        <is>
          <t>2001863</t>
        </is>
      </c>
      <c r="H1497" s="29" t="inlineStr">
        <is>
          <t>SONDA P/ ASPIRACION K29</t>
        </is>
      </c>
      <c r="I1497" s="29" t="inlineStr">
        <is>
          <t>429</t>
        </is>
      </c>
      <c r="J1497" s="29" t="inlineStr">
        <is>
          <t>Sonda de Aspiracion K29</t>
        </is>
      </c>
      <c r="K1497" s="30">
        <f>SUMIF('1130 Salta'!$A$2:$A$485,$G1497,'1130 Salta'!$I$2:$I$485)</f>
        <v/>
      </c>
      <c r="L1497" s="30">
        <f>SUMIF('1130 Salta'!$A$2:$A$485,$G1497,'1130 Salta'!$Q$2:$Q$485)</f>
        <v/>
      </c>
      <c r="M1497" s="30">
        <f>$K1497-$L1497</f>
        <v/>
      </c>
      <c r="N1497" s="31">
        <f>IFERROR(SUMIF('1130 Salta'!$A$2:$A$485,$G1497,'1130 Salta'!$M$2:$M$485)/$K1497,0)</f>
        <v/>
      </c>
      <c r="O1497" s="31">
        <f>IFERROR($K1497*$N1497,"")</f>
        <v/>
      </c>
      <c r="P1497" s="31">
        <f>IFERROR($L1497*$N1497,"")</f>
        <v/>
      </c>
      <c r="Q1497" s="31">
        <f>$M1497*$N1497</f>
        <v/>
      </c>
      <c r="R1497" s="29" t="n"/>
      <c r="S1497" s="37" t="inlineStr">
        <is>
          <t>Alta</t>
        </is>
      </c>
      <c r="T1497" s="29" t="inlineStr">
        <is>
          <t>Homologado – confianza Alta</t>
        </is>
      </c>
      <c r="U1497" s="37" t="inlineStr">
        <is>
          <t>Dar de alta en SAP</t>
        </is>
      </c>
      <c r="V1497" s="29" t="inlineStr">
        <is>
          <t>Cruce por nomenclatura SAP</t>
        </is>
      </c>
      <c r="W1497" s="29" t="inlineStr">
        <is>
          <t>No</t>
        </is>
      </c>
      <c r="X1497" s="29" t="n"/>
      <c r="Y1497" s="29" t="inlineStr">
        <is>
          <t>No</t>
        </is>
      </c>
      <c r="Z1497" s="29" t="n"/>
      <c r="AA1497" s="29" t="inlineStr">
        <is>
          <t>Cruce por nomenclatura: similitud 0.92.</t>
        </is>
      </c>
    </row>
    <row r="1498">
      <c r="A1498" s="29" t="inlineStr">
        <is>
          <t>Salta</t>
        </is>
      </c>
      <c r="B1498" s="29" t="inlineStr">
        <is>
          <t>1130</t>
        </is>
      </c>
      <c r="C1498" s="29" t="inlineStr">
        <is>
          <t>Stock SAP</t>
        </is>
      </c>
      <c r="D1498" s="29" t="inlineStr">
        <is>
          <t>Uniformes</t>
        </is>
      </c>
      <c r="E1498" s="29" t="inlineStr">
        <is>
          <t>ZUNI</t>
        </is>
      </c>
      <c r="F1498" s="29" t="inlineStr">
        <is>
          <t>Fuera del alcance</t>
        </is>
      </c>
      <c r="G1498" s="29" t="inlineStr">
        <is>
          <t>3000125</t>
        </is>
      </c>
      <c r="H1498" s="29" t="inlineStr">
        <is>
          <t>PANTALON CARGO AZUL T40</t>
        </is>
      </c>
      <c r="I1498" s="29" t="n"/>
      <c r="J1498" s="29" t="n"/>
      <c r="K1498" s="30">
        <f>SUMIF('1130 Salta'!$A$2:$A$485,$G1498,'1130 Salta'!$I$2:$I$485)</f>
        <v/>
      </c>
      <c r="L1498" s="30">
        <f>SUMIF('1130 Salta'!$A$2:$A$485,$G1498,'1130 Salta'!$Q$2:$Q$485)</f>
        <v/>
      </c>
      <c r="M1498" s="30">
        <f>$K1498-$L1498</f>
        <v/>
      </c>
      <c r="N1498" s="31">
        <f>IFERROR(SUMIF('1130 Salta'!$A$2:$A$485,$G1498,'1130 Salta'!$M$2:$M$485)/$K1498,0)</f>
        <v/>
      </c>
      <c r="O1498" s="31">
        <f>IFERROR($K1498*$N1498,"")</f>
        <v/>
      </c>
      <c r="P1498" s="31">
        <f>IFERROR($L1498*$N1498,"")</f>
        <v/>
      </c>
      <c r="Q1498" s="31">
        <f>$M1498*$N1498</f>
        <v/>
      </c>
      <c r="R1498" s="29" t="n"/>
      <c r="S1498" s="39" t="n"/>
      <c r="T1498" s="29" t="inlineStr">
        <is>
          <t>No aplica: uniformes, clasificación que el inventario físico de Farmacia no releva</t>
        </is>
      </c>
      <c r="U1498" s="40" t="inlineStr">
        <is>
          <t>Fuera del alcance del inventario físico</t>
        </is>
      </c>
      <c r="V1498" s="29" t="n"/>
      <c r="W1498" s="29" t="n"/>
      <c r="X1498" s="29" t="n"/>
      <c r="Y1498" s="29" t="n"/>
      <c r="Z1498" s="29" t="n"/>
      <c r="AA1498" s="29" t="n"/>
    </row>
    <row r="1499">
      <c r="A1499" s="29" t="inlineStr">
        <is>
          <t>Salta</t>
        </is>
      </c>
      <c r="B1499" s="29" t="inlineStr">
        <is>
          <t>1130</t>
        </is>
      </c>
      <c r="C1499" s="29" t="inlineStr">
        <is>
          <t>Stock SAP</t>
        </is>
      </c>
      <c r="D1499" s="29" t="inlineStr">
        <is>
          <t>Uniformes</t>
        </is>
      </c>
      <c r="E1499" s="29" t="inlineStr">
        <is>
          <t>ZUNI</t>
        </is>
      </c>
      <c r="F1499" s="29" t="inlineStr">
        <is>
          <t>Fuera del alcance</t>
        </is>
      </c>
      <c r="G1499" s="29" t="inlineStr">
        <is>
          <t>3000132</t>
        </is>
      </c>
      <c r="H1499" s="29" t="inlineStr">
        <is>
          <t>PANTALON CARGO AZUL T54</t>
        </is>
      </c>
      <c r="I1499" s="29" t="n"/>
      <c r="J1499" s="29" t="n"/>
      <c r="K1499" s="30">
        <f>SUMIF('1130 Salta'!$A$2:$A$485,$G1499,'1130 Salta'!$I$2:$I$485)</f>
        <v/>
      </c>
      <c r="L1499" s="30">
        <f>SUMIF('1130 Salta'!$A$2:$A$485,$G1499,'1130 Salta'!$Q$2:$Q$485)</f>
        <v/>
      </c>
      <c r="M1499" s="30">
        <f>$K1499-$L1499</f>
        <v/>
      </c>
      <c r="N1499" s="31">
        <f>IFERROR(SUMIF('1130 Salta'!$A$2:$A$485,$G1499,'1130 Salta'!$M$2:$M$485)/$K1499,0)</f>
        <v/>
      </c>
      <c r="O1499" s="31">
        <f>IFERROR($K1499*$N1499,"")</f>
        <v/>
      </c>
      <c r="P1499" s="31">
        <f>IFERROR($L1499*$N1499,"")</f>
        <v/>
      </c>
      <c r="Q1499" s="31">
        <f>$M1499*$N1499</f>
        <v/>
      </c>
      <c r="R1499" s="29" t="n"/>
      <c r="S1499" s="39" t="n"/>
      <c r="T1499" s="29" t="inlineStr">
        <is>
          <t>No aplica: uniformes, clasificación que el inventario físico de Farmacia no releva</t>
        </is>
      </c>
      <c r="U1499" s="40" t="inlineStr">
        <is>
          <t>Fuera del alcance del inventario físico</t>
        </is>
      </c>
      <c r="V1499" s="29" t="n"/>
      <c r="W1499" s="29" t="n"/>
      <c r="X1499" s="29" t="n"/>
      <c r="Y1499" s="29" t="n"/>
      <c r="Z1499" s="29" t="n"/>
      <c r="AA1499" s="29" t="inlineStr">
        <is>
          <t>El material ocupa 2 filas en la hoja 1130 Salta (lote/almacén). La cantidad SAP y la física de esta vista son el total del material.</t>
        </is>
      </c>
    </row>
    <row r="1500">
      <c r="A1500" s="29" t="inlineStr">
        <is>
          <t>Salta</t>
        </is>
      </c>
      <c r="B1500" s="29" t="inlineStr">
        <is>
          <t>1130</t>
        </is>
      </c>
      <c r="C1500" s="29" t="inlineStr">
        <is>
          <t>Stock SAP</t>
        </is>
      </c>
      <c r="D1500" s="29" t="inlineStr">
        <is>
          <t>Uniformes</t>
        </is>
      </c>
      <c r="E1500" s="29" t="inlineStr">
        <is>
          <t>ZUNI</t>
        </is>
      </c>
      <c r="F1500" s="29" t="inlineStr">
        <is>
          <t>Fuera del alcance</t>
        </is>
      </c>
      <c r="G1500" s="29" t="inlineStr">
        <is>
          <t>3000717</t>
        </is>
      </c>
      <c r="H1500" s="29" t="inlineStr">
        <is>
          <t>PANTALON CARGO ANTI DESGARRO T50</t>
        </is>
      </c>
      <c r="I1500" s="29" t="n"/>
      <c r="J1500" s="29" t="n"/>
      <c r="K1500" s="30">
        <f>SUMIF('1130 Salta'!$A$2:$A$485,$G1500,'1130 Salta'!$I$2:$I$485)</f>
        <v/>
      </c>
      <c r="L1500" s="30">
        <f>SUMIF('1130 Salta'!$A$2:$A$485,$G1500,'1130 Salta'!$Q$2:$Q$485)</f>
        <v/>
      </c>
      <c r="M1500" s="30">
        <f>$K1500-$L1500</f>
        <v/>
      </c>
      <c r="N1500" s="31">
        <f>IFERROR(SUMIF('1130 Salta'!$A$2:$A$485,$G1500,'1130 Salta'!$M$2:$M$485)/$K1500,0)</f>
        <v/>
      </c>
      <c r="O1500" s="31">
        <f>IFERROR($K1500*$N1500,"")</f>
        <v/>
      </c>
      <c r="P1500" s="31">
        <f>IFERROR($L1500*$N1500,"")</f>
        <v/>
      </c>
      <c r="Q1500" s="31">
        <f>$M1500*$N1500</f>
        <v/>
      </c>
      <c r="R1500" s="29" t="n"/>
      <c r="S1500" s="39" t="n"/>
      <c r="T1500" s="29" t="inlineStr">
        <is>
          <t>No aplica: uniformes, clasificación que el inventario físico de Farmacia no releva</t>
        </is>
      </c>
      <c r="U1500" s="40" t="inlineStr">
        <is>
          <t>Fuera del alcance del inventario físico</t>
        </is>
      </c>
      <c r="V1500" s="29" t="n"/>
      <c r="W1500" s="29" t="n"/>
      <c r="X1500" s="29" t="n"/>
      <c r="Y1500" s="29" t="n"/>
      <c r="Z1500" s="29" t="n"/>
      <c r="AA1500" s="29" t="n"/>
    </row>
    <row r="1501">
      <c r="A1501" s="29" t="inlineStr">
        <is>
          <t>Salta</t>
        </is>
      </c>
      <c r="B1501" s="29" t="inlineStr">
        <is>
          <t>1130</t>
        </is>
      </c>
      <c r="C1501" s="29" t="inlineStr">
        <is>
          <t>Stock SAP</t>
        </is>
      </c>
      <c r="D1501" s="29" t="inlineStr">
        <is>
          <t>Uniformes</t>
        </is>
      </c>
      <c r="E1501" s="29" t="inlineStr">
        <is>
          <t>ZUNI</t>
        </is>
      </c>
      <c r="F1501" s="29" t="inlineStr">
        <is>
          <t>Fuera del alcance</t>
        </is>
      </c>
      <c r="G1501" s="29" t="inlineStr">
        <is>
          <t>3000720</t>
        </is>
      </c>
      <c r="H1501" s="29" t="inlineStr">
        <is>
          <t>PANTALON CARGO ANTI DESGARRO T56</t>
        </is>
      </c>
      <c r="I1501" s="29" t="n"/>
      <c r="J1501" s="29" t="n"/>
      <c r="K1501" s="30">
        <f>SUMIF('1130 Salta'!$A$2:$A$485,$G1501,'1130 Salta'!$I$2:$I$485)</f>
        <v/>
      </c>
      <c r="L1501" s="30">
        <f>SUMIF('1130 Salta'!$A$2:$A$485,$G1501,'1130 Salta'!$Q$2:$Q$485)</f>
        <v/>
      </c>
      <c r="M1501" s="30">
        <f>$K1501-$L1501</f>
        <v/>
      </c>
      <c r="N1501" s="31">
        <f>IFERROR(SUMIF('1130 Salta'!$A$2:$A$485,$G1501,'1130 Salta'!$M$2:$M$485)/$K1501,0)</f>
        <v/>
      </c>
      <c r="O1501" s="31">
        <f>IFERROR($K1501*$N1501,"")</f>
        <v/>
      </c>
      <c r="P1501" s="31">
        <f>IFERROR($L1501*$N1501,"")</f>
        <v/>
      </c>
      <c r="Q1501" s="31">
        <f>$M1501*$N1501</f>
        <v/>
      </c>
      <c r="R1501" s="29" t="n"/>
      <c r="S1501" s="39" t="n"/>
      <c r="T1501" s="29" t="inlineStr">
        <is>
          <t>No aplica: uniformes, clasificación que el inventario físico de Farmacia no releva</t>
        </is>
      </c>
      <c r="U1501" s="40" t="inlineStr">
        <is>
          <t>Fuera del alcance del inventario físico</t>
        </is>
      </c>
      <c r="V1501" s="29" t="n"/>
      <c r="W1501" s="29" t="n"/>
      <c r="X1501" s="29" t="n"/>
      <c r="Y1501" s="29" t="n"/>
      <c r="Z1501" s="29" t="n"/>
      <c r="AA1501" s="29" t="n"/>
    </row>
    <row r="1502">
      <c r="A1502" s="29" t="inlineStr">
        <is>
          <t>Salta</t>
        </is>
      </c>
      <c r="B1502" s="29" t="inlineStr">
        <is>
          <t>1130</t>
        </is>
      </c>
      <c r="C1502" s="29" t="inlineStr">
        <is>
          <t>Stock SAP</t>
        </is>
      </c>
      <c r="D1502" s="29" t="inlineStr">
        <is>
          <t>Uniformes</t>
        </is>
      </c>
      <c r="E1502" s="29" t="inlineStr">
        <is>
          <t>ZUNI</t>
        </is>
      </c>
      <c r="F1502" s="29" t="inlineStr">
        <is>
          <t>Fuera del alcance</t>
        </is>
      </c>
      <c r="G1502" s="29" t="inlineStr">
        <is>
          <t>3000866</t>
        </is>
      </c>
      <c r="H1502" s="29" t="inlineStr">
        <is>
          <t>PANTALON PRIMERA PIEL TALLE 42</t>
        </is>
      </c>
      <c r="I1502" s="29" t="n"/>
      <c r="J1502" s="29" t="n"/>
      <c r="K1502" s="30">
        <f>SUMIF('1130 Salta'!$A$2:$A$485,$G1502,'1130 Salta'!$I$2:$I$485)</f>
        <v/>
      </c>
      <c r="L1502" s="30">
        <f>SUMIF('1130 Salta'!$A$2:$A$485,$G1502,'1130 Salta'!$Q$2:$Q$485)</f>
        <v/>
      </c>
      <c r="M1502" s="30">
        <f>$K1502-$L1502</f>
        <v/>
      </c>
      <c r="N1502" s="31">
        <f>IFERROR(SUMIF('1130 Salta'!$A$2:$A$485,$G1502,'1130 Salta'!$M$2:$M$485)/$K1502,0)</f>
        <v/>
      </c>
      <c r="O1502" s="31">
        <f>IFERROR($K1502*$N1502,"")</f>
        <v/>
      </c>
      <c r="P1502" s="31">
        <f>IFERROR($L1502*$N1502,"")</f>
        <v/>
      </c>
      <c r="Q1502" s="31">
        <f>$M1502*$N1502</f>
        <v/>
      </c>
      <c r="R1502" s="29" t="n"/>
      <c r="S1502" s="39" t="n"/>
      <c r="T1502" s="29" t="inlineStr">
        <is>
          <t>No aplica: uniformes, clasificación que el inventario físico de Farmacia no releva</t>
        </is>
      </c>
      <c r="U1502" s="40" t="inlineStr">
        <is>
          <t>Fuera del alcance del inventario físico</t>
        </is>
      </c>
      <c r="V1502" s="29" t="n"/>
      <c r="W1502" s="29" t="n"/>
      <c r="X1502" s="29" t="n"/>
      <c r="Y1502" s="29" t="n"/>
      <c r="Z1502" s="29" t="n"/>
      <c r="AA1502" s="29" t="n"/>
    </row>
    <row r="1503">
      <c r="A1503" s="29" t="inlineStr">
        <is>
          <t>Salta</t>
        </is>
      </c>
      <c r="B1503" s="29" t="inlineStr">
        <is>
          <t>1130</t>
        </is>
      </c>
      <c r="C1503" s="29" t="inlineStr">
        <is>
          <t>Stock SAP</t>
        </is>
      </c>
      <c r="D1503" s="29" t="inlineStr">
        <is>
          <t>Uniformes</t>
        </is>
      </c>
      <c r="E1503" s="29" t="inlineStr">
        <is>
          <t>ZUNI</t>
        </is>
      </c>
      <c r="F1503" s="29" t="inlineStr">
        <is>
          <t>Fuera del alcance</t>
        </is>
      </c>
      <c r="G1503" s="29" t="inlineStr">
        <is>
          <t>3001265</t>
        </is>
      </c>
      <c r="H1503" s="29" t="inlineStr">
        <is>
          <t>CONJUNTO TERMICO S</t>
        </is>
      </c>
      <c r="I1503" s="29" t="n"/>
      <c r="J1503" s="29" t="n"/>
      <c r="K1503" s="30">
        <f>SUMIF('1130 Salta'!$A$2:$A$485,$G1503,'1130 Salta'!$I$2:$I$485)</f>
        <v/>
      </c>
      <c r="L1503" s="30">
        <f>SUMIF('1130 Salta'!$A$2:$A$485,$G1503,'1130 Salta'!$Q$2:$Q$485)</f>
        <v/>
      </c>
      <c r="M1503" s="30">
        <f>$K1503-$L1503</f>
        <v/>
      </c>
      <c r="N1503" s="31">
        <f>IFERROR(SUMIF('1130 Salta'!$A$2:$A$485,$G1503,'1130 Salta'!$M$2:$M$485)/$K1503,0)</f>
        <v/>
      </c>
      <c r="O1503" s="31">
        <f>IFERROR($K1503*$N1503,"")</f>
        <v/>
      </c>
      <c r="P1503" s="31">
        <f>IFERROR($L1503*$N1503,"")</f>
        <v/>
      </c>
      <c r="Q1503" s="31">
        <f>$M1503*$N1503</f>
        <v/>
      </c>
      <c r="R1503" s="29" t="n"/>
      <c r="S1503" s="39" t="n"/>
      <c r="T1503" s="29" t="inlineStr">
        <is>
          <t>No aplica: uniformes, clasificación que el inventario físico de Farmacia no releva</t>
        </is>
      </c>
      <c r="U1503" s="40" t="inlineStr">
        <is>
          <t>Fuera del alcance del inventario físico</t>
        </is>
      </c>
      <c r="V1503" s="29" t="n"/>
      <c r="W1503" s="29" t="n"/>
      <c r="X1503" s="29" t="n"/>
      <c r="Y1503" s="29" t="n"/>
      <c r="Z1503" s="29" t="n"/>
      <c r="AA1503" s="29" t="n"/>
    </row>
    <row r="1504">
      <c r="A1504" s="29" t="inlineStr">
        <is>
          <t>Salta</t>
        </is>
      </c>
      <c r="B1504" s="29" t="inlineStr">
        <is>
          <t>1130</t>
        </is>
      </c>
      <c r="C1504" s="29" t="inlineStr">
        <is>
          <t>Stock SAP</t>
        </is>
      </c>
      <c r="D1504" s="29" t="inlineStr">
        <is>
          <t>Uniformes</t>
        </is>
      </c>
      <c r="E1504" s="29" t="inlineStr">
        <is>
          <t>ZUNI</t>
        </is>
      </c>
      <c r="F1504" s="29" t="inlineStr">
        <is>
          <t>Fuera del alcance</t>
        </is>
      </c>
      <c r="G1504" s="29" t="inlineStr">
        <is>
          <t>3001347</t>
        </is>
      </c>
      <c r="H1504" s="29" t="inlineStr">
        <is>
          <t>CHALECO REFLECTIVO S</t>
        </is>
      </c>
      <c r="I1504" s="29" t="n"/>
      <c r="J1504" s="29" t="n"/>
      <c r="K1504" s="30">
        <f>SUMIF('1130 Salta'!$A$2:$A$485,$G1504,'1130 Salta'!$I$2:$I$485)</f>
        <v/>
      </c>
      <c r="L1504" s="30">
        <f>SUMIF('1130 Salta'!$A$2:$A$485,$G1504,'1130 Salta'!$Q$2:$Q$485)</f>
        <v/>
      </c>
      <c r="M1504" s="30">
        <f>$K1504-$L1504</f>
        <v/>
      </c>
      <c r="N1504" s="31">
        <f>IFERROR(SUMIF('1130 Salta'!$A$2:$A$485,$G1504,'1130 Salta'!$M$2:$M$485)/$K1504,0)</f>
        <v/>
      </c>
      <c r="O1504" s="31">
        <f>IFERROR($K1504*$N1504,"")</f>
        <v/>
      </c>
      <c r="P1504" s="31">
        <f>IFERROR($L1504*$N1504,"")</f>
        <v/>
      </c>
      <c r="Q1504" s="31">
        <f>$M1504*$N1504</f>
        <v/>
      </c>
      <c r="R1504" s="29" t="n"/>
      <c r="S1504" s="39" t="n"/>
      <c r="T1504" s="29" t="inlineStr">
        <is>
          <t>No aplica: uniformes, clasificación que el inventario físico de Farmacia no releva</t>
        </is>
      </c>
      <c r="U1504" s="40" t="inlineStr">
        <is>
          <t>Fuera del alcance del inventario físico</t>
        </is>
      </c>
      <c r="V1504" s="29" t="n"/>
      <c r="W1504" s="29" t="n"/>
      <c r="X1504" s="29" t="n"/>
      <c r="Y1504" s="29" t="n"/>
      <c r="Z1504" s="29" t="n"/>
      <c r="AA1504" s="29" t="n"/>
    </row>
    <row r="1505">
      <c r="A1505" s="29" t="inlineStr">
        <is>
          <t>Salta</t>
        </is>
      </c>
      <c r="B1505" s="29" t="inlineStr">
        <is>
          <t>1130</t>
        </is>
      </c>
      <c r="C1505" s="29" t="inlineStr">
        <is>
          <t>Stock SAP</t>
        </is>
      </c>
      <c r="D1505" s="29" t="inlineStr">
        <is>
          <t>Uniformes</t>
        </is>
      </c>
      <c r="E1505" s="29" t="inlineStr">
        <is>
          <t>ZUNI</t>
        </is>
      </c>
      <c r="F1505" s="29" t="inlineStr">
        <is>
          <t>Fuera del alcance</t>
        </is>
      </c>
      <c r="G1505" s="29" t="inlineStr">
        <is>
          <t>3001433</t>
        </is>
      </c>
      <c r="H1505" s="29" t="inlineStr">
        <is>
          <t>CHOMBA NEGRA S</t>
        </is>
      </c>
      <c r="I1505" s="29" t="n"/>
      <c r="J1505" s="29" t="n"/>
      <c r="K1505" s="30">
        <f>SUMIF('1130 Salta'!$A$2:$A$485,$G1505,'1130 Salta'!$I$2:$I$485)</f>
        <v/>
      </c>
      <c r="L1505" s="30">
        <f>SUMIF('1130 Salta'!$A$2:$A$485,$G1505,'1130 Salta'!$Q$2:$Q$485)</f>
        <v/>
      </c>
      <c r="M1505" s="30">
        <f>$K1505-$L1505</f>
        <v/>
      </c>
      <c r="N1505" s="31">
        <f>IFERROR(SUMIF('1130 Salta'!$A$2:$A$485,$G1505,'1130 Salta'!$M$2:$M$485)/$K1505,0)</f>
        <v/>
      </c>
      <c r="O1505" s="31">
        <f>IFERROR($K1505*$N1505,"")</f>
        <v/>
      </c>
      <c r="P1505" s="31">
        <f>IFERROR($L1505*$N1505,"")</f>
        <v/>
      </c>
      <c r="Q1505" s="31">
        <f>$M1505*$N1505</f>
        <v/>
      </c>
      <c r="R1505" s="29" t="n"/>
      <c r="S1505" s="39" t="n"/>
      <c r="T1505" s="29" t="inlineStr">
        <is>
          <t>No aplica: uniformes, clasificación que el inventario físico de Farmacia no releva</t>
        </is>
      </c>
      <c r="U1505" s="40" t="inlineStr">
        <is>
          <t>Fuera del alcance del inventario físico</t>
        </is>
      </c>
      <c r="V1505" s="29" t="n"/>
      <c r="W1505" s="29" t="n"/>
      <c r="X1505" s="29" t="n"/>
      <c r="Y1505" s="29" t="n"/>
      <c r="Z1505" s="29" t="n"/>
      <c r="AA1505" s="29" t="n"/>
    </row>
    <row r="1506">
      <c r="A1506" s="29" t="inlineStr">
        <is>
          <t>Salta</t>
        </is>
      </c>
      <c r="B1506" s="29" t="inlineStr">
        <is>
          <t>1130</t>
        </is>
      </c>
      <c r="C1506" s="29" t="inlineStr">
        <is>
          <t>Stock SAP</t>
        </is>
      </c>
      <c r="D1506" s="29" t="inlineStr">
        <is>
          <t>Uniformes</t>
        </is>
      </c>
      <c r="E1506" s="29" t="inlineStr">
        <is>
          <t>ZUNI</t>
        </is>
      </c>
      <c r="F1506" s="29" t="inlineStr">
        <is>
          <t>Fuera del alcance</t>
        </is>
      </c>
      <c r="G1506" s="29" t="inlineStr">
        <is>
          <t>3001570</t>
        </is>
      </c>
      <c r="H1506" s="29" t="inlineStr">
        <is>
          <t>CAMPERON NARANJA TERMICO S</t>
        </is>
      </c>
      <c r="I1506" s="29" t="n"/>
      <c r="J1506" s="29" t="n"/>
      <c r="K1506" s="30">
        <f>SUMIF('1130 Salta'!$A$2:$A$485,$G1506,'1130 Salta'!$I$2:$I$485)</f>
        <v/>
      </c>
      <c r="L1506" s="30">
        <f>SUMIF('1130 Salta'!$A$2:$A$485,$G1506,'1130 Salta'!$Q$2:$Q$485)</f>
        <v/>
      </c>
      <c r="M1506" s="30">
        <f>$K1506-$L1506</f>
        <v/>
      </c>
      <c r="N1506" s="31">
        <f>IFERROR(SUMIF('1130 Salta'!$A$2:$A$485,$G1506,'1130 Salta'!$M$2:$M$485)/$K1506,0)</f>
        <v/>
      </c>
      <c r="O1506" s="31">
        <f>IFERROR($K1506*$N1506,"")</f>
        <v/>
      </c>
      <c r="P1506" s="31">
        <f>IFERROR($L1506*$N1506,"")</f>
        <v/>
      </c>
      <c r="Q1506" s="31">
        <f>$M1506*$N1506</f>
        <v/>
      </c>
      <c r="R1506" s="29" t="n"/>
      <c r="S1506" s="39" t="n"/>
      <c r="T1506" s="29" t="inlineStr">
        <is>
          <t>No aplica: uniformes, clasificación que el inventario físico de Farmacia no releva</t>
        </is>
      </c>
      <c r="U1506" s="40" t="inlineStr">
        <is>
          <t>Fuera del alcance del inventario físico</t>
        </is>
      </c>
      <c r="V1506" s="29" t="n"/>
      <c r="W1506" s="29" t="n"/>
      <c r="X1506" s="29" t="n"/>
      <c r="Y1506" s="29" t="n"/>
      <c r="Z1506" s="29" t="n"/>
      <c r="AA1506" s="29" t="n"/>
    </row>
    <row r="1507">
      <c r="A1507" s="29" t="inlineStr">
        <is>
          <t>Salta</t>
        </is>
      </c>
      <c r="B1507" s="29" t="inlineStr">
        <is>
          <t>1130</t>
        </is>
      </c>
      <c r="C1507" s="29" t="inlineStr">
        <is>
          <t>Stock SAP</t>
        </is>
      </c>
      <c r="D1507" s="29" t="inlineStr">
        <is>
          <t>Medicamentos</t>
        </is>
      </c>
      <c r="E1507" s="29" t="inlineStr">
        <is>
          <t>ZMED</t>
        </is>
      </c>
      <c r="F1507" s="29" t="inlineStr">
        <is>
          <t>Dentro del alcance</t>
        </is>
      </c>
      <c r="G1507" s="29" t="inlineStr">
        <is>
          <t>1000189</t>
        </is>
      </c>
      <c r="H1507" s="29" t="inlineStr">
        <is>
          <t>COLIRIO ANTIBIOTICO GOTAS</t>
        </is>
      </c>
      <c r="I1507" s="29" t="n"/>
      <c r="J1507" s="29" t="n"/>
      <c r="K1507" s="30">
        <f>SUMIF('1130 Salta'!$A$2:$A$485,$G1507,'1130 Salta'!$I$2:$I$485)</f>
        <v/>
      </c>
      <c r="L1507" s="30">
        <f>SUMIF('1130 Salta'!$A$2:$A$485,$G1507,'1130 Salta'!$Q$2:$Q$485)</f>
        <v/>
      </c>
      <c r="M1507" s="30">
        <f>$K1507-$L1507</f>
        <v/>
      </c>
      <c r="N1507" s="31">
        <f>IFERROR(SUMIF('1130 Salta'!$A$2:$A$485,$G1507,'1130 Salta'!$M$2:$M$485)/$K1507,0)</f>
        <v/>
      </c>
      <c r="O1507" s="31">
        <f>IFERROR($K1507*$N1507,"")</f>
        <v/>
      </c>
      <c r="P1507" s="31">
        <f>IFERROR($L1507*$N1507,"")</f>
        <v/>
      </c>
      <c r="Q1507" s="31">
        <f>$M1507*$N1507</f>
        <v/>
      </c>
      <c r="R1507" s="29" t="n"/>
      <c r="S1507" s="39" t="n"/>
      <c r="T1507" s="29" t="inlineStr">
        <is>
          <t>Sin recuento físico en el inventario de Avain</t>
        </is>
      </c>
      <c r="U1507" s="40" t="inlineStr">
        <is>
          <t>Sin recuento físico</t>
        </is>
      </c>
      <c r="V1507" s="29" t="n"/>
      <c r="W1507" s="29" t="n"/>
      <c r="X1507" s="29" t="n"/>
      <c r="Y1507" s="29" t="n"/>
      <c r="Z1507" s="29" t="n"/>
      <c r="AA1507" s="29" t="n"/>
    </row>
    <row r="1508">
      <c r="A1508" s="29" t="inlineStr">
        <is>
          <t>Salta</t>
        </is>
      </c>
      <c r="B1508" s="29" t="inlineStr">
        <is>
          <t>1130</t>
        </is>
      </c>
      <c r="C1508" s="29" t="inlineStr">
        <is>
          <t>Stock SAP</t>
        </is>
      </c>
      <c r="D1508" s="29" t="inlineStr">
        <is>
          <t>Medicamentos</t>
        </is>
      </c>
      <c r="E1508" s="29" t="inlineStr">
        <is>
          <t>ZMED</t>
        </is>
      </c>
      <c r="F1508" s="29" t="inlineStr">
        <is>
          <t>Dentro del alcance</t>
        </is>
      </c>
      <c r="G1508" s="29" t="inlineStr">
        <is>
          <t>1000193</t>
        </is>
      </c>
      <c r="H1508" s="29" t="inlineStr">
        <is>
          <t>MIGRAL COMPRIMIDO</t>
        </is>
      </c>
      <c r="I1508" s="29" t="inlineStr">
        <is>
          <t>186</t>
        </is>
      </c>
      <c r="J1508" s="29" t="inlineStr">
        <is>
          <t>Migral (ergotamina antimigrañoso) Comprimidos</t>
        </is>
      </c>
      <c r="K1508" s="30">
        <f>SUMIF('1130 Salta'!$A$2:$A$485,$G1508,'1130 Salta'!$I$2:$I$485)</f>
        <v/>
      </c>
      <c r="L1508" s="30">
        <f>SUMIF('1130 Salta'!$A$2:$A$485,$G1508,'1130 Salta'!$Q$2:$Q$485)</f>
        <v/>
      </c>
      <c r="M1508" s="30">
        <f>$K1508-$L1508</f>
        <v/>
      </c>
      <c r="N1508" s="31">
        <f>IFERROR(SUMIF('1130 Salta'!$A$2:$A$485,$G1508,'1130 Salta'!$M$2:$M$485)/$K1508,0)</f>
        <v/>
      </c>
      <c r="O1508" s="31">
        <f>IFERROR($K1508*$N1508,"")</f>
        <v/>
      </c>
      <c r="P1508" s="31">
        <f>IFERROR($L1508*$N1508,"")</f>
        <v/>
      </c>
      <c r="Q1508" s="31">
        <f>$M1508*$N1508</f>
        <v/>
      </c>
      <c r="R1508" s="29" t="n"/>
      <c r="S1508" s="42" t="inlineStr">
        <is>
          <t>Media</t>
        </is>
      </c>
      <c r="T1508" s="29" t="inlineStr">
        <is>
          <t>Homologado – confianza Media – pendiente de validación</t>
        </is>
      </c>
      <c r="U1508" s="37" t="inlineStr">
        <is>
          <t>Dar de alta en SAP</t>
        </is>
      </c>
      <c r="V1508" s="29" t="inlineStr">
        <is>
          <t>Homologación por código Avain (master M01-015)</t>
        </is>
      </c>
      <c r="W1508" s="29" t="inlineStr">
        <is>
          <t>No</t>
        </is>
      </c>
      <c r="X1508" s="29" t="n"/>
      <c r="Y1508" s="29" t="inlineStr">
        <is>
          <t>Sí</t>
        </is>
      </c>
      <c r="Z1508" s="29" t="inlineStr">
        <is>
          <t>M01-015</t>
        </is>
      </c>
      <c r="AA1508" s="29" t="inlineStr">
        <is>
          <t>Homologación: confianza base Media + confianza SAP Media → Media. El material ocupa 2 filas en la hoja 1130 Salta (lote/almacén). La cantidad SAP y la física de esta vista son el total del material.</t>
        </is>
      </c>
    </row>
    <row r="1509">
      <c r="A1509" s="29" t="inlineStr">
        <is>
          <t>Salta</t>
        </is>
      </c>
      <c r="B1509" s="29" t="inlineStr">
        <is>
          <t>1130</t>
        </is>
      </c>
      <c r="C1509" s="29" t="inlineStr">
        <is>
          <t>Stock SAP</t>
        </is>
      </c>
      <c r="D1509" s="29" t="inlineStr">
        <is>
          <t>Medicamentos</t>
        </is>
      </c>
      <c r="E1509" s="29" t="inlineStr">
        <is>
          <t>ZMED</t>
        </is>
      </c>
      <c r="F1509" s="29" t="inlineStr">
        <is>
          <t>Dentro del alcance</t>
        </is>
      </c>
      <c r="G1509" s="29" t="inlineStr">
        <is>
          <t>1005171</t>
        </is>
      </c>
      <c r="H1509" s="29" t="inlineStr">
        <is>
          <t>poviral 400mg</t>
        </is>
      </c>
      <c r="I1509" s="29" t="n"/>
      <c r="J1509" s="29" t="n"/>
      <c r="K1509" s="30">
        <f>SUMIF('1130 Salta'!$A$2:$A$485,$G1509,'1130 Salta'!$I$2:$I$485)</f>
        <v/>
      </c>
      <c r="L1509" s="30">
        <f>SUMIF('1130 Salta'!$A$2:$A$485,$G1509,'1130 Salta'!$Q$2:$Q$485)</f>
        <v/>
      </c>
      <c r="M1509" s="30">
        <f>$K1509-$L1509</f>
        <v/>
      </c>
      <c r="N1509" s="31">
        <f>IFERROR(SUMIF('1130 Salta'!$A$2:$A$485,$G1509,'1130 Salta'!$M$2:$M$485)/$K1509,0)</f>
        <v/>
      </c>
      <c r="O1509" s="31">
        <f>IFERROR($K1509*$N1509,"")</f>
        <v/>
      </c>
      <c r="P1509" s="31">
        <f>IFERROR($L1509*$N1509,"")</f>
        <v/>
      </c>
      <c r="Q1509" s="31">
        <f>$M1509*$N1509</f>
        <v/>
      </c>
      <c r="R1509" s="29" t="n"/>
      <c r="S1509" s="39" t="n"/>
      <c r="T1509" s="29" t="inlineStr">
        <is>
          <t>Sin recuento físico en el inventario de Avain</t>
        </is>
      </c>
      <c r="U1509" s="40" t="inlineStr">
        <is>
          <t>Sin recuento físico</t>
        </is>
      </c>
      <c r="V1509" s="29" t="n"/>
      <c r="W1509" s="29" t="n"/>
      <c r="X1509" s="29" t="n"/>
      <c r="Y1509" s="29" t="n"/>
      <c r="Z1509" s="29" t="n"/>
      <c r="AA1509" s="29" t="n"/>
    </row>
    <row r="1510">
      <c r="A1510" s="29" t="inlineStr">
        <is>
          <t>Salta</t>
        </is>
      </c>
      <c r="B1510" s="29" t="inlineStr">
        <is>
          <t>1130</t>
        </is>
      </c>
      <c r="C1510" s="29" t="inlineStr">
        <is>
          <t>Stock SAP</t>
        </is>
      </c>
      <c r="D1510" s="29" t="inlineStr">
        <is>
          <t>Medicamentos</t>
        </is>
      </c>
      <c r="E1510" s="29" t="inlineStr">
        <is>
          <t>ZMED</t>
        </is>
      </c>
      <c r="F1510" s="29" t="inlineStr">
        <is>
          <t>Dentro del alcance</t>
        </is>
      </c>
      <c r="G1510" s="29" t="inlineStr">
        <is>
          <t>1005330</t>
        </is>
      </c>
      <c r="H1510" s="29" t="inlineStr">
        <is>
          <t>HIDROCORTISONA 100MG AMP</t>
        </is>
      </c>
      <c r="I1510" s="29" t="inlineStr">
        <is>
          <t>143</t>
        </is>
      </c>
      <c r="J1510" s="29" t="inlineStr">
        <is>
          <t>Hidrocortisona 1 fco amp polvo p/rest x100mg</t>
        </is>
      </c>
      <c r="K1510" s="30">
        <f>SUMIF('1130 Salta'!$A$2:$A$485,$G1510,'1130 Salta'!$I$2:$I$485)</f>
        <v/>
      </c>
      <c r="L1510" s="30">
        <f>SUMIF('1130 Salta'!$A$2:$A$485,$G1510,'1130 Salta'!$Q$2:$Q$485)</f>
        <v/>
      </c>
      <c r="M1510" s="30">
        <f>$K1510-$L1510</f>
        <v/>
      </c>
      <c r="N1510" s="31">
        <f>IFERROR(SUMIF('1130 Salta'!$A$2:$A$485,$G1510,'1130 Salta'!$M$2:$M$485)/$K1510,0)</f>
        <v/>
      </c>
      <c r="O1510" s="31">
        <f>IFERROR($K1510*$N1510,"")</f>
        <v/>
      </c>
      <c r="P1510" s="31">
        <f>IFERROR($L1510*$N1510,"")</f>
        <v/>
      </c>
      <c r="Q1510" s="31">
        <f>$M1510*$N1510</f>
        <v/>
      </c>
      <c r="R1510" s="29" t="n"/>
      <c r="S1510" s="38" t="inlineStr">
        <is>
          <t>Baja</t>
        </is>
      </c>
      <c r="T1510" s="29" t="inlineStr">
        <is>
          <t>Homologado – confianza Baja – pendiente de validación</t>
        </is>
      </c>
      <c r="U1510" s="37" t="inlineStr">
        <is>
          <t>Dar de alta en SAP</t>
        </is>
      </c>
      <c r="V1510" s="29" t="inlineStr">
        <is>
          <t>Cruce por nomenclatura SAP</t>
        </is>
      </c>
      <c r="W1510" s="29" t="inlineStr">
        <is>
          <t>No</t>
        </is>
      </c>
      <c r="X1510" s="29" t="n"/>
      <c r="Y1510" s="29" t="inlineStr">
        <is>
          <t>No</t>
        </is>
      </c>
      <c r="Z1510" s="29" t="n"/>
      <c r="AA1510" s="29" t="inlineStr">
        <is>
          <t>Cruce por nomenclatura: dosis coincide; similitud 0.70.</t>
        </is>
      </c>
    </row>
    <row r="1511">
      <c r="A1511" s="29" t="inlineStr">
        <is>
          <t>Salta</t>
        </is>
      </c>
      <c r="B1511" s="29" t="inlineStr">
        <is>
          <t>1130</t>
        </is>
      </c>
      <c r="C1511" s="29" t="inlineStr">
        <is>
          <t>Stock SAP</t>
        </is>
      </c>
      <c r="D1511" s="29" t="inlineStr">
        <is>
          <t>Descartables</t>
        </is>
      </c>
      <c r="E1511" s="29" t="inlineStr">
        <is>
          <t>ZDES</t>
        </is>
      </c>
      <c r="F1511" s="29" t="inlineStr">
        <is>
          <t>Dentro del alcance</t>
        </is>
      </c>
      <c r="G1511" s="29" t="inlineStr">
        <is>
          <t>2000491</t>
        </is>
      </c>
      <c r="H1511" s="29" t="inlineStr">
        <is>
          <t>BOLSA RESUCITACION MANUAL(TIPO AMBU)ADUL</t>
        </is>
      </c>
      <c r="I1511" s="29" t="inlineStr">
        <is>
          <t>207</t>
        </is>
      </c>
      <c r="J1511" s="29" t="inlineStr">
        <is>
          <t>Resucitador Manual Tipo Ambu</t>
        </is>
      </c>
      <c r="K1511" s="30">
        <f>SUMIF('1130 Salta'!$A$2:$A$485,$G1511,'1130 Salta'!$I$2:$I$485)</f>
        <v/>
      </c>
      <c r="L1511" s="30">
        <f>SUMIF('1130 Salta'!$A$2:$A$485,$G1511,'1130 Salta'!$Q$2:$Q$485)</f>
        <v/>
      </c>
      <c r="M1511" s="30">
        <f>$K1511-$L1511</f>
        <v/>
      </c>
      <c r="N1511" s="31">
        <f>IFERROR(SUMIF('1130 Salta'!$A$2:$A$485,$G1511,'1130 Salta'!$M$2:$M$485)/$K1511,0)</f>
        <v/>
      </c>
      <c r="O1511" s="31">
        <f>IFERROR($K1511*$N1511,"")</f>
        <v/>
      </c>
      <c r="P1511" s="31">
        <f>IFERROR($L1511*$N1511,"")</f>
        <v/>
      </c>
      <c r="Q1511" s="31">
        <f>$M1511*$N1511</f>
        <v/>
      </c>
      <c r="R1511" s="29" t="n"/>
      <c r="S1511" s="42" t="inlineStr">
        <is>
          <t>Media</t>
        </is>
      </c>
      <c r="T1511" s="29" t="inlineStr">
        <is>
          <t>Homologado – confianza Media – pendiente de validación</t>
        </is>
      </c>
      <c r="U1511" s="43" t="inlineStr">
        <is>
          <t>Sin diferencia</t>
        </is>
      </c>
      <c r="V1511" s="29" t="inlineStr">
        <is>
          <t>Homologación por código Avain (master E-199)</t>
        </is>
      </c>
      <c r="W1511" s="29" t="inlineStr">
        <is>
          <t>No</t>
        </is>
      </c>
      <c r="X1511" s="29" t="n"/>
      <c r="Y1511" s="29" t="inlineStr">
        <is>
          <t>Sí</t>
        </is>
      </c>
      <c r="Z1511" s="29" t="inlineStr">
        <is>
          <t>E-199</t>
        </is>
      </c>
      <c r="AA1511" s="29" t="inlineStr">
        <is>
          <t>Homologación: confianza base Media + confianza SAP Alta → Media.</t>
        </is>
      </c>
    </row>
    <row r="1512">
      <c r="A1512" s="29" t="inlineStr">
        <is>
          <t>Salta</t>
        </is>
      </c>
      <c r="B1512" s="29" t="inlineStr">
        <is>
          <t>1130</t>
        </is>
      </c>
      <c r="C1512" s="29" t="inlineStr">
        <is>
          <t>Stock SAP</t>
        </is>
      </c>
      <c r="D1512" s="29" t="inlineStr">
        <is>
          <t>Descartables</t>
        </is>
      </c>
      <c r="E1512" s="29" t="inlineStr">
        <is>
          <t>ZDES</t>
        </is>
      </c>
      <c r="F1512" s="29" t="inlineStr">
        <is>
          <t>Dentro del alcance</t>
        </is>
      </c>
      <c r="G1512" s="29" t="inlineStr">
        <is>
          <t>2000553</t>
        </is>
      </c>
      <c r="H1512" s="29" t="inlineStr">
        <is>
          <t>TORNIQUETE TACTICO</t>
        </is>
      </c>
      <c r="I1512" s="29" t="inlineStr">
        <is>
          <t>401</t>
        </is>
      </c>
      <c r="J1512" s="29" t="inlineStr">
        <is>
          <t>Torniquete</t>
        </is>
      </c>
      <c r="K1512" s="30">
        <f>SUMIF('1130 Salta'!$A$2:$A$485,$G1512,'1130 Salta'!$I$2:$I$485)</f>
        <v/>
      </c>
      <c r="L1512" s="30">
        <f>SUMIF('1130 Salta'!$A$2:$A$485,$G1512,'1130 Salta'!$Q$2:$Q$485)</f>
        <v/>
      </c>
      <c r="M1512" s="30">
        <f>$K1512-$L1512</f>
        <v/>
      </c>
      <c r="N1512" s="31">
        <f>IFERROR(SUMIF('1130 Salta'!$A$2:$A$485,$G1512,'1130 Salta'!$M$2:$M$485)/$K1512,0)</f>
        <v/>
      </c>
      <c r="O1512" s="31">
        <f>IFERROR($K1512*$N1512,"")</f>
        <v/>
      </c>
      <c r="P1512" s="31">
        <f>IFERROR($L1512*$N1512,"")</f>
        <v/>
      </c>
      <c r="Q1512" s="31">
        <f>$M1512*$N1512</f>
        <v/>
      </c>
      <c r="R1512" s="29" t="n"/>
      <c r="S1512" s="42" t="inlineStr">
        <is>
          <t>Media</t>
        </is>
      </c>
      <c r="T1512" s="29" t="inlineStr">
        <is>
          <t>Homologado – confianza Media – pendiente de validación</t>
        </is>
      </c>
      <c r="U1512" s="37" t="inlineStr">
        <is>
          <t>Dar de alta en SAP</t>
        </is>
      </c>
      <c r="V1512" s="29" t="inlineStr">
        <is>
          <t>Homologación por código Avain (master E-195)</t>
        </is>
      </c>
      <c r="W1512" s="29" t="inlineStr">
        <is>
          <t>No</t>
        </is>
      </c>
      <c r="X1512" s="29" t="n"/>
      <c r="Y1512" s="29" t="inlineStr">
        <is>
          <t>Sí</t>
        </is>
      </c>
      <c r="Z1512" s="29" t="inlineStr">
        <is>
          <t>E-195</t>
        </is>
      </c>
      <c r="AA1512" s="29" t="inlineStr">
        <is>
          <t>Homologación: confianza base Media + confianza SAP Alta → Media.</t>
        </is>
      </c>
    </row>
    <row r="1513">
      <c r="A1513" s="29" t="inlineStr">
        <is>
          <t>Salta</t>
        </is>
      </c>
      <c r="B1513" s="29" t="inlineStr">
        <is>
          <t>1130</t>
        </is>
      </c>
      <c r="C1513" s="29" t="inlineStr">
        <is>
          <t>Stock SAP</t>
        </is>
      </c>
      <c r="D1513" s="29" t="inlineStr">
        <is>
          <t>Descartables</t>
        </is>
      </c>
      <c r="E1513" s="29" t="inlineStr">
        <is>
          <t>ZDES</t>
        </is>
      </c>
      <c r="F1513" s="29" t="inlineStr">
        <is>
          <t>Dentro del alcance</t>
        </is>
      </c>
      <c r="G1513" s="29" t="inlineStr">
        <is>
          <t>2001515</t>
        </is>
      </c>
      <c r="H1513" s="29" t="inlineStr">
        <is>
          <t>INMOVILIZADOR LATERO CERVICAL</t>
        </is>
      </c>
      <c r="I1513" s="29" t="n"/>
      <c r="J1513" s="29" t="n"/>
      <c r="K1513" s="30">
        <f>SUMIF('1130 Salta'!$A$2:$A$485,$G1513,'1130 Salta'!$I$2:$I$485)</f>
        <v/>
      </c>
      <c r="L1513" s="30">
        <f>SUMIF('1130 Salta'!$A$2:$A$485,$G1513,'1130 Salta'!$Q$2:$Q$485)</f>
        <v/>
      </c>
      <c r="M1513" s="30">
        <f>$K1513-$L1513</f>
        <v/>
      </c>
      <c r="N1513" s="31">
        <f>IFERROR(SUMIF('1130 Salta'!$A$2:$A$485,$G1513,'1130 Salta'!$M$2:$M$485)/$K1513,0)</f>
        <v/>
      </c>
      <c r="O1513" s="31">
        <f>IFERROR($K1513*$N1513,"")</f>
        <v/>
      </c>
      <c r="P1513" s="31">
        <f>IFERROR($L1513*$N1513,"")</f>
        <v/>
      </c>
      <c r="Q1513" s="31">
        <f>$M1513*$N1513</f>
        <v/>
      </c>
      <c r="R1513" s="29" t="n"/>
      <c r="S1513" s="39" t="n"/>
      <c r="T1513" s="29" t="inlineStr">
        <is>
          <t>Sin recuento físico en el inventario de Avain</t>
        </is>
      </c>
      <c r="U1513" s="40" t="inlineStr">
        <is>
          <t>Sin recuento físico</t>
        </is>
      </c>
      <c r="V1513" s="29" t="n"/>
      <c r="W1513" s="29" t="n"/>
      <c r="X1513" s="29" t="n"/>
      <c r="Y1513" s="29" t="n"/>
      <c r="Z1513" s="29" t="n"/>
      <c r="AA1513" s="29" t="n"/>
    </row>
    <row r="1514">
      <c r="A1514" s="29" t="inlineStr">
        <is>
          <t>Salta</t>
        </is>
      </c>
      <c r="B1514" s="29" t="inlineStr">
        <is>
          <t>1130</t>
        </is>
      </c>
      <c r="C1514" s="29" t="inlineStr">
        <is>
          <t>Stock SAP</t>
        </is>
      </c>
      <c r="D1514" s="29" t="inlineStr">
        <is>
          <t>Descartables</t>
        </is>
      </c>
      <c r="E1514" s="29" t="inlineStr">
        <is>
          <t>ZDES</t>
        </is>
      </c>
      <c r="F1514" s="29" t="inlineStr">
        <is>
          <t>Dentro del alcance</t>
        </is>
      </c>
      <c r="G1514" s="29" t="inlineStr">
        <is>
          <t>2002621</t>
        </is>
      </c>
      <c r="H1514" s="29" t="inlineStr">
        <is>
          <t>CAJA QUIRURGICA STANDAR</t>
        </is>
      </c>
      <c r="I1514" s="29" t="inlineStr">
        <is>
          <t>54</t>
        </is>
      </c>
      <c r="J1514" s="29" t="inlineStr">
        <is>
          <t>Caja quirurgica</t>
        </is>
      </c>
      <c r="K1514" s="30">
        <f>SUMIF('1130 Salta'!$A$2:$A$485,$G1514,'1130 Salta'!$I$2:$I$485)</f>
        <v/>
      </c>
      <c r="L1514" s="30">
        <f>SUMIF('1130 Salta'!$A$2:$A$485,$G1514,'1130 Salta'!$Q$2:$Q$485)</f>
        <v/>
      </c>
      <c r="M1514" s="30">
        <f>$K1514-$L1514</f>
        <v/>
      </c>
      <c r="N1514" s="31">
        <f>IFERROR(SUMIF('1130 Salta'!$A$2:$A$485,$G1514,'1130 Salta'!$M$2:$M$485)/$K1514,0)</f>
        <v/>
      </c>
      <c r="O1514" s="31">
        <f>IFERROR($K1514*$N1514,"")</f>
        <v/>
      </c>
      <c r="P1514" s="31">
        <f>IFERROR($L1514*$N1514,"")</f>
        <v/>
      </c>
      <c r="Q1514" s="31">
        <f>$M1514*$N1514</f>
        <v/>
      </c>
      <c r="R1514" s="29" t="n"/>
      <c r="S1514" s="37" t="inlineStr">
        <is>
          <t>Alta</t>
        </is>
      </c>
      <c r="T1514" s="29" t="inlineStr">
        <is>
          <t>Homologado – confianza Alta</t>
        </is>
      </c>
      <c r="U1514" s="43" t="inlineStr">
        <is>
          <t>Sin diferencia</t>
        </is>
      </c>
      <c r="V1514" s="29" t="inlineStr">
        <is>
          <t>Cruce por nomenclatura SAP</t>
        </is>
      </c>
      <c r="W1514" s="29" t="inlineStr">
        <is>
          <t>No</t>
        </is>
      </c>
      <c r="X1514" s="29" t="n"/>
      <c r="Y1514" s="29" t="inlineStr">
        <is>
          <t>No</t>
        </is>
      </c>
      <c r="Z1514" s="29" t="n"/>
      <c r="AA1514" s="29" t="inlineStr">
        <is>
          <t>Cruce por nomenclatura: similitud 0.84.</t>
        </is>
      </c>
    </row>
    <row r="1515">
      <c r="A1515" s="29" t="inlineStr">
        <is>
          <t>Salta</t>
        </is>
      </c>
      <c r="B1515" s="29" t="inlineStr">
        <is>
          <t>1130</t>
        </is>
      </c>
      <c r="C1515" s="29" t="inlineStr">
        <is>
          <t>Stock SAP</t>
        </is>
      </c>
      <c r="D1515" s="29" t="inlineStr">
        <is>
          <t>Uniformes</t>
        </is>
      </c>
      <c r="E1515" s="29" t="inlineStr">
        <is>
          <t>ZUNI</t>
        </is>
      </c>
      <c r="F1515" s="29" t="inlineStr">
        <is>
          <t>Fuera del alcance</t>
        </is>
      </c>
      <c r="G1515" s="29" t="inlineStr">
        <is>
          <t>3000129</t>
        </is>
      </c>
      <c r="H1515" s="29" t="inlineStr">
        <is>
          <t>PANTALON CARGO AZUL T48</t>
        </is>
      </c>
      <c r="I1515" s="29" t="n"/>
      <c r="J1515" s="29" t="n"/>
      <c r="K1515" s="30">
        <f>SUMIF('1130 Salta'!$A$2:$A$485,$G1515,'1130 Salta'!$I$2:$I$485)</f>
        <v/>
      </c>
      <c r="L1515" s="30">
        <f>SUMIF('1130 Salta'!$A$2:$A$485,$G1515,'1130 Salta'!$Q$2:$Q$485)</f>
        <v/>
      </c>
      <c r="M1515" s="30">
        <f>$K1515-$L1515</f>
        <v/>
      </c>
      <c r="N1515" s="31">
        <f>IFERROR(SUMIF('1130 Salta'!$A$2:$A$485,$G1515,'1130 Salta'!$M$2:$M$485)/$K1515,0)</f>
        <v/>
      </c>
      <c r="O1515" s="31">
        <f>IFERROR($K1515*$N1515,"")</f>
        <v/>
      </c>
      <c r="P1515" s="31">
        <f>IFERROR($L1515*$N1515,"")</f>
        <v/>
      </c>
      <c r="Q1515" s="31">
        <f>$M1515*$N1515</f>
        <v/>
      </c>
      <c r="R1515" s="29" t="n"/>
      <c r="S1515" s="39" t="n"/>
      <c r="T1515" s="29" t="inlineStr">
        <is>
          <t>No aplica: uniformes, clasificación que el inventario físico de Farmacia no releva</t>
        </is>
      </c>
      <c r="U1515" s="40" t="inlineStr">
        <is>
          <t>Fuera del alcance del inventario físico</t>
        </is>
      </c>
      <c r="V1515" s="29" t="n"/>
      <c r="W1515" s="29" t="n"/>
      <c r="X1515" s="29" t="n"/>
      <c r="Y1515" s="29" t="n"/>
      <c r="Z1515" s="29" t="n"/>
      <c r="AA1515" s="29" t="n"/>
    </row>
    <row r="1516">
      <c r="A1516" s="29" t="inlineStr">
        <is>
          <t>Salta</t>
        </is>
      </c>
      <c r="B1516" s="29" t="inlineStr">
        <is>
          <t>1130</t>
        </is>
      </c>
      <c r="C1516" s="29" t="inlineStr">
        <is>
          <t>Stock SAP</t>
        </is>
      </c>
      <c r="D1516" s="29" t="inlineStr">
        <is>
          <t>Uniformes</t>
        </is>
      </c>
      <c r="E1516" s="29" t="inlineStr">
        <is>
          <t>ZUNI</t>
        </is>
      </c>
      <c r="F1516" s="29" t="inlineStr">
        <is>
          <t>Fuera del alcance</t>
        </is>
      </c>
      <c r="G1516" s="29" t="inlineStr">
        <is>
          <t>3000867</t>
        </is>
      </c>
      <c r="H1516" s="29" t="inlineStr">
        <is>
          <t>PANTALON PRIMERA PIEL TALLE 44</t>
        </is>
      </c>
      <c r="I1516" s="29" t="n"/>
      <c r="J1516" s="29" t="n"/>
      <c r="K1516" s="30">
        <f>SUMIF('1130 Salta'!$A$2:$A$485,$G1516,'1130 Salta'!$I$2:$I$485)</f>
        <v/>
      </c>
      <c r="L1516" s="30">
        <f>SUMIF('1130 Salta'!$A$2:$A$485,$G1516,'1130 Salta'!$Q$2:$Q$485)</f>
        <v/>
      </c>
      <c r="M1516" s="30">
        <f>$K1516-$L1516</f>
        <v/>
      </c>
      <c r="N1516" s="31">
        <f>IFERROR(SUMIF('1130 Salta'!$A$2:$A$485,$G1516,'1130 Salta'!$M$2:$M$485)/$K1516,0)</f>
        <v/>
      </c>
      <c r="O1516" s="31">
        <f>IFERROR($K1516*$N1516,"")</f>
        <v/>
      </c>
      <c r="P1516" s="31">
        <f>IFERROR($L1516*$N1516,"")</f>
        <v/>
      </c>
      <c r="Q1516" s="31">
        <f>$M1516*$N1516</f>
        <v/>
      </c>
      <c r="R1516" s="29" t="n"/>
      <c r="S1516" s="39" t="n"/>
      <c r="T1516" s="29" t="inlineStr">
        <is>
          <t>No aplica: uniformes, clasificación que el inventario físico de Farmacia no releva</t>
        </is>
      </c>
      <c r="U1516" s="40" t="inlineStr">
        <is>
          <t>Fuera del alcance del inventario físico</t>
        </is>
      </c>
      <c r="V1516" s="29" t="n"/>
      <c r="W1516" s="29" t="n"/>
      <c r="X1516" s="29" t="n"/>
      <c r="Y1516" s="29" t="n"/>
      <c r="Z1516" s="29" t="n"/>
      <c r="AA1516" s="29" t="n"/>
    </row>
    <row r="1517">
      <c r="A1517" s="29" t="inlineStr">
        <is>
          <t>Salta</t>
        </is>
      </c>
      <c r="B1517" s="29" t="inlineStr">
        <is>
          <t>1130</t>
        </is>
      </c>
      <c r="C1517" s="29" t="inlineStr">
        <is>
          <t>Stock SAP</t>
        </is>
      </c>
      <c r="D1517" s="29" t="inlineStr">
        <is>
          <t>Uniformes</t>
        </is>
      </c>
      <c r="E1517" s="29" t="inlineStr">
        <is>
          <t>ZUNI</t>
        </is>
      </c>
      <c r="F1517" s="29" t="inlineStr">
        <is>
          <t>Fuera del alcance</t>
        </is>
      </c>
      <c r="G1517" s="29" t="inlineStr">
        <is>
          <t>3000870</t>
        </is>
      </c>
      <c r="H1517" s="29" t="inlineStr">
        <is>
          <t>PANTALON PRIMERA PIEL TALLE 46</t>
        </is>
      </c>
      <c r="I1517" s="29" t="n"/>
      <c r="J1517" s="29" t="n"/>
      <c r="K1517" s="30">
        <f>SUMIF('1130 Salta'!$A$2:$A$485,$G1517,'1130 Salta'!$I$2:$I$485)</f>
        <v/>
      </c>
      <c r="L1517" s="30">
        <f>SUMIF('1130 Salta'!$A$2:$A$485,$G1517,'1130 Salta'!$Q$2:$Q$485)</f>
        <v/>
      </c>
      <c r="M1517" s="30">
        <f>$K1517-$L1517</f>
        <v/>
      </c>
      <c r="N1517" s="31">
        <f>IFERROR(SUMIF('1130 Salta'!$A$2:$A$485,$G1517,'1130 Salta'!$M$2:$M$485)/$K1517,0)</f>
        <v/>
      </c>
      <c r="O1517" s="31">
        <f>IFERROR($K1517*$N1517,"")</f>
        <v/>
      </c>
      <c r="P1517" s="31">
        <f>IFERROR($L1517*$N1517,"")</f>
        <v/>
      </c>
      <c r="Q1517" s="31">
        <f>$M1517*$N1517</f>
        <v/>
      </c>
      <c r="R1517" s="29" t="n"/>
      <c r="S1517" s="39" t="n"/>
      <c r="T1517" s="29" t="inlineStr">
        <is>
          <t>No aplica: uniformes, clasificación que el inventario físico de Farmacia no releva</t>
        </is>
      </c>
      <c r="U1517" s="40" t="inlineStr">
        <is>
          <t>Fuera del alcance del inventario físico</t>
        </is>
      </c>
      <c r="V1517" s="29" t="n"/>
      <c r="W1517" s="29" t="n"/>
      <c r="X1517" s="29" t="n"/>
      <c r="Y1517" s="29" t="n"/>
      <c r="Z1517" s="29" t="n"/>
      <c r="AA1517" s="29" t="n"/>
    </row>
    <row r="1518">
      <c r="A1518" s="29" t="inlineStr">
        <is>
          <t>Salta</t>
        </is>
      </c>
      <c r="B1518" s="29" t="inlineStr">
        <is>
          <t>1130</t>
        </is>
      </c>
      <c r="C1518" s="29" t="inlineStr">
        <is>
          <t>Stock SAP</t>
        </is>
      </c>
      <c r="D1518" s="29" t="inlineStr">
        <is>
          <t>Uniformes</t>
        </is>
      </c>
      <c r="E1518" s="29" t="inlineStr">
        <is>
          <t>ZUNI</t>
        </is>
      </c>
      <c r="F1518" s="29" t="inlineStr">
        <is>
          <t>Fuera del alcance</t>
        </is>
      </c>
      <c r="G1518" s="29" t="inlineStr">
        <is>
          <t>3000871</t>
        </is>
      </c>
      <c r="H1518" s="29" t="inlineStr">
        <is>
          <t>PANTALON PRIMERA PIEL TALLE 48</t>
        </is>
      </c>
      <c r="I1518" s="29" t="n"/>
      <c r="J1518" s="29" t="n"/>
      <c r="K1518" s="30">
        <f>SUMIF('1130 Salta'!$A$2:$A$485,$G1518,'1130 Salta'!$I$2:$I$485)</f>
        <v/>
      </c>
      <c r="L1518" s="30">
        <f>SUMIF('1130 Salta'!$A$2:$A$485,$G1518,'1130 Salta'!$Q$2:$Q$485)</f>
        <v/>
      </c>
      <c r="M1518" s="30">
        <f>$K1518-$L1518</f>
        <v/>
      </c>
      <c r="N1518" s="31">
        <f>IFERROR(SUMIF('1130 Salta'!$A$2:$A$485,$G1518,'1130 Salta'!$M$2:$M$485)/$K1518,0)</f>
        <v/>
      </c>
      <c r="O1518" s="31">
        <f>IFERROR($K1518*$N1518,"")</f>
        <v/>
      </c>
      <c r="P1518" s="31">
        <f>IFERROR($L1518*$N1518,"")</f>
        <v/>
      </c>
      <c r="Q1518" s="31">
        <f>$M1518*$N1518</f>
        <v/>
      </c>
      <c r="R1518" s="29" t="n"/>
      <c r="S1518" s="39" t="n"/>
      <c r="T1518" s="29" t="inlineStr">
        <is>
          <t>No aplica: uniformes, clasificación que el inventario físico de Farmacia no releva</t>
        </is>
      </c>
      <c r="U1518" s="40" t="inlineStr">
        <is>
          <t>Fuera del alcance del inventario físico</t>
        </is>
      </c>
      <c r="V1518" s="29" t="n"/>
      <c r="W1518" s="29" t="n"/>
      <c r="X1518" s="29" t="n"/>
      <c r="Y1518" s="29" t="n"/>
      <c r="Z1518" s="29" t="n"/>
      <c r="AA1518" s="29" t="n"/>
    </row>
    <row r="1519">
      <c r="A1519" s="29" t="inlineStr">
        <is>
          <t>Salta</t>
        </is>
      </c>
      <c r="B1519" s="29" t="inlineStr">
        <is>
          <t>1130</t>
        </is>
      </c>
      <c r="C1519" s="29" t="inlineStr">
        <is>
          <t>Stock SAP</t>
        </is>
      </c>
      <c r="D1519" s="29" t="inlineStr">
        <is>
          <t>Uniformes</t>
        </is>
      </c>
      <c r="E1519" s="29" t="inlineStr">
        <is>
          <t>ZUNI</t>
        </is>
      </c>
      <c r="F1519" s="29" t="inlineStr">
        <is>
          <t>Fuera del alcance</t>
        </is>
      </c>
      <c r="G1519" s="29" t="inlineStr">
        <is>
          <t>3000947</t>
        </is>
      </c>
      <c r="H1519" s="29" t="inlineStr">
        <is>
          <t>Chomba Chofer Gris yacimiento S</t>
        </is>
      </c>
      <c r="I1519" s="29" t="n"/>
      <c r="J1519" s="29" t="n"/>
      <c r="K1519" s="30">
        <f>SUMIF('1130 Salta'!$A$2:$A$485,$G1519,'1130 Salta'!$I$2:$I$485)</f>
        <v/>
      </c>
      <c r="L1519" s="30">
        <f>SUMIF('1130 Salta'!$A$2:$A$485,$G1519,'1130 Salta'!$Q$2:$Q$485)</f>
        <v/>
      </c>
      <c r="M1519" s="30">
        <f>$K1519-$L1519</f>
        <v/>
      </c>
      <c r="N1519" s="31">
        <f>IFERROR(SUMIF('1130 Salta'!$A$2:$A$485,$G1519,'1130 Salta'!$M$2:$M$485)/$K1519,0)</f>
        <v/>
      </c>
      <c r="O1519" s="31">
        <f>IFERROR($K1519*$N1519,"")</f>
        <v/>
      </c>
      <c r="P1519" s="31">
        <f>IFERROR($L1519*$N1519,"")</f>
        <v/>
      </c>
      <c r="Q1519" s="31">
        <f>$M1519*$N1519</f>
        <v/>
      </c>
      <c r="R1519" s="29" t="n"/>
      <c r="S1519" s="39" t="n"/>
      <c r="T1519" s="29" t="inlineStr">
        <is>
          <t>No aplica: uniformes, clasificación que el inventario físico de Farmacia no releva</t>
        </is>
      </c>
      <c r="U1519" s="40" t="inlineStr">
        <is>
          <t>Fuera del alcance del inventario físico</t>
        </is>
      </c>
      <c r="V1519" s="29" t="n"/>
      <c r="W1519" s="29" t="n"/>
      <c r="X1519" s="29" t="n"/>
      <c r="Y1519" s="29" t="n"/>
      <c r="Z1519" s="29" t="n"/>
      <c r="AA1519" s="29" t="n"/>
    </row>
    <row r="1520">
      <c r="A1520" s="29" t="inlineStr">
        <is>
          <t>Salta</t>
        </is>
      </c>
      <c r="B1520" s="29" t="inlineStr">
        <is>
          <t>1130</t>
        </is>
      </c>
      <c r="C1520" s="29" t="inlineStr">
        <is>
          <t>Stock SAP</t>
        </is>
      </c>
      <c r="D1520" s="29" t="inlineStr">
        <is>
          <t>Uniformes</t>
        </is>
      </c>
      <c r="E1520" s="29" t="inlineStr">
        <is>
          <t>ZUNI</t>
        </is>
      </c>
      <c r="F1520" s="29" t="inlineStr">
        <is>
          <t>Fuera del alcance</t>
        </is>
      </c>
      <c r="G1520" s="29" t="inlineStr">
        <is>
          <t>3001138</t>
        </is>
      </c>
      <c r="H1520" s="29" t="inlineStr">
        <is>
          <t>CHOMBA GRIS YACIMIENTO TALLE L</t>
        </is>
      </c>
      <c r="I1520" s="29" t="n"/>
      <c r="J1520" s="29" t="n"/>
      <c r="K1520" s="30">
        <f>SUMIF('1130 Salta'!$A$2:$A$485,$G1520,'1130 Salta'!$I$2:$I$485)</f>
        <v/>
      </c>
      <c r="L1520" s="30">
        <f>SUMIF('1130 Salta'!$A$2:$A$485,$G1520,'1130 Salta'!$Q$2:$Q$485)</f>
        <v/>
      </c>
      <c r="M1520" s="30">
        <f>$K1520-$L1520</f>
        <v/>
      </c>
      <c r="N1520" s="31">
        <f>IFERROR(SUMIF('1130 Salta'!$A$2:$A$485,$G1520,'1130 Salta'!$M$2:$M$485)/$K1520,0)</f>
        <v/>
      </c>
      <c r="O1520" s="31">
        <f>IFERROR($K1520*$N1520,"")</f>
        <v/>
      </c>
      <c r="P1520" s="31">
        <f>IFERROR($L1520*$N1520,"")</f>
        <v/>
      </c>
      <c r="Q1520" s="31">
        <f>$M1520*$N1520</f>
        <v/>
      </c>
      <c r="R1520" s="29" t="n"/>
      <c r="S1520" s="39" t="n"/>
      <c r="T1520" s="29" t="inlineStr">
        <is>
          <t>No aplica: uniformes, clasificación que el inventario físico de Farmacia no releva</t>
        </is>
      </c>
      <c r="U1520" s="40" t="inlineStr">
        <is>
          <t>Fuera del alcance del inventario físico</t>
        </is>
      </c>
      <c r="V1520" s="29" t="n"/>
      <c r="W1520" s="29" t="n"/>
      <c r="X1520" s="29" t="n"/>
      <c r="Y1520" s="29" t="n"/>
      <c r="Z1520" s="29" t="n"/>
      <c r="AA1520" s="29" t="n"/>
    </row>
    <row r="1521">
      <c r="A1521" s="29" t="inlineStr">
        <is>
          <t>Salta</t>
        </is>
      </c>
      <c r="B1521" s="29" t="inlineStr">
        <is>
          <t>1130</t>
        </is>
      </c>
      <c r="C1521" s="29" t="inlineStr">
        <is>
          <t>Stock SAP</t>
        </is>
      </c>
      <c r="D1521" s="29" t="inlineStr">
        <is>
          <t>Uniformes</t>
        </is>
      </c>
      <c r="E1521" s="29" t="inlineStr">
        <is>
          <t>ZUNI</t>
        </is>
      </c>
      <c r="F1521" s="29" t="inlineStr">
        <is>
          <t>Fuera del alcance</t>
        </is>
      </c>
      <c r="G1521" s="29" t="inlineStr">
        <is>
          <t>3001139</t>
        </is>
      </c>
      <c r="H1521" s="29" t="inlineStr">
        <is>
          <t>CHOMBA GRIS YACIMIENTO TALLE XL</t>
        </is>
      </c>
      <c r="I1521" s="29" t="n"/>
      <c r="J1521" s="29" t="n"/>
      <c r="K1521" s="30">
        <f>SUMIF('1130 Salta'!$A$2:$A$485,$G1521,'1130 Salta'!$I$2:$I$485)</f>
        <v/>
      </c>
      <c r="L1521" s="30">
        <f>SUMIF('1130 Salta'!$A$2:$A$485,$G1521,'1130 Salta'!$Q$2:$Q$485)</f>
        <v/>
      </c>
      <c r="M1521" s="30">
        <f>$K1521-$L1521</f>
        <v/>
      </c>
      <c r="N1521" s="31">
        <f>IFERROR(SUMIF('1130 Salta'!$A$2:$A$485,$G1521,'1130 Salta'!$M$2:$M$485)/$K1521,0)</f>
        <v/>
      </c>
      <c r="O1521" s="31">
        <f>IFERROR($K1521*$N1521,"")</f>
        <v/>
      </c>
      <c r="P1521" s="31">
        <f>IFERROR($L1521*$N1521,"")</f>
        <v/>
      </c>
      <c r="Q1521" s="31">
        <f>$M1521*$N1521</f>
        <v/>
      </c>
      <c r="R1521" s="29" t="n"/>
      <c r="S1521" s="39" t="n"/>
      <c r="T1521" s="29" t="inlineStr">
        <is>
          <t>No aplica: uniformes, clasificación que el inventario físico de Farmacia no releva</t>
        </is>
      </c>
      <c r="U1521" s="40" t="inlineStr">
        <is>
          <t>Fuera del alcance del inventario físico</t>
        </is>
      </c>
      <c r="V1521" s="29" t="n"/>
      <c r="W1521" s="29" t="n"/>
      <c r="X1521" s="29" t="n"/>
      <c r="Y1521" s="29" t="n"/>
      <c r="Z1521" s="29" t="n"/>
      <c r="AA1521" s="29" t="n"/>
    </row>
    <row r="1522">
      <c r="A1522" s="29" t="inlineStr">
        <is>
          <t>Salta</t>
        </is>
      </c>
      <c r="B1522" s="29" t="inlineStr">
        <is>
          <t>1130</t>
        </is>
      </c>
      <c r="C1522" s="29" t="inlineStr">
        <is>
          <t>Stock SAP</t>
        </is>
      </c>
      <c r="D1522" s="29" t="inlineStr">
        <is>
          <t>Uniformes</t>
        </is>
      </c>
      <c r="E1522" s="29" t="inlineStr">
        <is>
          <t>ZUNI</t>
        </is>
      </c>
      <c r="F1522" s="29" t="inlineStr">
        <is>
          <t>Fuera del alcance</t>
        </is>
      </c>
      <c r="G1522" s="29" t="inlineStr">
        <is>
          <t>3001398</t>
        </is>
      </c>
      <c r="H1522" s="29" t="inlineStr">
        <is>
          <t>REMERA PRIMERA PIEL TALLE M</t>
        </is>
      </c>
      <c r="I1522" s="29" t="n"/>
      <c r="J1522" s="29" t="n"/>
      <c r="K1522" s="30">
        <f>SUMIF('1130 Salta'!$A$2:$A$485,$G1522,'1130 Salta'!$I$2:$I$485)</f>
        <v/>
      </c>
      <c r="L1522" s="30">
        <f>SUMIF('1130 Salta'!$A$2:$A$485,$G1522,'1130 Salta'!$Q$2:$Q$485)</f>
        <v/>
      </c>
      <c r="M1522" s="30">
        <f>$K1522-$L1522</f>
        <v/>
      </c>
      <c r="N1522" s="31">
        <f>IFERROR(SUMIF('1130 Salta'!$A$2:$A$485,$G1522,'1130 Salta'!$M$2:$M$485)/$K1522,0)</f>
        <v/>
      </c>
      <c r="O1522" s="31">
        <f>IFERROR($K1522*$N1522,"")</f>
        <v/>
      </c>
      <c r="P1522" s="31">
        <f>IFERROR($L1522*$N1522,"")</f>
        <v/>
      </c>
      <c r="Q1522" s="31">
        <f>$M1522*$N1522</f>
        <v/>
      </c>
      <c r="R1522" s="29" t="n"/>
      <c r="S1522" s="39" t="n"/>
      <c r="T1522" s="29" t="inlineStr">
        <is>
          <t>No aplica: uniformes, clasificación que el inventario físico de Farmacia no releva</t>
        </is>
      </c>
      <c r="U1522" s="40" t="inlineStr">
        <is>
          <t>Fuera del alcance del inventario físico</t>
        </is>
      </c>
      <c r="V1522" s="29" t="n"/>
      <c r="W1522" s="29" t="n"/>
      <c r="X1522" s="29" t="n"/>
      <c r="Y1522" s="29" t="n"/>
      <c r="Z1522" s="29" t="n"/>
      <c r="AA1522" s="29" t="n"/>
    </row>
    <row r="1523">
      <c r="A1523" s="29" t="inlineStr">
        <is>
          <t>Salta</t>
        </is>
      </c>
      <c r="B1523" s="29" t="inlineStr">
        <is>
          <t>1130</t>
        </is>
      </c>
      <c r="C1523" s="29" t="inlineStr">
        <is>
          <t>Stock SAP</t>
        </is>
      </c>
      <c r="D1523" s="29" t="inlineStr">
        <is>
          <t>Uniformes</t>
        </is>
      </c>
      <c r="E1523" s="29" t="inlineStr">
        <is>
          <t>ZUNI</t>
        </is>
      </c>
      <c r="F1523" s="29" t="inlineStr">
        <is>
          <t>Fuera del alcance</t>
        </is>
      </c>
      <c r="G1523" s="29" t="inlineStr">
        <is>
          <t>3001399</t>
        </is>
      </c>
      <c r="H1523" s="29" t="inlineStr">
        <is>
          <t>REMERA PRIMERA PIEL TALLE S</t>
        </is>
      </c>
      <c r="I1523" s="29" t="n"/>
      <c r="J1523" s="29" t="n"/>
      <c r="K1523" s="30">
        <f>SUMIF('1130 Salta'!$A$2:$A$485,$G1523,'1130 Salta'!$I$2:$I$485)</f>
        <v/>
      </c>
      <c r="L1523" s="30">
        <f>SUMIF('1130 Salta'!$A$2:$A$485,$G1523,'1130 Salta'!$Q$2:$Q$485)</f>
        <v/>
      </c>
      <c r="M1523" s="30">
        <f>$K1523-$L1523</f>
        <v/>
      </c>
      <c r="N1523" s="31">
        <f>IFERROR(SUMIF('1130 Salta'!$A$2:$A$485,$G1523,'1130 Salta'!$M$2:$M$485)/$K1523,0)</f>
        <v/>
      </c>
      <c r="O1523" s="31">
        <f>IFERROR($K1523*$N1523,"")</f>
        <v/>
      </c>
      <c r="P1523" s="31">
        <f>IFERROR($L1523*$N1523,"")</f>
        <v/>
      </c>
      <c r="Q1523" s="31">
        <f>$M1523*$N1523</f>
        <v/>
      </c>
      <c r="R1523" s="29" t="n"/>
      <c r="S1523" s="39" t="n"/>
      <c r="T1523" s="29" t="inlineStr">
        <is>
          <t>No aplica: uniformes, clasificación que el inventario físico de Farmacia no releva</t>
        </is>
      </c>
      <c r="U1523" s="40" t="inlineStr">
        <is>
          <t>Fuera del alcance del inventario físico</t>
        </is>
      </c>
      <c r="V1523" s="29" t="n"/>
      <c r="W1523" s="29" t="n"/>
      <c r="X1523" s="29" t="n"/>
      <c r="Y1523" s="29" t="n"/>
      <c r="Z1523" s="29" t="n"/>
      <c r="AA1523" s="29" t="n"/>
    </row>
    <row r="1524">
      <c r="A1524" s="29" t="inlineStr">
        <is>
          <t>Salta</t>
        </is>
      </c>
      <c r="B1524" s="29" t="inlineStr">
        <is>
          <t>1130</t>
        </is>
      </c>
      <c r="C1524" s="29" t="inlineStr">
        <is>
          <t>Stock SAP</t>
        </is>
      </c>
      <c r="D1524" s="29" t="inlineStr">
        <is>
          <t>Uniformes</t>
        </is>
      </c>
      <c r="E1524" s="29" t="inlineStr">
        <is>
          <t>ZUNI</t>
        </is>
      </c>
      <c r="F1524" s="29" t="inlineStr">
        <is>
          <t>Fuera del alcance</t>
        </is>
      </c>
      <c r="G1524" s="29" t="inlineStr">
        <is>
          <t>3001400</t>
        </is>
      </c>
      <c r="H1524" s="29" t="inlineStr">
        <is>
          <t>REMERA PRIMERA PIEL TALLE L</t>
        </is>
      </c>
      <c r="I1524" s="29" t="n"/>
      <c r="J1524" s="29" t="n"/>
      <c r="K1524" s="30">
        <f>SUMIF('1130 Salta'!$A$2:$A$485,$G1524,'1130 Salta'!$I$2:$I$485)</f>
        <v/>
      </c>
      <c r="L1524" s="30">
        <f>SUMIF('1130 Salta'!$A$2:$A$485,$G1524,'1130 Salta'!$Q$2:$Q$485)</f>
        <v/>
      </c>
      <c r="M1524" s="30">
        <f>$K1524-$L1524</f>
        <v/>
      </c>
      <c r="N1524" s="31">
        <f>IFERROR(SUMIF('1130 Salta'!$A$2:$A$485,$G1524,'1130 Salta'!$M$2:$M$485)/$K1524,0)</f>
        <v/>
      </c>
      <c r="O1524" s="31">
        <f>IFERROR($K1524*$N1524,"")</f>
        <v/>
      </c>
      <c r="P1524" s="31">
        <f>IFERROR($L1524*$N1524,"")</f>
        <v/>
      </c>
      <c r="Q1524" s="31">
        <f>$M1524*$N1524</f>
        <v/>
      </c>
      <c r="R1524" s="29" t="n"/>
      <c r="S1524" s="39" t="n"/>
      <c r="T1524" s="29" t="inlineStr">
        <is>
          <t>No aplica: uniformes, clasificación que el inventario físico de Farmacia no releva</t>
        </is>
      </c>
      <c r="U1524" s="40" t="inlineStr">
        <is>
          <t>Fuera del alcance del inventario físico</t>
        </is>
      </c>
      <c r="V1524" s="29" t="n"/>
      <c r="W1524" s="29" t="n"/>
      <c r="X1524" s="29" t="n"/>
      <c r="Y1524" s="29" t="n"/>
      <c r="Z1524" s="29" t="n"/>
      <c r="AA1524" s="29" t="n"/>
    </row>
    <row r="1525">
      <c r="A1525" s="29" t="inlineStr">
        <is>
          <t>Salta</t>
        </is>
      </c>
      <c r="B1525" s="29" t="inlineStr">
        <is>
          <t>1130</t>
        </is>
      </c>
      <c r="C1525" s="29" t="inlineStr">
        <is>
          <t>Stock SAP</t>
        </is>
      </c>
      <c r="D1525" s="29" t="inlineStr">
        <is>
          <t>Uniformes</t>
        </is>
      </c>
      <c r="E1525" s="29" t="inlineStr">
        <is>
          <t>ZUNI</t>
        </is>
      </c>
      <c r="F1525" s="29" t="inlineStr">
        <is>
          <t>Fuera del alcance</t>
        </is>
      </c>
      <c r="G1525" s="29" t="inlineStr">
        <is>
          <t>3001401</t>
        </is>
      </c>
      <c r="H1525" s="29" t="inlineStr">
        <is>
          <t>REMERA PRIMERA PIEL TALLE XL</t>
        </is>
      </c>
      <c r="I1525" s="29" t="n"/>
      <c r="J1525" s="29" t="n"/>
      <c r="K1525" s="30">
        <f>SUMIF('1130 Salta'!$A$2:$A$485,$G1525,'1130 Salta'!$I$2:$I$485)</f>
        <v/>
      </c>
      <c r="L1525" s="30">
        <f>SUMIF('1130 Salta'!$A$2:$A$485,$G1525,'1130 Salta'!$Q$2:$Q$485)</f>
        <v/>
      </c>
      <c r="M1525" s="30">
        <f>$K1525-$L1525</f>
        <v/>
      </c>
      <c r="N1525" s="31">
        <f>IFERROR(SUMIF('1130 Salta'!$A$2:$A$485,$G1525,'1130 Salta'!$M$2:$M$485)/$K1525,0)</f>
        <v/>
      </c>
      <c r="O1525" s="31">
        <f>IFERROR($K1525*$N1525,"")</f>
        <v/>
      </c>
      <c r="P1525" s="31">
        <f>IFERROR($L1525*$N1525,"")</f>
        <v/>
      </c>
      <c r="Q1525" s="31">
        <f>$M1525*$N1525</f>
        <v/>
      </c>
      <c r="R1525" s="29" t="n"/>
      <c r="S1525" s="39" t="n"/>
      <c r="T1525" s="29" t="inlineStr">
        <is>
          <t>No aplica: uniformes, clasificación que el inventario físico de Farmacia no releva</t>
        </is>
      </c>
      <c r="U1525" s="40" t="inlineStr">
        <is>
          <t>Fuera del alcance del inventario físico</t>
        </is>
      </c>
      <c r="V1525" s="29" t="n"/>
      <c r="W1525" s="29" t="n"/>
      <c r="X1525" s="29" t="n"/>
      <c r="Y1525" s="29" t="n"/>
      <c r="Z1525" s="29" t="n"/>
      <c r="AA1525" s="29" t="n"/>
    </row>
    <row r="1526">
      <c r="A1526" s="29" t="inlineStr">
        <is>
          <t>Salta</t>
        </is>
      </c>
      <c r="B1526" s="29" t="inlineStr">
        <is>
          <t>1130</t>
        </is>
      </c>
      <c r="C1526" s="29" t="inlineStr">
        <is>
          <t>Stock SAP</t>
        </is>
      </c>
      <c r="D1526" s="29" t="inlineStr">
        <is>
          <t>Uniformes</t>
        </is>
      </c>
      <c r="E1526" s="29" t="inlineStr">
        <is>
          <t>ZUNI</t>
        </is>
      </c>
      <c r="F1526" s="29" t="inlineStr">
        <is>
          <t>Fuera del alcance</t>
        </is>
      </c>
      <c r="G1526" s="29" t="inlineStr">
        <is>
          <t>3001410</t>
        </is>
      </c>
      <c r="H1526" s="29" t="inlineStr">
        <is>
          <t>CAMPERA DE POLAR C/LOGO + REFLEC  S</t>
        </is>
      </c>
      <c r="I1526" s="29" t="n"/>
      <c r="J1526" s="29" t="n"/>
      <c r="K1526" s="30">
        <f>SUMIF('1130 Salta'!$A$2:$A$485,$G1526,'1130 Salta'!$I$2:$I$485)</f>
        <v/>
      </c>
      <c r="L1526" s="30">
        <f>SUMIF('1130 Salta'!$A$2:$A$485,$G1526,'1130 Salta'!$Q$2:$Q$485)</f>
        <v/>
      </c>
      <c r="M1526" s="30">
        <f>$K1526-$L1526</f>
        <v/>
      </c>
      <c r="N1526" s="31">
        <f>IFERROR(SUMIF('1130 Salta'!$A$2:$A$485,$G1526,'1130 Salta'!$M$2:$M$485)/$K1526,0)</f>
        <v/>
      </c>
      <c r="O1526" s="31">
        <f>IFERROR($K1526*$N1526,"")</f>
        <v/>
      </c>
      <c r="P1526" s="31">
        <f>IFERROR($L1526*$N1526,"")</f>
        <v/>
      </c>
      <c r="Q1526" s="31">
        <f>$M1526*$N1526</f>
        <v/>
      </c>
      <c r="R1526" s="29" t="n"/>
      <c r="S1526" s="39" t="n"/>
      <c r="T1526" s="29" t="inlineStr">
        <is>
          <t>No aplica: uniformes, clasificación que el inventario físico de Farmacia no releva</t>
        </is>
      </c>
      <c r="U1526" s="40" t="inlineStr">
        <is>
          <t>Fuera del alcance del inventario físico</t>
        </is>
      </c>
      <c r="V1526" s="29" t="n"/>
      <c r="W1526" s="29" t="n"/>
      <c r="X1526" s="29" t="n"/>
      <c r="Y1526" s="29" t="n"/>
      <c r="Z1526" s="29" t="n"/>
      <c r="AA1526" s="29" t="n"/>
    </row>
    <row r="1527">
      <c r="A1527" s="29" t="inlineStr">
        <is>
          <t>Salta</t>
        </is>
      </c>
      <c r="B1527" s="29" t="inlineStr">
        <is>
          <t>1130</t>
        </is>
      </c>
      <c r="C1527" s="29" t="inlineStr">
        <is>
          <t>Stock SAP</t>
        </is>
      </c>
      <c r="D1527" s="29" t="inlineStr">
        <is>
          <t>Uniformes</t>
        </is>
      </c>
      <c r="E1527" s="29" t="inlineStr">
        <is>
          <t>ZUNI</t>
        </is>
      </c>
      <c r="F1527" s="29" t="inlineStr">
        <is>
          <t>Fuera del alcance</t>
        </is>
      </c>
      <c r="G1527" s="29" t="inlineStr">
        <is>
          <t>3001411</t>
        </is>
      </c>
      <c r="H1527" s="29" t="inlineStr">
        <is>
          <t>CAMPERA DE POLAR C/LOGO + REFLEC  M</t>
        </is>
      </c>
      <c r="I1527" s="29" t="n"/>
      <c r="J1527" s="29" t="n"/>
      <c r="K1527" s="30">
        <f>SUMIF('1130 Salta'!$A$2:$A$485,$G1527,'1130 Salta'!$I$2:$I$485)</f>
        <v/>
      </c>
      <c r="L1527" s="30">
        <f>SUMIF('1130 Salta'!$A$2:$A$485,$G1527,'1130 Salta'!$Q$2:$Q$485)</f>
        <v/>
      </c>
      <c r="M1527" s="30">
        <f>$K1527-$L1527</f>
        <v/>
      </c>
      <c r="N1527" s="31">
        <f>IFERROR(SUMIF('1130 Salta'!$A$2:$A$485,$G1527,'1130 Salta'!$M$2:$M$485)/$K1527,0)</f>
        <v/>
      </c>
      <c r="O1527" s="31">
        <f>IFERROR($K1527*$N1527,"")</f>
        <v/>
      </c>
      <c r="P1527" s="31">
        <f>IFERROR($L1527*$N1527,"")</f>
        <v/>
      </c>
      <c r="Q1527" s="31">
        <f>$M1527*$N1527</f>
        <v/>
      </c>
      <c r="R1527" s="29" t="n"/>
      <c r="S1527" s="39" t="n"/>
      <c r="T1527" s="29" t="inlineStr">
        <is>
          <t>No aplica: uniformes, clasificación que el inventario físico de Farmacia no releva</t>
        </is>
      </c>
      <c r="U1527" s="40" t="inlineStr">
        <is>
          <t>Fuera del alcance del inventario físico</t>
        </is>
      </c>
      <c r="V1527" s="29" t="n"/>
      <c r="W1527" s="29" t="n"/>
      <c r="X1527" s="29" t="n"/>
      <c r="Y1527" s="29" t="n"/>
      <c r="Z1527" s="29" t="n"/>
      <c r="AA1527" s="29" t="n"/>
    </row>
    <row r="1528">
      <c r="A1528" s="29" t="inlineStr">
        <is>
          <t>Salta</t>
        </is>
      </c>
      <c r="B1528" s="29" t="inlineStr">
        <is>
          <t>1130</t>
        </is>
      </c>
      <c r="C1528" s="29" t="inlineStr">
        <is>
          <t>Stock SAP</t>
        </is>
      </c>
      <c r="D1528" s="29" t="inlineStr">
        <is>
          <t>Uniformes</t>
        </is>
      </c>
      <c r="E1528" s="29" t="inlineStr">
        <is>
          <t>ZUNI</t>
        </is>
      </c>
      <c r="F1528" s="29" t="inlineStr">
        <is>
          <t>Fuera del alcance</t>
        </is>
      </c>
      <c r="G1528" s="29" t="inlineStr">
        <is>
          <t>3001412</t>
        </is>
      </c>
      <c r="H1528" s="29" t="inlineStr">
        <is>
          <t>CAMPERA DE POLAR C/LOGO + REFLEC  L</t>
        </is>
      </c>
      <c r="I1528" s="29" t="n"/>
      <c r="J1528" s="29" t="n"/>
      <c r="K1528" s="30">
        <f>SUMIF('1130 Salta'!$A$2:$A$485,$G1528,'1130 Salta'!$I$2:$I$485)</f>
        <v/>
      </c>
      <c r="L1528" s="30">
        <f>SUMIF('1130 Salta'!$A$2:$A$485,$G1528,'1130 Salta'!$Q$2:$Q$485)</f>
        <v/>
      </c>
      <c r="M1528" s="30">
        <f>$K1528-$L1528</f>
        <v/>
      </c>
      <c r="N1528" s="31">
        <f>IFERROR(SUMIF('1130 Salta'!$A$2:$A$485,$G1528,'1130 Salta'!$M$2:$M$485)/$K1528,0)</f>
        <v/>
      </c>
      <c r="O1528" s="31">
        <f>IFERROR($K1528*$N1528,"")</f>
        <v/>
      </c>
      <c r="P1528" s="31">
        <f>IFERROR($L1528*$N1528,"")</f>
        <v/>
      </c>
      <c r="Q1528" s="31">
        <f>$M1528*$N1528</f>
        <v/>
      </c>
      <c r="R1528" s="29" t="n"/>
      <c r="S1528" s="39" t="n"/>
      <c r="T1528" s="29" t="inlineStr">
        <is>
          <t>No aplica: uniformes, clasificación que el inventario físico de Farmacia no releva</t>
        </is>
      </c>
      <c r="U1528" s="40" t="inlineStr">
        <is>
          <t>Fuera del alcance del inventario físico</t>
        </is>
      </c>
      <c r="V1528" s="29" t="n"/>
      <c r="W1528" s="29" t="n"/>
      <c r="X1528" s="29" t="n"/>
      <c r="Y1528" s="29" t="n"/>
      <c r="Z1528" s="29" t="n"/>
      <c r="AA1528" s="29" t="n"/>
    </row>
    <row r="1529">
      <c r="A1529" s="29" t="inlineStr">
        <is>
          <t>Salta</t>
        </is>
      </c>
      <c r="B1529" s="29" t="inlineStr">
        <is>
          <t>1130</t>
        </is>
      </c>
      <c r="C1529" s="29" t="inlineStr">
        <is>
          <t>Stock SAP</t>
        </is>
      </c>
      <c r="D1529" s="29" t="inlineStr">
        <is>
          <t>Uniformes</t>
        </is>
      </c>
      <c r="E1529" s="29" t="inlineStr">
        <is>
          <t>ZUNI</t>
        </is>
      </c>
      <c r="F1529" s="29" t="inlineStr">
        <is>
          <t>Fuera del alcance</t>
        </is>
      </c>
      <c r="G1529" s="29" t="inlineStr">
        <is>
          <t>3001413</t>
        </is>
      </c>
      <c r="H1529" s="29" t="inlineStr">
        <is>
          <t>CAMPERA DE POLAR C/LOGO + REFLEC  XL</t>
        </is>
      </c>
      <c r="I1529" s="29" t="n"/>
      <c r="J1529" s="29" t="n"/>
      <c r="K1529" s="30">
        <f>SUMIF('1130 Salta'!$A$2:$A$485,$G1529,'1130 Salta'!$I$2:$I$485)</f>
        <v/>
      </c>
      <c r="L1529" s="30">
        <f>SUMIF('1130 Salta'!$A$2:$A$485,$G1529,'1130 Salta'!$Q$2:$Q$485)</f>
        <v/>
      </c>
      <c r="M1529" s="30">
        <f>$K1529-$L1529</f>
        <v/>
      </c>
      <c r="N1529" s="31">
        <f>IFERROR(SUMIF('1130 Salta'!$A$2:$A$485,$G1529,'1130 Salta'!$M$2:$M$485)/$K1529,0)</f>
        <v/>
      </c>
      <c r="O1529" s="31">
        <f>IFERROR($K1529*$N1529,"")</f>
        <v/>
      </c>
      <c r="P1529" s="31">
        <f>IFERROR($L1529*$N1529,"")</f>
        <v/>
      </c>
      <c r="Q1529" s="31">
        <f>$M1529*$N1529</f>
        <v/>
      </c>
      <c r="R1529" s="29" t="n"/>
      <c r="S1529" s="39" t="n"/>
      <c r="T1529" s="29" t="inlineStr">
        <is>
          <t>No aplica: uniformes, clasificación que el inventario físico de Farmacia no releva</t>
        </is>
      </c>
      <c r="U1529" s="40" t="inlineStr">
        <is>
          <t>Fuera del alcance del inventario físico</t>
        </is>
      </c>
      <c r="V1529" s="29" t="n"/>
      <c r="W1529" s="29" t="n"/>
      <c r="X1529" s="29" t="n"/>
      <c r="Y1529" s="29" t="n"/>
      <c r="Z1529" s="29" t="n"/>
      <c r="AA1529" s="29" t="n"/>
    </row>
    <row r="1530">
      <c r="A1530" s="29" t="inlineStr">
        <is>
          <t>Salta</t>
        </is>
      </c>
      <c r="B1530" s="29" t="inlineStr">
        <is>
          <t>1130</t>
        </is>
      </c>
      <c r="C1530" s="29" t="inlineStr">
        <is>
          <t>Stock SAP</t>
        </is>
      </c>
      <c r="D1530" s="29" t="inlineStr">
        <is>
          <t>Uniformes</t>
        </is>
      </c>
      <c r="E1530" s="29" t="inlineStr">
        <is>
          <t>ZUNI</t>
        </is>
      </c>
      <c r="F1530" s="29" t="inlineStr">
        <is>
          <t>Fuera del alcance</t>
        </is>
      </c>
      <c r="G1530" s="29" t="inlineStr">
        <is>
          <t>3001416</t>
        </is>
      </c>
      <c r="H1530" s="29" t="inlineStr">
        <is>
          <t>PANTALON TERMICO 38</t>
        </is>
      </c>
      <c r="I1530" s="29" t="n"/>
      <c r="J1530" s="29" t="n"/>
      <c r="K1530" s="30">
        <f>SUMIF('1130 Salta'!$A$2:$A$485,$G1530,'1130 Salta'!$I$2:$I$485)</f>
        <v/>
      </c>
      <c r="L1530" s="30">
        <f>SUMIF('1130 Salta'!$A$2:$A$485,$G1530,'1130 Salta'!$Q$2:$Q$485)</f>
        <v/>
      </c>
      <c r="M1530" s="30">
        <f>$K1530-$L1530</f>
        <v/>
      </c>
      <c r="N1530" s="31">
        <f>IFERROR(SUMIF('1130 Salta'!$A$2:$A$485,$G1530,'1130 Salta'!$M$2:$M$485)/$K1530,0)</f>
        <v/>
      </c>
      <c r="O1530" s="31">
        <f>IFERROR($K1530*$N1530,"")</f>
        <v/>
      </c>
      <c r="P1530" s="31">
        <f>IFERROR($L1530*$N1530,"")</f>
        <v/>
      </c>
      <c r="Q1530" s="31">
        <f>$M1530*$N1530</f>
        <v/>
      </c>
      <c r="R1530" s="29" t="n"/>
      <c r="S1530" s="39" t="n"/>
      <c r="T1530" s="29" t="inlineStr">
        <is>
          <t>No aplica: uniformes, clasificación que el inventario físico de Farmacia no releva</t>
        </is>
      </c>
      <c r="U1530" s="40" t="inlineStr">
        <is>
          <t>Fuera del alcance del inventario físico</t>
        </is>
      </c>
      <c r="V1530" s="29" t="n"/>
      <c r="W1530" s="29" t="n"/>
      <c r="X1530" s="29" t="n"/>
      <c r="Y1530" s="29" t="n"/>
      <c r="Z1530" s="29" t="n"/>
      <c r="AA1530" s="29" t="n"/>
    </row>
    <row r="1531">
      <c r="A1531" s="29" t="inlineStr">
        <is>
          <t>Salta</t>
        </is>
      </c>
      <c r="B1531" s="29" t="inlineStr">
        <is>
          <t>1130</t>
        </is>
      </c>
      <c r="C1531" s="29" t="inlineStr">
        <is>
          <t>Stock SAP</t>
        </is>
      </c>
      <c r="D1531" s="29" t="inlineStr">
        <is>
          <t>Uniformes</t>
        </is>
      </c>
      <c r="E1531" s="29" t="inlineStr">
        <is>
          <t>ZUNI</t>
        </is>
      </c>
      <c r="F1531" s="29" t="inlineStr">
        <is>
          <t>Fuera del alcance</t>
        </is>
      </c>
      <c r="G1531" s="29" t="inlineStr">
        <is>
          <t>3001417</t>
        </is>
      </c>
      <c r="H1531" s="29" t="inlineStr">
        <is>
          <t>PANTALON TERMICO 42</t>
        </is>
      </c>
      <c r="I1531" s="29" t="n"/>
      <c r="J1531" s="29" t="n"/>
      <c r="K1531" s="30">
        <f>SUMIF('1130 Salta'!$A$2:$A$485,$G1531,'1130 Salta'!$I$2:$I$485)</f>
        <v/>
      </c>
      <c r="L1531" s="30">
        <f>SUMIF('1130 Salta'!$A$2:$A$485,$G1531,'1130 Salta'!$Q$2:$Q$485)</f>
        <v/>
      </c>
      <c r="M1531" s="30">
        <f>$K1531-$L1531</f>
        <v/>
      </c>
      <c r="N1531" s="31">
        <f>IFERROR(SUMIF('1130 Salta'!$A$2:$A$485,$G1531,'1130 Salta'!$M$2:$M$485)/$K1531,0)</f>
        <v/>
      </c>
      <c r="O1531" s="31">
        <f>IFERROR($K1531*$N1531,"")</f>
        <v/>
      </c>
      <c r="P1531" s="31">
        <f>IFERROR($L1531*$N1531,"")</f>
        <v/>
      </c>
      <c r="Q1531" s="31">
        <f>$M1531*$N1531</f>
        <v/>
      </c>
      <c r="R1531" s="29" t="n"/>
      <c r="S1531" s="39" t="n"/>
      <c r="T1531" s="29" t="inlineStr">
        <is>
          <t>No aplica: uniformes, clasificación que el inventario físico de Farmacia no releva</t>
        </is>
      </c>
      <c r="U1531" s="40" t="inlineStr">
        <is>
          <t>Fuera del alcance del inventario físico</t>
        </is>
      </c>
      <c r="V1531" s="29" t="n"/>
      <c r="W1531" s="29" t="n"/>
      <c r="X1531" s="29" t="n"/>
      <c r="Y1531" s="29" t="n"/>
      <c r="Z1531" s="29" t="n"/>
      <c r="AA1531" s="29" t="n"/>
    </row>
    <row r="1532">
      <c r="A1532" s="29" t="inlineStr">
        <is>
          <t>Salta</t>
        </is>
      </c>
      <c r="B1532" s="29" t="inlineStr">
        <is>
          <t>1130</t>
        </is>
      </c>
      <c r="C1532" s="29" t="inlineStr">
        <is>
          <t>Stock SAP</t>
        </is>
      </c>
      <c r="D1532" s="29" t="inlineStr">
        <is>
          <t>Uniformes</t>
        </is>
      </c>
      <c r="E1532" s="29" t="inlineStr">
        <is>
          <t>ZUNI</t>
        </is>
      </c>
      <c r="F1532" s="29" t="inlineStr">
        <is>
          <t>Fuera del alcance</t>
        </is>
      </c>
      <c r="G1532" s="29" t="inlineStr">
        <is>
          <t>3001418</t>
        </is>
      </c>
      <c r="H1532" s="29" t="inlineStr">
        <is>
          <t>PANTALON TERMICO 44</t>
        </is>
      </c>
      <c r="I1532" s="29" t="n"/>
      <c r="J1532" s="29" t="n"/>
      <c r="K1532" s="30">
        <f>SUMIF('1130 Salta'!$A$2:$A$485,$G1532,'1130 Salta'!$I$2:$I$485)</f>
        <v/>
      </c>
      <c r="L1532" s="30">
        <f>SUMIF('1130 Salta'!$A$2:$A$485,$G1532,'1130 Salta'!$Q$2:$Q$485)</f>
        <v/>
      </c>
      <c r="M1532" s="30">
        <f>$K1532-$L1532</f>
        <v/>
      </c>
      <c r="N1532" s="31">
        <f>IFERROR(SUMIF('1130 Salta'!$A$2:$A$485,$G1532,'1130 Salta'!$M$2:$M$485)/$K1532,0)</f>
        <v/>
      </c>
      <c r="O1532" s="31">
        <f>IFERROR($K1532*$N1532,"")</f>
        <v/>
      </c>
      <c r="P1532" s="31">
        <f>IFERROR($L1532*$N1532,"")</f>
        <v/>
      </c>
      <c r="Q1532" s="31">
        <f>$M1532*$N1532</f>
        <v/>
      </c>
      <c r="R1532" s="29" t="n"/>
      <c r="S1532" s="39" t="n"/>
      <c r="T1532" s="29" t="inlineStr">
        <is>
          <t>No aplica: uniformes, clasificación que el inventario físico de Farmacia no releva</t>
        </is>
      </c>
      <c r="U1532" s="40" t="inlineStr">
        <is>
          <t>Fuera del alcance del inventario físico</t>
        </is>
      </c>
      <c r="V1532" s="29" t="n"/>
      <c r="W1532" s="29" t="n"/>
      <c r="X1532" s="29" t="n"/>
      <c r="Y1532" s="29" t="n"/>
      <c r="Z1532" s="29" t="n"/>
      <c r="AA1532" s="29" t="n"/>
    </row>
    <row r="1533">
      <c r="A1533" s="29" t="inlineStr">
        <is>
          <t>Salta</t>
        </is>
      </c>
      <c r="B1533" s="29" t="inlineStr">
        <is>
          <t>1130</t>
        </is>
      </c>
      <c r="C1533" s="29" t="inlineStr">
        <is>
          <t>Stock SAP</t>
        </is>
      </c>
      <c r="D1533" s="29" t="inlineStr">
        <is>
          <t>Uniformes</t>
        </is>
      </c>
      <c r="E1533" s="29" t="inlineStr">
        <is>
          <t>ZUNI</t>
        </is>
      </c>
      <c r="F1533" s="29" t="inlineStr">
        <is>
          <t>Fuera del alcance</t>
        </is>
      </c>
      <c r="G1533" s="29" t="inlineStr">
        <is>
          <t>3001420</t>
        </is>
      </c>
      <c r="H1533" s="29" t="inlineStr">
        <is>
          <t>PANTALON TERMICO 50</t>
        </is>
      </c>
      <c r="I1533" s="29" t="n"/>
      <c r="J1533" s="29" t="n"/>
      <c r="K1533" s="30">
        <f>SUMIF('1130 Salta'!$A$2:$A$485,$G1533,'1130 Salta'!$I$2:$I$485)</f>
        <v/>
      </c>
      <c r="L1533" s="30">
        <f>SUMIF('1130 Salta'!$A$2:$A$485,$G1533,'1130 Salta'!$Q$2:$Q$485)</f>
        <v/>
      </c>
      <c r="M1533" s="30">
        <f>$K1533-$L1533</f>
        <v/>
      </c>
      <c r="N1533" s="31">
        <f>IFERROR(SUMIF('1130 Salta'!$A$2:$A$485,$G1533,'1130 Salta'!$M$2:$M$485)/$K1533,0)</f>
        <v/>
      </c>
      <c r="O1533" s="31">
        <f>IFERROR($K1533*$N1533,"")</f>
        <v/>
      </c>
      <c r="P1533" s="31">
        <f>IFERROR($L1533*$N1533,"")</f>
        <v/>
      </c>
      <c r="Q1533" s="31">
        <f>$M1533*$N1533</f>
        <v/>
      </c>
      <c r="R1533" s="29" t="n"/>
      <c r="S1533" s="39" t="n"/>
      <c r="T1533" s="29" t="inlineStr">
        <is>
          <t>No aplica: uniformes, clasificación que el inventario físico de Farmacia no releva</t>
        </is>
      </c>
      <c r="U1533" s="40" t="inlineStr">
        <is>
          <t>Fuera del alcance del inventario físico</t>
        </is>
      </c>
      <c r="V1533" s="29" t="n"/>
      <c r="W1533" s="29" t="n"/>
      <c r="X1533" s="29" t="n"/>
      <c r="Y1533" s="29" t="n"/>
      <c r="Z1533" s="29" t="n"/>
      <c r="AA1533" s="29" t="n"/>
    </row>
    <row r="1534">
      <c r="A1534" s="29" t="inlineStr">
        <is>
          <t>Salta</t>
        </is>
      </c>
      <c r="B1534" s="29" t="inlineStr">
        <is>
          <t>1130</t>
        </is>
      </c>
      <c r="C1534" s="29" t="inlineStr">
        <is>
          <t>Stock SAP</t>
        </is>
      </c>
      <c r="D1534" s="29" t="inlineStr">
        <is>
          <t>Uniformes</t>
        </is>
      </c>
      <c r="E1534" s="29" t="inlineStr">
        <is>
          <t>ZUNI</t>
        </is>
      </c>
      <c r="F1534" s="29" t="inlineStr">
        <is>
          <t>Fuera del alcance</t>
        </is>
      </c>
      <c r="G1534" s="29" t="inlineStr">
        <is>
          <t>3001460</t>
        </is>
      </c>
      <c r="H1534" s="29" t="inlineStr">
        <is>
          <t>CONJUNTO PRIMERA PIEL S</t>
        </is>
      </c>
      <c r="I1534" s="29" t="n"/>
      <c r="J1534" s="29" t="n"/>
      <c r="K1534" s="30">
        <f>SUMIF('1130 Salta'!$A$2:$A$485,$G1534,'1130 Salta'!$I$2:$I$485)</f>
        <v/>
      </c>
      <c r="L1534" s="30">
        <f>SUMIF('1130 Salta'!$A$2:$A$485,$G1534,'1130 Salta'!$Q$2:$Q$485)</f>
        <v/>
      </c>
      <c r="M1534" s="30">
        <f>$K1534-$L1534</f>
        <v/>
      </c>
      <c r="N1534" s="31">
        <f>IFERROR(SUMIF('1130 Salta'!$A$2:$A$485,$G1534,'1130 Salta'!$M$2:$M$485)/$K1534,0)</f>
        <v/>
      </c>
      <c r="O1534" s="31">
        <f>IFERROR($K1534*$N1534,"")</f>
        <v/>
      </c>
      <c r="P1534" s="31">
        <f>IFERROR($L1534*$N1534,"")</f>
        <v/>
      </c>
      <c r="Q1534" s="31">
        <f>$M1534*$N1534</f>
        <v/>
      </c>
      <c r="R1534" s="29" t="n"/>
      <c r="S1534" s="39" t="n"/>
      <c r="T1534" s="29" t="inlineStr">
        <is>
          <t>No aplica: uniformes, clasificación que el inventario físico de Farmacia no releva</t>
        </is>
      </c>
      <c r="U1534" s="40" t="inlineStr">
        <is>
          <t>Fuera del alcance del inventario físico</t>
        </is>
      </c>
      <c r="V1534" s="29" t="n"/>
      <c r="W1534" s="29" t="n"/>
      <c r="X1534" s="29" t="n"/>
      <c r="Y1534" s="29" t="n"/>
      <c r="Z1534" s="29" t="n"/>
      <c r="AA1534" s="29" t="n"/>
    </row>
    <row r="1535">
      <c r="A1535" s="29" t="inlineStr">
        <is>
          <t>Salta</t>
        </is>
      </c>
      <c r="B1535" s="29" t="inlineStr">
        <is>
          <t>1130</t>
        </is>
      </c>
      <c r="C1535" s="29" t="inlineStr">
        <is>
          <t>Stock SAP</t>
        </is>
      </c>
      <c r="D1535" s="29" t="inlineStr">
        <is>
          <t>Uniformes</t>
        </is>
      </c>
      <c r="E1535" s="29" t="inlineStr">
        <is>
          <t>ZUNI</t>
        </is>
      </c>
      <c r="F1535" s="29" t="inlineStr">
        <is>
          <t>Fuera del alcance</t>
        </is>
      </c>
      <c r="G1535" s="29" t="inlineStr">
        <is>
          <t>3001461</t>
        </is>
      </c>
      <c r="H1535" s="29" t="inlineStr">
        <is>
          <t>CONJUNTO PRIMERA PIEL M</t>
        </is>
      </c>
      <c r="I1535" s="29" t="n"/>
      <c r="J1535" s="29" t="n"/>
      <c r="K1535" s="30">
        <f>SUMIF('1130 Salta'!$A$2:$A$485,$G1535,'1130 Salta'!$I$2:$I$485)</f>
        <v/>
      </c>
      <c r="L1535" s="30">
        <f>SUMIF('1130 Salta'!$A$2:$A$485,$G1535,'1130 Salta'!$Q$2:$Q$485)</f>
        <v/>
      </c>
      <c r="M1535" s="30">
        <f>$K1535-$L1535</f>
        <v/>
      </c>
      <c r="N1535" s="31">
        <f>IFERROR(SUMIF('1130 Salta'!$A$2:$A$485,$G1535,'1130 Salta'!$M$2:$M$485)/$K1535,0)</f>
        <v/>
      </c>
      <c r="O1535" s="31">
        <f>IFERROR($K1535*$N1535,"")</f>
        <v/>
      </c>
      <c r="P1535" s="31">
        <f>IFERROR($L1535*$N1535,"")</f>
        <v/>
      </c>
      <c r="Q1535" s="31">
        <f>$M1535*$N1535</f>
        <v/>
      </c>
      <c r="R1535" s="29" t="n"/>
      <c r="S1535" s="39" t="n"/>
      <c r="T1535" s="29" t="inlineStr">
        <is>
          <t>No aplica: uniformes, clasificación que el inventario físico de Farmacia no releva</t>
        </is>
      </c>
      <c r="U1535" s="40" t="inlineStr">
        <is>
          <t>Fuera del alcance del inventario físico</t>
        </is>
      </c>
      <c r="V1535" s="29" t="n"/>
      <c r="W1535" s="29" t="n"/>
      <c r="X1535" s="29" t="n"/>
      <c r="Y1535" s="29" t="n"/>
      <c r="Z1535" s="29" t="n"/>
      <c r="AA1535" s="29" t="n"/>
    </row>
    <row r="1536">
      <c r="A1536" s="29" t="inlineStr">
        <is>
          <t>Salta</t>
        </is>
      </c>
      <c r="B1536" s="29" t="inlineStr">
        <is>
          <t>1130</t>
        </is>
      </c>
      <c r="C1536" s="29" t="inlineStr">
        <is>
          <t>Stock SAP</t>
        </is>
      </c>
      <c r="D1536" s="29" t="inlineStr">
        <is>
          <t>Uniformes</t>
        </is>
      </c>
      <c r="E1536" s="29" t="inlineStr">
        <is>
          <t>ZUNI</t>
        </is>
      </c>
      <c r="F1536" s="29" t="inlineStr">
        <is>
          <t>Fuera del alcance</t>
        </is>
      </c>
      <c r="G1536" s="29" t="inlineStr">
        <is>
          <t>3001464</t>
        </is>
      </c>
      <c r="H1536" s="29" t="inlineStr">
        <is>
          <t>CONJUNTO PRIMERA PIEL XXL</t>
        </is>
      </c>
      <c r="I1536" s="29" t="n"/>
      <c r="J1536" s="29" t="n"/>
      <c r="K1536" s="30">
        <f>SUMIF('1130 Salta'!$A$2:$A$485,$G1536,'1130 Salta'!$I$2:$I$485)</f>
        <v/>
      </c>
      <c r="L1536" s="30">
        <f>SUMIF('1130 Salta'!$A$2:$A$485,$G1536,'1130 Salta'!$Q$2:$Q$485)</f>
        <v/>
      </c>
      <c r="M1536" s="30">
        <f>$K1536-$L1536</f>
        <v/>
      </c>
      <c r="N1536" s="31">
        <f>IFERROR(SUMIF('1130 Salta'!$A$2:$A$485,$G1536,'1130 Salta'!$M$2:$M$485)/$K1536,0)</f>
        <v/>
      </c>
      <c r="O1536" s="31">
        <f>IFERROR($K1536*$N1536,"")</f>
        <v/>
      </c>
      <c r="P1536" s="31">
        <f>IFERROR($L1536*$N1536,"")</f>
        <v/>
      </c>
      <c r="Q1536" s="31">
        <f>$M1536*$N1536</f>
        <v/>
      </c>
      <c r="R1536" s="29" t="n"/>
      <c r="S1536" s="39" t="n"/>
      <c r="T1536" s="29" t="inlineStr">
        <is>
          <t>No aplica: uniformes, clasificación que el inventario físico de Farmacia no releva</t>
        </is>
      </c>
      <c r="U1536" s="40" t="inlineStr">
        <is>
          <t>Fuera del alcance del inventario físico</t>
        </is>
      </c>
      <c r="V1536" s="29" t="n"/>
      <c r="W1536" s="29" t="n"/>
      <c r="X1536" s="29" t="n"/>
      <c r="Y1536" s="29" t="n"/>
      <c r="Z1536" s="29" t="n"/>
      <c r="AA1536" s="29" t="n"/>
    </row>
    <row r="1537">
      <c r="A1537" s="29" t="inlineStr">
        <is>
          <t>Salta</t>
        </is>
      </c>
      <c r="B1537" s="29" t="inlineStr">
        <is>
          <t>1130</t>
        </is>
      </c>
      <c r="C1537" s="29" t="inlineStr">
        <is>
          <t>Stock SAP</t>
        </is>
      </c>
      <c r="D1537" s="29" t="inlineStr">
        <is>
          <t>Medicamentos</t>
        </is>
      </c>
      <c r="E1537" s="29" t="inlineStr">
        <is>
          <t>ZMED</t>
        </is>
      </c>
      <c r="F1537" s="29" t="inlineStr">
        <is>
          <t>Dentro del alcance</t>
        </is>
      </c>
      <c r="G1537" s="29" t="inlineStr">
        <is>
          <t>1000027</t>
        </is>
      </c>
      <c r="H1537" s="29" t="inlineStr">
        <is>
          <t>LARINGOSCOPIO ADULTO DE TRES RAMAS</t>
        </is>
      </c>
      <c r="I1537" s="29" t="inlineStr">
        <is>
          <t>424; 165</t>
        </is>
      </c>
      <c r="J1537" s="29" t="inlineStr">
        <is>
          <t>Lagingoscopio pediatrico c/ 3 ramas rectas; Laringoscopio adulto de tres ramas</t>
        </is>
      </c>
      <c r="K1537" s="30">
        <f>SUMIF('1130 Salta'!$A$2:$A$485,$G1537,'1130 Salta'!$I$2:$I$485)</f>
        <v/>
      </c>
      <c r="L1537" s="30">
        <f>SUMIF('1130 Salta'!$A$2:$A$485,$G1537,'1130 Salta'!$Q$2:$Q$485)</f>
        <v/>
      </c>
      <c r="M1537" s="30">
        <f>$K1537-$L1537</f>
        <v/>
      </c>
      <c r="N1537" s="31">
        <f>IFERROR(SUMIF('1130 Salta'!$A$2:$A$485,$G1537,'1130 Salta'!$M$2:$M$485)/$K1537,0)</f>
        <v/>
      </c>
      <c r="O1537" s="31">
        <f>IFERROR($K1537*$N1537,"")</f>
        <v/>
      </c>
      <c r="P1537" s="31">
        <f>IFERROR($L1537*$N1537,"")</f>
        <v/>
      </c>
      <c r="Q1537" s="31">
        <f>$M1537*$N1537</f>
        <v/>
      </c>
      <c r="R1537" s="29" t="n"/>
      <c r="S1537" s="38" t="inlineStr">
        <is>
          <t>Baja</t>
        </is>
      </c>
      <c r="T1537" s="29" t="inlineStr">
        <is>
          <t>Homologado – confianza Baja – pendiente de validación</t>
        </is>
      </c>
      <c r="U1537" s="37" t="inlineStr">
        <is>
          <t>Dar de alta en SAP</t>
        </is>
      </c>
      <c r="V1537" s="29" t="inlineStr">
        <is>
          <t>Cruce por nomenclatura SAP; Homologación por código Avain (master E-200)</t>
        </is>
      </c>
      <c r="W1537" s="29" t="inlineStr">
        <is>
          <t>No</t>
        </is>
      </c>
      <c r="X1537" s="29" t="n"/>
      <c r="Y1537" s="29" t="inlineStr">
        <is>
          <t>Sí</t>
        </is>
      </c>
      <c r="Z1537" s="29" t="inlineStr">
        <is>
          <t>E-200; K-259</t>
        </is>
      </c>
      <c r="AA1537" s="29" t="inlineStr">
        <is>
          <t>Varias denominaciones del inventario físico corresponden a este material SAP (424 Lagingoscopio pediatrico c/ 3 ramas rectas; 165 Laringoscopio adulto de tres ramas). Se sumaron las cantidades físicas. Homologado al master K-259, pero sus códigos SAP (1000028) no figuran en el stock SAP de este centro. Cruce por nomenclatura: similitud 0.47. Homologación: confianza base Alta + confianza SAP Alta → Alta.</t>
        </is>
      </c>
    </row>
    <row r="1538">
      <c r="A1538" s="29" t="inlineStr">
        <is>
          <t>Salta</t>
        </is>
      </c>
      <c r="B1538" s="29" t="inlineStr">
        <is>
          <t>1130</t>
        </is>
      </c>
      <c r="C1538" s="29" t="inlineStr">
        <is>
          <t>Stock SAP</t>
        </is>
      </c>
      <c r="D1538" s="29" t="inlineStr">
        <is>
          <t>Medicamentos</t>
        </is>
      </c>
      <c r="E1538" s="29" t="inlineStr">
        <is>
          <t>ZMED</t>
        </is>
      </c>
      <c r="F1538" s="29" t="inlineStr">
        <is>
          <t>Dentro del alcance</t>
        </is>
      </c>
      <c r="G1538" s="29" t="inlineStr">
        <is>
          <t>1000561</t>
        </is>
      </c>
      <c r="H1538" s="29" t="inlineStr">
        <is>
          <t>ACETILCISTEINA 600MG COMP</t>
        </is>
      </c>
      <c r="I1538" s="29" t="inlineStr">
        <is>
          <t>7</t>
        </is>
      </c>
      <c r="J1538" s="29" t="inlineStr">
        <is>
          <t>ACEMUK (N-Acetilcisteina) 600 Comprimidos efervecesntes</t>
        </is>
      </c>
      <c r="K1538" s="30">
        <f>SUMIF('1130 Salta'!$A$2:$A$485,$G1538,'1130 Salta'!$I$2:$I$485)</f>
        <v/>
      </c>
      <c r="L1538" s="30">
        <f>SUMIF('1130 Salta'!$A$2:$A$485,$G1538,'1130 Salta'!$Q$2:$Q$485)</f>
        <v/>
      </c>
      <c r="M1538" s="30">
        <f>$K1538-$L1538</f>
        <v/>
      </c>
      <c r="N1538" s="31">
        <f>IFERROR(SUMIF('1130 Salta'!$A$2:$A$485,$G1538,'1130 Salta'!$M$2:$M$485)/$K1538,0)</f>
        <v/>
      </c>
      <c r="O1538" s="31">
        <f>IFERROR($K1538*$N1538,"")</f>
        <v/>
      </c>
      <c r="P1538" s="31">
        <f>IFERROR($L1538*$N1538,"")</f>
        <v/>
      </c>
      <c r="Q1538" s="31">
        <f>$M1538*$N1538</f>
        <v/>
      </c>
      <c r="R1538" s="29" t="n"/>
      <c r="S1538" s="38" t="inlineStr">
        <is>
          <t>Baja</t>
        </is>
      </c>
      <c r="T1538" s="29" t="inlineStr">
        <is>
          <t>Homologado – confianza Baja – pendiente de validación</t>
        </is>
      </c>
      <c r="U1538" s="37" t="inlineStr">
        <is>
          <t>Dar de alta en SAP</t>
        </is>
      </c>
      <c r="V1538" s="29" t="inlineStr">
        <is>
          <t>Cruce por nomenclatura SAP</t>
        </is>
      </c>
      <c r="W1538" s="29" t="inlineStr">
        <is>
          <t>No</t>
        </is>
      </c>
      <c r="X1538" s="29" t="n"/>
      <c r="Y1538" s="29" t="inlineStr">
        <is>
          <t>No</t>
        </is>
      </c>
      <c r="Z1538" s="29" t="n"/>
      <c r="AA1538" s="29" t="inlineStr">
        <is>
          <t>Cruce por nomenclatura: una nomenclatura no informa dosis; similitud 0.68.</t>
        </is>
      </c>
    </row>
    <row r="1539">
      <c r="A1539" s="29" t="inlineStr">
        <is>
          <t>Salta</t>
        </is>
      </c>
      <c r="B1539" s="29" t="inlineStr">
        <is>
          <t>1130</t>
        </is>
      </c>
      <c r="C1539" s="29" t="inlineStr">
        <is>
          <t>Stock SAP</t>
        </is>
      </c>
      <c r="D1539" s="29" t="inlineStr">
        <is>
          <t>Medicamentos</t>
        </is>
      </c>
      <c r="E1539" s="29" t="inlineStr">
        <is>
          <t>ZMED</t>
        </is>
      </c>
      <c r="F1539" s="29" t="inlineStr">
        <is>
          <t>Dentro del alcance</t>
        </is>
      </c>
      <c r="G1539" s="29" t="inlineStr">
        <is>
          <t>1001034</t>
        </is>
      </c>
      <c r="H1539" s="29" t="inlineStr">
        <is>
          <t>TRAMADOL 50MG 20 UN COMPRIMIDOS</t>
        </is>
      </c>
      <c r="I1539" s="29" t="n"/>
      <c r="J1539" s="29" t="n"/>
      <c r="K1539" s="30">
        <f>SUMIF('1130 Salta'!$A$2:$A$485,$G1539,'1130 Salta'!$I$2:$I$485)</f>
        <v/>
      </c>
      <c r="L1539" s="30">
        <f>SUMIF('1130 Salta'!$A$2:$A$485,$G1539,'1130 Salta'!$Q$2:$Q$485)</f>
        <v/>
      </c>
      <c r="M1539" s="30">
        <f>$K1539-$L1539</f>
        <v/>
      </c>
      <c r="N1539" s="31">
        <f>IFERROR(SUMIF('1130 Salta'!$A$2:$A$485,$G1539,'1130 Salta'!$M$2:$M$485)/$K1539,0)</f>
        <v/>
      </c>
      <c r="O1539" s="31">
        <f>IFERROR($K1539*$N1539,"")</f>
        <v/>
      </c>
      <c r="P1539" s="31">
        <f>IFERROR($L1539*$N1539,"")</f>
        <v/>
      </c>
      <c r="Q1539" s="31">
        <f>$M1539*$N1539</f>
        <v/>
      </c>
      <c r="R1539" s="29" t="n"/>
      <c r="S1539" s="39" t="n"/>
      <c r="T1539" s="29" t="inlineStr">
        <is>
          <t>Sin recuento físico en el inventario de Avain</t>
        </is>
      </c>
      <c r="U1539" s="40" t="inlineStr">
        <is>
          <t>Sin recuento físico</t>
        </is>
      </c>
      <c r="V1539" s="29" t="n"/>
      <c r="W1539" s="29" t="n"/>
      <c r="X1539" s="29" t="n"/>
      <c r="Y1539" s="29" t="n"/>
      <c r="Z1539" s="29" t="n"/>
      <c r="AA1539" s="29" t="n"/>
    </row>
    <row r="1540">
      <c r="A1540" s="29" t="inlineStr">
        <is>
          <t>Salta</t>
        </is>
      </c>
      <c r="B1540" s="29" t="inlineStr">
        <is>
          <t>1130</t>
        </is>
      </c>
      <c r="C1540" s="29" t="inlineStr">
        <is>
          <t>Stock SAP</t>
        </is>
      </c>
      <c r="D1540" s="29" t="inlineStr">
        <is>
          <t>Descartables</t>
        </is>
      </c>
      <c r="E1540" s="29" t="inlineStr">
        <is>
          <t>ZDES</t>
        </is>
      </c>
      <c r="F1540" s="29" t="inlineStr">
        <is>
          <t>Dentro del alcance</t>
        </is>
      </c>
      <c r="G1540" s="29" t="inlineStr">
        <is>
          <t>2000039</t>
        </is>
      </c>
      <c r="H1540" s="29" t="inlineStr">
        <is>
          <t>BOLSA DE RESUCITACION MANUAL (TIPO AMBU)</t>
        </is>
      </c>
      <c r="I1540" s="29" t="n"/>
      <c r="J1540" s="29" t="n"/>
      <c r="K1540" s="30">
        <f>SUMIF('1130 Salta'!$A$2:$A$485,$G1540,'1130 Salta'!$I$2:$I$485)</f>
        <v/>
      </c>
      <c r="L1540" s="30">
        <f>SUMIF('1130 Salta'!$A$2:$A$485,$G1540,'1130 Salta'!$Q$2:$Q$485)</f>
        <v/>
      </c>
      <c r="M1540" s="30">
        <f>$K1540-$L1540</f>
        <v/>
      </c>
      <c r="N1540" s="31">
        <f>IFERROR(SUMIF('1130 Salta'!$A$2:$A$485,$G1540,'1130 Salta'!$M$2:$M$485)/$K1540,0)</f>
        <v/>
      </c>
      <c r="O1540" s="31">
        <f>IFERROR($K1540*$N1540,"")</f>
        <v/>
      </c>
      <c r="P1540" s="31">
        <f>IFERROR($L1540*$N1540,"")</f>
        <v/>
      </c>
      <c r="Q1540" s="31">
        <f>$M1540*$N1540</f>
        <v/>
      </c>
      <c r="R1540" s="29" t="n"/>
      <c r="S1540" s="39" t="n"/>
      <c r="T1540" s="29" t="inlineStr">
        <is>
          <t>Sin recuento físico en el inventario de Avain</t>
        </is>
      </c>
      <c r="U1540" s="40" t="inlineStr">
        <is>
          <t>Sin recuento físico</t>
        </is>
      </c>
      <c r="V1540" s="29" t="n"/>
      <c r="W1540" s="29" t="n"/>
      <c r="X1540" s="29" t="n"/>
      <c r="Y1540" s="29" t="n"/>
      <c r="Z1540" s="29" t="n"/>
      <c r="AA1540" s="29" t="n"/>
    </row>
    <row r="1541">
      <c r="A1541" s="29" t="inlineStr">
        <is>
          <t>Salta</t>
        </is>
      </c>
      <c r="B1541" s="29" t="inlineStr">
        <is>
          <t>1130</t>
        </is>
      </c>
      <c r="C1541" s="29" t="inlineStr">
        <is>
          <t>Stock SAP</t>
        </is>
      </c>
      <c r="D1541" s="29" t="inlineStr">
        <is>
          <t>Descartables</t>
        </is>
      </c>
      <c r="E1541" s="29" t="inlineStr">
        <is>
          <t>ZDES</t>
        </is>
      </c>
      <c r="F1541" s="29" t="inlineStr">
        <is>
          <t>Dentro del alcance</t>
        </is>
      </c>
      <c r="G1541" s="29" t="inlineStr">
        <is>
          <t>2000051</t>
        </is>
      </c>
      <c r="H1541" s="29" t="inlineStr">
        <is>
          <t>COLLAR CERVICAL MEDIANO</t>
        </is>
      </c>
      <c r="I1541" s="29" t="n"/>
      <c r="J1541" s="29" t="n"/>
      <c r="K1541" s="30">
        <f>SUMIF('1130 Salta'!$A$2:$A$485,$G1541,'1130 Salta'!$I$2:$I$485)</f>
        <v/>
      </c>
      <c r="L1541" s="30">
        <f>SUMIF('1130 Salta'!$A$2:$A$485,$G1541,'1130 Salta'!$Q$2:$Q$485)</f>
        <v/>
      </c>
      <c r="M1541" s="30">
        <f>$K1541-$L1541</f>
        <v/>
      </c>
      <c r="N1541" s="31">
        <f>IFERROR(SUMIF('1130 Salta'!$A$2:$A$485,$G1541,'1130 Salta'!$M$2:$M$485)/$K1541,0)</f>
        <v/>
      </c>
      <c r="O1541" s="31">
        <f>IFERROR($K1541*$N1541,"")</f>
        <v/>
      </c>
      <c r="P1541" s="31">
        <f>IFERROR($L1541*$N1541,"")</f>
        <v/>
      </c>
      <c r="Q1541" s="31">
        <f>$M1541*$N1541</f>
        <v/>
      </c>
      <c r="R1541" s="29" t="n"/>
      <c r="S1541" s="39" t="n"/>
      <c r="T1541" s="29" t="inlineStr">
        <is>
          <t>Sin recuento físico en el inventario de Avain</t>
        </is>
      </c>
      <c r="U1541" s="40" t="inlineStr">
        <is>
          <t>Sin recuento físico</t>
        </is>
      </c>
      <c r="V1541" s="29" t="n"/>
      <c r="W1541" s="29" t="n"/>
      <c r="X1541" s="29" t="n"/>
      <c r="Y1541" s="29" t="n"/>
      <c r="Z1541" s="29" t="n"/>
      <c r="AA1541" s="29" t="n"/>
    </row>
    <row r="1542">
      <c r="A1542" s="29" t="inlineStr">
        <is>
          <t>Salta</t>
        </is>
      </c>
      <c r="B1542" s="29" t="inlineStr">
        <is>
          <t>1130</t>
        </is>
      </c>
      <c r="C1542" s="29" t="inlineStr">
        <is>
          <t>Stock SAP</t>
        </is>
      </c>
      <c r="D1542" s="29" t="inlineStr">
        <is>
          <t>Descartables</t>
        </is>
      </c>
      <c r="E1542" s="29" t="inlineStr">
        <is>
          <t>ZDES</t>
        </is>
      </c>
      <c r="F1542" s="29" t="inlineStr">
        <is>
          <t>Dentro del alcance</t>
        </is>
      </c>
      <c r="G1542" s="29" t="inlineStr">
        <is>
          <t>2000306</t>
        </is>
      </c>
      <c r="H1542" s="29" t="inlineStr">
        <is>
          <t>TIRAS REACTIVAS</t>
        </is>
      </c>
      <c r="I1542" s="29" t="n"/>
      <c r="J1542" s="29" t="n"/>
      <c r="K1542" s="30">
        <f>SUMIF('1130 Salta'!$A$2:$A$485,$G1542,'1130 Salta'!$I$2:$I$485)</f>
        <v/>
      </c>
      <c r="L1542" s="30">
        <f>SUMIF('1130 Salta'!$A$2:$A$485,$G1542,'1130 Salta'!$Q$2:$Q$485)</f>
        <v/>
      </c>
      <c r="M1542" s="30">
        <f>$K1542-$L1542</f>
        <v/>
      </c>
      <c r="N1542" s="31">
        <f>IFERROR(SUMIF('1130 Salta'!$A$2:$A$485,$G1542,'1130 Salta'!$M$2:$M$485)/$K1542,0)</f>
        <v/>
      </c>
      <c r="O1542" s="31">
        <f>IFERROR($K1542*$N1542,"")</f>
        <v/>
      </c>
      <c r="P1542" s="31">
        <f>IFERROR($L1542*$N1542,"")</f>
        <v/>
      </c>
      <c r="Q1542" s="31">
        <f>$M1542*$N1542</f>
        <v/>
      </c>
      <c r="R1542" s="29" t="n"/>
      <c r="S1542" s="39" t="n"/>
      <c r="T1542" s="29" t="inlineStr">
        <is>
          <t>Sin recuento físico en el inventario de Avain</t>
        </is>
      </c>
      <c r="U1542" s="40" t="inlineStr">
        <is>
          <t>Sin recuento físico</t>
        </is>
      </c>
      <c r="V1542" s="29" t="n"/>
      <c r="W1542" s="29" t="n"/>
      <c r="X1542" s="29" t="n"/>
      <c r="Y1542" s="29" t="n"/>
      <c r="Z1542" s="29" t="n"/>
      <c r="AA1542" s="29" t="n"/>
    </row>
    <row r="1543">
      <c r="A1543" s="29" t="inlineStr">
        <is>
          <t>Salta</t>
        </is>
      </c>
      <c r="B1543" s="29" t="inlineStr">
        <is>
          <t>1130</t>
        </is>
      </c>
      <c r="C1543" s="29" t="inlineStr">
        <is>
          <t>Stock SAP</t>
        </is>
      </c>
      <c r="D1543" s="29" t="inlineStr">
        <is>
          <t>Uniformes</t>
        </is>
      </c>
      <c r="E1543" s="29" t="inlineStr">
        <is>
          <t>ZUNI</t>
        </is>
      </c>
      <c r="F1543" s="29" t="inlineStr">
        <is>
          <t>Fuera del alcance</t>
        </is>
      </c>
      <c r="G1543" s="29" t="inlineStr">
        <is>
          <t>3000721</t>
        </is>
      </c>
      <c r="H1543" s="29" t="inlineStr">
        <is>
          <t>PANTALON CARGO ANTI DESGARRO T58</t>
        </is>
      </c>
      <c r="I1543" s="29" t="n"/>
      <c r="J1543" s="29" t="n"/>
      <c r="K1543" s="30">
        <f>SUMIF('1130 Salta'!$A$2:$A$485,$G1543,'1130 Salta'!$I$2:$I$485)</f>
        <v/>
      </c>
      <c r="L1543" s="30">
        <f>SUMIF('1130 Salta'!$A$2:$A$485,$G1543,'1130 Salta'!$Q$2:$Q$485)</f>
        <v/>
      </c>
      <c r="M1543" s="30">
        <f>$K1543-$L1543</f>
        <v/>
      </c>
      <c r="N1543" s="31">
        <f>IFERROR(SUMIF('1130 Salta'!$A$2:$A$485,$G1543,'1130 Salta'!$M$2:$M$485)/$K1543,0)</f>
        <v/>
      </c>
      <c r="O1543" s="31">
        <f>IFERROR($K1543*$N1543,"")</f>
        <v/>
      </c>
      <c r="P1543" s="31">
        <f>IFERROR($L1543*$N1543,"")</f>
        <v/>
      </c>
      <c r="Q1543" s="31">
        <f>$M1543*$N1543</f>
        <v/>
      </c>
      <c r="R1543" s="29" t="n"/>
      <c r="S1543" s="39" t="n"/>
      <c r="T1543" s="29" t="inlineStr">
        <is>
          <t>No aplica: uniformes, clasificación que el inventario físico de Farmacia no releva</t>
        </is>
      </c>
      <c r="U1543" s="40" t="inlineStr">
        <is>
          <t>Fuera del alcance del inventario físico</t>
        </is>
      </c>
      <c r="V1543" s="29" t="n"/>
      <c r="W1543" s="29" t="n"/>
      <c r="X1543" s="29" t="n"/>
      <c r="Y1543" s="29" t="n"/>
      <c r="Z1543" s="29" t="n"/>
      <c r="AA1543" s="29" t="n"/>
    </row>
    <row r="1544">
      <c r="A1544" s="29" t="inlineStr">
        <is>
          <t>Salta</t>
        </is>
      </c>
      <c r="B1544" s="29" t="inlineStr">
        <is>
          <t>1130</t>
        </is>
      </c>
      <c r="C1544" s="29" t="inlineStr">
        <is>
          <t>Stock SAP</t>
        </is>
      </c>
      <c r="D1544" s="29" t="inlineStr">
        <is>
          <t>Uniformes</t>
        </is>
      </c>
      <c r="E1544" s="29" t="inlineStr">
        <is>
          <t>ZUNI</t>
        </is>
      </c>
      <c r="F1544" s="29" t="inlineStr">
        <is>
          <t>Fuera del alcance</t>
        </is>
      </c>
      <c r="G1544" s="29" t="inlineStr">
        <is>
          <t>3000976</t>
        </is>
      </c>
      <c r="H1544" s="29" t="inlineStr">
        <is>
          <t>BOTIN DE SEGURIDAD T46</t>
        </is>
      </c>
      <c r="I1544" s="29" t="n"/>
      <c r="J1544" s="29" t="n"/>
      <c r="K1544" s="30">
        <f>SUMIF('1130 Salta'!$A$2:$A$485,$G1544,'1130 Salta'!$I$2:$I$485)</f>
        <v/>
      </c>
      <c r="L1544" s="30">
        <f>SUMIF('1130 Salta'!$A$2:$A$485,$G1544,'1130 Salta'!$Q$2:$Q$485)</f>
        <v/>
      </c>
      <c r="M1544" s="30">
        <f>$K1544-$L1544</f>
        <v/>
      </c>
      <c r="N1544" s="31">
        <f>IFERROR(SUMIF('1130 Salta'!$A$2:$A$485,$G1544,'1130 Salta'!$M$2:$M$485)/$K1544,0)</f>
        <v/>
      </c>
      <c r="O1544" s="31">
        <f>IFERROR($K1544*$N1544,"")</f>
        <v/>
      </c>
      <c r="P1544" s="31">
        <f>IFERROR($L1544*$N1544,"")</f>
        <v/>
      </c>
      <c r="Q1544" s="31">
        <f>$M1544*$N1544</f>
        <v/>
      </c>
      <c r="R1544" s="29" t="n"/>
      <c r="S1544" s="39" t="n"/>
      <c r="T1544" s="29" t="inlineStr">
        <is>
          <t>No aplica: uniformes, clasificación que el inventario físico de Farmacia no releva</t>
        </is>
      </c>
      <c r="U1544" s="40" t="inlineStr">
        <is>
          <t>Fuera del alcance del inventario físico</t>
        </is>
      </c>
      <c r="V1544" s="29" t="n"/>
      <c r="W1544" s="29" t="n"/>
      <c r="X1544" s="29" t="n"/>
      <c r="Y1544" s="29" t="n"/>
      <c r="Z1544" s="29" t="n"/>
      <c r="AA1544" s="29" t="inlineStr">
        <is>
          <t>El material ocupa 2 filas en la hoja 1130 Salta (lote/almacén). La cantidad SAP y la física de esta vista son el total del material.</t>
        </is>
      </c>
    </row>
    <row r="1545">
      <c r="A1545" s="29" t="inlineStr">
        <is>
          <t>Salta</t>
        </is>
      </c>
      <c r="B1545" s="29" t="inlineStr">
        <is>
          <t>1130</t>
        </is>
      </c>
      <c r="C1545" s="29" t="inlineStr">
        <is>
          <t>Stock SAP</t>
        </is>
      </c>
      <c r="D1545" s="29" t="inlineStr">
        <is>
          <t>Uniformes</t>
        </is>
      </c>
      <c r="E1545" s="29" t="inlineStr">
        <is>
          <t>ZUNI</t>
        </is>
      </c>
      <c r="F1545" s="29" t="inlineStr">
        <is>
          <t>Fuera del alcance</t>
        </is>
      </c>
      <c r="G1545" s="29" t="inlineStr">
        <is>
          <t>3001344</t>
        </is>
      </c>
      <c r="H1545" s="29" t="inlineStr">
        <is>
          <t>PANTALON IMPERMEABLE XXL</t>
        </is>
      </c>
      <c r="I1545" s="29" t="n"/>
      <c r="J1545" s="29" t="n"/>
      <c r="K1545" s="30">
        <f>SUMIF('1130 Salta'!$A$2:$A$485,$G1545,'1130 Salta'!$I$2:$I$485)</f>
        <v/>
      </c>
      <c r="L1545" s="30">
        <f>SUMIF('1130 Salta'!$A$2:$A$485,$G1545,'1130 Salta'!$Q$2:$Q$485)</f>
        <v/>
      </c>
      <c r="M1545" s="30">
        <f>$K1545-$L1545</f>
        <v/>
      </c>
      <c r="N1545" s="31">
        <f>IFERROR(SUMIF('1130 Salta'!$A$2:$A$485,$G1545,'1130 Salta'!$M$2:$M$485)/$K1545,0)</f>
        <v/>
      </c>
      <c r="O1545" s="31">
        <f>IFERROR($K1545*$N1545,"")</f>
        <v/>
      </c>
      <c r="P1545" s="31">
        <f>IFERROR($L1545*$N1545,"")</f>
        <v/>
      </c>
      <c r="Q1545" s="31">
        <f>$M1545*$N1545</f>
        <v/>
      </c>
      <c r="R1545" s="29" t="n"/>
      <c r="S1545" s="39" t="n"/>
      <c r="T1545" s="29" t="inlineStr">
        <is>
          <t>No aplica: uniformes, clasificación que el inventario físico de Farmacia no releva</t>
        </is>
      </c>
      <c r="U1545" s="40" t="inlineStr">
        <is>
          <t>Fuera del alcance del inventario físico</t>
        </is>
      </c>
      <c r="V1545" s="29" t="n"/>
      <c r="W1545" s="29" t="n"/>
      <c r="X1545" s="29" t="n"/>
      <c r="Y1545" s="29" t="n"/>
      <c r="Z1545" s="29" t="n"/>
      <c r="AA1545" s="29" t="inlineStr">
        <is>
          <t>El material ocupa 2 filas en la hoja 1130 Salta (lote/almacén). La cantidad SAP y la física de esta vista son el total del material.</t>
        </is>
      </c>
    </row>
    <row r="1546">
      <c r="A1546" s="29" t="inlineStr">
        <is>
          <t>Salta</t>
        </is>
      </c>
      <c r="B1546" s="29" t="inlineStr">
        <is>
          <t>1130</t>
        </is>
      </c>
      <c r="C1546" s="29" t="inlineStr">
        <is>
          <t>Stock SAP</t>
        </is>
      </c>
      <c r="D1546" s="29" t="inlineStr">
        <is>
          <t>Uniformes</t>
        </is>
      </c>
      <c r="E1546" s="29" t="inlineStr">
        <is>
          <t>ZUNI</t>
        </is>
      </c>
      <c r="F1546" s="29" t="inlineStr">
        <is>
          <t>Fuera del alcance</t>
        </is>
      </c>
      <c r="G1546" s="29" t="inlineStr">
        <is>
          <t>3001470</t>
        </is>
      </c>
      <c r="H1546" s="29" t="inlineStr">
        <is>
          <t>CHALECO REFLECTIVO XXXL</t>
        </is>
      </c>
      <c r="I1546" s="29" t="n"/>
      <c r="J1546" s="29" t="n"/>
      <c r="K1546" s="30">
        <f>SUMIF('1130 Salta'!$A$2:$A$485,$G1546,'1130 Salta'!$I$2:$I$485)</f>
        <v/>
      </c>
      <c r="L1546" s="30">
        <f>SUMIF('1130 Salta'!$A$2:$A$485,$G1546,'1130 Salta'!$Q$2:$Q$485)</f>
        <v/>
      </c>
      <c r="M1546" s="30">
        <f>$K1546-$L1546</f>
        <v/>
      </c>
      <c r="N1546" s="31">
        <f>IFERROR(SUMIF('1130 Salta'!$A$2:$A$485,$G1546,'1130 Salta'!$M$2:$M$485)/$K1546,0)</f>
        <v/>
      </c>
      <c r="O1546" s="31">
        <f>IFERROR($K1546*$N1546,"")</f>
        <v/>
      </c>
      <c r="P1546" s="31">
        <f>IFERROR($L1546*$N1546,"")</f>
        <v/>
      </c>
      <c r="Q1546" s="31">
        <f>$M1546*$N1546</f>
        <v/>
      </c>
      <c r="R1546" s="29" t="n"/>
      <c r="S1546" s="39" t="n"/>
      <c r="T1546" s="29" t="inlineStr">
        <is>
          <t>No aplica: uniformes, clasificación que el inventario físico de Farmacia no releva</t>
        </is>
      </c>
      <c r="U1546" s="40" t="inlineStr">
        <is>
          <t>Fuera del alcance del inventario físico</t>
        </is>
      </c>
      <c r="V1546" s="29" t="n"/>
      <c r="W1546" s="29" t="n"/>
      <c r="X1546" s="29" t="n"/>
      <c r="Y1546" s="29" t="n"/>
      <c r="Z1546" s="29" t="n"/>
      <c r="AA1546" s="29" t="n"/>
    </row>
    <row r="1547">
      <c r="A1547" s="29" t="inlineStr">
        <is>
          <t>Salta</t>
        </is>
      </c>
      <c r="B1547" s="29" t="inlineStr">
        <is>
          <t>1130</t>
        </is>
      </c>
      <c r="C1547" s="29" t="inlineStr">
        <is>
          <t>Stock SAP</t>
        </is>
      </c>
      <c r="D1547" s="29" t="inlineStr">
        <is>
          <t>Uniformes</t>
        </is>
      </c>
      <c r="E1547" s="29" t="inlineStr">
        <is>
          <t>ZUNI</t>
        </is>
      </c>
      <c r="F1547" s="29" t="inlineStr">
        <is>
          <t>Fuera del alcance</t>
        </is>
      </c>
      <c r="G1547" s="29" t="inlineStr">
        <is>
          <t>3001513</t>
        </is>
      </c>
      <c r="H1547" s="29" t="inlineStr">
        <is>
          <t>CAMPERA POLAR AZUL XS</t>
        </is>
      </c>
      <c r="I1547" s="29" t="n"/>
      <c r="J1547" s="29" t="n"/>
      <c r="K1547" s="30">
        <f>SUMIF('1130 Salta'!$A$2:$A$485,$G1547,'1130 Salta'!$I$2:$I$485)</f>
        <v/>
      </c>
      <c r="L1547" s="30">
        <f>SUMIF('1130 Salta'!$A$2:$A$485,$G1547,'1130 Salta'!$Q$2:$Q$485)</f>
        <v/>
      </c>
      <c r="M1547" s="30">
        <f>$K1547-$L1547</f>
        <v/>
      </c>
      <c r="N1547" s="31">
        <f>IFERROR(SUMIF('1130 Salta'!$A$2:$A$485,$G1547,'1130 Salta'!$M$2:$M$485)/$K1547,0)</f>
        <v/>
      </c>
      <c r="O1547" s="31">
        <f>IFERROR($K1547*$N1547,"")</f>
        <v/>
      </c>
      <c r="P1547" s="31">
        <f>IFERROR($L1547*$N1547,"")</f>
        <v/>
      </c>
      <c r="Q1547" s="31">
        <f>$M1547*$N1547</f>
        <v/>
      </c>
      <c r="R1547" s="29" t="n"/>
      <c r="S1547" s="39" t="n"/>
      <c r="T1547" s="29" t="inlineStr">
        <is>
          <t>No aplica: uniformes, clasificación que el inventario físico de Farmacia no releva</t>
        </is>
      </c>
      <c r="U1547" s="40" t="inlineStr">
        <is>
          <t>Fuera del alcance del inventario físico</t>
        </is>
      </c>
      <c r="V1547" s="29" t="n"/>
      <c r="W1547" s="29" t="n"/>
      <c r="X1547" s="29" t="n"/>
      <c r="Y1547" s="29" t="n"/>
      <c r="Z1547" s="29" t="n"/>
      <c r="AA1547" s="29" t="n"/>
    </row>
    <row r="1548">
      <c r="A1548" s="29" t="inlineStr">
        <is>
          <t>Salta</t>
        </is>
      </c>
      <c r="B1548" s="29" t="inlineStr">
        <is>
          <t>1130</t>
        </is>
      </c>
      <c r="C1548" s="29" t="inlineStr">
        <is>
          <t>Stock SAP</t>
        </is>
      </c>
      <c r="D1548" s="29" t="inlineStr">
        <is>
          <t>Uniformes</t>
        </is>
      </c>
      <c r="E1548" s="29" t="inlineStr">
        <is>
          <t>ZUNI</t>
        </is>
      </c>
      <c r="F1548" s="29" t="inlineStr">
        <is>
          <t>Fuera del alcance</t>
        </is>
      </c>
      <c r="G1548" s="29" t="inlineStr">
        <is>
          <t>3001575</t>
        </is>
      </c>
      <c r="H1548" s="29" t="inlineStr">
        <is>
          <t>CAMPERON NARANJA TERMICO XXXL</t>
        </is>
      </c>
      <c r="I1548" s="29" t="n"/>
      <c r="J1548" s="29" t="n"/>
      <c r="K1548" s="30">
        <f>SUMIF('1130 Salta'!$A$2:$A$485,$G1548,'1130 Salta'!$I$2:$I$485)</f>
        <v/>
      </c>
      <c r="L1548" s="30">
        <f>SUMIF('1130 Salta'!$A$2:$A$485,$G1548,'1130 Salta'!$Q$2:$Q$485)</f>
        <v/>
      </c>
      <c r="M1548" s="30">
        <f>$K1548-$L1548</f>
        <v/>
      </c>
      <c r="N1548" s="31">
        <f>IFERROR(SUMIF('1130 Salta'!$A$2:$A$485,$G1548,'1130 Salta'!$M$2:$M$485)/$K1548,0)</f>
        <v/>
      </c>
      <c r="O1548" s="31">
        <f>IFERROR($K1548*$N1548,"")</f>
        <v/>
      </c>
      <c r="P1548" s="31">
        <f>IFERROR($L1548*$N1548,"")</f>
        <v/>
      </c>
      <c r="Q1548" s="31">
        <f>$M1548*$N1548</f>
        <v/>
      </c>
      <c r="R1548" s="29" t="n"/>
      <c r="S1548" s="39" t="n"/>
      <c r="T1548" s="29" t="inlineStr">
        <is>
          <t>No aplica: uniformes, clasificación que el inventario físico de Farmacia no releva</t>
        </is>
      </c>
      <c r="U1548" s="40" t="inlineStr">
        <is>
          <t>Fuera del alcance del inventario físico</t>
        </is>
      </c>
      <c r="V1548" s="29" t="n"/>
      <c r="W1548" s="29" t="n"/>
      <c r="X1548" s="29" t="n"/>
      <c r="Y1548" s="29" t="n"/>
      <c r="Z1548" s="29" t="n"/>
      <c r="AA1548" s="29" t="inlineStr">
        <is>
          <t>El material ocupa 2 filas en la hoja 1130 Salta (lote/almacén). La cantidad SAP y la física de esta vista son el total del material.</t>
        </is>
      </c>
    </row>
    <row r="1549">
      <c r="A1549" s="29" t="inlineStr">
        <is>
          <t>Salta</t>
        </is>
      </c>
      <c r="B1549" s="29" t="inlineStr">
        <is>
          <t>1130</t>
        </is>
      </c>
      <c r="C1549" s="29" t="inlineStr">
        <is>
          <t>Stock SAP</t>
        </is>
      </c>
      <c r="D1549" s="29" t="inlineStr">
        <is>
          <t>Medicamentos</t>
        </is>
      </c>
      <c r="E1549" s="29" t="inlineStr">
        <is>
          <t>ZMED</t>
        </is>
      </c>
      <c r="F1549" s="29" t="inlineStr">
        <is>
          <t>Dentro del alcance</t>
        </is>
      </c>
      <c r="G1549" s="29" t="inlineStr">
        <is>
          <t>1000953</t>
        </is>
      </c>
      <c r="H1549" s="29" t="inlineStr">
        <is>
          <t>LORATADINA 10MG 30UN COMPRIMIDOS</t>
        </is>
      </c>
      <c r="I1549" s="29" t="n"/>
      <c r="J1549" s="29" t="n"/>
      <c r="K1549" s="30">
        <f>SUMIF('1130 Salta'!$A$2:$A$485,$G1549,'1130 Salta'!$I$2:$I$485)</f>
        <v/>
      </c>
      <c r="L1549" s="30">
        <f>SUMIF('1130 Salta'!$A$2:$A$485,$G1549,'1130 Salta'!$Q$2:$Q$485)</f>
        <v/>
      </c>
      <c r="M1549" s="30">
        <f>$K1549-$L1549</f>
        <v/>
      </c>
      <c r="N1549" s="31">
        <f>IFERROR(SUMIF('1130 Salta'!$A$2:$A$485,$G1549,'1130 Salta'!$M$2:$M$485)/$K1549,0)</f>
        <v/>
      </c>
      <c r="O1549" s="31">
        <f>IFERROR($K1549*$N1549,"")</f>
        <v/>
      </c>
      <c r="P1549" s="31">
        <f>IFERROR($L1549*$N1549,"")</f>
        <v/>
      </c>
      <c r="Q1549" s="31">
        <f>$M1549*$N1549</f>
        <v/>
      </c>
      <c r="R1549" s="29" t="n"/>
      <c r="S1549" s="39" t="n"/>
      <c r="T1549" s="29" t="inlineStr">
        <is>
          <t>Sin recuento físico en el inventario de Avain</t>
        </is>
      </c>
      <c r="U1549" s="40" t="inlineStr">
        <is>
          <t>Sin recuento físico</t>
        </is>
      </c>
      <c r="V1549" s="29" t="n"/>
      <c r="W1549" s="29" t="n"/>
      <c r="X1549" s="29" t="n"/>
      <c r="Y1549" s="29" t="n"/>
      <c r="Z1549" s="29" t="n"/>
      <c r="AA1549" s="29" t="n"/>
    </row>
    <row r="1550">
      <c r="A1550" s="29" t="inlineStr">
        <is>
          <t>Salta</t>
        </is>
      </c>
      <c r="B1550" s="29" t="inlineStr">
        <is>
          <t>1130</t>
        </is>
      </c>
      <c r="C1550" s="29" t="inlineStr">
        <is>
          <t>Stock SAP</t>
        </is>
      </c>
      <c r="D1550" s="29" t="inlineStr">
        <is>
          <t>Medicamentos</t>
        </is>
      </c>
      <c r="E1550" s="29" t="inlineStr">
        <is>
          <t>ZMED</t>
        </is>
      </c>
      <c r="F1550" s="29" t="inlineStr">
        <is>
          <t>Dentro del alcance</t>
        </is>
      </c>
      <c r="G1550" s="29" t="inlineStr">
        <is>
          <t>1001250</t>
        </is>
      </c>
      <c r="H1550" s="29" t="inlineStr">
        <is>
          <t>Aciclovir 400mg comp</t>
        </is>
      </c>
      <c r="I1550" s="29" t="inlineStr">
        <is>
          <t>11</t>
        </is>
      </c>
      <c r="J1550" s="29" t="inlineStr">
        <is>
          <t>Aciclovir oral 400 mg Comprimidos</t>
        </is>
      </c>
      <c r="K1550" s="30">
        <f>SUMIF('1130 Salta'!$A$2:$A$485,$G1550,'1130 Salta'!$I$2:$I$485)</f>
        <v/>
      </c>
      <c r="L1550" s="30">
        <f>SUMIF('1130 Salta'!$A$2:$A$485,$G1550,'1130 Salta'!$Q$2:$Q$485)</f>
        <v/>
      </c>
      <c r="M1550" s="30">
        <f>$K1550-$L1550</f>
        <v/>
      </c>
      <c r="N1550" s="31">
        <f>IFERROR(SUMIF('1130 Salta'!$A$2:$A$485,$G1550,'1130 Salta'!$M$2:$M$485)/$K1550,0)</f>
        <v/>
      </c>
      <c r="O1550" s="31">
        <f>IFERROR($K1550*$N1550,"")</f>
        <v/>
      </c>
      <c r="P1550" s="31">
        <f>IFERROR($L1550*$N1550,"")</f>
        <v/>
      </c>
      <c r="Q1550" s="31">
        <f>$M1550*$N1550</f>
        <v/>
      </c>
      <c r="R1550" s="41" t="inlineStr">
        <is>
          <t>Valorización a validar: relación de cantidades 75 a 1 entre SAP y el recuento físico. Sugiere distinta unidad de medida (SAP por caja o envase y el recuento por unidad). La diferencia económica de esta fila no debe tomarse como definitiva.</t>
        </is>
      </c>
      <c r="S1550" s="37" t="inlineStr">
        <is>
          <t>Alta</t>
        </is>
      </c>
      <c r="T1550" s="29" t="inlineStr">
        <is>
          <t>Homologado – confianza Alta</t>
        </is>
      </c>
      <c r="U1550" s="37" t="inlineStr">
        <is>
          <t>Dar de alta en SAP</t>
        </is>
      </c>
      <c r="V1550" s="29" t="inlineStr">
        <is>
          <t>Homologación por código Avain (master M11-013)</t>
        </is>
      </c>
      <c r="W1550" s="29" t="inlineStr">
        <is>
          <t>No</t>
        </is>
      </c>
      <c r="X1550" s="29" t="n"/>
      <c r="Y1550" s="29" t="inlineStr">
        <is>
          <t>Sí</t>
        </is>
      </c>
      <c r="Z1550" s="29" t="inlineStr">
        <is>
          <t>M11-013</t>
        </is>
      </c>
      <c r="AA1550" s="29" t="inlineStr">
        <is>
          <t>Homologación: confianza base Alta + confianza SAP Alta → Alta.</t>
        </is>
      </c>
    </row>
    <row r="1551">
      <c r="A1551" s="29" t="inlineStr">
        <is>
          <t>Salta</t>
        </is>
      </c>
      <c r="B1551" s="29" t="inlineStr">
        <is>
          <t>1130</t>
        </is>
      </c>
      <c r="C1551" s="29" t="inlineStr">
        <is>
          <t>Stock SAP</t>
        </is>
      </c>
      <c r="D1551" s="29" t="inlineStr">
        <is>
          <t>Medicamentos</t>
        </is>
      </c>
      <c r="E1551" s="29" t="inlineStr">
        <is>
          <t>ZMED</t>
        </is>
      </c>
      <c r="F1551" s="29" t="inlineStr">
        <is>
          <t>Dentro del alcance</t>
        </is>
      </c>
      <c r="G1551" s="29" t="inlineStr">
        <is>
          <t>1005342</t>
        </is>
      </c>
      <c r="H1551" s="29" t="inlineStr">
        <is>
          <t>DEXAMETASONA 8 MG X 30COMP</t>
        </is>
      </c>
      <c r="I1551" s="29" t="n"/>
      <c r="J1551" s="29" t="n"/>
      <c r="K1551" s="30">
        <f>SUMIF('1130 Salta'!$A$2:$A$485,$G1551,'1130 Salta'!$I$2:$I$485)</f>
        <v/>
      </c>
      <c r="L1551" s="30">
        <f>SUMIF('1130 Salta'!$A$2:$A$485,$G1551,'1130 Salta'!$Q$2:$Q$485)</f>
        <v/>
      </c>
      <c r="M1551" s="30">
        <f>$K1551-$L1551</f>
        <v/>
      </c>
      <c r="N1551" s="31">
        <f>IFERROR(SUMIF('1130 Salta'!$A$2:$A$485,$G1551,'1130 Salta'!$M$2:$M$485)/$K1551,0)</f>
        <v/>
      </c>
      <c r="O1551" s="31">
        <f>IFERROR($K1551*$N1551,"")</f>
        <v/>
      </c>
      <c r="P1551" s="31">
        <f>IFERROR($L1551*$N1551,"")</f>
        <v/>
      </c>
      <c r="Q1551" s="31">
        <f>$M1551*$N1551</f>
        <v/>
      </c>
      <c r="R1551" s="29" t="n"/>
      <c r="S1551" s="39" t="n"/>
      <c r="T1551" s="29" t="inlineStr">
        <is>
          <t>Sin recuento físico en el inventario de Avain</t>
        </is>
      </c>
      <c r="U1551" s="40" t="inlineStr">
        <is>
          <t>Sin recuento físico</t>
        </is>
      </c>
      <c r="V1551" s="29" t="n"/>
      <c r="W1551" s="29" t="n"/>
      <c r="X1551" s="29" t="n"/>
      <c r="Y1551" s="29" t="n"/>
      <c r="Z1551" s="29" t="n"/>
      <c r="AA1551" s="29" t="n"/>
    </row>
    <row r="1552">
      <c r="A1552" s="29" t="inlineStr">
        <is>
          <t>Salta</t>
        </is>
      </c>
      <c r="B1552" s="29" t="inlineStr">
        <is>
          <t>1130</t>
        </is>
      </c>
      <c r="C1552" s="29" t="inlineStr">
        <is>
          <t>Stock SAP</t>
        </is>
      </c>
      <c r="D1552" s="29" t="inlineStr">
        <is>
          <t>Medicamentos</t>
        </is>
      </c>
      <c r="E1552" s="29" t="inlineStr">
        <is>
          <t>ZMED</t>
        </is>
      </c>
      <c r="F1552" s="29" t="inlineStr">
        <is>
          <t>Dentro del alcance</t>
        </is>
      </c>
      <c r="G1552" s="29" t="inlineStr">
        <is>
          <t>1005345</t>
        </is>
      </c>
      <c r="H1552" s="29" t="inlineStr">
        <is>
          <t>DICLOFENACSOD75mg+VITB12+BETA X 20COMP</t>
        </is>
      </c>
      <c r="I1552" s="29" t="n"/>
      <c r="J1552" s="29" t="n"/>
      <c r="K1552" s="30">
        <f>SUMIF('1130 Salta'!$A$2:$A$485,$G1552,'1130 Salta'!$I$2:$I$485)</f>
        <v/>
      </c>
      <c r="L1552" s="30">
        <f>SUMIF('1130 Salta'!$A$2:$A$485,$G1552,'1130 Salta'!$Q$2:$Q$485)</f>
        <v/>
      </c>
      <c r="M1552" s="30">
        <f>$K1552-$L1552</f>
        <v/>
      </c>
      <c r="N1552" s="31">
        <f>IFERROR(SUMIF('1130 Salta'!$A$2:$A$485,$G1552,'1130 Salta'!$M$2:$M$485)/$K1552,0)</f>
        <v/>
      </c>
      <c r="O1552" s="31">
        <f>IFERROR($K1552*$N1552,"")</f>
        <v/>
      </c>
      <c r="P1552" s="31">
        <f>IFERROR($L1552*$N1552,"")</f>
        <v/>
      </c>
      <c r="Q1552" s="31">
        <f>$M1552*$N1552</f>
        <v/>
      </c>
      <c r="R1552" s="29" t="n"/>
      <c r="S1552" s="39" t="n"/>
      <c r="T1552" s="29" t="inlineStr">
        <is>
          <t>Sin recuento físico en el inventario de Avain</t>
        </is>
      </c>
      <c r="U1552" s="40" t="inlineStr">
        <is>
          <t>Sin recuento físico</t>
        </is>
      </c>
      <c r="V1552" s="29" t="n"/>
      <c r="W1552" s="29" t="n"/>
      <c r="X1552" s="29" t="n"/>
      <c r="Y1552" s="29" t="n"/>
      <c r="Z1552" s="29" t="n"/>
      <c r="AA1552" s="29" t="n"/>
    </row>
    <row r="1553">
      <c r="A1553" s="29" t="inlineStr">
        <is>
          <t>Salta</t>
        </is>
      </c>
      <c r="B1553" s="29" t="inlineStr">
        <is>
          <t>1130</t>
        </is>
      </c>
      <c r="C1553" s="29" t="inlineStr">
        <is>
          <t>Stock SAP</t>
        </is>
      </c>
      <c r="D1553" s="29" t="inlineStr">
        <is>
          <t>Medicamentos</t>
        </is>
      </c>
      <c r="E1553" s="29" t="inlineStr">
        <is>
          <t>ZMED</t>
        </is>
      </c>
      <c r="F1553" s="29" t="inlineStr">
        <is>
          <t>Dentro del alcance</t>
        </is>
      </c>
      <c r="G1553" s="29" t="inlineStr">
        <is>
          <t>1005351</t>
        </is>
      </c>
      <c r="H1553" s="29" t="inlineStr">
        <is>
          <t>NALBUFINA 10MG/1ML X 10AMP</t>
        </is>
      </c>
      <c r="I1553" s="29" t="n"/>
      <c r="J1553" s="29" t="n"/>
      <c r="K1553" s="30">
        <f>SUMIF('1130 Salta'!$A$2:$A$485,$G1553,'1130 Salta'!$I$2:$I$485)</f>
        <v/>
      </c>
      <c r="L1553" s="30">
        <f>SUMIF('1130 Salta'!$A$2:$A$485,$G1553,'1130 Salta'!$Q$2:$Q$485)</f>
        <v/>
      </c>
      <c r="M1553" s="30">
        <f>$K1553-$L1553</f>
        <v/>
      </c>
      <c r="N1553" s="31">
        <f>IFERROR(SUMIF('1130 Salta'!$A$2:$A$485,$G1553,'1130 Salta'!$M$2:$M$485)/$K1553,0)</f>
        <v/>
      </c>
      <c r="O1553" s="31">
        <f>IFERROR($K1553*$N1553,"")</f>
        <v/>
      </c>
      <c r="P1553" s="31">
        <f>IFERROR($L1553*$N1553,"")</f>
        <v/>
      </c>
      <c r="Q1553" s="31">
        <f>$M1553*$N1553</f>
        <v/>
      </c>
      <c r="R1553" s="29" t="n"/>
      <c r="S1553" s="39" t="n"/>
      <c r="T1553" s="29" t="inlineStr">
        <is>
          <t>Sin recuento físico en el inventario de Avain</t>
        </is>
      </c>
      <c r="U1553" s="40" t="inlineStr">
        <is>
          <t>Sin recuento físico</t>
        </is>
      </c>
      <c r="V1553" s="29" t="n"/>
      <c r="W1553" s="29" t="n"/>
      <c r="X1553" s="29" t="n"/>
      <c r="Y1553" s="29" t="n"/>
      <c r="Z1553" s="29" t="n"/>
      <c r="AA1553" s="29" t="n"/>
    </row>
    <row r="1554">
      <c r="A1554" s="29" t="inlineStr">
        <is>
          <t>Salta</t>
        </is>
      </c>
      <c r="B1554" s="29" t="inlineStr">
        <is>
          <t>1130</t>
        </is>
      </c>
      <c r="C1554" s="29" t="inlineStr">
        <is>
          <t>Stock SAP</t>
        </is>
      </c>
      <c r="D1554" s="29" t="inlineStr">
        <is>
          <t>Descartables</t>
        </is>
      </c>
      <c r="E1554" s="29" t="inlineStr">
        <is>
          <t>ZDES</t>
        </is>
      </c>
      <c r="F1554" s="29" t="inlineStr">
        <is>
          <t>Dentro del alcance</t>
        </is>
      </c>
      <c r="G1554" s="29" t="inlineStr">
        <is>
          <t>2000012</t>
        </is>
      </c>
      <c r="H1554" s="29" t="inlineStr">
        <is>
          <t>BICARBONATO DE SODIO 100 ML</t>
        </is>
      </c>
      <c r="I1554" s="29" t="inlineStr">
        <is>
          <t>46</t>
        </is>
      </c>
      <c r="J1554" s="29" t="inlineStr">
        <is>
          <t>Bicarbonato de sodio 1 fco =100ml /8.4gr</t>
        </is>
      </c>
      <c r="K1554" s="30">
        <f>SUMIF('1130 Salta'!$A$2:$A$485,$G1554,'1130 Salta'!$I$2:$I$485)</f>
        <v/>
      </c>
      <c r="L1554" s="30">
        <f>SUMIF('1130 Salta'!$A$2:$A$485,$G1554,'1130 Salta'!$Q$2:$Q$485)</f>
        <v/>
      </c>
      <c r="M1554" s="30">
        <f>$K1554-$L1554</f>
        <v/>
      </c>
      <c r="N1554" s="31">
        <f>IFERROR(SUMIF('1130 Salta'!$A$2:$A$485,$G1554,'1130 Salta'!$M$2:$M$485)/$K1554,0)</f>
        <v/>
      </c>
      <c r="O1554" s="31">
        <f>IFERROR($K1554*$N1554,"")</f>
        <v/>
      </c>
      <c r="P1554" s="31">
        <f>IFERROR($L1554*$N1554,"")</f>
        <v/>
      </c>
      <c r="Q1554" s="31">
        <f>$M1554*$N1554</f>
        <v/>
      </c>
      <c r="R1554" s="29" t="n"/>
      <c r="S1554" s="42" t="inlineStr">
        <is>
          <t>Media</t>
        </is>
      </c>
      <c r="T1554" s="29" t="inlineStr">
        <is>
          <t>Homologado – confianza Media – pendiente de validación</t>
        </is>
      </c>
      <c r="U1554" s="37" t="inlineStr">
        <is>
          <t>Dar de alta en SAP</t>
        </is>
      </c>
      <c r="V1554" s="29" t="inlineStr">
        <is>
          <t>Homologación por código Avain (master M03-005)</t>
        </is>
      </c>
      <c r="W1554" s="29" t="inlineStr">
        <is>
          <t>No</t>
        </is>
      </c>
      <c r="X1554" s="29" t="n"/>
      <c r="Y1554" s="29" t="inlineStr">
        <is>
          <t>Sí</t>
        </is>
      </c>
      <c r="Z1554" s="29" t="inlineStr">
        <is>
          <t>M03-005</t>
        </is>
      </c>
      <c r="AA1554" s="29" t="inlineStr">
        <is>
          <t>Homologación: confianza base Alta + confianza SAP Media → Media.</t>
        </is>
      </c>
    </row>
    <row r="1555">
      <c r="A1555" s="29" t="inlineStr">
        <is>
          <t>Salta</t>
        </is>
      </c>
      <c r="B1555" s="29" t="inlineStr">
        <is>
          <t>1130</t>
        </is>
      </c>
      <c r="C1555" s="29" t="inlineStr">
        <is>
          <t>Stock SAP</t>
        </is>
      </c>
      <c r="D1555" s="29" t="inlineStr">
        <is>
          <t>Descartables</t>
        </is>
      </c>
      <c r="E1555" s="29" t="inlineStr">
        <is>
          <t>ZDES</t>
        </is>
      </c>
      <c r="F1555" s="29" t="inlineStr">
        <is>
          <t>Dentro del alcance</t>
        </is>
      </c>
      <c r="G1555" s="29" t="inlineStr">
        <is>
          <t>2000470</t>
        </is>
      </c>
      <c r="H1555" s="29" t="inlineStr">
        <is>
          <t>OTOSCOPIO</t>
        </is>
      </c>
      <c r="I1555" s="29" t="inlineStr">
        <is>
          <t>321</t>
        </is>
      </c>
      <c r="J1555" s="29" t="inlineStr">
        <is>
          <t>Otoscopio C/Pilas</t>
        </is>
      </c>
      <c r="K1555" s="30">
        <f>SUMIF('1130 Salta'!$A$2:$A$485,$G1555,'1130 Salta'!$I$2:$I$485)</f>
        <v/>
      </c>
      <c r="L1555" s="30">
        <f>SUMIF('1130 Salta'!$A$2:$A$485,$G1555,'1130 Salta'!$Q$2:$Q$485)</f>
        <v/>
      </c>
      <c r="M1555" s="30">
        <f>$K1555-$L1555</f>
        <v/>
      </c>
      <c r="N1555" s="31">
        <f>IFERROR(SUMIF('1130 Salta'!$A$2:$A$485,$G1555,'1130 Salta'!$M$2:$M$485)/$K1555,0)</f>
        <v/>
      </c>
      <c r="O1555" s="31">
        <f>IFERROR($K1555*$N1555,"")</f>
        <v/>
      </c>
      <c r="P1555" s="31">
        <f>IFERROR($L1555*$N1555,"")</f>
        <v/>
      </c>
      <c r="Q1555" s="31">
        <f>$M1555*$N1555</f>
        <v/>
      </c>
      <c r="R1555" s="29" t="n"/>
      <c r="S1555" s="37" t="inlineStr">
        <is>
          <t>Alta</t>
        </is>
      </c>
      <c r="T1555" s="29" t="inlineStr">
        <is>
          <t>Homologado – confianza Alta</t>
        </is>
      </c>
      <c r="U1555" s="38" t="inlineStr">
        <is>
          <t>Dar de baja en SAP</t>
        </is>
      </c>
      <c r="V1555" s="29" t="inlineStr">
        <is>
          <t>Homologación por código Avain (master E-209)</t>
        </is>
      </c>
      <c r="W1555" s="29" t="inlineStr">
        <is>
          <t>No</t>
        </is>
      </c>
      <c r="X1555" s="29" t="n"/>
      <c r="Y1555" s="29" t="inlineStr">
        <is>
          <t>Sí</t>
        </is>
      </c>
      <c r="Z1555" s="29" t="inlineStr">
        <is>
          <t>E-209</t>
        </is>
      </c>
      <c r="AA1555" s="29" t="inlineStr">
        <is>
          <t>Homologación: confianza base Alta + confianza SAP Alta → Alta.</t>
        </is>
      </c>
    </row>
    <row r="1556">
      <c r="A1556" s="29" t="inlineStr">
        <is>
          <t>Salta</t>
        </is>
      </c>
      <c r="B1556" s="29" t="inlineStr">
        <is>
          <t>1130</t>
        </is>
      </c>
      <c r="C1556" s="29" t="inlineStr">
        <is>
          <t>Stock SAP</t>
        </is>
      </c>
      <c r="D1556" s="29" t="inlineStr">
        <is>
          <t>Descartables</t>
        </is>
      </c>
      <c r="E1556" s="29" t="inlineStr">
        <is>
          <t>ZDES</t>
        </is>
      </c>
      <c r="F1556" s="29" t="inlineStr">
        <is>
          <t>Dentro del alcance</t>
        </is>
      </c>
      <c r="G1556" s="29" t="inlineStr">
        <is>
          <t>2001121</t>
        </is>
      </c>
      <c r="H1556" s="29" t="inlineStr">
        <is>
          <t>TENSIOMETRO DIGITAL</t>
        </is>
      </c>
      <c r="I1556" s="29" t="n"/>
      <c r="J1556" s="29" t="n"/>
      <c r="K1556" s="30">
        <f>SUMIF('1130 Salta'!$A$2:$A$485,$G1556,'1130 Salta'!$I$2:$I$485)</f>
        <v/>
      </c>
      <c r="L1556" s="30">
        <f>SUMIF('1130 Salta'!$A$2:$A$485,$G1556,'1130 Salta'!$Q$2:$Q$485)</f>
        <v/>
      </c>
      <c r="M1556" s="30">
        <f>$K1556-$L1556</f>
        <v/>
      </c>
      <c r="N1556" s="31">
        <f>IFERROR(SUMIF('1130 Salta'!$A$2:$A$485,$G1556,'1130 Salta'!$M$2:$M$485)/$K1556,0)</f>
        <v/>
      </c>
      <c r="O1556" s="31">
        <f>IFERROR($K1556*$N1556,"")</f>
        <v/>
      </c>
      <c r="P1556" s="31">
        <f>IFERROR($L1556*$N1556,"")</f>
        <v/>
      </c>
      <c r="Q1556" s="31">
        <f>$M1556*$N1556</f>
        <v/>
      </c>
      <c r="R1556" s="29" t="n"/>
      <c r="S1556" s="39" t="n"/>
      <c r="T1556" s="29" t="inlineStr">
        <is>
          <t>Sin recuento físico en el inventario de Avain</t>
        </is>
      </c>
      <c r="U1556" s="40" t="inlineStr">
        <is>
          <t>Sin recuento físico</t>
        </is>
      </c>
      <c r="V1556" s="29" t="n"/>
      <c r="W1556" s="29" t="n"/>
      <c r="X1556" s="29" t="n"/>
      <c r="Y1556" s="29" t="n"/>
      <c r="Z1556" s="29" t="n"/>
      <c r="AA1556" s="29" t="n"/>
    </row>
    <row r="1557">
      <c r="A1557" s="29" t="inlineStr">
        <is>
          <t>Salta</t>
        </is>
      </c>
      <c r="B1557" s="29" t="inlineStr">
        <is>
          <t>1130</t>
        </is>
      </c>
      <c r="C1557" s="29" t="inlineStr">
        <is>
          <t>Stock SAP</t>
        </is>
      </c>
      <c r="D1557" s="29" t="inlineStr">
        <is>
          <t>Descartables</t>
        </is>
      </c>
      <c r="E1557" s="29" t="inlineStr">
        <is>
          <t>ZDES</t>
        </is>
      </c>
      <c r="F1557" s="29" t="inlineStr">
        <is>
          <t>Dentro del alcance</t>
        </is>
      </c>
      <c r="G1557" s="29" t="inlineStr">
        <is>
          <t>2001137</t>
        </is>
      </c>
      <c r="H1557" s="29" t="inlineStr">
        <is>
          <t>TERMOMETRO INFRARROJO</t>
        </is>
      </c>
      <c r="I1557" s="29" t="n"/>
      <c r="J1557" s="29" t="n"/>
      <c r="K1557" s="30">
        <f>SUMIF('1130 Salta'!$A$2:$A$485,$G1557,'1130 Salta'!$I$2:$I$485)</f>
        <v/>
      </c>
      <c r="L1557" s="30">
        <f>SUMIF('1130 Salta'!$A$2:$A$485,$G1557,'1130 Salta'!$Q$2:$Q$485)</f>
        <v/>
      </c>
      <c r="M1557" s="30">
        <f>$K1557-$L1557</f>
        <v/>
      </c>
      <c r="N1557" s="31">
        <f>IFERROR(SUMIF('1130 Salta'!$A$2:$A$485,$G1557,'1130 Salta'!$M$2:$M$485)/$K1557,0)</f>
        <v/>
      </c>
      <c r="O1557" s="31">
        <f>IFERROR($K1557*$N1557,"")</f>
        <v/>
      </c>
      <c r="P1557" s="31">
        <f>IFERROR($L1557*$N1557,"")</f>
        <v/>
      </c>
      <c r="Q1557" s="31">
        <f>$M1557*$N1557</f>
        <v/>
      </c>
      <c r="R1557" s="29" t="n"/>
      <c r="S1557" s="39" t="n"/>
      <c r="T1557" s="29" t="inlineStr">
        <is>
          <t>Sin recuento físico en el inventario de Avain</t>
        </is>
      </c>
      <c r="U1557" s="40" t="inlineStr">
        <is>
          <t>Sin recuento físico</t>
        </is>
      </c>
      <c r="V1557" s="29" t="n"/>
      <c r="W1557" s="29" t="n"/>
      <c r="X1557" s="29" t="n"/>
      <c r="Y1557" s="29" t="n"/>
      <c r="Z1557" s="29" t="n"/>
      <c r="AA1557" s="29" t="n"/>
    </row>
    <row r="1558">
      <c r="A1558" s="29" t="inlineStr">
        <is>
          <t>Salta</t>
        </is>
      </c>
      <c r="B1558" s="29" t="inlineStr">
        <is>
          <t>1130</t>
        </is>
      </c>
      <c r="C1558" s="29" t="inlineStr">
        <is>
          <t>Stock SAP</t>
        </is>
      </c>
      <c r="D1558" s="29" t="inlineStr">
        <is>
          <t>Descartables</t>
        </is>
      </c>
      <c r="E1558" s="29" t="inlineStr">
        <is>
          <t>ZDES</t>
        </is>
      </c>
      <c r="F1558" s="29" t="inlineStr">
        <is>
          <t>Dentro del alcance</t>
        </is>
      </c>
      <c r="G1558" s="29" t="inlineStr">
        <is>
          <t>2001366</t>
        </is>
      </c>
      <c r="H1558" s="29" t="inlineStr">
        <is>
          <t>RIÑONERA DE ACERO</t>
        </is>
      </c>
      <c r="I1558" s="29" t="n"/>
      <c r="J1558" s="29" t="n"/>
      <c r="K1558" s="30">
        <f>SUMIF('1130 Salta'!$A$2:$A$485,$G1558,'1130 Salta'!$I$2:$I$485)</f>
        <v/>
      </c>
      <c r="L1558" s="30">
        <f>SUMIF('1130 Salta'!$A$2:$A$485,$G1558,'1130 Salta'!$Q$2:$Q$485)</f>
        <v/>
      </c>
      <c r="M1558" s="30">
        <f>$K1558-$L1558</f>
        <v/>
      </c>
      <c r="N1558" s="31">
        <f>IFERROR(SUMIF('1130 Salta'!$A$2:$A$485,$G1558,'1130 Salta'!$M$2:$M$485)/$K1558,0)</f>
        <v/>
      </c>
      <c r="O1558" s="31">
        <f>IFERROR($K1558*$N1558,"")</f>
        <v/>
      </c>
      <c r="P1558" s="31">
        <f>IFERROR($L1558*$N1558,"")</f>
        <v/>
      </c>
      <c r="Q1558" s="31">
        <f>$M1558*$N1558</f>
        <v/>
      </c>
      <c r="R1558" s="29" t="n"/>
      <c r="S1558" s="39" t="n"/>
      <c r="T1558" s="29" t="inlineStr">
        <is>
          <t>Sin recuento físico en el inventario de Avain</t>
        </is>
      </c>
      <c r="U1558" s="40" t="inlineStr">
        <is>
          <t>Sin recuento físico</t>
        </is>
      </c>
      <c r="V1558" s="29" t="n"/>
      <c r="W1558" s="29" t="n"/>
      <c r="X1558" s="29" t="n"/>
      <c r="Y1558" s="29" t="n"/>
      <c r="Z1558" s="29" t="n"/>
      <c r="AA1558" s="29" t="n"/>
    </row>
    <row r="1559">
      <c r="A1559" s="29" t="inlineStr">
        <is>
          <t>Salta</t>
        </is>
      </c>
      <c r="B1559" s="29" t="inlineStr">
        <is>
          <t>1130</t>
        </is>
      </c>
      <c r="C1559" s="29" t="inlineStr">
        <is>
          <t>Stock SAP</t>
        </is>
      </c>
      <c r="D1559" s="29" t="inlineStr">
        <is>
          <t>Descartables</t>
        </is>
      </c>
      <c r="E1559" s="29" t="inlineStr">
        <is>
          <t>ZDES</t>
        </is>
      </c>
      <c r="F1559" s="29" t="inlineStr">
        <is>
          <t>Dentro del alcance</t>
        </is>
      </c>
      <c r="G1559" s="29" t="inlineStr">
        <is>
          <t>2001670</t>
        </is>
      </c>
      <c r="H1559" s="29" t="inlineStr">
        <is>
          <t>GLUCOMETRO</t>
        </is>
      </c>
      <c r="I1559" s="29" t="inlineStr">
        <is>
          <t>131</t>
        </is>
      </c>
      <c r="J1559" s="29" t="inlineStr">
        <is>
          <t>Glucometro</t>
        </is>
      </c>
      <c r="K1559" s="30">
        <f>SUMIF('1130 Salta'!$A$2:$A$485,$G1559,'1130 Salta'!$I$2:$I$485)</f>
        <v/>
      </c>
      <c r="L1559" s="30">
        <f>SUMIF('1130 Salta'!$A$2:$A$485,$G1559,'1130 Salta'!$Q$2:$Q$485)</f>
        <v/>
      </c>
      <c r="M1559" s="30">
        <f>$K1559-$L1559</f>
        <v/>
      </c>
      <c r="N1559" s="31">
        <f>IFERROR(SUMIF('1130 Salta'!$A$2:$A$485,$G1559,'1130 Salta'!$M$2:$M$485)/$K1559,0)</f>
        <v/>
      </c>
      <c r="O1559" s="31">
        <f>IFERROR($K1559*$N1559,"")</f>
        <v/>
      </c>
      <c r="P1559" s="31">
        <f>IFERROR($L1559*$N1559,"")</f>
        <v/>
      </c>
      <c r="Q1559" s="31">
        <f>$M1559*$N1559</f>
        <v/>
      </c>
      <c r="R1559" s="29" t="n"/>
      <c r="S1559" s="37" t="inlineStr">
        <is>
          <t>Alta</t>
        </is>
      </c>
      <c r="T1559" s="29" t="inlineStr">
        <is>
          <t>Homologado – confianza Alta</t>
        </is>
      </c>
      <c r="U1559" s="43" t="inlineStr">
        <is>
          <t>Sin diferencia</t>
        </is>
      </c>
      <c r="V1559" s="29" t="inlineStr">
        <is>
          <t>Cruce por nomenclatura SAP</t>
        </is>
      </c>
      <c r="W1559" s="29" t="inlineStr">
        <is>
          <t>No</t>
        </is>
      </c>
      <c r="X1559" s="29" t="n"/>
      <c r="Y1559" s="29" t="inlineStr">
        <is>
          <t>Sí</t>
        </is>
      </c>
      <c r="Z1559" s="29" t="inlineStr">
        <is>
          <t>E-182</t>
        </is>
      </c>
      <c r="AA1559" s="29" t="inlineStr">
        <is>
          <t>Homologado al master E-182, pero sus códigos SAP (1000535) no figuran en el stock SAP de este centro. Cruce por nomenclatura: similitud 1.00.</t>
        </is>
      </c>
    </row>
    <row r="1560">
      <c r="A1560" s="29" t="inlineStr">
        <is>
          <t>Salta</t>
        </is>
      </c>
      <c r="B1560" s="29" t="inlineStr">
        <is>
          <t>1130</t>
        </is>
      </c>
      <c r="C1560" s="29" t="inlineStr">
        <is>
          <t>Stock SAP</t>
        </is>
      </c>
      <c r="D1560" s="29" t="inlineStr">
        <is>
          <t>Uniformes</t>
        </is>
      </c>
      <c r="E1560" s="29" t="inlineStr">
        <is>
          <t>ZUNI</t>
        </is>
      </c>
      <c r="F1560" s="29" t="inlineStr">
        <is>
          <t>Fuera del alcance</t>
        </is>
      </c>
      <c r="G1560" s="29" t="inlineStr">
        <is>
          <t>3000215</t>
        </is>
      </c>
      <c r="H1560" s="29" t="inlineStr">
        <is>
          <t>BOTIN DE SEGURIDAD T36</t>
        </is>
      </c>
      <c r="I1560" s="29" t="n"/>
      <c r="J1560" s="29" t="n"/>
      <c r="K1560" s="30">
        <f>SUMIF('1130 Salta'!$A$2:$A$485,$G1560,'1130 Salta'!$I$2:$I$485)</f>
        <v/>
      </c>
      <c r="L1560" s="30">
        <f>SUMIF('1130 Salta'!$A$2:$A$485,$G1560,'1130 Salta'!$Q$2:$Q$485)</f>
        <v/>
      </c>
      <c r="M1560" s="30">
        <f>$K1560-$L1560</f>
        <v/>
      </c>
      <c r="N1560" s="31">
        <f>IFERROR(SUMIF('1130 Salta'!$A$2:$A$485,$G1560,'1130 Salta'!$M$2:$M$485)/$K1560,0)</f>
        <v/>
      </c>
      <c r="O1560" s="31">
        <f>IFERROR($K1560*$N1560,"")</f>
        <v/>
      </c>
      <c r="P1560" s="31">
        <f>IFERROR($L1560*$N1560,"")</f>
        <v/>
      </c>
      <c r="Q1560" s="31">
        <f>$M1560*$N1560</f>
        <v/>
      </c>
      <c r="R1560" s="29" t="n"/>
      <c r="S1560" s="39" t="n"/>
      <c r="T1560" s="29" t="inlineStr">
        <is>
          <t>No aplica: uniformes, clasificación que el inventario físico de Farmacia no releva</t>
        </is>
      </c>
      <c r="U1560" s="40" t="inlineStr">
        <is>
          <t>Fuera del alcance del inventario físico</t>
        </is>
      </c>
      <c r="V1560" s="29" t="n"/>
      <c r="W1560" s="29" t="n"/>
      <c r="X1560" s="29" t="n"/>
      <c r="Y1560" s="29" t="n"/>
      <c r="Z1560" s="29" t="n"/>
      <c r="AA1560" s="29" t="n"/>
    </row>
    <row r="1561">
      <c r="A1561" s="29" t="inlineStr">
        <is>
          <t>Salta</t>
        </is>
      </c>
      <c r="B1561" s="29" t="inlineStr">
        <is>
          <t>1130</t>
        </is>
      </c>
      <c r="C1561" s="29" t="inlineStr">
        <is>
          <t>Stock SAP</t>
        </is>
      </c>
      <c r="D1561" s="29" t="inlineStr">
        <is>
          <t>Uniformes</t>
        </is>
      </c>
      <c r="E1561" s="29" t="inlineStr">
        <is>
          <t>ZUNI</t>
        </is>
      </c>
      <c r="F1561" s="29" t="inlineStr">
        <is>
          <t>Fuera del alcance</t>
        </is>
      </c>
      <c r="G1561" s="29" t="inlineStr">
        <is>
          <t>3001179</t>
        </is>
      </c>
      <c r="H1561" s="29" t="inlineStr">
        <is>
          <t>CAMPERA SOFT SHELL GRIS EMERGENCIAS S</t>
        </is>
      </c>
      <c r="I1561" s="29" t="n"/>
      <c r="J1561" s="29" t="n"/>
      <c r="K1561" s="30">
        <f>SUMIF('1130 Salta'!$A$2:$A$485,$G1561,'1130 Salta'!$I$2:$I$485)</f>
        <v/>
      </c>
      <c r="L1561" s="30">
        <f>SUMIF('1130 Salta'!$A$2:$A$485,$G1561,'1130 Salta'!$Q$2:$Q$485)</f>
        <v/>
      </c>
      <c r="M1561" s="30">
        <f>$K1561-$L1561</f>
        <v/>
      </c>
      <c r="N1561" s="31">
        <f>IFERROR(SUMIF('1130 Salta'!$A$2:$A$485,$G1561,'1130 Salta'!$M$2:$M$485)/$K1561,0)</f>
        <v/>
      </c>
      <c r="O1561" s="31">
        <f>IFERROR($K1561*$N1561,"")</f>
        <v/>
      </c>
      <c r="P1561" s="31">
        <f>IFERROR($L1561*$N1561,"")</f>
        <v/>
      </c>
      <c r="Q1561" s="31">
        <f>$M1561*$N1561</f>
        <v/>
      </c>
      <c r="R1561" s="29" t="n"/>
      <c r="S1561" s="39" t="n"/>
      <c r="T1561" s="29" t="inlineStr">
        <is>
          <t>No aplica: uniformes, clasificación que el inventario físico de Farmacia no releva</t>
        </is>
      </c>
      <c r="U1561" s="40" t="inlineStr">
        <is>
          <t>Fuera del alcance del inventario físico</t>
        </is>
      </c>
      <c r="V1561" s="29" t="n"/>
      <c r="W1561" s="29" t="n"/>
      <c r="X1561" s="29" t="n"/>
      <c r="Y1561" s="29" t="n"/>
      <c r="Z1561" s="29" t="n"/>
      <c r="AA1561" s="29" t="n"/>
    </row>
    <row r="1562">
      <c r="A1562" s="29" t="inlineStr">
        <is>
          <t>Salta</t>
        </is>
      </c>
      <c r="B1562" s="29" t="inlineStr">
        <is>
          <t>1130</t>
        </is>
      </c>
      <c r="C1562" s="29" t="inlineStr">
        <is>
          <t>Stock SAP</t>
        </is>
      </c>
      <c r="D1562" s="29" t="inlineStr">
        <is>
          <t>Uniformes</t>
        </is>
      </c>
      <c r="E1562" s="29" t="inlineStr">
        <is>
          <t>ZUNI</t>
        </is>
      </c>
      <c r="F1562" s="29" t="inlineStr">
        <is>
          <t>Fuera del alcance</t>
        </is>
      </c>
      <c r="G1562" s="29" t="inlineStr">
        <is>
          <t>3001261</t>
        </is>
      </c>
      <c r="H1562" s="29" t="inlineStr">
        <is>
          <t>CONJUNTO TERMICO XXL</t>
        </is>
      </c>
      <c r="I1562" s="29" t="n"/>
      <c r="J1562" s="29" t="n"/>
      <c r="K1562" s="30">
        <f>SUMIF('1130 Salta'!$A$2:$A$485,$G1562,'1130 Salta'!$I$2:$I$485)</f>
        <v/>
      </c>
      <c r="L1562" s="30">
        <f>SUMIF('1130 Salta'!$A$2:$A$485,$G1562,'1130 Salta'!$Q$2:$Q$485)</f>
        <v/>
      </c>
      <c r="M1562" s="30">
        <f>$K1562-$L1562</f>
        <v/>
      </c>
      <c r="N1562" s="31">
        <f>IFERROR(SUMIF('1130 Salta'!$A$2:$A$485,$G1562,'1130 Salta'!$M$2:$M$485)/$K1562,0)</f>
        <v/>
      </c>
      <c r="O1562" s="31">
        <f>IFERROR($K1562*$N1562,"")</f>
        <v/>
      </c>
      <c r="P1562" s="31">
        <f>IFERROR($L1562*$N1562,"")</f>
        <v/>
      </c>
      <c r="Q1562" s="31">
        <f>$M1562*$N1562</f>
        <v/>
      </c>
      <c r="R1562" s="29" t="n"/>
      <c r="S1562" s="39" t="n"/>
      <c r="T1562" s="29" t="inlineStr">
        <is>
          <t>No aplica: uniformes, clasificación que el inventario físico de Farmacia no releva</t>
        </is>
      </c>
      <c r="U1562" s="40" t="inlineStr">
        <is>
          <t>Fuera del alcance del inventario físico</t>
        </is>
      </c>
      <c r="V1562" s="29" t="n"/>
      <c r="W1562" s="29" t="n"/>
      <c r="X1562" s="29" t="n"/>
      <c r="Y1562" s="29" t="n"/>
      <c r="Z1562" s="29" t="n"/>
      <c r="AA1562" s="29" t="n"/>
    </row>
    <row r="1563">
      <c r="A1563" s="29" t="inlineStr">
        <is>
          <t>Salta</t>
        </is>
      </c>
      <c r="B1563" s="29" t="inlineStr">
        <is>
          <t>1130</t>
        </is>
      </c>
      <c r="C1563" s="29" t="inlineStr">
        <is>
          <t>Stock SAP</t>
        </is>
      </c>
      <c r="D1563" s="29" t="inlineStr">
        <is>
          <t>Uniformes</t>
        </is>
      </c>
      <c r="E1563" s="29" t="inlineStr">
        <is>
          <t>ZUNI</t>
        </is>
      </c>
      <c r="F1563" s="29" t="inlineStr">
        <is>
          <t>Fuera del alcance</t>
        </is>
      </c>
      <c r="G1563" s="29" t="inlineStr">
        <is>
          <t>3001266</t>
        </is>
      </c>
      <c r="H1563" s="29" t="inlineStr">
        <is>
          <t>CONJUNTO TERMICO XXXL</t>
        </is>
      </c>
      <c r="I1563" s="29" t="n"/>
      <c r="J1563" s="29" t="n"/>
      <c r="K1563" s="30">
        <f>SUMIF('1130 Salta'!$A$2:$A$485,$G1563,'1130 Salta'!$I$2:$I$485)</f>
        <v/>
      </c>
      <c r="L1563" s="30">
        <f>SUMIF('1130 Salta'!$A$2:$A$485,$G1563,'1130 Salta'!$Q$2:$Q$485)</f>
        <v/>
      </c>
      <c r="M1563" s="30">
        <f>$K1563-$L1563</f>
        <v/>
      </c>
      <c r="N1563" s="31">
        <f>IFERROR(SUMIF('1130 Salta'!$A$2:$A$485,$G1563,'1130 Salta'!$M$2:$M$485)/$K1563,0)</f>
        <v/>
      </c>
      <c r="O1563" s="31">
        <f>IFERROR($K1563*$N1563,"")</f>
        <v/>
      </c>
      <c r="P1563" s="31">
        <f>IFERROR($L1563*$N1563,"")</f>
        <v/>
      </c>
      <c r="Q1563" s="31">
        <f>$M1563*$N1563</f>
        <v/>
      </c>
      <c r="R1563" s="29" t="n"/>
      <c r="S1563" s="39" t="n"/>
      <c r="T1563" s="29" t="inlineStr">
        <is>
          <t>No aplica: uniformes, clasificación que el inventario físico de Farmacia no releva</t>
        </is>
      </c>
      <c r="U1563" s="40" t="inlineStr">
        <is>
          <t>Fuera del alcance del inventario físico</t>
        </is>
      </c>
      <c r="V1563" s="29" t="n"/>
      <c r="W1563" s="29" t="n"/>
      <c r="X1563" s="29" t="n"/>
      <c r="Y1563" s="29" t="n"/>
      <c r="Z1563" s="29" t="n"/>
      <c r="AA1563" s="29" t="n"/>
    </row>
    <row r="1564">
      <c r="A1564" s="29" t="inlineStr">
        <is>
          <t>Salta</t>
        </is>
      </c>
      <c r="B1564" s="29" t="inlineStr">
        <is>
          <t>1130</t>
        </is>
      </c>
      <c r="C1564" s="29" t="inlineStr">
        <is>
          <t>Stock SAP</t>
        </is>
      </c>
      <c r="D1564" s="29" t="inlineStr">
        <is>
          <t>Uniformes</t>
        </is>
      </c>
      <c r="E1564" s="29" t="inlineStr">
        <is>
          <t>ZUNI</t>
        </is>
      </c>
      <c r="F1564" s="29" t="inlineStr">
        <is>
          <t>Fuera del alcance</t>
        </is>
      </c>
      <c r="G1564" s="29" t="inlineStr">
        <is>
          <t>3001298</t>
        </is>
      </c>
      <c r="H1564" s="29" t="inlineStr">
        <is>
          <t>MENTONERA CASCO SEGURIDAD</t>
        </is>
      </c>
      <c r="I1564" s="29" t="n"/>
      <c r="J1564" s="29" t="n"/>
      <c r="K1564" s="30">
        <f>SUMIF('1130 Salta'!$A$2:$A$485,$G1564,'1130 Salta'!$I$2:$I$485)</f>
        <v/>
      </c>
      <c r="L1564" s="30">
        <f>SUMIF('1130 Salta'!$A$2:$A$485,$G1564,'1130 Salta'!$Q$2:$Q$485)</f>
        <v/>
      </c>
      <c r="M1564" s="30">
        <f>$K1564-$L1564</f>
        <v/>
      </c>
      <c r="N1564" s="31">
        <f>IFERROR(SUMIF('1130 Salta'!$A$2:$A$485,$G1564,'1130 Salta'!$M$2:$M$485)/$K1564,0)</f>
        <v/>
      </c>
      <c r="O1564" s="31">
        <f>IFERROR($K1564*$N1564,"")</f>
        <v/>
      </c>
      <c r="P1564" s="31">
        <f>IFERROR($L1564*$N1564,"")</f>
        <v/>
      </c>
      <c r="Q1564" s="31">
        <f>$M1564*$N1564</f>
        <v/>
      </c>
      <c r="R1564" s="29" t="n"/>
      <c r="S1564" s="39" t="n"/>
      <c r="T1564" s="29" t="inlineStr">
        <is>
          <t>No aplica: uniformes, clasificación que el inventario físico de Farmacia no releva</t>
        </is>
      </c>
      <c r="U1564" s="40" t="inlineStr">
        <is>
          <t>Fuera del alcance del inventario físico</t>
        </is>
      </c>
      <c r="V1564" s="29" t="n"/>
      <c r="W1564" s="29" t="n"/>
      <c r="X1564" s="29" t="n"/>
      <c r="Y1564" s="29" t="n"/>
      <c r="Z1564" s="29" t="n"/>
      <c r="AA1564" s="29" t="n"/>
    </row>
    <row r="1565">
      <c r="A1565" s="29" t="inlineStr">
        <is>
          <t>Salta</t>
        </is>
      </c>
      <c r="B1565" s="29" t="inlineStr">
        <is>
          <t>1130</t>
        </is>
      </c>
      <c r="C1565" s="29" t="inlineStr">
        <is>
          <t>Stock SAP</t>
        </is>
      </c>
      <c r="D1565" s="29" t="inlineStr">
        <is>
          <t>Uniformes</t>
        </is>
      </c>
      <c r="E1565" s="29" t="inlineStr">
        <is>
          <t>ZUNI</t>
        </is>
      </c>
      <c r="F1565" s="29" t="inlineStr">
        <is>
          <t>Fuera del alcance</t>
        </is>
      </c>
      <c r="G1565" s="29" t="inlineStr">
        <is>
          <t>3001339</t>
        </is>
      </c>
      <c r="H1565" s="29" t="inlineStr">
        <is>
          <t>PANTALON IMPERMEABLE XS</t>
        </is>
      </c>
      <c r="I1565" s="29" t="n"/>
      <c r="J1565" s="29" t="n"/>
      <c r="K1565" s="30">
        <f>SUMIF('1130 Salta'!$A$2:$A$485,$G1565,'1130 Salta'!$I$2:$I$485)</f>
        <v/>
      </c>
      <c r="L1565" s="30">
        <f>SUMIF('1130 Salta'!$A$2:$A$485,$G1565,'1130 Salta'!$Q$2:$Q$485)</f>
        <v/>
      </c>
      <c r="M1565" s="30">
        <f>$K1565-$L1565</f>
        <v/>
      </c>
      <c r="N1565" s="31">
        <f>IFERROR(SUMIF('1130 Salta'!$A$2:$A$485,$G1565,'1130 Salta'!$M$2:$M$485)/$K1565,0)</f>
        <v/>
      </c>
      <c r="O1565" s="31">
        <f>IFERROR($K1565*$N1565,"")</f>
        <v/>
      </c>
      <c r="P1565" s="31">
        <f>IFERROR($L1565*$N1565,"")</f>
        <v/>
      </c>
      <c r="Q1565" s="31">
        <f>$M1565*$N1565</f>
        <v/>
      </c>
      <c r="R1565" s="29" t="n"/>
      <c r="S1565" s="39" t="n"/>
      <c r="T1565" s="29" t="inlineStr">
        <is>
          <t>No aplica: uniformes, clasificación que el inventario físico de Farmacia no releva</t>
        </is>
      </c>
      <c r="U1565" s="40" t="inlineStr">
        <is>
          <t>Fuera del alcance del inventario físico</t>
        </is>
      </c>
      <c r="V1565" s="29" t="n"/>
      <c r="W1565" s="29" t="n"/>
      <c r="X1565" s="29" t="n"/>
      <c r="Y1565" s="29" t="n"/>
      <c r="Z1565" s="29" t="n"/>
      <c r="AA1565" s="29" t="n"/>
    </row>
    <row r="1566">
      <c r="A1566" s="29" t="inlineStr">
        <is>
          <t>Salta</t>
        </is>
      </c>
      <c r="B1566" s="29" t="inlineStr">
        <is>
          <t>1130</t>
        </is>
      </c>
      <c r="C1566" s="29" t="inlineStr">
        <is>
          <t>Stock SAP</t>
        </is>
      </c>
      <c r="D1566" s="29" t="inlineStr">
        <is>
          <t>Uniformes</t>
        </is>
      </c>
      <c r="E1566" s="29" t="inlineStr">
        <is>
          <t>ZUNI</t>
        </is>
      </c>
      <c r="F1566" s="29" t="inlineStr">
        <is>
          <t>Fuera del alcance</t>
        </is>
      </c>
      <c r="G1566" s="29" t="inlineStr">
        <is>
          <t>3001345</t>
        </is>
      </c>
      <c r="H1566" s="29" t="inlineStr">
        <is>
          <t>PANTALON IMPERMEABLE XXXL</t>
        </is>
      </c>
      <c r="I1566" s="29" t="n"/>
      <c r="J1566" s="29" t="n"/>
      <c r="K1566" s="30">
        <f>SUMIF('1130 Salta'!$A$2:$A$485,$G1566,'1130 Salta'!$I$2:$I$485)</f>
        <v/>
      </c>
      <c r="L1566" s="30">
        <f>SUMIF('1130 Salta'!$A$2:$A$485,$G1566,'1130 Salta'!$Q$2:$Q$485)</f>
        <v/>
      </c>
      <c r="M1566" s="30">
        <f>$K1566-$L1566</f>
        <v/>
      </c>
      <c r="N1566" s="31">
        <f>IFERROR(SUMIF('1130 Salta'!$A$2:$A$485,$G1566,'1130 Salta'!$M$2:$M$485)/$K1566,0)</f>
        <v/>
      </c>
      <c r="O1566" s="31">
        <f>IFERROR($K1566*$N1566,"")</f>
        <v/>
      </c>
      <c r="P1566" s="31">
        <f>IFERROR($L1566*$N1566,"")</f>
        <v/>
      </c>
      <c r="Q1566" s="31">
        <f>$M1566*$N1566</f>
        <v/>
      </c>
      <c r="R1566" s="29" t="n"/>
      <c r="S1566" s="39" t="n"/>
      <c r="T1566" s="29" t="inlineStr">
        <is>
          <t>No aplica: uniformes, clasificación que el inventario físico de Farmacia no releva</t>
        </is>
      </c>
      <c r="U1566" s="40" t="inlineStr">
        <is>
          <t>Fuera del alcance del inventario físico</t>
        </is>
      </c>
      <c r="V1566" s="29" t="n"/>
      <c r="W1566" s="29" t="n"/>
      <c r="X1566" s="29" t="n"/>
      <c r="Y1566" s="29" t="n"/>
      <c r="Z1566" s="29" t="n"/>
      <c r="AA1566" s="29" t="n"/>
    </row>
    <row r="1567">
      <c r="A1567" s="29" t="inlineStr">
        <is>
          <t>Salta</t>
        </is>
      </c>
      <c r="B1567" s="29" t="inlineStr">
        <is>
          <t>1130</t>
        </is>
      </c>
      <c r="C1567" s="29" t="inlineStr">
        <is>
          <t>Stock SAP</t>
        </is>
      </c>
      <c r="D1567" s="29" t="inlineStr">
        <is>
          <t>Uniformes</t>
        </is>
      </c>
      <c r="E1567" s="29" t="inlineStr">
        <is>
          <t>ZUNI</t>
        </is>
      </c>
      <c r="F1567" s="29" t="inlineStr">
        <is>
          <t>Fuera del alcance</t>
        </is>
      </c>
      <c r="G1567" s="29" t="inlineStr">
        <is>
          <t>3001405</t>
        </is>
      </c>
      <c r="H1567" s="29" t="inlineStr">
        <is>
          <t>BORCEGUI DE SEGURIDAD 37</t>
        </is>
      </c>
      <c r="I1567" s="29" t="n"/>
      <c r="J1567" s="29" t="n"/>
      <c r="K1567" s="30">
        <f>SUMIF('1130 Salta'!$A$2:$A$485,$G1567,'1130 Salta'!$I$2:$I$485)</f>
        <v/>
      </c>
      <c r="L1567" s="30">
        <f>SUMIF('1130 Salta'!$A$2:$A$485,$G1567,'1130 Salta'!$Q$2:$Q$485)</f>
        <v/>
      </c>
      <c r="M1567" s="30">
        <f>$K1567-$L1567</f>
        <v/>
      </c>
      <c r="N1567" s="31">
        <f>IFERROR(SUMIF('1130 Salta'!$A$2:$A$485,$G1567,'1130 Salta'!$M$2:$M$485)/$K1567,0)</f>
        <v/>
      </c>
      <c r="O1567" s="31">
        <f>IFERROR($K1567*$N1567,"")</f>
        <v/>
      </c>
      <c r="P1567" s="31">
        <f>IFERROR($L1567*$N1567,"")</f>
        <v/>
      </c>
      <c r="Q1567" s="31">
        <f>$M1567*$N1567</f>
        <v/>
      </c>
      <c r="R1567" s="29" t="n"/>
      <c r="S1567" s="39" t="n"/>
      <c r="T1567" s="29" t="inlineStr">
        <is>
          <t>No aplica: uniformes, clasificación que el inventario físico de Farmacia no releva</t>
        </is>
      </c>
      <c r="U1567" s="40" t="inlineStr">
        <is>
          <t>Fuera del alcance del inventario físico</t>
        </is>
      </c>
      <c r="V1567" s="29" t="n"/>
      <c r="W1567" s="29" t="n"/>
      <c r="X1567" s="29" t="n"/>
      <c r="Y1567" s="29" t="n"/>
      <c r="Z1567" s="29" t="n"/>
      <c r="AA1567" s="29" t="n"/>
    </row>
    <row r="1568">
      <c r="A1568" s="29" t="inlineStr">
        <is>
          <t>Salta</t>
        </is>
      </c>
      <c r="B1568" s="29" t="inlineStr">
        <is>
          <t>1130</t>
        </is>
      </c>
      <c r="C1568" s="29" t="inlineStr">
        <is>
          <t>Stock SAP</t>
        </is>
      </c>
      <c r="D1568" s="29" t="inlineStr">
        <is>
          <t>Uniformes</t>
        </is>
      </c>
      <c r="E1568" s="29" t="inlineStr">
        <is>
          <t>ZUNI</t>
        </is>
      </c>
      <c r="F1568" s="29" t="inlineStr">
        <is>
          <t>Fuera del alcance</t>
        </is>
      </c>
      <c r="G1568" s="29" t="inlineStr">
        <is>
          <t>3001406</t>
        </is>
      </c>
      <c r="H1568" s="29" t="inlineStr">
        <is>
          <t>BORCEGUI DE SEGURIDAD 38</t>
        </is>
      </c>
      <c r="I1568" s="29" t="n"/>
      <c r="J1568" s="29" t="n"/>
      <c r="K1568" s="30">
        <f>SUMIF('1130 Salta'!$A$2:$A$485,$G1568,'1130 Salta'!$I$2:$I$485)</f>
        <v/>
      </c>
      <c r="L1568" s="30">
        <f>SUMIF('1130 Salta'!$A$2:$A$485,$G1568,'1130 Salta'!$Q$2:$Q$485)</f>
        <v/>
      </c>
      <c r="M1568" s="30">
        <f>$K1568-$L1568</f>
        <v/>
      </c>
      <c r="N1568" s="31">
        <f>IFERROR(SUMIF('1130 Salta'!$A$2:$A$485,$G1568,'1130 Salta'!$M$2:$M$485)/$K1568,0)</f>
        <v/>
      </c>
      <c r="O1568" s="31">
        <f>IFERROR($K1568*$N1568,"")</f>
        <v/>
      </c>
      <c r="P1568" s="31">
        <f>IFERROR($L1568*$N1568,"")</f>
        <v/>
      </c>
      <c r="Q1568" s="31">
        <f>$M1568*$N1568</f>
        <v/>
      </c>
      <c r="R1568" s="29" t="n"/>
      <c r="S1568" s="39" t="n"/>
      <c r="T1568" s="29" t="inlineStr">
        <is>
          <t>No aplica: uniformes, clasificación que el inventario físico de Farmacia no releva</t>
        </is>
      </c>
      <c r="U1568" s="40" t="inlineStr">
        <is>
          <t>Fuera del alcance del inventario físico</t>
        </is>
      </c>
      <c r="V1568" s="29" t="n"/>
      <c r="W1568" s="29" t="n"/>
      <c r="X1568" s="29" t="n"/>
      <c r="Y1568" s="29" t="n"/>
      <c r="Z1568" s="29" t="n"/>
      <c r="AA1568" s="29" t="n"/>
    </row>
    <row r="1569">
      <c r="A1569" s="29" t="inlineStr">
        <is>
          <t>Salta</t>
        </is>
      </c>
      <c r="B1569" s="29" t="inlineStr">
        <is>
          <t>1130</t>
        </is>
      </c>
      <c r="C1569" s="29" t="inlineStr">
        <is>
          <t>Stock SAP</t>
        </is>
      </c>
      <c r="D1569" s="29" t="inlineStr">
        <is>
          <t>Uniformes</t>
        </is>
      </c>
      <c r="E1569" s="29" t="inlineStr">
        <is>
          <t>ZUNI</t>
        </is>
      </c>
      <c r="F1569" s="29" t="inlineStr">
        <is>
          <t>Fuera del alcance</t>
        </is>
      </c>
      <c r="G1569" s="29" t="inlineStr">
        <is>
          <t>3001407</t>
        </is>
      </c>
      <c r="H1569" s="29" t="inlineStr">
        <is>
          <t>BORCEGUI DE SEGURIDAD 39</t>
        </is>
      </c>
      <c r="I1569" s="29" t="n"/>
      <c r="J1569" s="29" t="n"/>
      <c r="K1569" s="30">
        <f>SUMIF('1130 Salta'!$A$2:$A$485,$G1569,'1130 Salta'!$I$2:$I$485)</f>
        <v/>
      </c>
      <c r="L1569" s="30">
        <f>SUMIF('1130 Salta'!$A$2:$A$485,$G1569,'1130 Salta'!$Q$2:$Q$485)</f>
        <v/>
      </c>
      <c r="M1569" s="30">
        <f>$K1569-$L1569</f>
        <v/>
      </c>
      <c r="N1569" s="31">
        <f>IFERROR(SUMIF('1130 Salta'!$A$2:$A$485,$G1569,'1130 Salta'!$M$2:$M$485)/$K1569,0)</f>
        <v/>
      </c>
      <c r="O1569" s="31">
        <f>IFERROR($K1569*$N1569,"")</f>
        <v/>
      </c>
      <c r="P1569" s="31">
        <f>IFERROR($L1569*$N1569,"")</f>
        <v/>
      </c>
      <c r="Q1569" s="31">
        <f>$M1569*$N1569</f>
        <v/>
      </c>
      <c r="R1569" s="29" t="n"/>
      <c r="S1569" s="39" t="n"/>
      <c r="T1569" s="29" t="inlineStr">
        <is>
          <t>No aplica: uniformes, clasificación que el inventario físico de Farmacia no releva</t>
        </is>
      </c>
      <c r="U1569" s="40" t="inlineStr">
        <is>
          <t>Fuera del alcance del inventario físico</t>
        </is>
      </c>
      <c r="V1569" s="29" t="n"/>
      <c r="W1569" s="29" t="n"/>
      <c r="X1569" s="29" t="n"/>
      <c r="Y1569" s="29" t="n"/>
      <c r="Z1569" s="29" t="n"/>
      <c r="AA1569" s="29" t="n"/>
    </row>
    <row r="1570">
      <c r="A1570" s="29" t="inlineStr">
        <is>
          <t>Salta</t>
        </is>
      </c>
      <c r="B1570" s="29" t="inlineStr">
        <is>
          <t>1130</t>
        </is>
      </c>
      <c r="C1570" s="29" t="inlineStr">
        <is>
          <t>Stock SAP</t>
        </is>
      </c>
      <c r="D1570" s="29" t="inlineStr">
        <is>
          <t>Uniformes</t>
        </is>
      </c>
      <c r="E1570" s="29" t="inlineStr">
        <is>
          <t>ZUNI</t>
        </is>
      </c>
      <c r="F1570" s="29" t="inlineStr">
        <is>
          <t>Fuera del alcance</t>
        </is>
      </c>
      <c r="G1570" s="29" t="inlineStr">
        <is>
          <t>3001408</t>
        </is>
      </c>
      <c r="H1570" s="29" t="inlineStr">
        <is>
          <t>BORCEGUI DE SEGURIDAD 41</t>
        </is>
      </c>
      <c r="I1570" s="29" t="n"/>
      <c r="J1570" s="29" t="n"/>
      <c r="K1570" s="30">
        <f>SUMIF('1130 Salta'!$A$2:$A$485,$G1570,'1130 Salta'!$I$2:$I$485)</f>
        <v/>
      </c>
      <c r="L1570" s="30">
        <f>SUMIF('1130 Salta'!$A$2:$A$485,$G1570,'1130 Salta'!$Q$2:$Q$485)</f>
        <v/>
      </c>
      <c r="M1570" s="30">
        <f>$K1570-$L1570</f>
        <v/>
      </c>
      <c r="N1570" s="31">
        <f>IFERROR(SUMIF('1130 Salta'!$A$2:$A$485,$G1570,'1130 Salta'!$M$2:$M$485)/$K1570,0)</f>
        <v/>
      </c>
      <c r="O1570" s="31">
        <f>IFERROR($K1570*$N1570,"")</f>
        <v/>
      </c>
      <c r="P1570" s="31">
        <f>IFERROR($L1570*$N1570,"")</f>
        <v/>
      </c>
      <c r="Q1570" s="31">
        <f>$M1570*$N1570</f>
        <v/>
      </c>
      <c r="R1570" s="29" t="n"/>
      <c r="S1570" s="39" t="n"/>
      <c r="T1570" s="29" t="inlineStr">
        <is>
          <t>No aplica: uniformes, clasificación que el inventario físico de Farmacia no releva</t>
        </is>
      </c>
      <c r="U1570" s="40" t="inlineStr">
        <is>
          <t>Fuera del alcance del inventario físico</t>
        </is>
      </c>
      <c r="V1570" s="29" t="n"/>
      <c r="W1570" s="29" t="n"/>
      <c r="X1570" s="29" t="n"/>
      <c r="Y1570" s="29" t="n"/>
      <c r="Z1570" s="29" t="n"/>
      <c r="AA1570" s="29" t="n"/>
    </row>
    <row r="1571">
      <c r="A1571" s="29" t="inlineStr">
        <is>
          <t>Salta</t>
        </is>
      </c>
      <c r="B1571" s="29" t="inlineStr">
        <is>
          <t>1130</t>
        </is>
      </c>
      <c r="C1571" s="29" t="inlineStr">
        <is>
          <t>Stock SAP</t>
        </is>
      </c>
      <c r="D1571" s="29" t="inlineStr">
        <is>
          <t>Uniformes</t>
        </is>
      </c>
      <c r="E1571" s="29" t="inlineStr">
        <is>
          <t>ZUNI</t>
        </is>
      </c>
      <c r="F1571" s="29" t="inlineStr">
        <is>
          <t>Fuera del alcance</t>
        </is>
      </c>
      <c r="G1571" s="29" t="inlineStr">
        <is>
          <t>3001465</t>
        </is>
      </c>
      <c r="H1571" s="29" t="inlineStr">
        <is>
          <t>CONJUNTO PRIMERA PIEL XXXL</t>
        </is>
      </c>
      <c r="I1571" s="29" t="n"/>
      <c r="J1571" s="29" t="n"/>
      <c r="K1571" s="30">
        <f>SUMIF('1130 Salta'!$A$2:$A$485,$G1571,'1130 Salta'!$I$2:$I$485)</f>
        <v/>
      </c>
      <c r="L1571" s="30">
        <f>SUMIF('1130 Salta'!$A$2:$A$485,$G1571,'1130 Salta'!$Q$2:$Q$485)</f>
        <v/>
      </c>
      <c r="M1571" s="30">
        <f>$K1571-$L1571</f>
        <v/>
      </c>
      <c r="N1571" s="31">
        <f>IFERROR(SUMIF('1130 Salta'!$A$2:$A$485,$G1571,'1130 Salta'!$M$2:$M$485)/$K1571,0)</f>
        <v/>
      </c>
      <c r="O1571" s="31">
        <f>IFERROR($K1571*$N1571,"")</f>
        <v/>
      </c>
      <c r="P1571" s="31">
        <f>IFERROR($L1571*$N1571,"")</f>
        <v/>
      </c>
      <c r="Q1571" s="31">
        <f>$M1571*$N1571</f>
        <v/>
      </c>
      <c r="R1571" s="29" t="n"/>
      <c r="S1571" s="39" t="n"/>
      <c r="T1571" s="29" t="inlineStr">
        <is>
          <t>No aplica: uniformes, clasificación que el inventario físico de Farmacia no releva</t>
        </is>
      </c>
      <c r="U1571" s="40" t="inlineStr">
        <is>
          <t>Fuera del alcance del inventario físico</t>
        </is>
      </c>
      <c r="V1571" s="29" t="n"/>
      <c r="W1571" s="29" t="n"/>
      <c r="X1571" s="29" t="n"/>
      <c r="Y1571" s="29" t="n"/>
      <c r="Z1571" s="29" t="n"/>
      <c r="AA1571" s="29" t="n"/>
    </row>
    <row r="1572">
      <c r="A1572" s="29" t="inlineStr">
        <is>
          <t>Salta</t>
        </is>
      </c>
      <c r="B1572" s="29" t="inlineStr">
        <is>
          <t>1130</t>
        </is>
      </c>
      <c r="C1572" s="29" t="inlineStr">
        <is>
          <t>Stock SAP</t>
        </is>
      </c>
      <c r="D1572" s="29" t="inlineStr">
        <is>
          <t>Uniformes</t>
        </is>
      </c>
      <c r="E1572" s="29" t="inlineStr">
        <is>
          <t>ZUNI</t>
        </is>
      </c>
      <c r="F1572" s="29" t="inlineStr">
        <is>
          <t>Fuera del alcance</t>
        </is>
      </c>
      <c r="G1572" s="29" t="inlineStr">
        <is>
          <t>3001469</t>
        </is>
      </c>
      <c r="H1572" s="29" t="inlineStr">
        <is>
          <t>CHALECO REFLECTIVO XXL</t>
        </is>
      </c>
      <c r="I1572" s="29" t="n"/>
      <c r="J1572" s="29" t="n"/>
      <c r="K1572" s="30">
        <f>SUMIF('1130 Salta'!$A$2:$A$485,$G1572,'1130 Salta'!$I$2:$I$485)</f>
        <v/>
      </c>
      <c r="L1572" s="30">
        <f>SUMIF('1130 Salta'!$A$2:$A$485,$G1572,'1130 Salta'!$Q$2:$Q$485)</f>
        <v/>
      </c>
      <c r="M1572" s="30">
        <f>$K1572-$L1572</f>
        <v/>
      </c>
      <c r="N1572" s="31">
        <f>IFERROR(SUMIF('1130 Salta'!$A$2:$A$485,$G1572,'1130 Salta'!$M$2:$M$485)/$K1572,0)</f>
        <v/>
      </c>
      <c r="O1572" s="31">
        <f>IFERROR($K1572*$N1572,"")</f>
        <v/>
      </c>
      <c r="P1572" s="31">
        <f>IFERROR($L1572*$N1572,"")</f>
        <v/>
      </c>
      <c r="Q1572" s="31">
        <f>$M1572*$N1572</f>
        <v/>
      </c>
      <c r="R1572" s="29" t="n"/>
      <c r="S1572" s="39" t="n"/>
      <c r="T1572" s="29" t="inlineStr">
        <is>
          <t>No aplica: uniformes, clasificación que el inventario físico de Farmacia no releva</t>
        </is>
      </c>
      <c r="U1572" s="40" t="inlineStr">
        <is>
          <t>Fuera del alcance del inventario físico</t>
        </is>
      </c>
      <c r="V1572" s="29" t="n"/>
      <c r="W1572" s="29" t="n"/>
      <c r="X1572" s="29" t="n"/>
      <c r="Y1572" s="29" t="n"/>
      <c r="Z1572" s="29" t="n"/>
      <c r="AA1572" s="29" t="n"/>
    </row>
    <row r="1573">
      <c r="A1573" s="29" t="inlineStr">
        <is>
          <t>Salta</t>
        </is>
      </c>
      <c r="B1573" s="29" t="inlineStr">
        <is>
          <t>1130</t>
        </is>
      </c>
      <c r="C1573" s="29" t="inlineStr">
        <is>
          <t>Stock SAP</t>
        </is>
      </c>
      <c r="D1573" s="29" t="inlineStr">
        <is>
          <t>Uniformes</t>
        </is>
      </c>
      <c r="E1573" s="29" t="inlineStr">
        <is>
          <t>ZUNI</t>
        </is>
      </c>
      <c r="F1573" s="29" t="inlineStr">
        <is>
          <t>Fuera del alcance</t>
        </is>
      </c>
      <c r="G1573" s="29" t="inlineStr">
        <is>
          <t>3001568</t>
        </is>
      </c>
      <c r="H1573" s="29" t="inlineStr">
        <is>
          <t>CAMPERON NARANJA TERMICO XS</t>
        </is>
      </c>
      <c r="I1573" s="29" t="n"/>
      <c r="J1573" s="29" t="n"/>
      <c r="K1573" s="30">
        <f>SUMIF('1130 Salta'!$A$2:$A$485,$G1573,'1130 Salta'!$I$2:$I$485)</f>
        <v/>
      </c>
      <c r="L1573" s="30">
        <f>SUMIF('1130 Salta'!$A$2:$A$485,$G1573,'1130 Salta'!$Q$2:$Q$485)</f>
        <v/>
      </c>
      <c r="M1573" s="30">
        <f>$K1573-$L1573</f>
        <v/>
      </c>
      <c r="N1573" s="31">
        <f>IFERROR(SUMIF('1130 Salta'!$A$2:$A$485,$G1573,'1130 Salta'!$M$2:$M$485)/$K1573,0)</f>
        <v/>
      </c>
      <c r="O1573" s="31">
        <f>IFERROR($K1573*$N1573,"")</f>
        <v/>
      </c>
      <c r="P1573" s="31">
        <f>IFERROR($L1573*$N1573,"")</f>
        <v/>
      </c>
      <c r="Q1573" s="31">
        <f>$M1573*$N1573</f>
        <v/>
      </c>
      <c r="R1573" s="29" t="n"/>
      <c r="S1573" s="39" t="n"/>
      <c r="T1573" s="29" t="inlineStr">
        <is>
          <t>No aplica: uniformes, clasificación que el inventario físico de Farmacia no releva</t>
        </is>
      </c>
      <c r="U1573" s="40" t="inlineStr">
        <is>
          <t>Fuera del alcance del inventario físico</t>
        </is>
      </c>
      <c r="V1573" s="29" t="n"/>
      <c r="W1573" s="29" t="n"/>
      <c r="X1573" s="29" t="n"/>
      <c r="Y1573" s="29" t="n"/>
      <c r="Z1573" s="29" t="n"/>
      <c r="AA1573" s="29" t="n"/>
    </row>
    <row r="1574">
      <c r="A1574" s="29" t="inlineStr">
        <is>
          <t>Salta</t>
        </is>
      </c>
      <c r="B1574" s="29" t="inlineStr">
        <is>
          <t>1130</t>
        </is>
      </c>
      <c r="C1574" s="29" t="inlineStr">
        <is>
          <t>Stock SAP</t>
        </is>
      </c>
      <c r="D1574" s="29" t="inlineStr">
        <is>
          <t>Uniformes</t>
        </is>
      </c>
      <c r="E1574" s="29" t="inlineStr">
        <is>
          <t>ZUNI</t>
        </is>
      </c>
      <c r="F1574" s="29" t="inlineStr">
        <is>
          <t>Fuera del alcance</t>
        </is>
      </c>
      <c r="G1574" s="29" t="inlineStr">
        <is>
          <t>3001650</t>
        </is>
      </c>
      <c r="H1574" s="29" t="inlineStr">
        <is>
          <t>CHALECO REFLECTIVO xs</t>
        </is>
      </c>
      <c r="I1574" s="29" t="n"/>
      <c r="J1574" s="29" t="n"/>
      <c r="K1574" s="30">
        <f>SUMIF('1130 Salta'!$A$2:$A$485,$G1574,'1130 Salta'!$I$2:$I$485)</f>
        <v/>
      </c>
      <c r="L1574" s="30">
        <f>SUMIF('1130 Salta'!$A$2:$A$485,$G1574,'1130 Salta'!$Q$2:$Q$485)</f>
        <v/>
      </c>
      <c r="M1574" s="30">
        <f>$K1574-$L1574</f>
        <v/>
      </c>
      <c r="N1574" s="31">
        <f>IFERROR(SUMIF('1130 Salta'!$A$2:$A$485,$G1574,'1130 Salta'!$M$2:$M$485)/$K1574,0)</f>
        <v/>
      </c>
      <c r="O1574" s="31">
        <f>IFERROR($K1574*$N1574,"")</f>
        <v/>
      </c>
      <c r="P1574" s="31">
        <f>IFERROR($L1574*$N1574,"")</f>
        <v/>
      </c>
      <c r="Q1574" s="31">
        <f>$M1574*$N1574</f>
        <v/>
      </c>
      <c r="R1574" s="29" t="n"/>
      <c r="S1574" s="39" t="n"/>
      <c r="T1574" s="29" t="inlineStr">
        <is>
          <t>No aplica: uniformes, clasificación que el inventario físico de Farmacia no releva</t>
        </is>
      </c>
      <c r="U1574" s="40" t="inlineStr">
        <is>
          <t>Fuera del alcance del inventario físico</t>
        </is>
      </c>
      <c r="V1574" s="29" t="n"/>
      <c r="W1574" s="29" t="n"/>
      <c r="X1574" s="29" t="n"/>
      <c r="Y1574" s="29" t="n"/>
      <c r="Z1574" s="29" t="n"/>
      <c r="AA1574" s="29" t="n"/>
    </row>
    <row r="1575">
      <c r="A1575" s="29" t="inlineStr">
        <is>
          <t>Salta</t>
        </is>
      </c>
      <c r="B1575" s="29" t="inlineStr">
        <is>
          <t>1130</t>
        </is>
      </c>
      <c r="C1575" s="29" t="inlineStr">
        <is>
          <t>Stock SAP</t>
        </is>
      </c>
      <c r="D1575" s="29" t="inlineStr">
        <is>
          <t>Medicamentos</t>
        </is>
      </c>
      <c r="E1575" s="29" t="inlineStr">
        <is>
          <t>ZMED</t>
        </is>
      </c>
      <c r="F1575" s="29" t="inlineStr">
        <is>
          <t>Dentro del alcance</t>
        </is>
      </c>
      <c r="G1575" s="29" t="inlineStr">
        <is>
          <t>1000480</t>
        </is>
      </c>
      <c r="H1575" s="29" t="inlineStr">
        <is>
          <t>CEFALEXINA 500MG COMPRIMIDOS</t>
        </is>
      </c>
      <c r="I1575" s="29" t="n"/>
      <c r="J1575" s="29" t="n"/>
      <c r="K1575" s="30">
        <f>SUMIF('1130 Salta'!$A$2:$A$485,$G1575,'1130 Salta'!$I$2:$I$485)</f>
        <v/>
      </c>
      <c r="L1575" s="30">
        <f>SUMIF('1130 Salta'!$A$2:$A$485,$G1575,'1130 Salta'!$Q$2:$Q$485)</f>
        <v/>
      </c>
      <c r="M1575" s="30">
        <f>$K1575-$L1575</f>
        <v/>
      </c>
      <c r="N1575" s="31">
        <f>IFERROR(SUMIF('1130 Salta'!$A$2:$A$485,$G1575,'1130 Salta'!$M$2:$M$485)/$K1575,0)</f>
        <v/>
      </c>
      <c r="O1575" s="31">
        <f>IFERROR($K1575*$N1575,"")</f>
        <v/>
      </c>
      <c r="P1575" s="31">
        <f>IFERROR($L1575*$N1575,"")</f>
        <v/>
      </c>
      <c r="Q1575" s="31">
        <f>$M1575*$N1575</f>
        <v/>
      </c>
      <c r="R1575" s="29" t="n"/>
      <c r="S1575" s="39" t="n"/>
      <c r="T1575" s="29" t="inlineStr">
        <is>
          <t>Sin recuento físico en el inventario de Avain</t>
        </is>
      </c>
      <c r="U1575" s="40" t="inlineStr">
        <is>
          <t>Sin recuento físico</t>
        </is>
      </c>
      <c r="V1575" s="29" t="n"/>
      <c r="W1575" s="29" t="n"/>
      <c r="X1575" s="29" t="n"/>
      <c r="Y1575" s="29" t="n"/>
      <c r="Z1575" s="29" t="n"/>
      <c r="AA1575" s="29" t="n"/>
    </row>
    <row r="1576">
      <c r="A1576" s="29" t="inlineStr">
        <is>
          <t>Salta</t>
        </is>
      </c>
      <c r="B1576" s="29" t="inlineStr">
        <is>
          <t>1130</t>
        </is>
      </c>
      <c r="C1576" s="29" t="inlineStr">
        <is>
          <t>Stock SAP</t>
        </is>
      </c>
      <c r="D1576" s="29" t="inlineStr">
        <is>
          <t>Medicamentos</t>
        </is>
      </c>
      <c r="E1576" s="29" t="inlineStr">
        <is>
          <t>ZMED</t>
        </is>
      </c>
      <c r="F1576" s="29" t="inlineStr">
        <is>
          <t>Dentro del alcance</t>
        </is>
      </c>
      <c r="G1576" s="29" t="inlineStr">
        <is>
          <t>1001237</t>
        </is>
      </c>
      <c r="H1576" s="29" t="inlineStr">
        <is>
          <t>ACIDO ACETILSALICILICO 100MG</t>
        </is>
      </c>
      <c r="I1576" s="29" t="inlineStr">
        <is>
          <t>410</t>
        </is>
      </c>
      <c r="J1576" s="29" t="inlineStr">
        <is>
          <t>Aspirina comprimidos 100mg</t>
        </is>
      </c>
      <c r="K1576" s="30">
        <f>SUMIF('1130 Salta'!$A$2:$A$485,$G1576,'1130 Salta'!$I$2:$I$485)</f>
        <v/>
      </c>
      <c r="L1576" s="30">
        <f>SUMIF('1130 Salta'!$A$2:$A$485,$G1576,'1130 Salta'!$Q$2:$Q$485)</f>
        <v/>
      </c>
      <c r="M1576" s="30">
        <f>$K1576-$L1576</f>
        <v/>
      </c>
      <c r="N1576" s="31">
        <f>IFERROR(SUMIF('1130 Salta'!$A$2:$A$485,$G1576,'1130 Salta'!$M$2:$M$485)/$K1576,0)</f>
        <v/>
      </c>
      <c r="O1576" s="31">
        <f>IFERROR($K1576*$N1576,"")</f>
        <v/>
      </c>
      <c r="P1576" s="31">
        <f>IFERROR($L1576*$N1576,"")</f>
        <v/>
      </c>
      <c r="Q1576" s="31">
        <f>$M1576*$N1576</f>
        <v/>
      </c>
      <c r="R1576" s="41" t="inlineStr">
        <is>
          <t>Valorización a validar: relación de cantidades 428 a 1 entre SAP y el recuento físico. Sugiere distinta unidad de medida (SAP por caja o envase y el recuento por unidad). La diferencia económica de esta fila no debe tomarse como definitiva.</t>
        </is>
      </c>
      <c r="S1576" s="38" t="inlineStr">
        <is>
          <t>Baja</t>
        </is>
      </c>
      <c r="T1576" s="29" t="inlineStr">
        <is>
          <t>Homologado – confianza Baja – pendiente de validación</t>
        </is>
      </c>
      <c r="U1576" s="37" t="inlineStr">
        <is>
          <t>Dar de alta en SAP</t>
        </is>
      </c>
      <c r="V1576" s="29" t="inlineStr">
        <is>
          <t>Homologación por código Avain (master M01-001)</t>
        </is>
      </c>
      <c r="W1576" s="29" t="inlineStr">
        <is>
          <t>Sí</t>
        </is>
      </c>
      <c r="X1576" s="29" t="inlineStr">
        <is>
          <t>1001237, 1000136</t>
        </is>
      </c>
      <c r="Y1576" s="29" t="inlineStr">
        <is>
          <t>Sí</t>
        </is>
      </c>
      <c r="Z1576" s="29" t="inlineStr">
        <is>
          <t>M01-001</t>
        </is>
      </c>
      <c r="AA1576" s="29" t="inlineStr">
        <is>
          <t>Homologación: confianza base Alta + confianza SAP Alta → Alta. La nomenclatura del material imputado no respalda por sí sola la equivalencia (similitud 0.34); el vínculo proviene sólo de la homologación. Nivel degradado a Baja. El cruce SAP–Avain identificó 2 códigos SAP como posibles equivalentes del mismo ítem de Avain (1001237, 1000136). Se imputó al primero (lógica BUSCARV); requiere validación posterior. Otros códigos SAP del master no están en el stock de este centro: 1000802.</t>
        </is>
      </c>
    </row>
    <row r="1577">
      <c r="A1577" s="29" t="inlineStr">
        <is>
          <t>Salta</t>
        </is>
      </c>
      <c r="B1577" s="29" t="inlineStr">
        <is>
          <t>1130</t>
        </is>
      </c>
      <c r="C1577" s="29" t="inlineStr">
        <is>
          <t>Stock SAP</t>
        </is>
      </c>
      <c r="D1577" s="29" t="inlineStr">
        <is>
          <t>Medicamentos</t>
        </is>
      </c>
      <c r="E1577" s="29" t="inlineStr">
        <is>
          <t>ZMED</t>
        </is>
      </c>
      <c r="F1577" s="29" t="inlineStr">
        <is>
          <t>Dentro del alcance</t>
        </is>
      </c>
      <c r="G1577" s="29" t="inlineStr">
        <is>
          <t>1005104</t>
        </is>
      </c>
      <c r="H1577" s="29" t="inlineStr">
        <is>
          <t>CLONAZEPAM 0.5MG COMPRIMIDO</t>
        </is>
      </c>
      <c r="I1577" s="29" t="inlineStr">
        <is>
          <t>307</t>
        </is>
      </c>
      <c r="J1577" s="29" t="inlineStr">
        <is>
          <t>CLONAZEPAN 0,5 mg</t>
        </is>
      </c>
      <c r="K1577" s="30">
        <f>SUMIF('1130 Salta'!$A$2:$A$485,$G1577,'1130 Salta'!$I$2:$I$485)</f>
        <v/>
      </c>
      <c r="L1577" s="30">
        <f>SUMIF('1130 Salta'!$A$2:$A$485,$G1577,'1130 Salta'!$Q$2:$Q$485)</f>
        <v/>
      </c>
      <c r="M1577" s="30">
        <f>$K1577-$L1577</f>
        <v/>
      </c>
      <c r="N1577" s="31">
        <f>IFERROR(SUMIF('1130 Salta'!$A$2:$A$485,$G1577,'1130 Salta'!$M$2:$M$485)/$K1577,0)</f>
        <v/>
      </c>
      <c r="O1577" s="31">
        <f>IFERROR($K1577*$N1577,"")</f>
        <v/>
      </c>
      <c r="P1577" s="31">
        <f>IFERROR($L1577*$N1577,"")</f>
        <v/>
      </c>
      <c r="Q1577" s="31">
        <f>$M1577*$N1577</f>
        <v/>
      </c>
      <c r="R1577" s="29" t="n"/>
      <c r="S1577" s="37" t="inlineStr">
        <is>
          <t>Alta</t>
        </is>
      </c>
      <c r="T1577" s="29" t="inlineStr">
        <is>
          <t>Homologado – confianza Alta</t>
        </is>
      </c>
      <c r="U1577" s="37" t="inlineStr">
        <is>
          <t>Dar de alta en SAP</t>
        </is>
      </c>
      <c r="V1577" s="29" t="inlineStr">
        <is>
          <t>Cruce por nomenclatura SAP</t>
        </is>
      </c>
      <c r="W1577" s="29" t="inlineStr">
        <is>
          <t>No</t>
        </is>
      </c>
      <c r="X1577" s="29" t="n"/>
      <c r="Y1577" s="29" t="inlineStr">
        <is>
          <t>No</t>
        </is>
      </c>
      <c r="Z1577" s="29" t="n"/>
      <c r="AA1577" s="29" t="inlineStr">
        <is>
          <t>Cruce por nomenclatura: dosis coincide; similitud 0.76.</t>
        </is>
      </c>
    </row>
    <row r="1578">
      <c r="A1578" s="29" t="inlineStr">
        <is>
          <t>Salta</t>
        </is>
      </c>
      <c r="B1578" s="29" t="inlineStr">
        <is>
          <t>1130</t>
        </is>
      </c>
      <c r="C1578" s="29" t="inlineStr">
        <is>
          <t>Stock SAP</t>
        </is>
      </c>
      <c r="D1578" s="29" t="inlineStr">
        <is>
          <t>Medicamentos</t>
        </is>
      </c>
      <c r="E1578" s="29" t="inlineStr">
        <is>
          <t>ZMED</t>
        </is>
      </c>
      <c r="F1578" s="29" t="inlineStr">
        <is>
          <t>Dentro del alcance</t>
        </is>
      </c>
      <c r="G1578" s="29" t="inlineStr">
        <is>
          <t>1005339</t>
        </is>
      </c>
      <c r="H1578" s="29" t="inlineStr">
        <is>
          <t>DEXAMETASONA 0,5 MG X 20COMP</t>
        </is>
      </c>
      <c r="I1578" s="29" t="n"/>
      <c r="J1578" s="29" t="n"/>
      <c r="K1578" s="30">
        <f>SUMIF('1130 Salta'!$A$2:$A$485,$G1578,'1130 Salta'!$I$2:$I$485)</f>
        <v/>
      </c>
      <c r="L1578" s="30">
        <f>SUMIF('1130 Salta'!$A$2:$A$485,$G1578,'1130 Salta'!$Q$2:$Q$485)</f>
        <v/>
      </c>
      <c r="M1578" s="30">
        <f>$K1578-$L1578</f>
        <v/>
      </c>
      <c r="N1578" s="31">
        <f>IFERROR(SUMIF('1130 Salta'!$A$2:$A$485,$G1578,'1130 Salta'!$M$2:$M$485)/$K1578,0)</f>
        <v/>
      </c>
      <c r="O1578" s="31">
        <f>IFERROR($K1578*$N1578,"")</f>
        <v/>
      </c>
      <c r="P1578" s="31">
        <f>IFERROR($L1578*$N1578,"")</f>
        <v/>
      </c>
      <c r="Q1578" s="31">
        <f>$M1578*$N1578</f>
        <v/>
      </c>
      <c r="R1578" s="29" t="n"/>
      <c r="S1578" s="39" t="n"/>
      <c r="T1578" s="29" t="inlineStr">
        <is>
          <t>Sin recuento físico en el inventario de Avain</t>
        </is>
      </c>
      <c r="U1578" s="40" t="inlineStr">
        <is>
          <t>Sin recuento físico</t>
        </is>
      </c>
      <c r="V1578" s="29" t="n"/>
      <c r="W1578" s="29" t="n"/>
      <c r="X1578" s="29" t="n"/>
      <c r="Y1578" s="29" t="n"/>
      <c r="Z1578" s="29" t="n"/>
      <c r="AA1578" s="29" t="n"/>
    </row>
    <row r="1579">
      <c r="A1579" s="29" t="inlineStr">
        <is>
          <t>Salta</t>
        </is>
      </c>
      <c r="B1579" s="29" t="inlineStr">
        <is>
          <t>1130</t>
        </is>
      </c>
      <c r="C1579" s="29" t="inlineStr">
        <is>
          <t>Stock SAP</t>
        </is>
      </c>
      <c r="D1579" s="29" t="inlineStr">
        <is>
          <t>Medicamentos</t>
        </is>
      </c>
      <c r="E1579" s="29" t="inlineStr">
        <is>
          <t>ZMED</t>
        </is>
      </c>
      <c r="F1579" s="29" t="inlineStr">
        <is>
          <t>Dentro del alcance</t>
        </is>
      </c>
      <c r="G1579" s="29" t="inlineStr">
        <is>
          <t>1005340</t>
        </is>
      </c>
      <c r="H1579" s="29" t="inlineStr">
        <is>
          <t>DEXAMETASONA 0,5 MG X 30COMP</t>
        </is>
      </c>
      <c r="I1579" s="29" t="n"/>
      <c r="J1579" s="29" t="n"/>
      <c r="K1579" s="30">
        <f>SUMIF('1130 Salta'!$A$2:$A$485,$G1579,'1130 Salta'!$I$2:$I$485)</f>
        <v/>
      </c>
      <c r="L1579" s="30">
        <f>SUMIF('1130 Salta'!$A$2:$A$485,$G1579,'1130 Salta'!$Q$2:$Q$485)</f>
        <v/>
      </c>
      <c r="M1579" s="30">
        <f>$K1579-$L1579</f>
        <v/>
      </c>
      <c r="N1579" s="31">
        <f>IFERROR(SUMIF('1130 Salta'!$A$2:$A$485,$G1579,'1130 Salta'!$M$2:$M$485)/$K1579,0)</f>
        <v/>
      </c>
      <c r="O1579" s="31">
        <f>IFERROR($K1579*$N1579,"")</f>
        <v/>
      </c>
      <c r="P1579" s="31">
        <f>IFERROR($L1579*$N1579,"")</f>
        <v/>
      </c>
      <c r="Q1579" s="31">
        <f>$M1579*$N1579</f>
        <v/>
      </c>
      <c r="R1579" s="29" t="n"/>
      <c r="S1579" s="39" t="n"/>
      <c r="T1579" s="29" t="inlineStr">
        <is>
          <t>Sin recuento físico en el inventario de Avain</t>
        </is>
      </c>
      <c r="U1579" s="40" t="inlineStr">
        <is>
          <t>Sin recuento físico</t>
        </is>
      </c>
      <c r="V1579" s="29" t="n"/>
      <c r="W1579" s="29" t="n"/>
      <c r="X1579" s="29" t="n"/>
      <c r="Y1579" s="29" t="n"/>
      <c r="Z1579" s="29" t="n"/>
      <c r="AA1579" s="29" t="n"/>
    </row>
    <row r="1580">
      <c r="A1580" s="29" t="inlineStr">
        <is>
          <t>Salta</t>
        </is>
      </c>
      <c r="B1580" s="29" t="inlineStr">
        <is>
          <t>1130</t>
        </is>
      </c>
      <c r="C1580" s="29" t="inlineStr">
        <is>
          <t>Stock SAP</t>
        </is>
      </c>
      <c r="D1580" s="29" t="inlineStr">
        <is>
          <t>Medicamentos</t>
        </is>
      </c>
      <c r="E1580" s="29" t="inlineStr">
        <is>
          <t>ZMED</t>
        </is>
      </c>
      <c r="F1580" s="29" t="inlineStr">
        <is>
          <t>Dentro del alcance</t>
        </is>
      </c>
      <c r="G1580" s="29" t="inlineStr">
        <is>
          <t>1005341</t>
        </is>
      </c>
      <c r="H1580" s="29" t="inlineStr">
        <is>
          <t>DEXAMETASONA 8 MG X 20COMP</t>
        </is>
      </c>
      <c r="I1580" s="29" t="n"/>
      <c r="J1580" s="29" t="n"/>
      <c r="K1580" s="30">
        <f>SUMIF('1130 Salta'!$A$2:$A$485,$G1580,'1130 Salta'!$I$2:$I$485)</f>
        <v/>
      </c>
      <c r="L1580" s="30">
        <f>SUMIF('1130 Salta'!$A$2:$A$485,$G1580,'1130 Salta'!$Q$2:$Q$485)</f>
        <v/>
      </c>
      <c r="M1580" s="30">
        <f>$K1580-$L1580</f>
        <v/>
      </c>
      <c r="N1580" s="31">
        <f>IFERROR(SUMIF('1130 Salta'!$A$2:$A$485,$G1580,'1130 Salta'!$M$2:$M$485)/$K1580,0)</f>
        <v/>
      </c>
      <c r="O1580" s="31">
        <f>IFERROR($K1580*$N1580,"")</f>
        <v/>
      </c>
      <c r="P1580" s="31">
        <f>IFERROR($L1580*$N1580,"")</f>
        <v/>
      </c>
      <c r="Q1580" s="31">
        <f>$M1580*$N1580</f>
        <v/>
      </c>
      <c r="R1580" s="29" t="n"/>
      <c r="S1580" s="39" t="n"/>
      <c r="T1580" s="29" t="inlineStr">
        <is>
          <t>Sin recuento físico en el inventario de Avain</t>
        </is>
      </c>
      <c r="U1580" s="40" t="inlineStr">
        <is>
          <t>Sin recuento físico</t>
        </is>
      </c>
      <c r="V1580" s="29" t="n"/>
      <c r="W1580" s="29" t="n"/>
      <c r="X1580" s="29" t="n"/>
      <c r="Y1580" s="29" t="n"/>
      <c r="Z1580" s="29" t="n"/>
      <c r="AA1580" s="29" t="n"/>
    </row>
    <row r="1581">
      <c r="A1581" s="29" t="inlineStr">
        <is>
          <t>Salta</t>
        </is>
      </c>
      <c r="B1581" s="29" t="inlineStr">
        <is>
          <t>1130</t>
        </is>
      </c>
      <c r="C1581" s="29" t="inlineStr">
        <is>
          <t>Stock SAP</t>
        </is>
      </c>
      <c r="D1581" s="29" t="inlineStr">
        <is>
          <t>Medicamentos</t>
        </is>
      </c>
      <c r="E1581" s="29" t="inlineStr">
        <is>
          <t>ZMED</t>
        </is>
      </c>
      <c r="F1581" s="29" t="inlineStr">
        <is>
          <t>Dentro del alcance</t>
        </is>
      </c>
      <c r="G1581" s="29" t="inlineStr">
        <is>
          <t>1005347</t>
        </is>
      </c>
      <c r="H1581" s="29" t="inlineStr">
        <is>
          <t>BISMUTO C/PECTINA X 20COMP MAST</t>
        </is>
      </c>
      <c r="I1581" s="29" t="n"/>
      <c r="J1581" s="29" t="n"/>
      <c r="K1581" s="30">
        <f>SUMIF('1130 Salta'!$A$2:$A$485,$G1581,'1130 Salta'!$I$2:$I$485)</f>
        <v/>
      </c>
      <c r="L1581" s="30">
        <f>SUMIF('1130 Salta'!$A$2:$A$485,$G1581,'1130 Salta'!$Q$2:$Q$485)</f>
        <v/>
      </c>
      <c r="M1581" s="30">
        <f>$K1581-$L1581</f>
        <v/>
      </c>
      <c r="N1581" s="31">
        <f>IFERROR(SUMIF('1130 Salta'!$A$2:$A$485,$G1581,'1130 Salta'!$M$2:$M$485)/$K1581,0)</f>
        <v/>
      </c>
      <c r="O1581" s="31">
        <f>IFERROR($K1581*$N1581,"")</f>
        <v/>
      </c>
      <c r="P1581" s="31">
        <f>IFERROR($L1581*$N1581,"")</f>
        <v/>
      </c>
      <c r="Q1581" s="31">
        <f>$M1581*$N1581</f>
        <v/>
      </c>
      <c r="R1581" s="29" t="n"/>
      <c r="S1581" s="39" t="n"/>
      <c r="T1581" s="29" t="inlineStr">
        <is>
          <t>Sin recuento físico en el inventario de Avain</t>
        </is>
      </c>
      <c r="U1581" s="40" t="inlineStr">
        <is>
          <t>Sin recuento físico</t>
        </is>
      </c>
      <c r="V1581" s="29" t="n"/>
      <c r="W1581" s="29" t="n"/>
      <c r="X1581" s="29" t="n"/>
      <c r="Y1581" s="29" t="n"/>
      <c r="Z1581" s="29" t="n"/>
      <c r="AA1581" s="29" t="n"/>
    </row>
    <row r="1582">
      <c r="A1582" s="29" t="inlineStr">
        <is>
          <t>Salta</t>
        </is>
      </c>
      <c r="B1582" s="29" t="inlineStr">
        <is>
          <t>1130</t>
        </is>
      </c>
      <c r="C1582" s="29" t="inlineStr">
        <is>
          <t>Stock SAP</t>
        </is>
      </c>
      <c r="D1582" s="29" t="inlineStr">
        <is>
          <t>Medicamentos</t>
        </is>
      </c>
      <c r="E1582" s="29" t="inlineStr">
        <is>
          <t>ZMED</t>
        </is>
      </c>
      <c r="F1582" s="29" t="inlineStr">
        <is>
          <t>Dentro del alcance</t>
        </is>
      </c>
      <c r="G1582" s="29" t="inlineStr">
        <is>
          <t>1005348</t>
        </is>
      </c>
      <c r="H1582" s="29" t="inlineStr">
        <is>
          <t>DIUREX 50MG X 60COMP</t>
        </is>
      </c>
      <c r="I1582" s="29" t="n"/>
      <c r="J1582" s="29" t="n"/>
      <c r="K1582" s="30">
        <f>SUMIF('1130 Salta'!$A$2:$A$485,$G1582,'1130 Salta'!$I$2:$I$485)</f>
        <v/>
      </c>
      <c r="L1582" s="30">
        <f>SUMIF('1130 Salta'!$A$2:$A$485,$G1582,'1130 Salta'!$Q$2:$Q$485)</f>
        <v/>
      </c>
      <c r="M1582" s="30">
        <f>$K1582-$L1582</f>
        <v/>
      </c>
      <c r="N1582" s="31">
        <f>IFERROR(SUMIF('1130 Salta'!$A$2:$A$485,$G1582,'1130 Salta'!$M$2:$M$485)/$K1582,0)</f>
        <v/>
      </c>
      <c r="O1582" s="31">
        <f>IFERROR($K1582*$N1582,"")</f>
        <v/>
      </c>
      <c r="P1582" s="31">
        <f>IFERROR($L1582*$N1582,"")</f>
        <v/>
      </c>
      <c r="Q1582" s="31">
        <f>$M1582*$N1582</f>
        <v/>
      </c>
      <c r="R1582" s="29" t="n"/>
      <c r="S1582" s="39" t="n"/>
      <c r="T1582" s="29" t="inlineStr">
        <is>
          <t>Sin recuento físico en el inventario de Avain</t>
        </is>
      </c>
      <c r="U1582" s="40" t="inlineStr">
        <is>
          <t>Sin recuento físico</t>
        </is>
      </c>
      <c r="V1582" s="29" t="n"/>
      <c r="W1582" s="29" t="n"/>
      <c r="X1582" s="29" t="n"/>
      <c r="Y1582" s="29" t="n"/>
      <c r="Z1582" s="29" t="n"/>
      <c r="AA1582" s="29" t="n"/>
    </row>
    <row r="1583">
      <c r="A1583" s="29" t="inlineStr">
        <is>
          <t>Salta</t>
        </is>
      </c>
      <c r="B1583" s="29" t="inlineStr">
        <is>
          <t>1130</t>
        </is>
      </c>
      <c r="C1583" s="29" t="inlineStr">
        <is>
          <t>Stock SAP</t>
        </is>
      </c>
      <c r="D1583" s="29" t="inlineStr">
        <is>
          <t>Medicamentos</t>
        </is>
      </c>
      <c r="E1583" s="29" t="inlineStr">
        <is>
          <t>ZMED</t>
        </is>
      </c>
      <c r="F1583" s="29" t="inlineStr">
        <is>
          <t>Dentro del alcance</t>
        </is>
      </c>
      <c r="G1583" s="29" t="inlineStr">
        <is>
          <t>1005350</t>
        </is>
      </c>
      <c r="H1583" s="29" t="inlineStr">
        <is>
          <t>CLONAZEPAM 2MG X 50COMP</t>
        </is>
      </c>
      <c r="I1583" s="29" t="inlineStr">
        <is>
          <t>75</t>
        </is>
      </c>
      <c r="J1583" s="29" t="inlineStr">
        <is>
          <t>Clonazepam comprimidos 2mg</t>
        </is>
      </c>
      <c r="K1583" s="30">
        <f>SUMIF('1130 Salta'!$A$2:$A$485,$G1583,'1130 Salta'!$I$2:$I$485)</f>
        <v/>
      </c>
      <c r="L1583" s="30">
        <f>SUMIF('1130 Salta'!$A$2:$A$485,$G1583,'1130 Salta'!$Q$2:$Q$485)</f>
        <v/>
      </c>
      <c r="M1583" s="30">
        <f>$K1583-$L1583</f>
        <v/>
      </c>
      <c r="N1583" s="31">
        <f>IFERROR(SUMIF('1130 Salta'!$A$2:$A$485,$G1583,'1130 Salta'!$M$2:$M$485)/$K1583,0)</f>
        <v/>
      </c>
      <c r="O1583" s="31">
        <f>IFERROR($K1583*$N1583,"")</f>
        <v/>
      </c>
      <c r="P1583" s="31">
        <f>IFERROR($L1583*$N1583,"")</f>
        <v/>
      </c>
      <c r="Q1583" s="31">
        <f>$M1583*$N1583</f>
        <v/>
      </c>
      <c r="R1583" s="29" t="n"/>
      <c r="S1583" s="42" t="inlineStr">
        <is>
          <t>Media</t>
        </is>
      </c>
      <c r="T1583" s="29" t="inlineStr">
        <is>
          <t>Homologado – confianza Media – pendiente de validación</t>
        </is>
      </c>
      <c r="U1583" s="37" t="inlineStr">
        <is>
          <t>Dar de alta en SAP</t>
        </is>
      </c>
      <c r="V1583" s="29" t="inlineStr">
        <is>
          <t>Cruce por nomenclatura SAP</t>
        </is>
      </c>
      <c r="W1583" s="29" t="inlineStr">
        <is>
          <t>Sí</t>
        </is>
      </c>
      <c r="X1583" s="29" t="inlineStr">
        <is>
          <t>1005350, 1005104</t>
        </is>
      </c>
      <c r="Y1583" s="29" t="inlineStr">
        <is>
          <t>Sí</t>
        </is>
      </c>
      <c r="Z1583" s="29" t="inlineStr">
        <is>
          <t>M09-006</t>
        </is>
      </c>
      <c r="AA1583" s="29" t="inlineStr">
        <is>
          <t>Homologado al master M09-006, pero sus códigos SAP (1005103, 1000543) no figuran en el stock SAP de este centro. Cruce por nomenclatura: dosis coincide; similitud 0.71. El cruce SAP–Avain identificó 2 códigos SAP como posibles equivalentes del mismo ítem de Avain (1005350, 1005104). Se imputó al primero (lógica BUSCARV); requiere validación posterior.</t>
        </is>
      </c>
    </row>
    <row r="1584">
      <c r="A1584" s="29" t="inlineStr">
        <is>
          <t>Salta</t>
        </is>
      </c>
      <c r="B1584" s="29" t="inlineStr">
        <is>
          <t>1130</t>
        </is>
      </c>
      <c r="C1584" s="29" t="inlineStr">
        <is>
          <t>Stock SAP</t>
        </is>
      </c>
      <c r="D1584" s="29" t="inlineStr">
        <is>
          <t>Medicamentos</t>
        </is>
      </c>
      <c r="E1584" s="29" t="inlineStr">
        <is>
          <t>ZMED</t>
        </is>
      </c>
      <c r="F1584" s="29" t="inlineStr">
        <is>
          <t>Dentro del alcance</t>
        </is>
      </c>
      <c r="G1584" s="29" t="inlineStr">
        <is>
          <t>1005359</t>
        </is>
      </c>
      <c r="H1584" s="29" t="inlineStr">
        <is>
          <t>NITROFURAZONA APÓS X 2OUN</t>
        </is>
      </c>
      <c r="I1584" s="29" t="n"/>
      <c r="J1584" s="29" t="n"/>
      <c r="K1584" s="30">
        <f>SUMIF('1130 Salta'!$A$2:$A$485,$G1584,'1130 Salta'!$I$2:$I$485)</f>
        <v/>
      </c>
      <c r="L1584" s="30">
        <f>SUMIF('1130 Salta'!$A$2:$A$485,$G1584,'1130 Salta'!$Q$2:$Q$485)</f>
        <v/>
      </c>
      <c r="M1584" s="30">
        <f>$K1584-$L1584</f>
        <v/>
      </c>
      <c r="N1584" s="31">
        <f>IFERROR(SUMIF('1130 Salta'!$A$2:$A$485,$G1584,'1130 Salta'!$M$2:$M$485)/$K1584,0)</f>
        <v/>
      </c>
      <c r="O1584" s="31">
        <f>IFERROR($K1584*$N1584,"")</f>
        <v/>
      </c>
      <c r="P1584" s="31">
        <f>IFERROR($L1584*$N1584,"")</f>
        <v/>
      </c>
      <c r="Q1584" s="31">
        <f>$M1584*$N1584</f>
        <v/>
      </c>
      <c r="R1584" s="29" t="n"/>
      <c r="S1584" s="39" t="n"/>
      <c r="T1584" s="29" t="inlineStr">
        <is>
          <t>Sin recuento físico en el inventario de Avain</t>
        </is>
      </c>
      <c r="U1584" s="40" t="inlineStr">
        <is>
          <t>Sin recuento físico</t>
        </is>
      </c>
      <c r="V1584" s="29" t="n"/>
      <c r="W1584" s="29" t="n"/>
      <c r="X1584" s="29" t="n"/>
      <c r="Y1584" s="29" t="n"/>
      <c r="Z1584" s="29" t="n"/>
      <c r="AA1584" s="29" t="n"/>
    </row>
    <row r="1585">
      <c r="A1585" s="29" t="inlineStr">
        <is>
          <t>Salta</t>
        </is>
      </c>
      <c r="B1585" s="29" t="inlineStr">
        <is>
          <t>1130</t>
        </is>
      </c>
      <c r="C1585" s="29" t="inlineStr">
        <is>
          <t>Stock SAP</t>
        </is>
      </c>
      <c r="D1585" s="29" t="inlineStr">
        <is>
          <t>Descartables</t>
        </is>
      </c>
      <c r="E1585" s="29" t="inlineStr">
        <is>
          <t>ZDES</t>
        </is>
      </c>
      <c r="F1585" s="29" t="inlineStr">
        <is>
          <t>Dentro del alcance</t>
        </is>
      </c>
      <c r="G1585" s="29" t="inlineStr">
        <is>
          <t>2000158</t>
        </is>
      </c>
      <c r="H1585" s="29" t="inlineStr">
        <is>
          <t>GUANTES DE EXAMINACIÓN TALLE M</t>
        </is>
      </c>
      <c r="I1585" s="29" t="n"/>
      <c r="J1585" s="29" t="n"/>
      <c r="K1585" s="30">
        <f>SUMIF('1130 Salta'!$A$2:$A$485,$G1585,'1130 Salta'!$I$2:$I$485)</f>
        <v/>
      </c>
      <c r="L1585" s="30">
        <f>SUMIF('1130 Salta'!$A$2:$A$485,$G1585,'1130 Salta'!$Q$2:$Q$485)</f>
        <v/>
      </c>
      <c r="M1585" s="30">
        <f>$K1585-$L1585</f>
        <v/>
      </c>
      <c r="N1585" s="31">
        <f>IFERROR(SUMIF('1130 Salta'!$A$2:$A$485,$G1585,'1130 Salta'!$M$2:$M$485)/$K1585,0)</f>
        <v/>
      </c>
      <c r="O1585" s="31">
        <f>IFERROR($K1585*$N1585,"")</f>
        <v/>
      </c>
      <c r="P1585" s="31">
        <f>IFERROR($L1585*$N1585,"")</f>
        <v/>
      </c>
      <c r="Q1585" s="31">
        <f>$M1585*$N1585</f>
        <v/>
      </c>
      <c r="R1585" s="29" t="n"/>
      <c r="S1585" s="39" t="n"/>
      <c r="T1585" s="29" t="inlineStr">
        <is>
          <t>Sin recuento físico en el inventario de Avain</t>
        </is>
      </c>
      <c r="U1585" s="40" t="inlineStr">
        <is>
          <t>Sin recuento físico</t>
        </is>
      </c>
      <c r="V1585" s="29" t="n"/>
      <c r="W1585" s="29" t="n"/>
      <c r="X1585" s="29" t="n"/>
      <c r="Y1585" s="29" t="n"/>
      <c r="Z1585" s="29" t="n"/>
      <c r="AA1585" s="29" t="n"/>
    </row>
    <row r="1586">
      <c r="A1586" s="29" t="inlineStr">
        <is>
          <t>Salta</t>
        </is>
      </c>
      <c r="B1586" s="29" t="inlineStr">
        <is>
          <t>1130</t>
        </is>
      </c>
      <c r="C1586" s="29" t="inlineStr">
        <is>
          <t>Stock SAP</t>
        </is>
      </c>
      <c r="D1586" s="29" t="inlineStr">
        <is>
          <t>Descartables</t>
        </is>
      </c>
      <c r="E1586" s="29" t="inlineStr">
        <is>
          <t>ZDES</t>
        </is>
      </c>
      <c r="F1586" s="29" t="inlineStr">
        <is>
          <t>Dentro del alcance</t>
        </is>
      </c>
      <c r="G1586" s="29" t="inlineStr">
        <is>
          <t>2000486</t>
        </is>
      </c>
      <c r="H1586" s="29" t="inlineStr">
        <is>
          <t>CAJA CURACIONES GRANDE</t>
        </is>
      </c>
      <c r="I1586" s="29" t="n"/>
      <c r="J1586" s="29" t="n"/>
      <c r="K1586" s="30">
        <f>SUMIF('1130 Salta'!$A$2:$A$485,$G1586,'1130 Salta'!$I$2:$I$485)</f>
        <v/>
      </c>
      <c r="L1586" s="30">
        <f>SUMIF('1130 Salta'!$A$2:$A$485,$G1586,'1130 Salta'!$Q$2:$Q$485)</f>
        <v/>
      </c>
      <c r="M1586" s="30">
        <f>$K1586-$L1586</f>
        <v/>
      </c>
      <c r="N1586" s="31">
        <f>IFERROR(SUMIF('1130 Salta'!$A$2:$A$485,$G1586,'1130 Salta'!$M$2:$M$485)/$K1586,0)</f>
        <v/>
      </c>
      <c r="O1586" s="31">
        <f>IFERROR($K1586*$N1586,"")</f>
        <v/>
      </c>
      <c r="P1586" s="31">
        <f>IFERROR($L1586*$N1586,"")</f>
        <v/>
      </c>
      <c r="Q1586" s="31">
        <f>$M1586*$N1586</f>
        <v/>
      </c>
      <c r="R1586" s="29" t="n"/>
      <c r="S1586" s="39" t="n"/>
      <c r="T1586" s="29" t="inlineStr">
        <is>
          <t>Sin recuento físico en el inventario de Avain</t>
        </is>
      </c>
      <c r="U1586" s="40" t="inlineStr">
        <is>
          <t>Sin recuento físico</t>
        </is>
      </c>
      <c r="V1586" s="29" t="n"/>
      <c r="W1586" s="29" t="n"/>
      <c r="X1586" s="29" t="n"/>
      <c r="Y1586" s="29" t="n"/>
      <c r="Z1586" s="29" t="n"/>
      <c r="AA1586" s="29" t="n"/>
    </row>
    <row r="1587">
      <c r="A1587" s="29" t="inlineStr">
        <is>
          <t>Salta</t>
        </is>
      </c>
      <c r="B1587" s="29" t="inlineStr">
        <is>
          <t>1130</t>
        </is>
      </c>
      <c r="C1587" s="29" t="inlineStr">
        <is>
          <t>Stock SAP</t>
        </is>
      </c>
      <c r="D1587" s="29" t="inlineStr">
        <is>
          <t>Descartables</t>
        </is>
      </c>
      <c r="E1587" s="29" t="inlineStr">
        <is>
          <t>ZDES</t>
        </is>
      </c>
      <c r="F1587" s="29" t="inlineStr">
        <is>
          <t>Dentro del alcance</t>
        </is>
      </c>
      <c r="G1587" s="29" t="inlineStr">
        <is>
          <t>2000497</t>
        </is>
      </c>
      <c r="H1587" s="29" t="inlineStr">
        <is>
          <t>PIE DE SUERO</t>
        </is>
      </c>
      <c r="I1587" s="29" t="n"/>
      <c r="J1587" s="29" t="n"/>
      <c r="K1587" s="30">
        <f>SUMIF('1130 Salta'!$A$2:$A$485,$G1587,'1130 Salta'!$I$2:$I$485)</f>
        <v/>
      </c>
      <c r="L1587" s="30">
        <f>SUMIF('1130 Salta'!$A$2:$A$485,$G1587,'1130 Salta'!$Q$2:$Q$485)</f>
        <v/>
      </c>
      <c r="M1587" s="30">
        <f>$K1587-$L1587</f>
        <v/>
      </c>
      <c r="N1587" s="31">
        <f>IFERROR(SUMIF('1130 Salta'!$A$2:$A$485,$G1587,'1130 Salta'!$M$2:$M$485)/$K1587,0)</f>
        <v/>
      </c>
      <c r="O1587" s="31">
        <f>IFERROR($K1587*$N1587,"")</f>
        <v/>
      </c>
      <c r="P1587" s="31">
        <f>IFERROR($L1587*$N1587,"")</f>
        <v/>
      </c>
      <c r="Q1587" s="31">
        <f>$M1587*$N1587</f>
        <v/>
      </c>
      <c r="R1587" s="29" t="n"/>
      <c r="S1587" s="39" t="n"/>
      <c r="T1587" s="29" t="inlineStr">
        <is>
          <t>Sin recuento físico en el inventario de Avain</t>
        </is>
      </c>
      <c r="U1587" s="40" t="inlineStr">
        <is>
          <t>Sin recuento físico</t>
        </is>
      </c>
      <c r="V1587" s="29" t="n"/>
      <c r="W1587" s="29" t="n"/>
      <c r="X1587" s="29" t="n"/>
      <c r="Y1587" s="29" t="n"/>
      <c r="Z1587" s="29" t="n"/>
      <c r="AA1587" s="29" t="n"/>
    </row>
    <row r="1588">
      <c r="A1588" s="29" t="inlineStr">
        <is>
          <t>Salta</t>
        </is>
      </c>
      <c r="B1588" s="29" t="inlineStr">
        <is>
          <t>1130</t>
        </is>
      </c>
      <c r="C1588" s="29" t="inlineStr">
        <is>
          <t>Stock SAP</t>
        </is>
      </c>
      <c r="D1588" s="29" t="inlineStr">
        <is>
          <t>Descartables</t>
        </is>
      </c>
      <c r="E1588" s="29" t="inlineStr">
        <is>
          <t>ZDES</t>
        </is>
      </c>
      <c r="F1588" s="29" t="inlineStr">
        <is>
          <t>Dentro del alcance</t>
        </is>
      </c>
      <c r="G1588" s="29" t="inlineStr">
        <is>
          <t>2001363</t>
        </is>
      </c>
      <c r="H1588" s="29" t="inlineStr">
        <is>
          <t>CIRCUITO RESPIRADOR ADULT REF 300/13315</t>
        </is>
      </c>
      <c r="I1588" s="29" t="n"/>
      <c r="J1588" s="29" t="n"/>
      <c r="K1588" s="30">
        <f>SUMIF('1130 Salta'!$A$2:$A$485,$G1588,'1130 Salta'!$I$2:$I$485)</f>
        <v/>
      </c>
      <c r="L1588" s="30">
        <f>SUMIF('1130 Salta'!$A$2:$A$485,$G1588,'1130 Salta'!$Q$2:$Q$485)</f>
        <v/>
      </c>
      <c r="M1588" s="30">
        <f>$K1588-$L1588</f>
        <v/>
      </c>
      <c r="N1588" s="31">
        <f>IFERROR(SUMIF('1130 Salta'!$A$2:$A$485,$G1588,'1130 Salta'!$M$2:$M$485)/$K1588,0)</f>
        <v/>
      </c>
      <c r="O1588" s="31">
        <f>IFERROR($K1588*$N1588,"")</f>
        <v/>
      </c>
      <c r="P1588" s="31">
        <f>IFERROR($L1588*$N1588,"")</f>
        <v/>
      </c>
      <c r="Q1588" s="31">
        <f>$M1588*$N1588</f>
        <v/>
      </c>
      <c r="R1588" s="29" t="n"/>
      <c r="S1588" s="39" t="n"/>
      <c r="T1588" s="29" t="inlineStr">
        <is>
          <t>Sin recuento físico en el inventario de Avain</t>
        </is>
      </c>
      <c r="U1588" s="40" t="inlineStr">
        <is>
          <t>Sin recuento físico</t>
        </is>
      </c>
      <c r="V1588" s="29" t="n"/>
      <c r="W1588" s="29" t="n"/>
      <c r="X1588" s="29" t="n"/>
      <c r="Y1588" s="29" t="n"/>
      <c r="Z1588" s="29" t="n"/>
      <c r="AA1588" s="29" t="n"/>
    </row>
    <row r="1589">
      <c r="A1589" s="29" t="inlineStr">
        <is>
          <t>Salta</t>
        </is>
      </c>
      <c r="B1589" s="29" t="inlineStr">
        <is>
          <t>1130</t>
        </is>
      </c>
      <c r="C1589" s="29" t="inlineStr">
        <is>
          <t>Stock SAP</t>
        </is>
      </c>
      <c r="D1589" s="29" t="inlineStr">
        <is>
          <t>Descartables</t>
        </is>
      </c>
      <c r="E1589" s="29" t="inlineStr">
        <is>
          <t>ZDES</t>
        </is>
      </c>
      <c r="F1589" s="29" t="inlineStr">
        <is>
          <t>Dentro del alcance</t>
        </is>
      </c>
      <c r="G1589" s="29" t="inlineStr">
        <is>
          <t>2001450</t>
        </is>
      </c>
      <c r="H1589" s="29" t="inlineStr">
        <is>
          <t>TAMBOR DE ACERO INOXIDABLE</t>
        </is>
      </c>
      <c r="I1589" s="29" t="n"/>
      <c r="J1589" s="29" t="n"/>
      <c r="K1589" s="30">
        <f>SUMIF('1130 Salta'!$A$2:$A$485,$G1589,'1130 Salta'!$I$2:$I$485)</f>
        <v/>
      </c>
      <c r="L1589" s="30">
        <f>SUMIF('1130 Salta'!$A$2:$A$485,$G1589,'1130 Salta'!$Q$2:$Q$485)</f>
        <v/>
      </c>
      <c r="M1589" s="30">
        <f>$K1589-$L1589</f>
        <v/>
      </c>
      <c r="N1589" s="31">
        <f>IFERROR(SUMIF('1130 Salta'!$A$2:$A$485,$G1589,'1130 Salta'!$M$2:$M$485)/$K1589,0)</f>
        <v/>
      </c>
      <c r="O1589" s="31">
        <f>IFERROR($K1589*$N1589,"")</f>
        <v/>
      </c>
      <c r="P1589" s="31">
        <f>IFERROR($L1589*$N1589,"")</f>
        <v/>
      </c>
      <c r="Q1589" s="31">
        <f>$M1589*$N1589</f>
        <v/>
      </c>
      <c r="R1589" s="29" t="n"/>
      <c r="S1589" s="39" t="n"/>
      <c r="T1589" s="29" t="inlineStr">
        <is>
          <t>Sin recuento físico en el inventario de Avain</t>
        </is>
      </c>
      <c r="U1589" s="40" t="inlineStr">
        <is>
          <t>Sin recuento físico</t>
        </is>
      </c>
      <c r="V1589" s="29" t="n"/>
      <c r="W1589" s="29" t="n"/>
      <c r="X1589" s="29" t="n"/>
      <c r="Y1589" s="29" t="n"/>
      <c r="Z1589" s="29" t="n"/>
      <c r="AA1589" s="29" t="n"/>
    </row>
    <row r="1590">
      <c r="A1590" s="29" t="inlineStr">
        <is>
          <t>Salta</t>
        </is>
      </c>
      <c r="B1590" s="29" t="inlineStr">
        <is>
          <t>1130</t>
        </is>
      </c>
      <c r="C1590" s="29" t="inlineStr">
        <is>
          <t>Stock SAP</t>
        </is>
      </c>
      <c r="D1590" s="29" t="inlineStr">
        <is>
          <t>Uniformes</t>
        </is>
      </c>
      <c r="E1590" s="29" t="inlineStr">
        <is>
          <t>ZUNI</t>
        </is>
      </c>
      <c r="F1590" s="29" t="inlineStr">
        <is>
          <t>Fuera del alcance</t>
        </is>
      </c>
      <c r="G1590" s="29" t="inlineStr">
        <is>
          <t>3001409</t>
        </is>
      </c>
      <c r="H1590" s="29" t="inlineStr">
        <is>
          <t>BORCEGUI DE SEGURIDAD 44</t>
        </is>
      </c>
      <c r="I1590" s="29" t="n"/>
      <c r="J1590" s="29" t="n"/>
      <c r="K1590" s="30">
        <f>SUMIF('1130 Salta'!$A$2:$A$485,$G1590,'1130 Salta'!$I$2:$I$485)</f>
        <v/>
      </c>
      <c r="L1590" s="30">
        <f>SUMIF('1130 Salta'!$A$2:$A$485,$G1590,'1130 Salta'!$Q$2:$Q$485)</f>
        <v/>
      </c>
      <c r="M1590" s="30">
        <f>$K1590-$L1590</f>
        <v/>
      </c>
      <c r="N1590" s="31">
        <f>IFERROR(SUMIF('1130 Salta'!$A$2:$A$485,$G1590,'1130 Salta'!$M$2:$M$485)/$K1590,0)</f>
        <v/>
      </c>
      <c r="O1590" s="31">
        <f>IFERROR($K1590*$N1590,"")</f>
        <v/>
      </c>
      <c r="P1590" s="31">
        <f>IFERROR($L1590*$N1590,"")</f>
        <v/>
      </c>
      <c r="Q1590" s="31">
        <f>$M1590*$N1590</f>
        <v/>
      </c>
      <c r="R1590" s="29" t="n"/>
      <c r="S1590" s="39" t="n"/>
      <c r="T1590" s="29" t="inlineStr">
        <is>
          <t>No aplica: uniformes, clasificación que el inventario físico de Farmacia no releva</t>
        </is>
      </c>
      <c r="U1590" s="40" t="inlineStr">
        <is>
          <t>Fuera del alcance del inventario físico</t>
        </is>
      </c>
      <c r="V1590" s="29" t="n"/>
      <c r="W1590" s="29" t="n"/>
      <c r="X1590" s="29" t="n"/>
      <c r="Y1590" s="29" t="n"/>
      <c r="Z1590" s="29" t="n"/>
      <c r="AA1590" s="29" t="n"/>
    </row>
    <row r="1591">
      <c r="A1591" s="29" t="inlineStr">
        <is>
          <t>Salta</t>
        </is>
      </c>
      <c r="B1591" s="29" t="inlineStr">
        <is>
          <t>1130</t>
        </is>
      </c>
      <c r="C1591" s="44" t="inlineStr">
        <is>
          <t>Inventario físico sin código SAP</t>
        </is>
      </c>
      <c r="D1591" s="29" t="inlineStr">
        <is>
          <t>Sin clasificar en SAP</t>
        </is>
      </c>
      <c r="E1591" s="29" t="n"/>
      <c r="F1591" s="29" t="inlineStr">
        <is>
          <t>Dentro del alcance</t>
        </is>
      </c>
      <c r="G1591" s="29" t="n"/>
      <c r="H1591" s="29" t="n"/>
      <c r="I1591" s="29" t="inlineStr">
        <is>
          <t>13</t>
        </is>
      </c>
      <c r="J1591" s="29" t="inlineStr">
        <is>
          <t>Adenosina 1 amp=2ml 3 mg/1ml</t>
        </is>
      </c>
      <c r="K1591" s="30" t="n">
        <v>0</v>
      </c>
      <c r="L1591" s="30">
        <f>'1130 Salta'!$Q$486</f>
        <v/>
      </c>
      <c r="M1591" s="30">
        <f>$K1591-$L1591</f>
        <v/>
      </c>
      <c r="N1591" s="31" t="n"/>
      <c r="O1591" s="31">
        <f>IFERROR($K1591*$N1591,"")</f>
        <v/>
      </c>
      <c r="P1591" s="31">
        <f>IFERROR($L1591*$N1591,"")</f>
        <v/>
      </c>
      <c r="Q1591" s="31" t="n"/>
      <c r="R1591" s="41" t="inlineStr">
        <is>
          <t>Sin valor unitario en SAP: la diferencia económica de este ítem no puede calcularse (dato faltante).</t>
        </is>
      </c>
      <c r="S1591" s="45" t="inlineStr">
        <is>
          <t>Sin coincidencia</t>
        </is>
      </c>
      <c r="T1591" s="29" t="inlineStr">
        <is>
          <t>Pendiente de validación: el ítem está en el Master pero no tiene código SAP confirmado</t>
        </is>
      </c>
      <c r="U1591" s="45" t="inlineStr">
        <is>
          <t>Alta de material en SAP (sin código)</t>
        </is>
      </c>
      <c r="V1591" s="29" t="inlineStr">
        <is>
          <t>Sin coincidencia</t>
        </is>
      </c>
      <c r="W1591" s="29" t="inlineStr">
        <is>
          <t>No</t>
        </is>
      </c>
      <c r="X1591" s="29" t="n"/>
      <c r="Y1591" s="29" t="inlineStr">
        <is>
          <t>Sí</t>
        </is>
      </c>
      <c r="Z1591" s="29" t="inlineStr">
        <is>
          <t>M03-004</t>
        </is>
      </c>
      <c r="AA1591" s="29" t="inlineStr">
        <is>
          <t>Homologado al master M03-004, pero sus códigos SAP (1000304) no figuran en el stock SAP de este centro. Mejor aproximación descartada: 1000007 ATROPINA 1MG AMPOLLA DE 1ML (dosis/presentación distinta (1ML, 2ML, 3MG vs 1MG, 1ML); similitud 0.45).</t>
        </is>
      </c>
    </row>
    <row r="1592">
      <c r="A1592" s="29" t="inlineStr">
        <is>
          <t>Salta</t>
        </is>
      </c>
      <c r="B1592" s="29" t="inlineStr">
        <is>
          <t>1130</t>
        </is>
      </c>
      <c r="C1592" s="44" t="inlineStr">
        <is>
          <t>Inventario físico sin código SAP</t>
        </is>
      </c>
      <c r="D1592" s="29" t="inlineStr">
        <is>
          <t>Sin clasificar en SAP</t>
        </is>
      </c>
      <c r="E1592" s="29" t="n"/>
      <c r="F1592" s="29" t="inlineStr">
        <is>
          <t>Dentro del alcance</t>
        </is>
      </c>
      <c r="G1592" s="29" t="n"/>
      <c r="H1592" s="29" t="n"/>
      <c r="I1592" s="29" t="inlineStr">
        <is>
          <t>21</t>
        </is>
      </c>
      <c r="J1592" s="29" t="inlineStr">
        <is>
          <t>Agujas 40/12</t>
        </is>
      </c>
      <c r="K1592" s="30" t="n">
        <v>0</v>
      </c>
      <c r="L1592" s="30">
        <f>'1130 Salta'!$Q$487</f>
        <v/>
      </c>
      <c r="M1592" s="30">
        <f>$K1592-$L1592</f>
        <v/>
      </c>
      <c r="N1592" s="31" t="n"/>
      <c r="O1592" s="31">
        <f>IFERROR($K1592*$N1592,"")</f>
        <v/>
      </c>
      <c r="P1592" s="31">
        <f>IFERROR($L1592*$N1592,"")</f>
        <v/>
      </c>
      <c r="Q1592" s="31" t="n"/>
      <c r="R1592" s="41" t="inlineStr">
        <is>
          <t>Sin valor unitario en SAP: la diferencia económica de este ítem no puede calcularse (dato faltante).</t>
        </is>
      </c>
      <c r="S1592" s="45" t="inlineStr">
        <is>
          <t>Sin coincidencia</t>
        </is>
      </c>
      <c r="T1592" s="29" t="inlineStr">
        <is>
          <t>Sin correspondencia confirmada: hay aproximaciones en SAP, descartadas por presentación o evidencia débil</t>
        </is>
      </c>
      <c r="U1592" s="45" t="inlineStr">
        <is>
          <t>Alta de material en SAP (sin código)</t>
        </is>
      </c>
      <c r="V1592" s="29" t="inlineStr">
        <is>
          <t>Sin coincidencia</t>
        </is>
      </c>
      <c r="W1592" s="29" t="inlineStr">
        <is>
          <t>No</t>
        </is>
      </c>
      <c r="X1592" s="29" t="n"/>
      <c r="Y1592" s="29" t="inlineStr">
        <is>
          <t>No</t>
        </is>
      </c>
      <c r="Z1592" s="29" t="n"/>
      <c r="AA1592" s="29" t="inlineStr">
        <is>
          <t>Mejor aproximación descartada: 2000009 AGUJA HIPODERMICA 21G x 1 ½ - 40/8 (calibre/talle/medida distinta; similitud 0.33).</t>
        </is>
      </c>
    </row>
    <row r="1593">
      <c r="A1593" s="29" t="inlineStr">
        <is>
          <t>Salta</t>
        </is>
      </c>
      <c r="B1593" s="29" t="inlineStr">
        <is>
          <t>1130</t>
        </is>
      </c>
      <c r="C1593" s="44" t="inlineStr">
        <is>
          <t>Inventario físico sin código SAP</t>
        </is>
      </c>
      <c r="D1593" s="29" t="inlineStr">
        <is>
          <t>Sin clasificar en SAP</t>
        </is>
      </c>
      <c r="E1593" s="29" t="n"/>
      <c r="F1593" s="29" t="inlineStr">
        <is>
          <t>Dentro del alcance</t>
        </is>
      </c>
      <c r="G1593" s="29" t="n"/>
      <c r="H1593" s="29" t="n"/>
      <c r="I1593" s="29" t="inlineStr">
        <is>
          <t>270</t>
        </is>
      </c>
      <c r="J1593" s="29" t="inlineStr">
        <is>
          <t>Agujas epicraneales N°27</t>
        </is>
      </c>
      <c r="K1593" s="30" t="n">
        <v>0</v>
      </c>
      <c r="L1593" s="30">
        <f>'1130 Salta'!$Q$488</f>
        <v/>
      </c>
      <c r="M1593" s="30">
        <f>$K1593-$L1593</f>
        <v/>
      </c>
      <c r="N1593" s="31" t="n"/>
      <c r="O1593" s="31">
        <f>IFERROR($K1593*$N1593,"")</f>
        <v/>
      </c>
      <c r="P1593" s="31">
        <f>IFERROR($L1593*$N1593,"")</f>
        <v/>
      </c>
      <c r="Q1593" s="31" t="n"/>
      <c r="R1593" s="41" t="inlineStr">
        <is>
          <t>Sin valor unitario en SAP: la diferencia económica de este ítem no puede calcularse (dato faltante).</t>
        </is>
      </c>
      <c r="S1593" s="45" t="inlineStr">
        <is>
          <t>Sin coincidencia</t>
        </is>
      </c>
      <c r="T1593" s="29" t="inlineStr">
        <is>
          <t>Pendiente de validación: el ítem está en el Master pero no tiene código SAP confirmado</t>
        </is>
      </c>
      <c r="U1593" s="45" t="inlineStr">
        <is>
          <t>Alta de material en SAP (sin código)</t>
        </is>
      </c>
      <c r="V1593" s="29" t="inlineStr">
        <is>
          <t>Sin coincidencia</t>
        </is>
      </c>
      <c r="W1593" s="29" t="inlineStr">
        <is>
          <t>No</t>
        </is>
      </c>
      <c r="X1593" s="29" t="n"/>
      <c r="Y1593" s="29" t="inlineStr">
        <is>
          <t>Sí</t>
        </is>
      </c>
      <c r="Z1593" s="29" t="inlineStr">
        <is>
          <t>D-133</t>
        </is>
      </c>
      <c r="AA1593" s="29" t="inlineStr">
        <is>
          <t>Homologado al master D-133, pero sus códigos SAP (2000044, 2000045) no figuran en el stock SAP de este centro. Mejor aproximación descartada: 2000008 AGUJA HIPODERMICA 21G x 1 - 25/8 (calibre/talle/medida distinta; similitud 0.29).</t>
        </is>
      </c>
    </row>
    <row r="1594">
      <c r="A1594" s="29" t="inlineStr">
        <is>
          <t>Salta</t>
        </is>
      </c>
      <c r="B1594" s="29" t="inlineStr">
        <is>
          <t>1130</t>
        </is>
      </c>
      <c r="C1594" s="44" t="inlineStr">
        <is>
          <t>Inventario físico sin código SAP</t>
        </is>
      </c>
      <c r="D1594" s="29" t="inlineStr">
        <is>
          <t>Sin clasificar en SAP</t>
        </is>
      </c>
      <c r="E1594" s="29" t="n"/>
      <c r="F1594" s="29" t="inlineStr">
        <is>
          <t>Dentro del alcance</t>
        </is>
      </c>
      <c r="G1594" s="29" t="n"/>
      <c r="H1594" s="29" t="n"/>
      <c r="I1594" s="29" t="inlineStr">
        <is>
          <t>272</t>
        </is>
      </c>
      <c r="J1594" s="29" t="inlineStr">
        <is>
          <t>Alcohol etilico 70% 1Lts</t>
        </is>
      </c>
      <c r="K1594" s="30" t="n">
        <v>0</v>
      </c>
      <c r="L1594" s="30">
        <f>'1130 Salta'!$Q$489</f>
        <v/>
      </c>
      <c r="M1594" s="30">
        <f>$K1594-$L1594</f>
        <v/>
      </c>
      <c r="N1594" s="31" t="n"/>
      <c r="O1594" s="31">
        <f>IFERROR($K1594*$N1594,"")</f>
        <v/>
      </c>
      <c r="P1594" s="31">
        <f>IFERROR($L1594*$N1594,"")</f>
        <v/>
      </c>
      <c r="Q1594" s="31" t="n"/>
      <c r="R1594" s="41" t="inlineStr">
        <is>
          <t>Sin valor unitario en SAP: la diferencia económica de este ítem no puede calcularse (dato faltante).</t>
        </is>
      </c>
      <c r="S1594" s="45" t="inlineStr">
        <is>
          <t>Sin coincidencia</t>
        </is>
      </c>
      <c r="T1594" s="29" t="inlineStr">
        <is>
          <t>Sin correspondencia confirmada: hay aproximaciones en SAP, descartadas por presentación o evidencia débil</t>
        </is>
      </c>
      <c r="U1594" s="45" t="inlineStr">
        <is>
          <t>Alta de material en SAP (sin código)</t>
        </is>
      </c>
      <c r="V1594" s="29" t="inlineStr">
        <is>
          <t>Sin coincidencia</t>
        </is>
      </c>
      <c r="W1594" s="29" t="inlineStr">
        <is>
          <t>No</t>
        </is>
      </c>
      <c r="X1594" s="29" t="n"/>
      <c r="Y1594" s="29" t="inlineStr">
        <is>
          <t>No</t>
        </is>
      </c>
      <c r="Z1594" s="29" t="n"/>
      <c r="AA1594" s="29" t="inlineStr">
        <is>
          <t>Mejor aproximación descartada: 1000056 ALCOHOL AL 70% X 500ML (dosis/presentación distinta (70%, 1000ML vs 70%, 500ML); similitud 0.56).</t>
        </is>
      </c>
    </row>
    <row r="1595">
      <c r="A1595" s="29" t="inlineStr">
        <is>
          <t>Salta</t>
        </is>
      </c>
      <c r="B1595" s="29" t="inlineStr">
        <is>
          <t>1130</t>
        </is>
      </c>
      <c r="C1595" s="44" t="inlineStr">
        <is>
          <t>Inventario físico sin código SAP</t>
        </is>
      </c>
      <c r="D1595" s="29" t="inlineStr">
        <is>
          <t>Sin clasificar en SAP</t>
        </is>
      </c>
      <c r="E1595" s="29" t="n"/>
      <c r="F1595" s="29" t="inlineStr">
        <is>
          <t>Dentro del alcance</t>
        </is>
      </c>
      <c r="G1595" s="29" t="n"/>
      <c r="H1595" s="29" t="n"/>
      <c r="I1595" s="29" t="inlineStr">
        <is>
          <t>30</t>
        </is>
      </c>
      <c r="J1595" s="29" t="inlineStr">
        <is>
          <t>Alprazolam comprimidos 0,5 mg</t>
        </is>
      </c>
      <c r="K1595" s="30" t="n">
        <v>0</v>
      </c>
      <c r="L1595" s="30">
        <f>'1130 Salta'!$Q$490</f>
        <v/>
      </c>
      <c r="M1595" s="30">
        <f>$K1595-$L1595</f>
        <v/>
      </c>
      <c r="N1595" s="31" t="n"/>
      <c r="O1595" s="31">
        <f>IFERROR($K1595*$N1595,"")</f>
        <v/>
      </c>
      <c r="P1595" s="31">
        <f>IFERROR($L1595*$N1595,"")</f>
        <v/>
      </c>
      <c r="Q1595" s="31" t="n"/>
      <c r="R1595" s="41" t="inlineStr">
        <is>
          <t>Sin valor unitario en SAP: la diferencia económica de este ítem no puede calcularse (dato faltante).</t>
        </is>
      </c>
      <c r="S1595" s="45" t="inlineStr">
        <is>
          <t>Sin coincidencia</t>
        </is>
      </c>
      <c r="T1595" s="29" t="inlineStr">
        <is>
          <t>Sin correspondencia confirmada: hay aproximaciones en SAP, descartadas por presentación o evidencia débil</t>
        </is>
      </c>
      <c r="U1595" s="45" t="inlineStr">
        <is>
          <t>Alta de material en SAP (sin código)</t>
        </is>
      </c>
      <c r="V1595" s="29" t="inlineStr">
        <is>
          <t>Sin coincidencia</t>
        </is>
      </c>
      <c r="W1595" s="29" t="inlineStr">
        <is>
          <t>No</t>
        </is>
      </c>
      <c r="X1595" s="29" t="n"/>
      <c r="Y1595" s="29" t="inlineStr">
        <is>
          <t>No</t>
        </is>
      </c>
      <c r="Z1595" s="29" t="n"/>
      <c r="AA1595" s="29" t="inlineStr">
        <is>
          <t>Mejor aproximación descartada: 1000145 DEXAMETASONA 0,5 MG COMP (dosis coincide; similitud 0.56).</t>
        </is>
      </c>
    </row>
    <row r="1596">
      <c r="A1596" s="29" t="inlineStr">
        <is>
          <t>Salta</t>
        </is>
      </c>
      <c r="B1596" s="29" t="inlineStr">
        <is>
          <t>1130</t>
        </is>
      </c>
      <c r="C1596" s="44" t="inlineStr">
        <is>
          <t>Inventario físico sin código SAP</t>
        </is>
      </c>
      <c r="D1596" s="29" t="inlineStr">
        <is>
          <t>Sin clasificar en SAP</t>
        </is>
      </c>
      <c r="E1596" s="29" t="n"/>
      <c r="F1596" s="29" t="inlineStr">
        <is>
          <t>Dentro del alcance</t>
        </is>
      </c>
      <c r="G1596" s="29" t="n"/>
      <c r="H1596" s="29" t="n"/>
      <c r="I1596" s="29" t="inlineStr">
        <is>
          <t>31</t>
        </is>
      </c>
      <c r="J1596" s="29" t="inlineStr">
        <is>
          <t>Ambroxol+butetamato jbe</t>
        </is>
      </c>
      <c r="K1596" s="30" t="n">
        <v>0</v>
      </c>
      <c r="L1596" s="30">
        <f>'1130 Salta'!$Q$491</f>
        <v/>
      </c>
      <c r="M1596" s="30">
        <f>$K1596-$L1596</f>
        <v/>
      </c>
      <c r="N1596" s="31" t="n"/>
      <c r="O1596" s="31">
        <f>IFERROR($K1596*$N1596,"")</f>
        <v/>
      </c>
      <c r="P1596" s="31">
        <f>IFERROR($L1596*$N1596,"")</f>
        <v/>
      </c>
      <c r="Q1596" s="31" t="n"/>
      <c r="R1596" s="41" t="inlineStr">
        <is>
          <t>Sin valor unitario en SAP: la diferencia económica de este ítem no puede calcularse (dato faltante).</t>
        </is>
      </c>
      <c r="S1596" s="45" t="inlineStr">
        <is>
          <t>Sin coincidencia</t>
        </is>
      </c>
      <c r="T1596" s="29" t="inlineStr">
        <is>
          <t>Sin correspondencia confirmada: hay aproximaciones en SAP, descartadas por presentación o evidencia débil</t>
        </is>
      </c>
      <c r="U1596" s="45" t="inlineStr">
        <is>
          <t>Alta de material en SAP (sin código)</t>
        </is>
      </c>
      <c r="V1596" s="29" t="inlineStr">
        <is>
          <t>Sin coincidencia</t>
        </is>
      </c>
      <c r="W1596" s="29" t="inlineStr">
        <is>
          <t>No</t>
        </is>
      </c>
      <c r="X1596" s="29" t="n"/>
      <c r="Y1596" s="29" t="inlineStr">
        <is>
          <t>No</t>
        </is>
      </c>
      <c r="Z1596" s="29" t="n"/>
      <c r="AA1596" s="29" t="inlineStr">
        <is>
          <t>Mejor aproximación descartada: 1000624 LACTULON JARABE (similitud 0.36).</t>
        </is>
      </c>
    </row>
    <row r="1597">
      <c r="A1597" s="29" t="inlineStr">
        <is>
          <t>Salta</t>
        </is>
      </c>
      <c r="B1597" s="29" t="inlineStr">
        <is>
          <t>1130</t>
        </is>
      </c>
      <c r="C1597" s="44" t="inlineStr">
        <is>
          <t>Inventario físico sin código SAP</t>
        </is>
      </c>
      <c r="D1597" s="29" t="inlineStr">
        <is>
          <t>Sin clasificar en SAP</t>
        </is>
      </c>
      <c r="E1597" s="29" t="n"/>
      <c r="F1597" s="29" t="inlineStr">
        <is>
          <t>Dentro del alcance</t>
        </is>
      </c>
      <c r="G1597" s="29" t="n"/>
      <c r="H1597" s="29" t="n"/>
      <c r="I1597" s="29" t="inlineStr">
        <is>
          <t>313</t>
        </is>
      </c>
      <c r="J1597" s="29" t="inlineStr">
        <is>
          <t>Ambroxol/Loratadina</t>
        </is>
      </c>
      <c r="K1597" s="30" t="n">
        <v>0</v>
      </c>
      <c r="L1597" s="30">
        <f>'1130 Salta'!$Q$492</f>
        <v/>
      </c>
      <c r="M1597" s="30">
        <f>$K1597-$L1597</f>
        <v/>
      </c>
      <c r="N1597" s="31" t="n"/>
      <c r="O1597" s="31">
        <f>IFERROR($K1597*$N1597,"")</f>
        <v/>
      </c>
      <c r="P1597" s="31">
        <f>IFERROR($L1597*$N1597,"")</f>
        <v/>
      </c>
      <c r="Q1597" s="31" t="n"/>
      <c r="R1597" s="41" t="inlineStr">
        <is>
          <t>Sin valor unitario en SAP: la diferencia económica de este ítem no puede calcularse (dato faltante).</t>
        </is>
      </c>
      <c r="S1597" s="45" t="inlineStr">
        <is>
          <t>Sin coincidencia</t>
        </is>
      </c>
      <c r="T1597" s="29" t="inlineStr">
        <is>
          <t>Sin correspondencia confirmada: hay aproximaciones en SAP, descartadas por presentación o evidencia débil</t>
        </is>
      </c>
      <c r="U1597" s="45" t="inlineStr">
        <is>
          <t>Alta de material en SAP (sin código)</t>
        </is>
      </c>
      <c r="V1597" s="29" t="inlineStr">
        <is>
          <t>Sin coincidencia</t>
        </is>
      </c>
      <c r="W1597" s="29" t="inlineStr">
        <is>
          <t>No</t>
        </is>
      </c>
      <c r="X1597" s="29" t="n"/>
      <c r="Y1597" s="29" t="inlineStr">
        <is>
          <t>No</t>
        </is>
      </c>
      <c r="Z1597" s="29" t="n"/>
      <c r="AA1597" s="29" t="inlineStr">
        <is>
          <t>Mejor aproximación descartada: 1000144 LORATADINA 10 MG COMP (una nomenclatura no informa dosis; similitud 0.40).</t>
        </is>
      </c>
    </row>
    <row r="1598">
      <c r="A1598" s="29" t="inlineStr">
        <is>
          <t>Salta</t>
        </is>
      </c>
      <c r="B1598" s="29" t="inlineStr">
        <is>
          <t>1130</t>
        </is>
      </c>
      <c r="C1598" s="44" t="inlineStr">
        <is>
          <t>Inventario físico sin código SAP</t>
        </is>
      </c>
      <c r="D1598" s="29" t="inlineStr">
        <is>
          <t>Sin clasificar en SAP</t>
        </is>
      </c>
      <c r="E1598" s="29" t="n"/>
      <c r="F1598" s="29" t="inlineStr">
        <is>
          <t>Dentro del alcance</t>
        </is>
      </c>
      <c r="G1598" s="29" t="n"/>
      <c r="H1598" s="29" t="n"/>
      <c r="I1598" s="29" t="inlineStr">
        <is>
          <t>273</t>
        </is>
      </c>
      <c r="J1598" s="29" t="inlineStr">
        <is>
          <t>Antiparras transparentes</t>
        </is>
      </c>
      <c r="K1598" s="30" t="n">
        <v>0</v>
      </c>
      <c r="L1598" s="30">
        <f>'1130 Salta'!$Q$493</f>
        <v/>
      </c>
      <c r="M1598" s="30">
        <f>$K1598-$L1598</f>
        <v/>
      </c>
      <c r="N1598" s="31" t="n"/>
      <c r="O1598" s="31">
        <f>IFERROR($K1598*$N1598,"")</f>
        <v/>
      </c>
      <c r="P1598" s="31">
        <f>IFERROR($L1598*$N1598,"")</f>
        <v/>
      </c>
      <c r="Q1598" s="31" t="n"/>
      <c r="R1598" s="41" t="inlineStr">
        <is>
          <t>Sin valor unitario en SAP: la diferencia económica de este ítem no puede calcularse (dato faltante).</t>
        </is>
      </c>
      <c r="S1598" s="45" t="inlineStr">
        <is>
          <t>Sin coincidencia</t>
        </is>
      </c>
      <c r="T1598" s="29" t="inlineStr">
        <is>
          <t>Pendiente de validación: el ítem está en el Master pero no tiene código SAP confirmado</t>
        </is>
      </c>
      <c r="U1598" s="45" t="inlineStr">
        <is>
          <t>Alta de material en SAP (sin código)</t>
        </is>
      </c>
      <c r="V1598" s="29" t="inlineStr">
        <is>
          <t>Sin coincidencia</t>
        </is>
      </c>
      <c r="W1598" s="29" t="inlineStr">
        <is>
          <t>No</t>
        </is>
      </c>
      <c r="X1598" s="29" t="n"/>
      <c r="Y1598" s="29" t="inlineStr">
        <is>
          <t>Sí</t>
        </is>
      </c>
      <c r="Z1598" s="29" t="inlineStr">
        <is>
          <t>K-235</t>
        </is>
      </c>
      <c r="AA1598" s="29" t="inlineStr">
        <is>
          <t>Homologado al master K-235, pero sus códigos SAP (2000010) no figuran en el stock SAP de este centro. Mejor aproximación descartada: 3000901 ANTIPARRAS DE SEGURIDAD (similitud 0.57).</t>
        </is>
      </c>
    </row>
    <row r="1599">
      <c r="A1599" s="29" t="inlineStr">
        <is>
          <t>Salta</t>
        </is>
      </c>
      <c r="B1599" s="29" t="inlineStr">
        <is>
          <t>1130</t>
        </is>
      </c>
      <c r="C1599" s="44" t="inlineStr">
        <is>
          <t>Inventario físico sin código SAP</t>
        </is>
      </c>
      <c r="D1599" s="29" t="inlineStr">
        <is>
          <t>Sin clasificar en SAP</t>
        </is>
      </c>
      <c r="E1599" s="29" t="n"/>
      <c r="F1599" s="29" t="inlineStr">
        <is>
          <t>Dentro del alcance</t>
        </is>
      </c>
      <c r="G1599" s="29" t="n"/>
      <c r="H1599" s="29" t="n"/>
      <c r="I1599" s="29" t="inlineStr">
        <is>
          <t>291</t>
        </is>
      </c>
      <c r="J1599" s="29" t="inlineStr">
        <is>
          <t>Atenolol 25mg Comp</t>
        </is>
      </c>
      <c r="K1599" s="30" t="n">
        <v>0</v>
      </c>
      <c r="L1599" s="30">
        <f>'1130 Salta'!$Q$494</f>
        <v/>
      </c>
      <c r="M1599" s="30">
        <f>$K1599-$L1599</f>
        <v/>
      </c>
      <c r="N1599" s="31" t="n"/>
      <c r="O1599" s="31">
        <f>IFERROR($K1599*$N1599,"")</f>
        <v/>
      </c>
      <c r="P1599" s="31">
        <f>IFERROR($L1599*$N1599,"")</f>
        <v/>
      </c>
      <c r="Q1599" s="31" t="n"/>
      <c r="R1599" s="41" t="inlineStr">
        <is>
          <t>Sin valor unitario en SAP: la diferencia económica de este ítem no puede calcularse (dato faltante).</t>
        </is>
      </c>
      <c r="S1599" s="45" t="inlineStr">
        <is>
          <t>Sin coincidencia</t>
        </is>
      </c>
      <c r="T1599" s="29" t="inlineStr">
        <is>
          <t>Pendiente de validación: el ítem está en el Master pero no tiene código SAP confirmado</t>
        </is>
      </c>
      <c r="U1599" s="45" t="inlineStr">
        <is>
          <t>Alta de material en SAP (sin código)</t>
        </is>
      </c>
      <c r="V1599" s="29" t="inlineStr">
        <is>
          <t>Sin coincidencia</t>
        </is>
      </c>
      <c r="W1599" s="29" t="inlineStr">
        <is>
          <t>No</t>
        </is>
      </c>
      <c r="X1599" s="29" t="n"/>
      <c r="Y1599" s="29" t="inlineStr">
        <is>
          <t>Sí</t>
        </is>
      </c>
      <c r="Z1599" s="29" t="inlineStr">
        <is>
          <t>M04-002</t>
        </is>
      </c>
      <c r="AA1599" s="29" t="inlineStr">
        <is>
          <t>Homologado al master M04-002, pero sus códigos SAP (1000422, 1005233, 5004158) no figuran en el stock SAP de este centro. Mejor aproximación descartada: 1000013 NITROGLICERINA 25 MG AMPOLLA (dosis coincide; similitud 0.37).</t>
        </is>
      </c>
    </row>
    <row r="1600">
      <c r="A1600" s="29" t="inlineStr">
        <is>
          <t>Salta</t>
        </is>
      </c>
      <c r="B1600" s="29" t="inlineStr">
        <is>
          <t>1130</t>
        </is>
      </c>
      <c r="C1600" s="44" t="inlineStr">
        <is>
          <t>Inventario físico sin código SAP</t>
        </is>
      </c>
      <c r="D1600" s="29" t="inlineStr">
        <is>
          <t>Sin clasificar en SAP</t>
        </is>
      </c>
      <c r="E1600" s="29" t="n"/>
      <c r="F1600" s="29" t="inlineStr">
        <is>
          <t>Dentro del alcance</t>
        </is>
      </c>
      <c r="G1600" s="29" t="n"/>
      <c r="H1600" s="29" t="n"/>
      <c r="I1600" s="29" t="inlineStr">
        <is>
          <t>41</t>
        </is>
      </c>
      <c r="J1600" s="29" t="inlineStr">
        <is>
          <t>Azitromicina Comprimidos x 500mg</t>
        </is>
      </c>
      <c r="K1600" s="30" t="n">
        <v>0</v>
      </c>
      <c r="L1600" s="30">
        <f>'1130 Salta'!$Q$495</f>
        <v/>
      </c>
      <c r="M1600" s="30">
        <f>$K1600-$L1600</f>
        <v/>
      </c>
      <c r="N1600" s="31" t="n"/>
      <c r="O1600" s="31">
        <f>IFERROR($K1600*$N1600,"")</f>
        <v/>
      </c>
      <c r="P1600" s="31">
        <f>IFERROR($L1600*$N1600,"")</f>
        <v/>
      </c>
      <c r="Q1600" s="31" t="n"/>
      <c r="R1600" s="41" t="inlineStr">
        <is>
          <t>Sin valor unitario en SAP: la diferencia económica de este ítem no puede calcularse (dato faltante).</t>
        </is>
      </c>
      <c r="S1600" s="45" t="inlineStr">
        <is>
          <t>Sin coincidencia</t>
        </is>
      </c>
      <c r="T1600" s="29" t="inlineStr">
        <is>
          <t>Pendiente de validación: el ítem está en el Master pero no tiene código SAP confirmado</t>
        </is>
      </c>
      <c r="U1600" s="45" t="inlineStr">
        <is>
          <t>Alta de material en SAP (sin código)</t>
        </is>
      </c>
      <c r="V1600" s="29" t="inlineStr">
        <is>
          <t>Sin coincidencia</t>
        </is>
      </c>
      <c r="W1600" s="29" t="inlineStr">
        <is>
          <t>No</t>
        </is>
      </c>
      <c r="X1600" s="29" t="n"/>
      <c r="Y1600" s="29" t="inlineStr">
        <is>
          <t>Sí</t>
        </is>
      </c>
      <c r="Z1600" s="29" t="inlineStr">
        <is>
          <t>M11-003</t>
        </is>
      </c>
      <c r="AA1600" s="29" t="inlineStr">
        <is>
          <t>Homologado al master M11-003, pero sus códigos SAP (1000486) no figuran en el stock SAP de este centro. Mejor aproximación descartada: 1000485 CIPROFLOXACINA 500MG COMP (dosis coincide; similitud 0.53).</t>
        </is>
      </c>
    </row>
    <row r="1601">
      <c r="A1601" s="29" t="inlineStr">
        <is>
          <t>Salta</t>
        </is>
      </c>
      <c r="B1601" s="29" t="inlineStr">
        <is>
          <t>1130</t>
        </is>
      </c>
      <c r="C1601" s="44" t="inlineStr">
        <is>
          <t>Inventario físico sin código SAP</t>
        </is>
      </c>
      <c r="D1601" s="29" t="inlineStr">
        <is>
          <t>Sin clasificar en SAP</t>
        </is>
      </c>
      <c r="E1601" s="29" t="n"/>
      <c r="F1601" s="29" t="inlineStr">
        <is>
          <t>Dentro del alcance</t>
        </is>
      </c>
      <c r="G1601" s="29" t="n"/>
      <c r="H1601" s="29" t="n"/>
      <c r="I1601" s="29" t="inlineStr">
        <is>
          <t>403</t>
        </is>
      </c>
      <c r="J1601" s="29" t="inlineStr">
        <is>
          <t>Barbijo N95</t>
        </is>
      </c>
      <c r="K1601" s="30" t="n">
        <v>0</v>
      </c>
      <c r="L1601" s="30">
        <f>'1130 Salta'!$Q$496</f>
        <v/>
      </c>
      <c r="M1601" s="30">
        <f>$K1601-$L1601</f>
        <v/>
      </c>
      <c r="N1601" s="31" t="n"/>
      <c r="O1601" s="31">
        <f>IFERROR($K1601*$N1601,"")</f>
        <v/>
      </c>
      <c r="P1601" s="31">
        <f>IFERROR($L1601*$N1601,"")</f>
        <v/>
      </c>
      <c r="Q1601" s="31" t="n"/>
      <c r="R1601" s="41" t="inlineStr">
        <is>
          <t>Sin valor unitario en SAP: la diferencia económica de este ítem no puede calcularse (dato faltante).</t>
        </is>
      </c>
      <c r="S1601" s="45" t="inlineStr">
        <is>
          <t>Sin coincidencia</t>
        </is>
      </c>
      <c r="T1601" s="29" t="inlineStr">
        <is>
          <t>Pendiente de validación: el ítem está en el Master pero no tiene código SAP confirmado</t>
        </is>
      </c>
      <c r="U1601" s="45" t="inlineStr">
        <is>
          <t>Alta de material en SAP (sin código)</t>
        </is>
      </c>
      <c r="V1601" s="29" t="inlineStr">
        <is>
          <t>Sin coincidencia</t>
        </is>
      </c>
      <c r="W1601" s="29" t="inlineStr">
        <is>
          <t>No</t>
        </is>
      </c>
      <c r="X1601" s="29" t="n"/>
      <c r="Y1601" s="29" t="inlineStr">
        <is>
          <t>Sí</t>
        </is>
      </c>
      <c r="Z1601" s="29" t="inlineStr">
        <is>
          <t>D-156</t>
        </is>
      </c>
      <c r="AA1601" s="29" t="inlineStr">
        <is>
          <t>Homologado al master D-156, pero sus códigos SAP (2000917) no figuran en el stock SAP de este centro. Mejor aproximación descartada: 2000041 BARBIJO TRIPLE RECTO C/ELÁSTI (similitud 0.35).</t>
        </is>
      </c>
    </row>
    <row r="1602">
      <c r="A1602" s="29" t="inlineStr">
        <is>
          <t>Salta</t>
        </is>
      </c>
      <c r="B1602" s="29" t="inlineStr">
        <is>
          <t>1130</t>
        </is>
      </c>
      <c r="C1602" s="44" t="inlineStr">
        <is>
          <t>Inventario físico sin código SAP</t>
        </is>
      </c>
      <c r="D1602" s="29" t="inlineStr">
        <is>
          <t>Sin clasificar en SAP</t>
        </is>
      </c>
      <c r="E1602" s="29" t="n"/>
      <c r="F1602" s="29" t="inlineStr">
        <is>
          <t>Dentro del alcance</t>
        </is>
      </c>
      <c r="G1602" s="29" t="n"/>
      <c r="H1602" s="29" t="n"/>
      <c r="I1602" s="29" t="inlineStr">
        <is>
          <t>43</t>
        </is>
      </c>
      <c r="J1602" s="29" t="inlineStr">
        <is>
          <t>Barbijos quirúrgicos pqte 50u.</t>
        </is>
      </c>
      <c r="K1602" s="30" t="n">
        <v>0</v>
      </c>
      <c r="L1602" s="30">
        <f>'1130 Salta'!$Q$497</f>
        <v/>
      </c>
      <c r="M1602" s="30">
        <f>$K1602-$L1602</f>
        <v/>
      </c>
      <c r="N1602" s="31" t="n"/>
      <c r="O1602" s="31">
        <f>IFERROR($K1602*$N1602,"")</f>
        <v/>
      </c>
      <c r="P1602" s="31">
        <f>IFERROR($L1602*$N1602,"")</f>
        <v/>
      </c>
      <c r="Q1602" s="31" t="n"/>
      <c r="R1602" s="41" t="inlineStr">
        <is>
          <t>Sin valor unitario en SAP: la diferencia económica de este ítem no puede calcularse (dato faltante).</t>
        </is>
      </c>
      <c r="S1602" s="45" t="inlineStr">
        <is>
          <t>Sin coincidencia</t>
        </is>
      </c>
      <c r="T1602" s="29" t="inlineStr">
        <is>
          <t>Pendiente de validación: el ítem está en el Master pero no tiene código SAP confirmado</t>
        </is>
      </c>
      <c r="U1602" s="45" t="inlineStr">
        <is>
          <t>Alta de material en SAP (sin código)</t>
        </is>
      </c>
      <c r="V1602" s="29" t="inlineStr">
        <is>
          <t>Sin coincidencia</t>
        </is>
      </c>
      <c r="W1602" s="29" t="inlineStr">
        <is>
          <t>No</t>
        </is>
      </c>
      <c r="X1602" s="29" t="n"/>
      <c r="Y1602" s="29" t="inlineStr">
        <is>
          <t>Sí</t>
        </is>
      </c>
      <c r="Z1602" s="29" t="inlineStr">
        <is>
          <t>D-155</t>
        </is>
      </c>
      <c r="AA1602" s="29" t="inlineStr">
        <is>
          <t>Homologado al master D-155, pero sus códigos SAP (2001263) no figuran en el stock SAP de este centro. Mejor aproximación descartada: 2002575 CAMPO QUIRURGICO ESTERIL 60X60CM (una nomenclatura no informa dosis; similitud 0.27).</t>
        </is>
      </c>
    </row>
    <row r="1603">
      <c r="A1603" s="29" t="inlineStr">
        <is>
          <t>Salta</t>
        </is>
      </c>
      <c r="B1603" s="29" t="inlineStr">
        <is>
          <t>1130</t>
        </is>
      </c>
      <c r="C1603" s="44" t="inlineStr">
        <is>
          <t>Inventario físico sin código SAP</t>
        </is>
      </c>
      <c r="D1603" s="29" t="inlineStr">
        <is>
          <t>Sin clasificar en SAP</t>
        </is>
      </c>
      <c r="E1603" s="29" t="n"/>
      <c r="F1603" s="29" t="inlineStr">
        <is>
          <t>Dentro del alcance</t>
        </is>
      </c>
      <c r="G1603" s="29" t="n"/>
      <c r="H1603" s="29" t="n"/>
      <c r="I1603" s="29" t="inlineStr">
        <is>
          <t>47</t>
        </is>
      </c>
      <c r="J1603" s="29" t="inlineStr">
        <is>
          <t>Bisturi</t>
        </is>
      </c>
      <c r="K1603" s="30" t="n">
        <v>0</v>
      </c>
      <c r="L1603" s="30">
        <f>'1130 Salta'!$Q$498</f>
        <v/>
      </c>
      <c r="M1603" s="30">
        <f>$K1603-$L1603</f>
        <v/>
      </c>
      <c r="N1603" s="31" t="n"/>
      <c r="O1603" s="31">
        <f>IFERROR($K1603*$N1603,"")</f>
        <v/>
      </c>
      <c r="P1603" s="31">
        <f>IFERROR($L1603*$N1603,"")</f>
        <v/>
      </c>
      <c r="Q1603" s="31" t="n"/>
      <c r="R1603" s="41" t="inlineStr">
        <is>
          <t>Sin valor unitario en SAP: la diferencia económica de este ítem no puede calcularse (dato faltante).</t>
        </is>
      </c>
      <c r="S1603" s="45" t="inlineStr">
        <is>
          <t>Sin coincidencia</t>
        </is>
      </c>
      <c r="T1603" s="29" t="inlineStr">
        <is>
          <t>Pendiente de validación: el ítem está en el Master pero no tiene código SAP confirmado</t>
        </is>
      </c>
      <c r="U1603" s="45" t="inlineStr">
        <is>
          <t>Alta de material en SAP (sin código)</t>
        </is>
      </c>
      <c r="V1603" s="29" t="inlineStr">
        <is>
          <t>Sin coincidencia</t>
        </is>
      </c>
      <c r="W1603" s="29" t="inlineStr">
        <is>
          <t>No</t>
        </is>
      </c>
      <c r="X1603" s="29" t="n"/>
      <c r="Y1603" s="29" t="inlineStr">
        <is>
          <t>Sí</t>
        </is>
      </c>
      <c r="Z1603" s="29" t="inlineStr">
        <is>
          <t>D-148</t>
        </is>
      </c>
      <c r="AA1603" s="29" t="inlineStr">
        <is>
          <t>Homologado al master D-148, pero sus códigos SAP (2000025) no figuran en el stock SAP de este centro. Mejor aproximación descartada: 2000497 PIE DE SUERO (similitud 0.13).</t>
        </is>
      </c>
    </row>
    <row r="1604">
      <c r="A1604" s="29" t="inlineStr">
        <is>
          <t>Salta</t>
        </is>
      </c>
      <c r="B1604" s="29" t="inlineStr">
        <is>
          <t>1130</t>
        </is>
      </c>
      <c r="C1604" s="44" t="inlineStr">
        <is>
          <t>Inventario físico sin código SAP</t>
        </is>
      </c>
      <c r="D1604" s="29" t="inlineStr">
        <is>
          <t>Sin clasificar en SAP</t>
        </is>
      </c>
      <c r="E1604" s="29" t="n"/>
      <c r="F1604" s="29" t="inlineStr">
        <is>
          <t>Dentro del alcance</t>
        </is>
      </c>
      <c r="G1604" s="29" t="n"/>
      <c r="H1604" s="29" t="n"/>
      <c r="I1604" s="29" t="inlineStr">
        <is>
          <t>383</t>
        </is>
      </c>
      <c r="J1604" s="29" t="inlineStr">
        <is>
          <t>Budesonide gts 20ml para NBZ</t>
        </is>
      </c>
      <c r="K1604" s="30" t="n">
        <v>0</v>
      </c>
      <c r="L1604" s="30">
        <f>'1130 Salta'!$Q$499</f>
        <v/>
      </c>
      <c r="M1604" s="30">
        <f>$K1604-$L1604</f>
        <v/>
      </c>
      <c r="N1604" s="31" t="n"/>
      <c r="O1604" s="31">
        <f>IFERROR($K1604*$N1604,"")</f>
        <v/>
      </c>
      <c r="P1604" s="31">
        <f>IFERROR($L1604*$N1604,"")</f>
        <v/>
      </c>
      <c r="Q1604" s="31" t="n"/>
      <c r="R1604" s="41" t="inlineStr">
        <is>
          <t>Sin valor unitario en SAP: la diferencia económica de este ítem no puede calcularse (dato faltante).</t>
        </is>
      </c>
      <c r="S1604" s="45" t="inlineStr">
        <is>
          <t>Sin coincidencia</t>
        </is>
      </c>
      <c r="T1604" s="29" t="inlineStr">
        <is>
          <t>Sin correspondencia confirmada: hay aproximaciones en SAP, descartadas por presentación o evidencia débil</t>
        </is>
      </c>
      <c r="U1604" s="45" t="inlineStr">
        <is>
          <t>Alta de material en SAP (sin código)</t>
        </is>
      </c>
      <c r="V1604" s="29" t="inlineStr">
        <is>
          <t>Sin coincidencia</t>
        </is>
      </c>
      <c r="W1604" s="29" t="inlineStr">
        <is>
          <t>No</t>
        </is>
      </c>
      <c r="X1604" s="29" t="n"/>
      <c r="Y1604" s="29" t="inlineStr">
        <is>
          <t>No</t>
        </is>
      </c>
      <c r="Z1604" s="29" t="n"/>
      <c r="AA1604" s="29" t="inlineStr">
        <is>
          <t>Mejor aproximación descartada: 2000029 JERINGA 20 ML (dosis coincide; similitud 0.43).</t>
        </is>
      </c>
    </row>
    <row r="1605">
      <c r="A1605" s="29" t="inlineStr">
        <is>
          <t>Salta</t>
        </is>
      </c>
      <c r="B1605" s="29" t="inlineStr">
        <is>
          <t>1130</t>
        </is>
      </c>
      <c r="C1605" s="44" t="inlineStr">
        <is>
          <t>Inventario físico sin código SAP</t>
        </is>
      </c>
      <c r="D1605" s="29" t="inlineStr">
        <is>
          <t>Sin clasificar en SAP</t>
        </is>
      </c>
      <c r="E1605" s="29" t="n"/>
      <c r="F1605" s="29" t="inlineStr">
        <is>
          <t>Dentro del alcance</t>
        </is>
      </c>
      <c r="G1605" s="29" t="n"/>
      <c r="H1605" s="29" t="n"/>
      <c r="I1605" s="29" t="inlineStr">
        <is>
          <t>56</t>
        </is>
      </c>
      <c r="J1605" s="29" t="inlineStr">
        <is>
          <t>Canula nasal para oxigeno</t>
        </is>
      </c>
      <c r="K1605" s="30" t="n">
        <v>0</v>
      </c>
      <c r="L1605" s="30">
        <f>'1130 Salta'!$Q$500</f>
        <v/>
      </c>
      <c r="M1605" s="30">
        <f>$K1605-$L1605</f>
        <v/>
      </c>
      <c r="N1605" s="31" t="n"/>
      <c r="O1605" s="31">
        <f>IFERROR($K1605*$N1605,"")</f>
        <v/>
      </c>
      <c r="P1605" s="31">
        <f>IFERROR($L1605*$N1605,"")</f>
        <v/>
      </c>
      <c r="Q1605" s="31" t="n"/>
      <c r="R1605" s="41" t="inlineStr">
        <is>
          <t>Sin valor unitario en SAP: la diferencia económica de este ítem no puede calcularse (dato faltante).</t>
        </is>
      </c>
      <c r="S1605" s="45" t="inlineStr">
        <is>
          <t>Sin coincidencia</t>
        </is>
      </c>
      <c r="T1605" s="29" t="inlineStr">
        <is>
          <t>Pendiente de validación: el ítem está en el Master pero no tiene código SAP confirmado</t>
        </is>
      </c>
      <c r="U1605" s="45" t="inlineStr">
        <is>
          <t>Alta de material en SAP (sin código)</t>
        </is>
      </c>
      <c r="V1605" s="29" t="inlineStr">
        <is>
          <t>Sin coincidencia</t>
        </is>
      </c>
      <c r="W1605" s="29" t="inlineStr">
        <is>
          <t>No</t>
        </is>
      </c>
      <c r="X1605" s="29" t="n"/>
      <c r="Y1605" s="29" t="inlineStr">
        <is>
          <t>Sí</t>
        </is>
      </c>
      <c r="Z1605" s="29" t="inlineStr">
        <is>
          <t>D-161</t>
        </is>
      </c>
      <c r="AA1605" s="29" t="inlineStr">
        <is>
          <t>Homologado al master D-161, pero sus códigos SAP (2000462) no figuran en el stock SAP de este centro. Mejor aproximación descartada: 2000403 CANULA DE GUEDEL 90CM N2 AMARILLO (una nomenclatura no informa dosis; similitud 0.27).</t>
        </is>
      </c>
    </row>
    <row r="1606">
      <c r="A1606" s="29" t="inlineStr">
        <is>
          <t>Salta</t>
        </is>
      </c>
      <c r="B1606" s="29" t="inlineStr">
        <is>
          <t>1130</t>
        </is>
      </c>
      <c r="C1606" s="44" t="inlineStr">
        <is>
          <t>Inventario físico sin código SAP</t>
        </is>
      </c>
      <c r="D1606" s="29" t="inlineStr">
        <is>
          <t>Sin clasificar en SAP</t>
        </is>
      </c>
      <c r="E1606" s="29" t="n"/>
      <c r="F1606" s="29" t="inlineStr">
        <is>
          <t>Dentro del alcance</t>
        </is>
      </c>
      <c r="G1606" s="29" t="n"/>
      <c r="H1606" s="29" t="n"/>
      <c r="I1606" s="29" t="inlineStr">
        <is>
          <t>414</t>
        </is>
      </c>
      <c r="J1606" s="29" t="inlineStr">
        <is>
          <t>Canula Nasofaringea 24fr N5.5ml</t>
        </is>
      </c>
      <c r="K1606" s="30" t="n">
        <v>0</v>
      </c>
      <c r="L1606" s="30">
        <f>'1130 Salta'!$Q$501</f>
        <v/>
      </c>
      <c r="M1606" s="30">
        <f>$K1606-$L1606</f>
        <v/>
      </c>
      <c r="N1606" s="31" t="n"/>
      <c r="O1606" s="31">
        <f>IFERROR($K1606*$N1606,"")</f>
        <v/>
      </c>
      <c r="P1606" s="31">
        <f>IFERROR($L1606*$N1606,"")</f>
        <v/>
      </c>
      <c r="Q1606" s="31" t="n"/>
      <c r="R1606" s="41" t="inlineStr">
        <is>
          <t>Sin valor unitario en SAP: la diferencia económica de este ítem no puede calcularse (dato faltante).</t>
        </is>
      </c>
      <c r="S1606" s="45" t="inlineStr">
        <is>
          <t>Sin coincidencia</t>
        </is>
      </c>
      <c r="T1606" s="29" t="inlineStr">
        <is>
          <t>Sin correspondencia confirmada: hay aproximaciones en SAP, descartadas por presentación o evidencia débil</t>
        </is>
      </c>
      <c r="U1606" s="45" t="inlineStr">
        <is>
          <t>Alta de material en SAP (sin código)</t>
        </is>
      </c>
      <c r="V1606" s="29" t="inlineStr">
        <is>
          <t>Sin coincidencia</t>
        </is>
      </c>
      <c r="W1606" s="29" t="inlineStr">
        <is>
          <t>No</t>
        </is>
      </c>
      <c r="X1606" s="29" t="n"/>
      <c r="Y1606" s="29" t="inlineStr">
        <is>
          <t>No</t>
        </is>
      </c>
      <c r="Z1606" s="29" t="n"/>
      <c r="AA1606" s="29" t="inlineStr">
        <is>
          <t>Mejor aproximación descartada: 2000403 CANULA DE GUEDEL 90CM N2 AMARILLO (una nomenclatura no informa dosis; similitud 0.22).</t>
        </is>
      </c>
    </row>
    <row r="1607">
      <c r="A1607" s="29" t="inlineStr">
        <is>
          <t>Salta</t>
        </is>
      </c>
      <c r="B1607" s="29" t="inlineStr">
        <is>
          <t>1130</t>
        </is>
      </c>
      <c r="C1607" s="44" t="inlineStr">
        <is>
          <t>Inventario físico sin código SAP</t>
        </is>
      </c>
      <c r="D1607" s="29" t="inlineStr">
        <is>
          <t>Sin clasificar en SAP</t>
        </is>
      </c>
      <c r="E1607" s="29" t="n"/>
      <c r="F1607" s="29" t="inlineStr">
        <is>
          <t>Dentro del alcance</t>
        </is>
      </c>
      <c r="G1607" s="29" t="n"/>
      <c r="H1607" s="29" t="n"/>
      <c r="I1607" s="29" t="inlineStr">
        <is>
          <t>415</t>
        </is>
      </c>
      <c r="J1607" s="29" t="inlineStr">
        <is>
          <t>Canula Nasofaringea 28fr N6.5</t>
        </is>
      </c>
      <c r="K1607" s="30" t="n">
        <v>0</v>
      </c>
      <c r="L1607" s="30">
        <f>'1130 Salta'!$Q$502</f>
        <v/>
      </c>
      <c r="M1607" s="30">
        <f>$K1607-$L1607</f>
        <v/>
      </c>
      <c r="N1607" s="31" t="n"/>
      <c r="O1607" s="31">
        <f>IFERROR($K1607*$N1607,"")</f>
        <v/>
      </c>
      <c r="P1607" s="31">
        <f>IFERROR($L1607*$N1607,"")</f>
        <v/>
      </c>
      <c r="Q1607" s="31" t="n"/>
      <c r="R1607" s="41" t="inlineStr">
        <is>
          <t>Sin valor unitario en SAP: la diferencia económica de este ítem no puede calcularse (dato faltante).</t>
        </is>
      </c>
      <c r="S1607" s="45" t="inlineStr">
        <is>
          <t>Sin coincidencia</t>
        </is>
      </c>
      <c r="T1607" s="29" t="inlineStr">
        <is>
          <t>Sin correspondencia confirmada: hay aproximaciones en SAP, descartadas por presentación o evidencia débil</t>
        </is>
      </c>
      <c r="U1607" s="45" t="inlineStr">
        <is>
          <t>Alta de material en SAP (sin código)</t>
        </is>
      </c>
      <c r="V1607" s="29" t="inlineStr">
        <is>
          <t>Sin coincidencia</t>
        </is>
      </c>
      <c r="W1607" s="29" t="inlineStr">
        <is>
          <t>No</t>
        </is>
      </c>
      <c r="X1607" s="29" t="n"/>
      <c r="Y1607" s="29" t="inlineStr">
        <is>
          <t>No</t>
        </is>
      </c>
      <c r="Z1607" s="29" t="n"/>
      <c r="AA1607" s="29" t="inlineStr">
        <is>
          <t>Mejor aproximación descartada: 2001254 CANULA DE GUEDEL 12CM N5 NARANJA (una nomenclatura no informa dosis; similitud 0.22).</t>
        </is>
      </c>
    </row>
    <row r="1608">
      <c r="A1608" s="29" t="inlineStr">
        <is>
          <t>Salta</t>
        </is>
      </c>
      <c r="B1608" s="29" t="inlineStr">
        <is>
          <t>1130</t>
        </is>
      </c>
      <c r="C1608" s="44" t="inlineStr">
        <is>
          <t>Inventario físico sin código SAP</t>
        </is>
      </c>
      <c r="D1608" s="29" t="inlineStr">
        <is>
          <t>Sin clasificar en SAP</t>
        </is>
      </c>
      <c r="E1608" s="29" t="n"/>
      <c r="F1608" s="29" t="inlineStr">
        <is>
          <t>Dentro del alcance</t>
        </is>
      </c>
      <c r="G1608" s="29" t="n"/>
      <c r="H1608" s="29" t="n"/>
      <c r="I1608" s="29" t="inlineStr">
        <is>
          <t>416</t>
        </is>
      </c>
      <c r="J1608" s="29" t="inlineStr">
        <is>
          <t>Canula Nasofaringea 32fr N7.5</t>
        </is>
      </c>
      <c r="K1608" s="30" t="n">
        <v>0</v>
      </c>
      <c r="L1608" s="30">
        <f>'1130 Salta'!$Q$503</f>
        <v/>
      </c>
      <c r="M1608" s="30">
        <f>$K1608-$L1608</f>
        <v/>
      </c>
      <c r="N1608" s="31" t="n"/>
      <c r="O1608" s="31">
        <f>IFERROR($K1608*$N1608,"")</f>
        <v/>
      </c>
      <c r="P1608" s="31">
        <f>IFERROR($L1608*$N1608,"")</f>
        <v/>
      </c>
      <c r="Q1608" s="31" t="n"/>
      <c r="R1608" s="41" t="inlineStr">
        <is>
          <t>Sin valor unitario en SAP: la diferencia económica de este ítem no puede calcularse (dato faltante).</t>
        </is>
      </c>
      <c r="S1608" s="45" t="inlineStr">
        <is>
          <t>Sin coincidencia</t>
        </is>
      </c>
      <c r="T1608" s="29" t="inlineStr">
        <is>
          <t>Sin correspondencia confirmada: hay aproximaciones en SAP, descartadas por presentación o evidencia débil</t>
        </is>
      </c>
      <c r="U1608" s="45" t="inlineStr">
        <is>
          <t>Alta de material en SAP (sin código)</t>
        </is>
      </c>
      <c r="V1608" s="29" t="inlineStr">
        <is>
          <t>Sin coincidencia</t>
        </is>
      </c>
      <c r="W1608" s="29" t="inlineStr">
        <is>
          <t>No</t>
        </is>
      </c>
      <c r="X1608" s="29" t="n"/>
      <c r="Y1608" s="29" t="inlineStr">
        <is>
          <t>No</t>
        </is>
      </c>
      <c r="Z1608" s="29" t="n"/>
      <c r="AA1608" s="29" t="inlineStr">
        <is>
          <t>Mejor aproximación descartada: 2001254 CANULA DE GUEDEL 12CM N5 NARANJA (una nomenclatura no informa dosis; similitud 0.22).</t>
        </is>
      </c>
    </row>
    <row r="1609">
      <c r="A1609" s="29" t="inlineStr">
        <is>
          <t>Salta</t>
        </is>
      </c>
      <c r="B1609" s="29" t="inlineStr">
        <is>
          <t>1130</t>
        </is>
      </c>
      <c r="C1609" s="44" t="inlineStr">
        <is>
          <t>Inventario físico sin código SAP</t>
        </is>
      </c>
      <c r="D1609" s="29" t="inlineStr">
        <is>
          <t>Sin clasificar en SAP</t>
        </is>
      </c>
      <c r="E1609" s="29" t="n"/>
      <c r="F1609" s="29" t="inlineStr">
        <is>
          <t>Dentro del alcance</t>
        </is>
      </c>
      <c r="G1609" s="29" t="n"/>
      <c r="H1609" s="29" t="n"/>
      <c r="I1609" s="29" t="inlineStr">
        <is>
          <t>417</t>
        </is>
      </c>
      <c r="J1609" s="29" t="inlineStr">
        <is>
          <t>Canula Nasofaringea30fr N7.0</t>
        </is>
      </c>
      <c r="K1609" s="30" t="n">
        <v>0</v>
      </c>
      <c r="L1609" s="30">
        <f>'1130 Salta'!$Q$504</f>
        <v/>
      </c>
      <c r="M1609" s="30">
        <f>$K1609-$L1609</f>
        <v/>
      </c>
      <c r="N1609" s="31" t="n"/>
      <c r="O1609" s="31">
        <f>IFERROR($K1609*$N1609,"")</f>
        <v/>
      </c>
      <c r="P1609" s="31">
        <f>IFERROR($L1609*$N1609,"")</f>
        <v/>
      </c>
      <c r="Q1609" s="31" t="n"/>
      <c r="R1609" s="41" t="inlineStr">
        <is>
          <t>Sin valor unitario en SAP: la diferencia económica de este ítem no puede calcularse (dato faltante).</t>
        </is>
      </c>
      <c r="S1609" s="45" t="inlineStr">
        <is>
          <t>Sin coincidencia</t>
        </is>
      </c>
      <c r="T1609" s="29" t="inlineStr">
        <is>
          <t>Sin correspondencia confirmada: hay aproximaciones en SAP, descartadas por presentación o evidencia débil</t>
        </is>
      </c>
      <c r="U1609" s="45" t="inlineStr">
        <is>
          <t>Alta de material en SAP (sin código)</t>
        </is>
      </c>
      <c r="V1609" s="29" t="inlineStr">
        <is>
          <t>Sin coincidencia</t>
        </is>
      </c>
      <c r="W1609" s="29" t="inlineStr">
        <is>
          <t>No</t>
        </is>
      </c>
      <c r="X1609" s="29" t="n"/>
      <c r="Y1609" s="29" t="inlineStr">
        <is>
          <t>No</t>
        </is>
      </c>
      <c r="Z1609" s="29" t="n"/>
      <c r="AA1609" s="29" t="inlineStr">
        <is>
          <t>Mejor aproximación descartada: 2001254 CANULA DE GUEDEL 12CM N5 NARANJA (una nomenclatura no informa dosis; similitud 0.25).</t>
        </is>
      </c>
    </row>
    <row r="1610">
      <c r="A1610" s="29" t="inlineStr">
        <is>
          <t>Salta</t>
        </is>
      </c>
      <c r="B1610" s="29" t="inlineStr">
        <is>
          <t>1130</t>
        </is>
      </c>
      <c r="C1610" s="44" t="inlineStr">
        <is>
          <t>Inventario físico sin código SAP</t>
        </is>
      </c>
      <c r="D1610" s="29" t="inlineStr">
        <is>
          <t>Sin clasificar en SAP</t>
        </is>
      </c>
      <c r="E1610" s="29" t="n"/>
      <c r="F1610" s="29" t="inlineStr">
        <is>
          <t>Dentro del alcance</t>
        </is>
      </c>
      <c r="G1610" s="29" t="n"/>
      <c r="H1610" s="29" t="n"/>
      <c r="I1610" s="29" t="inlineStr">
        <is>
          <t>57</t>
        </is>
      </c>
      <c r="J1610" s="29" t="inlineStr">
        <is>
          <t>Canula Yankauer con tubo de conexion</t>
        </is>
      </c>
      <c r="K1610" s="30" t="n">
        <v>0</v>
      </c>
      <c r="L1610" s="30">
        <f>'1130 Salta'!$Q$505</f>
        <v/>
      </c>
      <c r="M1610" s="30">
        <f>$K1610-$L1610</f>
        <v/>
      </c>
      <c r="N1610" s="31" t="n"/>
      <c r="O1610" s="31">
        <f>IFERROR($K1610*$N1610,"")</f>
        <v/>
      </c>
      <c r="P1610" s="31">
        <f>IFERROR($L1610*$N1610,"")</f>
        <v/>
      </c>
      <c r="Q1610" s="31" t="n"/>
      <c r="R1610" s="41" t="inlineStr">
        <is>
          <t>Sin valor unitario en SAP: la diferencia económica de este ítem no puede calcularse (dato faltante).</t>
        </is>
      </c>
      <c r="S1610" s="45" t="inlineStr">
        <is>
          <t>Sin coincidencia</t>
        </is>
      </c>
      <c r="T1610" s="29" t="inlineStr">
        <is>
          <t>Sin correspondencia confirmada: hay aproximaciones en SAP, descartadas por presentación o evidencia débil</t>
        </is>
      </c>
      <c r="U1610" s="45" t="inlineStr">
        <is>
          <t>Alta de material en SAP (sin código)</t>
        </is>
      </c>
      <c r="V1610" s="29" t="inlineStr">
        <is>
          <t>Sin coincidencia</t>
        </is>
      </c>
      <c r="W1610" s="29" t="inlineStr">
        <is>
          <t>No</t>
        </is>
      </c>
      <c r="X1610" s="29" t="n"/>
      <c r="Y1610" s="29" t="inlineStr">
        <is>
          <t>No</t>
        </is>
      </c>
      <c r="Z1610" s="29" t="n"/>
      <c r="AA1610" s="29" t="inlineStr">
        <is>
          <t>Mejor aproximación descartada: 2000385 TUBO DE MAYO N°3 (similitud 0.24).</t>
        </is>
      </c>
    </row>
    <row r="1611">
      <c r="A1611" s="29" t="inlineStr">
        <is>
          <t>Salta</t>
        </is>
      </c>
      <c r="B1611" s="29" t="inlineStr">
        <is>
          <t>1130</t>
        </is>
      </c>
      <c r="C1611" s="44" t="inlineStr">
        <is>
          <t>Inventario físico sin código SAP</t>
        </is>
      </c>
      <c r="D1611" s="29" t="inlineStr">
        <is>
          <t>Sin clasificar en SAP</t>
        </is>
      </c>
      <c r="E1611" s="29" t="n"/>
      <c r="F1611" s="29" t="inlineStr">
        <is>
          <t>Dentro del alcance</t>
        </is>
      </c>
      <c r="G1611" s="29" t="n"/>
      <c r="H1611" s="29" t="n"/>
      <c r="I1611" s="29" t="inlineStr">
        <is>
          <t>408</t>
        </is>
      </c>
      <c r="J1611" s="29" t="inlineStr">
        <is>
          <t>Carbon activado</t>
        </is>
      </c>
      <c r="K1611" s="30" t="n">
        <v>0</v>
      </c>
      <c r="L1611" s="30">
        <f>'1130 Salta'!$Q$506</f>
        <v/>
      </c>
      <c r="M1611" s="30">
        <f>$K1611-$L1611</f>
        <v/>
      </c>
      <c r="N1611" s="31" t="n"/>
      <c r="O1611" s="31">
        <f>IFERROR($K1611*$N1611,"")</f>
        <v/>
      </c>
      <c r="P1611" s="31">
        <f>IFERROR($L1611*$N1611,"")</f>
        <v/>
      </c>
      <c r="Q1611" s="31" t="n"/>
      <c r="R1611" s="41" t="inlineStr">
        <is>
          <t>Sin valor unitario en SAP: la diferencia económica de este ítem no puede calcularse (dato faltante).</t>
        </is>
      </c>
      <c r="S1611" s="45" t="inlineStr">
        <is>
          <t>Sin coincidencia</t>
        </is>
      </c>
      <c r="T1611" s="29" t="inlineStr">
        <is>
          <t>Sin correspondencia confirmada: hay aproximaciones en SAP, descartadas por presentación o evidencia débil</t>
        </is>
      </c>
      <c r="U1611" s="45" t="inlineStr">
        <is>
          <t>Alta de material en SAP (sin código)</t>
        </is>
      </c>
      <c r="V1611" s="29" t="inlineStr">
        <is>
          <t>Sin coincidencia</t>
        </is>
      </c>
      <c r="W1611" s="29" t="inlineStr">
        <is>
          <t>No</t>
        </is>
      </c>
      <c r="X1611" s="29" t="n"/>
      <c r="Y1611" s="29" t="inlineStr">
        <is>
          <t>No</t>
        </is>
      </c>
      <c r="Z1611" s="29" t="n"/>
      <c r="AA1611" s="29" t="inlineStr">
        <is>
          <t>Mejor aproximación descartada: 2000012 BICARBONATO DE SODIO 100 ML (una nomenclatura no informa dosis; similitud 0.14).</t>
        </is>
      </c>
    </row>
    <row r="1612">
      <c r="A1612" s="29" t="inlineStr">
        <is>
          <t>Salta</t>
        </is>
      </c>
      <c r="B1612" s="29" t="inlineStr">
        <is>
          <t>1130</t>
        </is>
      </c>
      <c r="C1612" s="44" t="inlineStr">
        <is>
          <t>Inventario físico sin código SAP</t>
        </is>
      </c>
      <c r="D1612" s="29" t="inlineStr">
        <is>
          <t>Sin clasificar en SAP</t>
        </is>
      </c>
      <c r="E1612" s="29" t="n"/>
      <c r="F1612" s="29" t="inlineStr">
        <is>
          <t>Dentro del alcance</t>
        </is>
      </c>
      <c r="G1612" s="29" t="n"/>
      <c r="H1612" s="29" t="n"/>
      <c r="I1612" s="29" t="inlineStr">
        <is>
          <t>61</t>
        </is>
      </c>
      <c r="J1612" s="29" t="inlineStr">
        <is>
          <t>Carboximetilcisteina/dextrometorfano bromhidrato jbe 100ml</t>
        </is>
      </c>
      <c r="K1612" s="30" t="n">
        <v>0</v>
      </c>
      <c r="L1612" s="30">
        <f>'1130 Salta'!$Q$507</f>
        <v/>
      </c>
      <c r="M1612" s="30">
        <f>$K1612-$L1612</f>
        <v/>
      </c>
      <c r="N1612" s="31" t="n"/>
      <c r="O1612" s="31">
        <f>IFERROR($K1612*$N1612,"")</f>
        <v/>
      </c>
      <c r="P1612" s="31">
        <f>IFERROR($L1612*$N1612,"")</f>
        <v/>
      </c>
      <c r="Q1612" s="31" t="n"/>
      <c r="R1612" s="41" t="inlineStr">
        <is>
          <t>Sin valor unitario en SAP: la diferencia económica de este ítem no puede calcularse (dato faltante).</t>
        </is>
      </c>
      <c r="S1612" s="45" t="inlineStr">
        <is>
          <t>Sin coincidencia</t>
        </is>
      </c>
      <c r="T1612" s="29" t="inlineStr">
        <is>
          <t>Sin correspondencia confirmada: hay aproximaciones en SAP, descartadas por presentación o evidencia débil</t>
        </is>
      </c>
      <c r="U1612" s="45" t="inlineStr">
        <is>
          <t>Alta de material en SAP (sin código)</t>
        </is>
      </c>
      <c r="V1612" s="29" t="inlineStr">
        <is>
          <t>Sin coincidencia</t>
        </is>
      </c>
      <c r="W1612" s="29" t="inlineStr">
        <is>
          <t>No</t>
        </is>
      </c>
      <c r="X1612" s="29" t="n"/>
      <c r="Y1612" s="29" t="inlineStr">
        <is>
          <t>No</t>
        </is>
      </c>
      <c r="Z1612" s="29" t="n"/>
      <c r="AA1612" s="29" t="inlineStr">
        <is>
          <t>Mejor aproximación descartada: 1000624 LACTULON JARABE (una nomenclatura no informa dosis; similitud 0.30).</t>
        </is>
      </c>
    </row>
    <row r="1613">
      <c r="A1613" s="29" t="inlineStr">
        <is>
          <t>Salta</t>
        </is>
      </c>
      <c r="B1613" s="29" t="inlineStr">
        <is>
          <t>1130</t>
        </is>
      </c>
      <c r="C1613" s="44" t="inlineStr">
        <is>
          <t>Inventario físico sin código SAP</t>
        </is>
      </c>
      <c r="D1613" s="29" t="inlineStr">
        <is>
          <t>Sin clasificar en SAP</t>
        </is>
      </c>
      <c r="E1613" s="29" t="n"/>
      <c r="F1613" s="29" t="inlineStr">
        <is>
          <t>Dentro del alcance</t>
        </is>
      </c>
      <c r="G1613" s="29" t="n"/>
      <c r="H1613" s="29" t="n"/>
      <c r="I1613" s="29" t="inlineStr">
        <is>
          <t>402</t>
        </is>
      </c>
      <c r="J1613" s="29" t="inlineStr">
        <is>
          <t>Cetirizina diclorhidrato 10 mg</t>
        </is>
      </c>
      <c r="K1613" s="30" t="n">
        <v>0</v>
      </c>
      <c r="L1613" s="30">
        <f>'1130 Salta'!$Q$508</f>
        <v/>
      </c>
      <c r="M1613" s="30">
        <f>$K1613-$L1613</f>
        <v/>
      </c>
      <c r="N1613" s="31" t="n"/>
      <c r="O1613" s="31">
        <f>IFERROR($K1613*$N1613,"")</f>
        <v/>
      </c>
      <c r="P1613" s="31">
        <f>IFERROR($L1613*$N1613,"")</f>
        <v/>
      </c>
      <c r="Q1613" s="31" t="n"/>
      <c r="R1613" s="41" t="inlineStr">
        <is>
          <t>Sin valor unitario en SAP: la diferencia económica de este ítem no puede calcularse (dato faltante).</t>
        </is>
      </c>
      <c r="S1613" s="45" t="inlineStr">
        <is>
          <t>Sin coincidencia</t>
        </is>
      </c>
      <c r="T1613" s="29" t="inlineStr">
        <is>
          <t>Sin correspondencia confirmada: hay aproximaciones en SAP, descartadas por presentación o evidencia débil</t>
        </is>
      </c>
      <c r="U1613" s="45" t="inlineStr">
        <is>
          <t>Alta de material en SAP (sin código)</t>
        </is>
      </c>
      <c r="V1613" s="29" t="inlineStr">
        <is>
          <t>Sin coincidencia</t>
        </is>
      </c>
      <c r="W1613" s="29" t="inlineStr">
        <is>
          <t>No</t>
        </is>
      </c>
      <c r="X1613" s="29" t="n"/>
      <c r="Y1613" s="29" t="inlineStr">
        <is>
          <t>No</t>
        </is>
      </c>
      <c r="Z1613" s="29" t="n"/>
      <c r="AA1613" s="29" t="inlineStr">
        <is>
          <t>Mejor aproximación descartada: 1000122 METOCLOPRAMIDA DE 10MG SL (dosis coincide; similitud 0.32).</t>
        </is>
      </c>
    </row>
    <row r="1614">
      <c r="A1614" s="29" t="inlineStr">
        <is>
          <t>Salta</t>
        </is>
      </c>
      <c r="B1614" s="29" t="inlineStr">
        <is>
          <t>1130</t>
        </is>
      </c>
      <c r="C1614" s="44" t="inlineStr">
        <is>
          <t>Inventario físico sin código SAP</t>
        </is>
      </c>
      <c r="D1614" s="29" t="inlineStr">
        <is>
          <t>Sin clasificar en SAP</t>
        </is>
      </c>
      <c r="E1614" s="29" t="n"/>
      <c r="F1614" s="29" t="inlineStr">
        <is>
          <t>Dentro del alcance</t>
        </is>
      </c>
      <c r="G1614" s="29" t="n"/>
      <c r="H1614" s="29" t="n"/>
      <c r="I1614" s="29" t="inlineStr">
        <is>
          <t>67</t>
        </is>
      </c>
      <c r="J1614" s="29" t="inlineStr">
        <is>
          <t>Cinta Hipoalergénica 1,25cmx9m</t>
        </is>
      </c>
      <c r="K1614" s="30" t="n">
        <v>0</v>
      </c>
      <c r="L1614" s="30">
        <f>'1130 Salta'!$Q$509</f>
        <v/>
      </c>
      <c r="M1614" s="30">
        <f>$K1614-$L1614</f>
        <v/>
      </c>
      <c r="N1614" s="31" t="n"/>
      <c r="O1614" s="31">
        <f>IFERROR($K1614*$N1614,"")</f>
        <v/>
      </c>
      <c r="P1614" s="31">
        <f>IFERROR($L1614*$N1614,"")</f>
        <v/>
      </c>
      <c r="Q1614" s="31" t="n"/>
      <c r="R1614" s="41" t="inlineStr">
        <is>
          <t>Sin valor unitario en SAP: la diferencia económica de este ítem no puede calcularse (dato faltante).</t>
        </is>
      </c>
      <c r="S1614" s="45" t="inlineStr">
        <is>
          <t>Sin coincidencia</t>
        </is>
      </c>
      <c r="T1614" s="29" t="inlineStr">
        <is>
          <t>Sin correspondencia confirmada: hay aproximaciones en SAP, descartadas por presentación o evidencia débil</t>
        </is>
      </c>
      <c r="U1614" s="45" t="inlineStr">
        <is>
          <t>Alta de material en SAP (sin código)</t>
        </is>
      </c>
      <c r="V1614" s="29" t="inlineStr">
        <is>
          <t>Sin coincidencia</t>
        </is>
      </c>
      <c r="W1614" s="29" t="inlineStr">
        <is>
          <t>No</t>
        </is>
      </c>
      <c r="X1614" s="29" t="n"/>
      <c r="Y1614" s="29" t="inlineStr">
        <is>
          <t>No</t>
        </is>
      </c>
      <c r="Z1614" s="29" t="n"/>
      <c r="AA1614" s="29" t="inlineStr">
        <is>
          <t>Mejor aproximación descartada: 2001278 TELA ADHE HIPOALERGENICA DE SEDA 2.5CM (dosis/presentación distinta (1.25CM vs 2.5CM); similitud 0.36).</t>
        </is>
      </c>
    </row>
    <row r="1615">
      <c r="A1615" s="29" t="inlineStr">
        <is>
          <t>Salta</t>
        </is>
      </c>
      <c r="B1615" s="29" t="inlineStr">
        <is>
          <t>1130</t>
        </is>
      </c>
      <c r="C1615" s="44" t="inlineStr">
        <is>
          <t>Inventario físico sin código SAP</t>
        </is>
      </c>
      <c r="D1615" s="29" t="inlineStr">
        <is>
          <t>Sin clasificar en SAP</t>
        </is>
      </c>
      <c r="E1615" s="29" t="n"/>
      <c r="F1615" s="29" t="inlineStr">
        <is>
          <t>Dentro del alcance</t>
        </is>
      </c>
      <c r="G1615" s="29" t="n"/>
      <c r="H1615" s="29" t="n"/>
      <c r="I1615" s="29" t="inlineStr">
        <is>
          <t>68</t>
        </is>
      </c>
      <c r="J1615" s="29" t="inlineStr">
        <is>
          <t>Cinta Hipoalergénica 2,5cmx9m</t>
        </is>
      </c>
      <c r="K1615" s="30" t="n">
        <v>0</v>
      </c>
      <c r="L1615" s="30">
        <f>'1130 Salta'!$Q$510</f>
        <v/>
      </c>
      <c r="M1615" s="30">
        <f>$K1615-$L1615</f>
        <v/>
      </c>
      <c r="N1615" s="31" t="n"/>
      <c r="O1615" s="31">
        <f>IFERROR($K1615*$N1615,"")</f>
        <v/>
      </c>
      <c r="P1615" s="31">
        <f>IFERROR($L1615*$N1615,"")</f>
        <v/>
      </c>
      <c r="Q1615" s="31" t="n"/>
      <c r="R1615" s="41" t="inlineStr">
        <is>
          <t>Sin valor unitario en SAP: la diferencia económica de este ítem no puede calcularse (dato faltante).</t>
        </is>
      </c>
      <c r="S1615" s="45" t="inlineStr">
        <is>
          <t>Sin coincidencia</t>
        </is>
      </c>
      <c r="T1615" s="29" t="inlineStr">
        <is>
          <t>Sin correspondencia confirmada: hay aproximaciones en SAP, descartadas por presentación o evidencia débil</t>
        </is>
      </c>
      <c r="U1615" s="45" t="inlineStr">
        <is>
          <t>Alta de material en SAP (sin código)</t>
        </is>
      </c>
      <c r="V1615" s="29" t="inlineStr">
        <is>
          <t>Sin coincidencia</t>
        </is>
      </c>
      <c r="W1615" s="29" t="inlineStr">
        <is>
          <t>No</t>
        </is>
      </c>
      <c r="X1615" s="29" t="n"/>
      <c r="Y1615" s="29" t="inlineStr">
        <is>
          <t>No</t>
        </is>
      </c>
      <c r="Z1615" s="29" t="n"/>
      <c r="AA1615" s="29" t="inlineStr">
        <is>
          <t>Mejor aproximación descartada: 2001278 TELA ADHE HIPOALERGENICA DE SEDA 2.5CM (dosis coincide; similitud 0.51).</t>
        </is>
      </c>
    </row>
    <row r="1616">
      <c r="A1616" s="29" t="inlineStr">
        <is>
          <t>Salta</t>
        </is>
      </c>
      <c r="B1616" s="29" t="inlineStr">
        <is>
          <t>1130</t>
        </is>
      </c>
      <c r="C1616" s="44" t="inlineStr">
        <is>
          <t>Inventario físico sin código SAP</t>
        </is>
      </c>
      <c r="D1616" s="29" t="inlineStr">
        <is>
          <t>Sin clasificar en SAP</t>
        </is>
      </c>
      <c r="E1616" s="29" t="n"/>
      <c r="F1616" s="29" t="inlineStr">
        <is>
          <t>Dentro del alcance</t>
        </is>
      </c>
      <c r="G1616" s="29" t="n"/>
      <c r="H1616" s="29" t="n"/>
      <c r="I1616" s="29" t="inlineStr">
        <is>
          <t>378</t>
        </is>
      </c>
      <c r="J1616" s="29" t="inlineStr">
        <is>
          <t>Circuito p/respirador s/ valvula espiratoria</t>
        </is>
      </c>
      <c r="K1616" s="30" t="n">
        <v>0</v>
      </c>
      <c r="L1616" s="30">
        <f>'1130 Salta'!$Q$511</f>
        <v/>
      </c>
      <c r="M1616" s="30">
        <f>$K1616-$L1616</f>
        <v/>
      </c>
      <c r="N1616" s="31" t="n"/>
      <c r="O1616" s="31">
        <f>IFERROR($K1616*$N1616,"")</f>
        <v/>
      </c>
      <c r="P1616" s="31">
        <f>IFERROR($L1616*$N1616,"")</f>
        <v/>
      </c>
      <c r="Q1616" s="31" t="n"/>
      <c r="R1616" s="41" t="inlineStr">
        <is>
          <t>Sin valor unitario en SAP: la diferencia económica de este ítem no puede calcularse (dato faltante).</t>
        </is>
      </c>
      <c r="S1616" s="45" t="inlineStr">
        <is>
          <t>Sin coincidencia</t>
        </is>
      </c>
      <c r="T1616" s="29" t="inlineStr">
        <is>
          <t>Sin correspondencia confirmada: hay aproximaciones en SAP, descartadas por presentación o evidencia débil</t>
        </is>
      </c>
      <c r="U1616" s="45" t="inlineStr">
        <is>
          <t>Alta de material en SAP (sin código)</t>
        </is>
      </c>
      <c r="V1616" s="29" t="inlineStr">
        <is>
          <t>Sin coincidencia</t>
        </is>
      </c>
      <c r="W1616" s="29" t="inlineStr">
        <is>
          <t>No</t>
        </is>
      </c>
      <c r="X1616" s="29" t="n"/>
      <c r="Y1616" s="29" t="inlineStr">
        <is>
          <t>No</t>
        </is>
      </c>
      <c r="Z1616" s="29" t="n"/>
      <c r="AA1616" s="29" t="inlineStr">
        <is>
          <t>Mejor aproximación descartada: 2001363 CIRCUITO RESPIRADOR ADULT REF 300/13315 (similitud 0.40).</t>
        </is>
      </c>
    </row>
    <row r="1617">
      <c r="A1617" s="29" t="inlineStr">
        <is>
          <t>Salta</t>
        </is>
      </c>
      <c r="B1617" s="29" t="inlineStr">
        <is>
          <t>1130</t>
        </is>
      </c>
      <c r="C1617" s="44" t="inlineStr">
        <is>
          <t>Inventario físico sin código SAP</t>
        </is>
      </c>
      <c r="D1617" s="29" t="inlineStr">
        <is>
          <t>Sin clasificar en SAP</t>
        </is>
      </c>
      <c r="E1617" s="29" t="n"/>
      <c r="F1617" s="29" t="inlineStr">
        <is>
          <t>Dentro del alcance</t>
        </is>
      </c>
      <c r="G1617" s="29" t="n"/>
      <c r="H1617" s="29" t="n"/>
      <c r="I1617" s="29" t="inlineStr">
        <is>
          <t>418</t>
        </is>
      </c>
      <c r="J1617" s="29" t="inlineStr">
        <is>
          <t>Clindamicina ampolla 600mg</t>
        </is>
      </c>
      <c r="K1617" s="30" t="n">
        <v>0</v>
      </c>
      <c r="L1617" s="30">
        <f>'1130 Salta'!$Q$512</f>
        <v/>
      </c>
      <c r="M1617" s="30">
        <f>$K1617-$L1617</f>
        <v/>
      </c>
      <c r="N1617" s="31" t="n"/>
      <c r="O1617" s="31">
        <f>IFERROR($K1617*$N1617,"")</f>
        <v/>
      </c>
      <c r="P1617" s="31">
        <f>IFERROR($L1617*$N1617,"")</f>
        <v/>
      </c>
      <c r="Q1617" s="31" t="n"/>
      <c r="R1617" s="41" t="inlineStr">
        <is>
          <t>Sin valor unitario en SAP: la diferencia económica de este ítem no puede calcularse (dato faltante).</t>
        </is>
      </c>
      <c r="S1617" s="45" t="inlineStr">
        <is>
          <t>Sin coincidencia</t>
        </is>
      </c>
      <c r="T1617" s="29" t="inlineStr">
        <is>
          <t>Sin correspondencia confirmada: hay aproximaciones en SAP, descartadas por presentación o evidencia débil</t>
        </is>
      </c>
      <c r="U1617" s="45" t="inlineStr">
        <is>
          <t>Alta de material en SAP (sin código)</t>
        </is>
      </c>
      <c r="V1617" s="29" t="inlineStr">
        <is>
          <t>Sin coincidencia</t>
        </is>
      </c>
      <c r="W1617" s="29" t="inlineStr">
        <is>
          <t>No</t>
        </is>
      </c>
      <c r="X1617" s="29" t="n"/>
      <c r="Y1617" s="29" t="inlineStr">
        <is>
          <t>No</t>
        </is>
      </c>
      <c r="Z1617" s="29" t="n"/>
      <c r="AA1617" s="29" t="inlineStr">
        <is>
          <t>Mejor aproximación descartada: 1001249 Clindamicina 300mgs caps (dosis/presentación distinta (600MG vs 300MG); similitud 0.50).</t>
        </is>
      </c>
    </row>
    <row r="1618">
      <c r="A1618" s="29" t="inlineStr">
        <is>
          <t>Salta</t>
        </is>
      </c>
      <c r="B1618" s="29" t="inlineStr">
        <is>
          <t>1130</t>
        </is>
      </c>
      <c r="C1618" s="44" t="inlineStr">
        <is>
          <t>Inventario físico sin código SAP</t>
        </is>
      </c>
      <c r="D1618" s="29" t="inlineStr">
        <is>
          <t>Sin clasificar en SAP</t>
        </is>
      </c>
      <c r="E1618" s="29" t="n"/>
      <c r="F1618" s="29" t="inlineStr">
        <is>
          <t>Dentro del alcance</t>
        </is>
      </c>
      <c r="G1618" s="29" t="n"/>
      <c r="H1618" s="29" t="n"/>
      <c r="I1618" s="29" t="inlineStr">
        <is>
          <t>400</t>
        </is>
      </c>
      <c r="J1618" s="29" t="inlineStr">
        <is>
          <t>Clorhidrato de Labetalol 20mg</t>
        </is>
      </c>
      <c r="K1618" s="30" t="n">
        <v>0</v>
      </c>
      <c r="L1618" s="30">
        <f>'1130 Salta'!$Q$513</f>
        <v/>
      </c>
      <c r="M1618" s="30">
        <f>$K1618-$L1618</f>
        <v/>
      </c>
      <c r="N1618" s="31" t="n"/>
      <c r="O1618" s="31">
        <f>IFERROR($K1618*$N1618,"")</f>
        <v/>
      </c>
      <c r="P1618" s="31">
        <f>IFERROR($L1618*$N1618,"")</f>
        <v/>
      </c>
      <c r="Q1618" s="31" t="n"/>
      <c r="R1618" s="41" t="inlineStr">
        <is>
          <t>Sin valor unitario en SAP: la diferencia económica de este ítem no puede calcularse (dato faltante).</t>
        </is>
      </c>
      <c r="S1618" s="45" t="inlineStr">
        <is>
          <t>Sin coincidencia</t>
        </is>
      </c>
      <c r="T1618" s="29" t="inlineStr">
        <is>
          <t>Pendiente de validación: el ítem está en el Master pero no tiene código SAP confirmado</t>
        </is>
      </c>
      <c r="U1618" s="45" t="inlineStr">
        <is>
          <t>Alta de material en SAP (sin código)</t>
        </is>
      </c>
      <c r="V1618" s="29" t="inlineStr">
        <is>
          <t>Sin coincidencia</t>
        </is>
      </c>
      <c r="W1618" s="29" t="inlineStr">
        <is>
          <t>No</t>
        </is>
      </c>
      <c r="X1618" s="29" t="n"/>
      <c r="Y1618" s="29" t="inlineStr">
        <is>
          <t>Sí</t>
        </is>
      </c>
      <c r="Z1618" s="29" t="inlineStr">
        <is>
          <t>M04-009</t>
        </is>
      </c>
      <c r="AA1618" s="29" t="inlineStr">
        <is>
          <t>Homologado al master M04-009, pero sus códigos SAP (1000634) no figuran en el stock SAP de este centro. Mejor aproximación descartada: 1005202 LABETALOL 5MG AMP (dosis/presentación distinta (20MG vs 5MG); similitud 0.48).</t>
        </is>
      </c>
    </row>
    <row r="1619">
      <c r="A1619" s="29" t="inlineStr">
        <is>
          <t>Salta</t>
        </is>
      </c>
      <c r="B1619" s="29" t="inlineStr">
        <is>
          <t>1130</t>
        </is>
      </c>
      <c r="C1619" s="44" t="inlineStr">
        <is>
          <t>Inventario físico sin código SAP</t>
        </is>
      </c>
      <c r="D1619" s="29" t="inlineStr">
        <is>
          <t>Sin clasificar en SAP</t>
        </is>
      </c>
      <c r="E1619" s="29" t="n"/>
      <c r="F1619" s="29" t="inlineStr">
        <is>
          <t>Dentro del alcance</t>
        </is>
      </c>
      <c r="G1619" s="29" t="n"/>
      <c r="H1619" s="29" t="n"/>
      <c r="I1619" s="29" t="inlineStr">
        <is>
          <t>149</t>
        </is>
      </c>
      <c r="J1619" s="29" t="inlineStr">
        <is>
          <t>Cloruro de Sodio 25ml spray nasal</t>
        </is>
      </c>
      <c r="K1619" s="30" t="n">
        <v>0</v>
      </c>
      <c r="L1619" s="30">
        <f>'1130 Salta'!$Q$514</f>
        <v/>
      </c>
      <c r="M1619" s="30">
        <f>$K1619-$L1619</f>
        <v/>
      </c>
      <c r="N1619" s="31" t="n"/>
      <c r="O1619" s="31">
        <f>IFERROR($K1619*$N1619,"")</f>
        <v/>
      </c>
      <c r="P1619" s="31">
        <f>IFERROR($L1619*$N1619,"")</f>
        <v/>
      </c>
      <c r="Q1619" s="31" t="n"/>
      <c r="R1619" s="41" t="inlineStr">
        <is>
          <t>Sin valor unitario en SAP: la diferencia económica de este ítem no puede calcularse (dato faltante).</t>
        </is>
      </c>
      <c r="S1619" s="45" t="inlineStr">
        <is>
          <t>Sin coincidencia</t>
        </is>
      </c>
      <c r="T1619" s="29" t="inlineStr">
        <is>
          <t>Sin correspondencia confirmada: hay aproximaciones en SAP, descartadas por presentación o evidencia débil</t>
        </is>
      </c>
      <c r="U1619" s="45" t="inlineStr">
        <is>
          <t>Alta de material en SAP (sin código)</t>
        </is>
      </c>
      <c r="V1619" s="29" t="inlineStr">
        <is>
          <t>Sin coincidencia</t>
        </is>
      </c>
      <c r="W1619" s="29" t="inlineStr">
        <is>
          <t>No</t>
        </is>
      </c>
      <c r="X1619" s="29" t="n"/>
      <c r="Y1619" s="29" t="inlineStr">
        <is>
          <t>No</t>
        </is>
      </c>
      <c r="Z1619" s="29" t="n"/>
      <c r="AA1619" s="29" t="inlineStr">
        <is>
          <t>Mejor aproximación descartada: 2000012 BICARBONATO DE SODIO 100 ML (dosis/presentación distinta (25ML vs 100ML); similitud 0.36).</t>
        </is>
      </c>
    </row>
    <row r="1620">
      <c r="A1620" s="29" t="inlineStr">
        <is>
          <t>Salta</t>
        </is>
      </c>
      <c r="B1620" s="29" t="inlineStr">
        <is>
          <t>1130</t>
        </is>
      </c>
      <c r="C1620" s="44" t="inlineStr">
        <is>
          <t>Inventario físico sin código SAP</t>
        </is>
      </c>
      <c r="D1620" s="29" t="inlineStr">
        <is>
          <t>Sin clasificar en SAP</t>
        </is>
      </c>
      <c r="E1620" s="29" t="n"/>
      <c r="F1620" s="29" t="inlineStr">
        <is>
          <t>Dentro del alcance</t>
        </is>
      </c>
      <c r="G1620" s="29" t="n"/>
      <c r="H1620" s="29" t="n"/>
      <c r="I1620" s="29" t="inlineStr">
        <is>
          <t>301</t>
        </is>
      </c>
      <c r="J1620" s="29" t="inlineStr">
        <is>
          <t>Clotrimazol Crema 1% x 20gr</t>
        </is>
      </c>
      <c r="K1620" s="30" t="n">
        <v>0</v>
      </c>
      <c r="L1620" s="30">
        <f>'1130 Salta'!$Q$515</f>
        <v/>
      </c>
      <c r="M1620" s="30">
        <f>$K1620-$L1620</f>
        <v/>
      </c>
      <c r="N1620" s="31" t="n"/>
      <c r="O1620" s="31">
        <f>IFERROR($K1620*$N1620,"")</f>
        <v/>
      </c>
      <c r="P1620" s="31">
        <f>IFERROR($L1620*$N1620,"")</f>
        <v/>
      </c>
      <c r="Q1620" s="31" t="n"/>
      <c r="R1620" s="41" t="inlineStr">
        <is>
          <t>Sin valor unitario en SAP: la diferencia económica de este ítem no puede calcularse (dato faltante).</t>
        </is>
      </c>
      <c r="S1620" s="45" t="inlineStr">
        <is>
          <t>Sin coincidencia</t>
        </is>
      </c>
      <c r="T1620" s="29" t="inlineStr">
        <is>
          <t>Pendiente de validación: el ítem está en el Master pero no tiene código SAP confirmado</t>
        </is>
      </c>
      <c r="U1620" s="45" t="inlineStr">
        <is>
          <t>Alta de material en SAP (sin código)</t>
        </is>
      </c>
      <c r="V1620" s="29" t="inlineStr">
        <is>
          <t>Sin coincidencia</t>
        </is>
      </c>
      <c r="W1620" s="29" t="inlineStr">
        <is>
          <t>No</t>
        </is>
      </c>
      <c r="X1620" s="29" t="n"/>
      <c r="Y1620" s="29" t="inlineStr">
        <is>
          <t>Sí</t>
        </is>
      </c>
      <c r="Z1620" s="29" t="inlineStr">
        <is>
          <t>M15-006</t>
        </is>
      </c>
      <c r="AA1620" s="29" t="inlineStr">
        <is>
          <t>Homologado al master M15-006, pero sus códigos SAP (1000665, 1000870) no figuran en el stock SAP de este centro. Mejor aproximación descartada: 1000695 ACICLOVIR 5% CREMA X 10GR (dosis/presentación distinta (1%, 20000MG vs 5%, 10000MG); similitud 0.53).</t>
        </is>
      </c>
    </row>
    <row r="1621">
      <c r="A1621" s="29" t="inlineStr">
        <is>
          <t>Salta</t>
        </is>
      </c>
      <c r="B1621" s="29" t="inlineStr">
        <is>
          <t>1130</t>
        </is>
      </c>
      <c r="C1621" s="44" t="inlineStr">
        <is>
          <t>Inventario físico sin código SAP</t>
        </is>
      </c>
      <c r="D1621" s="29" t="inlineStr">
        <is>
          <t>Sin clasificar en SAP</t>
        </is>
      </c>
      <c r="E1621" s="29" t="n"/>
      <c r="F1621" s="29" t="inlineStr">
        <is>
          <t>Dentro del alcance</t>
        </is>
      </c>
      <c r="G1621" s="29" t="n"/>
      <c r="H1621" s="29" t="n"/>
      <c r="I1621" s="29" t="inlineStr">
        <is>
          <t>79</t>
        </is>
      </c>
      <c r="J1621" s="29" t="inlineStr">
        <is>
          <t>Colirio (Nafazolina- Feniramina) gotas oftalmicas x 15 ml</t>
        </is>
      </c>
      <c r="K1621" s="30" t="n">
        <v>0</v>
      </c>
      <c r="L1621" s="30">
        <f>'1130 Salta'!$Q$516</f>
        <v/>
      </c>
      <c r="M1621" s="30">
        <f>$K1621-$L1621</f>
        <v/>
      </c>
      <c r="N1621" s="31" t="n"/>
      <c r="O1621" s="31">
        <f>IFERROR($K1621*$N1621,"")</f>
        <v/>
      </c>
      <c r="P1621" s="31">
        <f>IFERROR($L1621*$N1621,"")</f>
        <v/>
      </c>
      <c r="Q1621" s="31" t="n"/>
      <c r="R1621" s="41" t="inlineStr">
        <is>
          <t>Sin valor unitario en SAP: la diferencia económica de este ítem no puede calcularse (dato faltante).</t>
        </is>
      </c>
      <c r="S1621" s="45" t="inlineStr">
        <is>
          <t>Sin coincidencia</t>
        </is>
      </c>
      <c r="T1621" s="29" t="inlineStr">
        <is>
          <t>Sin correspondencia confirmada: hay aproximaciones en SAP, descartadas por presentación o evidencia débil</t>
        </is>
      </c>
      <c r="U1621" s="45" t="inlineStr">
        <is>
          <t>Alta de material en SAP (sin código)</t>
        </is>
      </c>
      <c r="V1621" s="29" t="inlineStr">
        <is>
          <t>Sin coincidencia</t>
        </is>
      </c>
      <c r="W1621" s="29" t="inlineStr">
        <is>
          <t>No</t>
        </is>
      </c>
      <c r="X1621" s="29" t="n"/>
      <c r="Y1621" s="29" t="inlineStr">
        <is>
          <t>No</t>
        </is>
      </c>
      <c r="Z1621" s="29" t="n"/>
      <c r="AA1621" s="29" t="inlineStr">
        <is>
          <t>Mejor aproximación descartada: 1000189 COLIRIO ANTIBIOTICO GOTAS (una nomenclatura no informa dosis; similitud 0.47).</t>
        </is>
      </c>
    </row>
    <row r="1622">
      <c r="A1622" s="29" t="inlineStr">
        <is>
          <t>Salta</t>
        </is>
      </c>
      <c r="B1622" s="29" t="inlineStr">
        <is>
          <t>1130</t>
        </is>
      </c>
      <c r="C1622" s="44" t="inlineStr">
        <is>
          <t>Inventario físico sin código SAP</t>
        </is>
      </c>
      <c r="D1622" s="29" t="inlineStr">
        <is>
          <t>Sin clasificar en SAP</t>
        </is>
      </c>
      <c r="E1622" s="29" t="n"/>
      <c r="F1622" s="29" t="inlineStr">
        <is>
          <t>Dentro del alcance</t>
        </is>
      </c>
      <c r="G1622" s="29" t="n"/>
      <c r="H1622" s="29" t="n"/>
      <c r="I1622" s="29" t="inlineStr">
        <is>
          <t>329</t>
        </is>
      </c>
      <c r="J1622" s="29" t="inlineStr">
        <is>
          <t>Collar Cervical TU regulable</t>
        </is>
      </c>
      <c r="K1622" s="30" t="n">
        <v>0</v>
      </c>
      <c r="L1622" s="30">
        <f>'1130 Salta'!$Q$517</f>
        <v/>
      </c>
      <c r="M1622" s="30">
        <f>$K1622-$L1622</f>
        <v/>
      </c>
      <c r="N1622" s="31" t="n"/>
      <c r="O1622" s="31">
        <f>IFERROR($K1622*$N1622,"")</f>
        <v/>
      </c>
      <c r="P1622" s="31">
        <f>IFERROR($L1622*$N1622,"")</f>
        <v/>
      </c>
      <c r="Q1622" s="31" t="n"/>
      <c r="R1622" s="41" t="inlineStr">
        <is>
          <t>Sin valor unitario en SAP: la diferencia económica de este ítem no puede calcularse (dato faltante).</t>
        </is>
      </c>
      <c r="S1622" s="45" t="inlineStr">
        <is>
          <t>Sin coincidencia</t>
        </is>
      </c>
      <c r="T1622" s="29" t="inlineStr">
        <is>
          <t>Pendiente de validación: el ítem está en el Master pero no tiene código SAP confirmado</t>
        </is>
      </c>
      <c r="U1622" s="45" t="inlineStr">
        <is>
          <t>Alta de material en SAP (sin código)</t>
        </is>
      </c>
      <c r="V1622" s="29" t="inlineStr">
        <is>
          <t>Sin coincidencia</t>
        </is>
      </c>
      <c r="W1622" s="29" t="inlineStr">
        <is>
          <t>No</t>
        </is>
      </c>
      <c r="X1622" s="29" t="n"/>
      <c r="Y1622" s="29" t="inlineStr">
        <is>
          <t>Sí</t>
        </is>
      </c>
      <c r="Z1622" s="29" t="inlineStr">
        <is>
          <t>E-193</t>
        </is>
      </c>
      <c r="AA1622" s="29" t="inlineStr">
        <is>
          <t>Homologado al master E-193, pero sus códigos SAP (2001447) no figuran en el stock SAP de este centro. Mejor aproximación descartada: 2000051 COLLAR CERVICAL MEDIANO (similitud 0.57).</t>
        </is>
      </c>
    </row>
    <row r="1623">
      <c r="A1623" s="29" t="inlineStr">
        <is>
          <t>Salta</t>
        </is>
      </c>
      <c r="B1623" s="29" t="inlineStr">
        <is>
          <t>1130</t>
        </is>
      </c>
      <c r="C1623" s="44" t="inlineStr">
        <is>
          <t>Inventario físico sin código SAP</t>
        </is>
      </c>
      <c r="D1623" s="29" t="inlineStr">
        <is>
          <t>Sin clasificar en SAP</t>
        </is>
      </c>
      <c r="E1623" s="29" t="n"/>
      <c r="F1623" s="29" t="inlineStr">
        <is>
          <t>Dentro del alcance</t>
        </is>
      </c>
      <c r="G1623" s="29" t="n"/>
      <c r="H1623" s="29" t="n"/>
      <c r="I1623" s="29" t="inlineStr">
        <is>
          <t>81</t>
        </is>
      </c>
      <c r="J1623" s="29" t="inlineStr">
        <is>
          <t>Collarín Cervical T. M</t>
        </is>
      </c>
      <c r="K1623" s="30" t="n">
        <v>0</v>
      </c>
      <c r="L1623" s="30">
        <f>'1130 Salta'!$Q$518</f>
        <v/>
      </c>
      <c r="M1623" s="30">
        <f>$K1623-$L1623</f>
        <v/>
      </c>
      <c r="N1623" s="31" t="n"/>
      <c r="O1623" s="31">
        <f>IFERROR($K1623*$N1623,"")</f>
        <v/>
      </c>
      <c r="P1623" s="31">
        <f>IFERROR($L1623*$N1623,"")</f>
        <v/>
      </c>
      <c r="Q1623" s="31" t="n"/>
      <c r="R1623" s="41" t="inlineStr">
        <is>
          <t>Sin valor unitario en SAP: la diferencia económica de este ítem no puede calcularse (dato faltante).</t>
        </is>
      </c>
      <c r="S1623" s="45" t="inlineStr">
        <is>
          <t>Sin coincidencia</t>
        </is>
      </c>
      <c r="T1623" s="29" t="inlineStr">
        <is>
          <t>Sin correspondencia confirmada: hay aproximaciones en SAP, descartadas por presentación o evidencia débil</t>
        </is>
      </c>
      <c r="U1623" s="45" t="inlineStr">
        <is>
          <t>Alta de material en SAP (sin código)</t>
        </is>
      </c>
      <c r="V1623" s="29" t="inlineStr">
        <is>
          <t>Sin coincidencia</t>
        </is>
      </c>
      <c r="W1623" s="29" t="inlineStr">
        <is>
          <t>No</t>
        </is>
      </c>
      <c r="X1623" s="29" t="n"/>
      <c r="Y1623" s="29" t="inlineStr">
        <is>
          <t>No</t>
        </is>
      </c>
      <c r="Z1623" s="29" t="n"/>
      <c r="AA1623" s="29" t="inlineStr">
        <is>
          <t>Mejor aproximación descartada: 2000051 COLLAR CERVICAL MEDIANO (similitud 0.38).</t>
        </is>
      </c>
    </row>
    <row r="1624">
      <c r="A1624" s="29" t="inlineStr">
        <is>
          <t>Salta</t>
        </is>
      </c>
      <c r="B1624" s="29" t="inlineStr">
        <is>
          <t>1130</t>
        </is>
      </c>
      <c r="C1624" s="44" t="inlineStr">
        <is>
          <t>Inventario físico sin código SAP</t>
        </is>
      </c>
      <c r="D1624" s="29" t="inlineStr">
        <is>
          <t>Sin clasificar en SAP</t>
        </is>
      </c>
      <c r="E1624" s="29" t="n"/>
      <c r="F1624" s="29" t="inlineStr">
        <is>
          <t>Dentro del alcance</t>
        </is>
      </c>
      <c r="G1624" s="29" t="n"/>
      <c r="H1624" s="29" t="n"/>
      <c r="I1624" s="29" t="inlineStr">
        <is>
          <t>82</t>
        </is>
      </c>
      <c r="J1624" s="29" t="inlineStr">
        <is>
          <t>Collarín Cervical T. Philadelphia CH</t>
        </is>
      </c>
      <c r="K1624" s="30" t="n">
        <v>0</v>
      </c>
      <c r="L1624" s="30">
        <f>'1130 Salta'!$Q$519</f>
        <v/>
      </c>
      <c r="M1624" s="30">
        <f>$K1624-$L1624</f>
        <v/>
      </c>
      <c r="N1624" s="31" t="n"/>
      <c r="O1624" s="31">
        <f>IFERROR($K1624*$N1624,"")</f>
        <v/>
      </c>
      <c r="P1624" s="31">
        <f>IFERROR($L1624*$N1624,"")</f>
        <v/>
      </c>
      <c r="Q1624" s="31" t="n"/>
      <c r="R1624" s="41" t="inlineStr">
        <is>
          <t>Sin valor unitario en SAP: la diferencia económica de este ítem no puede calcularse (dato faltante).</t>
        </is>
      </c>
      <c r="S1624" s="45" t="inlineStr">
        <is>
          <t>Sin coincidencia</t>
        </is>
      </c>
      <c r="T1624" s="29" t="inlineStr">
        <is>
          <t>Sin correspondencia confirmada: hay aproximaciones en SAP, descartadas por presentación o evidencia débil</t>
        </is>
      </c>
      <c r="U1624" s="45" t="inlineStr">
        <is>
          <t>Alta de material en SAP (sin código)</t>
        </is>
      </c>
      <c r="V1624" s="29" t="inlineStr">
        <is>
          <t>Sin coincidencia</t>
        </is>
      </c>
      <c r="W1624" s="29" t="inlineStr">
        <is>
          <t>No</t>
        </is>
      </c>
      <c r="X1624" s="29" t="n"/>
      <c r="Y1624" s="29" t="inlineStr">
        <is>
          <t>No</t>
        </is>
      </c>
      <c r="Z1624" s="29" t="n"/>
      <c r="AA1624" s="29" t="inlineStr">
        <is>
          <t>Mejor aproximación descartada: 2000051 COLLAR CERVICAL MEDIANO (similitud 0.34).</t>
        </is>
      </c>
    </row>
    <row r="1625">
      <c r="A1625" s="29" t="inlineStr">
        <is>
          <t>Salta</t>
        </is>
      </c>
      <c r="B1625" s="29" t="inlineStr">
        <is>
          <t>1130</t>
        </is>
      </c>
      <c r="C1625" s="44" t="inlineStr">
        <is>
          <t>Inventario físico sin código SAP</t>
        </is>
      </c>
      <c r="D1625" s="29" t="inlineStr">
        <is>
          <t>Sin clasificar en SAP</t>
        </is>
      </c>
      <c r="E1625" s="29" t="n"/>
      <c r="F1625" s="29" t="inlineStr">
        <is>
          <t>Dentro del alcance</t>
        </is>
      </c>
      <c r="G1625" s="29" t="n"/>
      <c r="H1625" s="29" t="n"/>
      <c r="I1625" s="29" t="inlineStr">
        <is>
          <t>83</t>
        </is>
      </c>
      <c r="J1625" s="29" t="inlineStr">
        <is>
          <t>Collarín Cervical T. Philadelphia G</t>
        </is>
      </c>
      <c r="K1625" s="30" t="n">
        <v>0</v>
      </c>
      <c r="L1625" s="30">
        <f>'1130 Salta'!$Q$520</f>
        <v/>
      </c>
      <c r="M1625" s="30">
        <f>$K1625-$L1625</f>
        <v/>
      </c>
      <c r="N1625" s="31" t="n"/>
      <c r="O1625" s="31">
        <f>IFERROR($K1625*$N1625,"")</f>
        <v/>
      </c>
      <c r="P1625" s="31">
        <f>IFERROR($L1625*$N1625,"")</f>
        <v/>
      </c>
      <c r="Q1625" s="31" t="n"/>
      <c r="R1625" s="41" t="inlineStr">
        <is>
          <t>Sin valor unitario en SAP: la diferencia económica de este ítem no puede calcularse (dato faltante).</t>
        </is>
      </c>
      <c r="S1625" s="45" t="inlineStr">
        <is>
          <t>Sin coincidencia</t>
        </is>
      </c>
      <c r="T1625" s="29" t="inlineStr">
        <is>
          <t>Sin correspondencia confirmada: hay aproximaciones en SAP, descartadas por presentación o evidencia débil</t>
        </is>
      </c>
      <c r="U1625" s="45" t="inlineStr">
        <is>
          <t>Alta de material en SAP (sin código)</t>
        </is>
      </c>
      <c r="V1625" s="29" t="inlineStr">
        <is>
          <t>Sin coincidencia</t>
        </is>
      </c>
      <c r="W1625" s="29" t="inlineStr">
        <is>
          <t>No</t>
        </is>
      </c>
      <c r="X1625" s="29" t="n"/>
      <c r="Y1625" s="29" t="inlineStr">
        <is>
          <t>No</t>
        </is>
      </c>
      <c r="Z1625" s="29" t="n"/>
      <c r="AA1625" s="29" t="inlineStr">
        <is>
          <t>Mejor aproximación descartada: 2000051 COLLAR CERVICAL MEDIANO (similitud 0.35).</t>
        </is>
      </c>
    </row>
    <row r="1626">
      <c r="A1626" s="29" t="inlineStr">
        <is>
          <t>Salta</t>
        </is>
      </c>
      <c r="B1626" s="29" t="inlineStr">
        <is>
          <t>1130</t>
        </is>
      </c>
      <c r="C1626" s="44" t="inlineStr">
        <is>
          <t>Inventario físico sin código SAP</t>
        </is>
      </c>
      <c r="D1626" s="29" t="inlineStr">
        <is>
          <t>Sin clasificar en SAP</t>
        </is>
      </c>
      <c r="E1626" s="29" t="n"/>
      <c r="F1626" s="29" t="inlineStr">
        <is>
          <t>Dentro del alcance</t>
        </is>
      </c>
      <c r="G1626" s="29" t="n"/>
      <c r="H1626" s="29" t="n"/>
      <c r="I1626" s="29" t="inlineStr">
        <is>
          <t>84</t>
        </is>
      </c>
      <c r="J1626" s="29" t="inlineStr">
        <is>
          <t>Contractil (Ácido ascórbico + Extracto Seco de Ruscus Aculeatus + Hesperidina Metilchalcona) Comprimidos</t>
        </is>
      </c>
      <c r="K1626" s="30" t="n">
        <v>0</v>
      </c>
      <c r="L1626" s="30">
        <f>'1130 Salta'!$Q$521</f>
        <v/>
      </c>
      <c r="M1626" s="30">
        <f>$K1626-$L1626</f>
        <v/>
      </c>
      <c r="N1626" s="31" t="n"/>
      <c r="O1626" s="31">
        <f>IFERROR($K1626*$N1626,"")</f>
        <v/>
      </c>
      <c r="P1626" s="31">
        <f>IFERROR($L1626*$N1626,"")</f>
        <v/>
      </c>
      <c r="Q1626" s="31" t="n"/>
      <c r="R1626" s="41" t="inlineStr">
        <is>
          <t>Sin valor unitario en SAP: la diferencia económica de este ítem no puede calcularse (dato faltante).</t>
        </is>
      </c>
      <c r="S1626" s="45" t="inlineStr">
        <is>
          <t>Sin coincidencia</t>
        </is>
      </c>
      <c r="T1626" s="29" t="inlineStr">
        <is>
          <t>Sin correspondencia confirmada: hay aproximaciones en SAP, descartadas por presentación o evidencia débil</t>
        </is>
      </c>
      <c r="U1626" s="45" t="inlineStr">
        <is>
          <t>Alta de material en SAP (sin código)</t>
        </is>
      </c>
      <c r="V1626" s="29" t="inlineStr">
        <is>
          <t>Sin coincidencia</t>
        </is>
      </c>
      <c r="W1626" s="29" t="inlineStr">
        <is>
          <t>No</t>
        </is>
      </c>
      <c r="X1626" s="29" t="n"/>
      <c r="Y1626" s="29" t="inlineStr">
        <is>
          <t>No</t>
        </is>
      </c>
      <c r="Z1626" s="29" t="n"/>
      <c r="AA1626" s="29" t="inlineStr">
        <is>
          <t>Mejor aproximación descartada: 1000562 CONTRACTIL (FLEBOCONSTRICTOR) COMP (similitud 0.41).</t>
        </is>
      </c>
    </row>
    <row r="1627">
      <c r="A1627" s="29" t="inlineStr">
        <is>
          <t>Salta</t>
        </is>
      </c>
      <c r="B1627" s="29" t="inlineStr">
        <is>
          <t>1130</t>
        </is>
      </c>
      <c r="C1627" s="44" t="inlineStr">
        <is>
          <t>Inventario físico sin código SAP</t>
        </is>
      </c>
      <c r="D1627" s="29" t="inlineStr">
        <is>
          <t>Sin clasificar en SAP</t>
        </is>
      </c>
      <c r="E1627" s="29" t="n"/>
      <c r="F1627" s="29" t="inlineStr">
        <is>
          <t>Dentro del alcance</t>
        </is>
      </c>
      <c r="G1627" s="29" t="n"/>
      <c r="H1627" s="29" t="n"/>
      <c r="I1627" s="29" t="inlineStr">
        <is>
          <t>85</t>
        </is>
      </c>
      <c r="J1627" s="29" t="inlineStr">
        <is>
          <t>Contractil crema rectal (Ácido ascórbico + Extracto Seco de Ruscus Aculeatus + Hesperidina Metilchalcona)</t>
        </is>
      </c>
      <c r="K1627" s="30" t="n">
        <v>0</v>
      </c>
      <c r="L1627" s="30">
        <f>'1130 Salta'!$Q$522</f>
        <v/>
      </c>
      <c r="M1627" s="30">
        <f>$K1627-$L1627</f>
        <v/>
      </c>
      <c r="N1627" s="31" t="n"/>
      <c r="O1627" s="31">
        <f>IFERROR($K1627*$N1627,"")</f>
        <v/>
      </c>
      <c r="P1627" s="31">
        <f>IFERROR($L1627*$N1627,"")</f>
        <v/>
      </c>
      <c r="Q1627" s="31" t="n"/>
      <c r="R1627" s="41" t="inlineStr">
        <is>
          <t>Sin valor unitario en SAP: la diferencia económica de este ítem no puede calcularse (dato faltante).</t>
        </is>
      </c>
      <c r="S1627" s="45" t="inlineStr">
        <is>
          <t>Sin coincidencia</t>
        </is>
      </c>
      <c r="T1627" s="29" t="inlineStr">
        <is>
          <t>Sin correspondencia confirmada: hay aproximaciones en SAP, descartadas por presentación o evidencia débil</t>
        </is>
      </c>
      <c r="U1627" s="45" t="inlineStr">
        <is>
          <t>Alta de material en SAP (sin código)</t>
        </is>
      </c>
      <c r="V1627" s="29" t="inlineStr">
        <is>
          <t>Sin coincidencia</t>
        </is>
      </c>
      <c r="W1627" s="29" t="inlineStr">
        <is>
          <t>No</t>
        </is>
      </c>
      <c r="X1627" s="29" t="n"/>
      <c r="Y1627" s="29" t="inlineStr">
        <is>
          <t>No</t>
        </is>
      </c>
      <c r="Z1627" s="29" t="n"/>
      <c r="AA1627" s="29" t="inlineStr">
        <is>
          <t>Mejor aproximación descartada: 1000562 CONTRACTIL (FLEBOCONSTRICTOR) COMP (similitud 0.29).</t>
        </is>
      </c>
    </row>
    <row r="1628">
      <c r="A1628" s="29" t="inlineStr">
        <is>
          <t>Salta</t>
        </is>
      </c>
      <c r="B1628" s="29" t="inlineStr">
        <is>
          <t>1130</t>
        </is>
      </c>
      <c r="C1628" s="44" t="inlineStr">
        <is>
          <t>Inventario físico sin código SAP</t>
        </is>
      </c>
      <c r="D1628" s="29" t="inlineStr">
        <is>
          <t>Sin clasificar en SAP</t>
        </is>
      </c>
      <c r="E1628" s="29" t="n"/>
      <c r="F1628" s="29" t="inlineStr">
        <is>
          <t>Dentro del alcance</t>
        </is>
      </c>
      <c r="G1628" s="29" t="n"/>
      <c r="H1628" s="29" t="n"/>
      <c r="I1628" s="29" t="inlineStr">
        <is>
          <t>419</t>
        </is>
      </c>
      <c r="J1628" s="29" t="inlineStr">
        <is>
          <t>Corteroid (betametasona fosfato/acetato) fco ampolla</t>
        </is>
      </c>
      <c r="K1628" s="30" t="n">
        <v>0</v>
      </c>
      <c r="L1628" s="30">
        <f>'1130 Salta'!$Q$523</f>
        <v/>
      </c>
      <c r="M1628" s="30">
        <f>$K1628-$L1628</f>
        <v/>
      </c>
      <c r="N1628" s="31" t="n"/>
      <c r="O1628" s="31">
        <f>IFERROR($K1628*$N1628,"")</f>
        <v/>
      </c>
      <c r="P1628" s="31">
        <f>IFERROR($L1628*$N1628,"")</f>
        <v/>
      </c>
      <c r="Q1628" s="31" t="n"/>
      <c r="R1628" s="41" t="inlineStr">
        <is>
          <t>Sin valor unitario en SAP: la diferencia económica de este ítem no puede calcularse (dato faltante).</t>
        </is>
      </c>
      <c r="S1628" s="45" t="inlineStr">
        <is>
          <t>Sin coincidencia</t>
        </is>
      </c>
      <c r="T1628" s="29" t="inlineStr">
        <is>
          <t>Pendiente de validación: el ítem está en el Master pero no tiene código SAP confirmado</t>
        </is>
      </c>
      <c r="U1628" s="45" t="inlineStr">
        <is>
          <t>Alta de material en SAP (sin código)</t>
        </is>
      </c>
      <c r="V1628" s="29" t="inlineStr">
        <is>
          <t>Sin coincidencia</t>
        </is>
      </c>
      <c r="W1628" s="29" t="inlineStr">
        <is>
          <t>No</t>
        </is>
      </c>
      <c r="X1628" s="29" t="n"/>
      <c r="Y1628" s="29" t="inlineStr">
        <is>
          <t>Sí</t>
        </is>
      </c>
      <c r="Z1628" s="29" t="inlineStr">
        <is>
          <t>M06-004</t>
        </is>
      </c>
      <c r="AA1628" s="29" t="inlineStr">
        <is>
          <t>Homologado al master M06-004, pero sus códigos SAP (1001091) no figuran en el stock SAP de este centro. Mejor aproximación descartada: 1000353 LORATADINA+BETAMETASONA(HISTAMINOCORTERO (similitud 0.31).</t>
        </is>
      </c>
    </row>
    <row r="1629">
      <c r="A1629" s="29" t="inlineStr">
        <is>
          <t>Salta</t>
        </is>
      </c>
      <c r="B1629" s="29" t="inlineStr">
        <is>
          <t>1130</t>
        </is>
      </c>
      <c r="C1629" s="44" t="inlineStr">
        <is>
          <t>Inventario físico sin código SAP</t>
        </is>
      </c>
      <c r="D1629" s="29" t="inlineStr">
        <is>
          <t>Sin clasificar en SAP</t>
        </is>
      </c>
      <c r="E1629" s="29" t="n"/>
      <c r="F1629" s="29" t="inlineStr">
        <is>
          <t>Dentro del alcance</t>
        </is>
      </c>
      <c r="G1629" s="29" t="n"/>
      <c r="H1629" s="29" t="n"/>
      <c r="I1629" s="29" t="inlineStr">
        <is>
          <t>86</t>
        </is>
      </c>
      <c r="J1629" s="29" t="inlineStr">
        <is>
          <t>Crema de Bismuto susp. x90ml</t>
        </is>
      </c>
      <c r="K1629" s="30" t="n">
        <v>0</v>
      </c>
      <c r="L1629" s="30">
        <f>'1130 Salta'!$Q$524</f>
        <v/>
      </c>
      <c r="M1629" s="30">
        <f>$K1629-$L1629</f>
        <v/>
      </c>
      <c r="N1629" s="31" t="n"/>
      <c r="O1629" s="31">
        <f>IFERROR($K1629*$N1629,"")</f>
        <v/>
      </c>
      <c r="P1629" s="31">
        <f>IFERROR($L1629*$N1629,"")</f>
        <v/>
      </c>
      <c r="Q1629" s="31" t="n"/>
      <c r="R1629" s="41" t="inlineStr">
        <is>
          <t>Sin valor unitario en SAP: la diferencia económica de este ítem no puede calcularse (dato faltante).</t>
        </is>
      </c>
      <c r="S1629" s="45" t="inlineStr">
        <is>
          <t>Sin coincidencia</t>
        </is>
      </c>
      <c r="T1629" s="29" t="inlineStr">
        <is>
          <t>Sin correspondencia confirmada: hay aproximaciones en SAP, descartadas por presentación o evidencia débil</t>
        </is>
      </c>
      <c r="U1629" s="45" t="inlineStr">
        <is>
          <t>Alta de material en SAP (sin código)</t>
        </is>
      </c>
      <c r="V1629" s="29" t="inlineStr">
        <is>
          <t>Sin coincidencia</t>
        </is>
      </c>
      <c r="W1629" s="29" t="inlineStr">
        <is>
          <t>No</t>
        </is>
      </c>
      <c r="X1629" s="29" t="n"/>
      <c r="Y1629" s="29" t="inlineStr">
        <is>
          <t>No</t>
        </is>
      </c>
      <c r="Z1629" s="29" t="n"/>
      <c r="AA1629" s="29" t="inlineStr">
        <is>
          <t>Mejor aproximación descartada: 1005347 BISMUTO C/PECTINA X 20COMP MAST (una nomenclatura no informa dosis; similitud 0.28).</t>
        </is>
      </c>
    </row>
    <row r="1630">
      <c r="A1630" s="29" t="inlineStr">
        <is>
          <t>Salta</t>
        </is>
      </c>
      <c r="B1630" s="29" t="inlineStr">
        <is>
          <t>1130</t>
        </is>
      </c>
      <c r="C1630" s="44" t="inlineStr">
        <is>
          <t>Inventario físico sin código SAP</t>
        </is>
      </c>
      <c r="D1630" s="29" t="inlineStr">
        <is>
          <t>Sin clasificar en SAP</t>
        </is>
      </c>
      <c r="E1630" s="29" t="n"/>
      <c r="F1630" s="29" t="inlineStr">
        <is>
          <t>Dentro del alcance</t>
        </is>
      </c>
      <c r="G1630" s="29" t="n"/>
      <c r="H1630" s="29" t="n"/>
      <c r="I1630" s="29" t="inlineStr">
        <is>
          <t>87</t>
        </is>
      </c>
      <c r="J1630" s="29" t="inlineStr">
        <is>
          <t>Crema dermica Miclogen Antimicotico pomo 20gr</t>
        </is>
      </c>
      <c r="K1630" s="30" t="n">
        <v>0</v>
      </c>
      <c r="L1630" s="30">
        <f>'1130 Salta'!$Q$525</f>
        <v/>
      </c>
      <c r="M1630" s="30">
        <f>$K1630-$L1630</f>
        <v/>
      </c>
      <c r="N1630" s="31" t="n"/>
      <c r="O1630" s="31">
        <f>IFERROR($K1630*$N1630,"")</f>
        <v/>
      </c>
      <c r="P1630" s="31">
        <f>IFERROR($L1630*$N1630,"")</f>
        <v/>
      </c>
      <c r="Q1630" s="31" t="n"/>
      <c r="R1630" s="41" t="inlineStr">
        <is>
          <t>Sin valor unitario en SAP: la diferencia económica de este ítem no puede calcularse (dato faltante).</t>
        </is>
      </c>
      <c r="S1630" s="45" t="inlineStr">
        <is>
          <t>Sin coincidencia</t>
        </is>
      </c>
      <c r="T1630" s="29" t="inlineStr">
        <is>
          <t>Sin correspondencia confirmada: hay aproximaciones en SAP, descartadas por presentación o evidencia débil</t>
        </is>
      </c>
      <c r="U1630" s="45" t="inlineStr">
        <is>
          <t>Alta de material en SAP (sin código)</t>
        </is>
      </c>
      <c r="V1630" s="29" t="inlineStr">
        <is>
          <t>Sin coincidencia</t>
        </is>
      </c>
      <c r="W1630" s="29" t="inlineStr">
        <is>
          <t>No</t>
        </is>
      </c>
      <c r="X1630" s="29" t="n"/>
      <c r="Y1630" s="29" t="inlineStr">
        <is>
          <t>No</t>
        </is>
      </c>
      <c r="Z1630" s="29" t="n"/>
      <c r="AA1630" s="29" t="inlineStr">
        <is>
          <t>Mejor aproximación descartada: 1000695 ACICLOVIR 5% CREMA X 10GR (dosis/presentación distinta (20000MG vs 5%, 10000MG); similitud 0.34).</t>
        </is>
      </c>
    </row>
    <row r="1631">
      <c r="A1631" s="29" t="inlineStr">
        <is>
          <t>Salta</t>
        </is>
      </c>
      <c r="B1631" s="29" t="inlineStr">
        <is>
          <t>1130</t>
        </is>
      </c>
      <c r="C1631" s="44" t="inlineStr">
        <is>
          <t>Inventario físico sin código SAP</t>
        </is>
      </c>
      <c r="D1631" s="29" t="inlineStr">
        <is>
          <t>Sin clasificar en SAP</t>
        </is>
      </c>
      <c r="E1631" s="29" t="n"/>
      <c r="F1631" s="29" t="inlineStr">
        <is>
          <t>Dentro del alcance</t>
        </is>
      </c>
      <c r="G1631" s="29" t="n"/>
      <c r="H1631" s="29" t="n"/>
      <c r="I1631" s="29" t="inlineStr">
        <is>
          <t>89</t>
        </is>
      </c>
      <c r="J1631" s="29" t="inlineStr">
        <is>
          <t>Descongestivo PC</t>
        </is>
      </c>
      <c r="K1631" s="30" t="n">
        <v>0</v>
      </c>
      <c r="L1631" s="30">
        <f>'1130 Salta'!$Q$526</f>
        <v/>
      </c>
      <c r="M1631" s="30">
        <f>$K1631-$L1631</f>
        <v/>
      </c>
      <c r="N1631" s="31" t="n"/>
      <c r="O1631" s="31">
        <f>IFERROR($K1631*$N1631,"")</f>
        <v/>
      </c>
      <c r="P1631" s="31">
        <f>IFERROR($L1631*$N1631,"")</f>
        <v/>
      </c>
      <c r="Q1631" s="31" t="n"/>
      <c r="R1631" s="41" t="inlineStr">
        <is>
          <t>Sin valor unitario en SAP: la diferencia económica de este ítem no puede calcularse (dato faltante).</t>
        </is>
      </c>
      <c r="S1631" s="45" t="inlineStr">
        <is>
          <t>Sin coincidencia</t>
        </is>
      </c>
      <c r="T1631" s="29" t="inlineStr">
        <is>
          <t>Sin correspondencia confirmada: hay aproximaciones en SAP, descartadas por presentación o evidencia débil</t>
        </is>
      </c>
      <c r="U1631" s="45" t="inlineStr">
        <is>
          <t>Alta de material en SAP (sin código)</t>
        </is>
      </c>
      <c r="V1631" s="29" t="inlineStr">
        <is>
          <t>Sin coincidencia</t>
        </is>
      </c>
      <c r="W1631" s="29" t="inlineStr">
        <is>
          <t>No</t>
        </is>
      </c>
      <c r="X1631" s="29" t="n"/>
      <c r="Y1631" s="29" t="inlineStr">
        <is>
          <t>No</t>
        </is>
      </c>
      <c r="Z1631" s="29" t="n"/>
      <c r="AA1631" s="29" t="inlineStr">
        <is>
          <t>Mejor aproximación descartada: 1000792 ORALSONE MAX TOPIC (similitud 0.13).</t>
        </is>
      </c>
    </row>
    <row r="1632">
      <c r="A1632" s="29" t="inlineStr">
        <is>
          <t>Salta</t>
        </is>
      </c>
      <c r="B1632" s="29" t="inlineStr">
        <is>
          <t>1130</t>
        </is>
      </c>
      <c r="C1632" s="44" t="inlineStr">
        <is>
          <t>Inventario físico sin código SAP</t>
        </is>
      </c>
      <c r="D1632" s="29" t="inlineStr">
        <is>
          <t>Sin clasificar en SAP</t>
        </is>
      </c>
      <c r="E1632" s="29" t="n"/>
      <c r="F1632" s="29" t="inlineStr">
        <is>
          <t>Dentro del alcance</t>
        </is>
      </c>
      <c r="G1632" s="29" t="n"/>
      <c r="H1632" s="29" t="n"/>
      <c r="I1632" s="29" t="inlineStr">
        <is>
          <t>390</t>
        </is>
      </c>
      <c r="J1632" s="29" t="inlineStr">
        <is>
          <t>Diclofenac - Vitamina B12- Betametasona Comprimido</t>
        </is>
      </c>
      <c r="K1632" s="30" t="n">
        <v>0</v>
      </c>
      <c r="L1632" s="30">
        <f>'1130 Salta'!$Q$527</f>
        <v/>
      </c>
      <c r="M1632" s="30">
        <f>$K1632-$L1632</f>
        <v/>
      </c>
      <c r="N1632" s="31" t="n"/>
      <c r="O1632" s="31">
        <f>IFERROR($K1632*$N1632,"")</f>
        <v/>
      </c>
      <c r="P1632" s="31">
        <f>IFERROR($L1632*$N1632,"")</f>
        <v/>
      </c>
      <c r="Q1632" s="31" t="n"/>
      <c r="R1632" s="41" t="inlineStr">
        <is>
          <t>Sin valor unitario en SAP: la diferencia económica de este ítem no puede calcularse (dato faltante).</t>
        </is>
      </c>
      <c r="S1632" s="45" t="inlineStr">
        <is>
          <t>Sin coincidencia</t>
        </is>
      </c>
      <c r="T1632" s="29" t="inlineStr">
        <is>
          <t>Sin correspondencia confirmada: hay aproximaciones en SAP, descartadas por presentación o evidencia débil</t>
        </is>
      </c>
      <c r="U1632" s="45" t="inlineStr">
        <is>
          <t>Alta de material en SAP (sin código)</t>
        </is>
      </c>
      <c r="V1632" s="29" t="inlineStr">
        <is>
          <t>Sin coincidencia</t>
        </is>
      </c>
      <c r="W1632" s="29" t="inlineStr">
        <is>
          <t>No</t>
        </is>
      </c>
      <c r="X1632" s="29" t="n"/>
      <c r="Y1632" s="29" t="inlineStr">
        <is>
          <t>No</t>
        </is>
      </c>
      <c r="Z1632" s="29" t="n"/>
      <c r="AA1632" s="29" t="inlineStr">
        <is>
          <t>Mejor aproximación descartada: 1000889 DICLOFENAC+PRIDINOL COMPRIMIDOS (similitud 0.47).</t>
        </is>
      </c>
    </row>
    <row r="1633">
      <c r="A1633" s="29" t="inlineStr">
        <is>
          <t>Salta</t>
        </is>
      </c>
      <c r="B1633" s="29" t="inlineStr">
        <is>
          <t>1130</t>
        </is>
      </c>
      <c r="C1633" s="44" t="inlineStr">
        <is>
          <t>Inventario físico sin código SAP</t>
        </is>
      </c>
      <c r="D1633" s="29" t="inlineStr">
        <is>
          <t>Sin clasificar en SAP</t>
        </is>
      </c>
      <c r="E1633" s="29" t="n"/>
      <c r="F1633" s="29" t="inlineStr">
        <is>
          <t>Dentro del alcance</t>
        </is>
      </c>
      <c r="G1633" s="29" t="n"/>
      <c r="H1633" s="29" t="n"/>
      <c r="I1633" s="29" t="inlineStr">
        <is>
          <t>98</t>
        </is>
      </c>
      <c r="J1633" s="29" t="inlineStr">
        <is>
          <t>Diclofenac Sodico comprimidos x100mg</t>
        </is>
      </c>
      <c r="K1633" s="30" t="n">
        <v>0</v>
      </c>
      <c r="L1633" s="30">
        <f>'1130 Salta'!$Q$528</f>
        <v/>
      </c>
      <c r="M1633" s="30">
        <f>$K1633-$L1633</f>
        <v/>
      </c>
      <c r="N1633" s="31" t="n"/>
      <c r="O1633" s="31">
        <f>IFERROR($K1633*$N1633,"")</f>
        <v/>
      </c>
      <c r="P1633" s="31">
        <f>IFERROR($L1633*$N1633,"")</f>
        <v/>
      </c>
      <c r="Q1633" s="31" t="n"/>
      <c r="R1633" s="41" t="inlineStr">
        <is>
          <t>Sin valor unitario en SAP: la diferencia económica de este ítem no puede calcularse (dato faltante).</t>
        </is>
      </c>
      <c r="S1633" s="45" t="inlineStr">
        <is>
          <t>Sin coincidencia</t>
        </is>
      </c>
      <c r="T1633" s="29" t="inlineStr">
        <is>
          <t>Sin correspondencia confirmada: hay aproximaciones en SAP, descartadas por presentación o evidencia débil</t>
        </is>
      </c>
      <c r="U1633" s="45" t="inlineStr">
        <is>
          <t>Alta de material en SAP (sin código)</t>
        </is>
      </c>
      <c r="V1633" s="29" t="inlineStr">
        <is>
          <t>Sin coincidencia</t>
        </is>
      </c>
      <c r="W1633" s="29" t="inlineStr">
        <is>
          <t>No</t>
        </is>
      </c>
      <c r="X1633" s="29" t="n"/>
      <c r="Y1633" s="29" t="inlineStr">
        <is>
          <t>No</t>
        </is>
      </c>
      <c r="Z1633" s="29" t="n"/>
      <c r="AA1633" s="29" t="inlineStr">
        <is>
          <t>Mejor aproximación descartada: 1000125 DICLOFENAC 75 MG COMPRIMIDOS (dosis/presentación distinta (100MG vs 75MG); similitud 0.59).</t>
        </is>
      </c>
    </row>
    <row r="1634">
      <c r="A1634" s="29" t="inlineStr">
        <is>
          <t>Salta</t>
        </is>
      </c>
      <c r="B1634" s="29" t="inlineStr">
        <is>
          <t>1130</t>
        </is>
      </c>
      <c r="C1634" s="44" t="inlineStr">
        <is>
          <t>Inventario físico sin código SAP</t>
        </is>
      </c>
      <c r="D1634" s="29" t="inlineStr">
        <is>
          <t>Sin clasificar en SAP</t>
        </is>
      </c>
      <c r="E1634" s="29" t="n"/>
      <c r="F1634" s="29" t="inlineStr">
        <is>
          <t>Dentro del alcance</t>
        </is>
      </c>
      <c r="G1634" s="29" t="n"/>
      <c r="H1634" s="29" t="n"/>
      <c r="I1634" s="29" t="inlineStr">
        <is>
          <t>104</t>
        </is>
      </c>
      <c r="J1634" s="29" t="inlineStr">
        <is>
          <t>Dimenhidrinato Comprimidos x 50mg</t>
        </is>
      </c>
      <c r="K1634" s="30" t="n">
        <v>0</v>
      </c>
      <c r="L1634" s="30">
        <f>'1130 Salta'!$Q$529</f>
        <v/>
      </c>
      <c r="M1634" s="30">
        <f>$K1634-$L1634</f>
        <v/>
      </c>
      <c r="N1634" s="31" t="n"/>
      <c r="O1634" s="31">
        <f>IFERROR($K1634*$N1634,"")</f>
        <v/>
      </c>
      <c r="P1634" s="31">
        <f>IFERROR($L1634*$N1634,"")</f>
        <v/>
      </c>
      <c r="Q1634" s="31" t="n"/>
      <c r="R1634" s="41" t="inlineStr">
        <is>
          <t>Sin valor unitario en SAP: la diferencia económica de este ítem no puede calcularse (dato faltante).</t>
        </is>
      </c>
      <c r="S1634" s="45" t="inlineStr">
        <is>
          <t>Sin coincidencia</t>
        </is>
      </c>
      <c r="T1634" s="29" t="inlineStr">
        <is>
          <t>Pendiente de validación: el ítem está en el Master pero no tiene código SAP confirmado</t>
        </is>
      </c>
      <c r="U1634" s="45" t="inlineStr">
        <is>
          <t>Alta de material en SAP (sin código)</t>
        </is>
      </c>
      <c r="V1634" s="29" t="inlineStr">
        <is>
          <t>Sin coincidencia</t>
        </is>
      </c>
      <c r="W1634" s="29" t="inlineStr">
        <is>
          <t>No</t>
        </is>
      </c>
      <c r="X1634" s="29" t="n"/>
      <c r="Y1634" s="29" t="inlineStr">
        <is>
          <t>Sí</t>
        </is>
      </c>
      <c r="Z1634" s="29" t="inlineStr">
        <is>
          <t>M07-003</t>
        </is>
      </c>
      <c r="AA1634" s="29" t="inlineStr">
        <is>
          <t>Homologado al master M07-003, pero sus códigos SAP (1000178) no figuran en el stock SAP de este centro. Mejor aproximación descartada: 1000530 DIFENHIDRAMINA 50 MG COMPRIMIDOS (dosis coincide; similitud 0.59).</t>
        </is>
      </c>
    </row>
    <row r="1635">
      <c r="A1635" s="29" t="inlineStr">
        <is>
          <t>Salta</t>
        </is>
      </c>
      <c r="B1635" s="29" t="inlineStr">
        <is>
          <t>1130</t>
        </is>
      </c>
      <c r="C1635" s="44" t="inlineStr">
        <is>
          <t>Inventario físico sin código SAP</t>
        </is>
      </c>
      <c r="D1635" s="29" t="inlineStr">
        <is>
          <t>Sin clasificar en SAP</t>
        </is>
      </c>
      <c r="E1635" s="29" t="n"/>
      <c r="F1635" s="29" t="inlineStr">
        <is>
          <t>Dentro del alcance</t>
        </is>
      </c>
      <c r="G1635" s="29" t="n"/>
      <c r="H1635" s="29" t="n"/>
      <c r="I1635" s="29" t="inlineStr">
        <is>
          <t>421</t>
        </is>
      </c>
      <c r="J1635" s="29" t="inlineStr">
        <is>
          <t>Electrodos</t>
        </is>
      </c>
      <c r="K1635" s="30" t="n">
        <v>0</v>
      </c>
      <c r="L1635" s="30">
        <f>'1130 Salta'!$Q$530</f>
        <v/>
      </c>
      <c r="M1635" s="30">
        <f>$K1635-$L1635</f>
        <v/>
      </c>
      <c r="N1635" s="31" t="n"/>
      <c r="O1635" s="31">
        <f>IFERROR($K1635*$N1635,"")</f>
        <v/>
      </c>
      <c r="P1635" s="31">
        <f>IFERROR($L1635*$N1635,"")</f>
        <v/>
      </c>
      <c r="Q1635" s="31" t="n"/>
      <c r="R1635" s="41" t="inlineStr">
        <is>
          <t>Sin valor unitario en SAP: la diferencia económica de este ítem no puede calcularse (dato faltante).</t>
        </is>
      </c>
      <c r="S1635" s="45" t="inlineStr">
        <is>
          <t>Sin coincidencia</t>
        </is>
      </c>
      <c r="T1635" s="29" t="inlineStr">
        <is>
          <t>Pendiente de validación: el ítem está en el Master pero no tiene código SAP confirmado</t>
        </is>
      </c>
      <c r="U1635" s="45" t="inlineStr">
        <is>
          <t>Alta de material en SAP (sin código)</t>
        </is>
      </c>
      <c r="V1635" s="29" t="inlineStr">
        <is>
          <t>Sin coincidencia</t>
        </is>
      </c>
      <c r="W1635" s="29" t="inlineStr">
        <is>
          <t>No</t>
        </is>
      </c>
      <c r="X1635" s="29" t="n"/>
      <c r="Y1635" s="29" t="inlineStr">
        <is>
          <t>Sí</t>
        </is>
      </c>
      <c r="Z1635" s="29" t="inlineStr">
        <is>
          <t>D-169</t>
        </is>
      </c>
      <c r="AA1635" s="29" t="inlineStr">
        <is>
          <t>Homologado al master D-169, pero sus códigos SAP (2001464) no figuran en el stock SAP de este centro. Mejor aproximación descartada: 2000035 TENSIOMETRO ADULTO (similitud 0.13).</t>
        </is>
      </c>
    </row>
    <row r="1636">
      <c r="A1636" s="29" t="inlineStr">
        <is>
          <t>Salta</t>
        </is>
      </c>
      <c r="B1636" s="29" t="inlineStr">
        <is>
          <t>1130</t>
        </is>
      </c>
      <c r="C1636" s="44" t="inlineStr">
        <is>
          <t>Inventario físico sin código SAP</t>
        </is>
      </c>
      <c r="D1636" s="29" t="inlineStr">
        <is>
          <t>Sin clasificar en SAP</t>
        </is>
      </c>
      <c r="E1636" s="29" t="n"/>
      <c r="F1636" s="29" t="inlineStr">
        <is>
          <t>Dentro del alcance</t>
        </is>
      </c>
      <c r="G1636" s="29" t="n"/>
      <c r="H1636" s="29" t="n"/>
      <c r="I1636" s="29" t="inlineStr">
        <is>
          <t>112</t>
        </is>
      </c>
      <c r="J1636" s="29" t="inlineStr">
        <is>
          <t>Enemol Pomos</t>
        </is>
      </c>
      <c r="K1636" s="30" t="n">
        <v>0</v>
      </c>
      <c r="L1636" s="30">
        <f>'1130 Salta'!$Q$531</f>
        <v/>
      </c>
      <c r="M1636" s="30">
        <f>$K1636-$L1636</f>
        <v/>
      </c>
      <c r="N1636" s="31" t="n"/>
      <c r="O1636" s="31">
        <f>IFERROR($K1636*$N1636,"")</f>
        <v/>
      </c>
      <c r="P1636" s="31">
        <f>IFERROR($L1636*$N1636,"")</f>
        <v/>
      </c>
      <c r="Q1636" s="31" t="n"/>
      <c r="R1636" s="41" t="inlineStr">
        <is>
          <t>Sin valor unitario en SAP: la diferencia económica de este ítem no puede calcularse (dato faltante).</t>
        </is>
      </c>
      <c r="S1636" s="45" t="inlineStr">
        <is>
          <t>Sin coincidencia</t>
        </is>
      </c>
      <c r="T1636" s="29" t="inlineStr">
        <is>
          <t>Sin correspondencia confirmada: hay aproximaciones en SAP, descartadas por presentación o evidencia débil</t>
        </is>
      </c>
      <c r="U1636" s="45" t="inlineStr">
        <is>
          <t>Alta de material en SAP (sin código)</t>
        </is>
      </c>
      <c r="V1636" s="29" t="inlineStr">
        <is>
          <t>Sin coincidencia</t>
        </is>
      </c>
      <c r="W1636" s="29" t="inlineStr">
        <is>
          <t>No</t>
        </is>
      </c>
      <c r="X1636" s="29" t="n"/>
      <c r="Y1636" s="29" t="inlineStr">
        <is>
          <t>No</t>
        </is>
      </c>
      <c r="Z1636" s="29" t="n"/>
      <c r="AA1636" s="29" t="inlineStr">
        <is>
          <t>Mejor aproximación descartada: 1000573 ENEMOL 135ML (una nomenclatura no informa dosis; similitud 0.45).</t>
        </is>
      </c>
    </row>
    <row r="1637">
      <c r="A1637" s="29" t="inlineStr">
        <is>
          <t>Salta</t>
        </is>
      </c>
      <c r="B1637" s="29" t="inlineStr">
        <is>
          <t>1130</t>
        </is>
      </c>
      <c r="C1637" s="44" t="inlineStr">
        <is>
          <t>Inventario físico sin código SAP</t>
        </is>
      </c>
      <c r="D1637" s="29" t="inlineStr">
        <is>
          <t>Sin clasificar en SAP</t>
        </is>
      </c>
      <c r="E1637" s="29" t="n"/>
      <c r="F1637" s="29" t="inlineStr">
        <is>
          <t>Dentro del alcance</t>
        </is>
      </c>
      <c r="G1637" s="29" t="n"/>
      <c r="H1637" s="29" t="n"/>
      <c r="I1637" s="29" t="inlineStr">
        <is>
          <t>119</t>
        </is>
      </c>
      <c r="J1637" s="29" t="inlineStr">
        <is>
          <t>Famotidina Comprimidos x 20mg</t>
        </is>
      </c>
      <c r="K1637" s="30" t="n">
        <v>0</v>
      </c>
      <c r="L1637" s="30">
        <f>'1130 Salta'!$Q$532</f>
        <v/>
      </c>
      <c r="M1637" s="30">
        <f>$K1637-$L1637</f>
        <v/>
      </c>
      <c r="N1637" s="31" t="n"/>
      <c r="O1637" s="31">
        <f>IFERROR($K1637*$N1637,"")</f>
        <v/>
      </c>
      <c r="P1637" s="31">
        <f>IFERROR($L1637*$N1637,"")</f>
        <v/>
      </c>
      <c r="Q1637" s="31" t="n"/>
      <c r="R1637" s="41" t="inlineStr">
        <is>
          <t>Sin valor unitario en SAP: la diferencia económica de este ítem no puede calcularse (dato faltante).</t>
        </is>
      </c>
      <c r="S1637" s="45" t="inlineStr">
        <is>
          <t>Sin coincidencia</t>
        </is>
      </c>
      <c r="T1637" s="29" t="inlineStr">
        <is>
          <t>Sin correspondencia confirmada: hay aproximaciones en SAP, descartadas por presentación o evidencia débil</t>
        </is>
      </c>
      <c r="U1637" s="45" t="inlineStr">
        <is>
          <t>Alta de material en SAP (sin código)</t>
        </is>
      </c>
      <c r="V1637" s="29" t="inlineStr">
        <is>
          <t>Sin coincidencia</t>
        </is>
      </c>
      <c r="W1637" s="29" t="inlineStr">
        <is>
          <t>No</t>
        </is>
      </c>
      <c r="X1637" s="29" t="n"/>
      <c r="Y1637" s="29" t="inlineStr">
        <is>
          <t>No</t>
        </is>
      </c>
      <c r="Z1637" s="29" t="n"/>
      <c r="AA1637" s="29" t="inlineStr">
        <is>
          <t>Mejor aproximación descartada: 1000528 KETOROLAC  20 MG COMPRIMIDOS (dosis coincide; similitud 0.51).</t>
        </is>
      </c>
    </row>
    <row r="1638">
      <c r="A1638" s="29" t="inlineStr">
        <is>
          <t>Salta</t>
        </is>
      </c>
      <c r="B1638" s="29" t="inlineStr">
        <is>
          <t>1130</t>
        </is>
      </c>
      <c r="C1638" s="44" t="inlineStr">
        <is>
          <t>Inventario físico sin código SAP</t>
        </is>
      </c>
      <c r="D1638" s="29" t="inlineStr">
        <is>
          <t>Sin clasificar en SAP</t>
        </is>
      </c>
      <c r="E1638" s="29" t="n"/>
      <c r="F1638" s="29" t="inlineStr">
        <is>
          <t>Dentro del alcance</t>
        </is>
      </c>
      <c r="G1638" s="29" t="n"/>
      <c r="H1638" s="29" t="n"/>
      <c r="I1638" s="29" t="inlineStr">
        <is>
          <t>122</t>
        </is>
      </c>
      <c r="J1638" s="29" t="inlineStr">
        <is>
          <t>Film-parche</t>
        </is>
      </c>
      <c r="K1638" s="30" t="n">
        <v>0</v>
      </c>
      <c r="L1638" s="30">
        <f>'1130 Salta'!$Q$533</f>
        <v/>
      </c>
      <c r="M1638" s="30">
        <f>$K1638-$L1638</f>
        <v/>
      </c>
      <c r="N1638" s="31" t="n"/>
      <c r="O1638" s="31">
        <f>IFERROR($K1638*$N1638,"")</f>
        <v/>
      </c>
      <c r="P1638" s="31">
        <f>IFERROR($L1638*$N1638,"")</f>
        <v/>
      </c>
      <c r="Q1638" s="31" t="n"/>
      <c r="R1638" s="41" t="inlineStr">
        <is>
          <t>Sin valor unitario en SAP: la diferencia económica de este ítem no puede calcularse (dato faltante).</t>
        </is>
      </c>
      <c r="S1638" s="45" t="inlineStr">
        <is>
          <t>Sin coincidencia</t>
        </is>
      </c>
      <c r="T1638" s="29" t="inlineStr">
        <is>
          <t>Sin correspondencia confirmada: hay aproximaciones en SAP, descartadas por presentación o evidencia débil</t>
        </is>
      </c>
      <c r="U1638" s="45" t="inlineStr">
        <is>
          <t>Alta de material en SAP (sin código)</t>
        </is>
      </c>
      <c r="V1638" s="29" t="inlineStr">
        <is>
          <t>Sin coincidencia</t>
        </is>
      </c>
      <c r="W1638" s="29" t="inlineStr">
        <is>
          <t>No</t>
        </is>
      </c>
      <c r="X1638" s="29" t="n"/>
      <c r="Y1638" s="29" t="inlineStr">
        <is>
          <t>No</t>
        </is>
      </c>
      <c r="Z1638" s="29" t="n"/>
      <c r="AA1638" s="29" t="inlineStr">
        <is>
          <t>Mejor aproximación descartada: 1000049 TIJERA  DE MAYO RECTA (similitud 0.10).</t>
        </is>
      </c>
    </row>
    <row r="1639">
      <c r="A1639" s="29" t="inlineStr">
        <is>
          <t>Salta</t>
        </is>
      </c>
      <c r="B1639" s="29" t="inlineStr">
        <is>
          <t>1130</t>
        </is>
      </c>
      <c r="C1639" s="44" t="inlineStr">
        <is>
          <t>Inventario físico sin código SAP</t>
        </is>
      </c>
      <c r="D1639" s="29" t="inlineStr">
        <is>
          <t>Sin clasificar en SAP</t>
        </is>
      </c>
      <c r="E1639" s="29" t="n"/>
      <c r="F1639" s="29" t="inlineStr">
        <is>
          <t>Dentro del alcance</t>
        </is>
      </c>
      <c r="G1639" s="29" t="n"/>
      <c r="H1639" s="29" t="n"/>
      <c r="I1639" s="29" t="inlineStr">
        <is>
          <t>124</t>
        </is>
      </c>
      <c r="J1639" s="29" t="inlineStr">
        <is>
          <t>Fluticasona Azelastina spray nasal 12ml/12,36g 120 dosis</t>
        </is>
      </c>
      <c r="K1639" s="30" t="n">
        <v>0</v>
      </c>
      <c r="L1639" s="30">
        <f>'1130 Salta'!$Q$534</f>
        <v/>
      </c>
      <c r="M1639" s="30">
        <f>$K1639-$L1639</f>
        <v/>
      </c>
      <c r="N1639" s="31" t="n"/>
      <c r="O1639" s="31">
        <f>IFERROR($K1639*$N1639,"")</f>
        <v/>
      </c>
      <c r="P1639" s="31">
        <f>IFERROR($L1639*$N1639,"")</f>
        <v/>
      </c>
      <c r="Q1639" s="31" t="n"/>
      <c r="R1639" s="41" t="inlineStr">
        <is>
          <t>Sin valor unitario en SAP: la diferencia económica de este ítem no puede calcularse (dato faltante).</t>
        </is>
      </c>
      <c r="S1639" s="45" t="inlineStr">
        <is>
          <t>Sin coincidencia</t>
        </is>
      </c>
      <c r="T1639" s="29" t="inlineStr">
        <is>
          <t>Sin correspondencia confirmada: hay aproximaciones en SAP, descartadas por presentación o evidencia débil</t>
        </is>
      </c>
      <c r="U1639" s="45" t="inlineStr">
        <is>
          <t>Alta de material en SAP (sin código)</t>
        </is>
      </c>
      <c r="V1639" s="29" t="inlineStr">
        <is>
          <t>Sin coincidencia</t>
        </is>
      </c>
      <c r="W1639" s="29" t="inlineStr">
        <is>
          <t>No</t>
        </is>
      </c>
      <c r="X1639" s="29" t="n"/>
      <c r="Y1639" s="29" t="inlineStr">
        <is>
          <t>No</t>
        </is>
      </c>
      <c r="Z1639" s="29" t="n"/>
      <c r="AA1639" s="29" t="inlineStr">
        <is>
          <t>Mejor aproximación descartada: 1000938 LACTULOSA 65G 120ML JARABE (dosis/presentación distinta (12ML, 12360MG vs 120ML, 65000MG); similitud 0.28).</t>
        </is>
      </c>
    </row>
    <row r="1640">
      <c r="A1640" s="29" t="inlineStr">
        <is>
          <t>Salta</t>
        </is>
      </c>
      <c r="B1640" s="29" t="inlineStr">
        <is>
          <t>1130</t>
        </is>
      </c>
      <c r="C1640" s="44" t="inlineStr">
        <is>
          <t>Inventario físico sin código SAP</t>
        </is>
      </c>
      <c r="D1640" s="29" t="inlineStr">
        <is>
          <t>Sin clasificar en SAP</t>
        </is>
      </c>
      <c r="E1640" s="29" t="n"/>
      <c r="F1640" s="29" t="inlineStr">
        <is>
          <t>Dentro del alcance</t>
        </is>
      </c>
      <c r="G1640" s="29" t="n"/>
      <c r="H1640" s="29" t="n"/>
      <c r="I1640" s="29" t="inlineStr">
        <is>
          <t>422</t>
        </is>
      </c>
      <c r="J1640" s="29" t="inlineStr">
        <is>
          <t>Frasco esteril para orina</t>
        </is>
      </c>
      <c r="K1640" s="30" t="n">
        <v>0</v>
      </c>
      <c r="L1640" s="30">
        <f>'1130 Salta'!$Q$535</f>
        <v/>
      </c>
      <c r="M1640" s="30">
        <f>$K1640-$L1640</f>
        <v/>
      </c>
      <c r="N1640" s="31" t="n"/>
      <c r="O1640" s="31">
        <f>IFERROR($K1640*$N1640,"")</f>
        <v/>
      </c>
      <c r="P1640" s="31">
        <f>IFERROR($L1640*$N1640,"")</f>
        <v/>
      </c>
      <c r="Q1640" s="31" t="n"/>
      <c r="R1640" s="41" t="inlineStr">
        <is>
          <t>Sin valor unitario en SAP: la diferencia económica de este ítem no puede calcularse (dato faltante).</t>
        </is>
      </c>
      <c r="S1640" s="45" t="inlineStr">
        <is>
          <t>Sin coincidencia</t>
        </is>
      </c>
      <c r="T1640" s="29" t="inlineStr">
        <is>
          <t>Sin correspondencia confirmada: hay aproximaciones en SAP, descartadas por presentación o evidencia débil</t>
        </is>
      </c>
      <c r="U1640" s="45" t="inlineStr">
        <is>
          <t>Alta de material en SAP (sin código)</t>
        </is>
      </c>
      <c r="V1640" s="29" t="inlineStr">
        <is>
          <t>Sin coincidencia</t>
        </is>
      </c>
      <c r="W1640" s="29" t="inlineStr">
        <is>
          <t>No</t>
        </is>
      </c>
      <c r="X1640" s="29" t="n"/>
      <c r="Y1640" s="29" t="inlineStr">
        <is>
          <t>No</t>
        </is>
      </c>
      <c r="Z1640" s="29" t="n"/>
      <c r="AA1640" s="29" t="inlineStr">
        <is>
          <t>Mejor aproximación descartada: 2000100 BOLSA COLECTORA DE ORINA X 2000 ML (una nomenclatura no informa dosis; similitud 0.29).</t>
        </is>
      </c>
    </row>
    <row r="1641">
      <c r="A1641" s="29" t="inlineStr">
        <is>
          <t>Salta</t>
        </is>
      </c>
      <c r="B1641" s="29" t="inlineStr">
        <is>
          <t>1130</t>
        </is>
      </c>
      <c r="C1641" s="44" t="inlineStr">
        <is>
          <t>Inventario físico sin código SAP</t>
        </is>
      </c>
      <c r="D1641" s="29" t="inlineStr">
        <is>
          <t>Sin clasificar en SAP</t>
        </is>
      </c>
      <c r="E1641" s="29" t="n"/>
      <c r="F1641" s="29" t="inlineStr">
        <is>
          <t>Dentro del alcance</t>
        </is>
      </c>
      <c r="G1641" s="29" t="n"/>
      <c r="H1641" s="29" t="n"/>
      <c r="I1641" s="29" t="inlineStr">
        <is>
          <t>274</t>
        </is>
      </c>
      <c r="J1641" s="29" t="inlineStr">
        <is>
          <t>Gafas transparentes</t>
        </is>
      </c>
      <c r="K1641" s="30" t="n">
        <v>0</v>
      </c>
      <c r="L1641" s="30">
        <f>'1130 Salta'!$Q$536</f>
        <v/>
      </c>
      <c r="M1641" s="30">
        <f>$K1641-$L1641</f>
        <v/>
      </c>
      <c r="N1641" s="31" t="n"/>
      <c r="O1641" s="31">
        <f>IFERROR($K1641*$N1641,"")</f>
        <v/>
      </c>
      <c r="P1641" s="31">
        <f>IFERROR($L1641*$N1641,"")</f>
        <v/>
      </c>
      <c r="Q1641" s="31" t="n"/>
      <c r="R1641" s="41" t="inlineStr">
        <is>
          <t>Sin valor unitario en SAP: la diferencia económica de este ítem no puede calcularse (dato faltante).</t>
        </is>
      </c>
      <c r="S1641" s="45" t="inlineStr">
        <is>
          <t>Sin coincidencia</t>
        </is>
      </c>
      <c r="T1641" s="29" t="inlineStr">
        <is>
          <t>Sin correspondencia confirmada: hay aproximaciones en SAP, descartadas por presentación o evidencia débil</t>
        </is>
      </c>
      <c r="U1641" s="45" t="inlineStr">
        <is>
          <t>Alta de material en SAP (sin código)</t>
        </is>
      </c>
      <c r="V1641" s="29" t="inlineStr">
        <is>
          <t>Sin coincidencia</t>
        </is>
      </c>
      <c r="W1641" s="29" t="inlineStr">
        <is>
          <t>No</t>
        </is>
      </c>
      <c r="X1641" s="29" t="n"/>
      <c r="Y1641" s="29" t="inlineStr">
        <is>
          <t>No</t>
        </is>
      </c>
      <c r="Z1641" s="29" t="n"/>
      <c r="AA1641" s="29" t="inlineStr">
        <is>
          <t>Mejor aproximación descartada: 3000886 MEDIAS TERMICAS LARGAS (similitud 0.12).</t>
        </is>
      </c>
    </row>
    <row r="1642">
      <c r="A1642" s="29" t="inlineStr">
        <is>
          <t>Salta</t>
        </is>
      </c>
      <c r="B1642" s="29" t="inlineStr">
        <is>
          <t>1130</t>
        </is>
      </c>
      <c r="C1642" s="44" t="inlineStr">
        <is>
          <t>Inventario físico sin código SAP</t>
        </is>
      </c>
      <c r="D1642" s="29" t="inlineStr">
        <is>
          <t>Sin clasificar en SAP</t>
        </is>
      </c>
      <c r="E1642" s="29" t="n"/>
      <c r="F1642" s="29" t="inlineStr">
        <is>
          <t>Dentro del alcance</t>
        </is>
      </c>
      <c r="G1642" s="29" t="n"/>
      <c r="H1642" s="29" t="n"/>
      <c r="I1642" s="29" t="inlineStr">
        <is>
          <t>423</t>
        </is>
      </c>
      <c r="J1642" s="29" t="inlineStr">
        <is>
          <t>Gel conductor 5kg</t>
        </is>
      </c>
      <c r="K1642" s="30" t="n">
        <v>0</v>
      </c>
      <c r="L1642" s="30">
        <f>'1130 Salta'!$Q$537</f>
        <v/>
      </c>
      <c r="M1642" s="30">
        <f>$K1642-$L1642</f>
        <v/>
      </c>
      <c r="N1642" s="31" t="n"/>
      <c r="O1642" s="31">
        <f>IFERROR($K1642*$N1642,"")</f>
        <v/>
      </c>
      <c r="P1642" s="31">
        <f>IFERROR($L1642*$N1642,"")</f>
        <v/>
      </c>
      <c r="Q1642" s="31" t="n"/>
      <c r="R1642" s="41" t="inlineStr">
        <is>
          <t>Sin valor unitario en SAP: la diferencia económica de este ítem no puede calcularse (dato faltante).</t>
        </is>
      </c>
      <c r="S1642" s="45" t="inlineStr">
        <is>
          <t>Sin coincidencia</t>
        </is>
      </c>
      <c r="T1642" s="29" t="inlineStr">
        <is>
          <t>Sin correspondencia confirmada: hay aproximaciones en SAP, descartadas por presentación o evidencia débil</t>
        </is>
      </c>
      <c r="U1642" s="45" t="inlineStr">
        <is>
          <t>Alta de material en SAP (sin código)</t>
        </is>
      </c>
      <c r="V1642" s="29" t="inlineStr">
        <is>
          <t>Sin coincidencia</t>
        </is>
      </c>
      <c r="W1642" s="29" t="inlineStr">
        <is>
          <t>No</t>
        </is>
      </c>
      <c r="X1642" s="29" t="n"/>
      <c r="Y1642" s="29" t="inlineStr">
        <is>
          <t>No</t>
        </is>
      </c>
      <c r="Z1642" s="29" t="n"/>
      <c r="AA1642" s="29" t="inlineStr">
        <is>
          <t>Mejor aproximación descartada: 1000250 DICLOFENAC GEL (similitud 0.38).</t>
        </is>
      </c>
    </row>
    <row r="1643">
      <c r="A1643" s="29" t="inlineStr">
        <is>
          <t>Salta</t>
        </is>
      </c>
      <c r="B1643" s="29" t="inlineStr">
        <is>
          <t>1130</t>
        </is>
      </c>
      <c r="C1643" s="44" t="inlineStr">
        <is>
          <t>Inventario físico sin código SAP</t>
        </is>
      </c>
      <c r="D1643" s="29" t="inlineStr">
        <is>
          <t>Sin clasificar en SAP</t>
        </is>
      </c>
      <c r="E1643" s="29" t="n"/>
      <c r="F1643" s="29" t="inlineStr">
        <is>
          <t>Dentro del alcance</t>
        </is>
      </c>
      <c r="G1643" s="29" t="n"/>
      <c r="H1643" s="29" t="n"/>
      <c r="I1643" s="29" t="inlineStr">
        <is>
          <t>319</t>
        </is>
      </c>
      <c r="J1643" s="29" t="inlineStr">
        <is>
          <t>Guia de intubacion EICHMAN</t>
        </is>
      </c>
      <c r="K1643" s="30" t="n">
        <v>0</v>
      </c>
      <c r="L1643" s="30">
        <f>'1130 Salta'!$Q$538</f>
        <v/>
      </c>
      <c r="M1643" s="30">
        <f>$K1643-$L1643</f>
        <v/>
      </c>
      <c r="N1643" s="31" t="n"/>
      <c r="O1643" s="31">
        <f>IFERROR($K1643*$N1643,"")</f>
        <v/>
      </c>
      <c r="P1643" s="31">
        <f>IFERROR($L1643*$N1643,"")</f>
        <v/>
      </c>
      <c r="Q1643" s="31" t="n"/>
      <c r="R1643" s="41" t="inlineStr">
        <is>
          <t>Sin valor unitario en SAP: la diferencia económica de este ítem no puede calcularse (dato faltante).</t>
        </is>
      </c>
      <c r="S1643" s="45" t="inlineStr">
        <is>
          <t>Sin coincidencia</t>
        </is>
      </c>
      <c r="T1643" s="29" t="inlineStr">
        <is>
          <t>Pendiente de validación: el ítem está en el Master pero no tiene código SAP confirmado</t>
        </is>
      </c>
      <c r="U1643" s="45" t="inlineStr">
        <is>
          <t>Alta de material en SAP (sin código)</t>
        </is>
      </c>
      <c r="V1643" s="29" t="inlineStr">
        <is>
          <t>Sin coincidencia</t>
        </is>
      </c>
      <c r="W1643" s="29" t="inlineStr">
        <is>
          <t>No</t>
        </is>
      </c>
      <c r="X1643" s="29" t="n"/>
      <c r="Y1643" s="29" t="inlineStr">
        <is>
          <t>Sí</t>
        </is>
      </c>
      <c r="Z1643" s="29" t="inlineStr">
        <is>
          <t>E-202</t>
        </is>
      </c>
      <c r="AA1643" s="29" t="inlineStr">
        <is>
          <t>Homologado al master E-202, pero sus códigos SAP (2002615) no figuran en el stock SAP de este centro. Mejor aproximación descartada: 2000023 GUIA MACROGOTERO Nª14 (similitud 0.31).</t>
        </is>
      </c>
    </row>
    <row r="1644">
      <c r="A1644" s="29" t="inlineStr">
        <is>
          <t>Salta</t>
        </is>
      </c>
      <c r="B1644" s="29" t="inlineStr">
        <is>
          <t>1130</t>
        </is>
      </c>
      <c r="C1644" s="44" t="inlineStr">
        <is>
          <t>Inventario físico sin código SAP</t>
        </is>
      </c>
      <c r="D1644" s="29" t="inlineStr">
        <is>
          <t>Sin clasificar en SAP</t>
        </is>
      </c>
      <c r="E1644" s="29" t="n"/>
      <c r="F1644" s="29" t="inlineStr">
        <is>
          <t>Dentro del alcance</t>
        </is>
      </c>
      <c r="G1644" s="29" t="n"/>
      <c r="H1644" s="29" t="n"/>
      <c r="I1644" s="29" t="inlineStr">
        <is>
          <t>397</t>
        </is>
      </c>
      <c r="J1644" s="29" t="inlineStr">
        <is>
          <t>Heparina 5000ul/5 ml</t>
        </is>
      </c>
      <c r="K1644" s="30" t="n">
        <v>0</v>
      </c>
      <c r="L1644" s="30">
        <f>'1130 Salta'!$Q$539</f>
        <v/>
      </c>
      <c r="M1644" s="30">
        <f>$K1644-$L1644</f>
        <v/>
      </c>
      <c r="N1644" s="31" t="n"/>
      <c r="O1644" s="31">
        <f>IFERROR($K1644*$N1644,"")</f>
        <v/>
      </c>
      <c r="P1644" s="31">
        <f>IFERROR($L1644*$N1644,"")</f>
        <v/>
      </c>
      <c r="Q1644" s="31" t="n"/>
      <c r="R1644" s="41" t="inlineStr">
        <is>
          <t>Sin valor unitario en SAP: la diferencia económica de este ítem no puede calcularse (dato faltante).</t>
        </is>
      </c>
      <c r="S1644" s="45" t="inlineStr">
        <is>
          <t>Sin coincidencia</t>
        </is>
      </c>
      <c r="T1644" s="29" t="inlineStr">
        <is>
          <t>Sin correspondencia confirmada: hay aproximaciones en SAP, descartadas por presentación o evidencia débil</t>
        </is>
      </c>
      <c r="U1644" s="45" t="inlineStr">
        <is>
          <t>Alta de material en SAP (sin código)</t>
        </is>
      </c>
      <c r="V1644" s="29" t="inlineStr">
        <is>
          <t>Sin coincidencia</t>
        </is>
      </c>
      <c r="W1644" s="29" t="inlineStr">
        <is>
          <t>No</t>
        </is>
      </c>
      <c r="X1644" s="29" t="n"/>
      <c r="Y1644" s="29" t="inlineStr">
        <is>
          <t>No</t>
        </is>
      </c>
      <c r="Z1644" s="29" t="n"/>
      <c r="AA1644" s="29" t="inlineStr">
        <is>
          <t>Mejor aproximación descartada: 1000118 HEPARINA SODICA 5000UN/ML 5ML FAMP (dosis coincide; similitud 0.54).</t>
        </is>
      </c>
    </row>
    <row r="1645">
      <c r="A1645" s="29" t="inlineStr">
        <is>
          <t>Salta</t>
        </is>
      </c>
      <c r="B1645" s="29" t="inlineStr">
        <is>
          <t>1130</t>
        </is>
      </c>
      <c r="C1645" s="44" t="inlineStr">
        <is>
          <t>Inventario físico sin código SAP</t>
        </is>
      </c>
      <c r="D1645" s="29" t="inlineStr">
        <is>
          <t>Sin clasificar en SAP</t>
        </is>
      </c>
      <c r="E1645" s="29" t="n"/>
      <c r="F1645" s="29" t="inlineStr">
        <is>
          <t>Dentro del alcance</t>
        </is>
      </c>
      <c r="G1645" s="29" t="n"/>
      <c r="H1645" s="29" t="n"/>
      <c r="I1645" s="29" t="inlineStr">
        <is>
          <t>142</t>
        </is>
      </c>
      <c r="J1645" s="29" t="inlineStr">
        <is>
          <t>Hidroclorotiazida Comprimidosx 50mg</t>
        </is>
      </c>
      <c r="K1645" s="30" t="n">
        <v>0</v>
      </c>
      <c r="L1645" s="30">
        <f>'1130 Salta'!$Q$540</f>
        <v/>
      </c>
      <c r="M1645" s="30">
        <f>$K1645-$L1645</f>
        <v/>
      </c>
      <c r="N1645" s="31" t="n"/>
      <c r="O1645" s="31">
        <f>IFERROR($K1645*$N1645,"")</f>
        <v/>
      </c>
      <c r="P1645" s="31">
        <f>IFERROR($L1645*$N1645,"")</f>
        <v/>
      </c>
      <c r="Q1645" s="31" t="n"/>
      <c r="R1645" s="41" t="inlineStr">
        <is>
          <t>Sin valor unitario en SAP: la diferencia económica de este ítem no puede calcularse (dato faltante).</t>
        </is>
      </c>
      <c r="S1645" s="45" t="inlineStr">
        <is>
          <t>Sin coincidencia</t>
        </is>
      </c>
      <c r="T1645" s="29" t="inlineStr">
        <is>
          <t>Sin correspondencia confirmada: hay aproximaciones en SAP, descartadas por presentación o evidencia débil</t>
        </is>
      </c>
      <c r="U1645" s="45" t="inlineStr">
        <is>
          <t>Alta de material en SAP (sin código)</t>
        </is>
      </c>
      <c r="V1645" s="29" t="inlineStr">
        <is>
          <t>Sin coincidencia</t>
        </is>
      </c>
      <c r="W1645" s="29" t="inlineStr">
        <is>
          <t>No</t>
        </is>
      </c>
      <c r="X1645" s="29" t="n"/>
      <c r="Y1645" s="29" t="inlineStr">
        <is>
          <t>No</t>
        </is>
      </c>
      <c r="Z1645" s="29" t="n"/>
      <c r="AA1645" s="29" t="inlineStr">
        <is>
          <t>Mejor aproximación descartada: 1000373 DICLOFENAC 50MG COMPRIMIDO (dosis coincide; similitud 0.52).</t>
        </is>
      </c>
    </row>
    <row r="1646">
      <c r="A1646" s="29" t="inlineStr">
        <is>
          <t>Salta</t>
        </is>
      </c>
      <c r="B1646" s="29" t="inlineStr">
        <is>
          <t>1130</t>
        </is>
      </c>
      <c r="C1646" s="44" t="inlineStr">
        <is>
          <t>Inventario físico sin código SAP</t>
        </is>
      </c>
      <c r="D1646" s="29" t="inlineStr">
        <is>
          <t>Sin clasificar en SAP</t>
        </is>
      </c>
      <c r="E1646" s="29" t="n"/>
      <c r="F1646" s="29" t="inlineStr">
        <is>
          <t>Dentro del alcance</t>
        </is>
      </c>
      <c r="G1646" s="29" t="n"/>
      <c r="H1646" s="29" t="n"/>
      <c r="I1646" s="29" t="inlineStr">
        <is>
          <t>147</t>
        </is>
      </c>
      <c r="J1646" s="29" t="inlineStr">
        <is>
          <t>Hilo Sutura Atramat N° 5</t>
        </is>
      </c>
      <c r="K1646" s="30" t="n">
        <v>0</v>
      </c>
      <c r="L1646" s="30">
        <f>'1130 Salta'!$Q$541</f>
        <v/>
      </c>
      <c r="M1646" s="30">
        <f>$K1646-$L1646</f>
        <v/>
      </c>
      <c r="N1646" s="31" t="n"/>
      <c r="O1646" s="31">
        <f>IFERROR($K1646*$N1646,"")</f>
        <v/>
      </c>
      <c r="P1646" s="31">
        <f>IFERROR($L1646*$N1646,"")</f>
        <v/>
      </c>
      <c r="Q1646" s="31" t="n"/>
      <c r="R1646" s="41" t="inlineStr">
        <is>
          <t>Sin valor unitario en SAP: la diferencia económica de este ítem no puede calcularse (dato faltante).</t>
        </is>
      </c>
      <c r="S1646" s="45" t="inlineStr">
        <is>
          <t>Sin coincidencia</t>
        </is>
      </c>
      <c r="T1646" s="29" t="inlineStr">
        <is>
          <t>Pendiente de validación: el ítem está en el Master pero no tiene código SAP confirmado</t>
        </is>
      </c>
      <c r="U1646" s="45" t="inlineStr">
        <is>
          <t>Alta de material en SAP (sin código)</t>
        </is>
      </c>
      <c r="V1646" s="29" t="inlineStr">
        <is>
          <t>Sin coincidencia</t>
        </is>
      </c>
      <c r="W1646" s="29" t="inlineStr">
        <is>
          <t>No</t>
        </is>
      </c>
      <c r="X1646" s="29" t="n"/>
      <c r="Y1646" s="29" t="inlineStr">
        <is>
          <t>Sí</t>
        </is>
      </c>
      <c r="Z1646" s="29" t="inlineStr">
        <is>
          <t>D-150</t>
        </is>
      </c>
      <c r="AA1646" s="29" t="inlineStr">
        <is>
          <t>Homologado al master D-150, pero sus códigos SAP (2001051, 2001052, 2001053) no figuran en el stock SAP de este centro. Mejor aproximación descartada: 2001233 HILO DE SUTURA SUPRALON 5 (similitud 0.53).</t>
        </is>
      </c>
    </row>
    <row r="1647">
      <c r="A1647" s="29" t="inlineStr">
        <is>
          <t>Salta</t>
        </is>
      </c>
      <c r="B1647" s="29" t="inlineStr">
        <is>
          <t>1130</t>
        </is>
      </c>
      <c r="C1647" s="44" t="inlineStr">
        <is>
          <t>Inventario físico sin código SAP</t>
        </is>
      </c>
      <c r="D1647" s="29" t="inlineStr">
        <is>
          <t>Sin clasificar en SAP</t>
        </is>
      </c>
      <c r="E1647" s="29" t="n"/>
      <c r="F1647" s="29" t="inlineStr">
        <is>
          <t>Dentro del alcance</t>
        </is>
      </c>
      <c r="G1647" s="29" t="n"/>
      <c r="H1647" s="29" t="n"/>
      <c r="I1647" s="29" t="inlineStr">
        <is>
          <t>275</t>
        </is>
      </c>
      <c r="J1647" s="29" t="inlineStr">
        <is>
          <t>Jeringas 60 cc Tummy</t>
        </is>
      </c>
      <c r="K1647" s="30" t="n">
        <v>0</v>
      </c>
      <c r="L1647" s="30">
        <f>'1130 Salta'!$Q$542</f>
        <v/>
      </c>
      <c r="M1647" s="30">
        <f>$K1647-$L1647</f>
        <v/>
      </c>
      <c r="N1647" s="31" t="n"/>
      <c r="O1647" s="31">
        <f>IFERROR($K1647*$N1647,"")</f>
        <v/>
      </c>
      <c r="P1647" s="31">
        <f>IFERROR($L1647*$N1647,"")</f>
        <v/>
      </c>
      <c r="Q1647" s="31" t="n"/>
      <c r="R1647" s="41" t="inlineStr">
        <is>
          <t>Sin valor unitario en SAP: la diferencia económica de este ítem no puede calcularse (dato faltante).</t>
        </is>
      </c>
      <c r="S1647" s="45" t="inlineStr">
        <is>
          <t>Sin coincidencia</t>
        </is>
      </c>
      <c r="T1647" s="29" t="inlineStr">
        <is>
          <t>Sin correspondencia confirmada: hay aproximaciones en SAP, descartadas por presentación o evidencia débil</t>
        </is>
      </c>
      <c r="U1647" s="45" t="inlineStr">
        <is>
          <t>Alta de material en SAP (sin código)</t>
        </is>
      </c>
      <c r="V1647" s="29" t="inlineStr">
        <is>
          <t>Sin coincidencia</t>
        </is>
      </c>
      <c r="W1647" s="29" t="inlineStr">
        <is>
          <t>No</t>
        </is>
      </c>
      <c r="X1647" s="29" t="n"/>
      <c r="Y1647" s="29" t="inlineStr">
        <is>
          <t>No</t>
        </is>
      </c>
      <c r="Z1647" s="29" t="n"/>
      <c r="AA1647" s="29" t="inlineStr">
        <is>
          <t>Mejor aproximación descartada: 2000028 JERINGA 10 ML (dosis/presentación distinta (60ML vs 10ML); similitud 0.59).</t>
        </is>
      </c>
    </row>
    <row r="1648">
      <c r="A1648" s="29" t="inlineStr">
        <is>
          <t>Salta</t>
        </is>
      </c>
      <c r="B1648" s="29" t="inlineStr">
        <is>
          <t>1130</t>
        </is>
      </c>
      <c r="C1648" s="44" t="inlineStr">
        <is>
          <t>Inventario físico sin código SAP</t>
        </is>
      </c>
      <c r="D1648" s="29" t="inlineStr">
        <is>
          <t>Sin clasificar en SAP</t>
        </is>
      </c>
      <c r="E1648" s="29" t="n"/>
      <c r="F1648" s="29" t="inlineStr">
        <is>
          <t>Dentro del alcance</t>
        </is>
      </c>
      <c r="G1648" s="29" t="n"/>
      <c r="H1648" s="29" t="n"/>
      <c r="I1648" s="29" t="inlineStr">
        <is>
          <t>163</t>
        </is>
      </c>
      <c r="J1648" s="29" t="inlineStr">
        <is>
          <t>Lactulon (Lactulon) 250 ml Frascos</t>
        </is>
      </c>
      <c r="K1648" s="30" t="n">
        <v>0</v>
      </c>
      <c r="L1648" s="30">
        <f>'1130 Salta'!$Q$543</f>
        <v/>
      </c>
      <c r="M1648" s="30">
        <f>$K1648-$L1648</f>
        <v/>
      </c>
      <c r="N1648" s="31" t="n"/>
      <c r="O1648" s="31">
        <f>IFERROR($K1648*$N1648,"")</f>
        <v/>
      </c>
      <c r="P1648" s="31">
        <f>IFERROR($L1648*$N1648,"")</f>
        <v/>
      </c>
      <c r="Q1648" s="31" t="n"/>
      <c r="R1648" s="41" t="inlineStr">
        <is>
          <t>Sin valor unitario en SAP: la diferencia económica de este ítem no puede calcularse (dato faltante).</t>
        </is>
      </c>
      <c r="S1648" s="45" t="inlineStr">
        <is>
          <t>Sin coincidencia</t>
        </is>
      </c>
      <c r="T1648" s="29" t="inlineStr">
        <is>
          <t>Sin correspondencia confirmada: hay aproximaciones en SAP, descartadas por presentación o evidencia débil</t>
        </is>
      </c>
      <c r="U1648" s="45" t="inlineStr">
        <is>
          <t>Alta de material en SAP (sin código)</t>
        </is>
      </c>
      <c r="V1648" s="29" t="inlineStr">
        <is>
          <t>Sin coincidencia</t>
        </is>
      </c>
      <c r="W1648" s="29" t="inlineStr">
        <is>
          <t>No</t>
        </is>
      </c>
      <c r="X1648" s="29" t="n"/>
      <c r="Y1648" s="29" t="inlineStr">
        <is>
          <t>No</t>
        </is>
      </c>
      <c r="Z1648" s="29" t="n"/>
      <c r="AA1648" s="29" t="inlineStr">
        <is>
          <t>Mejor aproximación descartada: 1000624 LACTULON JARABE (una nomenclatura no informa dosis; similitud 0.44).</t>
        </is>
      </c>
    </row>
    <row r="1649">
      <c r="A1649" s="29" t="inlineStr">
        <is>
          <t>Salta</t>
        </is>
      </c>
      <c r="B1649" s="29" t="inlineStr">
        <is>
          <t>1130</t>
        </is>
      </c>
      <c r="C1649" s="44" t="inlineStr">
        <is>
          <t>Inventario físico sin código SAP</t>
        </is>
      </c>
      <c r="D1649" s="29" t="inlineStr">
        <is>
          <t>Sin clasificar en SAP</t>
        </is>
      </c>
      <c r="E1649" s="29" t="n"/>
      <c r="F1649" s="29" t="inlineStr">
        <is>
          <t>Dentro del alcance</t>
        </is>
      </c>
      <c r="G1649" s="29" t="n"/>
      <c r="H1649" s="29" t="n"/>
      <c r="I1649" s="29" t="inlineStr">
        <is>
          <t>169</t>
        </is>
      </c>
      <c r="J1649" s="29" t="inlineStr">
        <is>
          <t>Lidocaina fco ampolla 20ml</t>
        </is>
      </c>
      <c r="K1649" s="30" t="n">
        <v>0</v>
      </c>
      <c r="L1649" s="30">
        <f>'1130 Salta'!$Q$544</f>
        <v/>
      </c>
      <c r="M1649" s="30">
        <f>$K1649-$L1649</f>
        <v/>
      </c>
      <c r="N1649" s="31" t="n"/>
      <c r="O1649" s="31">
        <f>IFERROR($K1649*$N1649,"")</f>
        <v/>
      </c>
      <c r="P1649" s="31">
        <f>IFERROR($L1649*$N1649,"")</f>
        <v/>
      </c>
      <c r="Q1649" s="31" t="n"/>
      <c r="R1649" s="41" t="inlineStr">
        <is>
          <t>Sin valor unitario en SAP: la diferencia económica de este ítem no puede calcularse (dato faltante).</t>
        </is>
      </c>
      <c r="S1649" s="45" t="inlineStr">
        <is>
          <t>Sin coincidencia</t>
        </is>
      </c>
      <c r="T1649" s="29" t="inlineStr">
        <is>
          <t>Sin correspondencia confirmada: hay aproximaciones en SAP, descartadas por presentación o evidencia débil</t>
        </is>
      </c>
      <c r="U1649" s="45" t="inlineStr">
        <is>
          <t>Alta de material en SAP (sin código)</t>
        </is>
      </c>
      <c r="V1649" s="29" t="inlineStr">
        <is>
          <t>Sin coincidencia</t>
        </is>
      </c>
      <c r="W1649" s="29" t="inlineStr">
        <is>
          <t>No</t>
        </is>
      </c>
      <c r="X1649" s="29" t="n"/>
      <c r="Y1649" s="29" t="inlineStr">
        <is>
          <t>No</t>
        </is>
      </c>
      <c r="Z1649" s="29" t="n"/>
      <c r="AA1649" s="29" t="inlineStr">
        <is>
          <t>Mejor aproximación descartada: 1000431 LIDOCAINA 1% 5 ML AMPOLLA (dosis/presentación distinta (20ML vs 1%, 5ML); similitud 0.48).</t>
        </is>
      </c>
    </row>
    <row r="1650">
      <c r="A1650" s="29" t="inlineStr">
        <is>
          <t>Salta</t>
        </is>
      </c>
      <c r="B1650" s="29" t="inlineStr">
        <is>
          <t>1130</t>
        </is>
      </c>
      <c r="C1650" s="44" t="inlineStr">
        <is>
          <t>Inventario físico sin código SAP</t>
        </is>
      </c>
      <c r="D1650" s="29" t="inlineStr">
        <is>
          <t>Sin clasificar en SAP</t>
        </is>
      </c>
      <c r="E1650" s="29" t="n"/>
      <c r="F1650" s="29" t="inlineStr">
        <is>
          <t>Dentro del alcance</t>
        </is>
      </c>
      <c r="G1650" s="29" t="n"/>
      <c r="H1650" s="29" t="n"/>
      <c r="I1650" s="29" t="inlineStr">
        <is>
          <t>171</t>
        </is>
      </c>
      <c r="J1650" s="29" t="inlineStr">
        <is>
          <t>Llave de 3 vias</t>
        </is>
      </c>
      <c r="K1650" s="30" t="n">
        <v>0</v>
      </c>
      <c r="L1650" s="30">
        <f>'1130 Salta'!$Q$545</f>
        <v/>
      </c>
      <c r="M1650" s="30">
        <f>$K1650-$L1650</f>
        <v/>
      </c>
      <c r="N1650" s="31" t="n"/>
      <c r="O1650" s="31">
        <f>IFERROR($K1650*$N1650,"")</f>
        <v/>
      </c>
      <c r="P1650" s="31">
        <f>IFERROR($L1650*$N1650,"")</f>
        <v/>
      </c>
      <c r="Q1650" s="31" t="n"/>
      <c r="R1650" s="41" t="inlineStr">
        <is>
          <t>Sin valor unitario en SAP: la diferencia económica de este ítem no puede calcularse (dato faltante).</t>
        </is>
      </c>
      <c r="S1650" s="45" t="inlineStr">
        <is>
          <t>Sin coincidencia</t>
        </is>
      </c>
      <c r="T1650" s="29" t="inlineStr">
        <is>
          <t>Pendiente de validación: el ítem está en el Master pero no tiene código SAP confirmado</t>
        </is>
      </c>
      <c r="U1650" s="45" t="inlineStr">
        <is>
          <t>Alta de material en SAP (sin código)</t>
        </is>
      </c>
      <c r="V1650" s="29" t="inlineStr">
        <is>
          <t>Sin coincidencia</t>
        </is>
      </c>
      <c r="W1650" s="29" t="inlineStr">
        <is>
          <t>No</t>
        </is>
      </c>
      <c r="X1650" s="29" t="n"/>
      <c r="Y1650" s="29" t="inlineStr">
        <is>
          <t>Sí</t>
        </is>
      </c>
      <c r="Z1650" s="29" t="inlineStr">
        <is>
          <t>D-130</t>
        </is>
      </c>
      <c r="AA1650" s="29" t="inlineStr">
        <is>
          <t>Homologado al master D-130, pero sus códigos SAP (2000060) no figuran en el stock SAP de este centro. Mejor aproximación descartada: 2000244 SONDA FOLEY 2 VIAS Nº16 DE LÁTEX (calibre/talle/medida distinta; similitud 0.27).</t>
        </is>
      </c>
    </row>
    <row r="1651">
      <c r="A1651" s="29" t="inlineStr">
        <is>
          <t>Salta</t>
        </is>
      </c>
      <c r="B1651" s="29" t="inlineStr">
        <is>
          <t>1130</t>
        </is>
      </c>
      <c r="C1651" s="44" t="inlineStr">
        <is>
          <t>Inventario físico sin código SAP</t>
        </is>
      </c>
      <c r="D1651" s="29" t="inlineStr">
        <is>
          <t>Sin clasificar en SAP</t>
        </is>
      </c>
      <c r="E1651" s="29" t="n"/>
      <c r="F1651" s="29" t="inlineStr">
        <is>
          <t>Dentro del alcance</t>
        </is>
      </c>
      <c r="G1651" s="29" t="n"/>
      <c r="H1651" s="29" t="n"/>
      <c r="I1651" s="29" t="inlineStr">
        <is>
          <t>178</t>
        </is>
      </c>
      <c r="J1651" s="29" t="inlineStr">
        <is>
          <t>Manometro</t>
        </is>
      </c>
      <c r="K1651" s="30" t="n">
        <v>0</v>
      </c>
      <c r="L1651" s="30">
        <f>'1130 Salta'!$Q$546</f>
        <v/>
      </c>
      <c r="M1651" s="30">
        <f>$K1651-$L1651</f>
        <v/>
      </c>
      <c r="N1651" s="31" t="n"/>
      <c r="O1651" s="31">
        <f>IFERROR($K1651*$N1651,"")</f>
        <v/>
      </c>
      <c r="P1651" s="31">
        <f>IFERROR($L1651*$N1651,"")</f>
        <v/>
      </c>
      <c r="Q1651" s="31" t="n"/>
      <c r="R1651" s="41" t="inlineStr">
        <is>
          <t>Sin valor unitario en SAP: la diferencia económica de este ítem no puede calcularse (dato faltante).</t>
        </is>
      </c>
      <c r="S1651" s="45" t="inlineStr">
        <is>
          <t>Sin coincidencia</t>
        </is>
      </c>
      <c r="T1651" s="29" t="inlineStr">
        <is>
          <t>Sin correspondencia confirmada: hay aproximaciones en SAP, descartadas por presentación o evidencia débil</t>
        </is>
      </c>
      <c r="U1651" s="45" t="inlineStr">
        <is>
          <t>Alta de material en SAP (sin código)</t>
        </is>
      </c>
      <c r="V1651" s="29" t="inlineStr">
        <is>
          <t>Sin coincidencia</t>
        </is>
      </c>
      <c r="W1651" s="29" t="inlineStr">
        <is>
          <t>No</t>
        </is>
      </c>
      <c r="X1651" s="29" t="n"/>
      <c r="Y1651" s="29" t="inlineStr">
        <is>
          <t>No</t>
        </is>
      </c>
      <c r="Z1651" s="29" t="n"/>
      <c r="AA1651" s="29" t="inlineStr">
        <is>
          <t>Mejor aproximación descartada: 2001670 GLUCOMETRO (similitud 0.16).</t>
        </is>
      </c>
    </row>
    <row r="1652">
      <c r="A1652" s="29" t="inlineStr">
        <is>
          <t>Salta</t>
        </is>
      </c>
      <c r="B1652" s="29" t="inlineStr">
        <is>
          <t>1130</t>
        </is>
      </c>
      <c r="C1652" s="44" t="inlineStr">
        <is>
          <t>Inventario físico sin código SAP</t>
        </is>
      </c>
      <c r="D1652" s="29" t="inlineStr">
        <is>
          <t>Sin clasificar en SAP</t>
        </is>
      </c>
      <c r="E1652" s="29" t="n"/>
      <c r="F1652" s="29" t="inlineStr">
        <is>
          <t>Dentro del alcance</t>
        </is>
      </c>
      <c r="G1652" s="29" t="n"/>
      <c r="H1652" s="29" t="n"/>
      <c r="I1652" s="29" t="inlineStr">
        <is>
          <t>179</t>
        </is>
      </c>
      <c r="J1652" s="29" t="inlineStr">
        <is>
          <t>Manometro para tubo ultraliviano</t>
        </is>
      </c>
      <c r="K1652" s="30" t="n">
        <v>0</v>
      </c>
      <c r="L1652" s="30">
        <f>'1130 Salta'!$Q$547</f>
        <v/>
      </c>
      <c r="M1652" s="30">
        <f>$K1652-$L1652</f>
        <v/>
      </c>
      <c r="N1652" s="31" t="n"/>
      <c r="O1652" s="31">
        <f>IFERROR($K1652*$N1652,"")</f>
        <v/>
      </c>
      <c r="P1652" s="31">
        <f>IFERROR($L1652*$N1652,"")</f>
        <v/>
      </c>
      <c r="Q1652" s="31" t="n"/>
      <c r="R1652" s="41" t="inlineStr">
        <is>
          <t>Sin valor unitario en SAP: la diferencia económica de este ítem no puede calcularse (dato faltante).</t>
        </is>
      </c>
      <c r="S1652" s="45" t="inlineStr">
        <is>
          <t>Sin coincidencia</t>
        </is>
      </c>
      <c r="T1652" s="29" t="inlineStr">
        <is>
          <t>Sin correspondencia confirmada: hay aproximaciones en SAP, descartadas por presentación o evidencia débil</t>
        </is>
      </c>
      <c r="U1652" s="45" t="inlineStr">
        <is>
          <t>Alta de material en SAP (sin código)</t>
        </is>
      </c>
      <c r="V1652" s="29" t="inlineStr">
        <is>
          <t>Sin coincidencia</t>
        </is>
      </c>
      <c r="W1652" s="29" t="inlineStr">
        <is>
          <t>No</t>
        </is>
      </c>
      <c r="X1652" s="29" t="n"/>
      <c r="Y1652" s="29" t="inlineStr">
        <is>
          <t>No</t>
        </is>
      </c>
      <c r="Z1652" s="29" t="n"/>
      <c r="AA1652" s="29" t="inlineStr">
        <is>
          <t>Mejor aproximación descartada: 2000385 TUBO DE MAYO N°3 (similitud 0.26).</t>
        </is>
      </c>
    </row>
    <row r="1653">
      <c r="A1653" s="29" t="inlineStr">
        <is>
          <t>Salta</t>
        </is>
      </c>
      <c r="B1653" s="29" t="inlineStr">
        <is>
          <t>1130</t>
        </is>
      </c>
      <c r="C1653" s="44" t="inlineStr">
        <is>
          <t>Inventario físico sin código SAP</t>
        </is>
      </c>
      <c r="D1653" s="29" t="inlineStr">
        <is>
          <t>Sin clasificar en SAP</t>
        </is>
      </c>
      <c r="E1653" s="29" t="n"/>
      <c r="F1653" s="29" t="inlineStr">
        <is>
          <t>Dentro del alcance</t>
        </is>
      </c>
      <c r="G1653" s="29" t="n"/>
      <c r="H1653" s="29" t="n"/>
      <c r="I1653" s="29" t="inlineStr">
        <is>
          <t>327</t>
        </is>
      </c>
      <c r="J1653" s="29" t="inlineStr">
        <is>
          <t>Mascara Pocket Adulto</t>
        </is>
      </c>
      <c r="K1653" s="30" t="n">
        <v>0</v>
      </c>
      <c r="L1653" s="30">
        <f>'1130 Salta'!$Q$548</f>
        <v/>
      </c>
      <c r="M1653" s="30">
        <f>$K1653-$L1653</f>
        <v/>
      </c>
      <c r="N1653" s="31" t="n"/>
      <c r="O1653" s="31">
        <f>IFERROR($K1653*$N1653,"")</f>
        <v/>
      </c>
      <c r="P1653" s="31">
        <f>IFERROR($L1653*$N1653,"")</f>
        <v/>
      </c>
      <c r="Q1653" s="31" t="n"/>
      <c r="R1653" s="41" t="inlineStr">
        <is>
          <t>Sin valor unitario en SAP: la diferencia económica de este ítem no puede calcularse (dato faltante).</t>
        </is>
      </c>
      <c r="S1653" s="45" t="inlineStr">
        <is>
          <t>Sin coincidencia</t>
        </is>
      </c>
      <c r="T1653" s="29" t="inlineStr">
        <is>
          <t>Sin correspondencia confirmada: hay aproximaciones en SAP, descartadas por presentación o evidencia débil</t>
        </is>
      </c>
      <c r="U1653" s="45" t="inlineStr">
        <is>
          <t>Alta de material en SAP (sin código)</t>
        </is>
      </c>
      <c r="V1653" s="29" t="inlineStr">
        <is>
          <t>Sin coincidencia</t>
        </is>
      </c>
      <c r="W1653" s="29" t="inlineStr">
        <is>
          <t>No</t>
        </is>
      </c>
      <c r="X1653" s="29" t="n"/>
      <c r="Y1653" s="29" t="inlineStr">
        <is>
          <t>No</t>
        </is>
      </c>
      <c r="Z1653" s="29" t="n"/>
      <c r="AA1653" s="29" t="inlineStr">
        <is>
          <t>Mejor aproximación descartada: 2000090 MASCARA PARA NEBULIZAR ADULTO (similitud 0.56).</t>
        </is>
      </c>
    </row>
    <row r="1654">
      <c r="A1654" s="29" t="inlineStr">
        <is>
          <t>Salta</t>
        </is>
      </c>
      <c r="B1654" s="29" t="inlineStr">
        <is>
          <t>1130</t>
        </is>
      </c>
      <c r="C1654" s="44" t="inlineStr">
        <is>
          <t>Inventario físico sin código SAP</t>
        </is>
      </c>
      <c r="D1654" s="29" t="inlineStr">
        <is>
          <t>Sin clasificar en SAP</t>
        </is>
      </c>
      <c r="E1654" s="29" t="n"/>
      <c r="F1654" s="29" t="inlineStr">
        <is>
          <t>Dentro del alcance</t>
        </is>
      </c>
      <c r="G1654" s="29" t="n"/>
      <c r="H1654" s="29" t="n"/>
      <c r="I1654" s="29" t="inlineStr">
        <is>
          <t>185</t>
        </is>
      </c>
      <c r="J1654" s="29" t="inlineStr">
        <is>
          <t>Midazolam 1 amp=3ml/15mg</t>
        </is>
      </c>
      <c r="K1654" s="30" t="n">
        <v>0</v>
      </c>
      <c r="L1654" s="30">
        <f>'1130 Salta'!$Q$549</f>
        <v/>
      </c>
      <c r="M1654" s="30">
        <f>$K1654-$L1654</f>
        <v/>
      </c>
      <c r="N1654" s="31" t="n"/>
      <c r="O1654" s="31">
        <f>IFERROR($K1654*$N1654,"")</f>
        <v/>
      </c>
      <c r="P1654" s="31">
        <f>IFERROR($L1654*$N1654,"")</f>
        <v/>
      </c>
      <c r="Q1654" s="31" t="n"/>
      <c r="R1654" s="41" t="inlineStr">
        <is>
          <t>Sin valor unitario en SAP: la diferencia económica de este ítem no puede calcularse (dato faltante).</t>
        </is>
      </c>
      <c r="S1654" s="45" t="inlineStr">
        <is>
          <t>Sin coincidencia</t>
        </is>
      </c>
      <c r="T1654" s="29" t="inlineStr">
        <is>
          <t>Pendiente de validación: el ítem está en el Master pero no tiene código SAP confirmado</t>
        </is>
      </c>
      <c r="U1654" s="45" t="inlineStr">
        <is>
          <t>Alta de material en SAP (sin código)</t>
        </is>
      </c>
      <c r="V1654" s="29" t="inlineStr">
        <is>
          <t>Sin coincidencia</t>
        </is>
      </c>
      <c r="W1654" s="29" t="inlineStr">
        <is>
          <t>No</t>
        </is>
      </c>
      <c r="X1654" s="29" t="n"/>
      <c r="Y1654" s="29" t="inlineStr">
        <is>
          <t>Sí</t>
        </is>
      </c>
      <c r="Z1654" s="29" t="inlineStr">
        <is>
          <t>M02-001</t>
        </is>
      </c>
      <c r="AA1654" s="29" t="inlineStr">
        <is>
          <t>Homologado al master M02-001, pero sus códigos SAP (1000098) no figuran en el stock SAP de este centro. Mejor aproximación descartada: 1000045 DICLOFENAC 75MG AMPOLLA 3ML (dosis/presentación distinta (3ML, 15MG vs 3ML, 75MG); similitud 0.34).</t>
        </is>
      </c>
    </row>
    <row r="1655">
      <c r="A1655" s="29" t="inlineStr">
        <is>
          <t>Salta</t>
        </is>
      </c>
      <c r="B1655" s="29" t="inlineStr">
        <is>
          <t>1130</t>
        </is>
      </c>
      <c r="C1655" s="44" t="inlineStr">
        <is>
          <t>Inventario físico sin código SAP</t>
        </is>
      </c>
      <c r="D1655" s="29" t="inlineStr">
        <is>
          <t>Sin clasificar en SAP</t>
        </is>
      </c>
      <c r="E1655" s="29" t="n"/>
      <c r="F1655" s="29" t="inlineStr">
        <is>
          <t>Dentro del alcance</t>
        </is>
      </c>
      <c r="G1655" s="29" t="n"/>
      <c r="H1655" s="29" t="n"/>
      <c r="I1655" s="29" t="inlineStr">
        <is>
          <t>382</t>
        </is>
      </c>
      <c r="J1655" s="29" t="inlineStr">
        <is>
          <t>Monitrato de Isorsobida comp 20mg</t>
        </is>
      </c>
      <c r="K1655" s="30" t="n">
        <v>0</v>
      </c>
      <c r="L1655" s="30">
        <f>'1130 Salta'!$Q$550</f>
        <v/>
      </c>
      <c r="M1655" s="30">
        <f>$K1655-$L1655</f>
        <v/>
      </c>
      <c r="N1655" s="31" t="n"/>
      <c r="O1655" s="31">
        <f>IFERROR($K1655*$N1655,"")</f>
        <v/>
      </c>
      <c r="P1655" s="31">
        <f>IFERROR($L1655*$N1655,"")</f>
        <v/>
      </c>
      <c r="Q1655" s="31" t="n"/>
      <c r="R1655" s="41" t="inlineStr">
        <is>
          <t>Sin valor unitario en SAP: la diferencia económica de este ítem no puede calcularse (dato faltante).</t>
        </is>
      </c>
      <c r="S1655" s="45" t="inlineStr">
        <is>
          <t>Sin coincidencia</t>
        </is>
      </c>
      <c r="T1655" s="29" t="inlineStr">
        <is>
          <t>Sin correspondencia confirmada: hay aproximaciones en SAP, descartadas por presentación o evidencia débil</t>
        </is>
      </c>
      <c r="U1655" s="45" t="inlineStr">
        <is>
          <t>Alta de material en SAP (sin código)</t>
        </is>
      </c>
      <c r="V1655" s="29" t="inlineStr">
        <is>
          <t>Sin coincidencia</t>
        </is>
      </c>
      <c r="W1655" s="29" t="inlineStr">
        <is>
          <t>No</t>
        </is>
      </c>
      <c r="X1655" s="29" t="n"/>
      <c r="Y1655" s="29" t="inlineStr">
        <is>
          <t>No</t>
        </is>
      </c>
      <c r="Z1655" s="29" t="n"/>
      <c r="AA1655" s="29" t="inlineStr">
        <is>
          <t>Mejor aproximación descartada: 1000528 KETOROLAC  20 MG COMPRIMIDOS (dosis coincide; similitud 0.48).</t>
        </is>
      </c>
    </row>
    <row r="1656">
      <c r="A1656" s="29" t="inlineStr">
        <is>
          <t>Salta</t>
        </is>
      </c>
      <c r="B1656" s="29" t="inlineStr">
        <is>
          <t>1130</t>
        </is>
      </c>
      <c r="C1656" s="44" t="inlineStr">
        <is>
          <t>Inventario físico sin código SAP</t>
        </is>
      </c>
      <c r="D1656" s="29" t="inlineStr">
        <is>
          <t>Sin clasificar en SAP</t>
        </is>
      </c>
      <c r="E1656" s="29" t="n"/>
      <c r="F1656" s="29" t="inlineStr">
        <is>
          <t>Dentro del alcance</t>
        </is>
      </c>
      <c r="G1656" s="29" t="n"/>
      <c r="H1656" s="29" t="n"/>
      <c r="I1656" s="29" t="inlineStr">
        <is>
          <t>276</t>
        </is>
      </c>
      <c r="J1656" s="29" t="inlineStr">
        <is>
          <t>Norfloxacina 400mg</t>
        </is>
      </c>
      <c r="K1656" s="30" t="n">
        <v>0</v>
      </c>
      <c r="L1656" s="30">
        <f>'1130 Salta'!$Q$551</f>
        <v/>
      </c>
      <c r="M1656" s="30">
        <f>$K1656-$L1656</f>
        <v/>
      </c>
      <c r="N1656" s="31" t="n"/>
      <c r="O1656" s="31">
        <f>IFERROR($K1656*$N1656,"")</f>
        <v/>
      </c>
      <c r="P1656" s="31">
        <f>IFERROR($L1656*$N1656,"")</f>
        <v/>
      </c>
      <c r="Q1656" s="31" t="n"/>
      <c r="R1656" s="41" t="inlineStr">
        <is>
          <t>Sin valor unitario en SAP: la diferencia económica de este ítem no puede calcularse (dato faltante).</t>
        </is>
      </c>
      <c r="S1656" s="45" t="inlineStr">
        <is>
          <t>Sin coincidencia</t>
        </is>
      </c>
      <c r="T1656" s="29" t="inlineStr">
        <is>
          <t>Sin correspondencia confirmada: hay aproximaciones en SAP, descartadas por presentación o evidencia débil</t>
        </is>
      </c>
      <c r="U1656" s="45" t="inlineStr">
        <is>
          <t>Alta de material en SAP (sin código)</t>
        </is>
      </c>
      <c r="V1656" s="29" t="inlineStr">
        <is>
          <t>Sin coincidencia</t>
        </is>
      </c>
      <c r="W1656" s="29" t="inlineStr">
        <is>
          <t>No</t>
        </is>
      </c>
      <c r="X1656" s="29" t="n"/>
      <c r="Y1656" s="29" t="inlineStr">
        <is>
          <t>No</t>
        </is>
      </c>
      <c r="Z1656" s="29" t="n"/>
      <c r="AA1656" s="29" t="inlineStr">
        <is>
          <t>Mejor aproximación descartada: 1005171 poviral 400mg (dosis coincide; similitud 0.46).</t>
        </is>
      </c>
    </row>
    <row r="1657">
      <c r="A1657" s="29" t="inlineStr">
        <is>
          <t>Salta</t>
        </is>
      </c>
      <c r="B1657" s="29" t="inlineStr">
        <is>
          <t>1130</t>
        </is>
      </c>
      <c r="C1657" s="44" t="inlineStr">
        <is>
          <t>Inventario físico sin código SAP</t>
        </is>
      </c>
      <c r="D1657" s="29" t="inlineStr">
        <is>
          <t>Sin clasificar en SAP</t>
        </is>
      </c>
      <c r="E1657" s="29" t="n"/>
      <c r="F1657" s="29" t="inlineStr">
        <is>
          <t>Dentro del alcance</t>
        </is>
      </c>
      <c r="G1657" s="29" t="n"/>
      <c r="H1657" s="29" t="n"/>
      <c r="I1657" s="29" t="inlineStr">
        <is>
          <t>191</t>
        </is>
      </c>
      <c r="J1657" s="29" t="inlineStr">
        <is>
          <t>Omeprazol 1 fco amp polvo p/rest 40mg/ml</t>
        </is>
      </c>
      <c r="K1657" s="30" t="n">
        <v>0</v>
      </c>
      <c r="L1657" s="30">
        <f>'1130 Salta'!$Q$552</f>
        <v/>
      </c>
      <c r="M1657" s="30">
        <f>$K1657-$L1657</f>
        <v/>
      </c>
      <c r="N1657" s="31" t="n"/>
      <c r="O1657" s="31">
        <f>IFERROR($K1657*$N1657,"")</f>
        <v/>
      </c>
      <c r="P1657" s="31">
        <f>IFERROR($L1657*$N1657,"")</f>
        <v/>
      </c>
      <c r="Q1657" s="31" t="n"/>
      <c r="R1657" s="41" t="inlineStr">
        <is>
          <t>Sin valor unitario en SAP: la diferencia económica de este ítem no puede calcularse (dato faltante).</t>
        </is>
      </c>
      <c r="S1657" s="45" t="inlineStr">
        <is>
          <t>Sin coincidencia</t>
        </is>
      </c>
      <c r="T1657" s="29" t="inlineStr">
        <is>
          <t>Pendiente de validación: el ítem está en el Master pero no tiene código SAP confirmado</t>
        </is>
      </c>
      <c r="U1657" s="45" t="inlineStr">
        <is>
          <t>Alta de material en SAP (sin código)</t>
        </is>
      </c>
      <c r="V1657" s="29" t="inlineStr">
        <is>
          <t>Sin coincidencia</t>
        </is>
      </c>
      <c r="W1657" s="29" t="inlineStr">
        <is>
          <t>No</t>
        </is>
      </c>
      <c r="X1657" s="29" t="n"/>
      <c r="Y1657" s="29" t="inlineStr">
        <is>
          <t>Sí</t>
        </is>
      </c>
      <c r="Z1657" s="29" t="inlineStr">
        <is>
          <t>M08-006</t>
        </is>
      </c>
      <c r="AA1657" s="29" t="inlineStr">
        <is>
          <t>Homologado al master M08-006, pero sus códigos SAP (1000524) no figuran en el stock SAP de este centro. Mejor aproximación descartada: 1000133 OMEPRAZOL DE 20MG COMPRIMIDOS (dosis/presentación distinta (40MG vs 20MG); similitud 0.40).</t>
        </is>
      </c>
    </row>
    <row r="1658">
      <c r="A1658" s="29" t="inlineStr">
        <is>
          <t>Salta</t>
        </is>
      </c>
      <c r="B1658" s="29" t="inlineStr">
        <is>
          <t>1130</t>
        </is>
      </c>
      <c r="C1658" s="44" t="inlineStr">
        <is>
          <t>Inventario físico sin código SAP</t>
        </is>
      </c>
      <c r="D1658" s="29" t="inlineStr">
        <is>
          <t>Sin clasificar en SAP</t>
        </is>
      </c>
      <c r="E1658" s="29" t="n"/>
      <c r="F1658" s="29" t="inlineStr">
        <is>
          <t>Dentro del alcance</t>
        </is>
      </c>
      <c r="G1658" s="29" t="n"/>
      <c r="H1658" s="29" t="n"/>
      <c r="I1658" s="29" t="inlineStr">
        <is>
          <t>194</t>
        </is>
      </c>
      <c r="J1658" s="29" t="inlineStr">
        <is>
          <t>Oximetro</t>
        </is>
      </c>
      <c r="K1658" s="30" t="n">
        <v>0</v>
      </c>
      <c r="L1658" s="30">
        <f>'1130 Salta'!$Q$553</f>
        <v/>
      </c>
      <c r="M1658" s="30">
        <f>$K1658-$L1658</f>
        <v/>
      </c>
      <c r="N1658" s="31" t="n"/>
      <c r="O1658" s="31">
        <f>IFERROR($K1658*$N1658,"")</f>
        <v/>
      </c>
      <c r="P1658" s="31">
        <f>IFERROR($L1658*$N1658,"")</f>
        <v/>
      </c>
      <c r="Q1658" s="31" t="n"/>
      <c r="R1658" s="41" t="inlineStr">
        <is>
          <t>Sin valor unitario en SAP: la diferencia económica de este ítem no puede calcularse (dato faltante).</t>
        </is>
      </c>
      <c r="S1658" s="45" t="inlineStr">
        <is>
          <t>Sin coincidencia</t>
        </is>
      </c>
      <c r="T1658" s="29" t="inlineStr">
        <is>
          <t>Sin correspondencia confirmada: hay aproximaciones en SAP, descartadas por presentación o evidencia débil</t>
        </is>
      </c>
      <c r="U1658" s="45" t="inlineStr">
        <is>
          <t>Alta de material en SAP (sin código)</t>
        </is>
      </c>
      <c r="V1658" s="29" t="inlineStr">
        <is>
          <t>Sin coincidencia</t>
        </is>
      </c>
      <c r="W1658" s="29" t="inlineStr">
        <is>
          <t>No</t>
        </is>
      </c>
      <c r="X1658" s="29" t="n"/>
      <c r="Y1658" s="29" t="inlineStr">
        <is>
          <t>No</t>
        </is>
      </c>
      <c r="Z1658" s="29" t="n"/>
      <c r="AA1658" s="29" t="inlineStr">
        <is>
          <t>Mejor aproximación descartada: 2001670 GLUCOMETRO (similitud 0.17).</t>
        </is>
      </c>
    </row>
    <row r="1659">
      <c r="A1659" s="29" t="inlineStr">
        <is>
          <t>Salta</t>
        </is>
      </c>
      <c r="B1659" s="29" t="inlineStr">
        <is>
          <t>1130</t>
        </is>
      </c>
      <c r="C1659" s="44" t="inlineStr">
        <is>
          <t>Inventario físico sin código SAP</t>
        </is>
      </c>
      <c r="D1659" s="29" t="inlineStr">
        <is>
          <t>Sin clasificar en SAP</t>
        </is>
      </c>
      <c r="E1659" s="29" t="n"/>
      <c r="F1659" s="29" t="inlineStr">
        <is>
          <t>Dentro del alcance</t>
        </is>
      </c>
      <c r="G1659" s="29" t="n"/>
      <c r="H1659" s="29" t="n"/>
      <c r="I1659" s="29" t="inlineStr">
        <is>
          <t>195</t>
        </is>
      </c>
      <c r="J1659" s="29" t="inlineStr">
        <is>
          <t>Oximetro de pulso digital</t>
        </is>
      </c>
      <c r="K1659" s="30" t="n">
        <v>0</v>
      </c>
      <c r="L1659" s="30">
        <f>'1130 Salta'!$Q$554</f>
        <v/>
      </c>
      <c r="M1659" s="30">
        <f>$K1659-$L1659</f>
        <v/>
      </c>
      <c r="N1659" s="31" t="n"/>
      <c r="O1659" s="31">
        <f>IFERROR($K1659*$N1659,"")</f>
        <v/>
      </c>
      <c r="P1659" s="31">
        <f>IFERROR($L1659*$N1659,"")</f>
        <v/>
      </c>
      <c r="Q1659" s="31" t="n"/>
      <c r="R1659" s="41" t="inlineStr">
        <is>
          <t>Sin valor unitario en SAP: la diferencia económica de este ítem no puede calcularse (dato faltante).</t>
        </is>
      </c>
      <c r="S1659" s="45" t="inlineStr">
        <is>
          <t>Sin coincidencia</t>
        </is>
      </c>
      <c r="T1659" s="29" t="inlineStr">
        <is>
          <t>Pendiente de validación: el ítem está en el Master pero no tiene código SAP confirmado</t>
        </is>
      </c>
      <c r="U1659" s="45" t="inlineStr">
        <is>
          <t>Alta de material en SAP (sin código)</t>
        </is>
      </c>
      <c r="V1659" s="29" t="inlineStr">
        <is>
          <t>Sin coincidencia</t>
        </is>
      </c>
      <c r="W1659" s="29" t="inlineStr">
        <is>
          <t>No</t>
        </is>
      </c>
      <c r="X1659" s="29" t="n"/>
      <c r="Y1659" s="29" t="inlineStr">
        <is>
          <t>Sí</t>
        </is>
      </c>
      <c r="Z1659" s="29" t="inlineStr">
        <is>
          <t>E-183</t>
        </is>
      </c>
      <c r="AA1659" s="29" t="inlineStr">
        <is>
          <t>Homologado al master E-183, pero sus códigos SAP (2001219, 5000971, 5004072, 2001510) no figuran en el stock SAP de este centro. Mejor aproximación descartada: 2000037 TERMOMETRO DIGITAL (similitud 0.47).</t>
        </is>
      </c>
    </row>
    <row r="1660">
      <c r="A1660" s="29" t="inlineStr">
        <is>
          <t>Salta</t>
        </is>
      </c>
      <c r="B1660" s="29" t="inlineStr">
        <is>
          <t>1130</t>
        </is>
      </c>
      <c r="C1660" s="44" t="inlineStr">
        <is>
          <t>Inventario físico sin código SAP</t>
        </is>
      </c>
      <c r="D1660" s="29" t="inlineStr">
        <is>
          <t>Sin clasificar en SAP</t>
        </is>
      </c>
      <c r="E1660" s="29" t="n"/>
      <c r="F1660" s="29" t="inlineStr">
        <is>
          <t>Dentro del alcance</t>
        </is>
      </c>
      <c r="G1660" s="29" t="n"/>
      <c r="H1660" s="29" t="n"/>
      <c r="I1660" s="29" t="inlineStr">
        <is>
          <t>328</t>
        </is>
      </c>
      <c r="J1660" s="29" t="inlineStr">
        <is>
          <t>Papel para ECG</t>
        </is>
      </c>
      <c r="K1660" s="30" t="n">
        <v>0</v>
      </c>
      <c r="L1660" s="30">
        <f>'1130 Salta'!$Q$555</f>
        <v/>
      </c>
      <c r="M1660" s="30">
        <f>$K1660-$L1660</f>
        <v/>
      </c>
      <c r="N1660" s="31" t="n"/>
      <c r="O1660" s="31">
        <f>IFERROR($K1660*$N1660,"")</f>
        <v/>
      </c>
      <c r="P1660" s="31">
        <f>IFERROR($L1660*$N1660,"")</f>
        <v/>
      </c>
      <c r="Q1660" s="31" t="n"/>
      <c r="R1660" s="41" t="inlineStr">
        <is>
          <t>Sin valor unitario en SAP: la diferencia económica de este ítem no puede calcularse (dato faltante).</t>
        </is>
      </c>
      <c r="S1660" s="45" t="inlineStr">
        <is>
          <t>Sin coincidencia</t>
        </is>
      </c>
      <c r="T1660" s="29" t="inlineStr">
        <is>
          <t>Pendiente de validación: el ítem está en el Master pero no tiene código SAP confirmado</t>
        </is>
      </c>
      <c r="U1660" s="45" t="inlineStr">
        <is>
          <t>Alta de material en SAP (sin código)</t>
        </is>
      </c>
      <c r="V1660" s="29" t="inlineStr">
        <is>
          <t>Sin coincidencia</t>
        </is>
      </c>
      <c r="W1660" s="29" t="inlineStr">
        <is>
          <t>No</t>
        </is>
      </c>
      <c r="X1660" s="29" t="n"/>
      <c r="Y1660" s="29" t="inlineStr">
        <is>
          <t>Sí</t>
        </is>
      </c>
      <c r="Z1660" s="29" t="inlineStr">
        <is>
          <t>D-173</t>
        </is>
      </c>
      <c r="AA1660" s="29" t="inlineStr">
        <is>
          <t>Homologado al master D-173, pero sus códigos SAP (2001204) no figuran en el stock SAP de este centro. Mejor aproximación descartada: 3001410 CAMPERA DE POLAR C/LOGO + REFLEC  S (similitud 0.12).</t>
        </is>
      </c>
    </row>
    <row r="1661">
      <c r="A1661" s="29" t="inlineStr">
        <is>
          <t>Salta</t>
        </is>
      </c>
      <c r="B1661" s="29" t="inlineStr">
        <is>
          <t>1130</t>
        </is>
      </c>
      <c r="C1661" s="44" t="inlineStr">
        <is>
          <t>Inventario físico sin código SAP</t>
        </is>
      </c>
      <c r="D1661" s="29" t="inlineStr">
        <is>
          <t>Sin clasificar en SAP</t>
        </is>
      </c>
      <c r="E1661" s="29" t="n"/>
      <c r="F1661" s="29" t="inlineStr">
        <is>
          <t>Dentro del alcance</t>
        </is>
      </c>
      <c r="G1661" s="29" t="n"/>
      <c r="H1661" s="29" t="n"/>
      <c r="I1661" s="29" t="inlineStr">
        <is>
          <t>202</t>
        </is>
      </c>
      <c r="J1661" s="29" t="inlineStr">
        <is>
          <t>Pervinox 100 ml</t>
        </is>
      </c>
      <c r="K1661" s="30" t="n">
        <v>0</v>
      </c>
      <c r="L1661" s="30">
        <f>'1130 Salta'!$Q$556</f>
        <v/>
      </c>
      <c r="M1661" s="30">
        <f>$K1661-$L1661</f>
        <v/>
      </c>
      <c r="N1661" s="31" t="n"/>
      <c r="O1661" s="31">
        <f>IFERROR($K1661*$N1661,"")</f>
        <v/>
      </c>
      <c r="P1661" s="31">
        <f>IFERROR($L1661*$N1661,"")</f>
        <v/>
      </c>
      <c r="Q1661" s="31" t="n"/>
      <c r="R1661" s="41" t="inlineStr">
        <is>
          <t>Sin valor unitario en SAP: la diferencia económica de este ítem no puede calcularse (dato faltante).</t>
        </is>
      </c>
      <c r="S1661" s="45" t="inlineStr">
        <is>
          <t>Sin coincidencia</t>
        </is>
      </c>
      <c r="T1661" s="29" t="inlineStr">
        <is>
          <t>Sin correspondencia confirmada: hay aproximaciones en SAP, descartadas por presentación o evidencia débil</t>
        </is>
      </c>
      <c r="U1661" s="45" t="inlineStr">
        <is>
          <t>Alta de material en SAP (sin código)</t>
        </is>
      </c>
      <c r="V1661" s="29" t="inlineStr">
        <is>
          <t>Sin coincidencia</t>
        </is>
      </c>
      <c r="W1661" s="29" t="inlineStr">
        <is>
          <t>No</t>
        </is>
      </c>
      <c r="X1661" s="29" t="n"/>
      <c r="Y1661" s="29" t="inlineStr">
        <is>
          <t>No</t>
        </is>
      </c>
      <c r="Z1661" s="29" t="n"/>
      <c r="AA1661" s="29" t="inlineStr">
        <is>
          <t>Mejor aproximación descartada: 2000012 BICARBONATO DE SODIO 100 ML (dosis coincide; similitud 0.38).</t>
        </is>
      </c>
    </row>
    <row r="1662">
      <c r="A1662" s="29" t="inlineStr">
        <is>
          <t>Salta</t>
        </is>
      </c>
      <c r="B1662" s="29" t="inlineStr">
        <is>
          <t>1130</t>
        </is>
      </c>
      <c r="C1662" s="44" t="inlineStr">
        <is>
          <t>Inventario físico sin código SAP</t>
        </is>
      </c>
      <c r="D1662" s="29" t="inlineStr">
        <is>
          <t>Sin clasificar en SAP</t>
        </is>
      </c>
      <c r="E1662" s="29" t="n"/>
      <c r="F1662" s="29" t="inlineStr">
        <is>
          <t>Dentro del alcance</t>
        </is>
      </c>
      <c r="G1662" s="29" t="n"/>
      <c r="H1662" s="29" t="n"/>
      <c r="I1662" s="29" t="inlineStr">
        <is>
          <t>332</t>
        </is>
      </c>
      <c r="J1662" s="29" t="inlineStr">
        <is>
          <t>Pinza de Magill 20cm</t>
        </is>
      </c>
      <c r="K1662" s="30" t="n">
        <v>0</v>
      </c>
      <c r="L1662" s="30">
        <f>'1130 Salta'!$Q$557</f>
        <v/>
      </c>
      <c r="M1662" s="30">
        <f>$K1662-$L1662</f>
        <v/>
      </c>
      <c r="N1662" s="31" t="n"/>
      <c r="O1662" s="31">
        <f>IFERROR($K1662*$N1662,"")</f>
        <v/>
      </c>
      <c r="P1662" s="31">
        <f>IFERROR($L1662*$N1662,"")</f>
        <v/>
      </c>
      <c r="Q1662" s="31" t="n"/>
      <c r="R1662" s="41" t="inlineStr">
        <is>
          <t>Sin valor unitario en SAP: la diferencia económica de este ítem no puede calcularse (dato faltante).</t>
        </is>
      </c>
      <c r="S1662" s="45" t="inlineStr">
        <is>
          <t>Sin coincidencia</t>
        </is>
      </c>
      <c r="T1662" s="29" t="inlineStr">
        <is>
          <t>Sin correspondencia confirmada: hay aproximaciones en SAP, descartadas por presentación o evidencia débil</t>
        </is>
      </c>
      <c r="U1662" s="45" t="inlineStr">
        <is>
          <t>Alta de material en SAP (sin código)</t>
        </is>
      </c>
      <c r="V1662" s="29" t="inlineStr">
        <is>
          <t>Sin coincidencia</t>
        </is>
      </c>
      <c r="W1662" s="29" t="inlineStr">
        <is>
          <t>No</t>
        </is>
      </c>
      <c r="X1662" s="29" t="n"/>
      <c r="Y1662" s="29" t="inlineStr">
        <is>
          <t>No</t>
        </is>
      </c>
      <c r="Z1662" s="29" t="n"/>
      <c r="AA1662" s="29" t="inlineStr">
        <is>
          <t>Mejor aproximación descartada: 1000202 PINZA DE MAGUIL ADULTO (una nomenclatura no informa dosis; similitud 0.40).</t>
        </is>
      </c>
    </row>
    <row r="1663">
      <c r="A1663" s="29" t="inlineStr">
        <is>
          <t>Salta</t>
        </is>
      </c>
      <c r="B1663" s="29" t="inlineStr">
        <is>
          <t>1130</t>
        </is>
      </c>
      <c r="C1663" s="44" t="inlineStr">
        <is>
          <t>Inventario físico sin código SAP</t>
        </is>
      </c>
      <c r="D1663" s="29" t="inlineStr">
        <is>
          <t>Sin clasificar en SAP</t>
        </is>
      </c>
      <c r="E1663" s="29" t="n"/>
      <c r="F1663" s="29" t="inlineStr">
        <is>
          <t>Dentro del alcance</t>
        </is>
      </c>
      <c r="G1663" s="29" t="n"/>
      <c r="H1663" s="29" t="n"/>
      <c r="I1663" s="29" t="inlineStr">
        <is>
          <t>426</t>
        </is>
      </c>
      <c r="J1663" s="29" t="inlineStr">
        <is>
          <t>Prolongadores largos</t>
        </is>
      </c>
      <c r="K1663" s="30" t="n">
        <v>0</v>
      </c>
      <c r="L1663" s="30">
        <f>'1130 Salta'!$Q$558</f>
        <v/>
      </c>
      <c r="M1663" s="30">
        <f>$K1663-$L1663</f>
        <v/>
      </c>
      <c r="N1663" s="31" t="n"/>
      <c r="O1663" s="31">
        <f>IFERROR($K1663*$N1663,"")</f>
        <v/>
      </c>
      <c r="P1663" s="31">
        <f>IFERROR($L1663*$N1663,"")</f>
        <v/>
      </c>
      <c r="Q1663" s="31" t="n"/>
      <c r="R1663" s="41" t="inlineStr">
        <is>
          <t>Sin valor unitario en SAP: la diferencia económica de este ítem no puede calcularse (dato faltante).</t>
        </is>
      </c>
      <c r="S1663" s="45" t="inlineStr">
        <is>
          <t>Sin coincidencia</t>
        </is>
      </c>
      <c r="T1663" s="29" t="inlineStr">
        <is>
          <t>Sin correspondencia confirmada: hay aproximaciones en SAP, descartadas por presentación o evidencia débil</t>
        </is>
      </c>
      <c r="U1663" s="45" t="inlineStr">
        <is>
          <t>Alta de material en SAP (sin código)</t>
        </is>
      </c>
      <c r="V1663" s="29" t="inlineStr">
        <is>
          <t>Sin coincidencia</t>
        </is>
      </c>
      <c r="W1663" s="29" t="inlineStr">
        <is>
          <t>No</t>
        </is>
      </c>
      <c r="X1663" s="29" t="n"/>
      <c r="Y1663" s="29" t="inlineStr">
        <is>
          <t>No</t>
        </is>
      </c>
      <c r="Z1663" s="29" t="n"/>
      <c r="AA1663" s="29" t="inlineStr">
        <is>
          <t>Mejor aproximación descartada: 2000484 SUJETADOR C/VELCRO LARGO (similitud 0.36).</t>
        </is>
      </c>
    </row>
    <row r="1664">
      <c r="A1664" s="29" t="inlineStr">
        <is>
          <t>Salta</t>
        </is>
      </c>
      <c r="B1664" s="29" t="inlineStr">
        <is>
          <t>1130</t>
        </is>
      </c>
      <c r="C1664" s="44" t="inlineStr">
        <is>
          <t>Inventario físico sin código SAP</t>
        </is>
      </c>
      <c r="D1664" s="29" t="inlineStr">
        <is>
          <t>Sin clasificar en SAP</t>
        </is>
      </c>
      <c r="E1664" s="29" t="n"/>
      <c r="F1664" s="29" t="inlineStr">
        <is>
          <t>Dentro del alcance</t>
        </is>
      </c>
      <c r="G1664" s="29" t="n"/>
      <c r="H1664" s="29" t="n"/>
      <c r="I1664" s="29" t="inlineStr">
        <is>
          <t>427</t>
        </is>
      </c>
      <c r="J1664" s="29" t="inlineStr">
        <is>
          <t>Protector Solar fps80</t>
        </is>
      </c>
      <c r="K1664" s="30" t="n">
        <v>0</v>
      </c>
      <c r="L1664" s="30">
        <f>'1130 Salta'!$Q$559</f>
        <v/>
      </c>
      <c r="M1664" s="30">
        <f>$K1664-$L1664</f>
        <v/>
      </c>
      <c r="N1664" s="31" t="n"/>
      <c r="O1664" s="31">
        <f>IFERROR($K1664*$N1664,"")</f>
        <v/>
      </c>
      <c r="P1664" s="31">
        <f>IFERROR($L1664*$N1664,"")</f>
        <v/>
      </c>
      <c r="Q1664" s="31" t="n"/>
      <c r="R1664" s="41" t="inlineStr">
        <is>
          <t>Sin valor unitario en SAP: la diferencia económica de este ítem no puede calcularse (dato faltante).</t>
        </is>
      </c>
      <c r="S1664" s="45" t="inlineStr">
        <is>
          <t>Sin coincidencia</t>
        </is>
      </c>
      <c r="T1664" s="29" t="inlineStr">
        <is>
          <t>Sin correspondencia confirmada: hay aproximaciones en SAP, descartadas por presentación o evidencia débil</t>
        </is>
      </c>
      <c r="U1664" s="45" t="inlineStr">
        <is>
          <t>Alta de material en SAP (sin código)</t>
        </is>
      </c>
      <c r="V1664" s="29" t="inlineStr">
        <is>
          <t>Sin coincidencia</t>
        </is>
      </c>
      <c r="W1664" s="29" t="inlineStr">
        <is>
          <t>No</t>
        </is>
      </c>
      <c r="X1664" s="29" t="n"/>
      <c r="Y1664" s="29" t="inlineStr">
        <is>
          <t>No</t>
        </is>
      </c>
      <c r="Z1664" s="29" t="n"/>
      <c r="AA1664" s="29" t="inlineStr">
        <is>
          <t>Mejor aproximación descartada: 3000411 PROTECTOR AUDITIVO TIPO COPA (similitud 0.30).</t>
        </is>
      </c>
    </row>
    <row r="1665">
      <c r="A1665" s="29" t="inlineStr">
        <is>
          <t>Salta</t>
        </is>
      </c>
      <c r="B1665" s="29" t="inlineStr">
        <is>
          <t>1130</t>
        </is>
      </c>
      <c r="C1665" s="44" t="inlineStr">
        <is>
          <t>Inventario físico sin código SAP</t>
        </is>
      </c>
      <c r="D1665" s="29" t="inlineStr">
        <is>
          <t>Sin clasificar en SAP</t>
        </is>
      </c>
      <c r="E1665" s="29" t="n"/>
      <c r="F1665" s="29" t="inlineStr">
        <is>
          <t>Dentro del alcance</t>
        </is>
      </c>
      <c r="G1665" s="29" t="n"/>
      <c r="H1665" s="29" t="n"/>
      <c r="I1665" s="29" t="inlineStr">
        <is>
          <t>206</t>
        </is>
      </c>
      <c r="J1665" s="29" t="inlineStr">
        <is>
          <t>Pulmonix(Paracet 556mg, Bromhex 8mg, Lorat 2,5mg,Pseudo60mg) Comprimidos</t>
        </is>
      </c>
      <c r="K1665" s="30" t="n">
        <v>0</v>
      </c>
      <c r="L1665" s="30">
        <f>'1130 Salta'!$Q$560</f>
        <v/>
      </c>
      <c r="M1665" s="30">
        <f>$K1665-$L1665</f>
        <v/>
      </c>
      <c r="N1665" s="31" t="n"/>
      <c r="O1665" s="31">
        <f>IFERROR($K1665*$N1665,"")</f>
        <v/>
      </c>
      <c r="P1665" s="31">
        <f>IFERROR($L1665*$N1665,"")</f>
        <v/>
      </c>
      <c r="Q1665" s="31" t="n"/>
      <c r="R1665" s="41" t="inlineStr">
        <is>
          <t>Sin valor unitario en SAP: la diferencia económica de este ítem no puede calcularse (dato faltante).</t>
        </is>
      </c>
      <c r="S1665" s="45" t="inlineStr">
        <is>
          <t>Sin coincidencia</t>
        </is>
      </c>
      <c r="T1665" s="29" t="inlineStr">
        <is>
          <t>Sin correspondencia confirmada: hay aproximaciones en SAP, descartadas por presentación o evidencia débil</t>
        </is>
      </c>
      <c r="U1665" s="45" t="inlineStr">
        <is>
          <t>Alta de material en SAP (sin código)</t>
        </is>
      </c>
      <c r="V1665" s="29" t="inlineStr">
        <is>
          <t>Sin coincidencia</t>
        </is>
      </c>
      <c r="W1665" s="29" t="inlineStr">
        <is>
          <t>No</t>
        </is>
      </c>
      <c r="X1665" s="29" t="n"/>
      <c r="Y1665" s="29" t="inlineStr">
        <is>
          <t>No</t>
        </is>
      </c>
      <c r="Z1665" s="29" t="n"/>
      <c r="AA1665" s="29" t="inlineStr">
        <is>
          <t>Mejor aproximación descartada: 1001297 PULMONIX ANTIGRIP 20 COMP (una nomenclatura no informa dosis; similitud 0.36).</t>
        </is>
      </c>
    </row>
    <row r="1666">
      <c r="A1666" s="29" t="inlineStr">
        <is>
          <t>Salta</t>
        </is>
      </c>
      <c r="B1666" s="29" t="inlineStr">
        <is>
          <t>1130</t>
        </is>
      </c>
      <c r="C1666" s="44" t="inlineStr">
        <is>
          <t>Inventario físico sin código SAP</t>
        </is>
      </c>
      <c r="D1666" s="29" t="inlineStr">
        <is>
          <t>Sin clasificar en SAP</t>
        </is>
      </c>
      <c r="E1666" s="29" t="n"/>
      <c r="F1666" s="29" t="inlineStr">
        <is>
          <t>Dentro del alcance</t>
        </is>
      </c>
      <c r="G1666" s="29" t="n"/>
      <c r="H1666" s="29" t="n"/>
      <c r="I1666" s="29" t="inlineStr">
        <is>
          <t>323</t>
        </is>
      </c>
      <c r="J1666" s="29" t="inlineStr">
        <is>
          <t>Regulador de Flujo/Goteo</t>
        </is>
      </c>
      <c r="K1666" s="30" t="n">
        <v>0</v>
      </c>
      <c r="L1666" s="30">
        <f>'1130 Salta'!$Q$561</f>
        <v/>
      </c>
      <c r="M1666" s="30">
        <f>$K1666-$L1666</f>
        <v/>
      </c>
      <c r="N1666" s="31" t="n"/>
      <c r="O1666" s="31">
        <f>IFERROR($K1666*$N1666,"")</f>
        <v/>
      </c>
      <c r="P1666" s="31">
        <f>IFERROR($L1666*$N1666,"")</f>
        <v/>
      </c>
      <c r="Q1666" s="31" t="n"/>
      <c r="R1666" s="41" t="inlineStr">
        <is>
          <t>Sin valor unitario en SAP: la diferencia económica de este ítem no puede calcularse (dato faltante).</t>
        </is>
      </c>
      <c r="S1666" s="45" t="inlineStr">
        <is>
          <t>Sin coincidencia</t>
        </is>
      </c>
      <c r="T1666" s="29" t="inlineStr">
        <is>
          <t>Sin correspondencia confirmada: hay aproximaciones en SAP, descartadas por presentación o evidencia débil</t>
        </is>
      </c>
      <c r="U1666" s="45" t="inlineStr">
        <is>
          <t>Alta de material en SAP (sin código)</t>
        </is>
      </c>
      <c r="V1666" s="29" t="inlineStr">
        <is>
          <t>Sin coincidencia</t>
        </is>
      </c>
      <c r="W1666" s="29" t="inlineStr">
        <is>
          <t>No</t>
        </is>
      </c>
      <c r="X1666" s="29" t="n"/>
      <c r="Y1666" s="29" t="inlineStr">
        <is>
          <t>No</t>
        </is>
      </c>
      <c r="Z1666" s="29" t="n"/>
      <c r="AA1666" s="29" t="inlineStr">
        <is>
          <t>Mejor aproximación descartada: 2000300 SONDA DE ASPIRACION K-9 SIN REGULADOR (similitud 0.28).</t>
        </is>
      </c>
    </row>
    <row r="1667">
      <c r="A1667" s="29" t="inlineStr">
        <is>
          <t>Salta</t>
        </is>
      </c>
      <c r="B1667" s="29" t="inlineStr">
        <is>
          <t>1130</t>
        </is>
      </c>
      <c r="C1667" s="44" t="inlineStr">
        <is>
          <t>Inventario físico sin código SAP</t>
        </is>
      </c>
      <c r="D1667" s="29" t="inlineStr">
        <is>
          <t>Sin clasificar en SAP</t>
        </is>
      </c>
      <c r="E1667" s="29" t="n"/>
      <c r="F1667" s="29" t="inlineStr">
        <is>
          <t>Dentro del alcance</t>
        </is>
      </c>
      <c r="G1667" s="29" t="n"/>
      <c r="H1667" s="29" t="n"/>
      <c r="I1667" s="29" t="inlineStr">
        <is>
          <t>208</t>
        </is>
      </c>
      <c r="J1667" s="29" t="inlineStr">
        <is>
          <t>Rifamicina Spray x 30ml</t>
        </is>
      </c>
      <c r="K1667" s="30" t="n">
        <v>0</v>
      </c>
      <c r="L1667" s="30">
        <f>'1130 Salta'!$Q$562</f>
        <v/>
      </c>
      <c r="M1667" s="30">
        <f>$K1667-$L1667</f>
        <v/>
      </c>
      <c r="N1667" s="31" t="n"/>
      <c r="O1667" s="31">
        <f>IFERROR($K1667*$N1667,"")</f>
        <v/>
      </c>
      <c r="P1667" s="31">
        <f>IFERROR($L1667*$N1667,"")</f>
        <v/>
      </c>
      <c r="Q1667" s="31" t="n"/>
      <c r="R1667" s="41" t="inlineStr">
        <is>
          <t>Sin valor unitario en SAP: la diferencia económica de este ítem no puede calcularse (dato faltante).</t>
        </is>
      </c>
      <c r="S1667" s="45" t="inlineStr">
        <is>
          <t>Sin coincidencia</t>
        </is>
      </c>
      <c r="T1667" s="29" t="inlineStr">
        <is>
          <t>Sin correspondencia confirmada: hay aproximaciones en SAP, descartadas por presentación o evidencia débil</t>
        </is>
      </c>
      <c r="U1667" s="45" t="inlineStr">
        <is>
          <t>Alta de material en SAP (sin código)</t>
        </is>
      </c>
      <c r="V1667" s="29" t="inlineStr">
        <is>
          <t>Sin coincidencia</t>
        </is>
      </c>
      <c r="W1667" s="29" t="inlineStr">
        <is>
          <t>No</t>
        </is>
      </c>
      <c r="X1667" s="29" t="n"/>
      <c r="Y1667" s="29" t="inlineStr">
        <is>
          <t>No</t>
        </is>
      </c>
      <c r="Z1667" s="29" t="n"/>
      <c r="AA1667" s="29" t="inlineStr">
        <is>
          <t>Mejor aproximación descartada: 1001265 REPELENTE LOCION SPRAY 100ML (dosis/presentación distinta (30ML vs 100ML); similitud 0.38).</t>
        </is>
      </c>
    </row>
    <row r="1668">
      <c r="A1668" s="29" t="inlineStr">
        <is>
          <t>Salta</t>
        </is>
      </c>
      <c r="B1668" s="29" t="inlineStr">
        <is>
          <t>1130</t>
        </is>
      </c>
      <c r="C1668" s="44" t="inlineStr">
        <is>
          <t>Inventario físico sin código SAP</t>
        </is>
      </c>
      <c r="D1668" s="29" t="inlineStr">
        <is>
          <t>Sin clasificar en SAP</t>
        </is>
      </c>
      <c r="E1668" s="29" t="n"/>
      <c r="F1668" s="29" t="inlineStr">
        <is>
          <t>Dentro del alcance</t>
        </is>
      </c>
      <c r="G1668" s="29" t="n"/>
      <c r="H1668" s="29" t="n"/>
      <c r="I1668" s="29" t="inlineStr">
        <is>
          <t>210</t>
        </is>
      </c>
      <c r="J1668" s="29" t="inlineStr">
        <is>
          <t>Rosuvastatina Comprimidos x 40mg</t>
        </is>
      </c>
      <c r="K1668" s="30" t="n">
        <v>0</v>
      </c>
      <c r="L1668" s="30">
        <f>'1130 Salta'!$Q$563</f>
        <v/>
      </c>
      <c r="M1668" s="30">
        <f>$K1668-$L1668</f>
        <v/>
      </c>
      <c r="N1668" s="31" t="n"/>
      <c r="O1668" s="31">
        <f>IFERROR($K1668*$N1668,"")</f>
        <v/>
      </c>
      <c r="P1668" s="31">
        <f>IFERROR($L1668*$N1668,"")</f>
        <v/>
      </c>
      <c r="Q1668" s="31" t="n"/>
      <c r="R1668" s="41" t="inlineStr">
        <is>
          <t>Sin valor unitario en SAP: la diferencia económica de este ítem no puede calcularse (dato faltante).</t>
        </is>
      </c>
      <c r="S1668" s="45" t="inlineStr">
        <is>
          <t>Sin coincidencia</t>
        </is>
      </c>
      <c r="T1668" s="29" t="inlineStr">
        <is>
          <t>Sin correspondencia confirmada: hay aproximaciones en SAP, descartadas por presentación o evidencia débil</t>
        </is>
      </c>
      <c r="U1668" s="45" t="inlineStr">
        <is>
          <t>Alta de material en SAP (sin código)</t>
        </is>
      </c>
      <c r="V1668" s="29" t="inlineStr">
        <is>
          <t>Sin coincidencia</t>
        </is>
      </c>
      <c r="W1668" s="29" t="inlineStr">
        <is>
          <t>No</t>
        </is>
      </c>
      <c r="X1668" s="29" t="n"/>
      <c r="Y1668" s="29" t="inlineStr">
        <is>
          <t>No</t>
        </is>
      </c>
      <c r="Z1668" s="29" t="n"/>
      <c r="AA1668" s="29" t="inlineStr">
        <is>
          <t>Mejor aproximación descartada: 1000144 LORATADINA 10 MG COMP (dosis/presentación distinta (40MG vs 10MG); similitud 0.36).</t>
        </is>
      </c>
    </row>
    <row r="1669">
      <c r="A1669" s="29" t="inlineStr">
        <is>
          <t>Salta</t>
        </is>
      </c>
      <c r="B1669" s="29" t="inlineStr">
        <is>
          <t>1130</t>
        </is>
      </c>
      <c r="C1669" s="44" t="inlineStr">
        <is>
          <t>Inventario físico sin código SAP</t>
        </is>
      </c>
      <c r="D1669" s="29" t="inlineStr">
        <is>
          <t>Sin clasificar en SAP</t>
        </is>
      </c>
      <c r="E1669" s="29" t="n"/>
      <c r="F1669" s="29" t="inlineStr">
        <is>
          <t>Dentro del alcance</t>
        </is>
      </c>
      <c r="G1669" s="29" t="n"/>
      <c r="H1669" s="29" t="n"/>
      <c r="I1669" s="29" t="inlineStr">
        <is>
          <t>214</t>
        </is>
      </c>
      <c r="J1669" s="29" t="inlineStr">
        <is>
          <t>Salbutamol solución p/neb gotas 5mg/ml</t>
        </is>
      </c>
      <c r="K1669" s="30" t="n">
        <v>0</v>
      </c>
      <c r="L1669" s="30">
        <f>'1130 Salta'!$Q$564</f>
        <v/>
      </c>
      <c r="M1669" s="30">
        <f>$K1669-$L1669</f>
        <v/>
      </c>
      <c r="N1669" s="31" t="n"/>
      <c r="O1669" s="31">
        <f>IFERROR($K1669*$N1669,"")</f>
        <v/>
      </c>
      <c r="P1669" s="31">
        <f>IFERROR($L1669*$N1669,"")</f>
        <v/>
      </c>
      <c r="Q1669" s="31" t="n"/>
      <c r="R1669" s="41" t="inlineStr">
        <is>
          <t>Sin valor unitario en SAP: la diferencia económica de este ítem no puede calcularse (dato faltante).</t>
        </is>
      </c>
      <c r="S1669" s="45" t="inlineStr">
        <is>
          <t>Sin coincidencia</t>
        </is>
      </c>
      <c r="T1669" s="29" t="inlineStr">
        <is>
          <t>Pendiente de validación: el ítem está en el Master pero no tiene código SAP confirmado</t>
        </is>
      </c>
      <c r="U1669" s="45" t="inlineStr">
        <is>
          <t>Alta de material en SAP (sin código)</t>
        </is>
      </c>
      <c r="V1669" s="29" t="inlineStr">
        <is>
          <t>Sin coincidencia</t>
        </is>
      </c>
      <c r="W1669" s="29" t="inlineStr">
        <is>
          <t>No</t>
        </is>
      </c>
      <c r="X1669" s="29" t="n"/>
      <c r="Y1669" s="29" t="inlineStr">
        <is>
          <t>Sí</t>
        </is>
      </c>
      <c r="Z1669" s="29" t="inlineStr">
        <is>
          <t>M05-002</t>
        </is>
      </c>
      <c r="AA1669" s="29" t="inlineStr">
        <is>
          <t>Homologado al master M05-002, pero sus códigos SAP (1000093) no figuran en el stock SAP de este centro. Mejor aproximación descartada: 1005357 SOLUCIÓN DEXTROSA AL 5% DE 500 CC (similitud 0.37).</t>
        </is>
      </c>
    </row>
    <row r="1670">
      <c r="A1670" s="29" t="inlineStr">
        <is>
          <t>Salta</t>
        </is>
      </c>
      <c r="B1670" s="29" t="inlineStr">
        <is>
          <t>1130</t>
        </is>
      </c>
      <c r="C1670" s="44" t="inlineStr">
        <is>
          <t>Inventario físico sin código SAP</t>
        </is>
      </c>
      <c r="D1670" s="29" t="inlineStr">
        <is>
          <t>Sin clasificar en SAP</t>
        </is>
      </c>
      <c r="E1670" s="29" t="n"/>
      <c r="F1670" s="29" t="inlineStr">
        <is>
          <t>Dentro del alcance</t>
        </is>
      </c>
      <c r="G1670" s="29" t="n"/>
      <c r="H1670" s="29" t="n"/>
      <c r="I1670" s="29" t="inlineStr">
        <is>
          <t>217</t>
        </is>
      </c>
      <c r="J1670" s="29" t="inlineStr">
        <is>
          <t>Sincerum Gotas Oticas x 5 ml</t>
        </is>
      </c>
      <c r="K1670" s="30" t="n">
        <v>0</v>
      </c>
      <c r="L1670" s="30">
        <f>'1130 Salta'!$Q$565</f>
        <v/>
      </c>
      <c r="M1670" s="30">
        <f>$K1670-$L1670</f>
        <v/>
      </c>
      <c r="N1670" s="31" t="n"/>
      <c r="O1670" s="31">
        <f>IFERROR($K1670*$N1670,"")</f>
        <v/>
      </c>
      <c r="P1670" s="31">
        <f>IFERROR($L1670*$N1670,"")</f>
        <v/>
      </c>
      <c r="Q1670" s="31" t="n"/>
      <c r="R1670" s="41" t="inlineStr">
        <is>
          <t>Sin valor unitario en SAP: la diferencia económica de este ítem no puede calcularse (dato faltante).</t>
        </is>
      </c>
      <c r="S1670" s="45" t="inlineStr">
        <is>
          <t>Sin coincidencia</t>
        </is>
      </c>
      <c r="T1670" s="29" t="inlineStr">
        <is>
          <t>Sin correspondencia confirmada: hay aproximaciones en SAP, descartadas por presentación o evidencia débil</t>
        </is>
      </c>
      <c r="U1670" s="45" t="inlineStr">
        <is>
          <t>Alta de material en SAP (sin código)</t>
        </is>
      </c>
      <c r="V1670" s="29" t="inlineStr">
        <is>
          <t>Sin coincidencia</t>
        </is>
      </c>
      <c r="W1670" s="29" t="inlineStr">
        <is>
          <t>No</t>
        </is>
      </c>
      <c r="X1670" s="29" t="n"/>
      <c r="Y1670" s="29" t="inlineStr">
        <is>
          <t>No</t>
        </is>
      </c>
      <c r="Z1670" s="29" t="n"/>
      <c r="AA1670" s="29" t="inlineStr">
        <is>
          <t>Mejor aproximación descartada: 2000027 JERINGA DE 5 ML (dosis coincide; similitud 0.41).</t>
        </is>
      </c>
    </row>
    <row r="1671">
      <c r="A1671" s="29" t="inlineStr">
        <is>
          <t>Salta</t>
        </is>
      </c>
      <c r="B1671" s="29" t="inlineStr">
        <is>
          <t>1130</t>
        </is>
      </c>
      <c r="C1671" s="44" t="inlineStr">
        <is>
          <t>Inventario físico sin código SAP</t>
        </is>
      </c>
      <c r="D1671" s="29" t="inlineStr">
        <is>
          <t>Sin clasificar en SAP</t>
        </is>
      </c>
      <c r="E1671" s="29" t="n"/>
      <c r="F1671" s="29" t="inlineStr">
        <is>
          <t>Dentro del alcance</t>
        </is>
      </c>
      <c r="G1671" s="29" t="n"/>
      <c r="H1671" s="29" t="n"/>
      <c r="I1671" s="29" t="inlineStr">
        <is>
          <t>428</t>
        </is>
      </c>
      <c r="J1671" s="29" t="inlineStr">
        <is>
          <t>Sol Fca x 100ml sachet</t>
        </is>
      </c>
      <c r="K1671" s="30" t="n">
        <v>0</v>
      </c>
      <c r="L1671" s="30">
        <f>'1130 Salta'!$Q$566</f>
        <v/>
      </c>
      <c r="M1671" s="30">
        <f>$K1671-$L1671</f>
        <v/>
      </c>
      <c r="N1671" s="31" t="n"/>
      <c r="O1671" s="31">
        <f>IFERROR($K1671*$N1671,"")</f>
        <v/>
      </c>
      <c r="P1671" s="31">
        <f>IFERROR($L1671*$N1671,"")</f>
        <v/>
      </c>
      <c r="Q1671" s="31" t="n"/>
      <c r="R1671" s="41" t="inlineStr">
        <is>
          <t>Sin valor unitario en SAP: la diferencia económica de este ítem no puede calcularse (dato faltante).</t>
        </is>
      </c>
      <c r="S1671" s="45" t="inlineStr">
        <is>
          <t>Sin coincidencia</t>
        </is>
      </c>
      <c r="T1671" s="29" t="inlineStr">
        <is>
          <t>Sin correspondencia confirmada: hay aproximaciones en SAP, descartadas por presentación o evidencia débil</t>
        </is>
      </c>
      <c r="U1671" s="45" t="inlineStr">
        <is>
          <t>Alta de material en SAP (sin código)</t>
        </is>
      </c>
      <c r="V1671" s="29" t="inlineStr">
        <is>
          <t>Sin coincidencia</t>
        </is>
      </c>
      <c r="W1671" s="29" t="inlineStr">
        <is>
          <t>No</t>
        </is>
      </c>
      <c r="X1671" s="29" t="n"/>
      <c r="Y1671" s="29" t="inlineStr">
        <is>
          <t>No</t>
        </is>
      </c>
      <c r="Z1671" s="29" t="n"/>
      <c r="AA1671" s="29" t="inlineStr">
        <is>
          <t>Mejor aproximación descartada: 1000112 SOLUCION FISIOLOGICA X 100ML (dosis coincide; similitud 0.56).</t>
        </is>
      </c>
    </row>
    <row r="1672">
      <c r="A1672" s="29" t="inlineStr">
        <is>
          <t>Salta</t>
        </is>
      </c>
      <c r="B1672" s="29" t="inlineStr">
        <is>
          <t>1130</t>
        </is>
      </c>
      <c r="C1672" s="44" t="inlineStr">
        <is>
          <t>Inventario físico sin código SAP</t>
        </is>
      </c>
      <c r="D1672" s="29" t="inlineStr">
        <is>
          <t>Sin clasificar en SAP</t>
        </is>
      </c>
      <c r="E1672" s="29" t="n"/>
      <c r="F1672" s="29" t="inlineStr">
        <is>
          <t>Dentro del alcance</t>
        </is>
      </c>
      <c r="G1672" s="29" t="n"/>
      <c r="H1672" s="29" t="n"/>
      <c r="I1672" s="29" t="inlineStr">
        <is>
          <t>431</t>
        </is>
      </c>
      <c r="J1672" s="29" t="inlineStr">
        <is>
          <t>Sonda Foley Fr 14</t>
        </is>
      </c>
      <c r="K1672" s="30" t="n">
        <v>0</v>
      </c>
      <c r="L1672" s="30">
        <f>'1130 Salta'!$Q$567</f>
        <v/>
      </c>
      <c r="M1672" s="30">
        <f>$K1672-$L1672</f>
        <v/>
      </c>
      <c r="N1672" s="31" t="n"/>
      <c r="O1672" s="31">
        <f>IFERROR($K1672*$N1672,"")</f>
        <v/>
      </c>
      <c r="P1672" s="31">
        <f>IFERROR($L1672*$N1672,"")</f>
        <v/>
      </c>
      <c r="Q1672" s="31" t="n"/>
      <c r="R1672" s="41" t="inlineStr">
        <is>
          <t>Sin valor unitario en SAP: la diferencia económica de este ítem no puede calcularse (dato faltante).</t>
        </is>
      </c>
      <c r="S1672" s="45" t="inlineStr">
        <is>
          <t>Sin coincidencia</t>
        </is>
      </c>
      <c r="T1672" s="29" t="inlineStr">
        <is>
          <t>Sin correspondencia confirmada: hay aproximaciones en SAP, descartadas por presentación o evidencia débil</t>
        </is>
      </c>
      <c r="U1672" s="45" t="inlineStr">
        <is>
          <t>Alta de material en SAP (sin código)</t>
        </is>
      </c>
      <c r="V1672" s="29" t="inlineStr">
        <is>
          <t>Sin coincidencia</t>
        </is>
      </c>
      <c r="W1672" s="29" t="inlineStr">
        <is>
          <t>No</t>
        </is>
      </c>
      <c r="X1672" s="29" t="n"/>
      <c r="Y1672" s="29" t="inlineStr">
        <is>
          <t>No</t>
        </is>
      </c>
      <c r="Z1672" s="29" t="n"/>
      <c r="AA1672" s="29" t="inlineStr">
        <is>
          <t>Mejor aproximación descartada: 2000244 SONDA FOLEY 2 VIAS Nº16 DE LÁTEX (calibre/talle/medida distinta; similitud 0.39).</t>
        </is>
      </c>
    </row>
    <row r="1673">
      <c r="A1673" s="29" t="inlineStr">
        <is>
          <t>Salta</t>
        </is>
      </c>
      <c r="B1673" s="29" t="inlineStr">
        <is>
          <t>1130</t>
        </is>
      </c>
      <c r="C1673" s="44" t="inlineStr">
        <is>
          <t>Inventario físico sin código SAP</t>
        </is>
      </c>
      <c r="D1673" s="29" t="inlineStr">
        <is>
          <t>Sin clasificar en SAP</t>
        </is>
      </c>
      <c r="E1673" s="29" t="n"/>
      <c r="F1673" s="29" t="inlineStr">
        <is>
          <t>Dentro del alcance</t>
        </is>
      </c>
      <c r="G1673" s="29" t="n"/>
      <c r="H1673" s="29" t="n"/>
      <c r="I1673" s="29" t="inlineStr">
        <is>
          <t>223</t>
        </is>
      </c>
      <c r="J1673" s="29" t="inlineStr">
        <is>
          <t>Sonda Foley Fr 20</t>
        </is>
      </c>
      <c r="K1673" s="30" t="n">
        <v>0</v>
      </c>
      <c r="L1673" s="30">
        <f>'1130 Salta'!$Q$568</f>
        <v/>
      </c>
      <c r="M1673" s="30">
        <f>$K1673-$L1673</f>
        <v/>
      </c>
      <c r="N1673" s="31" t="n"/>
      <c r="O1673" s="31">
        <f>IFERROR($K1673*$N1673,"")</f>
        <v/>
      </c>
      <c r="P1673" s="31">
        <f>IFERROR($L1673*$N1673,"")</f>
        <v/>
      </c>
      <c r="Q1673" s="31" t="n"/>
      <c r="R1673" s="41" t="inlineStr">
        <is>
          <t>Sin valor unitario en SAP: la diferencia económica de este ítem no puede calcularse (dato faltante).</t>
        </is>
      </c>
      <c r="S1673" s="45" t="inlineStr">
        <is>
          <t>Sin coincidencia</t>
        </is>
      </c>
      <c r="T1673" s="29" t="inlineStr">
        <is>
          <t>Sin correspondencia confirmada: hay aproximaciones en SAP, descartadas por presentación o evidencia débil</t>
        </is>
      </c>
      <c r="U1673" s="45" t="inlineStr">
        <is>
          <t>Alta de material en SAP (sin código)</t>
        </is>
      </c>
      <c r="V1673" s="29" t="inlineStr">
        <is>
          <t>Sin coincidencia</t>
        </is>
      </c>
      <c r="W1673" s="29" t="inlineStr">
        <is>
          <t>No</t>
        </is>
      </c>
      <c r="X1673" s="29" t="n"/>
      <c r="Y1673" s="29" t="inlineStr">
        <is>
          <t>No</t>
        </is>
      </c>
      <c r="Z1673" s="29" t="n"/>
      <c r="AA1673" s="29" t="inlineStr">
        <is>
          <t>Mejor aproximación descartada: 2000244 SONDA FOLEY 2 VIAS Nº16 DE LÁTEX (calibre/talle/medida distinta; similitud 0.42).</t>
        </is>
      </c>
    </row>
    <row r="1674">
      <c r="A1674" s="29" t="inlineStr">
        <is>
          <t>Salta</t>
        </is>
      </c>
      <c r="B1674" s="29" t="inlineStr">
        <is>
          <t>1130</t>
        </is>
      </c>
      <c r="C1674" s="44" t="inlineStr">
        <is>
          <t>Inventario físico sin código SAP</t>
        </is>
      </c>
      <c r="D1674" s="29" t="inlineStr">
        <is>
          <t>Sin clasificar en SAP</t>
        </is>
      </c>
      <c r="E1674" s="29" t="n"/>
      <c r="F1674" s="29" t="inlineStr">
        <is>
          <t>Dentro del alcance</t>
        </is>
      </c>
      <c r="G1674" s="29" t="n"/>
      <c r="H1674" s="29" t="n"/>
      <c r="I1674" s="29" t="inlineStr">
        <is>
          <t>225</t>
        </is>
      </c>
      <c r="J1674" s="29" t="inlineStr">
        <is>
          <t>Sonda Gastrica Fr 5</t>
        </is>
      </c>
      <c r="K1674" s="30" t="n">
        <v>0</v>
      </c>
      <c r="L1674" s="30">
        <f>'1130 Salta'!$Q$569</f>
        <v/>
      </c>
      <c r="M1674" s="30">
        <f>$K1674-$L1674</f>
        <v/>
      </c>
      <c r="N1674" s="31" t="n"/>
      <c r="O1674" s="31">
        <f>IFERROR($K1674*$N1674,"")</f>
        <v/>
      </c>
      <c r="P1674" s="31">
        <f>IFERROR($L1674*$N1674,"")</f>
        <v/>
      </c>
      <c r="Q1674" s="31" t="n"/>
      <c r="R1674" s="41" t="inlineStr">
        <is>
          <t>Sin valor unitario en SAP: la diferencia económica de este ítem no puede calcularse (dato faltante).</t>
        </is>
      </c>
      <c r="S1674" s="45" t="inlineStr">
        <is>
          <t>Sin coincidencia</t>
        </is>
      </c>
      <c r="T1674" s="29" t="inlineStr">
        <is>
          <t>Pendiente de validación: el ítem está en el Master pero no tiene código SAP confirmado</t>
        </is>
      </c>
      <c r="U1674" s="45" t="inlineStr">
        <is>
          <t>Alta de material en SAP (sin código)</t>
        </is>
      </c>
      <c r="V1674" s="29" t="inlineStr">
        <is>
          <t>Sin coincidencia</t>
        </is>
      </c>
      <c r="W1674" s="29" t="inlineStr">
        <is>
          <t>No</t>
        </is>
      </c>
      <c r="X1674" s="29" t="n"/>
      <c r="Y1674" s="29" t="inlineStr">
        <is>
          <t>Sí</t>
        </is>
      </c>
      <c r="Z1674" s="29" t="inlineStr">
        <is>
          <t>K-260</t>
        </is>
      </c>
      <c r="AA1674" s="29" t="inlineStr">
        <is>
          <t>Homologado al master K-260, pero sus códigos SAP (2000031, 2000416, 2000406) no figuran en el stock SAP de este centro. Mejor aproximación descartada: 2000867 SONDA NASOGASTRICA K-10 (calibre/talle/medida distinta; similitud 0.32).</t>
        </is>
      </c>
    </row>
    <row r="1675">
      <c r="A1675" s="29" t="inlineStr">
        <is>
          <t>Salta</t>
        </is>
      </c>
      <c r="B1675" s="29" t="inlineStr">
        <is>
          <t>1130</t>
        </is>
      </c>
      <c r="C1675" s="44" t="inlineStr">
        <is>
          <t>Inventario físico sin código SAP</t>
        </is>
      </c>
      <c r="D1675" s="29" t="inlineStr">
        <is>
          <t>Sin clasificar en SAP</t>
        </is>
      </c>
      <c r="E1675" s="29" t="n"/>
      <c r="F1675" s="29" t="inlineStr">
        <is>
          <t>Dentro del alcance</t>
        </is>
      </c>
      <c r="G1675" s="29" t="n"/>
      <c r="H1675" s="29" t="n"/>
      <c r="I1675" s="29" t="inlineStr">
        <is>
          <t>325</t>
        </is>
      </c>
      <c r="J1675" s="29" t="inlineStr">
        <is>
          <t>Suero antiofidico polivalente</t>
        </is>
      </c>
      <c r="K1675" s="30" t="n">
        <v>0</v>
      </c>
      <c r="L1675" s="30">
        <f>'1130 Salta'!$Q$570</f>
        <v/>
      </c>
      <c r="M1675" s="30">
        <f>$K1675-$L1675</f>
        <v/>
      </c>
      <c r="N1675" s="31" t="n"/>
      <c r="O1675" s="31">
        <f>IFERROR($K1675*$N1675,"")</f>
        <v/>
      </c>
      <c r="P1675" s="31">
        <f>IFERROR($L1675*$N1675,"")</f>
        <v/>
      </c>
      <c r="Q1675" s="31" t="n"/>
      <c r="R1675" s="41" t="inlineStr">
        <is>
          <t>Sin valor unitario en SAP: la diferencia económica de este ítem no puede calcularse (dato faltante).</t>
        </is>
      </c>
      <c r="S1675" s="45" t="inlineStr">
        <is>
          <t>Sin coincidencia</t>
        </is>
      </c>
      <c r="T1675" s="29" t="inlineStr">
        <is>
          <t>Sin correspondencia confirmada: hay aproximaciones en SAP, descartadas por presentación o evidencia débil</t>
        </is>
      </c>
      <c r="U1675" s="45" t="inlineStr">
        <is>
          <t>Alta de material en SAP (sin código)</t>
        </is>
      </c>
      <c r="V1675" s="29" t="inlineStr">
        <is>
          <t>Sin coincidencia</t>
        </is>
      </c>
      <c r="W1675" s="29" t="inlineStr">
        <is>
          <t>No</t>
        </is>
      </c>
      <c r="X1675" s="29" t="n"/>
      <c r="Y1675" s="29" t="inlineStr">
        <is>
          <t>No</t>
        </is>
      </c>
      <c r="Z1675" s="29" t="n"/>
      <c r="AA1675" s="29" t="inlineStr">
        <is>
          <t>Mejor aproximación descartada: 2000497 PIE DE SUERO (similitud 0.36).</t>
        </is>
      </c>
    </row>
    <row r="1676">
      <c r="A1676" s="29" t="inlineStr">
        <is>
          <t>Salta</t>
        </is>
      </c>
      <c r="B1676" s="29" t="inlineStr">
        <is>
          <t>1130</t>
        </is>
      </c>
      <c r="C1676" s="44" t="inlineStr">
        <is>
          <t>Inventario físico sin código SAP</t>
        </is>
      </c>
      <c r="D1676" s="29" t="inlineStr">
        <is>
          <t>Sin clasificar en SAP</t>
        </is>
      </c>
      <c r="E1676" s="29" t="n"/>
      <c r="F1676" s="29" t="inlineStr">
        <is>
          <t>Dentro del alcance</t>
        </is>
      </c>
      <c r="G1676" s="29" t="n"/>
      <c r="H1676" s="29" t="n"/>
      <c r="I1676" s="29" t="inlineStr">
        <is>
          <t>434</t>
        </is>
      </c>
      <c r="J1676" s="29" t="inlineStr">
        <is>
          <t>Tijera de trauma 18cm</t>
        </is>
      </c>
      <c r="K1676" s="30" t="n">
        <v>0</v>
      </c>
      <c r="L1676" s="30">
        <f>'1130 Salta'!$Q$571</f>
        <v/>
      </c>
      <c r="M1676" s="30">
        <f>$K1676-$L1676</f>
        <v/>
      </c>
      <c r="N1676" s="31" t="n"/>
      <c r="O1676" s="31">
        <f>IFERROR($K1676*$N1676,"")</f>
        <v/>
      </c>
      <c r="P1676" s="31">
        <f>IFERROR($L1676*$N1676,"")</f>
        <v/>
      </c>
      <c r="Q1676" s="31" t="n"/>
      <c r="R1676" s="41" t="inlineStr">
        <is>
          <t>Sin valor unitario en SAP: la diferencia económica de este ítem no puede calcularse (dato faltante).</t>
        </is>
      </c>
      <c r="S1676" s="45" t="inlineStr">
        <is>
          <t>Sin coincidencia</t>
        </is>
      </c>
      <c r="T1676" s="29" t="inlineStr">
        <is>
          <t>Pendiente de validación: el ítem está en el Master pero no tiene código SAP confirmado</t>
        </is>
      </c>
      <c r="U1676" s="45" t="inlineStr">
        <is>
          <t>Alta de material en SAP (sin código)</t>
        </is>
      </c>
      <c r="V1676" s="29" t="inlineStr">
        <is>
          <t>Sin coincidencia</t>
        </is>
      </c>
      <c r="W1676" s="29" t="inlineStr">
        <is>
          <t>No</t>
        </is>
      </c>
      <c r="X1676" s="29" t="n"/>
      <c r="Y1676" s="29" t="inlineStr">
        <is>
          <t>Sí</t>
        </is>
      </c>
      <c r="Z1676" s="29" t="inlineStr">
        <is>
          <t>E-196</t>
        </is>
      </c>
      <c r="AA1676" s="29" t="inlineStr">
        <is>
          <t>Homologado al master E-196, pero sus códigos SAP (2000209) no figuran en el stock SAP de este centro. Mejor aproximación descartada: 2001378 TIJERA QUIRURGICA (una nomenclatura no informa dosis; similitud 0.41).</t>
        </is>
      </c>
    </row>
    <row r="1677">
      <c r="A1677" s="29" t="inlineStr">
        <is>
          <t>Salta</t>
        </is>
      </c>
      <c r="B1677" s="29" t="inlineStr">
        <is>
          <t>1130</t>
        </is>
      </c>
      <c r="C1677" s="44" t="inlineStr">
        <is>
          <t>Inventario físico sin código SAP</t>
        </is>
      </c>
      <c r="D1677" s="29" t="inlineStr">
        <is>
          <t>Sin clasificar en SAP</t>
        </is>
      </c>
      <c r="E1677" s="29" t="n"/>
      <c r="F1677" s="29" t="inlineStr">
        <is>
          <t>Dentro del alcance</t>
        </is>
      </c>
      <c r="G1677" s="29" t="n"/>
      <c r="H1677" s="29" t="n"/>
      <c r="I1677" s="29" t="inlineStr">
        <is>
          <t>341</t>
        </is>
      </c>
      <c r="J1677" s="29" t="inlineStr">
        <is>
          <t>Tramadol clorhidrato gotas 100mg/10ml</t>
        </is>
      </c>
      <c r="K1677" s="30" t="n">
        <v>0</v>
      </c>
      <c r="L1677" s="30">
        <f>'1130 Salta'!$Q$572</f>
        <v/>
      </c>
      <c r="M1677" s="30">
        <f>$K1677-$L1677</f>
        <v/>
      </c>
      <c r="N1677" s="31" t="n"/>
      <c r="O1677" s="31">
        <f>IFERROR($K1677*$N1677,"")</f>
        <v/>
      </c>
      <c r="P1677" s="31">
        <f>IFERROR($L1677*$N1677,"")</f>
        <v/>
      </c>
      <c r="Q1677" s="31" t="n"/>
      <c r="R1677" s="41" t="inlineStr">
        <is>
          <t>Sin valor unitario en SAP: la diferencia económica de este ítem no puede calcularse (dato faltante).</t>
        </is>
      </c>
      <c r="S1677" s="45" t="inlineStr">
        <is>
          <t>Sin coincidencia</t>
        </is>
      </c>
      <c r="T1677" s="29" t="inlineStr">
        <is>
          <t>Sin correspondencia confirmada: hay aproximaciones en SAP, descartadas por presentación o evidencia débil</t>
        </is>
      </c>
      <c r="U1677" s="45" t="inlineStr">
        <is>
          <t>Alta de material en SAP (sin código)</t>
        </is>
      </c>
      <c r="V1677" s="29" t="inlineStr">
        <is>
          <t>Sin coincidencia</t>
        </is>
      </c>
      <c r="W1677" s="29" t="inlineStr">
        <is>
          <t>No</t>
        </is>
      </c>
      <c r="X1677" s="29" t="n"/>
      <c r="Y1677" s="29" t="inlineStr">
        <is>
          <t>No</t>
        </is>
      </c>
      <c r="Z1677" s="29" t="n"/>
      <c r="AA1677" s="29" t="inlineStr">
        <is>
          <t>Mejor aproximación descartada: 1000635 TRAMADOL 50MG AMPOLLA (dosis/presentación distinta (10ML, 100MG vs 50MG); similitud 0.42).</t>
        </is>
      </c>
    </row>
    <row r="1678">
      <c r="A1678" s="29" t="inlineStr">
        <is>
          <t>Salta</t>
        </is>
      </c>
      <c r="B1678" s="29" t="inlineStr">
        <is>
          <t>1130</t>
        </is>
      </c>
      <c r="C1678" s="44" t="inlineStr">
        <is>
          <t>Inventario físico sin código SAP</t>
        </is>
      </c>
      <c r="D1678" s="29" t="inlineStr">
        <is>
          <t>Sin clasificar en SAP</t>
        </is>
      </c>
      <c r="E1678" s="29" t="n"/>
      <c r="F1678" s="29" t="inlineStr">
        <is>
          <t>Dentro del alcance</t>
        </is>
      </c>
      <c r="G1678" s="29" t="n"/>
      <c r="H1678" s="29" t="n"/>
      <c r="I1678" s="29" t="inlineStr">
        <is>
          <t>435</t>
        </is>
      </c>
      <c r="J1678" s="29" t="inlineStr">
        <is>
          <t>Trimetoprina / sulfametoxazol, Comprimidos x 800 mg/160 mg</t>
        </is>
      </c>
      <c r="K1678" s="30" t="n">
        <v>0</v>
      </c>
      <c r="L1678" s="30">
        <f>'1130 Salta'!$Q$573</f>
        <v/>
      </c>
      <c r="M1678" s="30">
        <f>$K1678-$L1678</f>
        <v/>
      </c>
      <c r="N1678" s="31" t="n"/>
      <c r="O1678" s="31">
        <f>IFERROR($K1678*$N1678,"")</f>
        <v/>
      </c>
      <c r="P1678" s="31">
        <f>IFERROR($L1678*$N1678,"")</f>
        <v/>
      </c>
      <c r="Q1678" s="31" t="n"/>
      <c r="R1678" s="41" t="inlineStr">
        <is>
          <t>Sin valor unitario en SAP: la diferencia económica de este ítem no puede calcularse (dato faltante).</t>
        </is>
      </c>
      <c r="S1678" s="45" t="inlineStr">
        <is>
          <t>Sin coincidencia</t>
        </is>
      </c>
      <c r="T1678" s="29" t="inlineStr">
        <is>
          <t>Pendiente de validación: el ítem está en el Master pero no tiene código SAP confirmado</t>
        </is>
      </c>
      <c r="U1678" s="45" t="inlineStr">
        <is>
          <t>Alta de material en SAP (sin código)</t>
        </is>
      </c>
      <c r="V1678" s="29" t="inlineStr">
        <is>
          <t>Sin coincidencia</t>
        </is>
      </c>
      <c r="W1678" s="29" t="inlineStr">
        <is>
          <t>No</t>
        </is>
      </c>
      <c r="X1678" s="29" t="n"/>
      <c r="Y1678" s="29" t="inlineStr">
        <is>
          <t>Sí</t>
        </is>
      </c>
      <c r="Z1678" s="29" t="inlineStr">
        <is>
          <t>M11-009</t>
        </is>
      </c>
      <c r="AA1678" s="29" t="inlineStr">
        <is>
          <t>Homologado al master M11-009, pero sus códigos SAP (1005227) no figuran en el stock SAP de este centro. Mejor aproximación descartada: 1001024 SULFAMETOXAZOL+TRIMETO 80MG/400MG 20 COM (dosis/presentación distinta (160MG, 800MG vs 80MG, 400MG); similitud 0.33).</t>
        </is>
      </c>
    </row>
    <row r="1679">
      <c r="A1679" s="29" t="inlineStr">
        <is>
          <t>Salta</t>
        </is>
      </c>
      <c r="B1679" s="29" t="inlineStr">
        <is>
          <t>1130</t>
        </is>
      </c>
      <c r="C1679" s="44" t="inlineStr">
        <is>
          <t>Inventario físico sin código SAP</t>
        </is>
      </c>
      <c r="D1679" s="29" t="inlineStr">
        <is>
          <t>Sin clasificar en SAP</t>
        </is>
      </c>
      <c r="E1679" s="29" t="n"/>
      <c r="F1679" s="29" t="inlineStr">
        <is>
          <t>Dentro del alcance</t>
        </is>
      </c>
      <c r="G1679" s="29" t="n"/>
      <c r="H1679" s="29" t="n"/>
      <c r="I1679" s="29" t="inlineStr">
        <is>
          <t>436</t>
        </is>
      </c>
      <c r="J1679" s="29" t="inlineStr">
        <is>
          <t>Tubo endotraqueal Fr 22 N5.5</t>
        </is>
      </c>
      <c r="K1679" s="30" t="n">
        <v>0</v>
      </c>
      <c r="L1679" s="30">
        <f>'1130 Salta'!$Q$574</f>
        <v/>
      </c>
      <c r="M1679" s="30">
        <f>$K1679-$L1679</f>
        <v/>
      </c>
      <c r="N1679" s="31" t="n"/>
      <c r="O1679" s="31">
        <f>IFERROR($K1679*$N1679,"")</f>
        <v/>
      </c>
      <c r="P1679" s="31">
        <f>IFERROR($L1679*$N1679,"")</f>
        <v/>
      </c>
      <c r="Q1679" s="31" t="n"/>
      <c r="R1679" s="41" t="inlineStr">
        <is>
          <t>Sin valor unitario en SAP: la diferencia económica de este ítem no puede calcularse (dato faltante).</t>
        </is>
      </c>
      <c r="S1679" s="45" t="inlineStr">
        <is>
          <t>Sin coincidencia</t>
        </is>
      </c>
      <c r="T1679" s="29" t="inlineStr">
        <is>
          <t>Sin correspondencia confirmada: hay aproximaciones en SAP, descartadas por presentación o evidencia débil</t>
        </is>
      </c>
      <c r="U1679" s="45" t="inlineStr">
        <is>
          <t>Alta de material en SAP (sin código)</t>
        </is>
      </c>
      <c r="V1679" s="29" t="inlineStr">
        <is>
          <t>Sin coincidencia</t>
        </is>
      </c>
      <c r="W1679" s="29" t="inlineStr">
        <is>
          <t>No</t>
        </is>
      </c>
      <c r="X1679" s="29" t="n"/>
      <c r="Y1679" s="29" t="inlineStr">
        <is>
          <t>No</t>
        </is>
      </c>
      <c r="Z1679" s="29" t="n"/>
      <c r="AA1679" s="29" t="inlineStr">
        <is>
          <t>Mejor aproximación descartada: 2000019 TUBO ENDOTRAQ N° 7.5 C/BALON (calibre/talle/medida distinta; similitud 0.30).</t>
        </is>
      </c>
    </row>
    <row r="1680">
      <c r="A1680" s="29" t="inlineStr">
        <is>
          <t>Salta</t>
        </is>
      </c>
      <c r="B1680" s="29" t="inlineStr">
        <is>
          <t>1130</t>
        </is>
      </c>
      <c r="C1680" s="44" t="inlineStr">
        <is>
          <t>Inventario físico sin código SAP</t>
        </is>
      </c>
      <c r="D1680" s="29" t="inlineStr">
        <is>
          <t>Sin clasificar en SAP</t>
        </is>
      </c>
      <c r="E1680" s="29" t="n"/>
      <c r="F1680" s="29" t="inlineStr">
        <is>
          <t>Dentro del alcance</t>
        </is>
      </c>
      <c r="G1680" s="29" t="n"/>
      <c r="H1680" s="29" t="n"/>
      <c r="I1680" s="29" t="inlineStr">
        <is>
          <t>437</t>
        </is>
      </c>
      <c r="J1680" s="29" t="inlineStr">
        <is>
          <t>Tubo endotraqueal Fr 24 N6</t>
        </is>
      </c>
      <c r="K1680" s="30" t="n">
        <v>0</v>
      </c>
      <c r="L1680" s="30">
        <f>'1130 Salta'!$Q$575</f>
        <v/>
      </c>
      <c r="M1680" s="30">
        <f>$K1680-$L1680</f>
        <v/>
      </c>
      <c r="N1680" s="31" t="n"/>
      <c r="O1680" s="31">
        <f>IFERROR($K1680*$N1680,"")</f>
        <v/>
      </c>
      <c r="P1680" s="31">
        <f>IFERROR($L1680*$N1680,"")</f>
        <v/>
      </c>
      <c r="Q1680" s="31" t="n"/>
      <c r="R1680" s="41" t="inlineStr">
        <is>
          <t>Sin valor unitario en SAP: la diferencia económica de este ítem no puede calcularse (dato faltante).</t>
        </is>
      </c>
      <c r="S1680" s="45" t="inlineStr">
        <is>
          <t>Sin coincidencia</t>
        </is>
      </c>
      <c r="T1680" s="29" t="inlineStr">
        <is>
          <t>Sin correspondencia confirmada: hay aproximaciones en SAP, descartadas por presentación o evidencia débil</t>
        </is>
      </c>
      <c r="U1680" s="45" t="inlineStr">
        <is>
          <t>Alta de material en SAP (sin código)</t>
        </is>
      </c>
      <c r="V1680" s="29" t="inlineStr">
        <is>
          <t>Sin coincidencia</t>
        </is>
      </c>
      <c r="W1680" s="29" t="inlineStr">
        <is>
          <t>No</t>
        </is>
      </c>
      <c r="X1680" s="29" t="n"/>
      <c r="Y1680" s="29" t="inlineStr">
        <is>
          <t>No</t>
        </is>
      </c>
      <c r="Z1680" s="29" t="n"/>
      <c r="AA1680" s="29" t="inlineStr">
        <is>
          <t>Mejor aproximación descartada: 2000078 TUBO ENDOTRAQ N° 8 C/BALON (calibre/talle/medida distinta; similitud 0.31).</t>
        </is>
      </c>
    </row>
    <row r="1681">
      <c r="A1681" s="29" t="inlineStr">
        <is>
          <t>Salta</t>
        </is>
      </c>
      <c r="B1681" s="29" t="inlineStr">
        <is>
          <t>1130</t>
        </is>
      </c>
      <c r="C1681" s="44" t="inlineStr">
        <is>
          <t>Inventario físico sin código SAP</t>
        </is>
      </c>
      <c r="D1681" s="29" t="inlineStr">
        <is>
          <t>Sin clasificar en SAP</t>
        </is>
      </c>
      <c r="E1681" s="29" t="n"/>
      <c r="F1681" s="29" t="inlineStr">
        <is>
          <t>Dentro del alcance</t>
        </is>
      </c>
      <c r="G1681" s="29" t="n"/>
      <c r="H1681" s="29" t="n"/>
      <c r="I1681" s="29" t="inlineStr">
        <is>
          <t>247</t>
        </is>
      </c>
      <c r="J1681" s="29" t="inlineStr">
        <is>
          <t>Vaselina 1000 ml</t>
        </is>
      </c>
      <c r="K1681" s="30" t="n">
        <v>0</v>
      </c>
      <c r="L1681" s="30">
        <f>'1130 Salta'!$Q$576</f>
        <v/>
      </c>
      <c r="M1681" s="30">
        <f>$K1681-$L1681</f>
        <v/>
      </c>
      <c r="N1681" s="31" t="n"/>
      <c r="O1681" s="31">
        <f>IFERROR($K1681*$N1681,"")</f>
        <v/>
      </c>
      <c r="P1681" s="31">
        <f>IFERROR($L1681*$N1681,"")</f>
        <v/>
      </c>
      <c r="Q1681" s="31" t="n"/>
      <c r="R1681" s="41" t="inlineStr">
        <is>
          <t>Sin valor unitario en SAP: la diferencia económica de este ítem no puede calcularse (dato faltante).</t>
        </is>
      </c>
      <c r="S1681" s="45" t="inlineStr">
        <is>
          <t>Sin coincidencia</t>
        </is>
      </c>
      <c r="T1681" s="29" t="inlineStr">
        <is>
          <t>Sin correspondencia confirmada: hay aproximaciones en SAP, descartadas por presentación o evidencia débil</t>
        </is>
      </c>
      <c r="U1681" s="45" t="inlineStr">
        <is>
          <t>Alta de material en SAP (sin código)</t>
        </is>
      </c>
      <c r="V1681" s="29" t="inlineStr">
        <is>
          <t>Sin coincidencia</t>
        </is>
      </c>
      <c r="W1681" s="29" t="inlineStr">
        <is>
          <t>No</t>
        </is>
      </c>
      <c r="X1681" s="29" t="n"/>
      <c r="Y1681" s="29" t="inlineStr">
        <is>
          <t>No</t>
        </is>
      </c>
      <c r="Z1681" s="29" t="n"/>
      <c r="AA1681" s="29" t="inlineStr">
        <is>
          <t>Mejor aproximación descartada: 1000053 ALCOHOL AL 96% X 1000ML (dosis coincide; similitud 0.46).</t>
        </is>
      </c>
    </row>
    <row r="1682">
      <c r="A1682" s="29" t="inlineStr">
        <is>
          <t>Salta</t>
        </is>
      </c>
      <c r="B1682" s="29" t="inlineStr">
        <is>
          <t>1130</t>
        </is>
      </c>
      <c r="C1682" s="44" t="inlineStr">
        <is>
          <t>Inventario físico sin código SAP</t>
        </is>
      </c>
      <c r="D1682" s="29" t="inlineStr">
        <is>
          <t>Sin clasificar en SAP</t>
        </is>
      </c>
      <c r="E1682" s="29" t="n"/>
      <c r="F1682" s="29" t="inlineStr">
        <is>
          <t>Dentro del alcance</t>
        </is>
      </c>
      <c r="G1682" s="29" t="n"/>
      <c r="H1682" s="29" t="n"/>
      <c r="I1682" s="29" t="inlineStr">
        <is>
          <t>441</t>
        </is>
      </c>
      <c r="J1682" s="29" t="inlineStr">
        <is>
          <t>Venda de 7 cm deportivas</t>
        </is>
      </c>
      <c r="K1682" s="30" t="n">
        <v>0</v>
      </c>
      <c r="L1682" s="30">
        <f>'1130 Salta'!$Q$577</f>
        <v/>
      </c>
      <c r="M1682" s="30">
        <f>$K1682-$L1682</f>
        <v/>
      </c>
      <c r="N1682" s="31" t="n"/>
      <c r="O1682" s="31">
        <f>IFERROR($K1682*$N1682,"")</f>
        <v/>
      </c>
      <c r="P1682" s="31">
        <f>IFERROR($L1682*$N1682,"")</f>
        <v/>
      </c>
      <c r="Q1682" s="31" t="n"/>
      <c r="R1682" s="41" t="inlineStr">
        <is>
          <t>Sin valor unitario en SAP: la diferencia económica de este ítem no puede calcularse (dato faltante).</t>
        </is>
      </c>
      <c r="S1682" s="45" t="inlineStr">
        <is>
          <t>Sin coincidencia</t>
        </is>
      </c>
      <c r="T1682" s="29" t="inlineStr">
        <is>
          <t>Sin correspondencia confirmada: hay aproximaciones en SAP, descartadas por presentación o evidencia débil</t>
        </is>
      </c>
      <c r="U1682" s="45" t="inlineStr">
        <is>
          <t>Alta de material en SAP (sin código)</t>
        </is>
      </c>
      <c r="V1682" s="29" t="inlineStr">
        <is>
          <t>Sin coincidencia</t>
        </is>
      </c>
      <c r="W1682" s="29" t="inlineStr">
        <is>
          <t>No</t>
        </is>
      </c>
      <c r="X1682" s="29" t="n"/>
      <c r="Y1682" s="29" t="inlineStr">
        <is>
          <t>No</t>
        </is>
      </c>
      <c r="Z1682" s="29" t="n"/>
      <c r="AA1682" s="29" t="inlineStr">
        <is>
          <t>Mejor aproximación descartada: 2002475 VENDAS TIPO CAMBRIC - 7CM (dosis coincide; similitud 0.55).</t>
        </is>
      </c>
    </row>
    <row r="1683">
      <c r="A1683" s="29" t="inlineStr">
        <is>
          <t>Salta</t>
        </is>
      </c>
      <c r="B1683" s="29" t="inlineStr">
        <is>
          <t>1130</t>
        </is>
      </c>
      <c r="C1683" s="44" t="inlineStr">
        <is>
          <t>Inventario físico sin código SAP</t>
        </is>
      </c>
      <c r="D1683" s="29" t="inlineStr">
        <is>
          <t>Sin clasificar en SAP</t>
        </is>
      </c>
      <c r="E1683" s="29" t="n"/>
      <c r="F1683" s="29" t="inlineStr">
        <is>
          <t>Dentro del alcance</t>
        </is>
      </c>
      <c r="G1683" s="29" t="n"/>
      <c r="H1683" s="29" t="n"/>
      <c r="I1683" s="29" t="inlineStr">
        <is>
          <t>251</t>
        </is>
      </c>
      <c r="J1683" s="29" t="inlineStr">
        <is>
          <t>Vitamina K 1amp=10mlx10mg</t>
        </is>
      </c>
      <c r="K1683" s="30" t="n">
        <v>0</v>
      </c>
      <c r="L1683" s="30">
        <f>'1130 Salta'!$Q$578</f>
        <v/>
      </c>
      <c r="M1683" s="30">
        <f>$K1683-$L1683</f>
        <v/>
      </c>
      <c r="N1683" s="31" t="n"/>
      <c r="O1683" s="31">
        <f>IFERROR($K1683*$N1683,"")</f>
        <v/>
      </c>
      <c r="P1683" s="31">
        <f>IFERROR($L1683*$N1683,"")</f>
        <v/>
      </c>
      <c r="Q1683" s="31" t="n"/>
      <c r="R1683" s="41" t="inlineStr">
        <is>
          <t>Sin valor unitario en SAP: la diferencia económica de este ítem no puede calcularse (dato faltante).</t>
        </is>
      </c>
      <c r="S1683" s="45" t="inlineStr">
        <is>
          <t>Sin coincidencia</t>
        </is>
      </c>
      <c r="T1683" s="29" t="inlineStr">
        <is>
          <t>Pendiente de validación: el ítem está en el Master pero no tiene código SAP confirmado</t>
        </is>
      </c>
      <c r="U1683" s="45" t="inlineStr">
        <is>
          <t>Alta de material en SAP (sin código)</t>
        </is>
      </c>
      <c r="V1683" s="29" t="inlineStr">
        <is>
          <t>Sin coincidencia</t>
        </is>
      </c>
      <c r="W1683" s="29" t="inlineStr">
        <is>
          <t>No</t>
        </is>
      </c>
      <c r="X1683" s="29" t="n"/>
      <c r="Y1683" s="29" t="inlineStr">
        <is>
          <t>Sí</t>
        </is>
      </c>
      <c r="Z1683" s="29" t="inlineStr">
        <is>
          <t>M16-003</t>
        </is>
      </c>
      <c r="AA1683" s="29" t="inlineStr">
        <is>
          <t>Homologado al master M16-003, pero sus códigos SAP (1000310) no figuran en el stock SAP de este centro. Mejor aproximación descartada: 2000028 JERINGA 10 ML (dosis coincide; similitud 0.38).</t>
        </is>
      </c>
    </row>
    <row r="1684">
      <c r="A1684" s="32" t="inlineStr">
        <is>
          <t>TOTAL</t>
        </is>
      </c>
      <c r="B1684" s="46" t="inlineStr">
        <is>
          <t>(los totales responden al filtro aplicado)</t>
        </is>
      </c>
      <c r="C1684" s="32" t="n"/>
      <c r="D1684" s="32" t="n"/>
      <c r="E1684" s="32" t="n"/>
      <c r="F1684" s="32" t="n"/>
      <c r="G1684" s="32" t="n"/>
      <c r="H1684" s="32" t="n"/>
      <c r="I1684" s="32" t="n"/>
      <c r="J1684" s="32" t="n"/>
      <c r="K1684" s="33">
        <f>SUBTOTAL(109,K6:K1683)</f>
        <v/>
      </c>
      <c r="L1684" s="33">
        <f>SUBTOTAL(109,L6:L1683)</f>
        <v/>
      </c>
      <c r="M1684" s="33">
        <f>SUBTOTAL(109,M6:M1683)</f>
        <v/>
      </c>
      <c r="N1684" s="32" t="n"/>
      <c r="O1684" s="32" t="n"/>
      <c r="P1684" s="32" t="n"/>
      <c r="Q1684" s="34">
        <f>SUBTOTAL(109,Q6:Q1683)</f>
        <v/>
      </c>
      <c r="R1684" s="32" t="n"/>
      <c r="S1684" s="32" t="n"/>
      <c r="T1684" s="32" t="n"/>
      <c r="U1684" s="32" t="n"/>
      <c r="V1684" s="32" t="n"/>
      <c r="W1684" s="32" t="n"/>
      <c r="X1684" s="32" t="n"/>
      <c r="Y1684" s="32" t="n"/>
      <c r="Z1684" s="32" t="n"/>
      <c r="AA1684" s="32" t="n"/>
    </row>
  </sheetData>
  <autoFilter ref="A5:AA1683"/>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P32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1" customWidth="1" style="13" min="1" max="1"/>
    <col width="8" customWidth="1" style="13" min="2" max="2"/>
    <col width="15" customWidth="1" style="13" min="3" max="3"/>
    <col width="13" customWidth="1" style="13" min="4" max="4"/>
    <col width="44" customWidth="1" style="13" min="5" max="5"/>
    <col width="13" customWidth="1" style="13" min="6" max="6"/>
    <col width="42" customWidth="1" style="13" min="7" max="7"/>
    <col width="13" customWidth="1" style="13" min="8" max="8"/>
    <col width="13" customWidth="1" style="13" min="9" max="9"/>
    <col width="14" customWidth="1" style="13" min="10" max="10"/>
    <col width="15" customWidth="1" style="13" min="11" max="11"/>
    <col width="17" customWidth="1" style="13" min="12" max="12"/>
    <col width="15" customWidth="1" style="13" min="13" max="13"/>
    <col width="46" customWidth="1" style="13" min="14" max="14"/>
    <col width="52" customWidth="1" style="13" min="15" max="15"/>
    <col width="100" customWidth="1" style="13" min="16" max="16"/>
  </cols>
  <sheetData>
    <row r="1"/>
    <row r="2">
      <c r="A2" s="26" t="inlineStr">
        <is>
          <t>Materiales a dar de baja en SAP</t>
        </is>
      </c>
    </row>
    <row r="3">
      <c r="A3" s="27" t="inlineStr">
        <is>
          <t>Materiales con recuento físico donde SAP informa MÁS unidades que el recuento. La cantidad a ajustar es la diferencia y se valoriza al valor promedio ponderado. Ordenado por impacto económico.</t>
        </is>
      </c>
    </row>
    <row r="4"/>
    <row r="5" ht="46" customHeight="1" s="13">
      <c r="A5" s="28" t="inlineStr">
        <is>
          <t>Base</t>
        </is>
      </c>
      <c r="B5" s="28" t="inlineStr">
        <is>
          <t>Centro</t>
        </is>
      </c>
      <c r="C5" s="28" t="inlineStr">
        <is>
          <t>Clasificación SAP</t>
        </is>
      </c>
      <c r="D5" s="28" t="inlineStr">
        <is>
          <t>Código SAP (Material)</t>
        </is>
      </c>
      <c r="E5" s="28" t="inlineStr">
        <is>
          <t>Nomenclatura SAP</t>
        </is>
      </c>
      <c r="F5" s="28" t="inlineStr">
        <is>
          <t>Código Avain</t>
        </is>
      </c>
      <c r="G5" s="28" t="inlineStr">
        <is>
          <t>Nombre en inventario físico Avain</t>
        </is>
      </c>
      <c r="H5" s="28" t="inlineStr">
        <is>
          <t>Cantidad SAP · UNIDADES</t>
        </is>
      </c>
      <c r="I5" s="28" t="inlineStr">
        <is>
          <t>Cantidad física · UNIDADES</t>
        </is>
      </c>
      <c r="J5" s="28" t="inlineStr">
        <is>
          <t>Cantidad a ajustar · UNIDADES</t>
        </is>
      </c>
      <c r="K5" s="28" t="inlineStr">
        <is>
          <t>VU promedio ponderado · IMPORTE $ por unidad</t>
        </is>
      </c>
      <c r="L5" s="28" t="inlineStr">
        <is>
          <t>Valor económico del ajuste · IMPORTE $</t>
        </is>
      </c>
      <c r="M5" s="28" t="inlineStr">
        <is>
          <t>Nivel de coincidencia</t>
        </is>
      </c>
      <c r="N5" s="28" t="inlineStr">
        <is>
          <t>Estado de homologación / validación</t>
        </is>
      </c>
      <c r="O5" s="28" t="inlineStr">
        <is>
          <t>Alerta de valorización</t>
        </is>
      </c>
      <c r="P5" s="28" t="inlineStr">
        <is>
          <t>Observaciones</t>
        </is>
      </c>
    </row>
    <row r="6">
      <c r="A6" s="29" t="inlineStr">
        <is>
          <t>Neuquén</t>
        </is>
      </c>
      <c r="B6" s="29" t="inlineStr">
        <is>
          <t>1060</t>
        </is>
      </c>
      <c r="C6" s="29" t="inlineStr">
        <is>
          <t>Descartables</t>
        </is>
      </c>
      <c r="D6" s="29" t="inlineStr">
        <is>
          <t>2001249</t>
        </is>
      </c>
      <c r="E6" s="29" t="inlineStr">
        <is>
          <t>TIRAS REACTIVAS OPTIUM NEO H</t>
        </is>
      </c>
      <c r="F6" s="29" t="inlineStr">
        <is>
          <t>340; 385</t>
        </is>
      </c>
      <c r="G6" s="29" t="inlineStr">
        <is>
          <t>TIRAS REACTIVAS HGT; TIRAS REACTIVAS OPTIUM NEO H (CAJA X 50)</t>
        </is>
      </c>
      <c r="H6" s="30" t="n">
        <v>25947</v>
      </c>
      <c r="I6" s="30" t="n">
        <v>0</v>
      </c>
      <c r="J6" s="30" t="n">
        <v>25947</v>
      </c>
      <c r="K6" s="31" t="n">
        <v>415.0716668593672</v>
      </c>
      <c r="L6" s="31">
        <f>$J6*$K6</f>
        <v/>
      </c>
      <c r="M6" s="42" t="inlineStr">
        <is>
          <t>Media</t>
        </is>
      </c>
      <c r="N6" s="29" t="inlineStr">
        <is>
          <t>Homologado – confianza Media – pendiente de validación</t>
        </is>
      </c>
      <c r="O6" s="29" t="n"/>
      <c r="P6" s="29" t="inlineStr">
        <is>
          <t>Varias denominaciones del inventario físico corresponden a este material SAP (340 TIRAS REACTIVAS HGT; 385 TIRAS REACTIVAS OPTIUM NEO H (CAJA X 50)). Se sumaron las cantidades físicas. Homologación: confianza base Alta + confianza SAP Media → Media. Otros códigos SAP del master no están en el stock de este centro: 2001327, 2001422. Cruce por nomenclatura: similitud 0.88. El material ocupa 2 filas en la hoja 1060 NQN (lote/almacén). La cantidad SAP y la física de esta vista son el total del material.</t>
        </is>
      </c>
    </row>
    <row r="7">
      <c r="A7" s="29" t="inlineStr">
        <is>
          <t>Neuquén</t>
        </is>
      </c>
      <c r="B7" s="29" t="inlineStr">
        <is>
          <t>1060</t>
        </is>
      </c>
      <c r="C7" s="29" t="inlineStr">
        <is>
          <t>Descartables</t>
        </is>
      </c>
      <c r="D7" s="29" t="inlineStr">
        <is>
          <t>2001752</t>
        </is>
      </c>
      <c r="E7" s="29" t="inlineStr">
        <is>
          <t>TEST 6 DROGAS x saliva</t>
        </is>
      </c>
      <c r="F7" s="29" t="inlineStr">
        <is>
          <t>374</t>
        </is>
      </c>
      <c r="G7" s="29" t="inlineStr">
        <is>
          <t>TEST DE DROGA SALIVA (CAJA X 25 UNIDADES)</t>
        </is>
      </c>
      <c r="H7" s="30" t="n">
        <v>340</v>
      </c>
      <c r="I7" s="30" t="n">
        <v>8</v>
      </c>
      <c r="J7" s="30" t="n">
        <v>332</v>
      </c>
      <c r="K7" s="31" t="n">
        <v>27080.83547058824</v>
      </c>
      <c r="L7" s="31">
        <f>$J7*$K7</f>
        <v/>
      </c>
      <c r="M7" s="38" t="inlineStr">
        <is>
          <t>Baja</t>
        </is>
      </c>
      <c r="N7" s="29" t="inlineStr">
        <is>
          <t>Homologado – confianza Baja – pendiente de validación</t>
        </is>
      </c>
      <c r="O7" s="29" t="n"/>
      <c r="P7" s="29" t="inlineStr">
        <is>
          <t>Cruce por nomenclatura: calibre/talle/medida distinta; similitud 0.62. El material ocupa 2 filas en la hoja 1060 NQN (lote/almacén). La cantidad SAP y la física de esta vista son el total del material.</t>
        </is>
      </c>
    </row>
    <row r="8">
      <c r="A8" s="29" t="inlineStr">
        <is>
          <t>San Juan</t>
        </is>
      </c>
      <c r="B8" s="29" t="inlineStr">
        <is>
          <t>1120</t>
        </is>
      </c>
      <c r="C8" s="29" t="inlineStr">
        <is>
          <t>Descartables</t>
        </is>
      </c>
      <c r="D8" s="29" t="inlineStr">
        <is>
          <t>2000363</t>
        </is>
      </c>
      <c r="E8" s="29" t="inlineStr">
        <is>
          <t>MASCARA PARA O2 ADULTO CON RESERVORIO</t>
        </is>
      </c>
      <c r="F8" s="29" t="inlineStr">
        <is>
          <t>DESC93</t>
        </is>
      </c>
      <c r="G8" s="29" t="inlineStr">
        <is>
          <t>Mascaras para oxigeno c/ reservorio</t>
        </is>
      </c>
      <c r="H8" s="30" t="n">
        <v>2912</v>
      </c>
      <c r="I8" s="30" t="n">
        <v>50</v>
      </c>
      <c r="J8" s="30" t="n">
        <v>2862</v>
      </c>
      <c r="K8" s="31" t="n">
        <v>1594.02799793956</v>
      </c>
      <c r="L8" s="31">
        <f>$J8*$K8</f>
        <v/>
      </c>
      <c r="M8" s="42" t="inlineStr">
        <is>
          <t>Media</t>
        </is>
      </c>
      <c r="N8" s="29" t="inlineStr">
        <is>
          <t>Homologado – confianza Media – pendiente de validación</t>
        </is>
      </c>
      <c r="O8" s="41" t="inlineStr">
        <is>
          <t>Valorización a validar: relación de cantidades 58 a 1 entre SAP y el recuento físico. Sugiere distinta unidad de medida (SAP por caja o envase y el recuento por unidad). La diferencia económica de esta fila no debe tomarse como definitiva.</t>
        </is>
      </c>
      <c r="P8" s="29" t="inlineStr">
        <is>
          <t>Homologación: confianza base Media + confianza SAP Media → Media. Otros códigos SAP del master no están en el stock de este centro: 2000364.</t>
        </is>
      </c>
    </row>
    <row r="9">
      <c r="A9" s="29" t="inlineStr">
        <is>
          <t>Neuquén</t>
        </is>
      </c>
      <c r="B9" s="29" t="inlineStr">
        <is>
          <t>1060</t>
        </is>
      </c>
      <c r="C9" s="29" t="inlineStr">
        <is>
          <t>Medicamentos</t>
        </is>
      </c>
      <c r="D9" s="29" t="inlineStr">
        <is>
          <t>1000089</t>
        </is>
      </c>
      <c r="E9" s="29" t="inlineStr">
        <is>
          <t>SOLUCION FISIOLOGICA DE 500CC</t>
        </is>
      </c>
      <c r="F9" s="29" t="inlineStr">
        <is>
          <t>212</t>
        </is>
      </c>
      <c r="G9" s="29" t="inlineStr">
        <is>
          <t>SOLUCIÓN FISIOLÓGICA</t>
        </is>
      </c>
      <c r="H9" s="30" t="n">
        <v>3471</v>
      </c>
      <c r="I9" s="30" t="n">
        <v>0</v>
      </c>
      <c r="J9" s="30" t="n">
        <v>3471</v>
      </c>
      <c r="K9" s="31" t="n">
        <v>1081.685701526937</v>
      </c>
      <c r="L9" s="31">
        <f>$J9*$K9</f>
        <v/>
      </c>
      <c r="M9" s="42" t="inlineStr">
        <is>
          <t>Media</t>
        </is>
      </c>
      <c r="N9" s="29" t="inlineStr">
        <is>
          <t>Homologado – confianza Media – pendiente de validación</t>
        </is>
      </c>
      <c r="O9" s="29" t="n"/>
      <c r="P9" s="29" t="inlineStr">
        <is>
          <t>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10">
      <c r="A10" s="29" t="inlineStr">
        <is>
          <t>Neuquén</t>
        </is>
      </c>
      <c r="B10" s="29" t="inlineStr">
        <is>
          <t>1060</t>
        </is>
      </c>
      <c r="C10" s="29" t="inlineStr">
        <is>
          <t>Medicamentos</t>
        </is>
      </c>
      <c r="D10" s="29" t="inlineStr">
        <is>
          <t>1000010</t>
        </is>
      </c>
      <c r="E10" s="29" t="inlineStr">
        <is>
          <t>HIDROCORTISONA 500MG  AMPOLLA</t>
        </is>
      </c>
      <c r="F10" s="29" t="inlineStr">
        <is>
          <t>130</t>
        </is>
      </c>
      <c r="G10" s="29" t="inlineStr">
        <is>
          <t>HIDROCORTISONA 500 MG AMP</t>
        </is>
      </c>
      <c r="H10" s="30" t="n">
        <v>2010</v>
      </c>
      <c r="I10" s="30" t="n">
        <v>343</v>
      </c>
      <c r="J10" s="30" t="n">
        <v>1667</v>
      </c>
      <c r="K10" s="31" t="n">
        <v>2174.783781094527</v>
      </c>
      <c r="L10" s="31">
        <f>$J10*$K10</f>
        <v/>
      </c>
      <c r="M10" s="37" t="inlineStr">
        <is>
          <t>Alta</t>
        </is>
      </c>
      <c r="N10" s="29" t="inlineStr">
        <is>
          <t>Homologado – confianza Alta</t>
        </is>
      </c>
      <c r="O10" s="29" t="n"/>
      <c r="P10" s="29" t="inlineStr">
        <is>
          <t>Homologación: confianza base Alta + confianza SAP Alta → Alta. El material ocupa 17 filas en la hoja 1060 NQN (lote/almacén). La cantidad SAP y la física de esta vista son el total del material.</t>
        </is>
      </c>
    </row>
    <row r="11">
      <c r="A11" s="29" t="inlineStr">
        <is>
          <t>Neuquén</t>
        </is>
      </c>
      <c r="B11" s="29" t="inlineStr">
        <is>
          <t>1060</t>
        </is>
      </c>
      <c r="C11" s="29" t="inlineStr">
        <is>
          <t>Medicamentos</t>
        </is>
      </c>
      <c r="D11" s="29" t="inlineStr">
        <is>
          <t>1000199</t>
        </is>
      </c>
      <c r="E11" s="29" t="inlineStr">
        <is>
          <t>GLUCONATO DE CALCIO</t>
        </is>
      </c>
      <c r="F11" s="29" t="inlineStr">
        <is>
          <t>122</t>
        </is>
      </c>
      <c r="G11" s="29" t="inlineStr">
        <is>
          <t>GLUCONATO DE CALCIO AMP</t>
        </is>
      </c>
      <c r="H11" s="30" t="n">
        <v>3010</v>
      </c>
      <c r="I11" s="30" t="n">
        <v>290</v>
      </c>
      <c r="J11" s="30" t="n">
        <v>2720</v>
      </c>
      <c r="K11" s="31" t="n">
        <v>1303.294033222591</v>
      </c>
      <c r="L11" s="31">
        <f>$J11*$K11</f>
        <v/>
      </c>
      <c r="M11" s="37" t="inlineStr">
        <is>
          <t>Alta</t>
        </is>
      </c>
      <c r="N11" s="29" t="inlineStr">
        <is>
          <t>Homologado – confianza Alta</t>
        </is>
      </c>
      <c r="O11" s="29" t="n"/>
      <c r="P11" s="29" t="inlineStr">
        <is>
          <t>Homologado al master M03-006, pero sus códigos SAP (1005248) no figuran en el stock SAP de este centro. Cruce por nomenclatura: similitud 0.93. El material ocupa 2 filas en la hoja 1060 NQN (lote/almacén). La cantidad SAP y la física de esta vista son el total del material.</t>
        </is>
      </c>
    </row>
    <row r="12">
      <c r="A12" s="29" t="inlineStr">
        <is>
          <t>Neuquén</t>
        </is>
      </c>
      <c r="B12" s="29" t="inlineStr">
        <is>
          <t>1060</t>
        </is>
      </c>
      <c r="C12" s="29" t="inlineStr">
        <is>
          <t>Medicamentos</t>
        </is>
      </c>
      <c r="D12" s="29" t="inlineStr">
        <is>
          <t>1000005</t>
        </is>
      </c>
      <c r="E12" s="29" t="inlineStr">
        <is>
          <t>AMIODARONA 150MG AMPOLLA DE 3 ML INYEC</t>
        </is>
      </c>
      <c r="F12" s="29" t="inlineStr">
        <is>
          <t>342</t>
        </is>
      </c>
      <c r="G12" s="29" t="inlineStr">
        <is>
          <t>AMIODARONA AMP</t>
        </is>
      </c>
      <c r="H12" s="30" t="n">
        <v>3456</v>
      </c>
      <c r="I12" s="30" t="n">
        <v>55</v>
      </c>
      <c r="J12" s="30" t="n">
        <v>3401</v>
      </c>
      <c r="K12" s="31" t="n">
        <v>947.2201012731473</v>
      </c>
      <c r="L12" s="31">
        <f>$J12*$K12</f>
        <v/>
      </c>
      <c r="M12" s="42" t="inlineStr">
        <is>
          <t>Media</t>
        </is>
      </c>
      <c r="N12" s="29" t="inlineStr">
        <is>
          <t>Homologado – confianza Media – pendiente de validación</t>
        </is>
      </c>
      <c r="O12" s="41" t="inlineStr">
        <is>
          <t>Valorización a validar: relación de cantidades 63 a 1 entre SAP y el recuento físico. Sugiere distinta unidad de medida (SAP por caja o envase y el recuento por unidad). La diferencia económica de esta fila no debe tomarse como definitiva.</t>
        </is>
      </c>
      <c r="P12" s="29" t="inlineStr">
        <is>
          <t>Homologación: confianza base Media + confianza SAP Alta → Media. El material ocupa 26 filas en la hoja 1060 NQN (lote/almacén). La cantidad SAP y la física de esta vista son el total del material.</t>
        </is>
      </c>
    </row>
    <row r="13">
      <c r="A13" s="29" t="inlineStr">
        <is>
          <t>Neuquén</t>
        </is>
      </c>
      <c r="B13" s="29" t="inlineStr">
        <is>
          <t>1060</t>
        </is>
      </c>
      <c r="C13" s="29" t="inlineStr">
        <is>
          <t>Medicamentos</t>
        </is>
      </c>
      <c r="D13" s="29" t="inlineStr">
        <is>
          <t>1000124</t>
        </is>
      </c>
      <c r="E13" s="29" t="inlineStr">
        <is>
          <t>IBUPROFENO COMP 600MG</t>
        </is>
      </c>
      <c r="F13" s="29" t="inlineStr">
        <is>
          <t>396</t>
        </is>
      </c>
      <c r="G13" s="29" t="inlineStr">
        <is>
          <t>IBUPROFENO 600MG COMP RECUBIERTOS</t>
        </is>
      </c>
      <c r="H13" s="30" t="n">
        <v>21380</v>
      </c>
      <c r="I13" s="30" t="n">
        <v>690</v>
      </c>
      <c r="J13" s="30" t="n">
        <v>20690</v>
      </c>
      <c r="K13" s="31" t="n">
        <v>148.2219789522919</v>
      </c>
      <c r="L13" s="31">
        <f>$J13*$K13</f>
        <v/>
      </c>
      <c r="M13" s="42" t="inlineStr">
        <is>
          <t>Media</t>
        </is>
      </c>
      <c r="N13" s="29" t="inlineStr">
        <is>
          <t>Homologado – confianza Media – pendiente de validación</t>
        </is>
      </c>
      <c r="O13" s="29" t="n"/>
      <c r="P13" s="29" t="inlineStr">
        <is>
          <t>Homologación: confianza base Media + confianza SAP Alta → Media. El material ocupa 34 filas en la hoja 1060 NQN (lote/almacén). La cantidad SAP y la física de esta vista son el total del material.</t>
        </is>
      </c>
    </row>
    <row r="14">
      <c r="A14" s="29" t="inlineStr">
        <is>
          <t>Neuquén</t>
        </is>
      </c>
      <c r="B14" s="29" t="inlineStr">
        <is>
          <t>1060</t>
        </is>
      </c>
      <c r="C14" s="29" t="inlineStr">
        <is>
          <t>Medicamentos</t>
        </is>
      </c>
      <c r="D14" s="29" t="inlineStr">
        <is>
          <t>1000430</t>
        </is>
      </c>
      <c r="E14" s="29" t="inlineStr">
        <is>
          <t>POEN BIOPTAL GOTAS</t>
        </is>
      </c>
      <c r="F14" s="29" t="inlineStr">
        <is>
          <t>188; 390</t>
        </is>
      </c>
      <c r="G14" s="29" t="inlineStr">
        <is>
          <t>POEN-BIOPTAL NF COLIRIO; POENBIOPTAL GOTAS OFT X 5 ML</t>
        </is>
      </c>
      <c r="H14" s="30" t="n">
        <v>689</v>
      </c>
      <c r="I14" s="30" t="n">
        <v>79</v>
      </c>
      <c r="J14" s="30" t="n">
        <v>610</v>
      </c>
      <c r="K14" s="31" t="n">
        <v>4448.827503628447</v>
      </c>
      <c r="L14" s="31">
        <f>$J14*$K14</f>
        <v/>
      </c>
      <c r="M14" s="38" t="inlineStr">
        <is>
          <t>Baja</t>
        </is>
      </c>
      <c r="N14" s="29" t="inlineStr">
        <is>
          <t>Homologado – confianza Baja – pendiente de validación</t>
        </is>
      </c>
      <c r="O14" s="29" t="n"/>
      <c r="P14" s="29" t="inlineStr">
        <is>
          <t>Varias denominaciones del inventario físico corresponden a este material SAP (188 POEN-BIOPTAL NF COLIRIO; 390 POENBIOPTAL GOTAS OFT X 5 ML). Se sumaron las cantidades físicas. Cruce por nomenclatura: similitud 0.63. Cruce por nomenclatura: una nomenclatura no informa dosis; similitud 0.64.</t>
        </is>
      </c>
    </row>
    <row r="15">
      <c r="A15" s="29" t="inlineStr">
        <is>
          <t>Neuquén</t>
        </is>
      </c>
      <c r="B15" s="29" t="inlineStr">
        <is>
          <t>1060</t>
        </is>
      </c>
      <c r="C15" s="29" t="inlineStr">
        <is>
          <t>Medicamentos</t>
        </is>
      </c>
      <c r="D15" s="29" t="inlineStr">
        <is>
          <t>1000045</t>
        </is>
      </c>
      <c r="E15" s="29" t="inlineStr">
        <is>
          <t>DICLOFENAC 75MG AMPOLLA 3ML</t>
        </is>
      </c>
      <c r="F15" s="29" t="inlineStr">
        <is>
          <t>80</t>
        </is>
      </c>
      <c r="G15" s="29" t="inlineStr">
        <is>
          <t>DICLOFENAC AMP</t>
        </is>
      </c>
      <c r="H15" s="30" t="n">
        <v>11285</v>
      </c>
      <c r="I15" s="30" t="n">
        <v>33</v>
      </c>
      <c r="J15" s="30" t="n">
        <v>11252</v>
      </c>
      <c r="K15" s="31" t="n">
        <v>236.1373017279574</v>
      </c>
      <c r="L15" s="31">
        <f>$J15*$K15</f>
        <v/>
      </c>
      <c r="M15" s="42" t="inlineStr">
        <is>
          <t>Media</t>
        </is>
      </c>
      <c r="N15" s="29" t="inlineStr">
        <is>
          <t>Homologado – confianza Media – pendiente de validación</t>
        </is>
      </c>
      <c r="O15" s="41" t="inlineStr">
        <is>
          <t>Valorización a validar: relación de cantidades 342 a 1 entre SAP y el recuento físico. Sugiere distinta unidad de medida (SAP por caja o envase y el recuento por unidad). La diferencia económica de esta fila no debe tomarse como definitiva.</t>
        </is>
      </c>
      <c r="P15" s="29" t="inlineStr">
        <is>
          <t>Cruce por nomenclatura: una nomenclatura no informa dosis; similitud 0.76. El material ocupa 42 filas en la hoja 1060 NQN (lote/almacén). La cantidad SAP y la física de esta vista son el total del material.</t>
        </is>
      </c>
    </row>
    <row r="16">
      <c r="A16" s="29" t="inlineStr">
        <is>
          <t>Neuquén</t>
        </is>
      </c>
      <c r="B16" s="29" t="inlineStr">
        <is>
          <t>1060</t>
        </is>
      </c>
      <c r="C16" s="29" t="inlineStr">
        <is>
          <t>Medicamentos</t>
        </is>
      </c>
      <c r="D16" s="29" t="inlineStr">
        <is>
          <t>1000035</t>
        </is>
      </c>
      <c r="E16" s="29" t="inlineStr">
        <is>
          <t>SOLUCIÓN RINGER LACTATO 500 ML</t>
        </is>
      </c>
      <c r="F16" s="29" t="inlineStr">
        <is>
          <t>216</t>
        </is>
      </c>
      <c r="G16" s="29" t="inlineStr">
        <is>
          <t>SOLUCIÓN RINGER LACTATO</t>
        </is>
      </c>
      <c r="H16" s="30" t="n">
        <v>1813</v>
      </c>
      <c r="I16" s="30" t="n">
        <v>228</v>
      </c>
      <c r="J16" s="30" t="n">
        <v>1585</v>
      </c>
      <c r="K16" s="31" t="n">
        <v>1562.301268615554</v>
      </c>
      <c r="L16" s="31">
        <f>$J16*$K16</f>
        <v/>
      </c>
      <c r="M16" s="42" t="inlineStr">
        <is>
          <t>Media</t>
        </is>
      </c>
      <c r="N16" s="29" t="inlineStr">
        <is>
          <t>Homologado – confianza Media – pendiente de validación</t>
        </is>
      </c>
      <c r="O16" s="29" t="n"/>
      <c r="P16" s="29" t="inlineStr">
        <is>
          <t>Homologación: confianza base Media + confianza SAP Alta → Media. El material ocupa 18 filas en la hoja 1060 NQN (lote/almacén). La cantidad SAP y la física de esta vista son el total del material.</t>
        </is>
      </c>
    </row>
    <row r="17">
      <c r="A17" s="29" t="inlineStr">
        <is>
          <t>Neuquén</t>
        </is>
      </c>
      <c r="B17" s="29" t="inlineStr">
        <is>
          <t>1060</t>
        </is>
      </c>
      <c r="C17" s="29" t="inlineStr">
        <is>
          <t>Descartables</t>
        </is>
      </c>
      <c r="D17" s="29" t="inlineStr">
        <is>
          <t>2000470</t>
        </is>
      </c>
      <c r="E17" s="29" t="inlineStr">
        <is>
          <t>OTOSCOPIO</t>
        </is>
      </c>
      <c r="F17" s="29" t="inlineStr">
        <is>
          <t>530</t>
        </is>
      </c>
      <c r="G17" s="29" t="inlineStr">
        <is>
          <t>OTOSCOPIO</t>
        </is>
      </c>
      <c r="H17" s="30" t="n">
        <v>71</v>
      </c>
      <c r="I17" s="30" t="n">
        <v>11</v>
      </c>
      <c r="J17" s="30" t="n">
        <v>60</v>
      </c>
      <c r="K17" s="31" t="n">
        <v>38328.94197183099</v>
      </c>
      <c r="L17" s="31">
        <f>$J17*$K17</f>
        <v/>
      </c>
      <c r="M17" s="37" t="inlineStr">
        <is>
          <t>Alta</t>
        </is>
      </c>
      <c r="N17" s="29" t="inlineStr">
        <is>
          <t>Homologado – confianza Alta</t>
        </is>
      </c>
      <c r="O17" s="29" t="n"/>
      <c r="P17" s="29" t="inlineStr">
        <is>
          <t>Homologación: confianza base Alta + confianza SAP Alta → Alta. El material ocupa 2 filas en la hoja 1060 NQN (lote/almacén). La cantidad SAP y la física de esta vista son el total del material.</t>
        </is>
      </c>
    </row>
    <row r="18">
      <c r="A18" s="29" t="inlineStr">
        <is>
          <t>Neuquén</t>
        </is>
      </c>
      <c r="B18" s="29" t="inlineStr">
        <is>
          <t>1060</t>
        </is>
      </c>
      <c r="C18" s="29" t="inlineStr">
        <is>
          <t>Medicamentos</t>
        </is>
      </c>
      <c r="D18" s="29" t="inlineStr">
        <is>
          <t>1000497</t>
        </is>
      </c>
      <c r="E18" s="29" t="inlineStr">
        <is>
          <t>IODOPOVIDONA SOLUC 10% X 60 ML</t>
        </is>
      </c>
      <c r="F18" s="29" t="inlineStr">
        <is>
          <t>137; 469</t>
        </is>
      </c>
      <c r="G18" s="29" t="inlineStr">
        <is>
          <t>IODOPOVIDONA 1000 ML; iodopovidona x 60 ml</t>
        </is>
      </c>
      <c r="H18" s="30" t="n">
        <v>360</v>
      </c>
      <c r="I18" s="30" t="n">
        <v>71</v>
      </c>
      <c r="J18" s="30" t="n">
        <v>289</v>
      </c>
      <c r="K18" s="31" t="n">
        <v>7619.642194444443</v>
      </c>
      <c r="L18" s="31">
        <f>$J18*$K18</f>
        <v/>
      </c>
      <c r="M18" s="38" t="inlineStr">
        <is>
          <t>Baja</t>
        </is>
      </c>
      <c r="N18" s="29" t="inlineStr">
        <is>
          <t>Homologado – confianza Baja – pendiente de validación</t>
        </is>
      </c>
      <c r="O18" s="29" t="n"/>
      <c r="P18" s="29" t="inlineStr">
        <is>
          <t>Varias denominaciones del inventario físico corresponden a este material SAP (137 IODOPOVIDONA 1000 ML; 469 iodopovidona x 60 ml). Se sumaron las cantidades físicas. Homologación: confianza base Alta + confianza SAP Media → Media. Aunque la homologación vincula estos registros, la presentación no coincide con el material imputado (dosis/presentación distinta (1000ML vs 10%, 60ML); similitud 0.52). Nivel degradado a Baja: verificar si corresponde otro código SAP. Otros códigos SAP del master no están en el stock de este centro: 1000590. Cruce por nomenclatura: dosis coincide; similitud 0.81. El material ocupa 8 filas en la hoja 1060 NQN (lote/almacén). La cantidad SAP y la física de esta vista son el total del material.</t>
        </is>
      </c>
    </row>
    <row r="19">
      <c r="A19" s="29" t="inlineStr">
        <is>
          <t>Neuquén</t>
        </is>
      </c>
      <c r="B19" s="29" t="inlineStr">
        <is>
          <t>1060</t>
        </is>
      </c>
      <c r="C19" s="29" t="inlineStr">
        <is>
          <t>Medicamentos</t>
        </is>
      </c>
      <c r="D19" s="29" t="inlineStr">
        <is>
          <t>1000094</t>
        </is>
      </c>
      <c r="E19" s="29" t="inlineStr">
        <is>
          <t>DEXAMETASONA INY 4MG/ML AMPOLLA</t>
        </is>
      </c>
      <c r="F19" s="29" t="inlineStr">
        <is>
          <t>73</t>
        </is>
      </c>
      <c r="G19" s="29" t="inlineStr">
        <is>
          <t>DEXAMETASONA AMP</t>
        </is>
      </c>
      <c r="H19" s="30" t="n">
        <v>6527</v>
      </c>
      <c r="I19" s="30" t="n">
        <v>193</v>
      </c>
      <c r="J19" s="30" t="n">
        <v>6334</v>
      </c>
      <c r="K19" s="31" t="n">
        <v>330.9525386854604</v>
      </c>
      <c r="L19" s="31">
        <f>$J19*$K19</f>
        <v/>
      </c>
      <c r="M19" s="42" t="inlineStr">
        <is>
          <t>Media</t>
        </is>
      </c>
      <c r="N19" s="29" t="inlineStr">
        <is>
          <t>Homologado – confianza Media – pendiente de validación</t>
        </is>
      </c>
      <c r="O19" s="29" t="n"/>
      <c r="P19" s="29" t="inlineStr">
        <is>
          <t>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20">
      <c r="A20" s="29" t="inlineStr">
        <is>
          <t>San Juan</t>
        </is>
      </c>
      <c r="B20" s="29" t="inlineStr">
        <is>
          <t>1120</t>
        </is>
      </c>
      <c r="C20" s="29" t="inlineStr">
        <is>
          <t>Medicamentos</t>
        </is>
      </c>
      <c r="D20" s="29" t="inlineStr">
        <is>
          <t>1000478</t>
        </is>
      </c>
      <c r="E20" s="29" t="inlineStr">
        <is>
          <t>DEXAMETASONA 8MG/2ML AMP(DESCONTINUADO)</t>
        </is>
      </c>
      <c r="F20" s="29" t="inlineStr">
        <is>
          <t>MED55</t>
        </is>
      </c>
      <c r="G20" s="29" t="inlineStr">
        <is>
          <t>Dexametasona 8mg Amp x 2 ml</t>
        </is>
      </c>
      <c r="H20" s="30" t="n">
        <v>2853</v>
      </c>
      <c r="I20" s="30" t="n">
        <v>100</v>
      </c>
      <c r="J20" s="30" t="n">
        <v>2753</v>
      </c>
      <c r="K20" s="31" t="n">
        <v>702.7041044514547</v>
      </c>
      <c r="L20" s="31">
        <f>$J20*$K20</f>
        <v/>
      </c>
      <c r="M20" s="37" t="inlineStr">
        <is>
          <t>Alta</t>
        </is>
      </c>
      <c r="N20" s="29" t="inlineStr">
        <is>
          <t>Homologado – confianza Alta</t>
        </is>
      </c>
      <c r="O20" s="29" t="n"/>
      <c r="P20" s="29" t="inlineStr">
        <is>
          <t>Homologación: confianza base Alta + confianza SAP Alta → Alta. El material ocupa 12 filas en la hoja 1120 SJ (lote/almacén). La cantidad SAP y la física de esta vista son el total del material.</t>
        </is>
      </c>
    </row>
    <row r="21">
      <c r="A21" s="29" t="inlineStr">
        <is>
          <t>Neuquén</t>
        </is>
      </c>
      <c r="B21" s="29" t="inlineStr">
        <is>
          <t>1060</t>
        </is>
      </c>
      <c r="C21" s="29" t="inlineStr">
        <is>
          <t>Descartables</t>
        </is>
      </c>
      <c r="D21" s="29" t="inlineStr">
        <is>
          <t>2000058</t>
        </is>
      </c>
      <c r="E21" s="29" t="inlineStr">
        <is>
          <t>LANCETA ESTERIL</t>
        </is>
      </c>
      <c r="F21" s="29" t="inlineStr">
        <is>
          <t>527</t>
        </is>
      </c>
      <c r="G21" s="29" t="inlineStr">
        <is>
          <t>LANCETAS</t>
        </is>
      </c>
      <c r="H21" s="30" t="n">
        <v>20552</v>
      </c>
      <c r="I21" s="30" t="n">
        <v>300</v>
      </c>
      <c r="J21" s="30" t="n">
        <v>20252</v>
      </c>
      <c r="K21" s="31" t="n">
        <v>92.77272284935772</v>
      </c>
      <c r="L21" s="31">
        <f>$J21*$K21</f>
        <v/>
      </c>
      <c r="M21" s="38" t="inlineStr">
        <is>
          <t>Baja</t>
        </is>
      </c>
      <c r="N21" s="29" t="inlineStr">
        <is>
          <t>Homologado – confianza Baja – pendiente de validación</t>
        </is>
      </c>
      <c r="O21" s="41" t="inlineStr">
        <is>
          <t>Valorización a validar: relación de cantidades 69 a 1 entre SAP y el recuento físico. Sugiere distinta unidad de medida (SAP por caja o envase y el recuento por unidad). La diferencia económica de esta fila no debe tomarse como definitiva.</t>
        </is>
      </c>
      <c r="P21" s="29" t="inlineStr">
        <is>
          <t>La homologación no confirma la equivalencia (confianza base Sin coincidencia / confianza SAP Alta). Se imputó al código SAP del master con nivel Baja para no perder el recuento; requiere validación. Homologación: confianza base Sin coincidencia + confianza SAP Alta → Baja. El material ocupa 2 filas en la hoja 1060 NQN (lote/almacén). La cantidad SAP y la física de esta vista son el total del material.</t>
        </is>
      </c>
    </row>
    <row r="22">
      <c r="A22" s="29" t="inlineStr">
        <is>
          <t>San Juan</t>
        </is>
      </c>
      <c r="B22" s="29" t="inlineStr">
        <is>
          <t>1120</t>
        </is>
      </c>
      <c r="C22" s="29" t="inlineStr">
        <is>
          <t>Medicamentos</t>
        </is>
      </c>
      <c r="D22" s="29" t="inlineStr">
        <is>
          <t>1001129</t>
        </is>
      </c>
      <c r="E22" s="29" t="inlineStr">
        <is>
          <t>BUCOANGIN CARAM ANTIB X9</t>
        </is>
      </c>
      <c r="F22" s="29" t="inlineStr">
        <is>
          <t>MED30</t>
        </is>
      </c>
      <c r="G22" s="29" t="inlineStr">
        <is>
          <t>Caramelos antigripales con benzocaina 20.7mg</t>
        </is>
      </c>
      <c r="H22" s="30" t="n">
        <v>964</v>
      </c>
      <c r="I22" s="30" t="n">
        <v>351</v>
      </c>
      <c r="J22" s="30" t="n">
        <v>613</v>
      </c>
      <c r="K22" s="31" t="n">
        <v>2964.011099585062</v>
      </c>
      <c r="L22" s="31">
        <f>$J22*$K22</f>
        <v/>
      </c>
      <c r="M22" s="38" t="inlineStr">
        <is>
          <t>Baja</t>
        </is>
      </c>
      <c r="N22" s="29" t="inlineStr">
        <is>
          <t>Homologado – confianza Baja – pendiente de validación</t>
        </is>
      </c>
      <c r="O22" s="29" t="n"/>
      <c r="P22" s="29" t="inlineStr">
        <is>
          <t>Homologación: confianza base Baja + confianza SAP Alta → Baja. La nomenclatura del material imputado no respalda por sí sola la equivalencia (similitud 0.09); el vínculo proviene sólo de la homologación. Nivel degradado a Baja. El material ocupa 15 filas en la hoja 1120 SJ (lote/almacén). La cantidad SAP y la física de esta vista son el total del material.</t>
        </is>
      </c>
    </row>
    <row r="23">
      <c r="A23" s="29" t="inlineStr">
        <is>
          <t>Neuquén</t>
        </is>
      </c>
      <c r="B23" s="29" t="inlineStr">
        <is>
          <t>1060</t>
        </is>
      </c>
      <c r="C23" s="29" t="inlineStr">
        <is>
          <t>Medicamentos</t>
        </is>
      </c>
      <c r="D23" s="29" t="inlineStr">
        <is>
          <t>1000304</t>
        </is>
      </c>
      <c r="E23" s="29" t="inlineStr">
        <is>
          <t>ADENOSINA 2 ML AMP 3 MG/1 ML</t>
        </is>
      </c>
      <c r="F23" s="29" t="inlineStr">
        <is>
          <t>311</t>
        </is>
      </c>
      <c r="G23" s="29" t="inlineStr">
        <is>
          <t>ADENOSINA AMP</t>
        </is>
      </c>
      <c r="H23" s="30" t="n">
        <v>1116</v>
      </c>
      <c r="I23" s="30" t="n">
        <v>0</v>
      </c>
      <c r="J23" s="30" t="n">
        <v>1116</v>
      </c>
      <c r="K23" s="31" t="n">
        <v>1497.545044802867</v>
      </c>
      <c r="L23" s="31">
        <f>$J23*$K23</f>
        <v/>
      </c>
      <c r="M23" s="42" t="inlineStr">
        <is>
          <t>Media</t>
        </is>
      </c>
      <c r="N23" s="29" t="inlineStr">
        <is>
          <t>Homologado – confianza Media – pendiente de validación</t>
        </is>
      </c>
      <c r="O23" s="29" t="n"/>
      <c r="P23" s="29" t="inlineStr">
        <is>
          <t>Homologación: confianza base Media + confianza SAP Alta → Media. El material ocupa 15 filas en la hoja 1060 NQN (lote/almacén). La cantidad SAP y la física de esta vista son el total del material.</t>
        </is>
      </c>
    </row>
    <row r="24">
      <c r="A24" s="29" t="inlineStr">
        <is>
          <t>Neuquén</t>
        </is>
      </c>
      <c r="B24" s="29" t="inlineStr">
        <is>
          <t>1060</t>
        </is>
      </c>
      <c r="C24" s="29" t="inlineStr">
        <is>
          <t>Medicamentos</t>
        </is>
      </c>
      <c r="D24" s="29" t="inlineStr">
        <is>
          <t>1000087</t>
        </is>
      </c>
      <c r="E24" s="29" t="inlineStr">
        <is>
          <t>SALBUTAMOL PUFF ("AEROS" 250 DOSIS) 100M</t>
        </is>
      </c>
      <c r="F24" s="29" t="inlineStr">
        <is>
          <t>204</t>
        </is>
      </c>
      <c r="G24" s="29" t="inlineStr">
        <is>
          <t>SALBUTAMOL</t>
        </is>
      </c>
      <c r="H24" s="30" t="n">
        <v>463</v>
      </c>
      <c r="I24" s="30" t="n">
        <v>29</v>
      </c>
      <c r="J24" s="30" t="n">
        <v>434</v>
      </c>
      <c r="K24" s="31" t="n">
        <v>3630.00758099352</v>
      </c>
      <c r="L24" s="31">
        <f>$J24*$K24</f>
        <v/>
      </c>
      <c r="M24" s="42" t="inlineStr">
        <is>
          <t>Media</t>
        </is>
      </c>
      <c r="N24" s="29" t="inlineStr">
        <is>
          <t>Homologado – confianza Media – pendiente de validación</t>
        </is>
      </c>
      <c r="O24" s="29" t="n"/>
      <c r="P24" s="29" t="inlineStr">
        <is>
          <t>Homologación: confianza base Media + confianza SAP Alta → Media. El material ocupa 14 filas en la hoja 1060 NQN (lote/almacén). La cantidad SAP y la física de esta vista son el total del material.</t>
        </is>
      </c>
    </row>
    <row r="25">
      <c r="A25" s="29" t="inlineStr">
        <is>
          <t>San Juan</t>
        </is>
      </c>
      <c r="B25" s="29" t="inlineStr">
        <is>
          <t>1120</t>
        </is>
      </c>
      <c r="C25" s="29" t="inlineStr">
        <is>
          <t>Medicamentos</t>
        </is>
      </c>
      <c r="D25" s="29" t="inlineStr">
        <is>
          <t>1000089</t>
        </is>
      </c>
      <c r="E25" s="29" t="inlineStr">
        <is>
          <t>SOLUCION FISIOLOGICA DE 500CC</t>
        </is>
      </c>
      <c r="F25" s="29" t="inlineStr">
        <is>
          <t>MED168</t>
        </is>
      </c>
      <c r="G25" s="29" t="inlineStr">
        <is>
          <t>Solucion fisiológica x 500 ml</t>
        </is>
      </c>
      <c r="H25" s="30" t="n">
        <v>1271</v>
      </c>
      <c r="I25" s="30" t="n">
        <v>249</v>
      </c>
      <c r="J25" s="30" t="n">
        <v>1022</v>
      </c>
      <c r="K25" s="31" t="n">
        <v>1447.517246262785</v>
      </c>
      <c r="L25" s="31">
        <f>$J25*$K25</f>
        <v/>
      </c>
      <c r="M25" s="42" t="inlineStr">
        <is>
          <t>Media</t>
        </is>
      </c>
      <c r="N25" s="29" t="inlineStr">
        <is>
          <t>Homologado – confianza Media – pendiente de validación</t>
        </is>
      </c>
      <c r="O25" s="29" t="n"/>
      <c r="P25" s="29" t="inlineStr">
        <is>
          <t>Homologación: confianza base Media + confianza SAP Alta → Media. Otros códigos SAP del master no están en el stock de este centro: 1005145. El material ocupa 11 filas en la hoja 1120 SJ (lote/almacén). La cantidad SAP y la física de esta vista son el total del material.</t>
        </is>
      </c>
    </row>
    <row r="26">
      <c r="A26" s="29" t="inlineStr">
        <is>
          <t>Neuquén</t>
        </is>
      </c>
      <c r="B26" s="29" t="inlineStr">
        <is>
          <t>1060</t>
        </is>
      </c>
      <c r="C26" s="29" t="inlineStr">
        <is>
          <t>Medicamentos</t>
        </is>
      </c>
      <c r="D26" s="29" t="inlineStr">
        <is>
          <t>1000002</t>
        </is>
      </c>
      <c r="E26" s="29" t="inlineStr">
        <is>
          <t>ADRENALINA 1MG AMPOLLA DE 1 ML INYEC</t>
        </is>
      </c>
      <c r="F26" s="29" t="inlineStr">
        <is>
          <t>MED-006; 2</t>
        </is>
      </c>
      <c r="G26" s="29" t="inlineStr">
        <is>
          <t>Adrenalina 1mg/mL; ADRENALINA INY</t>
        </is>
      </c>
      <c r="H26" s="30" t="n">
        <v>5588</v>
      </c>
      <c r="I26" s="30" t="n">
        <v>603</v>
      </c>
      <c r="J26" s="30" t="n">
        <v>4985</v>
      </c>
      <c r="K26" s="31" t="n">
        <v>287.3559699355764</v>
      </c>
      <c r="L26" s="31">
        <f>$J26*$K26</f>
        <v/>
      </c>
      <c r="M26" s="38" t="inlineStr">
        <is>
          <t>Baja</t>
        </is>
      </c>
      <c r="N26" s="29" t="inlineStr">
        <is>
          <t>Homologado – confianza Baja – pendiente de validación</t>
        </is>
      </c>
      <c r="O26" s="29" t="n"/>
      <c r="P26" s="29" t="inlineStr">
        <is>
          <t>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27">
      <c r="A27" s="29" t="inlineStr">
        <is>
          <t>Neuquén</t>
        </is>
      </c>
      <c r="B27" s="29" t="inlineStr">
        <is>
          <t>1060</t>
        </is>
      </c>
      <c r="C27" s="29" t="inlineStr">
        <is>
          <t>Medicamentos</t>
        </is>
      </c>
      <c r="D27" s="29" t="inlineStr">
        <is>
          <t>1000105</t>
        </is>
      </c>
      <c r="E27" s="29" t="inlineStr">
        <is>
          <t>METOCLOPRAMIDA 10MG/2ML AMPOLLA</t>
        </is>
      </c>
      <c r="F27" s="29" t="inlineStr">
        <is>
          <t>160</t>
        </is>
      </c>
      <c r="G27" s="29" t="inlineStr">
        <is>
          <t>METOCLOPRAMIDA AMP</t>
        </is>
      </c>
      <c r="H27" s="30" t="n">
        <v>5600</v>
      </c>
      <c r="I27" s="30" t="n">
        <v>146</v>
      </c>
      <c r="J27" s="30" t="n">
        <v>5454</v>
      </c>
      <c r="K27" s="31" t="n">
        <v>260.1225857142858</v>
      </c>
      <c r="L27" s="31">
        <f>$J27*$K27</f>
        <v/>
      </c>
      <c r="M27" s="42" t="inlineStr">
        <is>
          <t>Media</t>
        </is>
      </c>
      <c r="N27" s="29" t="inlineStr">
        <is>
          <t>Homologado – confianza Media – pendiente de validación</t>
        </is>
      </c>
      <c r="O27" s="29" t="n"/>
      <c r="P27" s="29" t="inlineStr">
        <is>
          <t>Cruce por nomenclatura: una nomenclatura no informa dosis; similitud 0.79. El material ocupa 30 filas en la hoja 1060 NQN (lote/almacén). La cantidad SAP y la física de esta vista son el total del material.</t>
        </is>
      </c>
    </row>
    <row r="28">
      <c r="A28" s="29" t="inlineStr">
        <is>
          <t>Neuquén</t>
        </is>
      </c>
      <c r="B28" s="29" t="inlineStr">
        <is>
          <t>1060</t>
        </is>
      </c>
      <c r="C28" s="29" t="inlineStr">
        <is>
          <t>Medicamentos</t>
        </is>
      </c>
      <c r="D28" s="29" t="inlineStr">
        <is>
          <t>1000183</t>
        </is>
      </c>
      <c r="E28" s="29" t="inlineStr">
        <is>
          <t>MYLANTA TABLETAS COMPRIMIDOS</t>
        </is>
      </c>
      <c r="F28" s="29" t="inlineStr">
        <is>
          <t>165</t>
        </is>
      </c>
      <c r="G28" s="29" t="inlineStr">
        <is>
          <t>MYLANTA</t>
        </is>
      </c>
      <c r="H28" s="30" t="n">
        <v>5398</v>
      </c>
      <c r="I28" s="30" t="n">
        <v>0</v>
      </c>
      <c r="J28" s="30" t="n">
        <v>5398</v>
      </c>
      <c r="K28" s="31" t="n">
        <v>254.690802148944</v>
      </c>
      <c r="L28" s="31">
        <f>$J28*$K28</f>
        <v/>
      </c>
      <c r="M28" s="42" t="inlineStr">
        <is>
          <t>Media</t>
        </is>
      </c>
      <c r="N28" s="29" t="inlineStr">
        <is>
          <t>Homologado – confianza Media – pendiente de validación</t>
        </is>
      </c>
      <c r="O28" s="29" t="n"/>
      <c r="P28" s="29" t="inlineStr">
        <is>
          <t>Cruce por nomenclatura: similitud 0.69. El cruce SAP–Avain identificó 2 códigos SAP como posibles equivalentes del mismo ítem de Avain (1000183, 1000188). Se imputó al primero (lógica BUSCARV); requiere validación posterior. El material ocupa 13 filas en la hoja 1060 NQN (lote/almacén). La cantidad SAP y la física de esta vista son el total del material.</t>
        </is>
      </c>
    </row>
    <row r="29">
      <c r="A29" s="29" t="inlineStr">
        <is>
          <t>Neuquén</t>
        </is>
      </c>
      <c r="B29" s="29" t="inlineStr">
        <is>
          <t>1060</t>
        </is>
      </c>
      <c r="C29" s="29" t="inlineStr">
        <is>
          <t>Descartables</t>
        </is>
      </c>
      <c r="D29" s="29" t="inlineStr">
        <is>
          <t>2001234</t>
        </is>
      </c>
      <c r="E29" s="29" t="inlineStr">
        <is>
          <t>REGULADOR DE FLUJO</t>
        </is>
      </c>
      <c r="F29" s="29" t="inlineStr">
        <is>
          <t>348</t>
        </is>
      </c>
      <c r="G29" s="29" t="inlineStr">
        <is>
          <t>regulador de flujo</t>
        </is>
      </c>
      <c r="H29" s="30" t="n">
        <v>576</v>
      </c>
      <c r="I29" s="30" t="n">
        <v>0</v>
      </c>
      <c r="J29" s="30" t="n">
        <v>576</v>
      </c>
      <c r="K29" s="31" t="n">
        <v>2293.33078125</v>
      </c>
      <c r="L29" s="31">
        <f>$J29*$K29</f>
        <v/>
      </c>
      <c r="M29" s="37" t="inlineStr">
        <is>
          <t>Alta</t>
        </is>
      </c>
      <c r="N29" s="29" t="inlineStr">
        <is>
          <t>Homologado – confianza Alta</t>
        </is>
      </c>
      <c r="O29" s="29" t="n"/>
      <c r="P29" s="29" t="inlineStr">
        <is>
          <t>Cruce por nomenclatura: similitud 1.00. El material ocupa 2 filas en la hoja 1060 NQN (lote/almacén). La cantidad SAP y la física de esta vista son el total del material.</t>
        </is>
      </c>
    </row>
    <row r="30">
      <c r="A30" s="29" t="inlineStr">
        <is>
          <t>Neuquén</t>
        </is>
      </c>
      <c r="B30" s="29" t="inlineStr">
        <is>
          <t>1060</t>
        </is>
      </c>
      <c r="C30" s="29" t="inlineStr">
        <is>
          <t>Descartables</t>
        </is>
      </c>
      <c r="D30" s="29" t="inlineStr">
        <is>
          <t>2000397</t>
        </is>
      </c>
      <c r="E30" s="29" t="inlineStr">
        <is>
          <t>MASCARA LARINGEA Nº 4</t>
        </is>
      </c>
      <c r="F30" s="29" t="inlineStr">
        <is>
          <t>284; 283</t>
        </is>
      </c>
      <c r="G30" s="29" t="inlineStr">
        <is>
          <t>Mascara laringea N° 5; Mascara laringea n°4</t>
        </is>
      </c>
      <c r="H30" s="30" t="n">
        <v>167</v>
      </c>
      <c r="I30" s="30" t="n">
        <v>0</v>
      </c>
      <c r="J30" s="30" t="n">
        <v>167</v>
      </c>
      <c r="K30" s="31" t="n">
        <v>7833.203592814371</v>
      </c>
      <c r="L30" s="31">
        <f>$J30*$K30</f>
        <v/>
      </c>
      <c r="M30" s="38" t="inlineStr">
        <is>
          <t>Baja</t>
        </is>
      </c>
      <c r="N30" s="29" t="inlineStr">
        <is>
          <t>Homologado – confianza Baja – pendiente de validación</t>
        </is>
      </c>
      <c r="O30" s="29" t="n"/>
      <c r="P30" s="29" t="inlineStr">
        <is>
          <t>Varias denominaciones del inventario físico corresponden a este material SAP (284 Mascara laringea N° 5; 283 Mascara laringea n°4). Se sumaron las cantidades físicas. Homologación: confianza base Media + confianza SAP Media → Media. Aunque la homologación vincula estos registros, la presentación no coincide con el material imputado (calibre/talle/medida distinta; similitud 0.65). Nivel degradado a Baja: verificar si corresponde otro código SAP. El cruce SAP–Avain identificó 2 códigos SAP como posibles equivalentes del mismo ítem de Avain (2000397, 2000398). Se imputó al primero (lógica BUSCARV); requiere validación posterior. Cruce por nomenclatura: similitud 1.00. El material ocupa 2 filas en la hoja 1060 NQN (lote/almacén). La cantidad SAP y la física de esta vista son el total del material.</t>
        </is>
      </c>
    </row>
    <row r="31">
      <c r="A31" s="29" t="inlineStr">
        <is>
          <t>Neuquén</t>
        </is>
      </c>
      <c r="B31" s="29" t="inlineStr">
        <is>
          <t>1060</t>
        </is>
      </c>
      <c r="C31" s="29" t="inlineStr">
        <is>
          <t>Medicamentos</t>
        </is>
      </c>
      <c r="D31" s="29" t="inlineStr">
        <is>
          <t>1000033</t>
        </is>
      </c>
      <c r="E31" s="29" t="inlineStr">
        <is>
          <t>SOLUCIÓN DEXTROSA AL 5% DE 500 CC</t>
        </is>
      </c>
      <c r="F31" s="29" t="inlineStr">
        <is>
          <t>211</t>
        </is>
      </c>
      <c r="G31" s="29" t="inlineStr">
        <is>
          <t>SOLUCION DEXTROSA</t>
        </is>
      </c>
      <c r="H31" s="30" t="n">
        <v>1553</v>
      </c>
      <c r="I31" s="30" t="n">
        <v>273</v>
      </c>
      <c r="J31" s="30" t="n">
        <v>1280</v>
      </c>
      <c r="K31" s="31" t="n">
        <v>976.6731938184158</v>
      </c>
      <c r="L31" s="31">
        <f>$J31*$K31</f>
        <v/>
      </c>
      <c r="M31" s="38" t="inlineStr">
        <is>
          <t>Baja</t>
        </is>
      </c>
      <c r="N31" s="29" t="inlineStr">
        <is>
          <t>Homologado – confianza Baja – pendiente de validación</t>
        </is>
      </c>
      <c r="O31" s="29" t="n"/>
      <c r="P31" s="29" t="inlineStr">
        <is>
          <t>Homologación: confianza base Baja + confianza SAP Alta → Baja. El material ocupa 17 filas en la hoja 1060 NQN (lote/almacén). La cantidad SAP y la física de esta vista son el total del material.</t>
        </is>
      </c>
    </row>
    <row r="32">
      <c r="A32" s="29" t="inlineStr">
        <is>
          <t>Neuquén</t>
        </is>
      </c>
      <c r="B32" s="29" t="inlineStr">
        <is>
          <t>1060</t>
        </is>
      </c>
      <c r="C32" s="29" t="inlineStr">
        <is>
          <t>Descartables</t>
        </is>
      </c>
      <c r="D32" s="29" t="inlineStr">
        <is>
          <t>2000354</t>
        </is>
      </c>
      <c r="E32" s="29" t="inlineStr">
        <is>
          <t>APOSITO ESTERIL (G+A) 10X20CM</t>
        </is>
      </c>
      <c r="F32" s="29" t="inlineStr">
        <is>
          <t>20</t>
        </is>
      </c>
      <c r="G32" s="29" t="inlineStr">
        <is>
          <t>APOSITO ALGODON ESTERIL</t>
        </is>
      </c>
      <c r="H32" s="30" t="n">
        <v>3560</v>
      </c>
      <c r="I32" s="30" t="n">
        <v>293</v>
      </c>
      <c r="J32" s="30" t="n">
        <v>3267</v>
      </c>
      <c r="K32" s="31" t="n">
        <v>377.8923960674158</v>
      </c>
      <c r="L32" s="31">
        <f>$J32*$K32</f>
        <v/>
      </c>
      <c r="M32" s="42" t="inlineStr">
        <is>
          <t>Media</t>
        </is>
      </c>
      <c r="N32" s="29" t="inlineStr">
        <is>
          <t>Homologado – confianza Media – pendiente de validación</t>
        </is>
      </c>
      <c r="O32" s="29" t="n"/>
      <c r="P32" s="29" t="inlineStr">
        <is>
          <t>Cruce por nomenclatura: una nomenclatura no informa dosis; similitud 0.57. El cruce SAP–Avain identificó 4 códigos SAP como posibles equivalentes del mismo ítem de Avain (2000354, 2000355, 2000095, 2000096). Se imputó al primero (lógica BUSCARV); requiere validación posterior. El material ocupa 2 filas en la hoja 1060 NQN (lote/almacén). La cantidad SAP y la física de esta vista son el total del material.</t>
        </is>
      </c>
    </row>
    <row r="33">
      <c r="A33" s="29" t="inlineStr">
        <is>
          <t>Neuquén</t>
        </is>
      </c>
      <c r="B33" s="29" t="inlineStr">
        <is>
          <t>1060</t>
        </is>
      </c>
      <c r="C33" s="29" t="inlineStr">
        <is>
          <t>Descartables</t>
        </is>
      </c>
      <c r="D33" s="29" t="inlineStr">
        <is>
          <t>2000553</t>
        </is>
      </c>
      <c r="E33" s="29" t="inlineStr">
        <is>
          <t>TORNIQUETE TACTICO</t>
        </is>
      </c>
      <c r="F33" s="29" t="inlineStr">
        <is>
          <t>303</t>
        </is>
      </c>
      <c r="G33" s="29" t="inlineStr">
        <is>
          <t>TORNIQUETE</t>
        </is>
      </c>
      <c r="H33" s="30" t="n">
        <v>83</v>
      </c>
      <c r="I33" s="30" t="n">
        <v>0</v>
      </c>
      <c r="J33" s="30" t="n">
        <v>83</v>
      </c>
      <c r="K33" s="31" t="n">
        <v>14665.63373493976</v>
      </c>
      <c r="L33" s="31">
        <f>$J33*$K33</f>
        <v/>
      </c>
      <c r="M33" s="42" t="inlineStr">
        <is>
          <t>Media</t>
        </is>
      </c>
      <c r="N33" s="29" t="inlineStr">
        <is>
          <t>Homologado – confianza Media – pendiente de validación</t>
        </is>
      </c>
      <c r="O33" s="29" t="n"/>
      <c r="P33" s="29" t="inlineStr">
        <is>
          <t>Homologación: confianza base Media + confianza SAP Alta → Media. El material ocupa 3 filas en la hoja 1060 NQN (lote/almacén). La cantidad SAP y la física de esta vista son el total del material.</t>
        </is>
      </c>
    </row>
    <row r="34">
      <c r="A34" s="29" t="inlineStr">
        <is>
          <t>Neuquén</t>
        </is>
      </c>
      <c r="B34" s="29" t="inlineStr">
        <is>
          <t>1060</t>
        </is>
      </c>
      <c r="C34" s="29" t="inlineStr">
        <is>
          <t>Medicamentos</t>
        </is>
      </c>
      <c r="D34" s="29" t="inlineStr">
        <is>
          <t>1001118</t>
        </is>
      </c>
      <c r="E34" s="29" t="inlineStr">
        <is>
          <t>SALES REHIDRATANTES SOBRE POLVO</t>
        </is>
      </c>
      <c r="F34" s="29" t="inlineStr">
        <is>
          <t>401</t>
        </is>
      </c>
      <c r="G34" s="29" t="inlineStr">
        <is>
          <t>SALES DE REHIDRATACION ORAL X 28 GS</t>
        </is>
      </c>
      <c r="H34" s="30" t="n">
        <v>600</v>
      </c>
      <c r="I34" s="30" t="n">
        <v>0</v>
      </c>
      <c r="J34" s="30" t="n">
        <v>600</v>
      </c>
      <c r="K34" s="31" t="n">
        <v>2000</v>
      </c>
      <c r="L34" s="31">
        <f>$J34*$K34</f>
        <v/>
      </c>
      <c r="M34" s="38" t="inlineStr">
        <is>
          <t>Baja</t>
        </is>
      </c>
      <c r="N34" s="29" t="inlineStr">
        <is>
          <t>Homologado – confianza Baja – pendiente de validación</t>
        </is>
      </c>
      <c r="O34" s="29" t="n"/>
      <c r="P34" s="29" t="inlineStr">
        <is>
          <t>Homologación: confianza base Alta + confianza SAP Alta → Alta. La nomenclatura del material imputado no respalda por sí sola la equivalencia (similitud 0.32); el vínculo proviene sólo de la homologación. Nivel degradado a Baja.</t>
        </is>
      </c>
    </row>
    <row r="35">
      <c r="A35" s="29" t="inlineStr">
        <is>
          <t>Neuquén</t>
        </is>
      </c>
      <c r="B35" s="29" t="inlineStr">
        <is>
          <t>1060</t>
        </is>
      </c>
      <c r="C35" s="29" t="inlineStr">
        <is>
          <t>Descartables</t>
        </is>
      </c>
      <c r="D35" s="29" t="inlineStr">
        <is>
          <t>2000035</t>
        </is>
      </c>
      <c r="E35" s="29" t="inlineStr">
        <is>
          <t>TENSIOMETRO ADULTO</t>
        </is>
      </c>
      <c r="F35" s="29" t="inlineStr">
        <is>
          <t>524</t>
        </is>
      </c>
      <c r="G35" s="29" t="inlineStr">
        <is>
          <t>TENSIOMETRO</t>
        </is>
      </c>
      <c r="H35" s="30" t="n">
        <v>155</v>
      </c>
      <c r="I35" s="30" t="n">
        <v>1</v>
      </c>
      <c r="J35" s="30" t="n">
        <v>154</v>
      </c>
      <c r="K35" s="31" t="n">
        <v>7684.728322580646</v>
      </c>
      <c r="L35" s="31">
        <f>$J35*$K35</f>
        <v/>
      </c>
      <c r="M35" s="37" t="inlineStr">
        <is>
          <t>Alta</t>
        </is>
      </c>
      <c r="N35" s="29" t="inlineStr">
        <is>
          <t>Homologado – confianza Alta</t>
        </is>
      </c>
      <c r="O35" s="41" t="inlineStr">
        <is>
          <t>Valorización a validar: relación de cantidades 155 a 1 entre SAP y el recuento físico. Sugiere distinta unidad de medida (SAP por caja o envase y el recuento por unidad). La diferencia económica de esta fila no debe tomarse como definitiva.</t>
        </is>
      </c>
      <c r="P35" s="29" t="inlineStr">
        <is>
          <t>Cruce por nomenclatura: similitud 0.82. El cruce SAP–Avain identificó 2 códigos SAP como posibles equivalentes del mismo ítem de Avain (2000035, 2001121). Se imputó al primero (lógica BUSCARV); requiere validación posterior. El material ocupa 3 filas en la hoja 1060 NQN (lote/almacén). La cantidad SAP y la física de esta vista son el total del material.</t>
        </is>
      </c>
    </row>
    <row r="36">
      <c r="A36" s="29" t="inlineStr">
        <is>
          <t>Neuquén</t>
        </is>
      </c>
      <c r="B36" s="29" t="inlineStr">
        <is>
          <t>1060</t>
        </is>
      </c>
      <c r="C36" s="29" t="inlineStr">
        <is>
          <t>Medicamentos</t>
        </is>
      </c>
      <c r="D36" s="29" t="inlineStr">
        <is>
          <t>1000754</t>
        </is>
      </c>
      <c r="E36" s="29" t="inlineStr">
        <is>
          <t>PLATSUL  30GR</t>
        </is>
      </c>
      <c r="F36" s="29" t="inlineStr">
        <is>
          <t>185</t>
        </is>
      </c>
      <c r="G36" s="29" t="inlineStr">
        <is>
          <t>PLATSUL</t>
        </is>
      </c>
      <c r="H36" s="30" t="n">
        <v>338</v>
      </c>
      <c r="I36" s="30" t="n">
        <v>11</v>
      </c>
      <c r="J36" s="30" t="n">
        <v>327</v>
      </c>
      <c r="K36" s="31" t="n">
        <v>3325.966272189349</v>
      </c>
      <c r="L36" s="31">
        <f>$J36*$K36</f>
        <v/>
      </c>
      <c r="M36" s="42" t="inlineStr">
        <is>
          <t>Media</t>
        </is>
      </c>
      <c r="N36" s="29" t="inlineStr">
        <is>
          <t>Homologado – confianza Media – pendiente de validación</t>
        </is>
      </c>
      <c r="O36" s="29" t="n"/>
      <c r="P36" s="29" t="inlineStr">
        <is>
          <t>La homologación no confirma la equivalencia (confianza base Sin coincidencia / confianza SAP Media). Se imputó al código SAP del master con nivel Baja para no perder el recuento; requiere validación. Homologado al master M15-004, pero sus códigos SAP (1001271, 1000534, 1000688) no figuran en el stock SAP de este centro. Cruce por nomenclatura: una nomenclatura no informa dosis; similitud 0.74. El cruce SAP–Avain identificó 2 códigos SAP como posibles equivalentes del mismo ítem de Avain (1000754, 1000185). Se imputó al primero (lógica BUSCARV); requiere validación posterior. El material ocupa 5 filas en la hoja 1060 NQN (lote/almacén). La cantidad SAP y la física de esta vista son el total del material.</t>
        </is>
      </c>
    </row>
    <row r="37">
      <c r="A37" s="29" t="inlineStr">
        <is>
          <t>Neuquén</t>
        </is>
      </c>
      <c r="B37" s="29" t="inlineStr">
        <is>
          <t>1060</t>
        </is>
      </c>
      <c r="C37" s="29" t="inlineStr">
        <is>
          <t>Medicamentos</t>
        </is>
      </c>
      <c r="D37" s="29" t="inlineStr">
        <is>
          <t>1000404</t>
        </is>
      </c>
      <c r="E37" s="29" t="inlineStr">
        <is>
          <t>FLUMAZENIL AMP 5 ML</t>
        </is>
      </c>
      <c r="F37" s="29" t="inlineStr">
        <is>
          <t>321</t>
        </is>
      </c>
      <c r="G37" s="29" t="inlineStr">
        <is>
          <t>FLUMAZENIL AMP</t>
        </is>
      </c>
      <c r="H37" s="30" t="n">
        <v>1326</v>
      </c>
      <c r="I37" s="30" t="n">
        <v>189</v>
      </c>
      <c r="J37" s="30" t="n">
        <v>1137</v>
      </c>
      <c r="K37" s="31" t="n">
        <v>944.4367194570139</v>
      </c>
      <c r="L37" s="31">
        <f>$J37*$K37</f>
        <v/>
      </c>
      <c r="M37" s="37" t="inlineStr">
        <is>
          <t>Alta</t>
        </is>
      </c>
      <c r="N37" s="29" t="inlineStr">
        <is>
          <t>Homologado – confianza Alta</t>
        </is>
      </c>
      <c r="O37" s="29" t="n"/>
      <c r="P37" s="29" t="inlineStr">
        <is>
          <t>Cruce por nomenclatura: una nomenclatura no informa dosis; similitud 0.86. El material ocupa 10 filas en la hoja 1060 NQN (lote/almacén). La cantidad SAP y la física de esta vista son el total del material.</t>
        </is>
      </c>
    </row>
    <row r="38">
      <c r="A38" s="29" t="inlineStr">
        <is>
          <t>Neuquén</t>
        </is>
      </c>
      <c r="B38" s="29" t="inlineStr">
        <is>
          <t>1060</t>
        </is>
      </c>
      <c r="C38" s="29" t="inlineStr">
        <is>
          <t>Descartables</t>
        </is>
      </c>
      <c r="D38" s="29" t="inlineStr">
        <is>
          <t>2000473</t>
        </is>
      </c>
      <c r="E38" s="29" t="inlineStr">
        <is>
          <t>PILA AA</t>
        </is>
      </c>
      <c r="F38" s="29" t="inlineStr">
        <is>
          <t>260</t>
        </is>
      </c>
      <c r="G38" s="29" t="inlineStr">
        <is>
          <t>Pilas AA</t>
        </is>
      </c>
      <c r="H38" s="30" t="n">
        <v>2207</v>
      </c>
      <c r="I38" s="30" t="n">
        <v>3</v>
      </c>
      <c r="J38" s="30" t="n">
        <v>2204</v>
      </c>
      <c r="K38" s="31" t="n">
        <v>474.3028726778433</v>
      </c>
      <c r="L38" s="31">
        <f>$J38*$K38</f>
        <v/>
      </c>
      <c r="M38" s="37" t="inlineStr">
        <is>
          <t>Alta</t>
        </is>
      </c>
      <c r="N38" s="29" t="inlineStr">
        <is>
          <t>Homologado – confianza Alta</t>
        </is>
      </c>
      <c r="O38" s="41" t="inlineStr">
        <is>
          <t>Valorización a validar: relación de cantidades 736 a 1 entre SAP y el recuento físico. Sugiere distinta unidad de medida (SAP por caja o envase y el recuento por unidad). La diferencia económica de esta fila no debe tomarse como definitiva.</t>
        </is>
      </c>
      <c r="P38" s="29" t="inlineStr">
        <is>
          <t>Cruce por nomenclatura: similitud 1.00. El material ocupa 2 filas en la hoja 1060 NQN (lote/almacén). La cantidad SAP y la física de esta vista son el total del material.</t>
        </is>
      </c>
    </row>
    <row r="39">
      <c r="A39" s="29" t="inlineStr">
        <is>
          <t>Neuquén</t>
        </is>
      </c>
      <c r="B39" s="29" t="inlineStr">
        <is>
          <t>1060</t>
        </is>
      </c>
      <c r="C39" s="29" t="inlineStr">
        <is>
          <t>Descartables</t>
        </is>
      </c>
      <c r="D39" s="29" t="inlineStr">
        <is>
          <t>2000350</t>
        </is>
      </c>
      <c r="E39" s="29" t="inlineStr">
        <is>
          <t>ASPIRADOR MANUAL RES Q VAC</t>
        </is>
      </c>
      <c r="F39" s="29" t="inlineStr">
        <is>
          <t>526</t>
        </is>
      </c>
      <c r="G39" s="29" t="inlineStr">
        <is>
          <t>ASPIRADOR MANUAL</t>
        </is>
      </c>
      <c r="H39" s="30" t="n">
        <v>51</v>
      </c>
      <c r="I39" s="30" t="n">
        <v>8</v>
      </c>
      <c r="J39" s="30" t="n">
        <v>43</v>
      </c>
      <c r="K39" s="31" t="n">
        <v>24017.08176470588</v>
      </c>
      <c r="L39" s="31">
        <f>$J39*$K39</f>
        <v/>
      </c>
      <c r="M39" s="37" t="inlineStr">
        <is>
          <t>Alta</t>
        </is>
      </c>
      <c r="N39" s="29" t="inlineStr">
        <is>
          <t>Homologado – confianza Alta</t>
        </is>
      </c>
      <c r="O39" s="29" t="n"/>
      <c r="P39" s="29" t="inlineStr">
        <is>
          <t>Cruce por nomenclatura: similitud 0.77. El material ocupa 2 filas en la hoja 1060 NQN (lote/almacén). La cantidad SAP y la física de esta vista son el total del material.</t>
        </is>
      </c>
    </row>
    <row r="40">
      <c r="A40" s="29" t="inlineStr">
        <is>
          <t>Neuquén</t>
        </is>
      </c>
      <c r="B40" s="29" t="inlineStr">
        <is>
          <t>1060</t>
        </is>
      </c>
      <c r="C40" s="29" t="inlineStr">
        <is>
          <t>Medicamentos</t>
        </is>
      </c>
      <c r="D40" s="29" t="inlineStr">
        <is>
          <t>1000053</t>
        </is>
      </c>
      <c r="E40" s="29" t="inlineStr">
        <is>
          <t>ALCOHOL AL 96% X 1000ML</t>
        </is>
      </c>
      <c r="F40" s="29" t="inlineStr">
        <is>
          <t>255</t>
        </is>
      </c>
      <c r="G40" s="29" t="inlineStr">
        <is>
          <t>ALCOHOL ETILICO 96% X 1 LTS</t>
        </is>
      </c>
      <c r="H40" s="30" t="n">
        <v>727</v>
      </c>
      <c r="I40" s="30" t="n">
        <v>4</v>
      </c>
      <c r="J40" s="30" t="n">
        <v>723</v>
      </c>
      <c r="K40" s="31" t="n">
        <v>1426.700385144429</v>
      </c>
      <c r="L40" s="31">
        <f>$J40*$K40</f>
        <v/>
      </c>
      <c r="M40" s="38" t="inlineStr">
        <is>
          <t>Baja</t>
        </is>
      </c>
      <c r="N40" s="29" t="inlineStr">
        <is>
          <t>Homologado – confianza Baja – pendiente de validación</t>
        </is>
      </c>
      <c r="O40" s="41" t="inlineStr">
        <is>
          <t>Valorización a validar: relación de cantidades 182 a 1 entre SAP y el recuento físico. Sugiere distinta unidad de medida (SAP por caja o envase y el recuento por unidad). La diferencia económica de esta fila no debe tomarse como definitiva.</t>
        </is>
      </c>
      <c r="P40" s="29" t="inlineStr">
        <is>
          <t>Homologación: confianza base Alta + confianza SAP Alta → Alta. La nomenclatura del material imputado no respalda por sí sola la equivalencia (similitud 0.59); el vínculo proviene sólo de la homologación. Nivel degradado a Baja. El material ocupa 10 filas en la hoja 1060 NQN (lote/almacén). La cantidad SAP y la física de esta vista son el total del material.</t>
        </is>
      </c>
    </row>
    <row r="41">
      <c r="A41" s="29" t="inlineStr">
        <is>
          <t>Neuquén</t>
        </is>
      </c>
      <c r="B41" s="29" t="inlineStr">
        <is>
          <t>1060</t>
        </is>
      </c>
      <c r="C41" s="29" t="inlineStr">
        <is>
          <t>Descartables</t>
        </is>
      </c>
      <c r="D41" s="29" t="inlineStr">
        <is>
          <t>2000023</t>
        </is>
      </c>
      <c r="E41" s="29" t="inlineStr">
        <is>
          <t>GUIA MACROGOTERO Nª14</t>
        </is>
      </c>
      <c r="F41" s="29" t="inlineStr">
        <is>
          <t>278</t>
        </is>
      </c>
      <c r="G41" s="29" t="inlineStr">
        <is>
          <t>GUIA MACROGOTERO V13/14</t>
        </is>
      </c>
      <c r="H41" s="30" t="n">
        <v>4014</v>
      </c>
      <c r="I41" s="30" t="n">
        <v>809</v>
      </c>
      <c r="J41" s="30" t="n">
        <v>3205</v>
      </c>
      <c r="K41" s="31" t="n">
        <v>321.3129820627803</v>
      </c>
      <c r="L41" s="31">
        <f>$J41*$K41</f>
        <v/>
      </c>
      <c r="M41" s="42" t="inlineStr">
        <is>
          <t>Media</t>
        </is>
      </c>
      <c r="N41" s="29" t="inlineStr">
        <is>
          <t>Homologado – confianza Media – pendiente de validación</t>
        </is>
      </c>
      <c r="O41" s="29" t="n"/>
      <c r="P41" s="29" t="inlineStr">
        <is>
          <t>Homologación: confianza base Media + confianza SAP Alta → Media. El material ocupa 2 filas en la hoja 1060 NQN (lote/almacén). La cantidad SAP y la física de esta vista son el total del material.</t>
        </is>
      </c>
    </row>
    <row r="42">
      <c r="A42" s="29" t="inlineStr">
        <is>
          <t>Neuquén</t>
        </is>
      </c>
      <c r="B42" s="29" t="inlineStr">
        <is>
          <t>1060</t>
        </is>
      </c>
      <c r="C42" s="29" t="inlineStr">
        <is>
          <t>Descartables</t>
        </is>
      </c>
      <c r="D42" s="29" t="inlineStr">
        <is>
          <t>2001515</t>
        </is>
      </c>
      <c r="E42" s="29" t="inlineStr">
        <is>
          <t>INMOVILIZADOR LATERO CERVICAL</t>
        </is>
      </c>
      <c r="F42" s="29" t="inlineStr">
        <is>
          <t>513</t>
        </is>
      </c>
      <c r="G42" s="29" t="inlineStr">
        <is>
          <t>INMOVILIZADOR LATEROCERVICAL</t>
        </is>
      </c>
      <c r="H42" s="30" t="n">
        <v>28</v>
      </c>
      <c r="I42" s="30" t="n">
        <v>8</v>
      </c>
      <c r="J42" s="30" t="n">
        <v>20</v>
      </c>
      <c r="K42" s="31" t="n">
        <v>50948.64285714286</v>
      </c>
      <c r="L42" s="31">
        <f>$J42*$K42</f>
        <v/>
      </c>
      <c r="M42" s="37" t="inlineStr">
        <is>
          <t>Alta</t>
        </is>
      </c>
      <c r="N42" s="29" t="inlineStr">
        <is>
          <t>Homologado – confianza Alta</t>
        </is>
      </c>
      <c r="O42" s="41" t="inlineStr">
        <is>
          <t>Valorización a validar: VU atípico ($50,948.64 contra una mediana de $2,000.00 en la base). Sugiere distinta unidad de medida (SAP por caja o envase y el recuento por unidad). La diferencia económica de esta fila no debe tomarse como definitiva.</t>
        </is>
      </c>
      <c r="P42" s="29" t="inlineStr">
        <is>
          <t>El código Avain 513 figura en la homologación como «Ceftriaxona» (master M11-010), pero en el inventario físico corresponde a «INMOVILIZADOR LATEROCERVICAL». El código no coincide con el producto: no se usó el vínculo de la homologación y se cruzó por nomenclatura. A revisar con los responsables de la base. Cruce por nomenclatura: similitud 0.93.</t>
        </is>
      </c>
    </row>
    <row r="43">
      <c r="A43" s="29" t="inlineStr">
        <is>
          <t>Neuquén</t>
        </is>
      </c>
      <c r="B43" s="29" t="inlineStr">
        <is>
          <t>1060</t>
        </is>
      </c>
      <c r="C43" s="29" t="inlineStr">
        <is>
          <t>Descartables</t>
        </is>
      </c>
      <c r="D43" s="29" t="inlineStr">
        <is>
          <t>2000472</t>
        </is>
      </c>
      <c r="E43" s="29" t="inlineStr">
        <is>
          <t>PILA AAA</t>
        </is>
      </c>
      <c r="F43" s="29" t="inlineStr">
        <is>
          <t>259</t>
        </is>
      </c>
      <c r="G43" s="29" t="inlineStr">
        <is>
          <t>Pilas AAA</t>
        </is>
      </c>
      <c r="H43" s="30" t="n">
        <v>1510</v>
      </c>
      <c r="I43" s="30" t="n">
        <v>4</v>
      </c>
      <c r="J43" s="30" t="n">
        <v>1506</v>
      </c>
      <c r="K43" s="31" t="n">
        <v>624.9966887417219</v>
      </c>
      <c r="L43" s="31">
        <f>$J43*$K43</f>
        <v/>
      </c>
      <c r="M43" s="37" t="inlineStr">
        <is>
          <t>Alta</t>
        </is>
      </c>
      <c r="N43" s="29" t="inlineStr">
        <is>
          <t>Homologado – confianza Alta</t>
        </is>
      </c>
      <c r="O43" s="41" t="inlineStr">
        <is>
          <t>Valorización a validar: relación de cantidades 378 a 1 entre SAP y el recuento físico. Sugiere distinta unidad de medida (SAP por caja o envase y el recuento por unidad). La diferencia económica de esta fila no debe tomarse como definitiva.</t>
        </is>
      </c>
      <c r="P43" s="29" t="inlineStr">
        <is>
          <t>Cruce por nomenclatura: similitud 1.00. El material ocupa 2 filas en la hoja 1060 NQN (lote/almacén). La cantidad SAP y la física de esta vista son el total del material.</t>
        </is>
      </c>
    </row>
    <row r="44">
      <c r="A44" s="29" t="inlineStr">
        <is>
          <t>San Juan</t>
        </is>
      </c>
      <c r="B44" s="29" t="inlineStr">
        <is>
          <t>1120</t>
        </is>
      </c>
      <c r="C44" s="29" t="inlineStr">
        <is>
          <t>Medicamentos</t>
        </is>
      </c>
      <c r="D44" s="29" t="inlineStr">
        <is>
          <t>1001297</t>
        </is>
      </c>
      <c r="E44" s="29" t="inlineStr">
        <is>
          <t>PULMONIX ANTIGRIP 20 COMP</t>
        </is>
      </c>
      <c r="F44" s="29" t="inlineStr">
        <is>
          <t>MED156</t>
        </is>
      </c>
      <c r="G44" s="29" t="inlineStr">
        <is>
          <t>Antigripal comp</t>
        </is>
      </c>
      <c r="H44" s="30" t="n">
        <v>672</v>
      </c>
      <c r="I44" s="30" t="n">
        <v>60</v>
      </c>
      <c r="J44" s="30" t="n">
        <v>612</v>
      </c>
      <c r="K44" s="31" t="n">
        <v>1511.582633928571</v>
      </c>
      <c r="L44" s="31">
        <f>$J44*$K44</f>
        <v/>
      </c>
      <c r="M44" s="42" t="inlineStr">
        <is>
          <t>Media</t>
        </is>
      </c>
      <c r="N44" s="29" t="inlineStr">
        <is>
          <t>Homologado – confianza Media – pendiente de validación</t>
        </is>
      </c>
      <c r="O44" s="29" t="n"/>
      <c r="P44" s="29" t="inlineStr">
        <is>
          <t>Cruce por nomenclatura: similitud 0.62. El material ocupa 3 filas en la hoja 1120 SJ (lote/almacén). La cantidad SAP y la física de esta vista son el total del material.</t>
        </is>
      </c>
    </row>
    <row r="45">
      <c r="A45" s="29" t="inlineStr">
        <is>
          <t>San Juan</t>
        </is>
      </c>
      <c r="B45" s="29" t="inlineStr">
        <is>
          <t>1120</t>
        </is>
      </c>
      <c r="C45" s="29" t="inlineStr">
        <is>
          <t>Medicamentos</t>
        </is>
      </c>
      <c r="D45" s="29" t="inlineStr">
        <is>
          <t>1000371</t>
        </is>
      </c>
      <c r="E45" s="29" t="inlineStr">
        <is>
          <t>PROTECTOR SOLAR</t>
        </is>
      </c>
      <c r="F45" s="29" t="inlineStr">
        <is>
          <t>DESC290</t>
        </is>
      </c>
      <c r="G45" s="29" t="inlineStr">
        <is>
          <t>Protector solar Labial</t>
        </is>
      </c>
      <c r="H45" s="30" t="n">
        <v>73</v>
      </c>
      <c r="I45" s="30" t="n">
        <v>9</v>
      </c>
      <c r="J45" s="30" t="n">
        <v>64</v>
      </c>
      <c r="K45" s="31" t="n">
        <v>14442.62410958904</v>
      </c>
      <c r="L45" s="31">
        <f>$J45*$K45</f>
        <v/>
      </c>
      <c r="M45" s="37" t="inlineStr">
        <is>
          <t>Alta</t>
        </is>
      </c>
      <c r="N45" s="29" t="inlineStr">
        <is>
          <t>Homologado – confianza Alta</t>
        </is>
      </c>
      <c r="O45" s="29" t="n"/>
      <c r="P45" s="29" t="inlineStr">
        <is>
          <t>Cruce por nomenclatura: similitud 0.86. El material ocupa 3 filas en la hoja 1120 SJ (lote/almacén). La cantidad SAP y la física de esta vista son el total del material.</t>
        </is>
      </c>
    </row>
    <row r="46">
      <c r="A46" s="29" t="inlineStr">
        <is>
          <t>Neuquén</t>
        </is>
      </c>
      <c r="B46" s="29" t="inlineStr">
        <is>
          <t>1060</t>
        </is>
      </c>
      <c r="C46" s="29" t="inlineStr">
        <is>
          <t>Medicamentos</t>
        </is>
      </c>
      <c r="D46" s="29" t="inlineStr">
        <is>
          <t>1000007</t>
        </is>
      </c>
      <c r="E46" s="29" t="inlineStr">
        <is>
          <t>ATROPINA 1MG AMPOLLA DE 1ML</t>
        </is>
      </c>
      <c r="F46" s="29" t="inlineStr">
        <is>
          <t>26</t>
        </is>
      </c>
      <c r="G46" s="29" t="inlineStr">
        <is>
          <t>ATROPINA AMP</t>
        </is>
      </c>
      <c r="H46" s="30" t="n">
        <v>4703</v>
      </c>
      <c r="I46" s="30" t="n">
        <v>243</v>
      </c>
      <c r="J46" s="30" t="n">
        <v>4460</v>
      </c>
      <c r="K46" s="31" t="n">
        <v>196.4544375930257</v>
      </c>
      <c r="L46" s="31">
        <f>$J46*$K46</f>
        <v/>
      </c>
      <c r="M46" s="42" t="inlineStr">
        <is>
          <t>Media</t>
        </is>
      </c>
      <c r="N46" s="29" t="inlineStr">
        <is>
          <t>Homologado – confianza Media – pendiente de validación</t>
        </is>
      </c>
      <c r="O46" s="29" t="n"/>
      <c r="P46" s="29" t="inlineStr">
        <is>
          <t>Homologación: confianza base Media + confianza SAP Alta → Media. El material ocupa 25 filas en la hoja 1060 NQN (lote/almacén). La cantidad SAP y la física de esta vista son el total del material.</t>
        </is>
      </c>
    </row>
    <row r="47">
      <c r="A47" s="29" t="inlineStr">
        <is>
          <t>Neuquén</t>
        </is>
      </c>
      <c r="B47" s="29" t="inlineStr">
        <is>
          <t>1060</t>
        </is>
      </c>
      <c r="C47" s="29" t="inlineStr">
        <is>
          <t>Medicamentos</t>
        </is>
      </c>
      <c r="D47" s="29" t="inlineStr">
        <is>
          <t>1000022</t>
        </is>
      </c>
      <c r="E47" s="29" t="inlineStr">
        <is>
          <t>DIPIRONA 1G AMPOLLA DE 2ML INYECTABLE</t>
        </is>
      </c>
      <c r="F47" s="29" t="inlineStr">
        <is>
          <t>93</t>
        </is>
      </c>
      <c r="G47" s="29" t="inlineStr">
        <is>
          <t>DIPIRONA AMP</t>
        </is>
      </c>
      <c r="H47" s="30" t="n">
        <v>2880</v>
      </c>
      <c r="I47" s="30" t="n">
        <v>110</v>
      </c>
      <c r="J47" s="30" t="n">
        <v>2770</v>
      </c>
      <c r="K47" s="31" t="n">
        <v>299.7265277777778</v>
      </c>
      <c r="L47" s="31">
        <f>$J47*$K47</f>
        <v/>
      </c>
      <c r="M47" s="42" t="inlineStr">
        <is>
          <t>Media</t>
        </is>
      </c>
      <c r="N47" s="29" t="inlineStr">
        <is>
          <t>Homologado – confianza Media – pendiente de validación</t>
        </is>
      </c>
      <c r="O47" s="29" t="n"/>
      <c r="P47" s="29" t="inlineStr">
        <is>
          <t>Homologación: confianza base Media + confianza SAP Alta → Media. El material ocupa 18 filas en la hoja 1060 NQN (lote/almacén). La cantidad SAP y la física de esta vista son el total del material.</t>
        </is>
      </c>
    </row>
    <row r="48">
      <c r="A48" s="29" t="inlineStr">
        <is>
          <t>San Juan</t>
        </is>
      </c>
      <c r="B48" s="29" t="inlineStr">
        <is>
          <t>1120</t>
        </is>
      </c>
      <c r="C48" s="29" t="inlineStr">
        <is>
          <t>Medicamentos</t>
        </is>
      </c>
      <c r="D48" s="29" t="inlineStr">
        <is>
          <t>1000045</t>
        </is>
      </c>
      <c r="E48" s="29" t="inlineStr">
        <is>
          <t>DICLOFENAC 75MG AMPOLLA 3ML</t>
        </is>
      </c>
      <c r="F48" s="29" t="inlineStr">
        <is>
          <t>MED62</t>
        </is>
      </c>
      <c r="G48" s="29" t="inlineStr">
        <is>
          <t>Diclofenac 75mg Amp x 3ml</t>
        </is>
      </c>
      <c r="H48" s="30" t="n">
        <v>1959</v>
      </c>
      <c r="I48" s="30" t="n">
        <v>400</v>
      </c>
      <c r="J48" s="30" t="n">
        <v>1559</v>
      </c>
      <c r="K48" s="31" t="n">
        <v>527.8899489535477</v>
      </c>
      <c r="L48" s="31">
        <f>$J48*$K48</f>
        <v/>
      </c>
      <c r="M48" s="37" t="inlineStr">
        <is>
          <t>Alta</t>
        </is>
      </c>
      <c r="N48" s="29" t="inlineStr">
        <is>
          <t>Homologado – confianza Alta</t>
        </is>
      </c>
      <c r="O48" s="29" t="n"/>
      <c r="P48" s="29" t="inlineStr">
        <is>
          <t>Homologación: confianza base Alta + confianza SAP Alta → Alta. El material ocupa 7 filas en la hoja 1120 SJ (lote/almacén). La cantidad SAP y la física de esta vista son el total del material.</t>
        </is>
      </c>
    </row>
    <row r="49">
      <c r="A49" s="29" t="inlineStr">
        <is>
          <t>Neuquén</t>
        </is>
      </c>
      <c r="B49" s="29" t="inlineStr">
        <is>
          <t>1060</t>
        </is>
      </c>
      <c r="C49" s="29" t="inlineStr">
        <is>
          <t>Medicamentos</t>
        </is>
      </c>
      <c r="D49" s="29" t="inlineStr">
        <is>
          <t>1000535</t>
        </is>
      </c>
      <c r="E49" s="29" t="inlineStr">
        <is>
          <t>MEDIDOR GLUCEMIA FREESTYLE OPTIUM NEO H</t>
        </is>
      </c>
      <c r="F49" s="29" t="inlineStr">
        <is>
          <t>383</t>
        </is>
      </c>
      <c r="G49" s="29" t="inlineStr">
        <is>
          <t>GLUCOMETRO</t>
        </is>
      </c>
      <c r="H49" s="30" t="n">
        <v>89</v>
      </c>
      <c r="I49" s="30" t="n">
        <v>19</v>
      </c>
      <c r="J49" s="30" t="n">
        <v>70</v>
      </c>
      <c r="K49" s="31" t="n">
        <v>11296.52</v>
      </c>
      <c r="L49" s="31">
        <f>$J49*$K49</f>
        <v/>
      </c>
      <c r="M49" s="38" t="inlineStr">
        <is>
          <t>Baja</t>
        </is>
      </c>
      <c r="N49" s="29" t="inlineStr">
        <is>
          <t>Homologado – confianza Baja – pendiente de validación</t>
        </is>
      </c>
      <c r="O49" s="29" t="n"/>
      <c r="P49" s="29" t="inlineStr">
        <is>
          <t>Homologación: confianza base Alta + confianza SAP Alta → Alta. La nomenclatura del material imputado no respalda por sí sola la equivalencia (similitud 0.09); el vínculo proviene sólo de la homologación. Nivel degradado a Baja. El material ocupa 8 filas en la hoja 1060 NQN (lote/almacén). La cantidad SAP y la física de esta vista son el total del material.</t>
        </is>
      </c>
    </row>
    <row r="50">
      <c r="A50" s="29" t="inlineStr">
        <is>
          <t>Neuquén</t>
        </is>
      </c>
      <c r="B50" s="29" t="inlineStr">
        <is>
          <t>1060</t>
        </is>
      </c>
      <c r="C50" s="29" t="inlineStr">
        <is>
          <t>Medicamentos</t>
        </is>
      </c>
      <c r="D50" s="29" t="inlineStr">
        <is>
          <t>1000008</t>
        </is>
      </c>
      <c r="E50" s="29" t="inlineStr">
        <is>
          <t>DIFENHIDRAMINA 10MG AMPOLLA DE 1ML</t>
        </is>
      </c>
      <c r="F50" s="29" t="inlineStr">
        <is>
          <t>244</t>
        </is>
      </c>
      <c r="G50" s="29" t="inlineStr">
        <is>
          <t>DIFENHIDRAMINA 10 MG X 1 ML AMP</t>
        </is>
      </c>
      <c r="H50" s="30" t="n">
        <v>2650</v>
      </c>
      <c r="I50" s="30" t="n">
        <v>0</v>
      </c>
      <c r="J50" s="30" t="n">
        <v>2650</v>
      </c>
      <c r="K50" s="31" t="n">
        <v>287.6714792452831</v>
      </c>
      <c r="L50" s="31">
        <f>$J50*$K50</f>
        <v/>
      </c>
      <c r="M50" s="37" t="inlineStr">
        <is>
          <t>Alta</t>
        </is>
      </c>
      <c r="N50" s="29" t="inlineStr">
        <is>
          <t>Homologado – confianza Alta</t>
        </is>
      </c>
      <c r="O50" s="29" t="n"/>
      <c r="P50" s="29" t="inlineStr">
        <is>
          <t>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51">
      <c r="A51" s="29" t="inlineStr">
        <is>
          <t>Neuquén</t>
        </is>
      </c>
      <c r="B51" s="29" t="inlineStr">
        <is>
          <t>1060</t>
        </is>
      </c>
      <c r="C51" s="29" t="inlineStr">
        <is>
          <t>Descartables</t>
        </is>
      </c>
      <c r="D51" s="29" t="inlineStr">
        <is>
          <t>2001219</t>
        </is>
      </c>
      <c r="E51" s="29" t="inlineStr">
        <is>
          <t>OXIMETRO DE PULSO</t>
        </is>
      </c>
      <c r="F51" s="29" t="inlineStr">
        <is>
          <t>393; 530</t>
        </is>
      </c>
      <c r="G51" s="29" t="inlineStr">
        <is>
          <t>OXIMETRO DE PULSO; SATUROMETRO</t>
        </is>
      </c>
      <c r="H51" s="30" t="n">
        <v>90</v>
      </c>
      <c r="I51" s="30" t="n">
        <v>9</v>
      </c>
      <c r="J51" s="30" t="n">
        <v>81</v>
      </c>
      <c r="K51" s="31" t="n">
        <v>9369.159777777777</v>
      </c>
      <c r="L51" s="31">
        <f>$J51*$K51</f>
        <v/>
      </c>
      <c r="M51" s="42" t="inlineStr">
        <is>
          <t>Media</t>
        </is>
      </c>
      <c r="N51" s="29" t="inlineStr">
        <is>
          <t>Homologado – confianza Media – pendiente de validación</t>
        </is>
      </c>
      <c r="O51" s="29" t="n"/>
      <c r="P51" s="29" t="inlineStr">
        <is>
          <t>Varias denominaciones del inventario físico corresponden a este material SAP (393 OXIMETRO DE PULSO; 530 SATUROMETRO). Se sumaron las cantidades físicas. Homologación: confianza base Media + confianza SAP Alta → Media. Otros códigos SAP del master no están en el stock de este centro: 5000971, 5004072, 2001510. Cruce por nomenclatura: similitud 0.78. El material ocupa 4 filas en la hoja 1060 NQN (lote/almacén). La cantidad SAP y la física de esta vista son el total del material.</t>
        </is>
      </c>
    </row>
    <row r="52">
      <c r="A52" s="29" t="inlineStr">
        <is>
          <t>San Juan</t>
        </is>
      </c>
      <c r="B52" s="29" t="inlineStr">
        <is>
          <t>1120</t>
        </is>
      </c>
      <c r="C52" s="29" t="inlineStr">
        <is>
          <t>Medicamentos</t>
        </is>
      </c>
      <c r="D52" s="29" t="inlineStr">
        <is>
          <t>1000784</t>
        </is>
      </c>
      <c r="E52" s="29" t="inlineStr">
        <is>
          <t>LAGRIMAS NATURALES GOTAS OFTALM</t>
        </is>
      </c>
      <c r="F52" s="29" t="inlineStr">
        <is>
          <t>MED114</t>
        </is>
      </c>
      <c r="G52" s="29" t="inlineStr">
        <is>
          <t>Lagrimas naturales Gotas oftalm 15ml</t>
        </is>
      </c>
      <c r="H52" s="30" t="n">
        <v>155</v>
      </c>
      <c r="I52" s="30" t="n">
        <v>2</v>
      </c>
      <c r="J52" s="30" t="n">
        <v>153</v>
      </c>
      <c r="K52" s="31" t="n">
        <v>4915.86535483871</v>
      </c>
      <c r="L52" s="31">
        <f>$J52*$K52</f>
        <v/>
      </c>
      <c r="M52" s="37" t="inlineStr">
        <is>
          <t>Alta</t>
        </is>
      </c>
      <c r="N52" s="29" t="inlineStr">
        <is>
          <t>Homologado – confianza Alta</t>
        </is>
      </c>
      <c r="O52" s="41" t="inlineStr">
        <is>
          <t>Valorización a validar: relación de cantidades 78 a 1 entre SAP y el recuento físico. Sugiere distinta unidad de medida (SAP por caja o envase y el recuento por unidad). La diferencia económica de esta fila no debe tomarse como definitiva.</t>
        </is>
      </c>
      <c r="P52" s="29" t="inlineStr">
        <is>
          <t>Cruce por nomenclatura: una nomenclatura no informa dosis; similitud 0.91. El material ocupa 6 filas en la hoja 1120 SJ (lote/almacén). La cantidad SAP y la física de esta vista son el total del material.</t>
        </is>
      </c>
    </row>
    <row r="53">
      <c r="A53" s="29" t="inlineStr">
        <is>
          <t>San Juan</t>
        </is>
      </c>
      <c r="B53" s="29" t="inlineStr">
        <is>
          <t>1120</t>
        </is>
      </c>
      <c r="C53" s="29" t="inlineStr">
        <is>
          <t>Medicamentos</t>
        </is>
      </c>
      <c r="D53" s="29" t="inlineStr">
        <is>
          <t>1000035</t>
        </is>
      </c>
      <c r="E53" s="29" t="inlineStr">
        <is>
          <t>SOLUCIÓN RINGER LACTATO 500 ML</t>
        </is>
      </c>
      <c r="F53" s="29" t="inlineStr">
        <is>
          <t>MED169</t>
        </is>
      </c>
      <c r="G53" s="29" t="inlineStr">
        <is>
          <t>Solución ringer lactato x 500 ml</t>
        </is>
      </c>
      <c r="H53" s="30" t="n">
        <v>630</v>
      </c>
      <c r="I53" s="30" t="n">
        <v>292</v>
      </c>
      <c r="J53" s="30" t="n">
        <v>338</v>
      </c>
      <c r="K53" s="31" t="n">
        <v>2155.479031746032</v>
      </c>
      <c r="L53" s="31">
        <f>$J53*$K53</f>
        <v/>
      </c>
      <c r="M53" s="37" t="inlineStr">
        <is>
          <t>Alta</t>
        </is>
      </c>
      <c r="N53" s="29" t="inlineStr">
        <is>
          <t>Homologado – confianza Alta</t>
        </is>
      </c>
      <c r="O53" s="29" t="n"/>
      <c r="P53" s="29" t="inlineStr">
        <is>
          <t>Homologación: confianza base Alta + confianza SAP Alta → Alta. El material ocupa 6 filas en la hoja 1120 SJ (lote/almacén). La cantidad SAP y la física de esta vista son el total del material.</t>
        </is>
      </c>
    </row>
    <row r="54">
      <c r="A54" s="29" t="inlineStr">
        <is>
          <t>Neuquén</t>
        </is>
      </c>
      <c r="B54" s="29" t="inlineStr">
        <is>
          <t>1060</t>
        </is>
      </c>
      <c r="C54" s="29" t="inlineStr">
        <is>
          <t>Descartables</t>
        </is>
      </c>
      <c r="D54" s="29" t="inlineStr">
        <is>
          <t>2000090</t>
        </is>
      </c>
      <c r="E54" s="29" t="inlineStr">
        <is>
          <t>MASCARA PARA NEBULIZAR ADULTO</t>
        </is>
      </c>
      <c r="F54" s="29" t="inlineStr">
        <is>
          <t>366</t>
        </is>
      </c>
      <c r="G54" s="29" t="inlineStr">
        <is>
          <t>MASCARA PARA NEBULIZAR</t>
        </is>
      </c>
      <c r="H54" s="30" t="n">
        <v>590</v>
      </c>
      <c r="I54" s="30" t="n">
        <v>16</v>
      </c>
      <c r="J54" s="30" t="n">
        <v>574</v>
      </c>
      <c r="K54" s="31" t="n">
        <v>1244</v>
      </c>
      <c r="L54" s="31">
        <f>$J54*$K54</f>
        <v/>
      </c>
      <c r="M54" s="37" t="inlineStr">
        <is>
          <t>Alta</t>
        </is>
      </c>
      <c r="N54" s="29" t="inlineStr">
        <is>
          <t>Homologado – confianza Alta</t>
        </is>
      </c>
      <c r="O54" s="29" t="n"/>
      <c r="P54" s="29" t="inlineStr">
        <is>
          <t>Cruce por nomenclatura: similitud 0.87. El material ocupa 3 filas en la hoja 1060 NQN (lote/almacén). La cantidad SAP y la física de esta vista son el total del material.</t>
        </is>
      </c>
    </row>
    <row r="55">
      <c r="A55" s="29" t="inlineStr">
        <is>
          <t>Neuquén</t>
        </is>
      </c>
      <c r="B55" s="29" t="inlineStr">
        <is>
          <t>1060</t>
        </is>
      </c>
      <c r="C55" s="29" t="inlineStr">
        <is>
          <t>Medicamentos</t>
        </is>
      </c>
      <c r="D55" s="29" t="inlineStr">
        <is>
          <t>1000100</t>
        </is>
      </c>
      <c r="E55" s="29" t="inlineStr">
        <is>
          <t>FUROSEMIDA AMPOLLA DE 20 MG/2ML</t>
        </is>
      </c>
      <c r="F55" s="29" t="inlineStr">
        <is>
          <t>116</t>
        </is>
      </c>
      <c r="G55" s="29" t="inlineStr">
        <is>
          <t>FUROSEMIDA AMP</t>
        </is>
      </c>
      <c r="H55" s="30" t="n">
        <v>3270</v>
      </c>
      <c r="I55" s="30" t="n">
        <v>117</v>
      </c>
      <c r="J55" s="30" t="n">
        <v>3153</v>
      </c>
      <c r="K55" s="31" t="n">
        <v>225.5669633027522</v>
      </c>
      <c r="L55" s="31">
        <f>$J55*$K55</f>
        <v/>
      </c>
      <c r="M55" s="42" t="inlineStr">
        <is>
          <t>Media</t>
        </is>
      </c>
      <c r="N55" s="29" t="inlineStr">
        <is>
          <t>Homologado – confianza Media – pendiente de validación</t>
        </is>
      </c>
      <c r="O55" s="29" t="n"/>
      <c r="P55" s="29" t="inlineStr">
        <is>
          <t>Homologación: confianza base Media + confianza SAP Alta → Media. El material ocupa 21 filas en la hoja 1060 NQN (lote/almacén). La cantidad SAP y la física de esta vista son el total del material.</t>
        </is>
      </c>
    </row>
    <row r="56">
      <c r="A56" s="29" t="inlineStr">
        <is>
          <t>Neuquén</t>
        </is>
      </c>
      <c r="B56" s="29" t="inlineStr">
        <is>
          <t>1060</t>
        </is>
      </c>
      <c r="C56" s="29" t="inlineStr">
        <is>
          <t>Descartables</t>
        </is>
      </c>
      <c r="D56" s="29" t="inlineStr">
        <is>
          <t>2000297</t>
        </is>
      </c>
      <c r="E56" s="29" t="inlineStr">
        <is>
          <t>REGULADOR 02 C/MANOMETRO A208 VAL 0-15</t>
        </is>
      </c>
      <c r="F56" s="29" t="inlineStr">
        <is>
          <t>418</t>
        </is>
      </c>
      <c r="G56" s="29" t="inlineStr">
        <is>
          <t>MANOMETROS</t>
        </is>
      </c>
      <c r="H56" s="30" t="n">
        <v>23</v>
      </c>
      <c r="I56" s="30" t="n">
        <v>0</v>
      </c>
      <c r="J56" s="30" t="n">
        <v>23</v>
      </c>
      <c r="K56" s="31" t="n">
        <v>30853.30565217391</v>
      </c>
      <c r="L56" s="31">
        <f>$J56*$K56</f>
        <v/>
      </c>
      <c r="M56" s="38" t="inlineStr">
        <is>
          <t>Baja</t>
        </is>
      </c>
      <c r="N56" s="29" t="inlineStr">
        <is>
          <t>Homologado – confianza Baja – pendiente de validación</t>
        </is>
      </c>
      <c r="O56" s="29" t="n"/>
      <c r="P56" s="29" t="inlineStr">
        <is>
          <t>Cruce por nomenclatura: similitud 0.50. El material ocupa 2 filas en la hoja 1060 NQN (lote/almacén). La cantidad SAP y la física de esta vista son el total del material.</t>
        </is>
      </c>
    </row>
    <row r="57">
      <c r="A57" s="29" t="inlineStr">
        <is>
          <t>Neuquén</t>
        </is>
      </c>
      <c r="B57" s="29" t="inlineStr">
        <is>
          <t>1060</t>
        </is>
      </c>
      <c r="C57" s="29" t="inlineStr">
        <is>
          <t>Descartables</t>
        </is>
      </c>
      <c r="D57" s="29" t="inlineStr">
        <is>
          <t>2000526</t>
        </is>
      </c>
      <c r="E57" s="29" t="inlineStr">
        <is>
          <t>VENDA TIPO CAMBRIC X 20 CM</t>
        </is>
      </c>
      <c r="F57" s="29" t="inlineStr">
        <is>
          <t>380</t>
        </is>
      </c>
      <c r="G57" s="29" t="inlineStr">
        <is>
          <t>VENDA CAMBRIC 20 CM</t>
        </is>
      </c>
      <c r="H57" s="30" t="n">
        <v>830</v>
      </c>
      <c r="I57" s="30" t="n">
        <v>0</v>
      </c>
      <c r="J57" s="30" t="n">
        <v>830</v>
      </c>
      <c r="K57" s="31" t="n">
        <v>843.8722891566265</v>
      </c>
      <c r="L57" s="31">
        <f>$J57*$K57</f>
        <v/>
      </c>
      <c r="M57" s="37" t="inlineStr">
        <is>
          <t>Alta</t>
        </is>
      </c>
      <c r="N57" s="29" t="inlineStr">
        <is>
          <t>Homologado – confianza Alta</t>
        </is>
      </c>
      <c r="O57" s="29" t="n"/>
      <c r="P57" s="29" t="inlineStr">
        <is>
          <t>Cruce por nomenclatura: dosis coincide; similitud 0.91. El material ocupa 3 filas en la hoja 1060 NQN (lote/almacén). La cantidad SAP y la física de esta vista son el total del material.</t>
        </is>
      </c>
    </row>
    <row r="58">
      <c r="A58" s="29" t="inlineStr">
        <is>
          <t>Neuquén</t>
        </is>
      </c>
      <c r="B58" s="29" t="inlineStr">
        <is>
          <t>1060</t>
        </is>
      </c>
      <c r="C58" s="29" t="inlineStr">
        <is>
          <t>Medicamentos</t>
        </is>
      </c>
      <c r="D58" s="29" t="inlineStr">
        <is>
          <t>1000381</t>
        </is>
      </c>
      <c r="E58" s="29" t="inlineStr">
        <is>
          <t>BUDESONIDA DENVER SOL 20ML</t>
        </is>
      </c>
      <c r="F58" s="29" t="inlineStr">
        <is>
          <t>315</t>
        </is>
      </c>
      <c r="G58" s="29" t="inlineStr">
        <is>
          <t>Budesonide</t>
        </is>
      </c>
      <c r="H58" s="30" t="n">
        <v>109</v>
      </c>
      <c r="I58" s="30" t="n">
        <v>0</v>
      </c>
      <c r="J58" s="30" t="n">
        <v>109</v>
      </c>
      <c r="K58" s="31" t="n">
        <v>6404.695229357797</v>
      </c>
      <c r="L58" s="31">
        <f>$J58*$K58</f>
        <v/>
      </c>
      <c r="M58" s="38" t="inlineStr">
        <is>
          <t>Baja</t>
        </is>
      </c>
      <c r="N58" s="29" t="inlineStr">
        <is>
          <t>Homologado – confianza Baja – pendiente de validación</t>
        </is>
      </c>
      <c r="O58" s="29" t="n"/>
      <c r="P58" s="29" t="inlineStr">
        <is>
          <t>Homologado al master M05-004, pero sus códigos SAP (1000839) no figuran en el stock SAP de este centro. Cruce por nomenclatura: una nomenclatura no informa dosis; similitud 0.48. El material ocupa 6 filas en la hoja 1060 NQN (lote/almacén). La cantidad SAP y la física de esta vista son el total del material.</t>
        </is>
      </c>
    </row>
    <row r="59">
      <c r="A59" s="29" t="inlineStr">
        <is>
          <t>Neuquén</t>
        </is>
      </c>
      <c r="B59" s="29" t="inlineStr">
        <is>
          <t>1060</t>
        </is>
      </c>
      <c r="C59" s="29" t="inlineStr">
        <is>
          <t>Medicamentos</t>
        </is>
      </c>
      <c r="D59" s="29" t="inlineStr">
        <is>
          <t>1000106</t>
        </is>
      </c>
      <c r="E59" s="29" t="inlineStr">
        <is>
          <t>RIFAMICINA SPRAY 30ML</t>
        </is>
      </c>
      <c r="F59" s="29" t="inlineStr">
        <is>
          <t>199</t>
        </is>
      </c>
      <c r="G59" s="29" t="inlineStr">
        <is>
          <t>RIFAMICINA SV 1% X 30ML</t>
        </is>
      </c>
      <c r="H59" s="30" t="n">
        <v>325</v>
      </c>
      <c r="I59" s="30" t="n">
        <v>12</v>
      </c>
      <c r="J59" s="30" t="n">
        <v>313</v>
      </c>
      <c r="K59" s="31" t="n">
        <v>2216.547323076923</v>
      </c>
      <c r="L59" s="31">
        <f>$J59*$K59</f>
        <v/>
      </c>
      <c r="M59" s="42" t="inlineStr">
        <is>
          <t>Media</t>
        </is>
      </c>
      <c r="N59" s="29" t="inlineStr">
        <is>
          <t>Homologado – confianza Media – pendiente de validación</t>
        </is>
      </c>
      <c r="O59" s="29" t="n"/>
      <c r="P59" s="29" t="inlineStr">
        <is>
          <t>Cruce por nomenclatura: dosis coincide; similitud 0.62. El material ocupa 12 filas en la hoja 1060 NQN (lote/almacén). La cantidad SAP y la física de esta vista son el total del material.</t>
        </is>
      </c>
    </row>
    <row r="60">
      <c r="A60" s="29" t="inlineStr">
        <is>
          <t>Neuquén</t>
        </is>
      </c>
      <c r="B60" s="29" t="inlineStr">
        <is>
          <t>1060</t>
        </is>
      </c>
      <c r="C60" s="29" t="inlineStr">
        <is>
          <t>Descartables</t>
        </is>
      </c>
      <c r="D60" s="29" t="inlineStr">
        <is>
          <t>2000028</t>
        </is>
      </c>
      <c r="E60" s="29" t="inlineStr">
        <is>
          <t>JERINGA 10 ML</t>
        </is>
      </c>
      <c r="F60" s="29" t="inlineStr">
        <is>
          <t>246</t>
        </is>
      </c>
      <c r="G60" s="29" t="inlineStr">
        <is>
          <t>JERINGAS 10 ML</t>
        </is>
      </c>
      <c r="H60" s="30" t="n">
        <v>20310</v>
      </c>
      <c r="I60" s="30" t="n">
        <v>2150</v>
      </c>
      <c r="J60" s="30" t="n">
        <v>18160</v>
      </c>
      <c r="K60" s="31" t="n">
        <v>36.74992959133432</v>
      </c>
      <c r="L60" s="31">
        <f>$J60*$K60</f>
        <v/>
      </c>
      <c r="M60" s="37" t="inlineStr">
        <is>
          <t>Alta</t>
        </is>
      </c>
      <c r="N60" s="29" t="inlineStr">
        <is>
          <t>Homologado – confianza Alta</t>
        </is>
      </c>
      <c r="O60" s="29" t="n"/>
      <c r="P60" s="29" t="inlineStr">
        <is>
          <t>Homologación: confianza base Alta + confianza SAP Alta → Alta. El material ocupa 3 filas en la hoja 1060 NQN (lote/almacén). La cantidad SAP y la física de esta vista son el total del material.</t>
        </is>
      </c>
    </row>
    <row r="61">
      <c r="A61" s="29" t="inlineStr">
        <is>
          <t>Neuquén</t>
        </is>
      </c>
      <c r="B61" s="29" t="inlineStr">
        <is>
          <t>1060</t>
        </is>
      </c>
      <c r="C61" s="29" t="inlineStr">
        <is>
          <t>Medicamentos</t>
        </is>
      </c>
      <c r="D61" s="29" t="inlineStr">
        <is>
          <t>1000360</t>
        </is>
      </c>
      <c r="E61" s="29" t="inlineStr">
        <is>
          <t>GOTAS OTOSPORIN</t>
        </is>
      </c>
      <c r="F61" s="29" t="inlineStr">
        <is>
          <t>173</t>
        </is>
      </c>
      <c r="G61" s="29" t="inlineStr">
        <is>
          <t>OTOSPORIN</t>
        </is>
      </c>
      <c r="H61" s="30" t="n">
        <v>283</v>
      </c>
      <c r="I61" s="30" t="n">
        <v>27</v>
      </c>
      <c r="J61" s="30" t="n">
        <v>256</v>
      </c>
      <c r="K61" s="31" t="n">
        <v>2540.268939929328</v>
      </c>
      <c r="L61" s="31">
        <f>$J61*$K61</f>
        <v/>
      </c>
      <c r="M61" s="37" t="inlineStr">
        <is>
          <t>Alta</t>
        </is>
      </c>
      <c r="N61" s="29" t="inlineStr">
        <is>
          <t>Homologado – confianza Alta</t>
        </is>
      </c>
      <c r="O61" s="29" t="n"/>
      <c r="P61" s="29" t="inlineStr">
        <is>
          <t>Cruce por nomenclatura: similitud 0.81. El material ocupa 14 filas en la hoja 1060 NQN (lote/almacén). La cantidad SAP y la física de esta vista son el total del material.</t>
        </is>
      </c>
    </row>
    <row r="62">
      <c r="A62" s="29" t="inlineStr">
        <is>
          <t>Neuquén</t>
        </is>
      </c>
      <c r="B62" s="29" t="inlineStr">
        <is>
          <t>1060</t>
        </is>
      </c>
      <c r="C62" s="29" t="inlineStr">
        <is>
          <t>Medicamentos</t>
        </is>
      </c>
      <c r="D62" s="29" t="inlineStr">
        <is>
          <t>1000470</t>
        </is>
      </c>
      <c r="E62" s="29" t="inlineStr">
        <is>
          <t>PARACETAMOL COMP 1 GRAMO</t>
        </is>
      </c>
      <c r="F62" s="29" t="inlineStr">
        <is>
          <t>369; 179</t>
        </is>
      </c>
      <c r="G62" s="29" t="inlineStr">
        <is>
          <t>PARACETAMOL 1 G; PARACETAMOL 500 MG</t>
        </is>
      </c>
      <c r="H62" s="30" t="n">
        <v>6328</v>
      </c>
      <c r="I62" s="30" t="n">
        <v>426</v>
      </c>
      <c r="J62" s="30" t="n">
        <v>5902</v>
      </c>
      <c r="K62" s="31" t="n">
        <v>110.080466182048</v>
      </c>
      <c r="L62" s="31">
        <f>$J62*$K62</f>
        <v/>
      </c>
      <c r="M62" s="38" t="inlineStr">
        <is>
          <t>Baja</t>
        </is>
      </c>
      <c r="N62" s="29" t="inlineStr">
        <is>
          <t>Homologado – confianza Baja – pendiente de validación</t>
        </is>
      </c>
      <c r="O62" s="29" t="n"/>
      <c r="P62" s="29" t="inlineStr">
        <is>
          <t>Varias denominaciones del inventario físico corresponden a este material SAP (369 PARACETAMOL 1 G; 179 PARACETAMOL 500 MG). Se sumaron las cantidades físicas. Cruce por nomenclatura: dosis coincide; similitud 0.88. Homologación: confianza base Alta + confianza SAP Baja → Baja. Aunque la homologación vincula estos registros, la presentación no coincide con el material imputado (dosis/presentación distinta (500MG vs 1000MG); similitud 0.48). Nivel degradado a Baja: verificar si corresponde otro código SAP. El material ocupa 14 filas en la hoja 1060 NQN (lote/almacén). La cantidad SAP y la física de esta vista son el total del material.</t>
        </is>
      </c>
    </row>
    <row r="63">
      <c r="A63" s="29" t="inlineStr">
        <is>
          <t>Neuquén</t>
        </is>
      </c>
      <c r="B63" s="29" t="inlineStr">
        <is>
          <t>1060</t>
        </is>
      </c>
      <c r="C63" s="29" t="inlineStr">
        <is>
          <t>Medicamentos</t>
        </is>
      </c>
      <c r="D63" s="29" t="inlineStr">
        <is>
          <t>1000125</t>
        </is>
      </c>
      <c r="E63" s="29" t="inlineStr">
        <is>
          <t>DICLOFENAC 75 MG COMPRIMIDOS</t>
        </is>
      </c>
      <c r="F63" s="29" t="inlineStr">
        <is>
          <t>83</t>
        </is>
      </c>
      <c r="G63" s="29" t="inlineStr">
        <is>
          <t>DICLOFENAC 75 COMP</t>
        </is>
      </c>
      <c r="H63" s="30" t="n">
        <v>10995</v>
      </c>
      <c r="I63" s="30" t="n">
        <v>9</v>
      </c>
      <c r="J63" s="30" t="n">
        <v>10986</v>
      </c>
      <c r="K63" s="31" t="n">
        <v>59.00779899954525</v>
      </c>
      <c r="L63" s="31">
        <f>$J63*$K63</f>
        <v/>
      </c>
      <c r="M63" s="37" t="inlineStr">
        <is>
          <t>Alta</t>
        </is>
      </c>
      <c r="N63" s="29" t="inlineStr">
        <is>
          <t>Homologado – confianza Alta</t>
        </is>
      </c>
      <c r="O63" s="41" t="inlineStr">
        <is>
          <t>Valorización a validar: relación de cantidades 1,222 a 1 entre SAP y el recuento físico. Sugiere distinta unidad de medida (SAP por caja o envase y el recuento por unidad). La diferencia económica de esta fila no debe tomarse como definitiva.</t>
        </is>
      </c>
      <c r="P63" s="29" t="inlineStr">
        <is>
          <t>Homologación: confianza base Alta + confianza SAP Alta → Alta. El material ocupa 16 filas en la hoja 1060 NQN (lote/almacén). La cantidad SAP y la física de esta vista son el total del material.</t>
        </is>
      </c>
    </row>
    <row r="64">
      <c r="A64" s="29" t="inlineStr">
        <is>
          <t>Neuquén</t>
        </is>
      </c>
      <c r="B64" s="29" t="inlineStr">
        <is>
          <t>1060</t>
        </is>
      </c>
      <c r="C64" s="29" t="inlineStr">
        <is>
          <t>Medicamentos</t>
        </is>
      </c>
      <c r="D64" s="29" t="inlineStr">
        <is>
          <t>1000330</t>
        </is>
      </c>
      <c r="E64" s="29" t="inlineStr">
        <is>
          <t>ANGINOTRAC COMPRIMIDO</t>
        </is>
      </c>
      <c r="F64" s="29" t="inlineStr">
        <is>
          <t>271</t>
        </is>
      </c>
      <c r="G64" s="29" t="inlineStr">
        <is>
          <t>ANGINOTRAT</t>
        </is>
      </c>
      <c r="H64" s="30" t="n">
        <v>854</v>
      </c>
      <c r="I64" s="30" t="n">
        <v>0</v>
      </c>
      <c r="J64" s="30" t="n">
        <v>854</v>
      </c>
      <c r="K64" s="31" t="n">
        <v>758.1929391100703</v>
      </c>
      <c r="L64" s="31">
        <f>$J64*$K64</f>
        <v/>
      </c>
      <c r="M64" s="42" t="inlineStr">
        <is>
          <t>Media</t>
        </is>
      </c>
      <c r="N64" s="29" t="inlineStr">
        <is>
          <t>Homologado – confianza Media – pendiente de validación</t>
        </is>
      </c>
      <c r="O64" s="29" t="n"/>
      <c r="P64" s="29" t="inlineStr">
        <is>
          <t>Cruce por nomenclatura: similitud 0.57. El material ocupa 12 filas en la hoja 1060 NQN (lote/almacén). La cantidad SAP y la física de esta vista son el total del material.</t>
        </is>
      </c>
    </row>
    <row r="65">
      <c r="A65" s="29" t="inlineStr">
        <is>
          <t>Neuquén</t>
        </is>
      </c>
      <c r="B65" s="29" t="inlineStr">
        <is>
          <t>1060</t>
        </is>
      </c>
      <c r="C65" s="29" t="inlineStr">
        <is>
          <t>Medicamentos</t>
        </is>
      </c>
      <c r="D65" s="29" t="inlineStr">
        <is>
          <t>1000169</t>
        </is>
      </c>
      <c r="E65" s="29" t="inlineStr">
        <is>
          <t>BUSCAPINA COMPUESTA AMP</t>
        </is>
      </c>
      <c r="F65" s="29" t="inlineStr">
        <is>
          <t>317</t>
        </is>
      </c>
      <c r="G65" s="29" t="inlineStr">
        <is>
          <t>BUSCAPINA COMPUESTA</t>
        </is>
      </c>
      <c r="H65" s="30" t="n">
        <v>92</v>
      </c>
      <c r="I65" s="30" t="n">
        <v>0</v>
      </c>
      <c r="J65" s="30" t="n">
        <v>92</v>
      </c>
      <c r="K65" s="31" t="n">
        <v>6889.498586956522</v>
      </c>
      <c r="L65" s="31">
        <f>$J65*$K65</f>
        <v/>
      </c>
      <c r="M65" s="37" t="inlineStr">
        <is>
          <t>Alta</t>
        </is>
      </c>
      <c r="N65" s="29" t="inlineStr">
        <is>
          <t>Homologado – confianza Alta</t>
        </is>
      </c>
      <c r="O65" s="29" t="n"/>
      <c r="P65" s="29" t="inlineStr">
        <is>
          <t>Cruce por nomenclatura: similitud 0.92. El material ocupa 2 filas en la hoja 1060 NQN (lote/almacén). La cantidad SAP y la física de esta vista son el total del material.</t>
        </is>
      </c>
    </row>
    <row r="66">
      <c r="A66" s="29" t="inlineStr">
        <is>
          <t>Neuquén</t>
        </is>
      </c>
      <c r="B66" s="29" t="inlineStr">
        <is>
          <t>1060</t>
        </is>
      </c>
      <c r="C66" s="29" t="inlineStr">
        <is>
          <t>Medicamentos</t>
        </is>
      </c>
      <c r="D66" s="29" t="inlineStr">
        <is>
          <t>1000314</t>
        </is>
      </c>
      <c r="E66" s="29" t="inlineStr">
        <is>
          <t>MORFINA CLORHIDRATO 10MG</t>
        </is>
      </c>
      <c r="F66" s="29" t="inlineStr">
        <is>
          <t>331</t>
        </is>
      </c>
      <c r="G66" s="29" t="inlineStr">
        <is>
          <t>MORFINA 10MG AMP</t>
        </is>
      </c>
      <c r="H66" s="30" t="n">
        <v>800</v>
      </c>
      <c r="I66" s="30" t="n">
        <v>56</v>
      </c>
      <c r="J66" s="30" t="n">
        <v>744</v>
      </c>
      <c r="K66" s="31" t="n">
        <v>803.1425</v>
      </c>
      <c r="L66" s="31">
        <f>$J66*$K66</f>
        <v/>
      </c>
      <c r="M66" s="42" t="inlineStr">
        <is>
          <t>Media</t>
        </is>
      </c>
      <c r="N66" s="29" t="inlineStr">
        <is>
          <t>Homologado – confianza Media – pendiente de validación</t>
        </is>
      </c>
      <c r="O66" s="29" t="n"/>
      <c r="P66" s="29" t="inlineStr">
        <is>
          <t>Cruce por nomenclatura: dosis coincide; similitud 0.70. El material ocupa 6 filas en la hoja 1060 NQN (lote/almacén). La cantidad SAP y la física de esta vista son el total del material.</t>
        </is>
      </c>
    </row>
    <row r="67">
      <c r="A67" s="29" t="inlineStr">
        <is>
          <t>San Juan</t>
        </is>
      </c>
      <c r="B67" s="29" t="inlineStr">
        <is>
          <t>1120</t>
        </is>
      </c>
      <c r="C67" s="29" t="inlineStr">
        <is>
          <t>Medicamentos</t>
        </is>
      </c>
      <c r="D67" s="29" t="inlineStr">
        <is>
          <t>1000105</t>
        </is>
      </c>
      <c r="E67" s="29" t="inlineStr">
        <is>
          <t>METOCLOPRAMIDA 10MG/2ML AMPOLLA</t>
        </is>
      </c>
      <c r="F67" s="29" t="inlineStr">
        <is>
          <t>MED130</t>
        </is>
      </c>
      <c r="G67" s="29" t="inlineStr">
        <is>
          <t>Metoclopramida 10 mg Amp x 2 ml</t>
        </is>
      </c>
      <c r="H67" s="30" t="n">
        <v>1845</v>
      </c>
      <c r="I67" s="30" t="n">
        <v>451</v>
      </c>
      <c r="J67" s="30" t="n">
        <v>1394</v>
      </c>
      <c r="K67" s="31" t="n">
        <v>426.3397181571816</v>
      </c>
      <c r="L67" s="31">
        <f>$J67*$K67</f>
        <v/>
      </c>
      <c r="M67" s="37" t="inlineStr">
        <is>
          <t>Alta</t>
        </is>
      </c>
      <c r="N67" s="29" t="inlineStr">
        <is>
          <t>Homologado – confianza Alta</t>
        </is>
      </c>
      <c r="O67" s="29" t="n"/>
      <c r="P67" s="29" t="inlineStr">
        <is>
          <t>Homologación: confianza base Alta + confianza SAP Alta → Alta. El material ocupa 7 filas en la hoja 1120 SJ (lote/almacén). La cantidad SAP y la física de esta vista son el total del material.</t>
        </is>
      </c>
    </row>
    <row r="68">
      <c r="A68" s="29" t="inlineStr">
        <is>
          <t>Neuquén</t>
        </is>
      </c>
      <c r="B68" s="29" t="inlineStr">
        <is>
          <t>1060</t>
        </is>
      </c>
      <c r="C68" s="29" t="inlineStr">
        <is>
          <t>Medicamentos</t>
        </is>
      </c>
      <c r="D68" s="29" t="inlineStr">
        <is>
          <t>1000136</t>
        </is>
      </c>
      <c r="E68" s="29" t="inlineStr">
        <is>
          <t>ASPIRINA DE 100 MG</t>
        </is>
      </c>
      <c r="F68" s="29" t="inlineStr">
        <is>
          <t>23</t>
        </is>
      </c>
      <c r="G68" s="29" t="inlineStr">
        <is>
          <t>ASPIRINA</t>
        </is>
      </c>
      <c r="H68" s="30" t="n">
        <v>5170</v>
      </c>
      <c r="I68" s="30" t="n">
        <v>570</v>
      </c>
      <c r="J68" s="30" t="n">
        <v>4600</v>
      </c>
      <c r="K68" s="31" t="n">
        <v>121.0565531914893</v>
      </c>
      <c r="L68" s="31">
        <f>$J68*$K68</f>
        <v/>
      </c>
      <c r="M68" s="37" t="inlineStr">
        <is>
          <t>Alta</t>
        </is>
      </c>
      <c r="N68" s="29" t="inlineStr">
        <is>
          <t>Homologado – confianza Alta</t>
        </is>
      </c>
      <c r="O68" s="29" t="n"/>
      <c r="P68" s="29" t="inlineStr">
        <is>
          <t>Homologación: confianza base Alta + confianza SAP Alta → Alta. Otros códigos SAP del master no están en el stock de este centro: 1001237, 1000802. El material ocupa 16 filas en la hoja 1060 NQN (lote/almacén). La cantidad SAP y la física de esta vista son el total del material.</t>
        </is>
      </c>
    </row>
    <row r="69">
      <c r="A69" s="29" t="inlineStr">
        <is>
          <t>Neuquén</t>
        </is>
      </c>
      <c r="B69" s="29" t="inlineStr">
        <is>
          <t>1060</t>
        </is>
      </c>
      <c r="C69" s="29" t="inlineStr">
        <is>
          <t>Medicamentos</t>
        </is>
      </c>
      <c r="D69" s="29" t="inlineStr">
        <is>
          <t>1000095</t>
        </is>
      </c>
      <c r="E69" s="29" t="inlineStr">
        <is>
          <t>LIDOCAINA AL 2% JALEA</t>
        </is>
      </c>
      <c r="F69" s="29" t="inlineStr">
        <is>
          <t>305</t>
        </is>
      </c>
      <c r="G69" s="29" t="inlineStr">
        <is>
          <t>LIDOCAINA EN JALEA</t>
        </is>
      </c>
      <c r="H69" s="30" t="n">
        <v>546</v>
      </c>
      <c r="I69" s="30" t="n">
        <v>61</v>
      </c>
      <c r="J69" s="30" t="n">
        <v>485</v>
      </c>
      <c r="K69" s="31" t="n">
        <v>1140.553095238095</v>
      </c>
      <c r="L69" s="31">
        <f>$J69*$K69</f>
        <v/>
      </c>
      <c r="M69" s="37" t="inlineStr">
        <is>
          <t>Alta</t>
        </is>
      </c>
      <c r="N69" s="29" t="inlineStr">
        <is>
          <t>Homologado – confianza Alta</t>
        </is>
      </c>
      <c r="O69" s="29" t="n"/>
      <c r="P69" s="29" t="inlineStr">
        <is>
          <t>Cruce por nomenclatura: una nomenclatura no informa dosis; similitud 0.88. El material ocupa 13 filas en la hoja 1060 NQN (lote/almacén). La cantidad SAP y la física de esta vista son el total del material.</t>
        </is>
      </c>
    </row>
    <row r="70">
      <c r="A70" s="29" t="inlineStr">
        <is>
          <t>Neuquén</t>
        </is>
      </c>
      <c r="B70" s="29" t="inlineStr">
        <is>
          <t>1060</t>
        </is>
      </c>
      <c r="C70" s="29" t="inlineStr">
        <is>
          <t>Descartables</t>
        </is>
      </c>
      <c r="D70" s="29" t="inlineStr">
        <is>
          <t>2000027</t>
        </is>
      </c>
      <c r="E70" s="29" t="inlineStr">
        <is>
          <t>JERINGA DE 5 ML</t>
        </is>
      </c>
      <c r="F70" s="29" t="inlineStr">
        <is>
          <t>254</t>
        </is>
      </c>
      <c r="G70" s="29" t="inlineStr">
        <is>
          <t>JERINGAS 5 ML</t>
        </is>
      </c>
      <c r="H70" s="30" t="n">
        <v>29110</v>
      </c>
      <c r="I70" s="30" t="n">
        <v>830</v>
      </c>
      <c r="J70" s="30" t="n">
        <v>28280</v>
      </c>
      <c r="K70" s="31" t="n">
        <v>19.43298522844383</v>
      </c>
      <c r="L70" s="31">
        <f>$J70*$K70</f>
        <v/>
      </c>
      <c r="M70" s="37" t="inlineStr">
        <is>
          <t>Alta</t>
        </is>
      </c>
      <c r="N70" s="29" t="inlineStr">
        <is>
          <t>Homologado – confianza Alta</t>
        </is>
      </c>
      <c r="O70" s="29" t="n"/>
      <c r="P70" s="29" t="inlineStr">
        <is>
          <t>Homologación: confianza base Alta + confianza SAP Alta → Alta. El material ocupa 3 filas en la hoja 1060 NQN (lote/almacén). La cantidad SAP y la física de esta vista son el total del material.</t>
        </is>
      </c>
    </row>
    <row r="71">
      <c r="A71" s="29" t="inlineStr">
        <is>
          <t>San Juan</t>
        </is>
      </c>
      <c r="B71" s="29" t="inlineStr">
        <is>
          <t>1120</t>
        </is>
      </c>
      <c r="C71" s="29" t="inlineStr">
        <is>
          <t>Medicamentos</t>
        </is>
      </c>
      <c r="D71" s="29" t="inlineStr">
        <is>
          <t>1005284</t>
        </is>
      </c>
      <c r="E71" s="29" t="inlineStr">
        <is>
          <t>AMBROXOL + BUTEMAT JBE X 120Ml</t>
        </is>
      </c>
      <c r="F71" s="29" t="inlineStr">
        <is>
          <t>MED108</t>
        </is>
      </c>
      <c r="G71" s="29" t="inlineStr">
        <is>
          <t>Jarabe (Ambroxol - Clorhidrato) 120 ml</t>
        </is>
      </c>
      <c r="H71" s="30" t="n">
        <v>120</v>
      </c>
      <c r="I71" s="30" t="n">
        <v>34</v>
      </c>
      <c r="J71" s="30" t="n">
        <v>86</v>
      </c>
      <c r="K71" s="31" t="n">
        <v>6381.17</v>
      </c>
      <c r="L71" s="31">
        <f>$J71*$K71</f>
        <v/>
      </c>
      <c r="M71" s="38" t="inlineStr">
        <is>
          <t>Baja</t>
        </is>
      </c>
      <c r="N71" s="29" t="inlineStr">
        <is>
          <t>Homologado – confianza Baja – pendiente de validación</t>
        </is>
      </c>
      <c r="O71" s="29" t="n"/>
      <c r="P71" s="29" t="inlineStr">
        <is>
          <t>Cruce por nomenclatura: dosis coincide; similitud 0.62. El cruce SAP–Avain identificó 2 códigos SAP como posibles equivalentes del mismo ítem de Avain (1005284, 1005285). Se imputó al primero (lógica BUSCARV); requiere validación posterior.</t>
        </is>
      </c>
    </row>
    <row r="72">
      <c r="A72" s="29" t="inlineStr">
        <is>
          <t>Neuquén</t>
        </is>
      </c>
      <c r="B72" s="29" t="inlineStr">
        <is>
          <t>1060</t>
        </is>
      </c>
      <c r="C72" s="29" t="inlineStr">
        <is>
          <t>Medicamentos</t>
        </is>
      </c>
      <c r="D72" s="29" t="inlineStr">
        <is>
          <t>1000527</t>
        </is>
      </c>
      <c r="E72" s="29" t="inlineStr">
        <is>
          <t>AMOXIDAL CLAVULANICO 1 G</t>
        </is>
      </c>
      <c r="F72" s="29" t="inlineStr">
        <is>
          <t>16</t>
        </is>
      </c>
      <c r="G72" s="29" t="inlineStr">
        <is>
          <t>AMOXICILINA + AC. CLAVULANICO</t>
        </is>
      </c>
      <c r="H72" s="30" t="n">
        <v>1444</v>
      </c>
      <c r="I72" s="30" t="n">
        <v>91</v>
      </c>
      <c r="J72" s="30" t="n">
        <v>1353</v>
      </c>
      <c r="K72" s="31" t="n">
        <v>398.9328047091412</v>
      </c>
      <c r="L72" s="31">
        <f>$J72*$K72</f>
        <v/>
      </c>
      <c r="M72" s="38" t="inlineStr">
        <is>
          <t>Baja</t>
        </is>
      </c>
      <c r="N72" s="29" t="inlineStr">
        <is>
          <t>Homologado – confianza Baja – pendiente de validación</t>
        </is>
      </c>
      <c r="O72" s="29" t="n"/>
      <c r="P72" s="29" t="inlineStr">
        <is>
          <t>Homologación: confianza base Alta + confianza SAP Media → Media. La nomenclatura del material imputado no respalda por sí sola la equivalencia (similitud 0.39); el vínculo proviene sólo de la homologación. Nivel degradado a Baja. Otros códigos SAP del master no están en el stock de este centro: 1000816. El material ocupa 16 filas en la hoja 1060 NQN (lote/almacén). La cantidad SAP y la física de esta vista son el total del material.</t>
        </is>
      </c>
    </row>
    <row r="73">
      <c r="A73" s="29" t="inlineStr">
        <is>
          <t>Neuquén</t>
        </is>
      </c>
      <c r="B73" s="29" t="inlineStr">
        <is>
          <t>1060</t>
        </is>
      </c>
      <c r="C73" s="29" t="inlineStr">
        <is>
          <t>Descartables</t>
        </is>
      </c>
      <c r="D73" s="29" t="inlineStr">
        <is>
          <t>2000038</t>
        </is>
      </c>
      <c r="E73" s="29" t="inlineStr">
        <is>
          <t>ALGODON HIDROFILO X 500GR</t>
        </is>
      </c>
      <c r="F73" s="29" t="inlineStr">
        <is>
          <t>12</t>
        </is>
      </c>
      <c r="G73" s="29" t="inlineStr">
        <is>
          <t>ALGODÓN</t>
        </is>
      </c>
      <c r="H73" s="30" t="n">
        <v>315</v>
      </c>
      <c r="I73" s="30" t="n">
        <v>29</v>
      </c>
      <c r="J73" s="30" t="n">
        <v>286</v>
      </c>
      <c r="K73" s="31" t="n">
        <v>1830.071587301587</v>
      </c>
      <c r="L73" s="31">
        <f>$J73*$K73</f>
        <v/>
      </c>
      <c r="M73" s="42" t="inlineStr">
        <is>
          <t>Media</t>
        </is>
      </c>
      <c r="N73" s="29" t="inlineStr">
        <is>
          <t>Homologado – confianza Media – pendiente de validación</t>
        </is>
      </c>
      <c r="O73" s="29" t="n"/>
      <c r="P73" s="29" t="inlineStr">
        <is>
          <t>Homologación: confianza base Media + confianza SAP Media → Media. El cruce SAP–Avain identificó 2 códigos SAP como posibles equivalentes del mismo ítem de Avain (2000038, 2001054). Se imputó al primero (lógica BUSCARV); requiere validación posterior. Otros códigos SAP del master no están en el stock de este centro: 2000339, 2000459, 2001699. El material ocupa 3 filas en la hoja 1060 NQN (lote/almacén). La cantidad SAP y la física de esta vista son el total del material.</t>
        </is>
      </c>
    </row>
    <row r="74">
      <c r="A74" s="29" t="inlineStr">
        <is>
          <t>San Juan</t>
        </is>
      </c>
      <c r="B74" s="29" t="inlineStr">
        <is>
          <t>1120</t>
        </is>
      </c>
      <c r="C74" s="29" t="inlineStr">
        <is>
          <t>Medicamentos</t>
        </is>
      </c>
      <c r="D74" s="29" t="inlineStr">
        <is>
          <t>1000524</t>
        </is>
      </c>
      <c r="E74" s="29" t="inlineStr">
        <is>
          <t>OMEPRAZOL DE 40 MG AMPOLLAS</t>
        </is>
      </c>
      <c r="F74" s="29" t="inlineStr">
        <is>
          <t>MED147</t>
        </is>
      </c>
      <c r="G74" s="29" t="inlineStr">
        <is>
          <t>Omeprazol 40 mg Fco amp polvo p/ rest</t>
        </is>
      </c>
      <c r="H74" s="30" t="n">
        <v>234</v>
      </c>
      <c r="I74" s="30" t="n">
        <v>17</v>
      </c>
      <c r="J74" s="30" t="n">
        <v>217</v>
      </c>
      <c r="K74" s="31" t="n">
        <v>2317.920256410257</v>
      </c>
      <c r="L74" s="31">
        <f>$J74*$K74</f>
        <v/>
      </c>
      <c r="M74" s="42" t="inlineStr">
        <is>
          <t>Media</t>
        </is>
      </c>
      <c r="N74" s="29" t="inlineStr">
        <is>
          <t>Homologado – confianza Media – pendiente de validación</t>
        </is>
      </c>
      <c r="O74" s="29" t="n"/>
      <c r="P74" s="29" t="inlineStr">
        <is>
          <t>Homologación: confianza base Alta + confianza SAP Media → Media. El material ocupa 4 filas en la hoja 1120 SJ (lote/almacén). La cantidad SAP y la física de esta vista son el total del material.</t>
        </is>
      </c>
    </row>
    <row r="75">
      <c r="A75" s="29" t="inlineStr">
        <is>
          <t>Neuquén</t>
        </is>
      </c>
      <c r="B75" s="29" t="inlineStr">
        <is>
          <t>1060</t>
        </is>
      </c>
      <c r="C75" s="29" t="inlineStr">
        <is>
          <t>Medicamentos</t>
        </is>
      </c>
      <c r="D75" s="29" t="inlineStr">
        <is>
          <t>1000098</t>
        </is>
      </c>
      <c r="E75" s="29" t="inlineStr">
        <is>
          <t>MIDAZOLAN 15MG/3ML AMPOLLA INYECTABLE</t>
        </is>
      </c>
      <c r="F75" s="29" t="inlineStr">
        <is>
          <t>330</t>
        </is>
      </c>
      <c r="G75" s="29" t="inlineStr">
        <is>
          <t>MIDAZOLAM 5MG AMP</t>
        </is>
      </c>
      <c r="H75" s="30" t="n">
        <v>1060</v>
      </c>
      <c r="I75" s="30" t="n">
        <v>96</v>
      </c>
      <c r="J75" s="30" t="n">
        <v>964</v>
      </c>
      <c r="K75" s="31" t="n">
        <v>520.0189716981132</v>
      </c>
      <c r="L75" s="31">
        <f>$J75*$K75</f>
        <v/>
      </c>
      <c r="M75" s="38" t="inlineStr">
        <is>
          <t>Baja</t>
        </is>
      </c>
      <c r="N75" s="29" t="inlineStr">
        <is>
          <t>Homologado – confianza Baja – pendiente de validación</t>
        </is>
      </c>
      <c r="O75" s="29" t="n"/>
      <c r="P75" s="29" t="inlineStr">
        <is>
          <t>Homologación: confianza base Baja + confianza SAP Alta → Baja. Aunque la homologación vincula estos registros, la presentación no coincide con el material imputado (dosis/presentación distinta (5MG vs 3ML, 15MG); similitud 0.50). Nivel degradado a Baja: verificar si corresponde otro código SAP. El material ocupa 8 filas en la hoja 1060 NQN (lote/almacén). La cantidad SAP y la física de esta vista son el total del material.</t>
        </is>
      </c>
    </row>
    <row r="76">
      <c r="A76" s="29" t="inlineStr">
        <is>
          <t>Neuquén</t>
        </is>
      </c>
      <c r="B76" s="29" t="inlineStr">
        <is>
          <t>1060</t>
        </is>
      </c>
      <c r="C76" s="29" t="inlineStr">
        <is>
          <t>Medicamentos</t>
        </is>
      </c>
      <c r="D76" s="29" t="inlineStr">
        <is>
          <t>1000104</t>
        </is>
      </c>
      <c r="E76" s="29" t="inlineStr">
        <is>
          <t>NALBUFINA 10MG/1ML AMPOLLA</t>
        </is>
      </c>
      <c r="F76" s="29" t="inlineStr">
        <is>
          <t>272</t>
        </is>
      </c>
      <c r="G76" s="29" t="inlineStr">
        <is>
          <t>NALBUFINA AMP</t>
        </is>
      </c>
      <c r="H76" s="30" t="n">
        <v>1375</v>
      </c>
      <c r="I76" s="30" t="n">
        <v>0</v>
      </c>
      <c r="J76" s="30" t="n">
        <v>1375</v>
      </c>
      <c r="K76" s="31" t="n">
        <v>358.5194763636364</v>
      </c>
      <c r="L76" s="31">
        <f>$J76*$K76</f>
        <v/>
      </c>
      <c r="M76" s="42" t="inlineStr">
        <is>
          <t>Media</t>
        </is>
      </c>
      <c r="N76" s="29" t="inlineStr">
        <is>
          <t>Homologado – confianza Media – pendiente de validación</t>
        </is>
      </c>
      <c r="O76" s="29" t="n"/>
      <c r="P76" s="29" t="inlineStr">
        <is>
          <t>Homologación: confianza base Media + confianza SAP Alta → Media. El material ocupa 11 filas en la hoja 1060 NQN (lote/almacén). La cantidad SAP y la física de esta vista son el total del material.</t>
        </is>
      </c>
    </row>
    <row r="77">
      <c r="A77" s="29" t="inlineStr">
        <is>
          <t>San Juan</t>
        </is>
      </c>
      <c r="B77" s="29" t="inlineStr">
        <is>
          <t>1120</t>
        </is>
      </c>
      <c r="C77" s="29" t="inlineStr">
        <is>
          <t>Medicamentos</t>
        </is>
      </c>
      <c r="D77" s="29" t="inlineStr">
        <is>
          <t>1000196</t>
        </is>
      </c>
      <c r="E77" s="29" t="inlineStr">
        <is>
          <t>KETOROLAC 30 MG/1ML AMP</t>
        </is>
      </c>
      <c r="F77" s="29" t="inlineStr">
        <is>
          <t>MED109</t>
        </is>
      </c>
      <c r="G77" s="29" t="inlineStr">
        <is>
          <t>Ketorolac 30mg Amp x 1 ml</t>
        </is>
      </c>
      <c r="H77" s="30" t="n">
        <v>912</v>
      </c>
      <c r="I77" s="30" t="n">
        <v>83</v>
      </c>
      <c r="J77" s="30" t="n">
        <v>829</v>
      </c>
      <c r="K77" s="31" t="n">
        <v>586.3346710526315</v>
      </c>
      <c r="L77" s="31">
        <f>$J77*$K77</f>
        <v/>
      </c>
      <c r="M77" s="37" t="inlineStr">
        <is>
          <t>Alta</t>
        </is>
      </c>
      <c r="N77" s="29" t="inlineStr">
        <is>
          <t>Homologado – confianza Alta</t>
        </is>
      </c>
      <c r="O77" s="29" t="n"/>
      <c r="P77" s="29" t="inlineStr">
        <is>
          <t>Homologación: confianza base Alta + confianza SAP Alta → Alta. El material ocupa 2 filas en la hoja 1120 SJ (lote/almacén). La cantidad SAP y la física de esta vista son el total del material.</t>
        </is>
      </c>
    </row>
    <row r="78">
      <c r="A78" s="29" t="inlineStr">
        <is>
          <t>Salta</t>
        </is>
      </c>
      <c r="B78" s="29" t="inlineStr">
        <is>
          <t>1130</t>
        </is>
      </c>
      <c r="C78" s="29" t="inlineStr">
        <is>
          <t>Medicamentos</t>
        </is>
      </c>
      <c r="D78" s="29" t="inlineStr">
        <is>
          <t>1000478</t>
        </is>
      </c>
      <c r="E78" s="29" t="inlineStr">
        <is>
          <t>DEXAMETASONA 8MG/2ML AMP(DESCONTINUADO)</t>
        </is>
      </c>
      <c r="F78" s="29" t="inlineStr">
        <is>
          <t>92</t>
        </is>
      </c>
      <c r="G78" s="29" t="inlineStr">
        <is>
          <t>Dexametasona inyectable 1 amp=2ml x8mg</t>
        </is>
      </c>
      <c r="H78" s="30" t="n">
        <v>1016</v>
      </c>
      <c r="I78" s="30" t="n">
        <v>403</v>
      </c>
      <c r="J78" s="30" t="n">
        <v>613</v>
      </c>
      <c r="K78" s="31" t="n">
        <v>784.6968996062991</v>
      </c>
      <c r="L78" s="31">
        <f>$J78*$K78</f>
        <v/>
      </c>
      <c r="M78" s="37" t="inlineStr">
        <is>
          <t>Alta</t>
        </is>
      </c>
      <c r="N78" s="29" t="inlineStr">
        <is>
          <t>Homologado – confianza Alta</t>
        </is>
      </c>
      <c r="O78" s="29" t="n"/>
      <c r="P78" s="29" t="inlineStr">
        <is>
          <t>Homologación: confianza base Alta + confianza SAP Alta → Alta. El material ocupa 3 filas en la hoja 1130 Salta (lote/almacén). La cantidad SAP y la física de esta vista son el total del material.</t>
        </is>
      </c>
    </row>
    <row r="79">
      <c r="A79" s="29" t="inlineStr">
        <is>
          <t>Neuquén</t>
        </is>
      </c>
      <c r="B79" s="29" t="inlineStr">
        <is>
          <t>1060</t>
        </is>
      </c>
      <c r="C79" s="29" t="inlineStr">
        <is>
          <t>Descartables</t>
        </is>
      </c>
      <c r="D79" s="29" t="inlineStr">
        <is>
          <t>2000037</t>
        </is>
      </c>
      <c r="E79" s="29" t="inlineStr">
        <is>
          <t>TERMOMETRO DIGITAL</t>
        </is>
      </c>
      <c r="F79" s="29" t="inlineStr">
        <is>
          <t>423</t>
        </is>
      </c>
      <c r="G79" s="29" t="inlineStr">
        <is>
          <t>TERMOMETRO DIGITAL</t>
        </is>
      </c>
      <c r="H79" s="30" t="n">
        <v>175</v>
      </c>
      <c r="I79" s="30" t="n">
        <v>37</v>
      </c>
      <c r="J79" s="30" t="n">
        <v>138</v>
      </c>
      <c r="K79" s="31" t="n">
        <v>3353.684628571428</v>
      </c>
      <c r="L79" s="31">
        <f>$J79*$K79</f>
        <v/>
      </c>
      <c r="M79" s="37" t="inlineStr">
        <is>
          <t>Alta</t>
        </is>
      </c>
      <c r="N79" s="29" t="inlineStr">
        <is>
          <t>Homologado – confianza Alta</t>
        </is>
      </c>
      <c r="O79" s="29" t="n"/>
      <c r="P79" s="29" t="inlineStr">
        <is>
          <t>Homologación: confianza base Alta + confianza SAP Alta → Alta. El material ocupa 4 filas en la hoja 1060 NQN (lote/almacén). La cantidad SAP y la física de esta vista son el total del material.</t>
        </is>
      </c>
    </row>
    <row r="80">
      <c r="A80" s="29" t="inlineStr">
        <is>
          <t>Neuquén</t>
        </is>
      </c>
      <c r="B80" s="29" t="inlineStr">
        <is>
          <t>1060</t>
        </is>
      </c>
      <c r="C80" s="29" t="inlineStr">
        <is>
          <t>Medicamentos</t>
        </is>
      </c>
      <c r="D80" s="29" t="inlineStr">
        <is>
          <t>1000164</t>
        </is>
      </c>
      <c r="E80" s="29" t="inlineStr">
        <is>
          <t>ATENOLOL 100 MG COMPRIMIDO</t>
        </is>
      </c>
      <c r="F80" s="29" t="inlineStr">
        <is>
          <t>399</t>
        </is>
      </c>
      <c r="G80" s="29" t="inlineStr">
        <is>
          <t>ATENOLOL 100 MG COMPRIMIDOS</t>
        </is>
      </c>
      <c r="H80" s="30" t="n">
        <v>1866</v>
      </c>
      <c r="I80" s="30" t="n">
        <v>28</v>
      </c>
      <c r="J80" s="30" t="n">
        <v>1838</v>
      </c>
      <c r="K80" s="31" t="n">
        <v>250.3259807073954</v>
      </c>
      <c r="L80" s="31">
        <f>$J80*$K80</f>
        <v/>
      </c>
      <c r="M80" s="37" t="inlineStr">
        <is>
          <t>Alta</t>
        </is>
      </c>
      <c r="N80" s="29" t="inlineStr">
        <is>
          <t>Homologado – confianza Alta</t>
        </is>
      </c>
      <c r="O80" s="41" t="inlineStr">
        <is>
          <t>Valorización a validar: relación de cantidades 67 a 1 entre SAP y el recuento físico. Sugiere distinta unidad de medida (SAP por caja o envase y el recuento por unidad). La diferencia económica de esta fila no debe tomarse como definitiva.</t>
        </is>
      </c>
      <c r="P80" s="29" t="inlineStr">
        <is>
          <t>Cruce por nomenclatura: dosis coincide; similitud 1.00. El material ocupa 10 filas en la hoja 1060 NQN (lote/almacén). La cantidad SAP y la física de esta vista son el total del material.</t>
        </is>
      </c>
    </row>
    <row r="81">
      <c r="A81" s="29" t="inlineStr">
        <is>
          <t>Neuquén</t>
        </is>
      </c>
      <c r="B81" s="29" t="inlineStr">
        <is>
          <t>1060</t>
        </is>
      </c>
      <c r="C81" s="29" t="inlineStr">
        <is>
          <t>Medicamentos</t>
        </is>
      </c>
      <c r="D81" s="29" t="inlineStr">
        <is>
          <t>1000431</t>
        </is>
      </c>
      <c r="E81" s="29" t="inlineStr">
        <is>
          <t>LIDOCAINA 1% 5 ML AMPOLLA</t>
        </is>
      </c>
      <c r="F81" s="29" t="inlineStr">
        <is>
          <t>328</t>
        </is>
      </c>
      <c r="G81" s="29" t="inlineStr">
        <is>
          <t>LIDOCAINA S/EPI 1% AMP</t>
        </is>
      </c>
      <c r="H81" s="30" t="n">
        <v>1662</v>
      </c>
      <c r="I81" s="30" t="n">
        <v>0</v>
      </c>
      <c r="J81" s="30" t="n">
        <v>1662</v>
      </c>
      <c r="K81" s="31" t="n">
        <v>264.2395367027677</v>
      </c>
      <c r="L81" s="31">
        <f>$J81*$K81</f>
        <v/>
      </c>
      <c r="M81" s="42" t="inlineStr">
        <is>
          <t>Media</t>
        </is>
      </c>
      <c r="N81" s="29" t="inlineStr">
        <is>
          <t>Homologado – confianza Media – pendiente de validación</t>
        </is>
      </c>
      <c r="O81" s="29" t="n"/>
      <c r="P81" s="29" t="inlineStr">
        <is>
          <t>Cruce por nomenclatura: dosis coincide; similitud 0.68.</t>
        </is>
      </c>
    </row>
    <row r="82">
      <c r="A82" s="29" t="inlineStr">
        <is>
          <t>Neuquén</t>
        </is>
      </c>
      <c r="B82" s="29" t="inlineStr">
        <is>
          <t>1060</t>
        </is>
      </c>
      <c r="C82" s="29" t="inlineStr">
        <is>
          <t>Medicamentos</t>
        </is>
      </c>
      <c r="D82" s="29" t="inlineStr">
        <is>
          <t>1000021</t>
        </is>
      </c>
      <c r="E82" s="29" t="inlineStr">
        <is>
          <t>DIAZEPAM 10MG AMPOLLA DE 2ML INYECTABLE</t>
        </is>
      </c>
      <c r="F82" s="29" t="inlineStr">
        <is>
          <t>77</t>
        </is>
      </c>
      <c r="G82" s="29" t="inlineStr">
        <is>
          <t>DIAZEPAM AMP</t>
        </is>
      </c>
      <c r="H82" s="30" t="n">
        <v>2096</v>
      </c>
      <c r="I82" s="30" t="n">
        <v>122</v>
      </c>
      <c r="J82" s="30" t="n">
        <v>1974</v>
      </c>
      <c r="K82" s="31" t="n">
        <v>221.2131011450382</v>
      </c>
      <c r="L82" s="31">
        <f>$J82*$K82</f>
        <v/>
      </c>
      <c r="M82" s="42" t="inlineStr">
        <is>
          <t>Media</t>
        </is>
      </c>
      <c r="N82" s="29" t="inlineStr">
        <is>
          <t>Homologado – confianza Media – pendiente de validación</t>
        </is>
      </c>
      <c r="O82" s="29" t="n"/>
      <c r="P82" s="29" t="inlineStr">
        <is>
          <t>Cruce por nomenclatura: una nomenclatura no informa dosis; similitud 0.72. El material ocupa 16 filas en la hoja 1060 NQN (lote/almacén). La cantidad SAP y la física de esta vista son el total del material.</t>
        </is>
      </c>
    </row>
    <row r="83">
      <c r="A83" s="29" t="inlineStr">
        <is>
          <t>Neuquén</t>
        </is>
      </c>
      <c r="B83" s="29" t="inlineStr">
        <is>
          <t>1060</t>
        </is>
      </c>
      <c r="C83" s="29" t="inlineStr">
        <is>
          <t>Medicamentos</t>
        </is>
      </c>
      <c r="D83" s="29" t="inlineStr">
        <is>
          <t>1000103</t>
        </is>
      </c>
      <c r="E83" s="29" t="inlineStr">
        <is>
          <t>FENITOINA 100MG /2ML AMPOLLA</t>
        </is>
      </c>
      <c r="F83" s="29" t="inlineStr">
        <is>
          <t>249</t>
        </is>
      </c>
      <c r="G83" s="29" t="inlineStr">
        <is>
          <t>FENITOINA AMP</t>
        </is>
      </c>
      <c r="H83" s="30" t="n">
        <v>2241</v>
      </c>
      <c r="I83" s="30" t="n">
        <v>92</v>
      </c>
      <c r="J83" s="30" t="n">
        <v>2149</v>
      </c>
      <c r="K83" s="31" t="n">
        <v>201.2917983043284</v>
      </c>
      <c r="L83" s="31">
        <f>$J83*$K83</f>
        <v/>
      </c>
      <c r="M83" s="42" t="inlineStr">
        <is>
          <t>Media</t>
        </is>
      </c>
      <c r="N83" s="29" t="inlineStr">
        <is>
          <t>Homologado – confianza Media – pendiente de validación</t>
        </is>
      </c>
      <c r="O83" s="29" t="n"/>
      <c r="P83" s="29" t="inlineStr">
        <is>
          <t>Homologación: confianza base Media + confianza SAP Alta → Media. El material ocupa 17 filas en la hoja 1060 NQN (lote/almacén). La cantidad SAP y la física de esta vista son el total del material.</t>
        </is>
      </c>
    </row>
    <row r="84">
      <c r="A84" s="29" t="inlineStr">
        <is>
          <t>Neuquén</t>
        </is>
      </c>
      <c r="B84" s="29" t="inlineStr">
        <is>
          <t>1060</t>
        </is>
      </c>
      <c r="C84" s="29" t="inlineStr">
        <is>
          <t>Descartables</t>
        </is>
      </c>
      <c r="D84" s="29" t="inlineStr">
        <is>
          <t>2000079</t>
        </is>
      </c>
      <c r="E84" s="29" t="inlineStr">
        <is>
          <t>VENDA TIPO CAMBRIC X 10 CM</t>
        </is>
      </c>
      <c r="F84" s="29" t="inlineStr">
        <is>
          <t>335; 339</t>
        </is>
      </c>
      <c r="G84" s="29" t="inlineStr">
        <is>
          <t>VENDA CAMBRIC 10CM; VENDA CAMBRIC 7CM</t>
        </is>
      </c>
      <c r="H84" s="30" t="n">
        <v>2856</v>
      </c>
      <c r="I84" s="30" t="n">
        <v>74</v>
      </c>
      <c r="J84" s="30" t="n">
        <v>2782</v>
      </c>
      <c r="K84" s="31" t="n">
        <v>153.8297338935574</v>
      </c>
      <c r="L84" s="31">
        <f>$J84*$K84</f>
        <v/>
      </c>
      <c r="M84" s="38" t="inlineStr">
        <is>
          <t>Baja</t>
        </is>
      </c>
      <c r="N84" s="29" t="inlineStr">
        <is>
          <t>Homologado – confianza Baja – pendiente de validación</t>
        </is>
      </c>
      <c r="O84" s="29" t="n"/>
      <c r="P84" s="29" t="inlineStr">
        <is>
          <t>Varias denominaciones del inventario físico corresponden a este material SAP (335 VENDA CAMBRIC 10CM; 339 VENDA CAMBRIC 7CM). Se sumaron las cantidades físicas. Homologación: confianza base Media + confianza SAP Alta → Media. Cruce por nomenclatura: dosis/presentación distinta (7CM vs 10CM); similitud 0.64. El cruce SAP–Avain identificó 4 códigos SAP como posibles equivalentes del mismo ítem de Avain (2000079, 2000080, 2000314, 2000526). Se imputó al primero (lógica BUSCARV); requiere validación posterior. El material ocupa 3 filas en la hoja 1060 NQN (lote/almacén). La cantidad SAP y la física de esta vista son el total del material.</t>
        </is>
      </c>
    </row>
    <row r="85">
      <c r="A85" s="29" t="inlineStr">
        <is>
          <t>San Juan</t>
        </is>
      </c>
      <c r="B85" s="29" t="inlineStr">
        <is>
          <t>1120</t>
        </is>
      </c>
      <c r="C85" s="29" t="inlineStr">
        <is>
          <t>Medicamentos</t>
        </is>
      </c>
      <c r="D85" s="29" t="inlineStr">
        <is>
          <t>1000122</t>
        </is>
      </c>
      <c r="E85" s="29" t="inlineStr">
        <is>
          <t>METOCLOPRAMIDA DE 10MG SL</t>
        </is>
      </c>
      <c r="F85" s="29" t="inlineStr">
        <is>
          <t>MED131</t>
        </is>
      </c>
      <c r="G85" s="29" t="inlineStr">
        <is>
          <t>Metoclopramida Comp x 10 mg</t>
        </is>
      </c>
      <c r="H85" s="30" t="n">
        <v>915</v>
      </c>
      <c r="I85" s="30" t="n">
        <v>130</v>
      </c>
      <c r="J85" s="30" t="n">
        <v>785</v>
      </c>
      <c r="K85" s="31" t="n">
        <v>530.2944480874318</v>
      </c>
      <c r="L85" s="31">
        <f>$J85*$K85</f>
        <v/>
      </c>
      <c r="M85" s="37" t="inlineStr">
        <is>
          <t>Alta</t>
        </is>
      </c>
      <c r="N85" s="29" t="inlineStr">
        <is>
          <t>Homologado – confianza Alta</t>
        </is>
      </c>
      <c r="O85" s="29" t="n"/>
      <c r="P85" s="29" t="inlineStr">
        <is>
          <t>Homologación: confianza base Alta + confianza SAP Alta → Alta. El material ocupa 3 filas en la hoja 1120 SJ (lote/almacén). La cantidad SAP y la física de esta vista son el total del material.</t>
        </is>
      </c>
    </row>
    <row r="86">
      <c r="A86" s="29" t="inlineStr">
        <is>
          <t>Neuquén</t>
        </is>
      </c>
      <c r="B86" s="29" t="inlineStr">
        <is>
          <t>1060</t>
        </is>
      </c>
      <c r="C86" s="29" t="inlineStr">
        <is>
          <t>Descartables</t>
        </is>
      </c>
      <c r="D86" s="29" t="inlineStr">
        <is>
          <t>2000004</t>
        </is>
      </c>
      <c r="E86" s="29" t="inlineStr">
        <is>
          <t>CATETER INTRAVENOSO 18G T/ABBOCATH</t>
        </is>
      </c>
      <c r="F86" s="29" t="inlineStr">
        <is>
          <t>265</t>
        </is>
      </c>
      <c r="G86" s="29" t="inlineStr">
        <is>
          <t>Abocath n° 18</t>
        </is>
      </c>
      <c r="H86" s="30" t="n">
        <v>2400</v>
      </c>
      <c r="I86" s="30" t="n">
        <v>141</v>
      </c>
      <c r="J86" s="30" t="n">
        <v>2259</v>
      </c>
      <c r="K86" s="31" t="n">
        <v>181.7695708333333</v>
      </c>
      <c r="L86" s="31">
        <f>$J86*$K86</f>
        <v/>
      </c>
      <c r="M86" s="37" t="inlineStr">
        <is>
          <t>Alta</t>
        </is>
      </c>
      <c r="N86" s="29" t="inlineStr">
        <is>
          <t>Homologado – confianza Alta</t>
        </is>
      </c>
      <c r="O86" s="29" t="n"/>
      <c r="P86" s="29" t="inlineStr">
        <is>
          <t>Homologación: confianza base Alta + confianza SAP Alta → Alta. El material ocupa 3 filas en la hoja 1060 NQN (lote/almacén). La cantidad SAP y la física de esta vista son el total del material.</t>
        </is>
      </c>
    </row>
    <row r="87">
      <c r="A87" s="29" t="inlineStr">
        <is>
          <t>Salta</t>
        </is>
      </c>
      <c r="B87" s="29" t="inlineStr">
        <is>
          <t>1130</t>
        </is>
      </c>
      <c r="C87" s="29" t="inlineStr">
        <is>
          <t>Descartables</t>
        </is>
      </c>
      <c r="D87" s="29" t="inlineStr">
        <is>
          <t>2002586</t>
        </is>
      </c>
      <c r="E87" s="29" t="inlineStr">
        <is>
          <t>GASA HEMOSTATICA</t>
        </is>
      </c>
      <c r="F87" s="29" t="inlineStr">
        <is>
          <t>331</t>
        </is>
      </c>
      <c r="G87" s="29" t="inlineStr">
        <is>
          <t>Gasas Hemostaticas 10x20cm</t>
        </is>
      </c>
      <c r="H87" s="30" t="n">
        <v>36</v>
      </c>
      <c r="I87" s="30" t="n">
        <v>24</v>
      </c>
      <c r="J87" s="30" t="n">
        <v>12</v>
      </c>
      <c r="K87" s="31" t="n">
        <v>33925</v>
      </c>
      <c r="L87" s="31">
        <f>$J87*$K87</f>
        <v/>
      </c>
      <c r="M87" s="42" t="inlineStr">
        <is>
          <t>Media</t>
        </is>
      </c>
      <c r="N87" s="29" t="inlineStr">
        <is>
          <t>Homologado – confianza Media – pendiente de validación</t>
        </is>
      </c>
      <c r="O87" s="29" t="n"/>
      <c r="P87" s="29" t="inlineStr">
        <is>
          <t>Homologado al master K-280, pero sus códigos SAP (2001545, 2001546) no figuran en el stock SAP de este centro. Cruce por nomenclatura: una nomenclatura no informa dosis; similitud 0.79.</t>
        </is>
      </c>
    </row>
    <row r="88">
      <c r="A88" s="29" t="inlineStr">
        <is>
          <t>Neuquén</t>
        </is>
      </c>
      <c r="B88" s="29" t="inlineStr">
        <is>
          <t>1060</t>
        </is>
      </c>
      <c r="C88" s="29" t="inlineStr">
        <is>
          <t>Medicamentos</t>
        </is>
      </c>
      <c r="D88" s="29" t="inlineStr">
        <is>
          <t>1000307</t>
        </is>
      </c>
      <c r="E88" s="29" t="inlineStr">
        <is>
          <t>NALOXONA AMPOLLA 0,4mg/1ml</t>
        </is>
      </c>
      <c r="F88" s="29" t="inlineStr">
        <is>
          <t>166</t>
        </is>
      </c>
      <c r="G88" s="29" t="inlineStr">
        <is>
          <t>NALOXONA AMP</t>
        </is>
      </c>
      <c r="H88" s="30" t="n">
        <v>695</v>
      </c>
      <c r="I88" s="30" t="n">
        <v>198</v>
      </c>
      <c r="J88" s="30" t="n">
        <v>497</v>
      </c>
      <c r="K88" s="31" t="n">
        <v>808.7123741007196</v>
      </c>
      <c r="L88" s="31">
        <f>$J88*$K88</f>
        <v/>
      </c>
      <c r="M88" s="42" t="inlineStr">
        <is>
          <t>Media</t>
        </is>
      </c>
      <c r="N88" s="29" t="inlineStr">
        <is>
          <t>Homologado – confianza Media – pendiente de validación</t>
        </is>
      </c>
      <c r="O88" s="29" t="n"/>
      <c r="P88" s="29" t="inlineStr">
        <is>
          <t>Cruce por nomenclatura: una nomenclatura no informa dosis; similitud 0.77. El material ocupa 15 filas en la hoja 1060 NQN (lote/almacén). La cantidad SAP y la física de esta vista son el total del material.</t>
        </is>
      </c>
    </row>
    <row r="89">
      <c r="A89" s="29" t="inlineStr">
        <is>
          <t>Neuquén</t>
        </is>
      </c>
      <c r="B89" s="29" t="inlineStr">
        <is>
          <t>1060</t>
        </is>
      </c>
      <c r="C89" s="29" t="inlineStr">
        <is>
          <t>Descartables</t>
        </is>
      </c>
      <c r="D89" s="29" t="inlineStr">
        <is>
          <t>2000005</t>
        </is>
      </c>
      <c r="E89" s="29" t="inlineStr">
        <is>
          <t>CATETER INTRAVENOSO 20G T/ABBOCATH</t>
        </is>
      </c>
      <c r="F89" s="29" t="inlineStr">
        <is>
          <t>266</t>
        </is>
      </c>
      <c r="G89" s="29" t="inlineStr">
        <is>
          <t>Abocath n° 20</t>
        </is>
      </c>
      <c r="H89" s="30" t="n">
        <v>2519</v>
      </c>
      <c r="I89" s="30" t="n">
        <v>182</v>
      </c>
      <c r="J89" s="30" t="n">
        <v>2337</v>
      </c>
      <c r="K89" s="31" t="n">
        <v>171.0589440254069</v>
      </c>
      <c r="L89" s="31">
        <f>$J89*$K89</f>
        <v/>
      </c>
      <c r="M89" s="37" t="inlineStr">
        <is>
          <t>Alta</t>
        </is>
      </c>
      <c r="N89" s="29" t="inlineStr">
        <is>
          <t>Homologado – confianza Alta</t>
        </is>
      </c>
      <c r="O89" s="29" t="n"/>
      <c r="P89" s="29" t="inlineStr">
        <is>
          <t>Homologación: confianza base Alta + confianza SAP Alta → Alta. El material ocupa 3 filas en la hoja 1060 NQN (lote/almacén). La cantidad SAP y la física de esta vista son el total del material.</t>
        </is>
      </c>
    </row>
    <row r="90">
      <c r="A90" s="29" t="inlineStr">
        <is>
          <t>Neuquén</t>
        </is>
      </c>
      <c r="B90" s="29" t="inlineStr">
        <is>
          <t>1060</t>
        </is>
      </c>
      <c r="C90" s="29" t="inlineStr">
        <is>
          <t>Descartables</t>
        </is>
      </c>
      <c r="D90" s="29" t="inlineStr">
        <is>
          <t>2000102</t>
        </is>
      </c>
      <c r="E90" s="29" t="inlineStr">
        <is>
          <t>CAMPOS ESTERILES 90x90</t>
        </is>
      </c>
      <c r="F90" s="29" t="inlineStr">
        <is>
          <t>358</t>
        </is>
      </c>
      <c r="G90" s="29" t="inlineStr">
        <is>
          <t>CAMPO ESTERIL</t>
        </is>
      </c>
      <c r="H90" s="30" t="n">
        <v>220</v>
      </c>
      <c r="I90" s="30" t="n">
        <v>29</v>
      </c>
      <c r="J90" s="30" t="n">
        <v>191</v>
      </c>
      <c r="K90" s="31" t="n">
        <v>2046.355</v>
      </c>
      <c r="L90" s="31">
        <f>$J90*$K90</f>
        <v/>
      </c>
      <c r="M90" s="37" t="inlineStr">
        <is>
          <t>Alta</t>
        </is>
      </c>
      <c r="N90" s="29" t="inlineStr">
        <is>
          <t>Homologado – confianza Alta</t>
        </is>
      </c>
      <c r="O90" s="29" t="n"/>
      <c r="P90" s="29" t="inlineStr">
        <is>
          <t>Homologación: confianza base Alta + confianza SAP Alta → Alta. El material ocupa 2 filas en la hoja 1060 NQN (lote/almacén). La cantidad SAP y la física de esta vista son el total del material.</t>
        </is>
      </c>
    </row>
    <row r="91">
      <c r="A91" s="29" t="inlineStr">
        <is>
          <t>Neuquén</t>
        </is>
      </c>
      <c r="B91" s="29" t="inlineStr">
        <is>
          <t>1060</t>
        </is>
      </c>
      <c r="C91" s="29" t="inlineStr">
        <is>
          <t>Descartables</t>
        </is>
      </c>
      <c r="D91" s="29" t="inlineStr">
        <is>
          <t>2000396</t>
        </is>
      </c>
      <c r="E91" s="29" t="inlineStr">
        <is>
          <t>MASCARA LARINGEA Nº 3</t>
        </is>
      </c>
      <c r="F91" s="29" t="inlineStr">
        <is>
          <t>363</t>
        </is>
      </c>
      <c r="G91" s="29" t="inlineStr">
        <is>
          <t>mascara laríngea n3</t>
        </is>
      </c>
      <c r="H91" s="30" t="n">
        <v>107</v>
      </c>
      <c r="I91" s="30" t="n">
        <v>38</v>
      </c>
      <c r="J91" s="30" t="n">
        <v>69</v>
      </c>
      <c r="K91" s="31" t="n">
        <v>5517.139626168224</v>
      </c>
      <c r="L91" s="31">
        <f>$J91*$K91</f>
        <v/>
      </c>
      <c r="M91" s="42" t="inlineStr">
        <is>
          <t>Media</t>
        </is>
      </c>
      <c r="N91" s="29" t="inlineStr">
        <is>
          <t>Homologado – confianza Media – pendiente de validación</t>
        </is>
      </c>
      <c r="O91" s="29" t="n"/>
      <c r="P91" s="29" t="inlineStr">
        <is>
          <t>Cruce por nomenclatura: similitud 0.64. El cruce SAP–Avain identificó 3 códigos SAP como posibles equivalentes del mismo ítem de Avain (2000396, 2000398, 2000397). Se imputó al primero (lógica BUSCARV); requiere validación posterior. El material ocupa 3 filas en la hoja 1060 NQN (lote/almacén). La cantidad SAP y la física de esta vista son el total del material.</t>
        </is>
      </c>
    </row>
    <row r="92">
      <c r="A92" s="29" t="inlineStr">
        <is>
          <t>Salta</t>
        </is>
      </c>
      <c r="B92" s="29" t="inlineStr">
        <is>
          <t>1130</t>
        </is>
      </c>
      <c r="C92" s="29" t="inlineStr">
        <is>
          <t>Medicamentos</t>
        </is>
      </c>
      <c r="D92" s="29" t="inlineStr">
        <is>
          <t>1001118</t>
        </is>
      </c>
      <c r="E92" s="29" t="inlineStr">
        <is>
          <t>SALES REHIDRATANTES SOBRE POLVO</t>
        </is>
      </c>
      <c r="F92" s="29" t="inlineStr">
        <is>
          <t>215</t>
        </is>
      </c>
      <c r="G92" s="29" t="inlineStr">
        <is>
          <t>Sales de rehidratación Polvo oral</t>
        </is>
      </c>
      <c r="H92" s="30" t="n">
        <v>350</v>
      </c>
      <c r="I92" s="30" t="n">
        <v>66</v>
      </c>
      <c r="J92" s="30" t="n">
        <v>284</v>
      </c>
      <c r="K92" s="31" t="n">
        <v>1326.688571428571</v>
      </c>
      <c r="L92" s="31">
        <f>$J92*$K92</f>
        <v/>
      </c>
      <c r="M92" s="38" t="inlineStr">
        <is>
          <t>Baja</t>
        </is>
      </c>
      <c r="N92" s="29" t="inlineStr">
        <is>
          <t>Homologado – confianza Baja – pendiente de validación</t>
        </is>
      </c>
      <c r="O92" s="29" t="n"/>
      <c r="P92" s="29" t="inlineStr">
        <is>
          <t>Homologación: confianza base Alta + confianza SAP Alta → Alta. La nomenclatura del material imputado no respalda por sí sola la equivalencia (similitud 0.50); el vínculo proviene sólo de la homologación. Nivel degradado a Baja.</t>
        </is>
      </c>
    </row>
    <row r="93">
      <c r="A93" s="29" t="inlineStr">
        <is>
          <t>Neuquén</t>
        </is>
      </c>
      <c r="B93" s="29" t="inlineStr">
        <is>
          <t>1060</t>
        </is>
      </c>
      <c r="C93" s="29" t="inlineStr">
        <is>
          <t>Medicamentos</t>
        </is>
      </c>
      <c r="D93" s="29" t="inlineStr">
        <is>
          <t>1000090</t>
        </is>
      </c>
      <c r="E93" s="29" t="inlineStr">
        <is>
          <t>LORAZEPAM COMPRIMIDO SUBLINGUAL 1GR</t>
        </is>
      </c>
      <c r="F93" s="29" t="inlineStr">
        <is>
          <t>329</t>
        </is>
      </c>
      <c r="G93" s="29" t="inlineStr">
        <is>
          <t>LORAZEPAM SUBLINGUAL COMP</t>
        </is>
      </c>
      <c r="H93" s="30" t="n">
        <v>3933</v>
      </c>
      <c r="I93" s="30" t="n">
        <v>200</v>
      </c>
      <c r="J93" s="30" t="n">
        <v>3733</v>
      </c>
      <c r="K93" s="31" t="n">
        <v>98.6806381896771</v>
      </c>
      <c r="L93" s="31">
        <f>$J93*$K93</f>
        <v/>
      </c>
      <c r="M93" s="38" t="inlineStr">
        <is>
          <t>Baja</t>
        </is>
      </c>
      <c r="N93" s="29" t="inlineStr">
        <is>
          <t>Homologado – confianza Baja – pendiente de validación</t>
        </is>
      </c>
      <c r="O93" s="29" t="n"/>
      <c r="P93" s="29" t="inlineStr">
        <is>
          <t>La denominación del inventario («LORAZEPAM SUBLINGUAL COMP») difiere de la que registra el master para ese código («LORAZEPAMSUBLINGUALCOMP»). Nivel degradado a Baja hasta validar la equivalencia. Homologación: confianza base Media + confianza SAP Baja → Baja. El material ocupa 14 filas en la hoja 1060 NQN (lote/almacén). La cantidad SAP y la física de esta vista son el total del material.</t>
        </is>
      </c>
    </row>
    <row r="94">
      <c r="A94" s="29" t="inlineStr">
        <is>
          <t>San Juan</t>
        </is>
      </c>
      <c r="B94" s="29" t="inlineStr">
        <is>
          <t>1120</t>
        </is>
      </c>
      <c r="C94" s="29" t="inlineStr">
        <is>
          <t>Medicamentos</t>
        </is>
      </c>
      <c r="D94" s="29" t="inlineStr">
        <is>
          <t>1000124</t>
        </is>
      </c>
      <c r="E94" s="29" t="inlineStr">
        <is>
          <t>IBUPROFENO COMP 600MG</t>
        </is>
      </c>
      <c r="F94" s="29" t="inlineStr">
        <is>
          <t>MED102</t>
        </is>
      </c>
      <c r="G94" s="29" t="inlineStr">
        <is>
          <t>Ibuprofeno Comp x 600 mg</t>
        </is>
      </c>
      <c r="H94" s="30" t="n">
        <v>5940</v>
      </c>
      <c r="I94" s="30" t="n">
        <v>222</v>
      </c>
      <c r="J94" s="30" t="n">
        <v>5718</v>
      </c>
      <c r="K94" s="31" t="n">
        <v>62.89131818181817</v>
      </c>
      <c r="L94" s="31">
        <f>$J94*$K94</f>
        <v/>
      </c>
      <c r="M94" s="37" t="inlineStr">
        <is>
          <t>Alta</t>
        </is>
      </c>
      <c r="N94" s="29" t="inlineStr">
        <is>
          <t>Homologado – confianza Alta</t>
        </is>
      </c>
      <c r="O94" s="29" t="n"/>
      <c r="P94" s="29" t="inlineStr">
        <is>
          <t>Homologación: confianza base Alta + confianza SAP Alta → Alta. El material ocupa 16 filas en la hoja 1120 SJ (lote/almacén). La cantidad SAP y la física de esta vista son el total del material.</t>
        </is>
      </c>
    </row>
    <row r="95">
      <c r="A95" s="29" t="inlineStr">
        <is>
          <t>Neuquén</t>
        </is>
      </c>
      <c r="B95" s="29" t="inlineStr">
        <is>
          <t>1060</t>
        </is>
      </c>
      <c r="C95" s="29" t="inlineStr">
        <is>
          <t>Medicamentos</t>
        </is>
      </c>
      <c r="D95" s="29" t="inlineStr">
        <is>
          <t>1000058</t>
        </is>
      </c>
      <c r="E95" s="29" t="inlineStr">
        <is>
          <t>ALCOHOL EN GEL X 500ML</t>
        </is>
      </c>
      <c r="F95" s="29" t="inlineStr">
        <is>
          <t>463</t>
        </is>
      </c>
      <c r="G95" s="29" t="inlineStr">
        <is>
          <t>Alcohol en gel x500ml</t>
        </is>
      </c>
      <c r="H95" s="30" t="n">
        <v>1598</v>
      </c>
      <c r="I95" s="30" t="n">
        <v>1</v>
      </c>
      <c r="J95" s="30" t="n">
        <v>1597</v>
      </c>
      <c r="K95" s="31" t="n">
        <v>217.1202878598248</v>
      </c>
      <c r="L95" s="31">
        <f>$J95*$K95</f>
        <v/>
      </c>
      <c r="M95" s="37" t="inlineStr">
        <is>
          <t>Alta</t>
        </is>
      </c>
      <c r="N95" s="29" t="inlineStr">
        <is>
          <t>Homologado – confianza Alta</t>
        </is>
      </c>
      <c r="O95" s="41" t="inlineStr">
        <is>
          <t>Valorización a validar: relación de cantidades 1,598 a 1 entre SAP y el recuento físico. Sugiere distinta unidad de medida (SAP por caja o envase y el recuento por unidad). La diferencia económica de esta fila no debe tomarse como definitiva.</t>
        </is>
      </c>
      <c r="P95" s="29" t="inlineStr">
        <is>
          <t>Cruce por nomenclatura: dosis coincide; similitud 1.00. El material ocupa 6 filas en la hoja 1060 NQN (lote/almacén). La cantidad SAP y la física de esta vista son el total del material.</t>
        </is>
      </c>
    </row>
    <row r="96">
      <c r="A96" s="29" t="inlineStr">
        <is>
          <t>Salta</t>
        </is>
      </c>
      <c r="B96" s="29" t="inlineStr">
        <is>
          <t>1130</t>
        </is>
      </c>
      <c r="C96" s="29" t="inlineStr">
        <is>
          <t>Medicamentos</t>
        </is>
      </c>
      <c r="D96" s="29" t="inlineStr">
        <is>
          <t>1000005</t>
        </is>
      </c>
      <c r="E96" s="29" t="inlineStr">
        <is>
          <t>AMIODARONA 150MG AMPOLLA DE 3 ML INYEC</t>
        </is>
      </c>
      <c r="F96" s="29" t="inlineStr">
        <is>
          <t>32</t>
        </is>
      </c>
      <c r="G96" s="29" t="inlineStr">
        <is>
          <t>Amiodarona 1 amp=3ml 150 mg/3ml</t>
        </is>
      </c>
      <c r="H96" s="30" t="n">
        <v>145</v>
      </c>
      <c r="I96" s="30" t="n">
        <v>28</v>
      </c>
      <c r="J96" s="30" t="n">
        <v>117</v>
      </c>
      <c r="K96" s="31" t="n">
        <v>2917.370689655173</v>
      </c>
      <c r="L96" s="31">
        <f>$J96*$K96</f>
        <v/>
      </c>
      <c r="M96" s="37" t="inlineStr">
        <is>
          <t>Alta</t>
        </is>
      </c>
      <c r="N96" s="29" t="inlineStr">
        <is>
          <t>Homologado – confianza Alta</t>
        </is>
      </c>
      <c r="O96" s="29" t="n"/>
      <c r="P96" s="29" t="inlineStr">
        <is>
          <t>Homologación: confianza base Alta + confianza SAP Alta → Alta. El material ocupa 2 filas en la hoja 1130 Salta (lote/almacén). La cantidad SAP y la física de esta vista son el total del material.</t>
        </is>
      </c>
    </row>
    <row r="97">
      <c r="A97" s="29" t="inlineStr">
        <is>
          <t>San Juan</t>
        </is>
      </c>
      <c r="B97" s="29" t="inlineStr">
        <is>
          <t>1120</t>
        </is>
      </c>
      <c r="C97" s="29" t="inlineStr">
        <is>
          <t>Medicamentos</t>
        </is>
      </c>
      <c r="D97" s="29" t="inlineStr">
        <is>
          <t>1000022</t>
        </is>
      </c>
      <c r="E97" s="29" t="inlineStr">
        <is>
          <t>DIPIRONA 1G AMPOLLA DE 2ML INYECTABLE</t>
        </is>
      </c>
      <c r="F97" s="29" t="inlineStr">
        <is>
          <t>MED69</t>
        </is>
      </c>
      <c r="G97" s="29" t="inlineStr">
        <is>
          <t>Dipirona 1gr Amp x 2 ml</t>
        </is>
      </c>
      <c r="H97" s="30" t="n">
        <v>670</v>
      </c>
      <c r="I97" s="30" t="n">
        <v>93</v>
      </c>
      <c r="J97" s="30" t="n">
        <v>577</v>
      </c>
      <c r="K97" s="31" t="n">
        <v>590.2961940298508</v>
      </c>
      <c r="L97" s="31">
        <f>$J97*$K97</f>
        <v/>
      </c>
      <c r="M97" s="37" t="inlineStr">
        <is>
          <t>Alta</t>
        </is>
      </c>
      <c r="N97" s="29" t="inlineStr">
        <is>
          <t>Homologado – confianza Alta</t>
        </is>
      </c>
      <c r="O97" s="29" t="n"/>
      <c r="P97" s="29" t="inlineStr">
        <is>
          <t>Cruce por nomenclatura: dosis coincide; similitud 0.77. El material ocupa 4 filas en la hoja 1120 SJ (lote/almacén). La cantidad SAP y la física de esta vista son el total del material.</t>
        </is>
      </c>
    </row>
    <row r="98">
      <c r="A98" s="29" t="inlineStr">
        <is>
          <t>Neuquén</t>
        </is>
      </c>
      <c r="B98" s="29" t="inlineStr">
        <is>
          <t>1060</t>
        </is>
      </c>
      <c r="C98" s="29" t="inlineStr">
        <is>
          <t>Medicamentos</t>
        </is>
      </c>
      <c r="D98" s="29" t="inlineStr">
        <is>
          <t>1000144</t>
        </is>
      </c>
      <c r="E98" s="29" t="inlineStr">
        <is>
          <t>LORATADINA 10 MG COMP</t>
        </is>
      </c>
      <c r="F98" s="29" t="inlineStr">
        <is>
          <t>153</t>
        </is>
      </c>
      <c r="G98" s="29" t="inlineStr">
        <is>
          <t>LORATADINA COMP</t>
        </is>
      </c>
      <c r="H98" s="30" t="n">
        <v>7695</v>
      </c>
      <c r="I98" s="30" t="n">
        <v>150</v>
      </c>
      <c r="J98" s="30" t="n">
        <v>7545</v>
      </c>
      <c r="K98" s="31" t="n">
        <v>44.43740480831708</v>
      </c>
      <c r="L98" s="31">
        <f>$J98*$K98</f>
        <v/>
      </c>
      <c r="M98" s="37" t="inlineStr">
        <is>
          <t>Alta</t>
        </is>
      </c>
      <c r="N98" s="29" t="inlineStr">
        <is>
          <t>Homologado – confianza Alta</t>
        </is>
      </c>
      <c r="O98" s="41" t="inlineStr">
        <is>
          <t>Valorización a validar: relación de cantidades 51 a 1 entre SAP y el recuento físico. Sugiere distinta unidad de medida (SAP por caja o envase y el recuento por unidad). La diferencia económica de esta fila no debe tomarse como definitiva.</t>
        </is>
      </c>
      <c r="P98" s="29" t="inlineStr">
        <is>
          <t>Cruce por nomenclatura: una nomenclatura no informa dosis; similitud 0.87. El material ocupa 20 filas en la hoja 1060 NQN (lote/almacén). La cantidad SAP y la física de esta vista son el total del material.</t>
        </is>
      </c>
    </row>
    <row r="99">
      <c r="A99" s="29" t="inlineStr">
        <is>
          <t>Neuquén</t>
        </is>
      </c>
      <c r="B99" s="29" t="inlineStr">
        <is>
          <t>1060</t>
        </is>
      </c>
      <c r="C99" s="29" t="inlineStr">
        <is>
          <t>Descartables</t>
        </is>
      </c>
      <c r="D99" s="29" t="inlineStr">
        <is>
          <t>2001366</t>
        </is>
      </c>
      <c r="E99" s="29" t="inlineStr">
        <is>
          <t>RIÑONERA DE ACERO</t>
        </is>
      </c>
      <c r="F99" s="29" t="inlineStr">
        <is>
          <t>523</t>
        </is>
      </c>
      <c r="G99" s="29" t="inlineStr">
        <is>
          <t>RIÑONERA</t>
        </is>
      </c>
      <c r="H99" s="30" t="n">
        <v>60</v>
      </c>
      <c r="I99" s="30" t="n">
        <v>4</v>
      </c>
      <c r="J99" s="30" t="n">
        <v>56</v>
      </c>
      <c r="K99" s="31" t="n">
        <v>5929.166666666667</v>
      </c>
      <c r="L99" s="31">
        <f>$J99*$K99</f>
        <v/>
      </c>
      <c r="M99" s="37" t="inlineStr">
        <is>
          <t>Alta</t>
        </is>
      </c>
      <c r="N99" s="29" t="inlineStr">
        <is>
          <t>Homologado – confianza Alta</t>
        </is>
      </c>
      <c r="O99" s="29" t="n"/>
      <c r="P99" s="29" t="inlineStr">
        <is>
          <t>El código Avain 523 figura en la homologación como «JERINGAS 20 ML» (master D-137), pero en el inventario físico corresponde a «RIÑONERA». El código no coincide con el producto: no se usó el vínculo de la homologación y se cruzó por nomenclatura. A revisar con los responsables de la base. Cruce por nomenclatura: similitud 0.79. El material ocupa 2 filas en la hoja 1060 NQN (lote/almacén). La cantidad SAP y la física de esta vista son el total del material.</t>
        </is>
      </c>
    </row>
    <row r="100">
      <c r="A100" s="29" t="inlineStr">
        <is>
          <t>Salta</t>
        </is>
      </c>
      <c r="B100" s="29" t="inlineStr">
        <is>
          <t>1130</t>
        </is>
      </c>
      <c r="C100" s="29" t="inlineStr">
        <is>
          <t>Medicamentos</t>
        </is>
      </c>
      <c r="D100" s="29" t="inlineStr">
        <is>
          <t>1000089</t>
        </is>
      </c>
      <c r="E100" s="29" t="inlineStr">
        <is>
          <t>SOLUCION FISIOLOGICA DE 500CC</t>
        </is>
      </c>
      <c r="F100" s="29" t="inlineStr">
        <is>
          <t>218; 219</t>
        </is>
      </c>
      <c r="G100" s="29" t="inlineStr">
        <is>
          <t>Solucion fisiológica 500ml Baxter 500ml; Solucion Fisiologica x 100ml gotero</t>
        </is>
      </c>
      <c r="H100" s="30" t="n">
        <v>238</v>
      </c>
      <c r="I100" s="30" t="n">
        <v>54</v>
      </c>
      <c r="J100" s="30" t="n">
        <v>184</v>
      </c>
      <c r="K100" s="31" t="n">
        <v>1776.390672268908</v>
      </c>
      <c r="L100" s="31">
        <f>$J100*$K100</f>
        <v/>
      </c>
      <c r="M100" s="38" t="inlineStr">
        <is>
          <t>Baja</t>
        </is>
      </c>
      <c r="N100" s="29" t="inlineStr">
        <is>
          <t>Homologado – confianza Baja – pendiente de validación</t>
        </is>
      </c>
      <c r="O100" s="29" t="n"/>
      <c r="P100" s="29" t="inlineStr">
        <is>
          <t>Varias denominaciones del inventario físico corresponden a este material SAP (218 Solucion fisiológica 500ml Baxter 500ml; 219 Solucion Fisiologica x 100ml gotero). Se sumaron las cantidades físicas. Homologación: confianza base Alta + confianza SAP Alta → Alta. La nomenclatura del material imputado no respalda por sí sola la equivalencia (similitud 0.54); el vínculo proviene sólo de la homologación. Nivel degradado a Baja. Otros códigos SAP del master no están en el stock de este centro: 1005145. Homologación: confianza base Media + confianza SAP Media → Media. La nomenclatura del material imputado no respalda por sí sola la equivalencia (similitud 0.56); el vínculo proviene sólo de la homologación. Nivel degradado a Baja. El cruce SAP–Avain identificó 2 códigos SAP como posibles equivalentes del mismo ítem de Avain (1000089, 1000791). Se imputó al primero (lógica BUSCARV); requiere validación posterior. El material ocupa 2 filas en la hoja 1130 Salta (lote/almacén). La cantidad SAP y la física de esta vista son el total del material.</t>
        </is>
      </c>
    </row>
    <row r="101">
      <c r="A101" s="29" t="inlineStr">
        <is>
          <t>San Juan</t>
        </is>
      </c>
      <c r="B101" s="29" t="inlineStr">
        <is>
          <t>1120</t>
        </is>
      </c>
      <c r="C101" s="29" t="inlineStr">
        <is>
          <t>Medicamentos</t>
        </is>
      </c>
      <c r="D101" s="29" t="inlineStr">
        <is>
          <t>1000731</t>
        </is>
      </c>
      <c r="E101" s="29" t="inlineStr">
        <is>
          <t>FUSIMED B EMULSION</t>
        </is>
      </c>
      <c r="F101" s="29" t="inlineStr">
        <is>
          <t>MED89</t>
        </is>
      </c>
      <c r="G101" s="29" t="inlineStr">
        <is>
          <t>Fusimed B 2% x 50gr Emulsion</t>
        </is>
      </c>
      <c r="H101" s="30" t="n">
        <v>15</v>
      </c>
      <c r="I101" s="30" t="n">
        <v>2</v>
      </c>
      <c r="J101" s="30" t="n">
        <v>13</v>
      </c>
      <c r="K101" s="31" t="n">
        <v>24845.83933333333</v>
      </c>
      <c r="L101" s="31">
        <f>$J101*$K101</f>
        <v/>
      </c>
      <c r="M101" s="42" t="inlineStr">
        <is>
          <t>Media</t>
        </is>
      </c>
      <c r="N101" s="29" t="inlineStr">
        <is>
          <t>Homologado – confianza Media – pendiente de validación</t>
        </is>
      </c>
      <c r="O101" s="29" t="n"/>
      <c r="P101" s="29" t="inlineStr">
        <is>
          <t>Cruce por nomenclatura: una nomenclatura no informa dosis; similitud 0.81. El material ocupa 2 filas en la hoja 1120 SJ (lote/almacén). La cantidad SAP y la física de esta vista son el total del material.</t>
        </is>
      </c>
    </row>
    <row r="102">
      <c r="A102" s="29" t="inlineStr">
        <is>
          <t>Neuquén</t>
        </is>
      </c>
      <c r="B102" s="29" t="inlineStr">
        <is>
          <t>1060</t>
        </is>
      </c>
      <c r="C102" s="29" t="inlineStr">
        <is>
          <t>Descartables</t>
        </is>
      </c>
      <c r="D102" s="29" t="inlineStr">
        <is>
          <t>2000528</t>
        </is>
      </c>
      <c r="E102" s="29" t="inlineStr">
        <is>
          <t>VENDA TIPO CAMBRIC X 15 CM</t>
        </is>
      </c>
      <c r="F102" s="29" t="inlineStr">
        <is>
          <t>381</t>
        </is>
      </c>
      <c r="G102" s="29" t="inlineStr">
        <is>
          <t>VENDA CAMBRIC 15 CM</t>
        </is>
      </c>
      <c r="H102" s="30" t="n">
        <v>788</v>
      </c>
      <c r="I102" s="30" t="n">
        <v>10</v>
      </c>
      <c r="J102" s="30" t="n">
        <v>778</v>
      </c>
      <c r="K102" s="31" t="n">
        <v>410.9415228426396</v>
      </c>
      <c r="L102" s="31">
        <f>$J102*$K102</f>
        <v/>
      </c>
      <c r="M102" s="37" t="inlineStr">
        <is>
          <t>Alta</t>
        </is>
      </c>
      <c r="N102" s="29" t="inlineStr">
        <is>
          <t>Homologado – confianza Alta</t>
        </is>
      </c>
      <c r="O102" s="41" t="inlineStr">
        <is>
          <t>Valorización a validar: relación de cantidades 79 a 1 entre SAP y el recuento físico. Sugiere distinta unidad de medida (SAP por caja o envase y el recuento por unidad). La diferencia económica de esta fila no debe tomarse como definitiva.</t>
        </is>
      </c>
      <c r="P102" s="29" t="inlineStr">
        <is>
          <t>Cruce por nomenclatura: dosis coincide; similitud 0.91. El material ocupa 2 filas en la hoja 1060 NQN (lote/almacén). La cantidad SAP y la física de esta vista son el total del material.</t>
        </is>
      </c>
    </row>
    <row r="103">
      <c r="A103" s="29" t="inlineStr">
        <is>
          <t>Neuquén</t>
        </is>
      </c>
      <c r="B103" s="29" t="inlineStr">
        <is>
          <t>1060</t>
        </is>
      </c>
      <c r="C103" s="29" t="inlineStr">
        <is>
          <t>Descartables</t>
        </is>
      </c>
      <c r="D103" s="29" t="inlineStr">
        <is>
          <t>2000532</t>
        </is>
      </c>
      <c r="E103" s="29" t="inlineStr">
        <is>
          <t>CURITAS TELA ELASTICA</t>
        </is>
      </c>
      <c r="F103" s="29" t="inlineStr">
        <is>
          <t>64</t>
        </is>
      </c>
      <c r="G103" s="29" t="inlineStr">
        <is>
          <t>CURITAS X UNID</t>
        </is>
      </c>
      <c r="H103" s="30" t="n">
        <v>7010</v>
      </c>
      <c r="I103" s="30" t="n">
        <v>380</v>
      </c>
      <c r="J103" s="30" t="n">
        <v>6630</v>
      </c>
      <c r="K103" s="31" t="n">
        <v>46.24395435092725</v>
      </c>
      <c r="L103" s="31">
        <f>$J103*$K103</f>
        <v/>
      </c>
      <c r="M103" s="38" t="inlineStr">
        <is>
          <t>Baja</t>
        </is>
      </c>
      <c r="N103" s="29" t="inlineStr">
        <is>
          <t>Homologado – confianza Baja – pendiente de validación</t>
        </is>
      </c>
      <c r="O103" s="29" t="n"/>
      <c r="P103" s="29" t="inlineStr">
        <is>
          <t>Homologación: confianza base Alta + confianza SAP Alta → Alta. La nomenclatura del material imputado no respalda por sí sola la equivalencia (similitud 0.40); el vínculo proviene sólo de la homologación. Nivel degradado a Baja. El material ocupa 3 filas en la hoja 1060 NQN (lote/almacén). La cantidad SAP y la física de esta vista son el total del material.</t>
        </is>
      </c>
    </row>
    <row r="104">
      <c r="A104" s="29" t="inlineStr">
        <is>
          <t>Neuquén</t>
        </is>
      </c>
      <c r="B104" s="29" t="inlineStr">
        <is>
          <t>1060</t>
        </is>
      </c>
      <c r="C104" s="29" t="inlineStr">
        <is>
          <t>Medicamentos</t>
        </is>
      </c>
      <c r="D104" s="29" t="inlineStr">
        <is>
          <t>1000369</t>
        </is>
      </c>
      <c r="E104" s="29" t="inlineStr">
        <is>
          <t>TOBRAMICINA+ DEX G</t>
        </is>
      </c>
      <c r="F104" s="29" t="inlineStr">
        <is>
          <t>228</t>
        </is>
      </c>
      <c r="G104" s="29" t="inlineStr">
        <is>
          <t>TOBRAMICINA</t>
        </is>
      </c>
      <c r="H104" s="30" t="n">
        <v>227</v>
      </c>
      <c r="I104" s="30" t="n">
        <v>19</v>
      </c>
      <c r="J104" s="30" t="n">
        <v>208</v>
      </c>
      <c r="K104" s="31" t="n">
        <v>1429.81845814978</v>
      </c>
      <c r="L104" s="31">
        <f>$J104*$K104</f>
        <v/>
      </c>
      <c r="M104" s="37" t="inlineStr">
        <is>
          <t>Alta</t>
        </is>
      </c>
      <c r="N104" s="29" t="inlineStr">
        <is>
          <t>Homologado – confianza Alta</t>
        </is>
      </c>
      <c r="O104" s="29" t="n"/>
      <c r="P104" s="29" t="inlineStr">
        <is>
          <t>Cruce por nomenclatura: similitud 0.78. El material ocupa 8 filas en la hoja 1060 NQN (lote/almacén). La cantidad SAP y la física de esta vista son el total del material.</t>
        </is>
      </c>
    </row>
    <row r="105">
      <c r="A105" s="29" t="inlineStr">
        <is>
          <t>Neuquén</t>
        </is>
      </c>
      <c r="B105" s="29" t="inlineStr">
        <is>
          <t>1060</t>
        </is>
      </c>
      <c r="C105" s="29" t="inlineStr">
        <is>
          <t>Medicamentos</t>
        </is>
      </c>
      <c r="D105" s="29" t="inlineStr">
        <is>
          <t>1000444</t>
        </is>
      </c>
      <c r="E105" s="29" t="inlineStr">
        <is>
          <t>DELTISONA 4MG COMPRIMIDOS</t>
        </is>
      </c>
      <c r="F105" s="29" t="inlineStr">
        <is>
          <t>476</t>
        </is>
      </c>
      <c r="G105" s="29" t="inlineStr">
        <is>
          <t>DELTISONA B 4 mg</t>
        </is>
      </c>
      <c r="H105" s="30" t="n">
        <v>30</v>
      </c>
      <c r="I105" s="30" t="n">
        <v>0</v>
      </c>
      <c r="J105" s="30" t="n">
        <v>30</v>
      </c>
      <c r="K105" s="31" t="n">
        <v>9540</v>
      </c>
      <c r="L105" s="31">
        <f>$J105*$K105</f>
        <v/>
      </c>
      <c r="M105" s="42" t="inlineStr">
        <is>
          <t>Media</t>
        </is>
      </c>
      <c r="N105" s="29" t="inlineStr">
        <is>
          <t>Homologado – confianza Media – pendiente de validación</t>
        </is>
      </c>
      <c r="O105" s="29" t="n"/>
      <c r="P105" s="29" t="inlineStr">
        <is>
          <t>Cruce por nomenclatura: dosis coincide; similitud 0.73.</t>
        </is>
      </c>
    </row>
    <row r="106">
      <c r="A106" s="29" t="inlineStr">
        <is>
          <t>San Juan</t>
        </is>
      </c>
      <c r="B106" s="29" t="inlineStr">
        <is>
          <t>1120</t>
        </is>
      </c>
      <c r="C106" s="29" t="inlineStr">
        <is>
          <t>Medicamentos</t>
        </is>
      </c>
      <c r="D106" s="29" t="inlineStr">
        <is>
          <t>1001001</t>
        </is>
      </c>
      <c r="E106" s="29" t="inlineStr">
        <is>
          <t>FUSIMED B OTONASAL 15grs</t>
        </is>
      </c>
      <c r="F106" s="29" t="inlineStr">
        <is>
          <t>MED90</t>
        </is>
      </c>
      <c r="G106" s="29" t="inlineStr">
        <is>
          <t>Fusimed B Otonasal x 15 gr</t>
        </is>
      </c>
      <c r="H106" s="30" t="n">
        <v>15</v>
      </c>
      <c r="I106" s="30" t="n">
        <v>2</v>
      </c>
      <c r="J106" s="30" t="n">
        <v>13</v>
      </c>
      <c r="K106" s="31" t="n">
        <v>21643.6</v>
      </c>
      <c r="L106" s="31">
        <f>$J106*$K106</f>
        <v/>
      </c>
      <c r="M106" s="37" t="inlineStr">
        <is>
          <t>Alta</t>
        </is>
      </c>
      <c r="N106" s="29" t="inlineStr">
        <is>
          <t>Homologado – confianza Alta</t>
        </is>
      </c>
      <c r="O106" s="29" t="n"/>
      <c r="P106" s="29" t="inlineStr">
        <is>
          <t>Cruce por nomenclatura: dosis coincide; similitud 0.94.</t>
        </is>
      </c>
    </row>
    <row r="107">
      <c r="A107" s="29" t="inlineStr">
        <is>
          <t>Neuquén</t>
        </is>
      </c>
      <c r="B107" s="29" t="inlineStr">
        <is>
          <t>1060</t>
        </is>
      </c>
      <c r="C107" s="29" t="inlineStr">
        <is>
          <t>Descartables</t>
        </is>
      </c>
      <c r="D107" s="29" t="inlineStr">
        <is>
          <t>2000048</t>
        </is>
      </c>
      <c r="E107" s="29" t="inlineStr">
        <is>
          <t>CAMISOLIN AZUL 25GR PUÑO C/ELASTICO 1MT</t>
        </is>
      </c>
      <c r="F107" s="29" t="inlineStr">
        <is>
          <t>471</t>
        </is>
      </c>
      <c r="G107" s="29" t="inlineStr">
        <is>
          <t>CAMISOLINES</t>
        </is>
      </c>
      <c r="H107" s="30" t="n">
        <v>2850</v>
      </c>
      <c r="I107" s="30" t="n">
        <v>60</v>
      </c>
      <c r="J107" s="30" t="n">
        <v>2790</v>
      </c>
      <c r="K107" s="31" t="n">
        <v>99.39522456140351</v>
      </c>
      <c r="L107" s="31">
        <f>$J107*$K107</f>
        <v/>
      </c>
      <c r="M107" s="42" t="inlineStr">
        <is>
          <t>Media</t>
        </is>
      </c>
      <c r="N107" s="29" t="inlineStr">
        <is>
          <t>Homologado – confianza Media – pendiente de validación</t>
        </is>
      </c>
      <c r="O107" s="29" t="n"/>
      <c r="P107" s="29" t="inlineStr">
        <is>
          <t>Homologación: confianza base Alta + confianza SAP Media → Media. Otros códigos SAP del master no están en el stock de este centro: 2001124. El material ocupa 3 filas en la hoja 1060 NQN (lote/almacén). La cantidad SAP y la física de esta vista son el total del material.</t>
        </is>
      </c>
    </row>
    <row r="108">
      <c r="A108" s="29" t="inlineStr">
        <is>
          <t>Neuquén</t>
        </is>
      </c>
      <c r="B108" s="29" t="inlineStr">
        <is>
          <t>1060</t>
        </is>
      </c>
      <c r="C108" s="29" t="inlineStr">
        <is>
          <t>Descartables</t>
        </is>
      </c>
      <c r="D108" s="29" t="inlineStr">
        <is>
          <t>2000009</t>
        </is>
      </c>
      <c r="E108" s="29" t="inlineStr">
        <is>
          <t>AGUJA HIPODERMICA 21G x 1 ½ - 40/8</t>
        </is>
      </c>
      <c r="F108" s="29" t="inlineStr">
        <is>
          <t>270</t>
        </is>
      </c>
      <c r="G108" s="29" t="inlineStr">
        <is>
          <t>Aguja 40/8</t>
        </is>
      </c>
      <c r="H108" s="30" t="n">
        <v>19567</v>
      </c>
      <c r="I108" s="30" t="n">
        <v>2044</v>
      </c>
      <c r="J108" s="30" t="n">
        <v>17523</v>
      </c>
      <c r="K108" s="31" t="n">
        <v>15.74255634486635</v>
      </c>
      <c r="L108" s="31">
        <f>$J108*$K108</f>
        <v/>
      </c>
      <c r="M108" s="37" t="inlineStr">
        <is>
          <t>Alta</t>
        </is>
      </c>
      <c r="N108" s="29" t="inlineStr">
        <is>
          <t>Homologado – confianza Alta</t>
        </is>
      </c>
      <c r="O108" s="29" t="n"/>
      <c r="P108" s="29" t="inlineStr">
        <is>
          <t>Homologación: confianza base Alta + confianza SAP Alta → Alta. El material ocupa 2 filas en la hoja 1060 NQN (lote/almacén). La cantidad SAP y la física de esta vista son el total del material.</t>
        </is>
      </c>
    </row>
    <row r="109">
      <c r="A109" s="29" t="inlineStr">
        <is>
          <t>Neuquén</t>
        </is>
      </c>
      <c r="B109" s="29" t="inlineStr">
        <is>
          <t>1060</t>
        </is>
      </c>
      <c r="C109" s="29" t="inlineStr">
        <is>
          <t>Medicamentos</t>
        </is>
      </c>
      <c r="D109" s="29" t="inlineStr">
        <is>
          <t>1000478</t>
        </is>
      </c>
      <c r="E109" s="29" t="inlineStr">
        <is>
          <t>DEXAMETASONA 8MG/2ML AMP(DESCONTINUADO)</t>
        </is>
      </c>
      <c r="F109" s="29" t="inlineStr">
        <is>
          <t>65</t>
        </is>
      </c>
      <c r="G109" s="29" t="inlineStr">
        <is>
          <t>DECADRON</t>
        </is>
      </c>
      <c r="H109" s="30" t="n">
        <v>2330</v>
      </c>
      <c r="I109" s="30" t="n">
        <v>16</v>
      </c>
      <c r="J109" s="30" t="n">
        <v>2314</v>
      </c>
      <c r="K109" s="31" t="n">
        <v>117.868356223176</v>
      </c>
      <c r="L109" s="31">
        <f>$J109*$K109</f>
        <v/>
      </c>
      <c r="M109" s="38" t="inlineStr">
        <is>
          <t>Baja</t>
        </is>
      </c>
      <c r="N109" s="29" t="inlineStr">
        <is>
          <t>Homologado – confianza Baja – pendiente de validación</t>
        </is>
      </c>
      <c r="O109" s="41" t="inlineStr">
        <is>
          <t>Valorización a validar: relación de cantidades 146 a 1 entre SAP y el recuento físico. Sugiere distinta unidad de medida (SAP por caja o envase y el recuento por unidad). La diferencia económica de esta fila no debe tomarse como definitiva.</t>
        </is>
      </c>
      <c r="P109" s="29" t="inlineStr">
        <is>
          <t>Homologación: confianza base Media + confianza SAP Alta → Media. La nomenclatura del material imputado no respalda por sí sola la equivalencia (similitud 0.07); el vínculo proviene sólo de la homologación. Nivel degradado a Baja. El material ocupa 11 filas en la hoja 1060 NQN (lote/almacén). La cantidad SAP y la física de esta vista son el total del material.</t>
        </is>
      </c>
    </row>
    <row r="110">
      <c r="A110" s="29" t="inlineStr">
        <is>
          <t>San Juan</t>
        </is>
      </c>
      <c r="B110" s="29" t="inlineStr">
        <is>
          <t>1120</t>
        </is>
      </c>
      <c r="C110" s="29" t="inlineStr">
        <is>
          <t>Descartables</t>
        </is>
      </c>
      <c r="D110" s="29" t="inlineStr">
        <is>
          <t>2000023</t>
        </is>
      </c>
      <c r="E110" s="29" t="inlineStr">
        <is>
          <t>GUIA MACROGOTERO Nª14</t>
        </is>
      </c>
      <c r="F110" s="29" t="inlineStr">
        <is>
          <t>DESC73</t>
        </is>
      </c>
      <c r="G110" s="29" t="inlineStr">
        <is>
          <t>Guia Macrogotero</t>
        </is>
      </c>
      <c r="H110" s="30" t="n">
        <v>2075</v>
      </c>
      <c r="I110" s="30" t="n">
        <v>1090</v>
      </c>
      <c r="J110" s="30" t="n">
        <v>985</v>
      </c>
      <c r="K110" s="31" t="n">
        <v>274.5158361445783</v>
      </c>
      <c r="L110" s="31">
        <f>$J110*$K110</f>
        <v/>
      </c>
      <c r="M110" s="42" t="inlineStr">
        <is>
          <t>Media</t>
        </is>
      </c>
      <c r="N110" s="29" t="inlineStr">
        <is>
          <t>Homologado – confianza Media – pendiente de validación</t>
        </is>
      </c>
      <c r="O110" s="29" t="n"/>
      <c r="P110" s="29" t="inlineStr">
        <is>
          <t>Homologación: confianza base Media + confianza SAP Alta → Media.</t>
        </is>
      </c>
    </row>
    <row r="111">
      <c r="A111" s="29" t="inlineStr">
        <is>
          <t>San Juan</t>
        </is>
      </c>
      <c r="B111" s="29" t="inlineStr">
        <is>
          <t>1120</t>
        </is>
      </c>
      <c r="C111" s="29" t="inlineStr">
        <is>
          <t>Medicamentos</t>
        </is>
      </c>
      <c r="D111" s="29" t="inlineStr">
        <is>
          <t>1000059</t>
        </is>
      </c>
      <c r="E111" s="29" t="inlineStr">
        <is>
          <t>BUTIL BROMURO DE HIOSCINA 20MG AMPOLLA</t>
        </is>
      </c>
      <c r="F111" s="29" t="inlineStr">
        <is>
          <t>MED100</t>
        </is>
      </c>
      <c r="G111" s="29" t="inlineStr">
        <is>
          <t>Hioscina x 20 mg Amp x 1 ml</t>
        </is>
      </c>
      <c r="H111" s="30" t="n">
        <v>600</v>
      </c>
      <c r="I111" s="30" t="n">
        <v>117</v>
      </c>
      <c r="J111" s="30" t="n">
        <v>483</v>
      </c>
      <c r="K111" s="31" t="n">
        <v>537.4241166666667</v>
      </c>
      <c r="L111" s="31">
        <f>$J111*$K111</f>
        <v/>
      </c>
      <c r="M111" s="42" t="inlineStr">
        <is>
          <t>Media</t>
        </is>
      </c>
      <c r="N111" s="29" t="inlineStr">
        <is>
          <t>Homologado – confianza Media – pendiente de validación</t>
        </is>
      </c>
      <c r="O111" s="29" t="n"/>
      <c r="P111" s="29" t="inlineStr">
        <is>
          <t>Homologación: confianza base Media + confianza SAP Alta → Media. El material ocupa 6 filas en la hoja 1120 SJ (lote/almacén). La cantidad SAP y la física de esta vista son el total del material.</t>
        </is>
      </c>
    </row>
    <row r="112">
      <c r="A112" s="29" t="inlineStr">
        <is>
          <t>Neuquén</t>
        </is>
      </c>
      <c r="B112" s="29" t="inlineStr">
        <is>
          <t>1060</t>
        </is>
      </c>
      <c r="C112" s="29" t="inlineStr">
        <is>
          <t>Descartables</t>
        </is>
      </c>
      <c r="D112" s="29" t="inlineStr">
        <is>
          <t>2001121</t>
        </is>
      </c>
      <c r="E112" s="29" t="inlineStr">
        <is>
          <t>TENSIOMETRO DIGITAL</t>
        </is>
      </c>
      <c r="F112" s="29" t="inlineStr">
        <is>
          <t>525</t>
        </is>
      </c>
      <c r="G112" s="29" t="inlineStr">
        <is>
          <t>TENSIOMETRO DIGITAL</t>
        </is>
      </c>
      <c r="H112" s="30" t="n">
        <v>10</v>
      </c>
      <c r="I112" s="30" t="n">
        <v>6</v>
      </c>
      <c r="J112" s="30" t="n">
        <v>4</v>
      </c>
      <c r="K112" s="31" t="n">
        <v>64800</v>
      </c>
      <c r="L112" s="31">
        <f>$J112*$K112</f>
        <v/>
      </c>
      <c r="M112" s="37" t="inlineStr">
        <is>
          <t>Alta</t>
        </is>
      </c>
      <c r="N112" s="29" t="inlineStr">
        <is>
          <t>Homologado – confianza Alta</t>
        </is>
      </c>
      <c r="O112" s="29" t="n"/>
      <c r="P112" s="29" t="inlineStr">
        <is>
          <t>Cruce por nomenclatura: similitud 1.00.</t>
        </is>
      </c>
    </row>
    <row r="113">
      <c r="A113" s="29" t="inlineStr">
        <is>
          <t>Neuquén</t>
        </is>
      </c>
      <c r="B113" s="29" t="inlineStr">
        <is>
          <t>1060</t>
        </is>
      </c>
      <c r="C113" s="29" t="inlineStr">
        <is>
          <t>Medicamentos</t>
        </is>
      </c>
      <c r="D113" s="29" t="inlineStr">
        <is>
          <t>1000063</t>
        </is>
      </c>
      <c r="E113" s="29" t="inlineStr">
        <is>
          <t>DIGOXINA 0,25 MG/ML AMPOLLA DE 1ML</t>
        </is>
      </c>
      <c r="F113" s="29" t="inlineStr">
        <is>
          <t>308</t>
        </is>
      </c>
      <c r="G113" s="29" t="inlineStr">
        <is>
          <t>DIGOXINA</t>
        </is>
      </c>
      <c r="H113" s="30" t="n">
        <v>1074</v>
      </c>
      <c r="I113" s="30" t="n">
        <v>23</v>
      </c>
      <c r="J113" s="30" t="n">
        <v>1051</v>
      </c>
      <c r="K113" s="31" t="n">
        <v>242.4781005586592</v>
      </c>
      <c r="L113" s="31">
        <f>$J113*$K113</f>
        <v/>
      </c>
      <c r="M113" s="42" t="inlineStr">
        <is>
          <t>Media</t>
        </is>
      </c>
      <c r="N113" s="29" t="inlineStr">
        <is>
          <t>Homologado – confianza Media – pendiente de validación</t>
        </is>
      </c>
      <c r="O113" s="29" t="n"/>
      <c r="P113" s="29" t="inlineStr">
        <is>
          <t>Homologación: confianza base Media + confianza SAP Alta → Media. El material ocupa 11 filas en la hoja 1060 NQN (lote/almacén). La cantidad SAP y la física de esta vista son el total del material.</t>
        </is>
      </c>
    </row>
    <row r="114">
      <c r="A114" s="29" t="inlineStr">
        <is>
          <t>San Juan</t>
        </is>
      </c>
      <c r="B114" s="29" t="inlineStr">
        <is>
          <t>1120</t>
        </is>
      </c>
      <c r="C114" s="29" t="inlineStr">
        <is>
          <t>Medicamentos</t>
        </is>
      </c>
      <c r="D114" s="29" t="inlineStr">
        <is>
          <t>1000752</t>
        </is>
      </c>
      <c r="E114" s="29" t="inlineStr">
        <is>
          <t>SALES DE HIDRATACION</t>
        </is>
      </c>
      <c r="F114" s="29" t="inlineStr">
        <is>
          <t>MED162</t>
        </is>
      </c>
      <c r="G114" s="29" t="inlineStr">
        <is>
          <t>Sales de Rehidratación (FM) sobre x 28gr</t>
        </is>
      </c>
      <c r="H114" s="30" t="n">
        <v>152</v>
      </c>
      <c r="I114" s="30" t="n">
        <v>2</v>
      </c>
      <c r="J114" s="30" t="n">
        <v>150</v>
      </c>
      <c r="K114" s="31" t="n">
        <v>1684.382697368421</v>
      </c>
      <c r="L114" s="31">
        <f>$J114*$K114</f>
        <v/>
      </c>
      <c r="M114" s="42" t="inlineStr">
        <is>
          <t>Media</t>
        </is>
      </c>
      <c r="N114" s="29" t="inlineStr">
        <is>
          <t>Homologado – confianza Media – pendiente de validación</t>
        </is>
      </c>
      <c r="O114" s="41" t="inlineStr">
        <is>
          <t>Valorización a validar: relación de cantidades 76 a 1 entre SAP y el recuento físico. Sugiere distinta unidad de medida (SAP por caja o envase y el recuento por unidad). La diferencia económica de esta fila no debe tomarse como definitiva.</t>
        </is>
      </c>
      <c r="P114" s="29" t="inlineStr">
        <is>
          <t>Cruce por nomenclatura: una nomenclatura no informa dosis; similitud 0.68. El material ocupa 4 filas en la hoja 1120 SJ (lote/almacén). La cantidad SAP y la física de esta vista son el total del material.</t>
        </is>
      </c>
    </row>
    <row r="115">
      <c r="A115" s="29" t="inlineStr">
        <is>
          <t>Neuquén</t>
        </is>
      </c>
      <c r="B115" s="29" t="inlineStr">
        <is>
          <t>1060</t>
        </is>
      </c>
      <c r="C115" s="29" t="inlineStr">
        <is>
          <t>Medicamentos</t>
        </is>
      </c>
      <c r="D115" s="29" t="inlineStr">
        <is>
          <t>1000108</t>
        </is>
      </c>
      <c r="E115" s="29" t="inlineStr">
        <is>
          <t>HALOPERIDOL  5MG/1ML AMPOLLA</t>
        </is>
      </c>
      <c r="F115" s="29" t="inlineStr">
        <is>
          <t>325</t>
        </is>
      </c>
      <c r="G115" s="29" t="inlineStr">
        <is>
          <t>HALOPERIDOL AMP</t>
        </is>
      </c>
      <c r="H115" s="30" t="n">
        <v>973</v>
      </c>
      <c r="I115" s="30" t="n">
        <v>171</v>
      </c>
      <c r="J115" s="30" t="n">
        <v>802</v>
      </c>
      <c r="K115" s="31" t="n">
        <v>312.4752929085303</v>
      </c>
      <c r="L115" s="31">
        <f>$J115*$K115</f>
        <v/>
      </c>
      <c r="M115" s="42" t="inlineStr">
        <is>
          <t>Media</t>
        </is>
      </c>
      <c r="N115" s="29" t="inlineStr">
        <is>
          <t>Homologado – confianza Media – pendiente de validación</t>
        </is>
      </c>
      <c r="O115" s="29" t="n"/>
      <c r="P115" s="29" t="inlineStr">
        <is>
          <t>Homologación: confianza base Media + confianza SAP Alta → Media. El material ocupa 7 filas en la hoja 1060 NQN (lote/almacén). La cantidad SAP y la física de esta vista son el total del material.</t>
        </is>
      </c>
    </row>
    <row r="116">
      <c r="A116" s="29" t="inlineStr">
        <is>
          <t>Neuquén</t>
        </is>
      </c>
      <c r="B116" s="29" t="inlineStr">
        <is>
          <t>1060</t>
        </is>
      </c>
      <c r="C116" s="29" t="inlineStr">
        <is>
          <t>Medicamentos</t>
        </is>
      </c>
      <c r="D116" s="29" t="inlineStr">
        <is>
          <t>1000305</t>
        </is>
      </c>
      <c r="E116" s="29" t="inlineStr">
        <is>
          <t>FENTANILO AMP 0,25mg/5ml</t>
        </is>
      </c>
      <c r="F116" s="29" t="inlineStr">
        <is>
          <t>309</t>
        </is>
      </c>
      <c r="G116" s="29" t="inlineStr">
        <is>
          <t>FENTANILO AMP</t>
        </is>
      </c>
      <c r="H116" s="30" t="n">
        <v>450</v>
      </c>
      <c r="I116" s="30" t="n">
        <v>46</v>
      </c>
      <c r="J116" s="30" t="n">
        <v>404</v>
      </c>
      <c r="K116" s="31" t="n">
        <v>614.1733333333332</v>
      </c>
      <c r="L116" s="31">
        <f>$J116*$K116</f>
        <v/>
      </c>
      <c r="M116" s="42" t="inlineStr">
        <is>
          <t>Media</t>
        </is>
      </c>
      <c r="N116" s="29" t="inlineStr">
        <is>
          <t>Homologado – confianza Media – pendiente de validación</t>
        </is>
      </c>
      <c r="O116" s="29" t="n"/>
      <c r="P116" s="29" t="inlineStr">
        <is>
          <t>Cruce por nomenclatura: una nomenclatura no informa dosis; similitud 0.77. El material ocupa 6 filas en la hoja 1060 NQN (lote/almacén). La cantidad SAP y la física de esta vista son el total del material.</t>
        </is>
      </c>
    </row>
    <row r="117">
      <c r="A117" s="29" t="inlineStr">
        <is>
          <t>San Juan</t>
        </is>
      </c>
      <c r="B117" s="29" t="inlineStr">
        <is>
          <t>1120</t>
        </is>
      </c>
      <c r="C117" s="29" t="inlineStr">
        <is>
          <t>Medicamentos</t>
        </is>
      </c>
      <c r="D117" s="29" t="inlineStr">
        <is>
          <t>1000017</t>
        </is>
      </c>
      <c r="E117" s="29" t="inlineStr">
        <is>
          <t>ALCOHOL AL 70% X 1000ML</t>
        </is>
      </c>
      <c r="F117" s="29" t="inlineStr">
        <is>
          <t>DESC14</t>
        </is>
      </c>
      <c r="G117" s="29" t="inlineStr">
        <is>
          <t>Alcohol 70% x 1000 ml</t>
        </is>
      </c>
      <c r="H117" s="30" t="n">
        <v>91</v>
      </c>
      <c r="I117" s="30" t="n">
        <v>9</v>
      </c>
      <c r="J117" s="30" t="n">
        <v>82</v>
      </c>
      <c r="K117" s="31" t="n">
        <v>2977.732307692307</v>
      </c>
      <c r="L117" s="31">
        <f>$J117*$K117</f>
        <v/>
      </c>
      <c r="M117" s="37" t="inlineStr">
        <is>
          <t>Alta</t>
        </is>
      </c>
      <c r="N117" s="29" t="inlineStr">
        <is>
          <t>Homologado – confianza Alta</t>
        </is>
      </c>
      <c r="O117" s="29" t="n"/>
      <c r="P117" s="29" t="inlineStr">
        <is>
          <t>Cruce por nomenclatura: dosis coincide; similitud 1.00. El material ocupa 2 filas en la hoja 1120 SJ (lote/almacén). La cantidad SAP y la física de esta vista son el total del material.</t>
        </is>
      </c>
    </row>
    <row r="118">
      <c r="A118" s="29" t="inlineStr">
        <is>
          <t>San Juan</t>
        </is>
      </c>
      <c r="B118" s="29" t="inlineStr">
        <is>
          <t>1120</t>
        </is>
      </c>
      <c r="C118" s="29" t="inlineStr">
        <is>
          <t>Medicamentos</t>
        </is>
      </c>
      <c r="D118" s="29" t="inlineStr">
        <is>
          <t>1000470</t>
        </is>
      </c>
      <c r="E118" s="29" t="inlineStr">
        <is>
          <t>PARACETAMOL COMP 1 GRAMO</t>
        </is>
      </c>
      <c r="F118" s="29" t="inlineStr">
        <is>
          <t>MED150</t>
        </is>
      </c>
      <c r="G118" s="29" t="inlineStr">
        <is>
          <t>Paracetamol Comp x 1 gr</t>
        </is>
      </c>
      <c r="H118" s="30" t="n">
        <v>3831</v>
      </c>
      <c r="I118" s="30" t="n">
        <v>1048</v>
      </c>
      <c r="J118" s="30" t="n">
        <v>2783</v>
      </c>
      <c r="K118" s="31" t="n">
        <v>87.15712346645783</v>
      </c>
      <c r="L118" s="31">
        <f>$J118*$K118</f>
        <v/>
      </c>
      <c r="M118" s="38" t="inlineStr">
        <is>
          <t>Baja</t>
        </is>
      </c>
      <c r="N118" s="29" t="inlineStr">
        <is>
          <t>Homologado – confianza Baja – pendiente de validación</t>
        </is>
      </c>
      <c r="O118" s="29" t="n"/>
      <c r="P118" s="29" t="inlineStr">
        <is>
          <t>Homologación: confianza base Baja + confianza SAP Baja → Baja. El material ocupa 6 filas en la hoja 1120 SJ (lote/almacén). La cantidad SAP y la física de esta vista son el total del material.</t>
        </is>
      </c>
    </row>
    <row r="119">
      <c r="A119" s="29" t="inlineStr">
        <is>
          <t>Neuquén</t>
        </is>
      </c>
      <c r="B119" s="29" t="inlineStr">
        <is>
          <t>1060</t>
        </is>
      </c>
      <c r="C119" s="29" t="inlineStr">
        <is>
          <t>Medicamentos</t>
        </is>
      </c>
      <c r="D119" s="29" t="inlineStr">
        <is>
          <t>1000116</t>
        </is>
      </c>
      <c r="E119" s="29" t="inlineStr">
        <is>
          <t>NITROFURAZONA CREMA X 500ML</t>
        </is>
      </c>
      <c r="F119" s="29" t="inlineStr">
        <is>
          <t>322</t>
        </is>
      </c>
      <c r="G119" s="29" t="inlineStr">
        <is>
          <t>NITROFURAZONA</t>
        </is>
      </c>
      <c r="H119" s="30" t="n">
        <v>10</v>
      </c>
      <c r="I119" s="30" t="n">
        <v>4</v>
      </c>
      <c r="J119" s="30" t="n">
        <v>6</v>
      </c>
      <c r="K119" s="31" t="n">
        <v>40250</v>
      </c>
      <c r="L119" s="31">
        <f>$J119*$K119</f>
        <v/>
      </c>
      <c r="M119" s="42" t="inlineStr">
        <is>
          <t>Media</t>
        </is>
      </c>
      <c r="N119" s="29" t="inlineStr">
        <is>
          <t>Homologado – confianza Media – pendiente de validación</t>
        </is>
      </c>
      <c r="O119" s="29" t="n"/>
      <c r="P119" s="29" t="inlineStr">
        <is>
          <t>Homologado al master K-267, pero sus códigos SAP (2001538) no figuran en el stock SAP de este centro. Cruce por nomenclatura: una nomenclatura no informa dosis; similitud 0.77.</t>
        </is>
      </c>
    </row>
    <row r="120">
      <c r="A120" s="29" t="inlineStr">
        <is>
          <t>Neuquén</t>
        </is>
      </c>
      <c r="B120" s="29" t="inlineStr">
        <is>
          <t>1060</t>
        </is>
      </c>
      <c r="C120" s="29" t="inlineStr">
        <is>
          <t>Medicamentos</t>
        </is>
      </c>
      <c r="D120" s="29" t="inlineStr">
        <is>
          <t>1000166</t>
        </is>
      </c>
      <c r="E120" s="29" t="inlineStr">
        <is>
          <t>AMINOFILINA 250 MG AMPOLLA</t>
        </is>
      </c>
      <c r="F120" s="29" t="inlineStr">
        <is>
          <t>312</t>
        </is>
      </c>
      <c r="G120" s="29" t="inlineStr">
        <is>
          <t>AMINOFILINA AMP</t>
        </is>
      </c>
      <c r="H120" s="30" t="n">
        <v>828</v>
      </c>
      <c r="I120" s="30" t="n">
        <v>152</v>
      </c>
      <c r="J120" s="30" t="n">
        <v>676</v>
      </c>
      <c r="K120" s="31" t="n">
        <v>353.7310628019324</v>
      </c>
      <c r="L120" s="31">
        <f>$J120*$K120</f>
        <v/>
      </c>
      <c r="M120" s="42" t="inlineStr">
        <is>
          <t>Media</t>
        </is>
      </c>
      <c r="N120" s="29" t="inlineStr">
        <is>
          <t>Homologado – confianza Media – pendiente de validación</t>
        </is>
      </c>
      <c r="O120" s="29" t="n"/>
      <c r="P120" s="29" t="inlineStr">
        <is>
          <t>Cruce por nomenclatura: una nomenclatura no informa dosis; similitud 0.84. El material ocupa 7 filas en la hoja 1060 NQN (lote/almacén). La cantidad SAP y la física de esta vista son el total del material.</t>
        </is>
      </c>
    </row>
    <row r="121">
      <c r="A121" s="29" t="inlineStr">
        <is>
          <t>Salta</t>
        </is>
      </c>
      <c r="B121" s="29" t="inlineStr">
        <is>
          <t>1130</t>
        </is>
      </c>
      <c r="C121" s="29" t="inlineStr">
        <is>
          <t>Medicamentos</t>
        </is>
      </c>
      <c r="D121" s="29" t="inlineStr">
        <is>
          <t>1000484</t>
        </is>
      </c>
      <c r="E121" s="29" t="inlineStr">
        <is>
          <t>PENICILINA G BENZATINICA 2.400.000 U.I</t>
        </is>
      </c>
      <c r="F121" s="29" t="inlineStr">
        <is>
          <t>200</t>
        </is>
      </c>
      <c r="G121" s="29" t="inlineStr">
        <is>
          <t>Penicilina Benzatinica fco ampolla 2400000UI</t>
        </is>
      </c>
      <c r="H121" s="30" t="n">
        <v>75</v>
      </c>
      <c r="I121" s="30" t="n">
        <v>13</v>
      </c>
      <c r="J121" s="30" t="n">
        <v>62</v>
      </c>
      <c r="K121" s="31" t="n">
        <v>3853.946666666667</v>
      </c>
      <c r="L121" s="31">
        <f>$J121*$K121</f>
        <v/>
      </c>
      <c r="M121" s="37" t="inlineStr">
        <is>
          <t>Alta</t>
        </is>
      </c>
      <c r="N121" s="29" t="inlineStr">
        <is>
          <t>Homologado – confianza Alta</t>
        </is>
      </c>
      <c r="O121" s="29" t="n"/>
      <c r="P121" s="29" t="inlineStr">
        <is>
          <t>Homologación: confianza base Alta + confianza SAP Alta → Alta. El material ocupa 2 filas en la hoja 1130 Salta (lote/almacén). La cantidad SAP y la física de esta vista son el total del material.</t>
        </is>
      </c>
    </row>
    <row r="122">
      <c r="A122" s="29" t="inlineStr">
        <is>
          <t>Salta</t>
        </is>
      </c>
      <c r="B122" s="29" t="inlineStr">
        <is>
          <t>1130</t>
        </is>
      </c>
      <c r="C122" s="29" t="inlineStr">
        <is>
          <t>Medicamentos</t>
        </is>
      </c>
      <c r="D122" s="29" t="inlineStr">
        <is>
          <t>1000390</t>
        </is>
      </c>
      <c r="E122" s="29" t="inlineStr">
        <is>
          <t>TETRAHIDROZOLINA GTAS 15 ML</t>
        </is>
      </c>
      <c r="F122" s="29" t="inlineStr">
        <is>
          <t>235</t>
        </is>
      </c>
      <c r="G122" s="29" t="inlineStr">
        <is>
          <t>Tetrahidrozolina clorhidrato 0,5 mg Gotas Oftalmicas x 15 ml</t>
        </is>
      </c>
      <c r="H122" s="30" t="n">
        <v>41</v>
      </c>
      <c r="I122" s="30" t="n">
        <v>15</v>
      </c>
      <c r="J122" s="30" t="n">
        <v>26</v>
      </c>
      <c r="K122" s="31" t="n">
        <v>8658.599999999999</v>
      </c>
      <c r="L122" s="31">
        <f>$J122*$K122</f>
        <v/>
      </c>
      <c r="M122" s="38" t="inlineStr">
        <is>
          <t>Baja</t>
        </is>
      </c>
      <c r="N122" s="29" t="inlineStr">
        <is>
          <t>Homologado – confianza Baja – pendiente de validación</t>
        </is>
      </c>
      <c r="O122" s="29" t="n"/>
      <c r="P122" s="29" t="inlineStr">
        <is>
          <t>Cruce por nomenclatura: dosis coincide; similitud 0.70. El material ocupa 2 filas en la hoja 1130 Salta (lote/almacén). La cantidad SAP y la física de esta vista son el total del material.</t>
        </is>
      </c>
    </row>
    <row r="123">
      <c r="A123" s="29" t="inlineStr">
        <is>
          <t>Neuquén</t>
        </is>
      </c>
      <c r="B123" s="29" t="inlineStr">
        <is>
          <t>1060</t>
        </is>
      </c>
      <c r="C123" s="29" t="inlineStr">
        <is>
          <t>Medicamentos</t>
        </is>
      </c>
      <c r="D123" s="29" t="inlineStr">
        <is>
          <t>1000402</t>
        </is>
      </c>
      <c r="E123" s="29" t="inlineStr">
        <is>
          <t>SUCCINILCOLINA 100 mg</t>
        </is>
      </c>
      <c r="F123" s="29" t="inlineStr">
        <is>
          <t>262</t>
        </is>
      </c>
      <c r="G123" s="29" t="inlineStr">
        <is>
          <t>SUCCINILCOLINA 500 MG</t>
        </is>
      </c>
      <c r="H123" s="30" t="n">
        <v>575</v>
      </c>
      <c r="I123" s="30" t="n">
        <v>76</v>
      </c>
      <c r="J123" s="30" t="n">
        <v>499</v>
      </c>
      <c r="K123" s="31" t="n">
        <v>450.62</v>
      </c>
      <c r="L123" s="31">
        <f>$J123*$K123</f>
        <v/>
      </c>
      <c r="M123" s="38" t="inlineStr">
        <is>
          <t>Baja</t>
        </is>
      </c>
      <c r="N123" s="29" t="inlineStr">
        <is>
          <t>Homologado – confianza Baja – pendiente de validación</t>
        </is>
      </c>
      <c r="O123" s="29" t="n"/>
      <c r="P123" s="29" t="inlineStr">
        <is>
          <t>Homologación: confianza base Baja + confianza SAP Alta → Baja. Aunque la homologación vincula estos registros, la presentación no coincide con el material imputado (dosis/presentación distinta (500MG vs 100MG); similitud 0.71). Nivel degradado a Baja: verificar si corresponde otro código SAP. El material ocupa 6 filas en la hoja 1060 NQN (lote/almacén). La cantidad SAP y la física de esta vista son el total del material.</t>
        </is>
      </c>
    </row>
    <row r="124">
      <c r="A124" s="29" t="inlineStr">
        <is>
          <t>San Juan</t>
        </is>
      </c>
      <c r="B124" s="29" t="inlineStr">
        <is>
          <t>1120</t>
        </is>
      </c>
      <c r="C124" s="29" t="inlineStr">
        <is>
          <t>Medicamentos</t>
        </is>
      </c>
      <c r="D124" s="29" t="inlineStr">
        <is>
          <t>1000087</t>
        </is>
      </c>
      <c r="E124" s="29" t="inlineStr">
        <is>
          <t>SALBUTAMOL PUFF ("AEROS" 250 DOSIS) 100M</t>
        </is>
      </c>
      <c r="F124" s="29" t="inlineStr">
        <is>
          <t>MED160</t>
        </is>
      </c>
      <c r="G124" s="29" t="inlineStr">
        <is>
          <t>Salbutamol 100 mcg inhal Aer x 200 dosis</t>
        </is>
      </c>
      <c r="H124" s="30" t="n">
        <v>22</v>
      </c>
      <c r="I124" s="30" t="n">
        <v>5</v>
      </c>
      <c r="J124" s="30" t="n">
        <v>17</v>
      </c>
      <c r="K124" s="31" t="n">
        <v>12766.90909090909</v>
      </c>
      <c r="L124" s="31">
        <f>$J124*$K124</f>
        <v/>
      </c>
      <c r="M124" s="38" t="inlineStr">
        <is>
          <t>Baja</t>
        </is>
      </c>
      <c r="N124" s="29" t="inlineStr">
        <is>
          <t>Homologado – confianza Baja – pendiente de validación</t>
        </is>
      </c>
      <c r="O124" s="29" t="n"/>
      <c r="P124" s="29" t="inlineStr">
        <is>
          <t>Homologación: confianza base Alta + confianza SAP Alta → Alta. Aunque la homologación vincula estos registros, la presentación no coincide con el material imputado (calibre/talle/medida distinta; una nomenclatura no informa dosis; similitud 0.37). Nivel degradado a Baja: verificar si corresponde otro código SAP. El material ocupa 2 filas en la hoja 1120 SJ (lote/almacén). La cantidad SAP y la física de esta vista son el total del material.</t>
        </is>
      </c>
    </row>
    <row r="125">
      <c r="A125" s="29" t="inlineStr">
        <is>
          <t>Neuquén</t>
        </is>
      </c>
      <c r="B125" s="29" t="inlineStr">
        <is>
          <t>1060</t>
        </is>
      </c>
      <c r="C125" s="29" t="inlineStr">
        <is>
          <t>Descartables</t>
        </is>
      </c>
      <c r="D125" s="29" t="inlineStr">
        <is>
          <t>2000008</t>
        </is>
      </c>
      <c r="E125" s="29" t="inlineStr">
        <is>
          <t>AGUJA HIPODERMICA 21G x 1 - 25/8</t>
        </is>
      </c>
      <c r="F125" s="29" t="inlineStr">
        <is>
          <t>273</t>
        </is>
      </c>
      <c r="G125" s="29" t="inlineStr">
        <is>
          <t>Aguja 25/8</t>
        </is>
      </c>
      <c r="H125" s="30" t="n">
        <v>12581</v>
      </c>
      <c r="I125" s="30" t="n">
        <v>3188</v>
      </c>
      <c r="J125" s="30" t="n">
        <v>9393</v>
      </c>
      <c r="K125" s="31" t="n">
        <v>23.06859391145378</v>
      </c>
      <c r="L125" s="31">
        <f>$J125*$K125</f>
        <v/>
      </c>
      <c r="M125" s="37" t="inlineStr">
        <is>
          <t>Alta</t>
        </is>
      </c>
      <c r="N125" s="29" t="inlineStr">
        <is>
          <t>Homologado – confianza Alta</t>
        </is>
      </c>
      <c r="O125" s="29" t="n"/>
      <c r="P125" s="29" t="inlineStr">
        <is>
          <t>Homologación: confianza base Alta + confianza SAP Alta → Alta. El material ocupa 3 filas en la hoja 1060 NQN (lote/almacén). La cantidad SAP y la física de esta vista son el total del material.</t>
        </is>
      </c>
    </row>
    <row r="126">
      <c r="A126" s="29" t="inlineStr">
        <is>
          <t>Neuquén</t>
        </is>
      </c>
      <c r="B126" s="29" t="inlineStr">
        <is>
          <t>1060</t>
        </is>
      </c>
      <c r="C126" s="29" t="inlineStr">
        <is>
          <t>Medicamentos</t>
        </is>
      </c>
      <c r="D126" s="29" t="inlineStr">
        <is>
          <t>1000384</t>
        </is>
      </c>
      <c r="E126" s="29" t="inlineStr">
        <is>
          <t>RANITIDINA 50 MG AMP</t>
        </is>
      </c>
      <c r="F126" s="29" t="inlineStr">
        <is>
          <t>253</t>
        </is>
      </c>
      <c r="G126" s="29" t="inlineStr">
        <is>
          <t>RANITIDINA AMP</t>
        </is>
      </c>
      <c r="H126" s="30" t="n">
        <v>1040</v>
      </c>
      <c r="I126" s="30" t="n">
        <v>211</v>
      </c>
      <c r="J126" s="30" t="n">
        <v>829</v>
      </c>
      <c r="K126" s="31" t="n">
        <v>253.9486826923077</v>
      </c>
      <c r="L126" s="31">
        <f>$J126*$K126</f>
        <v/>
      </c>
      <c r="M126" s="42" t="inlineStr">
        <is>
          <t>Media</t>
        </is>
      </c>
      <c r="N126" s="29" t="inlineStr">
        <is>
          <t>Homologado – confianza Media – pendiente de validación</t>
        </is>
      </c>
      <c r="O126" s="29" t="n"/>
      <c r="P126" s="29" t="inlineStr">
        <is>
          <t>Cruce por nomenclatura: una nomenclatura no informa dosis; similitud 0.82. El cruce SAP–Avain identificó 2 códigos SAP como posibles equivalentes del mismo ítem de Avain (1000384, 1000171). Se imputó al primero (lógica BUSCARV); requiere validación posterior. El material ocupa 7 filas en la hoja 1060 NQN (lote/almacén). La cantidad SAP y la física de esta vista son el total del material.</t>
        </is>
      </c>
    </row>
    <row r="127">
      <c r="A127" s="29" t="inlineStr">
        <is>
          <t>Neuquén</t>
        </is>
      </c>
      <c r="B127" s="29" t="inlineStr">
        <is>
          <t>1060</t>
        </is>
      </c>
      <c r="C127" s="29" t="inlineStr">
        <is>
          <t>Medicamentos</t>
        </is>
      </c>
      <c r="D127" s="29" t="inlineStr">
        <is>
          <t>1000019</t>
        </is>
      </c>
      <c r="E127" s="29" t="inlineStr">
        <is>
          <t>CHATA ORINAL FEMENINO</t>
        </is>
      </c>
      <c r="F127" s="29" t="inlineStr">
        <is>
          <t>391</t>
        </is>
      </c>
      <c r="G127" s="29" t="inlineStr">
        <is>
          <t>CHATA</t>
        </is>
      </c>
      <c r="H127" s="30" t="n">
        <v>140</v>
      </c>
      <c r="I127" s="30" t="n">
        <v>17</v>
      </c>
      <c r="J127" s="30" t="n">
        <v>123</v>
      </c>
      <c r="K127" s="31" t="n">
        <v>1698.555428571429</v>
      </c>
      <c r="L127" s="31">
        <f>$J127*$K127</f>
        <v/>
      </c>
      <c r="M127" s="42" t="inlineStr">
        <is>
          <t>Media</t>
        </is>
      </c>
      <c r="N127" s="29" t="inlineStr">
        <is>
          <t>Homologado – confianza Media – pendiente de validación</t>
        </is>
      </c>
      <c r="O127" s="29" t="n"/>
      <c r="P127" s="29" t="inlineStr">
        <is>
          <t>Cruce por nomenclatura: similitud 0.66. El material ocupa 5 filas en la hoja 1060 NQN (lote/almacén). La cantidad SAP y la física de esta vista son el total del material.</t>
        </is>
      </c>
    </row>
    <row r="128">
      <c r="A128" s="29" t="inlineStr">
        <is>
          <t>Salta</t>
        </is>
      </c>
      <c r="B128" s="29" t="inlineStr">
        <is>
          <t>1130</t>
        </is>
      </c>
      <c r="C128" s="29" t="inlineStr">
        <is>
          <t>Medicamentos</t>
        </is>
      </c>
      <c r="D128" s="29" t="inlineStr">
        <is>
          <t>1000470</t>
        </is>
      </c>
      <c r="E128" s="29" t="inlineStr">
        <is>
          <t>PARACETAMOL COMP 1 GRAMO</t>
        </is>
      </c>
      <c r="F128" s="29" t="inlineStr">
        <is>
          <t>197; 198</t>
        </is>
      </c>
      <c r="G128" s="29" t="inlineStr">
        <is>
          <t>Paracetamol comprimidos 1gr; Paracetamol comprimidos 500mg</t>
        </is>
      </c>
      <c r="H128" s="30" t="n">
        <v>1687</v>
      </c>
      <c r="I128" s="30" t="n">
        <v>260</v>
      </c>
      <c r="J128" s="30" t="n">
        <v>1427</v>
      </c>
      <c r="K128" s="31" t="n">
        <v>139.9948192056906</v>
      </c>
      <c r="L128" s="31">
        <f>$J128*$K128</f>
        <v/>
      </c>
      <c r="M128" s="38" t="inlineStr">
        <is>
          <t>Baja</t>
        </is>
      </c>
      <c r="N128" s="29" t="inlineStr">
        <is>
          <t>Homologado – confianza Baja – pendiente de validación</t>
        </is>
      </c>
      <c r="O128" s="29" t="n"/>
      <c r="P128" s="29" t="inlineStr">
        <is>
          <t>Varias denominaciones del inventario físico corresponden a este material SAP (197 Paracetamol comprimidos 1gr; 198 Paracetamol comprimidos 500mg). Se sumaron las cantidades físicas. Cruce por nomenclatura: dosis coincide; similitud 0.92. Homologación: confianza base Alta + confianza SAP Baja → Baja. Aunque la homologación vincula estos registros, la presentación no coincide con el material imputado (dosis/presentación distinta (500MG vs 1000MG); similitud 0.61). Nivel degradado a Baja: verificar si corresponde otro código SAP. El material ocupa 2 filas en la hoja 1130 Salta (lote/almacén). La cantidad SAP y la física de esta vista son el total del material.</t>
        </is>
      </c>
    </row>
    <row r="129">
      <c r="A129" s="29" t="inlineStr">
        <is>
          <t>Neuquén</t>
        </is>
      </c>
      <c r="B129" s="29" t="inlineStr">
        <is>
          <t>1060</t>
        </is>
      </c>
      <c r="C129" s="29" t="inlineStr">
        <is>
          <t>Descartables</t>
        </is>
      </c>
      <c r="D129" s="29" t="inlineStr">
        <is>
          <t>2000270</t>
        </is>
      </c>
      <c r="E129" s="29" t="inlineStr">
        <is>
          <t>GUANTES DE EXAMINACION TALLE S</t>
        </is>
      </c>
      <c r="F129" s="29" t="inlineStr">
        <is>
          <t>274</t>
        </is>
      </c>
      <c r="G129" s="29" t="inlineStr">
        <is>
          <t>Guantes Esteriles N° 7</t>
        </is>
      </c>
      <c r="H129" s="30" t="n">
        <v>15007</v>
      </c>
      <c r="I129" s="30" t="n">
        <v>59</v>
      </c>
      <c r="J129" s="30" t="n">
        <v>14948</v>
      </c>
      <c r="K129" s="31" t="n">
        <v>13.34177383887519</v>
      </c>
      <c r="L129" s="31">
        <f>$J129*$K129</f>
        <v/>
      </c>
      <c r="M129" s="38" t="inlineStr">
        <is>
          <t>Baja</t>
        </is>
      </c>
      <c r="N129" s="29" t="inlineStr">
        <is>
          <t>Homologado – confianza Baja – pendiente de validación</t>
        </is>
      </c>
      <c r="O129" s="41" t="inlineStr">
        <is>
          <t>Valorización a validar: relación de cantidades 254 a 1 entre SAP y el recuento físico. Sugiere distinta unidad de medida (SAP por caja o envase y el recuento por unidad). La diferencia económica de esta fila no debe tomarse como definitiva.</t>
        </is>
      </c>
      <c r="P129" s="29" t="inlineStr">
        <is>
          <t>Homologación: confianza base Media + confianza SAP Media → Media. La nomenclatura del material imputado no respalda por sí sola la equivalencia (similitud 0.36); el vínculo proviene sólo de la homologación. Nivel degradado a Baja. El cruce SAP–Avain identificó 3 códigos SAP como posibles equivalentes del mismo ítem de Avain (2000270, 2000158, 2000157). Se imputó al primero (lógica BUSCARV); requiere validación posterior. El material ocupa 2 filas en la hoja 1060 NQN (lote/almacén). La cantidad SAP y la física de esta vista son el total del material.</t>
        </is>
      </c>
    </row>
    <row r="130">
      <c r="A130" s="29" t="inlineStr">
        <is>
          <t>San Juan</t>
        </is>
      </c>
      <c r="B130" s="29" t="inlineStr">
        <is>
          <t>1120</t>
        </is>
      </c>
      <c r="C130" s="29" t="inlineStr">
        <is>
          <t>Medicamentos</t>
        </is>
      </c>
      <c r="D130" s="29" t="inlineStr">
        <is>
          <t>1000561</t>
        </is>
      </c>
      <c r="E130" s="29" t="inlineStr">
        <is>
          <t>ACETILCISTEINA 600MG COMP</t>
        </is>
      </c>
      <c r="F130" s="29" t="inlineStr">
        <is>
          <t>MED139</t>
        </is>
      </c>
      <c r="G130" s="29" t="inlineStr">
        <is>
          <t>N-Acetilcisteina 600 COMP/SOBRE EFERV</t>
        </is>
      </c>
      <c r="H130" s="30" t="n">
        <v>226</v>
      </c>
      <c r="I130" s="30" t="n">
        <v>9</v>
      </c>
      <c r="J130" s="30" t="n">
        <v>217</v>
      </c>
      <c r="K130" s="31" t="n">
        <v>916.1061946902655</v>
      </c>
      <c r="L130" s="31">
        <f>$J130*$K130</f>
        <v/>
      </c>
      <c r="M130" s="38" t="inlineStr">
        <is>
          <t>Baja</t>
        </is>
      </c>
      <c r="N130" s="29" t="inlineStr">
        <is>
          <t>Homologado – confianza Baja – pendiente de validación</t>
        </is>
      </c>
      <c r="O130" s="29" t="n"/>
      <c r="P130" s="29" t="inlineStr">
        <is>
          <t>Cruce por nomenclatura: una nomenclatura no informa dosis; similitud 0.70. El material ocupa 2 filas en la hoja 1120 SJ (lote/almacén). La cantidad SAP y la física de esta vista son el total del material.</t>
        </is>
      </c>
    </row>
    <row r="131">
      <c r="A131" s="29" t="inlineStr">
        <is>
          <t>Neuquén</t>
        </is>
      </c>
      <c r="B131" s="29" t="inlineStr">
        <is>
          <t>1060</t>
        </is>
      </c>
      <c r="C131" s="29" t="inlineStr">
        <is>
          <t>Medicamentos</t>
        </is>
      </c>
      <c r="D131" s="29" t="inlineStr">
        <is>
          <t>1000422</t>
        </is>
      </c>
      <c r="E131" s="29" t="inlineStr">
        <is>
          <t>ATENOLOL 50 mg</t>
        </is>
      </c>
      <c r="F131" s="29" t="inlineStr">
        <is>
          <t>313 | 314</t>
        </is>
      </c>
      <c r="G131" s="29" t="inlineStr">
        <is>
          <t>ATENOLOL 50 MG COMP</t>
        </is>
      </c>
      <c r="H131" s="30" t="n">
        <v>880</v>
      </c>
      <c r="I131" s="30" t="n">
        <v>0</v>
      </c>
      <c r="J131" s="30" t="n">
        <v>880</v>
      </c>
      <c r="K131" s="31" t="n">
        <v>220.4454545454545</v>
      </c>
      <c r="L131" s="31">
        <f>$J131*$K131</f>
        <v/>
      </c>
      <c r="M131" s="42" t="inlineStr">
        <is>
          <t>Media</t>
        </is>
      </c>
      <c r="N131" s="29" t="inlineStr">
        <is>
          <t>Homologado – confianza Media – pendiente de validación</t>
        </is>
      </c>
      <c r="O131" s="29" t="n"/>
      <c r="P131" s="29" t="inlineStr">
        <is>
          <t>Homologación: confianza base Media + confianza SAP Alta → Media. Otros códigos SAP del master no están en el stock de este centro: 1005233, 5004158. El material ocupa 6 filas en la hoja 1060 NQN (lote/almacén). La cantidad SAP y la física de esta vista son el total del material.</t>
        </is>
      </c>
    </row>
    <row r="132">
      <c r="A132" s="29" t="inlineStr">
        <is>
          <t>Neuquén</t>
        </is>
      </c>
      <c r="B132" s="29" t="inlineStr">
        <is>
          <t>1060</t>
        </is>
      </c>
      <c r="C132" s="29" t="inlineStr">
        <is>
          <t>Medicamentos</t>
        </is>
      </c>
      <c r="D132" s="29" t="inlineStr">
        <is>
          <t>1000784</t>
        </is>
      </c>
      <c r="E132" s="29" t="inlineStr">
        <is>
          <t>LAGRIMAS NATURALES GOTAS OFTALM</t>
        </is>
      </c>
      <c r="F132" s="29" t="inlineStr">
        <is>
          <t>477</t>
        </is>
      </c>
      <c r="G132" s="29" t="inlineStr">
        <is>
          <t>IRIX LAGRIMAS</t>
        </is>
      </c>
      <c r="H132" s="30" t="n">
        <v>20</v>
      </c>
      <c r="I132" s="30" t="n">
        <v>0</v>
      </c>
      <c r="J132" s="30" t="n">
        <v>20</v>
      </c>
      <c r="K132" s="31" t="n">
        <v>9526</v>
      </c>
      <c r="L132" s="31">
        <f>$J132*$K132</f>
        <v/>
      </c>
      <c r="M132" s="38" t="inlineStr">
        <is>
          <t>Baja</t>
        </is>
      </c>
      <c r="N132" s="29" t="inlineStr">
        <is>
          <t>Homologado – confianza Baja – pendiente de validación</t>
        </is>
      </c>
      <c r="O132" s="29" t="n"/>
      <c r="P132" s="29" t="inlineStr">
        <is>
          <t>La homologación no confirma la equivalencia (confianza base Sin coincidencia / confianza SAP Media). Se imputó al código SAP del master con nivel Baja para no perder el recuento; requiere validación. Homologación: confianza base Sin coincidencia + confianza SAP Media → Baja. La nomenclatura del material imputado no respalda por sí sola la equivalencia (similitud 0.37); el vínculo proviene sólo de la homologación. Nivel degradado a Baja. Otros códigos SAP del master no están en el stock de este centro: 1001083, 1005277.</t>
        </is>
      </c>
    </row>
    <row r="133">
      <c r="A133" s="29" t="inlineStr">
        <is>
          <t>San Juan</t>
        </is>
      </c>
      <c r="B133" s="29" t="inlineStr">
        <is>
          <t>1120</t>
        </is>
      </c>
      <c r="C133" s="29" t="inlineStr">
        <is>
          <t>Medicamentos</t>
        </is>
      </c>
      <c r="D133" s="29" t="inlineStr">
        <is>
          <t>1000010</t>
        </is>
      </c>
      <c r="E133" s="29" t="inlineStr">
        <is>
          <t>HIDROCORTISONA 500MG  AMPOLLA</t>
        </is>
      </c>
      <c r="F133" s="29" t="inlineStr">
        <is>
          <t>MED96</t>
        </is>
      </c>
      <c r="G133" s="29" t="inlineStr">
        <is>
          <t>Hidrocortisona Fco amp polvo p/rest 500 mg</t>
        </is>
      </c>
      <c r="H133" s="30" t="n">
        <v>33</v>
      </c>
      <c r="I133" s="30" t="n">
        <v>4</v>
      </c>
      <c r="J133" s="30" t="n">
        <v>29</v>
      </c>
      <c r="K133" s="31" t="n">
        <v>6371.327272727273</v>
      </c>
      <c r="L133" s="31">
        <f>$J133*$K133</f>
        <v/>
      </c>
      <c r="M133" s="37" t="inlineStr">
        <is>
          <t>Alta</t>
        </is>
      </c>
      <c r="N133" s="29" t="inlineStr">
        <is>
          <t>Homologado – confianza Alta</t>
        </is>
      </c>
      <c r="O133" s="29" t="n"/>
      <c r="P133" s="29" t="inlineStr">
        <is>
          <t>Homologación: confianza base Alta + confianza SAP Alta → Alta. El material ocupa 3 filas en la hoja 1120 SJ (lote/almacén). La cantidad SAP y la física de esta vista son el total del material.</t>
        </is>
      </c>
    </row>
    <row r="134">
      <c r="A134" s="29" t="inlineStr">
        <is>
          <t>San Juan</t>
        </is>
      </c>
      <c r="B134" s="29" t="inlineStr">
        <is>
          <t>1120</t>
        </is>
      </c>
      <c r="C134" s="29" t="inlineStr">
        <is>
          <t>Medicamentos</t>
        </is>
      </c>
      <c r="D134" s="29" t="inlineStr">
        <is>
          <t>1005232</t>
        </is>
      </c>
      <c r="E134" s="29" t="inlineStr">
        <is>
          <t>CIPROFLOXACINA+DEXAMETASONA GTS OFT</t>
        </is>
      </c>
      <c r="F134" s="29" t="inlineStr">
        <is>
          <t>MED35</t>
        </is>
      </c>
      <c r="G134" s="29" t="inlineStr">
        <is>
          <t>Ciprofloxacina + Dexametasona 0,1% / 0,03 % Gotas oftal x 5ml</t>
        </is>
      </c>
      <c r="H134" s="30" t="n">
        <v>47</v>
      </c>
      <c r="I134" s="30" t="n">
        <v>3</v>
      </c>
      <c r="J134" s="30" t="n">
        <v>44</v>
      </c>
      <c r="K134" s="31" t="n">
        <v>4169.144680851064</v>
      </c>
      <c r="L134" s="31">
        <f>$J134*$K134</f>
        <v/>
      </c>
      <c r="M134" s="42" t="inlineStr">
        <is>
          <t>Media</t>
        </is>
      </c>
      <c r="N134" s="29" t="inlineStr">
        <is>
          <t>Homologado – confianza Media – pendiente de validación</t>
        </is>
      </c>
      <c r="O134" s="29" t="n"/>
      <c r="P134" s="29" t="inlineStr">
        <is>
          <t>Cruce por nomenclatura: una nomenclatura no informa dosis; similitud 0.79.</t>
        </is>
      </c>
    </row>
    <row r="135">
      <c r="A135" s="29" t="inlineStr">
        <is>
          <t>Neuquén</t>
        </is>
      </c>
      <c r="B135" s="29" t="inlineStr">
        <is>
          <t>1060</t>
        </is>
      </c>
      <c r="C135" s="29" t="inlineStr">
        <is>
          <t>Medicamentos</t>
        </is>
      </c>
      <c r="D135" s="29" t="inlineStr">
        <is>
          <t>1000082</t>
        </is>
      </c>
      <c r="E135" s="29" t="inlineStr">
        <is>
          <t>LIDOCAINA AL 2% SIN EPINEFRINA AMPOLLA</t>
        </is>
      </c>
      <c r="F135" s="29" t="inlineStr">
        <is>
          <t>150; 502</t>
        </is>
      </c>
      <c r="G135" s="29" t="inlineStr">
        <is>
          <t>LIDOCAINA 2 % SIN EPINEFRINA X 5 ML; LIDOCAINA 2% C/EPINEFRINA</t>
        </is>
      </c>
      <c r="H135" s="30" t="n">
        <v>677</v>
      </c>
      <c r="I135" s="30" t="n">
        <v>126</v>
      </c>
      <c r="J135" s="30" t="n">
        <v>551</v>
      </c>
      <c r="K135" s="31" t="n">
        <v>329.5122304283604</v>
      </c>
      <c r="L135" s="31">
        <f>$J135*$K135</f>
        <v/>
      </c>
      <c r="M135" s="37" t="inlineStr">
        <is>
          <t>Alta</t>
        </is>
      </c>
      <c r="N135" s="29" t="inlineStr">
        <is>
          <t>Homologado – confianza Alta</t>
        </is>
      </c>
      <c r="O135" s="29" t="n"/>
      <c r="P135" s="29" t="inlineStr">
        <is>
          <t>Varias denominaciones del inventario físico corresponden a este material SAP (150 LIDOCAINA 2 % SIN EPINEFRINA X 5 ML; 502 LIDOCAINA 2% C/EPINEFRINA). Se sumaron las cantidades físicas. Homologación: confianza base Alta + confianza SAP Alta → Alta. Otros códigos SAP del master no están en el stock de este centro: 1001306. Cruce por nomenclatura: dosis coincide; similitud 0.94. El material ocupa 5 filas en la hoja 1060 NQN (lote/almacén). La cantidad SAP y la física de esta vista son el total del material.</t>
        </is>
      </c>
    </row>
    <row r="136">
      <c r="A136" s="29" t="inlineStr">
        <is>
          <t>Salta</t>
        </is>
      </c>
      <c r="B136" s="29" t="inlineStr">
        <is>
          <t>1130</t>
        </is>
      </c>
      <c r="C136" s="29" t="inlineStr">
        <is>
          <t>Medicamentos</t>
        </is>
      </c>
      <c r="D136" s="29" t="inlineStr">
        <is>
          <t>1005299</t>
        </is>
      </c>
      <c r="E136" s="29" t="inlineStr">
        <is>
          <t>AMOXICILINA +AC. CLAVULONICO 1GR COMP</t>
        </is>
      </c>
      <c r="F136" s="29" t="inlineStr">
        <is>
          <t>35</t>
        </is>
      </c>
      <c r="G136" s="29" t="inlineStr">
        <is>
          <t>Amoxicilina Comp. X1gr</t>
        </is>
      </c>
      <c r="H136" s="30" t="n">
        <v>258</v>
      </c>
      <c r="I136" s="30" t="n">
        <v>10</v>
      </c>
      <c r="J136" s="30" t="n">
        <v>248</v>
      </c>
      <c r="K136" s="31" t="n">
        <v>730.948992248062</v>
      </c>
      <c r="L136" s="31">
        <f>$J136*$K136</f>
        <v/>
      </c>
      <c r="M136" s="37" t="inlineStr">
        <is>
          <t>Alta</t>
        </is>
      </c>
      <c r="N136" s="29" t="inlineStr">
        <is>
          <t>Homologado – confianza Alta</t>
        </is>
      </c>
      <c r="O136" s="29" t="n"/>
      <c r="P136" s="29" t="inlineStr">
        <is>
          <t>Cruce por nomenclatura: dosis coincide; similitud 0.81.</t>
        </is>
      </c>
    </row>
    <row r="137">
      <c r="A137" s="29" t="inlineStr">
        <is>
          <t>Neuquén</t>
        </is>
      </c>
      <c r="B137" s="29" t="inlineStr">
        <is>
          <t>1060</t>
        </is>
      </c>
      <c r="C137" s="29" t="inlineStr">
        <is>
          <t>Medicamentos</t>
        </is>
      </c>
      <c r="D137" s="29" t="inlineStr">
        <is>
          <t>1000425</t>
        </is>
      </c>
      <c r="E137" s="29" t="inlineStr">
        <is>
          <t>KLOSIDOL (TRAMADOL) 5ml Ampolla</t>
        </is>
      </c>
      <c r="F137" s="29" t="inlineStr">
        <is>
          <t>327</t>
        </is>
      </c>
      <c r="G137" s="29" t="inlineStr">
        <is>
          <t>TRAMADOL 100 MG AMP</t>
        </is>
      </c>
      <c r="H137" s="30" t="n">
        <v>1100</v>
      </c>
      <c r="I137" s="30" t="n">
        <v>94</v>
      </c>
      <c r="J137" s="30" t="n">
        <v>1006</v>
      </c>
      <c r="K137" s="31" t="n">
        <v>177.1223727272727</v>
      </c>
      <c r="L137" s="31">
        <f>$J137*$K137</f>
        <v/>
      </c>
      <c r="M137" s="38" t="inlineStr">
        <is>
          <t>Baja</t>
        </is>
      </c>
      <c r="N137" s="29" t="inlineStr">
        <is>
          <t>Homologado – confianza Baja – pendiente de validación</t>
        </is>
      </c>
      <c r="O137" s="29" t="n"/>
      <c r="P137" s="29" t="inlineStr">
        <is>
          <t>Homologado al master M01-011, pero sus códigos SAP (1000635) no figuran en el stock SAP de este centro. Cruce por nomenclatura: similitud 0.54. El cruce SAP–Avain identificó 2 códigos SAP como posibles equivalentes del mismo ítem de Avain (1000425, 1000128). Se imputó al primero (lógica BUSCARV); requiere validación posterior. El material ocupa 8 filas en la hoja 1060 NQN (lote/almacén). La cantidad SAP y la física de esta vista son el total del material.</t>
        </is>
      </c>
    </row>
    <row r="138">
      <c r="A138" s="29" t="inlineStr">
        <is>
          <t>San Juan</t>
        </is>
      </c>
      <c r="B138" s="29" t="inlineStr">
        <is>
          <t>1120</t>
        </is>
      </c>
      <c r="C138" s="29" t="inlineStr">
        <is>
          <t>Descartables</t>
        </is>
      </c>
      <c r="D138" s="29" t="inlineStr">
        <is>
          <t>2000158</t>
        </is>
      </c>
      <c r="E138" s="29" t="inlineStr">
        <is>
          <t>GUANTES DE EXAMINACIÓN TALLE M</t>
        </is>
      </c>
      <c r="F138" s="29" t="inlineStr">
        <is>
          <t>DESC68</t>
        </is>
      </c>
      <c r="G138" s="29" t="inlineStr">
        <is>
          <t>Guantes de examinacion M c/u</t>
        </is>
      </c>
      <c r="H138" s="30" t="n">
        <v>3090</v>
      </c>
      <c r="I138" s="30" t="n">
        <v>2000</v>
      </c>
      <c r="J138" s="30" t="n">
        <v>1090</v>
      </c>
      <c r="K138" s="31" t="n">
        <v>160.6218802588997</v>
      </c>
      <c r="L138" s="31">
        <f>$J138*$K138</f>
        <v/>
      </c>
      <c r="M138" s="37" t="inlineStr">
        <is>
          <t>Alta</t>
        </is>
      </c>
      <c r="N138" s="29" t="inlineStr">
        <is>
          <t>Homologado – confianza Alta</t>
        </is>
      </c>
      <c r="O138" s="29" t="n"/>
      <c r="P138" s="29" t="inlineStr">
        <is>
          <t>Cruce por nomenclatura: similitud 0.88.</t>
        </is>
      </c>
    </row>
    <row r="139">
      <c r="A139" s="29" t="inlineStr">
        <is>
          <t>Salta</t>
        </is>
      </c>
      <c r="B139" s="29" t="inlineStr">
        <is>
          <t>1130</t>
        </is>
      </c>
      <c r="C139" s="29" t="inlineStr">
        <is>
          <t>Medicamentos</t>
        </is>
      </c>
      <c r="D139" s="29" t="inlineStr">
        <is>
          <t>1000124</t>
        </is>
      </c>
      <c r="E139" s="29" t="inlineStr">
        <is>
          <t>IBUPROFENO COMP 600MG</t>
        </is>
      </c>
      <c r="F139" s="29" t="inlineStr">
        <is>
          <t>150</t>
        </is>
      </c>
      <c r="G139" s="29" t="inlineStr">
        <is>
          <t>Ibuprofeno Comprimidos x 600mg</t>
        </is>
      </c>
      <c r="H139" s="30" t="n">
        <v>4340</v>
      </c>
      <c r="I139" s="30" t="n">
        <v>1130</v>
      </c>
      <c r="J139" s="30" t="n">
        <v>3210</v>
      </c>
      <c r="K139" s="31" t="n">
        <v>54.19736635944701</v>
      </c>
      <c r="L139" s="31">
        <f>$J139*$K139</f>
        <v/>
      </c>
      <c r="M139" s="37" t="inlineStr">
        <is>
          <t>Alta</t>
        </is>
      </c>
      <c r="N139" s="29" t="inlineStr">
        <is>
          <t>Homologado – confianza Alta</t>
        </is>
      </c>
      <c r="O139" s="29" t="n"/>
      <c r="P139" s="29" t="inlineStr">
        <is>
          <t>Homologación: confianza base Alta + confianza SAP Alta → Alta. El material ocupa 5 filas en la hoja 1130 Salta (lote/almacén). La cantidad SAP y la física de esta vista son el total del material.</t>
        </is>
      </c>
    </row>
    <row r="140">
      <c r="A140" s="29" t="inlineStr">
        <is>
          <t>San Juan</t>
        </is>
      </c>
      <c r="B140" s="29" t="inlineStr">
        <is>
          <t>1120</t>
        </is>
      </c>
      <c r="C140" s="29" t="inlineStr">
        <is>
          <t>Medicamentos</t>
        </is>
      </c>
      <c r="D140" s="29" t="inlineStr">
        <is>
          <t>1000497</t>
        </is>
      </c>
      <c r="E140" s="29" t="inlineStr">
        <is>
          <t>IODOPOVIDONA SOLUC 10% X 60 ML</t>
        </is>
      </c>
      <c r="F140" s="29" t="inlineStr">
        <is>
          <t>MED200</t>
        </is>
      </c>
      <c r="G140" s="29" t="inlineStr">
        <is>
          <t>iodopovidona 100 ml sol/topica</t>
        </is>
      </c>
      <c r="H140" s="30" t="n">
        <v>50</v>
      </c>
      <c r="I140" s="30" t="n">
        <v>6</v>
      </c>
      <c r="J140" s="30" t="n">
        <v>44</v>
      </c>
      <c r="K140" s="31" t="n">
        <v>3757.5288</v>
      </c>
      <c r="L140" s="31">
        <f>$J140*$K140</f>
        <v/>
      </c>
      <c r="M140" s="38" t="inlineStr">
        <is>
          <t>Baja</t>
        </is>
      </c>
      <c r="N140" s="29" t="inlineStr">
        <is>
          <t>Homologado – confianza Baja – pendiente de validación</t>
        </is>
      </c>
      <c r="O140" s="29" t="n"/>
      <c r="P140" s="29" t="inlineStr">
        <is>
          <t>Homologación: confianza base Baja + confianza SAP Media → Baja. Aunque la homologación vincula estos registros, la presentación no coincide con el material imputado (dosis/presentación distinta (100ML vs 10%, 60ML); similitud 0.49). Nivel degradado a Baja: verificar si corresponde otro código SAP. Otros códigos SAP del master no están en el stock de este centro: 1000590. El material ocupa 2 filas en la hoja 1120 SJ (lote/almacén). La cantidad SAP y la física de esta vista son el total del material.</t>
        </is>
      </c>
    </row>
    <row r="141">
      <c r="A141" s="29" t="inlineStr">
        <is>
          <t>Neuquén</t>
        </is>
      </c>
      <c r="B141" s="29" t="inlineStr">
        <is>
          <t>1060</t>
        </is>
      </c>
      <c r="C141" s="29" t="inlineStr">
        <is>
          <t>Medicamentos</t>
        </is>
      </c>
      <c r="D141" s="29" t="inlineStr">
        <is>
          <t>1000046</t>
        </is>
      </c>
      <c r="E141" s="29" t="inlineStr">
        <is>
          <t>IBUPROFENO 400 MG COMPRIMIDOS</t>
        </is>
      </c>
      <c r="F141" s="29" t="inlineStr">
        <is>
          <t>135</t>
        </is>
      </c>
      <c r="G141" s="29" t="inlineStr">
        <is>
          <t>IBUPROFENO 400 MG</t>
        </is>
      </c>
      <c r="H141" s="30" t="n">
        <v>2770</v>
      </c>
      <c r="I141" s="30" t="n">
        <v>480</v>
      </c>
      <c r="J141" s="30" t="n">
        <v>2290</v>
      </c>
      <c r="K141" s="31" t="n">
        <v>71.63537906137184</v>
      </c>
      <c r="L141" s="31">
        <f>$J141*$K141</f>
        <v/>
      </c>
      <c r="M141" s="37" t="inlineStr">
        <is>
          <t>Alta</t>
        </is>
      </c>
      <c r="N141" s="29" t="inlineStr">
        <is>
          <t>Homologado – confianza Alta</t>
        </is>
      </c>
      <c r="O141" s="29" t="n"/>
      <c r="P141" s="29" t="inlineStr">
        <is>
          <t>Cruce por nomenclatura: dosis coincide; similitud 0.89. El material ocupa 5 filas en la hoja 1060 NQN (lote/almacén). La cantidad SAP y la física de esta vista son el total del material.</t>
        </is>
      </c>
    </row>
    <row r="142">
      <c r="A142" s="29" t="inlineStr">
        <is>
          <t>Neuquén</t>
        </is>
      </c>
      <c r="B142" s="29" t="inlineStr">
        <is>
          <t>1060</t>
        </is>
      </c>
      <c r="C142" s="29" t="inlineStr">
        <is>
          <t>Medicamentos</t>
        </is>
      </c>
      <c r="D142" s="29" t="inlineStr">
        <is>
          <t>1000187</t>
        </is>
      </c>
      <c r="E142" s="29" t="inlineStr">
        <is>
          <t>CALADRYL SOLUCION</t>
        </is>
      </c>
      <c r="F142" s="29" t="inlineStr">
        <is>
          <t>501</t>
        </is>
      </c>
      <c r="G142" s="29" t="inlineStr">
        <is>
          <t>CALADRYL</t>
        </is>
      </c>
      <c r="H142" s="30" t="n">
        <v>48</v>
      </c>
      <c r="I142" s="30" t="n">
        <v>3</v>
      </c>
      <c r="J142" s="30" t="n">
        <v>45</v>
      </c>
      <c r="K142" s="31" t="n">
        <v>3632.57</v>
      </c>
      <c r="L142" s="31">
        <f>$J142*$K142</f>
        <v/>
      </c>
      <c r="M142" s="37" t="inlineStr">
        <is>
          <t>Alta</t>
        </is>
      </c>
      <c r="N142" s="29" t="inlineStr">
        <is>
          <t>Homologado – confianza Alta</t>
        </is>
      </c>
      <c r="O142" s="29" t="n"/>
      <c r="P142" s="29" t="inlineStr">
        <is>
          <t>Cruce por nomenclatura: similitud 0.82. El material ocupa 8 filas en la hoja 1060 NQN (lote/almacén). La cantidad SAP y la física de esta vista son el total del material.</t>
        </is>
      </c>
    </row>
    <row r="143">
      <c r="A143" s="29" t="inlineStr">
        <is>
          <t>Neuquén</t>
        </is>
      </c>
      <c r="B143" s="29" t="inlineStr">
        <is>
          <t>1060</t>
        </is>
      </c>
      <c r="C143" s="29" t="inlineStr">
        <is>
          <t>Medicamentos</t>
        </is>
      </c>
      <c r="D143" s="29" t="inlineStr">
        <is>
          <t>1000177</t>
        </is>
      </c>
      <c r="E143" s="29" t="inlineStr">
        <is>
          <t>DIPIRONA COMPRIMIDO</t>
        </is>
      </c>
      <c r="F143" s="29" t="inlineStr">
        <is>
          <t>515</t>
        </is>
      </c>
      <c r="G143" s="29" t="inlineStr">
        <is>
          <t>DIPIRONA COMP</t>
        </is>
      </c>
      <c r="H143" s="30" t="n">
        <v>850</v>
      </c>
      <c r="I143" s="30" t="n">
        <v>260</v>
      </c>
      <c r="J143" s="30" t="n">
        <v>590</v>
      </c>
      <c r="K143" s="31" t="n">
        <v>276.1488</v>
      </c>
      <c r="L143" s="31">
        <f>$J143*$K143</f>
        <v/>
      </c>
      <c r="M143" s="37" t="inlineStr">
        <is>
          <t>Alta</t>
        </is>
      </c>
      <c r="N143" s="29" t="inlineStr">
        <is>
          <t>Homologado – confianza Alta</t>
        </is>
      </c>
      <c r="O143" s="29" t="n"/>
      <c r="P143" s="29" t="inlineStr">
        <is>
          <t>El código Avain 515 figura en la homologación como «Manitol» (master M12-004), pero en el inventario físico corresponde a «DIPIRONA COMP». El código no coincide con el producto: no se usó el vínculo de la homologación y se cruzó por nomenclatura. A revisar con los responsables de la base. Cruce por nomenclatura: similitud 1.00. El material ocupa 6 filas en la hoja 1060 NQN (lote/almacén). La cantidad SAP y la física de esta vista son el total del material.</t>
        </is>
      </c>
    </row>
    <row r="144">
      <c r="A144" s="29" t="inlineStr">
        <is>
          <t>San Juan</t>
        </is>
      </c>
      <c r="B144" s="29" t="inlineStr">
        <is>
          <t>1120</t>
        </is>
      </c>
      <c r="C144" s="29" t="inlineStr">
        <is>
          <t>Medicamentos</t>
        </is>
      </c>
      <c r="D144" s="29" t="inlineStr">
        <is>
          <t>1001104</t>
        </is>
      </c>
      <c r="E144" s="29" t="inlineStr">
        <is>
          <t>TOBRAMICINA 5ML OFT GTS</t>
        </is>
      </c>
      <c r="F144" s="29" t="inlineStr">
        <is>
          <t>MED179</t>
        </is>
      </c>
      <c r="G144" s="29" t="inlineStr">
        <is>
          <t>Tobramicina 0,3% gotas oftalmicas x5ml</t>
        </is>
      </c>
      <c r="H144" s="30" t="n">
        <v>45</v>
      </c>
      <c r="I144" s="30" t="n">
        <v>3</v>
      </c>
      <c r="J144" s="30" t="n">
        <v>42</v>
      </c>
      <c r="K144" s="31" t="n">
        <v>3857.922222222222</v>
      </c>
      <c r="L144" s="31">
        <f>$J144*$K144</f>
        <v/>
      </c>
      <c r="M144" s="38" t="inlineStr">
        <is>
          <t>Baja</t>
        </is>
      </c>
      <c r="N144" s="29" t="inlineStr">
        <is>
          <t>Homologado – confianza Baja – pendiente de validación</t>
        </is>
      </c>
      <c r="O144" s="29" t="n"/>
      <c r="P144" s="29" t="inlineStr">
        <is>
          <t>Cruce por nomenclatura: dosis coincide; similitud 0.60.</t>
        </is>
      </c>
    </row>
    <row r="145">
      <c r="A145" s="29" t="inlineStr">
        <is>
          <t>Neuquén</t>
        </is>
      </c>
      <c r="B145" s="29" t="inlineStr">
        <is>
          <t>1060</t>
        </is>
      </c>
      <c r="C145" s="29" t="inlineStr">
        <is>
          <t>Descartables</t>
        </is>
      </c>
      <c r="D145" s="29" t="inlineStr">
        <is>
          <t>2000156</t>
        </is>
      </c>
      <c r="E145" s="29" t="inlineStr">
        <is>
          <t>GUANTES ESTERILES Nº 7 POR PAR</t>
        </is>
      </c>
      <c r="F145" s="29" t="inlineStr">
        <is>
          <t>281</t>
        </is>
      </c>
      <c r="G145" s="29" t="inlineStr">
        <is>
          <t>GUANTES NO ESTERILES L</t>
        </is>
      </c>
      <c r="H145" s="30" t="n">
        <v>300</v>
      </c>
      <c r="I145" s="30" t="n">
        <v>4</v>
      </c>
      <c r="J145" s="30" t="n">
        <v>296</v>
      </c>
      <c r="K145" s="31" t="n">
        <v>542.2033333333334</v>
      </c>
      <c r="L145" s="31">
        <f>$J145*$K145</f>
        <v/>
      </c>
      <c r="M145" s="42" t="inlineStr">
        <is>
          <t>Media</t>
        </is>
      </c>
      <c r="N145" s="29" t="inlineStr">
        <is>
          <t>Homologado – confianza Media – pendiente de validación</t>
        </is>
      </c>
      <c r="O145" s="41" t="inlineStr">
        <is>
          <t>Valorización a validar: relación de cantidades 75 a 1 entre SAP y el recuento físico. Sugiere distinta unidad de medida (SAP por caja o envase y el recuento por unidad). La diferencia económica de esta fila no debe tomarse como definitiva.</t>
        </is>
      </c>
      <c r="P145" s="29" t="inlineStr">
        <is>
          <t>Homologación: confianza base Media + confianza SAP Media → Media. El cruce SAP–Avain identificó 5 códigos SAP como posibles equivalentes del mismo ítem de Avain (2000156, 2000022, 2000270, 2000158, 2000157). Se imputó al primero (lógica BUSCARV); requiere validación posterior. Otros códigos SAP del master no están en el stock de este centro: 2002459. El material ocupa 2 filas en la hoja 1060 NQN (lote/almacén). La cantidad SAP y la física de esta vista son el total del material.</t>
        </is>
      </c>
    </row>
    <row r="146">
      <c r="A146" s="29" t="inlineStr">
        <is>
          <t>Neuquén</t>
        </is>
      </c>
      <c r="B146" s="29" t="inlineStr">
        <is>
          <t>1060</t>
        </is>
      </c>
      <c r="C146" s="29" t="inlineStr">
        <is>
          <t>Descartables</t>
        </is>
      </c>
      <c r="D146" s="29" t="inlineStr">
        <is>
          <t>2000491</t>
        </is>
      </c>
      <c r="E146" s="29" t="inlineStr">
        <is>
          <t>BOLSA RESUCITACION MANUAL(TIPO AMBU)ADUL</t>
        </is>
      </c>
      <c r="F146" s="29" t="inlineStr">
        <is>
          <t>379</t>
        </is>
      </c>
      <c r="G146" s="29" t="inlineStr">
        <is>
          <t>AMBU</t>
        </is>
      </c>
      <c r="H146" s="30" t="n">
        <v>97</v>
      </c>
      <c r="I146" s="30" t="n">
        <v>11</v>
      </c>
      <c r="J146" s="30" t="n">
        <v>86</v>
      </c>
      <c r="K146" s="31" t="n">
        <v>1807.105773195876</v>
      </c>
      <c r="L146" s="31">
        <f>$J146*$K146</f>
        <v/>
      </c>
      <c r="M146" s="42" t="inlineStr">
        <is>
          <t>Media</t>
        </is>
      </c>
      <c r="N146" s="29" t="inlineStr">
        <is>
          <t>Homologado – confianza Media – pendiente de validación</t>
        </is>
      </c>
      <c r="O146" s="29" t="n"/>
      <c r="P146" s="29" t="inlineStr">
        <is>
          <t>Homologación: confianza base Media + confianza SAP Alta → Media. El material ocupa 2 filas en la hoja 1060 NQN (lote/almacén). La cantidad SAP y la física de esta vista son el total del material.</t>
        </is>
      </c>
    </row>
    <row r="147">
      <c r="A147" s="29" t="inlineStr">
        <is>
          <t>San Juan</t>
        </is>
      </c>
      <c r="B147" s="29" t="inlineStr">
        <is>
          <t>1120</t>
        </is>
      </c>
      <c r="C147" s="29" t="inlineStr">
        <is>
          <t>Medicamentos</t>
        </is>
      </c>
      <c r="D147" s="29" t="inlineStr">
        <is>
          <t>1000381</t>
        </is>
      </c>
      <c r="E147" s="29" t="inlineStr">
        <is>
          <t>BUDESONIDA DENVER SOL 20ML</t>
        </is>
      </c>
      <c r="F147" s="29" t="inlineStr">
        <is>
          <t>MED25</t>
        </is>
      </c>
      <c r="G147" s="29" t="inlineStr">
        <is>
          <t>Budesonide (gotas para NBZ) x 20ml</t>
        </is>
      </c>
      <c r="H147" s="30" t="n">
        <v>20</v>
      </c>
      <c r="I147" s="30" t="n">
        <v>2</v>
      </c>
      <c r="J147" s="30" t="n">
        <v>18</v>
      </c>
      <c r="K147" s="31" t="n">
        <v>8615.059499999999</v>
      </c>
      <c r="L147" s="31">
        <f>$J147*$K147</f>
        <v/>
      </c>
      <c r="M147" s="38" t="inlineStr">
        <is>
          <t>Baja</t>
        </is>
      </c>
      <c r="N147" s="29" t="inlineStr">
        <is>
          <t>Homologado – confianza Baja – pendiente de validación</t>
        </is>
      </c>
      <c r="O147" s="29" t="n"/>
      <c r="P147" s="29" t="inlineStr">
        <is>
          <t>Cruce por nomenclatura: dosis coincide; similitud 0.47. El material ocupa 2 filas en la hoja 1120 SJ (lote/almacén). La cantidad SAP y la física de esta vista son el total del material.</t>
        </is>
      </c>
    </row>
    <row r="148">
      <c r="A148" s="29" t="inlineStr">
        <is>
          <t>Neuquén</t>
        </is>
      </c>
      <c r="B148" s="29" t="inlineStr">
        <is>
          <t>1060</t>
        </is>
      </c>
      <c r="C148" s="29" t="inlineStr">
        <is>
          <t>Descartables</t>
        </is>
      </c>
      <c r="D148" s="29" t="inlineStr">
        <is>
          <t>2000077</t>
        </is>
      </c>
      <c r="E148" s="29" t="inlineStr">
        <is>
          <t>TUBO ENDOTRAQ Nº 7 C/BALON</t>
        </is>
      </c>
      <c r="F148" s="29" t="inlineStr">
        <is>
          <t>337</t>
        </is>
      </c>
      <c r="G148" s="29" t="inlineStr">
        <is>
          <t>TUBO ENDOTRAQUEAL 7.5</t>
        </is>
      </c>
      <c r="H148" s="30" t="n">
        <v>475</v>
      </c>
      <c r="I148" s="30" t="n">
        <v>42</v>
      </c>
      <c r="J148" s="30" t="n">
        <v>433</v>
      </c>
      <c r="K148" s="31" t="n">
        <v>354.3432421052632</v>
      </c>
      <c r="L148" s="31">
        <f>$J148*$K148</f>
        <v/>
      </c>
      <c r="M148" s="38" t="inlineStr">
        <is>
          <t>Baja</t>
        </is>
      </c>
      <c r="N148" s="29" t="inlineStr">
        <is>
          <t>Homologado – confianza Baja – pendiente de validación</t>
        </is>
      </c>
      <c r="O148" s="29" t="n"/>
      <c r="P148" s="29" t="inlineStr">
        <is>
          <t>Homologación: confianza base Media + confianza SAP Media → Media. Aunque la homologación vincula estos registros, la presentación no coincide con el material imputado (calibre/talle/medida distinta; similitud 0.33). Nivel degradado a Baja: verificar si corresponde otro código SAP. El cruce SAP–Avain identificó 3 códigos SAP como posibles equivalentes del mismo ítem de Avain (2000077, 2000019, 2000078). Se imputó al primero (lógica BUSCARV); requiere validación posterior. Otros códigos SAP del master no están en el stock de este centro: 2000442, 2001365. El material ocupa 3 filas en la hoja 1060 NQN (lote/almacén). La cantidad SAP y la física de esta vista son el total del material.</t>
        </is>
      </c>
    </row>
    <row r="149">
      <c r="A149" s="29" t="inlineStr">
        <is>
          <t>Neuquén</t>
        </is>
      </c>
      <c r="B149" s="29" t="inlineStr">
        <is>
          <t>1060</t>
        </is>
      </c>
      <c r="C149" s="29" t="inlineStr">
        <is>
          <t>Descartables</t>
        </is>
      </c>
      <c r="D149" s="29" t="inlineStr">
        <is>
          <t>2000011</t>
        </is>
      </c>
      <c r="E149" s="29" t="inlineStr">
        <is>
          <t>BAJALENGUAS DE MADERA</t>
        </is>
      </c>
      <c r="F149" s="29" t="inlineStr">
        <is>
          <t>351</t>
        </is>
      </c>
      <c r="G149" s="29" t="inlineStr">
        <is>
          <t>baja lenguas</t>
        </is>
      </c>
      <c r="H149" s="30" t="n">
        <v>11160</v>
      </c>
      <c r="I149" s="30" t="n">
        <v>1700</v>
      </c>
      <c r="J149" s="30" t="n">
        <v>9460</v>
      </c>
      <c r="K149" s="31" t="n">
        <v>15.93332168458781</v>
      </c>
      <c r="L149" s="31">
        <f>$J149*$K149</f>
        <v/>
      </c>
      <c r="M149" s="38" t="inlineStr">
        <is>
          <t>Baja</t>
        </is>
      </c>
      <c r="N149" s="29" t="inlineStr">
        <is>
          <t>Homologado – confianza Baja – pendiente de validación</t>
        </is>
      </c>
      <c r="O149" s="29" t="n"/>
      <c r="P149" s="29" t="inlineStr">
        <is>
          <t>Cruce por nomenclatura: similitud 0.50. El material ocupa 3 filas en la hoja 1060 NQN (lote/almacén). La cantidad SAP y la física de esta vista son el total del material.</t>
        </is>
      </c>
    </row>
    <row r="150">
      <c r="A150" s="29" t="inlineStr">
        <is>
          <t>Neuquén</t>
        </is>
      </c>
      <c r="B150" s="29" t="inlineStr">
        <is>
          <t>1060</t>
        </is>
      </c>
      <c r="C150" s="29" t="inlineStr">
        <is>
          <t>Descartables</t>
        </is>
      </c>
      <c r="D150" s="29" t="inlineStr">
        <is>
          <t>2001261</t>
        </is>
      </c>
      <c r="E150" s="29" t="inlineStr">
        <is>
          <t>BOLSA DE OBITO NEGRA 200MIC C/CIERRE</t>
        </is>
      </c>
      <c r="F150" s="29" t="inlineStr">
        <is>
          <t>506</t>
        </is>
      </c>
      <c r="G150" s="29" t="inlineStr">
        <is>
          <t>BOLSA DE OBITO</t>
        </is>
      </c>
      <c r="H150" s="30" t="n">
        <v>25</v>
      </c>
      <c r="I150" s="30" t="n">
        <v>7</v>
      </c>
      <c r="J150" s="30" t="n">
        <v>18</v>
      </c>
      <c r="K150" s="31" t="n">
        <v>8139.5564</v>
      </c>
      <c r="L150" s="31">
        <f>$J150*$K150</f>
        <v/>
      </c>
      <c r="M150" s="42" t="inlineStr">
        <is>
          <t>Media</t>
        </is>
      </c>
      <c r="N150" s="29" t="inlineStr">
        <is>
          <t>Homologado – confianza Media – pendiente de validación</t>
        </is>
      </c>
      <c r="O150" s="29" t="n"/>
      <c r="P150" s="29" t="inlineStr">
        <is>
          <t>El código Avain 506 figura en la homologación como «Al/Mghidroxido» (master M08-009), pero en el inventario físico corresponde a «BOLSA DE OBITO». El código no coincide con el producto: no se usó el vínculo de la homologación y se cruzó por nomenclatura. A revisar con los responsables de la base. Cruce por nomenclatura: similitud 0.71.</t>
        </is>
      </c>
    </row>
    <row r="151">
      <c r="A151" s="29" t="inlineStr">
        <is>
          <t>Neuquén</t>
        </is>
      </c>
      <c r="B151" s="29" t="inlineStr">
        <is>
          <t>1060</t>
        </is>
      </c>
      <c r="C151" s="29" t="inlineStr">
        <is>
          <t>Descartables</t>
        </is>
      </c>
      <c r="D151" s="29" t="inlineStr">
        <is>
          <t>2000021</t>
        </is>
      </c>
      <c r="E151" s="29" t="inlineStr">
        <is>
          <t>GUANTES ESTERILES Nº 7.5 POR PAR</t>
        </is>
      </c>
      <c r="F151" s="29" t="inlineStr">
        <is>
          <t>276</t>
        </is>
      </c>
      <c r="G151" s="29" t="inlineStr">
        <is>
          <t>Guantes Esteriles N° 7,5</t>
        </is>
      </c>
      <c r="H151" s="30" t="n">
        <v>500</v>
      </c>
      <c r="I151" s="30" t="n">
        <v>94</v>
      </c>
      <c r="J151" s="30" t="n">
        <v>406</v>
      </c>
      <c r="K151" s="31" t="n">
        <v>349.24662</v>
      </c>
      <c r="L151" s="31">
        <f>$J151*$K151</f>
        <v/>
      </c>
      <c r="M151" s="37" t="inlineStr">
        <is>
          <t>Alta</t>
        </is>
      </c>
      <c r="N151" s="29" t="inlineStr">
        <is>
          <t>Homologado – confianza Alta</t>
        </is>
      </c>
      <c r="O151" s="29" t="n"/>
      <c r="P151" s="29" t="inlineStr">
        <is>
          <t>Homologación: confianza base Alta + confianza SAP Alta → Alta. El material ocupa 2 filas en la hoja 1060 NQN (lote/almacén). La cantidad SAP y la física de esta vista son el total del material.</t>
        </is>
      </c>
    </row>
    <row r="152">
      <c r="A152" s="29" t="inlineStr">
        <is>
          <t>Salta</t>
        </is>
      </c>
      <c r="B152" s="29" t="inlineStr">
        <is>
          <t>1130</t>
        </is>
      </c>
      <c r="C152" s="29" t="inlineStr">
        <is>
          <t>Medicamentos</t>
        </is>
      </c>
      <c r="D152" s="29" t="inlineStr">
        <is>
          <t>1000792</t>
        </is>
      </c>
      <c r="E152" s="29" t="inlineStr">
        <is>
          <t>ORALSONE MAX TOPIC</t>
        </is>
      </c>
      <c r="F152" s="29" t="inlineStr">
        <is>
          <t>193</t>
        </is>
      </c>
      <c r="G152" s="29" t="inlineStr">
        <is>
          <t>Oralsone Topic</t>
        </is>
      </c>
      <c r="H152" s="30" t="n">
        <v>40</v>
      </c>
      <c r="I152" s="30" t="n">
        <v>32</v>
      </c>
      <c r="J152" s="30" t="n">
        <v>8</v>
      </c>
      <c r="K152" s="31" t="n">
        <v>17541.1</v>
      </c>
      <c r="L152" s="31">
        <f>$J152*$K152</f>
        <v/>
      </c>
      <c r="M152" s="37" t="inlineStr">
        <is>
          <t>Alta</t>
        </is>
      </c>
      <c r="N152" s="29" t="inlineStr">
        <is>
          <t>Homologado – confianza Alta</t>
        </is>
      </c>
      <c r="O152" s="29" t="n"/>
      <c r="P152" s="29" t="inlineStr">
        <is>
          <t>Cruce por nomenclatura: similitud 0.87.</t>
        </is>
      </c>
    </row>
    <row r="153">
      <c r="A153" s="29" t="inlineStr">
        <is>
          <t>San Juan</t>
        </is>
      </c>
      <c r="B153" s="29" t="inlineStr">
        <is>
          <t>1120</t>
        </is>
      </c>
      <c r="C153" s="29" t="inlineStr">
        <is>
          <t>Descartables</t>
        </is>
      </c>
      <c r="D153" s="29" t="inlineStr">
        <is>
          <t>2000028</t>
        </is>
      </c>
      <c r="E153" s="29" t="inlineStr">
        <is>
          <t>JERINGA 10 ML</t>
        </is>
      </c>
      <c r="F153" s="29" t="inlineStr">
        <is>
          <t>DESC78</t>
        </is>
      </c>
      <c r="G153" s="29" t="inlineStr">
        <is>
          <t>Jeringas 10 cc</t>
        </is>
      </c>
      <c r="H153" s="30" t="n">
        <v>2367</v>
      </c>
      <c r="I153" s="30" t="n">
        <v>918</v>
      </c>
      <c r="J153" s="30" t="n">
        <v>1449</v>
      </c>
      <c r="K153" s="31" t="n">
        <v>94.90188846641318</v>
      </c>
      <c r="L153" s="31">
        <f>$J153*$K153</f>
        <v/>
      </c>
      <c r="M153" s="37" t="inlineStr">
        <is>
          <t>Alta</t>
        </is>
      </c>
      <c r="N153" s="29" t="inlineStr">
        <is>
          <t>Homologado – confianza Alta</t>
        </is>
      </c>
      <c r="O153" s="29" t="n"/>
      <c r="P153" s="29" t="inlineStr">
        <is>
          <t>Homologación: confianza base Alta + confianza SAP Alta → Alta. El material ocupa 2 filas en la hoja 1120 SJ (lote/almacén). La cantidad SAP y la física de esta vista son el total del material.</t>
        </is>
      </c>
    </row>
    <row r="154">
      <c r="A154" s="29" t="inlineStr">
        <is>
          <t>Salta</t>
        </is>
      </c>
      <c r="B154" s="29" t="inlineStr">
        <is>
          <t>1130</t>
        </is>
      </c>
      <c r="C154" s="29" t="inlineStr">
        <is>
          <t>Descartables</t>
        </is>
      </c>
      <c r="D154" s="29" t="inlineStr">
        <is>
          <t>2001249</t>
        </is>
      </c>
      <c r="E154" s="29" t="inlineStr">
        <is>
          <t>TIRAS REACTIVAS OPTIUM NEO H</t>
        </is>
      </c>
      <c r="F154" s="29" t="inlineStr">
        <is>
          <t>237</t>
        </is>
      </c>
      <c r="G154" s="29" t="inlineStr">
        <is>
          <t>Tiras reactivas FREESTYLE</t>
        </is>
      </c>
      <c r="H154" s="30" t="n">
        <v>900</v>
      </c>
      <c r="I154" s="30" t="n">
        <v>590</v>
      </c>
      <c r="J154" s="30" t="n">
        <v>310</v>
      </c>
      <c r="K154" s="31" t="n">
        <v>433.7702333333334</v>
      </c>
      <c r="L154" s="31">
        <f>$J154*$K154</f>
        <v/>
      </c>
      <c r="M154" s="38" t="inlineStr">
        <is>
          <t>Baja</t>
        </is>
      </c>
      <c r="N154" s="29" t="inlineStr">
        <is>
          <t>Homologado – confianza Baja – pendiente de validación</t>
        </is>
      </c>
      <c r="O154" s="29" t="n"/>
      <c r="P154" s="29" t="inlineStr">
        <is>
          <t>Homologación: confianza base Alta + confianza SAP Media → Media. La nomenclatura del material imputado no respalda por sí sola la equivalencia (similitud 0.52); el vínculo proviene sólo de la homologación. Nivel degradado a Baja. Otros códigos SAP del master no están en el stock de este centro: 2001327, 2001422.</t>
        </is>
      </c>
    </row>
    <row r="155">
      <c r="A155" s="29" t="inlineStr">
        <is>
          <t>Neuquén</t>
        </is>
      </c>
      <c r="B155" s="29" t="inlineStr">
        <is>
          <t>1060</t>
        </is>
      </c>
      <c r="C155" s="29" t="inlineStr">
        <is>
          <t>Medicamentos</t>
        </is>
      </c>
      <c r="D155" s="29" t="inlineStr">
        <is>
          <t>1000066</t>
        </is>
      </c>
      <c r="E155" s="29" t="inlineStr">
        <is>
          <t>ENALAPRIL MALEATO 10MG COMPRIMIDO</t>
        </is>
      </c>
      <c r="F155" s="29" t="inlineStr">
        <is>
          <t>101</t>
        </is>
      </c>
      <c r="G155" s="29" t="inlineStr">
        <is>
          <t>ENALAPRIL COMP</t>
        </is>
      </c>
      <c r="H155" s="30" t="n">
        <v>8770</v>
      </c>
      <c r="I155" s="30" t="n">
        <v>580</v>
      </c>
      <c r="J155" s="30" t="n">
        <v>8190</v>
      </c>
      <c r="K155" s="31" t="n">
        <v>16.2830661345496</v>
      </c>
      <c r="L155" s="31">
        <f>$J155*$K155</f>
        <v/>
      </c>
      <c r="M155" s="42" t="inlineStr">
        <is>
          <t>Media</t>
        </is>
      </c>
      <c r="N155" s="29" t="inlineStr">
        <is>
          <t>Homologado – confianza Media – pendiente de validación</t>
        </is>
      </c>
      <c r="O155" s="29" t="n"/>
      <c r="P155" s="29" t="inlineStr">
        <is>
          <t>Homologado al master M04-003, pero sus códigos SAP (1005140) no figuran en el stock SAP de este centro. Cruce por nomenclatura: una nomenclatura no informa dosis; similitud 0.78. El cruce SAP–Avain identificó 2 códigos SAP como posibles equivalentes del mismo ítem de Avain (1000066, 1000343). Se imputó al primero (lógica BUSCARV); requiere validación posterior. El material ocupa 17 filas en la hoja 1060 NQN (lote/almacén). La cantidad SAP y la física de esta vista son el total del material.</t>
        </is>
      </c>
    </row>
    <row r="156">
      <c r="A156" s="29" t="inlineStr">
        <is>
          <t>San Juan</t>
        </is>
      </c>
      <c r="B156" s="29" t="inlineStr">
        <is>
          <t>1120</t>
        </is>
      </c>
      <c r="C156" s="29" t="inlineStr">
        <is>
          <t>Medicamentos</t>
        </is>
      </c>
      <c r="D156" s="29" t="inlineStr">
        <is>
          <t>1000125</t>
        </is>
      </c>
      <c r="E156" s="29" t="inlineStr">
        <is>
          <t>DICLOFENAC 75 MG COMPRIMIDOS</t>
        </is>
      </c>
      <c r="F156" s="29" t="inlineStr">
        <is>
          <t>MED64</t>
        </is>
      </c>
      <c r="G156" s="29" t="inlineStr">
        <is>
          <t>Diclofenac Comp x 75 mg</t>
        </is>
      </c>
      <c r="H156" s="30" t="n">
        <v>2243</v>
      </c>
      <c r="I156" s="30" t="n">
        <v>945</v>
      </c>
      <c r="J156" s="30" t="n">
        <v>1298</v>
      </c>
      <c r="K156" s="31" t="n">
        <v>102.4708827463219</v>
      </c>
      <c r="L156" s="31">
        <f>$J156*$K156</f>
        <v/>
      </c>
      <c r="M156" s="37" t="inlineStr">
        <is>
          <t>Alta</t>
        </is>
      </c>
      <c r="N156" s="29" t="inlineStr">
        <is>
          <t>Homologado – confianza Alta</t>
        </is>
      </c>
      <c r="O156" s="29" t="n"/>
      <c r="P156" s="29" t="inlineStr">
        <is>
          <t>Homologación: confianza base Alta + confianza SAP Alta → Alta. El material ocupa 7 filas en la hoja 1120 SJ (lote/almacén). La cantidad SAP y la física de esta vista son el total del material.</t>
        </is>
      </c>
    </row>
    <row r="157">
      <c r="A157" s="29" t="inlineStr">
        <is>
          <t>San Juan</t>
        </is>
      </c>
      <c r="B157" s="29" t="inlineStr">
        <is>
          <t>1120</t>
        </is>
      </c>
      <c r="C157" s="29" t="inlineStr">
        <is>
          <t>Medicamentos</t>
        </is>
      </c>
      <c r="D157" s="29" t="inlineStr">
        <is>
          <t>1000723</t>
        </is>
      </c>
      <c r="E157" s="29" t="inlineStr">
        <is>
          <t>SINCERUM GOTAS</t>
        </is>
      </c>
      <c r="F157" s="29" t="inlineStr">
        <is>
          <t>MED166</t>
        </is>
      </c>
      <c r="G157" s="29" t="inlineStr">
        <is>
          <t>Sincerum Gotas oticas x 5 ml</t>
        </is>
      </c>
      <c r="H157" s="30" t="n">
        <v>15</v>
      </c>
      <c r="I157" s="30" t="n">
        <v>2</v>
      </c>
      <c r="J157" s="30" t="n">
        <v>13</v>
      </c>
      <c r="K157" s="31" t="n">
        <v>9845.92</v>
      </c>
      <c r="L157" s="31">
        <f>$J157*$K157</f>
        <v/>
      </c>
      <c r="M157" s="42" t="inlineStr">
        <is>
          <t>Media</t>
        </is>
      </c>
      <c r="N157" s="29" t="inlineStr">
        <is>
          <t>Homologado – confianza Media – pendiente de validación</t>
        </is>
      </c>
      <c r="O157" s="29" t="n"/>
      <c r="P157" s="29" t="inlineStr">
        <is>
          <t>Cruce por nomenclatura: una nomenclatura no informa dosis; similitud 0.78.</t>
        </is>
      </c>
    </row>
    <row r="158">
      <c r="A158" s="29" t="inlineStr">
        <is>
          <t>Neuquén</t>
        </is>
      </c>
      <c r="B158" s="29" t="inlineStr">
        <is>
          <t>1060</t>
        </is>
      </c>
      <c r="C158" s="29" t="inlineStr">
        <is>
          <t>Medicamentos</t>
        </is>
      </c>
      <c r="D158" s="29" t="inlineStr">
        <is>
          <t>1000162</t>
        </is>
      </c>
      <c r="E158" s="29" t="inlineStr">
        <is>
          <t>GEL CONDUCTOR KINESIO</t>
        </is>
      </c>
      <c r="F158" s="29" t="inlineStr">
        <is>
          <t>460</t>
        </is>
      </c>
      <c r="G158" s="29" t="inlineStr">
        <is>
          <t>GEL CONDUCTOR 500 GRS</t>
        </is>
      </c>
      <c r="H158" s="30" t="n">
        <v>106</v>
      </c>
      <c r="I158" s="30" t="n">
        <v>0</v>
      </c>
      <c r="J158" s="30" t="n">
        <v>106</v>
      </c>
      <c r="K158" s="31" t="n">
        <v>1188.434056603773</v>
      </c>
      <c r="L158" s="31">
        <f>$J158*$K158</f>
        <v/>
      </c>
      <c r="M158" s="42" t="inlineStr">
        <is>
          <t>Media</t>
        </is>
      </c>
      <c r="N158" s="29" t="inlineStr">
        <is>
          <t>Homologado – confianza Media – pendiente de validación</t>
        </is>
      </c>
      <c r="O158" s="29" t="n"/>
      <c r="P158" s="29" t="inlineStr">
        <is>
          <t>Cruce por nomenclatura: una nomenclatura no informa dosis; similitud 0.60. El material ocupa 6 filas en la hoja 1060 NQN (lote/almacén). La cantidad SAP y la física de esta vista son el total del material.</t>
        </is>
      </c>
    </row>
    <row r="159">
      <c r="A159" s="29" t="inlineStr">
        <is>
          <t>San Juan</t>
        </is>
      </c>
      <c r="B159" s="29" t="inlineStr">
        <is>
          <t>1120</t>
        </is>
      </c>
      <c r="C159" s="29" t="inlineStr">
        <is>
          <t>Medicamentos</t>
        </is>
      </c>
      <c r="D159" s="29" t="inlineStr">
        <is>
          <t>1000053</t>
        </is>
      </c>
      <c r="E159" s="29" t="inlineStr">
        <is>
          <t>ALCOHOL AL 96% X 1000ML</t>
        </is>
      </c>
      <c r="F159" s="29" t="inlineStr">
        <is>
          <t>DESC15</t>
        </is>
      </c>
      <c r="G159" s="29" t="inlineStr">
        <is>
          <t>Alcohol 96% x 1000ml</t>
        </is>
      </c>
      <c r="H159" s="30" t="n">
        <v>51</v>
      </c>
      <c r="I159" s="30" t="n">
        <v>3</v>
      </c>
      <c r="J159" s="30" t="n">
        <v>48</v>
      </c>
      <c r="K159" s="31" t="n">
        <v>2606.512941176471</v>
      </c>
      <c r="L159" s="31">
        <f>$J159*$K159</f>
        <v/>
      </c>
      <c r="M159" s="37" t="inlineStr">
        <is>
          <t>Alta</t>
        </is>
      </c>
      <c r="N159" s="29" t="inlineStr">
        <is>
          <t>Homologado – confianza Alta</t>
        </is>
      </c>
      <c r="O159" s="29" t="n"/>
      <c r="P159" s="29" t="inlineStr">
        <is>
          <t>Homologación: confianza base Alta + confianza SAP Alta → Alta. El material ocupa 3 filas en la hoja 1120 SJ (lote/almacén). La cantidad SAP y la física de esta vista son el total del material.</t>
        </is>
      </c>
    </row>
    <row r="160">
      <c r="A160" s="29" t="inlineStr">
        <is>
          <t>Neuquén</t>
        </is>
      </c>
      <c r="B160" s="29" t="inlineStr">
        <is>
          <t>1060</t>
        </is>
      </c>
      <c r="C160" s="29" t="inlineStr">
        <is>
          <t>Medicamentos</t>
        </is>
      </c>
      <c r="D160" s="29" t="inlineStr">
        <is>
          <t>1000451</t>
        </is>
      </c>
      <c r="E160" s="29" t="inlineStr">
        <is>
          <t>ESOMEPRAZOL COMPRIMIDOS X 40MG</t>
        </is>
      </c>
      <c r="F160" s="29" t="inlineStr">
        <is>
          <t>535</t>
        </is>
      </c>
      <c r="G160" s="29" t="inlineStr">
        <is>
          <t>esomeprazol</t>
        </is>
      </c>
      <c r="H160" s="30" t="n">
        <v>476</v>
      </c>
      <c r="I160" s="30" t="n">
        <v>252</v>
      </c>
      <c r="J160" s="30" t="n">
        <v>224</v>
      </c>
      <c r="K160" s="31" t="n">
        <v>555.7813025210085</v>
      </c>
      <c r="L160" s="31">
        <f>$J160*$K160</f>
        <v/>
      </c>
      <c r="M160" s="42" t="inlineStr">
        <is>
          <t>Media</t>
        </is>
      </c>
      <c r="N160" s="29" t="inlineStr">
        <is>
          <t>Homologado – confianza Media – pendiente de validación</t>
        </is>
      </c>
      <c r="O160" s="29" t="n"/>
      <c r="P160" s="29" t="inlineStr">
        <is>
          <t>Cruce por nomenclatura: una nomenclatura no informa dosis; similitud 0.73. El material ocupa 3 filas en la hoja 1060 NQN (lote/almacén). La cantidad SAP y la física de esta vista son el total del material.</t>
        </is>
      </c>
    </row>
    <row r="161">
      <c r="A161" s="29" t="inlineStr">
        <is>
          <t>Neuquén</t>
        </is>
      </c>
      <c r="B161" s="29" t="inlineStr">
        <is>
          <t>1060</t>
        </is>
      </c>
      <c r="C161" s="29" t="inlineStr">
        <is>
          <t>Descartables</t>
        </is>
      </c>
      <c r="D161" s="29" t="inlineStr">
        <is>
          <t>2000244</t>
        </is>
      </c>
      <c r="E161" s="29" t="inlineStr">
        <is>
          <t>SONDA FOLEY 2 VIAS Nº16 DE LÁTEX</t>
        </is>
      </c>
      <c r="F161" s="29" t="inlineStr">
        <is>
          <t>346</t>
        </is>
      </c>
      <c r="G161" s="29" t="inlineStr">
        <is>
          <t>sonda foley 16</t>
        </is>
      </c>
      <c r="H161" s="30" t="n">
        <v>280</v>
      </c>
      <c r="I161" s="30" t="n">
        <v>141</v>
      </c>
      <c r="J161" s="30" t="n">
        <v>139</v>
      </c>
      <c r="K161" s="31" t="n">
        <v>885.8577142857143</v>
      </c>
      <c r="L161" s="31">
        <f>$J161*$K161</f>
        <v/>
      </c>
      <c r="M161" s="42" t="inlineStr">
        <is>
          <t>Media</t>
        </is>
      </c>
      <c r="N161" s="29" t="inlineStr">
        <is>
          <t>Homologado – confianza Media – pendiente de validación</t>
        </is>
      </c>
      <c r="O161" s="29" t="n"/>
      <c r="P161" s="29" t="inlineStr">
        <is>
          <t>Homologación: confianza base Media + confianza SAP Media → Media. El cruce SAP–Avain identificó 5 códigos SAP como posibles equivalentes del mismo ítem de Avain (2000244, 2000093, 2000066, 2000330, 2000201). Se imputó al primero (lógica BUSCARV); requiere validación posterior. El material ocupa 2 filas en la hoja 1060 NQN (lote/almacén). La cantidad SAP y la física de esta vista son el total del material.</t>
        </is>
      </c>
    </row>
    <row r="162">
      <c r="A162" s="29" t="inlineStr">
        <is>
          <t>Neuquén</t>
        </is>
      </c>
      <c r="B162" s="29" t="inlineStr">
        <is>
          <t>1060</t>
        </is>
      </c>
      <c r="C162" s="29" t="inlineStr">
        <is>
          <t>Descartables</t>
        </is>
      </c>
      <c r="D162" s="29" t="inlineStr">
        <is>
          <t>2000100</t>
        </is>
      </c>
      <c r="E162" s="29" t="inlineStr">
        <is>
          <t>BOLSA COLECTORA DE ORINA X 2000 ML</t>
        </is>
      </c>
      <c r="F162" s="29" t="inlineStr">
        <is>
          <t>307</t>
        </is>
      </c>
      <c r="G162" s="29" t="inlineStr">
        <is>
          <t>BOLSA COLECTORA ORINA</t>
        </is>
      </c>
      <c r="H162" s="30" t="n">
        <v>580</v>
      </c>
      <c r="I162" s="30" t="n">
        <v>273</v>
      </c>
      <c r="J162" s="30" t="n">
        <v>307</v>
      </c>
      <c r="K162" s="31" t="n">
        <v>396.3799827586207</v>
      </c>
      <c r="L162" s="31">
        <f>$J162*$K162</f>
        <v/>
      </c>
      <c r="M162" s="37" t="inlineStr">
        <is>
          <t>Alta</t>
        </is>
      </c>
      <c r="N162" s="29" t="inlineStr">
        <is>
          <t>Homologado – confianza Alta</t>
        </is>
      </c>
      <c r="O162" s="29" t="n"/>
      <c r="P162" s="29" t="inlineStr">
        <is>
          <t>Homologación: confianza base Alta + confianza SAP Alta → Alta. El material ocupa 3 filas en la hoja 1060 NQN (lote/almacén). La cantidad SAP y la física de esta vista son el total del material.</t>
        </is>
      </c>
    </row>
    <row r="163">
      <c r="A163" s="29" t="inlineStr">
        <is>
          <t>Neuquén</t>
        </is>
      </c>
      <c r="B163" s="29" t="inlineStr">
        <is>
          <t>1060</t>
        </is>
      </c>
      <c r="C163" s="29" t="inlineStr">
        <is>
          <t>Descartables</t>
        </is>
      </c>
      <c r="D163" s="29" t="inlineStr">
        <is>
          <t>2000022</t>
        </is>
      </c>
      <c r="E163" s="29" t="inlineStr">
        <is>
          <t>GUANTES ESTERILES Nº 8 POR PAR</t>
        </is>
      </c>
      <c r="F163" s="29" t="inlineStr">
        <is>
          <t>275; 279; 280</t>
        </is>
      </c>
      <c r="G163" s="29" t="inlineStr">
        <is>
          <t>Guantes Esteriles N°8; GUANTES NO ESTERILES M; GUANTES NO ESTERILES S</t>
        </is>
      </c>
      <c r="H163" s="30" t="n">
        <v>400</v>
      </c>
      <c r="I163" s="30" t="n">
        <v>140</v>
      </c>
      <c r="J163" s="30" t="n">
        <v>260</v>
      </c>
      <c r="K163" s="31" t="n">
        <v>448.388775</v>
      </c>
      <c r="L163" s="31">
        <f>$J163*$K163</f>
        <v/>
      </c>
      <c r="M163" s="38" t="inlineStr">
        <is>
          <t>Baja</t>
        </is>
      </c>
      <c r="N163" s="29" t="inlineStr">
        <is>
          <t>Homologado – confianza Baja – pendiente de validación</t>
        </is>
      </c>
      <c r="O163" s="29" t="n"/>
      <c r="P163" s="29" t="inlineStr">
        <is>
          <t>Varias denominaciones del inventario físico corresponden a este material SAP (275 Guantes Esteriles N°8; 279 GUANTES NO ESTERILES M; 280 GUANTES NO ESTERILES S). Se sumaron las cantidades físicas. Homologación: confianza base Alta + confianza SAP Alta → Alta. Cruce por nomenclatura: similitud 0.48. El cruce SAP–Avain identificó 3 códigos SAP como posibles equivalentes del mismo ítem de Avain (2000022, 2000156, 2000021). Se imputó al primero (lógica BUSCARV); requiere validación posterior. Cruce por nomenclatura: similitud 0.56. El cruce SAP–Avain identificó 4 códigos SAP como posibles equivalentes del mismo ítem de Avain (2000022, 2000156, 2000021, 2000089). Se imputó al primero (lógica BUSCARV); requiere validación posterior. El material ocupa 2 filas en la hoja 1060 NQN (lote/almacén). La cantidad SAP y la física de esta vista son el total del material.</t>
        </is>
      </c>
    </row>
    <row r="164">
      <c r="A164" s="29" t="inlineStr">
        <is>
          <t>Neuquén</t>
        </is>
      </c>
      <c r="B164" s="29" t="inlineStr">
        <is>
          <t>1060</t>
        </is>
      </c>
      <c r="C164" s="29" t="inlineStr">
        <is>
          <t>Descartables</t>
        </is>
      </c>
      <c r="D164" s="29" t="inlineStr">
        <is>
          <t>2000002</t>
        </is>
      </c>
      <c r="E164" s="29" t="inlineStr">
        <is>
          <t>CATETER INTRAVENOSO 14G T/ABBOCATH</t>
        </is>
      </c>
      <c r="F164" s="29" t="inlineStr">
        <is>
          <t>264</t>
        </is>
      </c>
      <c r="G164" s="29" t="inlineStr">
        <is>
          <t>Abocath n° 14</t>
        </is>
      </c>
      <c r="H164" s="30" t="n">
        <v>550</v>
      </c>
      <c r="I164" s="30" t="n">
        <v>94</v>
      </c>
      <c r="J164" s="30" t="n">
        <v>456</v>
      </c>
      <c r="K164" s="31" t="n">
        <v>254.7986727272728</v>
      </c>
      <c r="L164" s="31">
        <f>$J164*$K164</f>
        <v/>
      </c>
      <c r="M164" s="37" t="inlineStr">
        <is>
          <t>Alta</t>
        </is>
      </c>
      <c r="N164" s="29" t="inlineStr">
        <is>
          <t>Homologado – confianza Alta</t>
        </is>
      </c>
      <c r="O164" s="29" t="n"/>
      <c r="P164" s="29" t="inlineStr">
        <is>
          <t>Homologación: confianza base Alta + confianza SAP Alta → Alta. Otros códigos SAP del master no están en el stock de este centro: 1001262. El material ocupa 3 filas en la hoja 1060 NQN (lote/almacén). La cantidad SAP y la física de esta vista son el total del material.</t>
        </is>
      </c>
    </row>
    <row r="165">
      <c r="A165" s="29" t="inlineStr">
        <is>
          <t>Neuquén</t>
        </is>
      </c>
      <c r="B165" s="29" t="inlineStr">
        <is>
          <t>1060</t>
        </is>
      </c>
      <c r="C165" s="29" t="inlineStr">
        <is>
          <t>Medicamentos</t>
        </is>
      </c>
      <c r="D165" s="29" t="inlineStr">
        <is>
          <t>1000001</t>
        </is>
      </c>
      <c r="E165" s="29" t="inlineStr">
        <is>
          <t>AGUA OXIGENADA 10 VOL. X 1000ML</t>
        </is>
      </c>
      <c r="F165" s="29" t="inlineStr">
        <is>
          <t>395</t>
        </is>
      </c>
      <c r="G165" s="29" t="inlineStr">
        <is>
          <t>AGUA OXIGENADA 1 LTS</t>
        </is>
      </c>
      <c r="H165" s="30" t="n">
        <v>224</v>
      </c>
      <c r="I165" s="30" t="n">
        <v>20</v>
      </c>
      <c r="J165" s="30" t="n">
        <v>204</v>
      </c>
      <c r="K165" s="31" t="n">
        <v>566.8010267857143</v>
      </c>
      <c r="L165" s="31">
        <f>$J165*$K165</f>
        <v/>
      </c>
      <c r="M165" s="37" t="inlineStr">
        <is>
          <t>Alta</t>
        </is>
      </c>
      <c r="N165" s="29" t="inlineStr">
        <is>
          <t>Homologado – confianza Alta</t>
        </is>
      </c>
      <c r="O165" s="29" t="n"/>
      <c r="P165" s="29" t="inlineStr">
        <is>
          <t>Homologación: confianza base Alta + confianza SAP Alta → Alta. El material ocupa 2 filas en la hoja 1060 NQN (lote/almacén). La cantidad SAP y la física de esta vista son el total del material.</t>
        </is>
      </c>
    </row>
    <row r="166">
      <c r="A166" s="29" t="inlineStr">
        <is>
          <t>Salta</t>
        </is>
      </c>
      <c r="B166" s="29" t="inlineStr">
        <is>
          <t>1130</t>
        </is>
      </c>
      <c r="C166" s="29" t="inlineStr">
        <is>
          <t>Medicamentos</t>
        </is>
      </c>
      <c r="D166" s="29" t="inlineStr">
        <is>
          <t>1000196</t>
        </is>
      </c>
      <c r="E166" s="29" t="inlineStr">
        <is>
          <t>KETOROLAC 30 MG/1ML AMP</t>
        </is>
      </c>
      <c r="F166" s="29" t="inlineStr">
        <is>
          <t>160</t>
        </is>
      </c>
      <c r="G166" s="29" t="inlineStr">
        <is>
          <t>Ketorolac 1 amp=30 mgr x 1ml</t>
        </is>
      </c>
      <c r="H166" s="30" t="n">
        <v>603</v>
      </c>
      <c r="I166" s="30" t="n">
        <v>343</v>
      </c>
      <c r="J166" s="30" t="n">
        <v>260</v>
      </c>
      <c r="K166" s="31" t="n">
        <v>427.7328358208956</v>
      </c>
      <c r="L166" s="31">
        <f>$J166*$K166</f>
        <v/>
      </c>
      <c r="M166" s="38" t="inlineStr">
        <is>
          <t>Baja</t>
        </is>
      </c>
      <c r="N166" s="29" t="inlineStr">
        <is>
          <t>Homologado – confianza Baja – pendiente de validación</t>
        </is>
      </c>
      <c r="O166" s="29" t="n"/>
      <c r="P166" s="29" t="inlineStr">
        <is>
          <t>Homologación: confianza base Alta + confianza SAP Alta → Alta. La nomenclatura del material imputado no respalda por sí sola la equivalencia (similitud 0.58); el vínculo proviene sólo de la homologación. Nivel degradado a Baja. El material ocupa 2 filas en la hoja 1130 Salta (lote/almacén). La cantidad SAP y la física de esta vista son el total del material.</t>
        </is>
      </c>
    </row>
    <row r="167">
      <c r="A167" s="29" t="inlineStr">
        <is>
          <t>Salta</t>
        </is>
      </c>
      <c r="B167" s="29" t="inlineStr">
        <is>
          <t>1130</t>
        </is>
      </c>
      <c r="C167" s="29" t="inlineStr">
        <is>
          <t>Medicamentos</t>
        </is>
      </c>
      <c r="D167" s="29" t="inlineStr">
        <is>
          <t>1000035</t>
        </is>
      </c>
      <c r="E167" s="29" t="inlineStr">
        <is>
          <t>SOLUCIÓN RINGER LACTATO 500 ML</t>
        </is>
      </c>
      <c r="F167" s="29" t="inlineStr">
        <is>
          <t>220</t>
        </is>
      </c>
      <c r="G167" s="29" t="inlineStr">
        <is>
          <t>Solución ringer lactato 500ml Baxter 500ml</t>
        </is>
      </c>
      <c r="H167" s="30" t="n">
        <v>84</v>
      </c>
      <c r="I167" s="30" t="n">
        <v>35</v>
      </c>
      <c r="J167" s="30" t="n">
        <v>49</v>
      </c>
      <c r="K167" s="31" t="n">
        <v>2262.946785714286</v>
      </c>
      <c r="L167" s="31">
        <f>$J167*$K167</f>
        <v/>
      </c>
      <c r="M167" s="37" t="inlineStr">
        <is>
          <t>Alta</t>
        </is>
      </c>
      <c r="N167" s="29" t="inlineStr">
        <is>
          <t>Homologado – confianza Alta</t>
        </is>
      </c>
      <c r="O167" s="29" t="n"/>
      <c r="P167" s="29" t="inlineStr">
        <is>
          <t>Homologación: confianza base Alta + confianza SAP Alta → Alta. El material ocupa 2 filas en la hoja 1130 Salta (lote/almacén). La cantidad SAP y la física de esta vista son el total del material.</t>
        </is>
      </c>
    </row>
    <row r="168">
      <c r="A168" s="29" t="inlineStr">
        <is>
          <t>San Juan</t>
        </is>
      </c>
      <c r="B168" s="29" t="inlineStr">
        <is>
          <t>1120</t>
        </is>
      </c>
      <c r="C168" s="29" t="inlineStr">
        <is>
          <t>Descartables</t>
        </is>
      </c>
      <c r="D168" s="29" t="inlineStr">
        <is>
          <t>2000005</t>
        </is>
      </c>
      <c r="E168" s="29" t="inlineStr">
        <is>
          <t>CATETER INTRAVENOSO 20G T/ABBOCATH</t>
        </is>
      </c>
      <c r="F168" s="29" t="inlineStr">
        <is>
          <t>DESC4</t>
        </is>
      </c>
      <c r="G168" s="29" t="inlineStr">
        <is>
          <t>Abbocath Nº 20</t>
        </is>
      </c>
      <c r="H168" s="30" t="n">
        <v>870</v>
      </c>
      <c r="I168" s="30" t="n">
        <v>272</v>
      </c>
      <c r="J168" s="30" t="n">
        <v>598</v>
      </c>
      <c r="K168" s="31" t="n">
        <v>176.5876091954023</v>
      </c>
      <c r="L168" s="31">
        <f>$J168*$K168</f>
        <v/>
      </c>
      <c r="M168" s="37" t="inlineStr">
        <is>
          <t>Alta</t>
        </is>
      </c>
      <c r="N168" s="29" t="inlineStr">
        <is>
          <t>Homologado – confianza Alta</t>
        </is>
      </c>
      <c r="O168" s="29" t="n"/>
      <c r="P168" s="29" t="inlineStr">
        <is>
          <t>Homologación: confianza base Alta + confianza SAP Alta → Alta.</t>
        </is>
      </c>
    </row>
    <row r="169">
      <c r="A169" s="29" t="inlineStr">
        <is>
          <t>San Juan</t>
        </is>
      </c>
      <c r="B169" s="29" t="inlineStr">
        <is>
          <t>1120</t>
        </is>
      </c>
      <c r="C169" s="29" t="inlineStr">
        <is>
          <t>Medicamentos</t>
        </is>
      </c>
      <c r="D169" s="29" t="inlineStr">
        <is>
          <t>1000033</t>
        </is>
      </c>
      <c r="E169" s="29" t="inlineStr">
        <is>
          <t>SOLUCIÓN DEXTROSA AL 5% DE 500 CC</t>
        </is>
      </c>
      <c r="F169" s="29" t="inlineStr">
        <is>
          <t>MED58</t>
        </is>
      </c>
      <c r="G169" s="29" t="inlineStr">
        <is>
          <t>Dextrosa al 5% x 500 ml sachet</t>
        </is>
      </c>
      <c r="H169" s="30" t="n">
        <v>108</v>
      </c>
      <c r="I169" s="30" t="n">
        <v>36</v>
      </c>
      <c r="J169" s="30" t="n">
        <v>72</v>
      </c>
      <c r="K169" s="31" t="n">
        <v>1459.006666666667</v>
      </c>
      <c r="L169" s="31">
        <f>$J169*$K169</f>
        <v/>
      </c>
      <c r="M169" s="42" t="inlineStr">
        <is>
          <t>Media</t>
        </is>
      </c>
      <c r="N169" s="29" t="inlineStr">
        <is>
          <t>Homologado – confianza Media – pendiente de validación</t>
        </is>
      </c>
      <c r="O169" s="29" t="n"/>
      <c r="P169" s="29" t="inlineStr">
        <is>
          <t>Homologación: confianza base Media + confianza SAP Alta → Media. El material ocupa 3 filas en la hoja 1120 SJ (lote/almacén). La cantidad SAP y la física de esta vista son el total del material.</t>
        </is>
      </c>
    </row>
    <row r="170">
      <c r="A170" s="29" t="inlineStr">
        <is>
          <t>San Juan</t>
        </is>
      </c>
      <c r="B170" s="29" t="inlineStr">
        <is>
          <t>1120</t>
        </is>
      </c>
      <c r="C170" s="29" t="inlineStr">
        <is>
          <t>Medicamentos</t>
        </is>
      </c>
      <c r="D170" s="29" t="inlineStr">
        <is>
          <t>1005144</t>
        </is>
      </c>
      <c r="E170" s="29" t="inlineStr">
        <is>
          <t>VASELINA SOLIDA POR 50 GRS</t>
        </is>
      </c>
      <c r="F170" s="29" t="inlineStr">
        <is>
          <t>DESC165</t>
        </is>
      </c>
      <c r="G170" s="29" t="inlineStr">
        <is>
          <t>Vaselina Solida x 60gr</t>
        </is>
      </c>
      <c r="H170" s="30" t="n">
        <v>85</v>
      </c>
      <c r="I170" s="30" t="n">
        <v>2</v>
      </c>
      <c r="J170" s="30" t="n">
        <v>83</v>
      </c>
      <c r="K170" s="31" t="n">
        <v>1215</v>
      </c>
      <c r="L170" s="31">
        <f>$J170*$K170</f>
        <v/>
      </c>
      <c r="M170" s="38" t="inlineStr">
        <is>
          <t>Baja</t>
        </is>
      </c>
      <c r="N170" s="29" t="inlineStr">
        <is>
          <t>Homologado – confianza Baja – pendiente de validación</t>
        </is>
      </c>
      <c r="O170" s="29" t="n"/>
      <c r="P170" s="29" t="inlineStr">
        <is>
          <t>Cruce por nomenclatura: dosis/presentación distinta (60000MG vs 50000MG); similitud 0.74. El material ocupa 3 filas en la hoja 1120 SJ (lote/almacén). La cantidad SAP y la física de esta vista son el total del material.</t>
        </is>
      </c>
    </row>
    <row r="171">
      <c r="A171" s="29" t="inlineStr">
        <is>
          <t>Neuquén</t>
        </is>
      </c>
      <c r="B171" s="29" t="inlineStr">
        <is>
          <t>1060</t>
        </is>
      </c>
      <c r="C171" s="29" t="inlineStr">
        <is>
          <t>Medicamentos</t>
        </is>
      </c>
      <c r="D171" s="29" t="inlineStr">
        <is>
          <t>1000244</t>
        </is>
      </c>
      <c r="E171" s="29" t="inlineStr">
        <is>
          <t>Hioscina Butilbromuro 10 mg,Dipirona AMP</t>
        </is>
      </c>
      <c r="F171" s="29" t="inlineStr">
        <is>
          <t>504</t>
        </is>
      </c>
      <c r="G171" s="29" t="inlineStr">
        <is>
          <t>Hioscina+Dipirona</t>
        </is>
      </c>
      <c r="H171" s="30" t="n">
        <v>1100</v>
      </c>
      <c r="I171" s="30" t="n">
        <v>250</v>
      </c>
      <c r="J171" s="30" t="n">
        <v>850</v>
      </c>
      <c r="K171" s="31" t="n">
        <v>118.5666727272727</v>
      </c>
      <c r="L171" s="31">
        <f>$J171*$K171</f>
        <v/>
      </c>
      <c r="M171" s="37" t="inlineStr">
        <is>
          <t>Alta</t>
        </is>
      </c>
      <c r="N171" s="29" t="inlineStr">
        <is>
          <t>Homologado – confianza Alta</t>
        </is>
      </c>
      <c r="O171" s="29" t="n"/>
      <c r="P171" s="29" t="inlineStr">
        <is>
          <t>Homologación: confianza base Alta + confianza SAP Alta → Alta. Otros códigos SAP del master no están en el stock de este centro: 1000684. El material ocupa 3 filas en la hoja 1060 NQN (lote/almacén). La cantidad SAP y la física de esta vista son el total del material.</t>
        </is>
      </c>
    </row>
    <row r="172">
      <c r="A172" s="29" t="inlineStr">
        <is>
          <t>Salta</t>
        </is>
      </c>
      <c r="B172" s="29" t="inlineStr">
        <is>
          <t>1130</t>
        </is>
      </c>
      <c r="C172" s="29" t="inlineStr">
        <is>
          <t>Medicamentos</t>
        </is>
      </c>
      <c r="D172" s="29" t="inlineStr">
        <is>
          <t>1000660</t>
        </is>
      </c>
      <c r="E172" s="29" t="inlineStr">
        <is>
          <t>ACIDO TRANEXAMICO</t>
        </is>
      </c>
      <c r="F172" s="29" t="inlineStr">
        <is>
          <t>12</t>
        </is>
      </c>
      <c r="G172" s="29" t="inlineStr">
        <is>
          <t>Acido tranexamico 1 amp=5ml, 500mg/5ml</t>
        </is>
      </c>
      <c r="H172" s="30" t="n">
        <v>32</v>
      </c>
      <c r="I172" s="30" t="n">
        <v>16</v>
      </c>
      <c r="J172" s="30" t="n">
        <v>16</v>
      </c>
      <c r="K172" s="31" t="n">
        <v>6274.9375</v>
      </c>
      <c r="L172" s="31">
        <f>$J172*$K172</f>
        <v/>
      </c>
      <c r="M172" s="42" t="inlineStr">
        <is>
          <t>Media</t>
        </is>
      </c>
      <c r="N172" s="29" t="inlineStr">
        <is>
          <t>Homologado – confianza Media – pendiente de validación</t>
        </is>
      </c>
      <c r="O172" s="29" t="n"/>
      <c r="P172" s="29" t="inlineStr">
        <is>
          <t>Homologación: confianza base Alta + confianza SAP Media → Media.</t>
        </is>
      </c>
    </row>
    <row r="173">
      <c r="A173" s="29" t="inlineStr">
        <is>
          <t>San Juan</t>
        </is>
      </c>
      <c r="B173" s="29" t="inlineStr">
        <is>
          <t>1120</t>
        </is>
      </c>
      <c r="C173" s="29" t="inlineStr">
        <is>
          <t>Medicamentos</t>
        </is>
      </c>
      <c r="D173" s="29" t="inlineStr">
        <is>
          <t>1001233</t>
        </is>
      </c>
      <c r="E173" s="29" t="inlineStr">
        <is>
          <t>DIFENHIDRAMINA 10 MG X 1 ML AMP</t>
        </is>
      </c>
      <c r="F173" s="29" t="inlineStr">
        <is>
          <t>MED65</t>
        </is>
      </c>
      <c r="G173" s="29" t="inlineStr">
        <is>
          <t>Difenhidramina 10mg Amp x 1 ml</t>
        </is>
      </c>
      <c r="H173" s="30" t="n">
        <v>292</v>
      </c>
      <c r="I173" s="30" t="n">
        <v>11</v>
      </c>
      <c r="J173" s="30" t="n">
        <v>281</v>
      </c>
      <c r="K173" s="31" t="n">
        <v>356.2476027397261</v>
      </c>
      <c r="L173" s="31">
        <f>$J173*$K173</f>
        <v/>
      </c>
      <c r="M173" s="37" t="inlineStr">
        <is>
          <t>Alta</t>
        </is>
      </c>
      <c r="N173" s="29" t="inlineStr">
        <is>
          <t>Homologado – confianza Alta</t>
        </is>
      </c>
      <c r="O173" s="29" t="n"/>
      <c r="P173" s="29" t="inlineStr">
        <is>
          <t>Homologación: confianza base Alta + confianza SAP Alta → Alta. El material ocupa 4 filas en la hoja 1120 SJ (lote/almacén). La cantidad SAP y la física de esta vista son el total del material.</t>
        </is>
      </c>
    </row>
    <row r="174">
      <c r="A174" s="29" t="inlineStr">
        <is>
          <t>San Juan</t>
        </is>
      </c>
      <c r="B174" s="29" t="inlineStr">
        <is>
          <t>1120</t>
        </is>
      </c>
      <c r="C174" s="29" t="inlineStr">
        <is>
          <t>Descartables</t>
        </is>
      </c>
      <c r="D174" s="29" t="inlineStr">
        <is>
          <t>2000027</t>
        </is>
      </c>
      <c r="E174" s="29" t="inlineStr">
        <is>
          <t>JERINGA DE 5 ML</t>
        </is>
      </c>
      <c r="F174" s="29" t="inlineStr">
        <is>
          <t>DESC80</t>
        </is>
      </c>
      <c r="G174" s="29" t="inlineStr">
        <is>
          <t>Jeringas 5 cc</t>
        </is>
      </c>
      <c r="H174" s="30" t="n">
        <v>758</v>
      </c>
      <c r="I174" s="30" t="n">
        <v>105</v>
      </c>
      <c r="J174" s="30" t="n">
        <v>653</v>
      </c>
      <c r="K174" s="31" t="n">
        <v>150.3419920844327</v>
      </c>
      <c r="L174" s="31">
        <f>$J174*$K174</f>
        <v/>
      </c>
      <c r="M174" s="37" t="inlineStr">
        <is>
          <t>Alta</t>
        </is>
      </c>
      <c r="N174" s="29" t="inlineStr">
        <is>
          <t>Homologado – confianza Alta</t>
        </is>
      </c>
      <c r="O174" s="29" t="n"/>
      <c r="P174" s="29" t="inlineStr">
        <is>
          <t>Homologación: confianza base Alta + confianza SAP Alta → Alta.</t>
        </is>
      </c>
    </row>
    <row r="175">
      <c r="A175" s="29" t="inlineStr">
        <is>
          <t>Neuquén</t>
        </is>
      </c>
      <c r="B175" s="29" t="inlineStr">
        <is>
          <t>1060</t>
        </is>
      </c>
      <c r="C175" s="29" t="inlineStr">
        <is>
          <t>Medicamentos</t>
        </is>
      </c>
      <c r="D175" s="29" t="inlineStr">
        <is>
          <t>1000234</t>
        </is>
      </c>
      <c r="E175" s="29" t="inlineStr">
        <is>
          <t>GLUCOSADO HIPERTÓNICO 50% AMPOLLA</t>
        </is>
      </c>
      <c r="F175" s="29" t="inlineStr">
        <is>
          <t>123</t>
        </is>
      </c>
      <c r="G175" s="29" t="inlineStr">
        <is>
          <t>GLUCOSADO HIPERTONICO AMP</t>
        </is>
      </c>
      <c r="H175" s="30" t="n">
        <v>100</v>
      </c>
      <c r="I175" s="30" t="n">
        <v>0</v>
      </c>
      <c r="J175" s="30" t="n">
        <v>100</v>
      </c>
      <c r="K175" s="31" t="n">
        <v>940</v>
      </c>
      <c r="L175" s="31">
        <f>$J175*$K175</f>
        <v/>
      </c>
      <c r="M175" s="37" t="inlineStr">
        <is>
          <t>Alta</t>
        </is>
      </c>
      <c r="N175" s="29" t="inlineStr">
        <is>
          <t>Homologado – confianza Alta</t>
        </is>
      </c>
      <c r="O175" s="29" t="n"/>
      <c r="P175" s="29" t="inlineStr">
        <is>
          <t>Homologado al master M05-005, pero sus códigos SAP (1000783) no figuran en el stock SAP de este centro. Cruce por nomenclatura: una nomenclatura no informa dosis; similitud 0.89.</t>
        </is>
      </c>
    </row>
    <row r="176">
      <c r="A176" s="29" t="inlineStr">
        <is>
          <t>San Juan</t>
        </is>
      </c>
      <c r="B176" s="29" t="inlineStr">
        <is>
          <t>1120</t>
        </is>
      </c>
      <c r="C176" s="29" t="inlineStr">
        <is>
          <t>Medicamentos</t>
        </is>
      </c>
      <c r="D176" s="29" t="inlineStr">
        <is>
          <t>1000182</t>
        </is>
      </c>
      <c r="E176" s="29" t="inlineStr">
        <is>
          <t>METOCLOPRAMIDA COMPRIMIDO</t>
        </is>
      </c>
      <c r="F176" s="29" t="inlineStr">
        <is>
          <t>MED132</t>
        </is>
      </c>
      <c r="G176" s="29" t="inlineStr">
        <is>
          <t>Metoclopramida S/L comp</t>
        </is>
      </c>
      <c r="H176" s="30" t="n">
        <v>1530</v>
      </c>
      <c r="I176" s="30" t="n">
        <v>300</v>
      </c>
      <c r="J176" s="30" t="n">
        <v>1230</v>
      </c>
      <c r="K176" s="31" t="n">
        <v>75.67899346405228</v>
      </c>
      <c r="L176" s="31">
        <f>$J176*$K176</f>
        <v/>
      </c>
      <c r="M176" s="37" t="inlineStr">
        <is>
          <t>Alta</t>
        </is>
      </c>
      <c r="N176" s="29" t="inlineStr">
        <is>
          <t>Homologado – confianza Alta</t>
        </is>
      </c>
      <c r="O176" s="29" t="n"/>
      <c r="P176" s="29" t="inlineStr">
        <is>
          <t>Cruce por nomenclatura: similitud 0.87.</t>
        </is>
      </c>
    </row>
    <row r="177">
      <c r="A177" s="29" t="inlineStr">
        <is>
          <t>Neuquén</t>
        </is>
      </c>
      <c r="B177" s="29" t="inlineStr">
        <is>
          <t>1060</t>
        </is>
      </c>
      <c r="C177" s="29" t="inlineStr">
        <is>
          <t>Medicamentos</t>
        </is>
      </c>
      <c r="D177" s="29" t="inlineStr">
        <is>
          <t>1000016</t>
        </is>
      </c>
      <c r="E177" s="29" t="inlineStr">
        <is>
          <t>AGUA BIDESTILADA AMPOLLA POR 5ML</t>
        </is>
      </c>
      <c r="F177" s="29" t="inlineStr">
        <is>
          <t>5</t>
        </is>
      </c>
      <c r="G177" s="29" t="inlineStr">
        <is>
          <t>AGUA DESTILADA AMP</t>
        </is>
      </c>
      <c r="H177" s="30" t="n">
        <v>1434</v>
      </c>
      <c r="I177" s="30" t="n">
        <v>31</v>
      </c>
      <c r="J177" s="30" t="n">
        <v>1403</v>
      </c>
      <c r="K177" s="31" t="n">
        <v>66.29564156206415</v>
      </c>
      <c r="L177" s="31">
        <f>$J177*$K177</f>
        <v/>
      </c>
      <c r="M177" s="42" t="inlineStr">
        <is>
          <t>Media</t>
        </is>
      </c>
      <c r="N177" s="29" t="inlineStr">
        <is>
          <t>Homologado – confianza Media – pendiente de validación</t>
        </is>
      </c>
      <c r="O177" s="29" t="n"/>
      <c r="P177" s="29" t="inlineStr">
        <is>
          <t>Homologación: confianza base Media + confianza SAP Media → Media. El material ocupa 9 filas en la hoja 1060 NQN (lote/almacén). La cantidad SAP y la física de esta vista son el total del material.</t>
        </is>
      </c>
    </row>
    <row r="178">
      <c r="A178" s="29" t="inlineStr">
        <is>
          <t>Salta</t>
        </is>
      </c>
      <c r="B178" s="29" t="inlineStr">
        <is>
          <t>1130</t>
        </is>
      </c>
      <c r="C178" s="29" t="inlineStr">
        <is>
          <t>Medicamentos</t>
        </is>
      </c>
      <c r="D178" s="29" t="inlineStr">
        <is>
          <t>1000136</t>
        </is>
      </c>
      <c r="E178" s="29" t="inlineStr">
        <is>
          <t>ASPIRINA DE 100 MG</t>
        </is>
      </c>
      <c r="F178" s="29" t="inlineStr">
        <is>
          <t>38</t>
        </is>
      </c>
      <c r="G178" s="29" t="inlineStr">
        <is>
          <t>Aspirina Comprimidos x 500mg</t>
        </is>
      </c>
      <c r="H178" s="30" t="n">
        <v>100</v>
      </c>
      <c r="I178" s="30" t="n">
        <v>50</v>
      </c>
      <c r="J178" s="30" t="n">
        <v>50</v>
      </c>
      <c r="K178" s="31" t="n">
        <v>1854.72</v>
      </c>
      <c r="L178" s="31">
        <f>$J178*$K178</f>
        <v/>
      </c>
      <c r="M178" s="38" t="inlineStr">
        <is>
          <t>Baja</t>
        </is>
      </c>
      <c r="N178" s="29" t="inlineStr">
        <is>
          <t>Homologado – confianza Baja – pendiente de validación</t>
        </is>
      </c>
      <c r="O178" s="29" t="n"/>
      <c r="P178" s="29" t="inlineStr">
        <is>
          <t>Cruce por nomenclatura: dosis/presentación distinta (500MG vs 100MG); similitud 0.60.</t>
        </is>
      </c>
    </row>
    <row r="179">
      <c r="A179" s="29" t="inlineStr">
        <is>
          <t>San Juan</t>
        </is>
      </c>
      <c r="B179" s="29" t="inlineStr">
        <is>
          <t>1120</t>
        </is>
      </c>
      <c r="C179" s="29" t="inlineStr">
        <is>
          <t>Medicamentos</t>
        </is>
      </c>
      <c r="D179" s="29" t="inlineStr">
        <is>
          <t>1000485</t>
        </is>
      </c>
      <c r="E179" s="29" t="inlineStr">
        <is>
          <t>CIPROFLOXACINA 500MG COMP</t>
        </is>
      </c>
      <c r="F179" s="29" t="inlineStr">
        <is>
          <t>MED37</t>
        </is>
      </c>
      <c r="G179" s="29" t="inlineStr">
        <is>
          <t>Ciprofloxacina Comp x 500 mg</t>
        </is>
      </c>
      <c r="H179" s="30" t="n">
        <v>250</v>
      </c>
      <c r="I179" s="30" t="n">
        <v>40</v>
      </c>
      <c r="J179" s="30" t="n">
        <v>210</v>
      </c>
      <c r="K179" s="31" t="n">
        <v>430.32692</v>
      </c>
      <c r="L179" s="31">
        <f>$J179*$K179</f>
        <v/>
      </c>
      <c r="M179" s="37" t="inlineStr">
        <is>
          <t>Alta</t>
        </is>
      </c>
      <c r="N179" s="29" t="inlineStr">
        <is>
          <t>Homologado – confianza Alta</t>
        </is>
      </c>
      <c r="O179" s="29" t="n"/>
      <c r="P179" s="29" t="inlineStr">
        <is>
          <t>Homologación: confianza base Alta + confianza SAP Alta → Alta. Otros códigos SAP del master no están en el stock de este centro: 1000853. El material ocupa 2 filas en la hoja 1120 SJ (lote/almacén). La cantidad SAP y la física de esta vista son el total del material.</t>
        </is>
      </c>
    </row>
    <row r="180">
      <c r="A180" s="29" t="inlineStr">
        <is>
          <t>Neuquén</t>
        </is>
      </c>
      <c r="B180" s="29" t="inlineStr">
        <is>
          <t>1060</t>
        </is>
      </c>
      <c r="C180" s="29" t="inlineStr">
        <is>
          <t>Descartables</t>
        </is>
      </c>
      <c r="D180" s="29" t="inlineStr">
        <is>
          <t>2000089</t>
        </is>
      </c>
      <c r="E180" s="29" t="inlineStr">
        <is>
          <t>GUANTES ESTERILES Nº 8.5 POR PAR</t>
        </is>
      </c>
      <c r="F180" s="29" t="inlineStr">
        <is>
          <t>277</t>
        </is>
      </c>
      <c r="G180" s="29" t="inlineStr">
        <is>
          <t>Guantes Esteriles N° 8,5</t>
        </is>
      </c>
      <c r="H180" s="30" t="n">
        <v>250</v>
      </c>
      <c r="I180" s="30" t="n">
        <v>96</v>
      </c>
      <c r="J180" s="30" t="n">
        <v>154</v>
      </c>
      <c r="K180" s="31" t="n">
        <v>568</v>
      </c>
      <c r="L180" s="31">
        <f>$J180*$K180</f>
        <v/>
      </c>
      <c r="M180" s="37" t="inlineStr">
        <is>
          <t>Alta</t>
        </is>
      </c>
      <c r="N180" s="29" t="inlineStr">
        <is>
          <t>Homologado – confianza Alta</t>
        </is>
      </c>
      <c r="O180" s="29" t="n"/>
      <c r="P180" s="29" t="inlineStr">
        <is>
          <t>Cruce por nomenclatura: similitud 0.90.</t>
        </is>
      </c>
    </row>
    <row r="181">
      <c r="A181" s="29" t="inlineStr">
        <is>
          <t>Neuquén</t>
        </is>
      </c>
      <c r="B181" s="29" t="inlineStr">
        <is>
          <t>1060</t>
        </is>
      </c>
      <c r="C181" s="29" t="inlineStr">
        <is>
          <t>Descartables</t>
        </is>
      </c>
      <c r="D181" s="29" t="inlineStr">
        <is>
          <t>2000900</t>
        </is>
      </c>
      <c r="E181" s="29" t="inlineStr">
        <is>
          <t>GASA ESTERIL 10X10CM</t>
        </is>
      </c>
      <c r="F181" s="29" t="inlineStr">
        <is>
          <t>257</t>
        </is>
      </c>
      <c r="G181" s="29" t="inlineStr">
        <is>
          <t>Gasas 10x10cm</t>
        </is>
      </c>
      <c r="H181" s="30" t="n">
        <v>4300</v>
      </c>
      <c r="I181" s="30" t="n">
        <v>220</v>
      </c>
      <c r="J181" s="30" t="n">
        <v>4080</v>
      </c>
      <c r="K181" s="31" t="n">
        <v>21.20601162790698</v>
      </c>
      <c r="L181" s="31">
        <f>$J181*$K181</f>
        <v/>
      </c>
      <c r="M181" s="42" t="inlineStr">
        <is>
          <t>Media</t>
        </is>
      </c>
      <c r="N181" s="29" t="inlineStr">
        <is>
          <t>Homologado – confianza Media – pendiente de validación</t>
        </is>
      </c>
      <c r="O181" s="29" t="n"/>
      <c r="P181" s="29" t="inlineStr">
        <is>
          <t>Homologación: confianza base Media + confianza SAP Alta → Media. El cruce SAP–Avain identificó 4 códigos SAP como posibles equivalentes del mismo ítem de Avain (2000900, 2000147, 2000281, 2000299). Se imputó al primero (lógica BUSCARV); requiere validación posterior. El material ocupa 2 filas en la hoja 1060 NQN (lote/almacén). La cantidad SAP y la física de esta vista son el total del material.</t>
        </is>
      </c>
    </row>
    <row r="182">
      <c r="A182" s="29" t="inlineStr">
        <is>
          <t>San Juan</t>
        </is>
      </c>
      <c r="B182" s="29" t="inlineStr">
        <is>
          <t>1120</t>
        </is>
      </c>
      <c r="C182" s="29" t="inlineStr">
        <is>
          <t>Descartables</t>
        </is>
      </c>
      <c r="D182" s="29" t="inlineStr">
        <is>
          <t>2000090</t>
        </is>
      </c>
      <c r="E182" s="29" t="inlineStr">
        <is>
          <t>MASCARA PARA NEBULIZAR ADULTO</t>
        </is>
      </c>
      <c r="F182" s="29" t="inlineStr">
        <is>
          <t>DESC92</t>
        </is>
      </c>
      <c r="G182" s="29" t="inlineStr">
        <is>
          <t>Mascaras para nebulizar</t>
        </is>
      </c>
      <c r="H182" s="30" t="n">
        <v>100</v>
      </c>
      <c r="I182" s="30" t="n">
        <v>53</v>
      </c>
      <c r="J182" s="30" t="n">
        <v>47</v>
      </c>
      <c r="K182" s="31" t="n">
        <v>1774.2667</v>
      </c>
      <c r="L182" s="31">
        <f>$J182*$K182</f>
        <v/>
      </c>
      <c r="M182" s="42" t="inlineStr">
        <is>
          <t>Media</t>
        </is>
      </c>
      <c r="N182" s="29" t="inlineStr">
        <is>
          <t>Homologado – confianza Media – pendiente de validación</t>
        </is>
      </c>
      <c r="O182" s="29" t="n"/>
      <c r="P182" s="29" t="inlineStr">
        <is>
          <t>Homologación: confianza base Media + confianza SAP Media → Media. Otros códigos SAP del master no están en el stock de este centro: 2000167.</t>
        </is>
      </c>
    </row>
    <row r="183">
      <c r="A183" s="29" t="inlineStr">
        <is>
          <t>Neuquén</t>
        </is>
      </c>
      <c r="B183" s="29" t="inlineStr">
        <is>
          <t>1060</t>
        </is>
      </c>
      <c r="C183" s="29" t="inlineStr">
        <is>
          <t>Medicamentos</t>
        </is>
      </c>
      <c r="D183" s="29" t="inlineStr">
        <is>
          <t>1000027</t>
        </is>
      </c>
      <c r="E183" s="29" t="inlineStr">
        <is>
          <t>LARINGOSCOPIO ADULTO DE TRES RAMAS</t>
        </is>
      </c>
      <c r="F183" s="29" t="inlineStr">
        <is>
          <t>417</t>
        </is>
      </c>
      <c r="G183" s="29" t="inlineStr">
        <is>
          <t>LARINGOSCOPIO</t>
        </is>
      </c>
      <c r="H183" s="30" t="n">
        <v>27</v>
      </c>
      <c r="I183" s="30" t="n">
        <v>8</v>
      </c>
      <c r="J183" s="30" t="n">
        <v>19</v>
      </c>
      <c r="K183" s="31" t="n">
        <v>4261.292592592593</v>
      </c>
      <c r="L183" s="31">
        <f>$J183*$K183</f>
        <v/>
      </c>
      <c r="M183" s="42" t="inlineStr">
        <is>
          <t>Media</t>
        </is>
      </c>
      <c r="N183" s="29" t="inlineStr">
        <is>
          <t>Homologado – confianza Media – pendiente de validación</t>
        </is>
      </c>
      <c r="O183" s="29" t="n"/>
      <c r="P183" s="29" t="inlineStr">
        <is>
          <t>Homologación: confianza base Media + confianza SAP Alta → Media. El material ocupa 2 filas en la hoja 1060 NQN (lote/almacén). La cantidad SAP y la física de esta vista son el total del material.</t>
        </is>
      </c>
    </row>
    <row r="184">
      <c r="A184" s="29" t="inlineStr">
        <is>
          <t>Salta</t>
        </is>
      </c>
      <c r="B184" s="29" t="inlineStr">
        <is>
          <t>1130</t>
        </is>
      </c>
      <c r="C184" s="29" t="inlineStr">
        <is>
          <t>Medicamentos</t>
        </is>
      </c>
      <c r="D184" s="29" t="inlineStr">
        <is>
          <t>2001538</t>
        </is>
      </c>
      <c r="E184" s="29" t="inlineStr">
        <is>
          <t>GASA FURACINADA AL 0,2% x 20U</t>
        </is>
      </c>
      <c r="F184" s="29" t="inlineStr">
        <is>
          <t>128</t>
        </is>
      </c>
      <c r="G184" s="29" t="inlineStr">
        <is>
          <t>Gasa Furacinada caja</t>
        </is>
      </c>
      <c r="H184" s="30" t="n">
        <v>21</v>
      </c>
      <c r="I184" s="30" t="n">
        <v>14</v>
      </c>
      <c r="J184" s="30" t="n">
        <v>7</v>
      </c>
      <c r="K184" s="31" t="n">
        <v>11502.14285714286</v>
      </c>
      <c r="L184" s="31">
        <f>$J184*$K184</f>
        <v/>
      </c>
      <c r="M184" s="42" t="inlineStr">
        <is>
          <t>Media</t>
        </is>
      </c>
      <c r="N184" s="29" t="inlineStr">
        <is>
          <t>Homologado – confianza Media – pendiente de validación</t>
        </is>
      </c>
      <c r="O184" s="29" t="n"/>
      <c r="P184" s="29" t="inlineStr">
        <is>
          <t>Homologación: confianza base Media + confianza SAP Alta → Media. El material ocupa 2 filas en la hoja 1130 Salta (lote/almacén). La cantidad SAP y la física de esta vista son el total del material.</t>
        </is>
      </c>
    </row>
    <row r="185">
      <c r="A185" s="29" t="inlineStr">
        <is>
          <t>Salta</t>
        </is>
      </c>
      <c r="B185" s="29" t="inlineStr">
        <is>
          <t>1130</t>
        </is>
      </c>
      <c r="C185" s="29" t="inlineStr">
        <is>
          <t>Descartables</t>
        </is>
      </c>
      <c r="D185" s="29" t="inlineStr">
        <is>
          <t>2001672</t>
        </is>
      </c>
      <c r="E185" s="29" t="inlineStr">
        <is>
          <t>MANTA DE LANA</t>
        </is>
      </c>
      <c r="F185" s="29" t="inlineStr">
        <is>
          <t>180</t>
        </is>
      </c>
      <c r="G185" s="29" t="inlineStr">
        <is>
          <t>Manta Termica</t>
        </is>
      </c>
      <c r="H185" s="30" t="n">
        <v>10</v>
      </c>
      <c r="I185" s="30" t="n">
        <v>1</v>
      </c>
      <c r="J185" s="30" t="n">
        <v>9</v>
      </c>
      <c r="K185" s="31" t="n">
        <v>8890</v>
      </c>
      <c r="L185" s="31">
        <f>$J185*$K185</f>
        <v/>
      </c>
      <c r="M185" s="38" t="inlineStr">
        <is>
          <t>Baja</t>
        </is>
      </c>
      <c r="N185" s="29" t="inlineStr">
        <is>
          <t>Homologado – confianza Baja – pendiente de validación</t>
        </is>
      </c>
      <c r="O185" s="29" t="n"/>
      <c r="P185" s="29" t="inlineStr">
        <is>
          <t>Homologado al master K-245, pero sus códigos SAP (3000521) no figuran en el stock SAP de este centro. Cruce por nomenclatura: similitud 0.47.</t>
        </is>
      </c>
    </row>
    <row r="186">
      <c r="A186" s="29" t="inlineStr">
        <is>
          <t>Salta</t>
        </is>
      </c>
      <c r="B186" s="29" t="inlineStr">
        <is>
          <t>1130</t>
        </is>
      </c>
      <c r="C186" s="29" t="inlineStr">
        <is>
          <t>Medicamentos</t>
        </is>
      </c>
      <c r="D186" s="29" t="inlineStr">
        <is>
          <t>1000530</t>
        </is>
      </c>
      <c r="E186" s="29" t="inlineStr">
        <is>
          <t>DIFENHIDRAMINA 50 MG COMPRIMIDOS</t>
        </is>
      </c>
      <c r="F186" s="29" t="inlineStr">
        <is>
          <t>102</t>
        </is>
      </c>
      <c r="G186" s="29" t="inlineStr">
        <is>
          <t>Difenhidramina Comprimidos x 50mg</t>
        </is>
      </c>
      <c r="H186" s="30" t="n">
        <v>485</v>
      </c>
      <c r="I186" s="30" t="n">
        <v>200</v>
      </c>
      <c r="J186" s="30" t="n">
        <v>285</v>
      </c>
      <c r="K186" s="31" t="n">
        <v>266.3175257731959</v>
      </c>
      <c r="L186" s="31">
        <f>$J186*$K186</f>
        <v/>
      </c>
      <c r="M186" s="37" t="inlineStr">
        <is>
          <t>Alta</t>
        </is>
      </c>
      <c r="N186" s="29" t="inlineStr">
        <is>
          <t>Homologado – confianza Alta</t>
        </is>
      </c>
      <c r="O186" s="29" t="n"/>
      <c r="P186" s="29" t="inlineStr">
        <is>
          <t>Cruce por nomenclatura: dosis coincide; similitud 0.96.</t>
        </is>
      </c>
    </row>
    <row r="187">
      <c r="A187" s="29" t="inlineStr">
        <is>
          <t>San Juan</t>
        </is>
      </c>
      <c r="B187" s="29" t="inlineStr">
        <is>
          <t>1120</t>
        </is>
      </c>
      <c r="C187" s="29" t="inlineStr">
        <is>
          <t>Medicamentos</t>
        </is>
      </c>
      <c r="D187" s="29" t="inlineStr">
        <is>
          <t>1000384</t>
        </is>
      </c>
      <c r="E187" s="29" t="inlineStr">
        <is>
          <t>RANITIDINA 50 MG AMP</t>
        </is>
      </c>
      <c r="F187" s="29" t="inlineStr">
        <is>
          <t>MED159</t>
        </is>
      </c>
      <c r="G187" s="29" t="inlineStr">
        <is>
          <t>Ranitidina 50 mg amp</t>
        </is>
      </c>
      <c r="H187" s="30" t="n">
        <v>170</v>
      </c>
      <c r="I187" s="30" t="n">
        <v>3</v>
      </c>
      <c r="J187" s="30" t="n">
        <v>167</v>
      </c>
      <c r="K187" s="31" t="n">
        <v>443.0997647058824</v>
      </c>
      <c r="L187" s="31">
        <f>$J187*$K187</f>
        <v/>
      </c>
      <c r="M187" s="37" t="inlineStr">
        <is>
          <t>Alta</t>
        </is>
      </c>
      <c r="N187" s="29" t="inlineStr">
        <is>
          <t>Homologado – confianza Alta</t>
        </is>
      </c>
      <c r="O187" s="41" t="inlineStr">
        <is>
          <t>Valorización a validar: relación de cantidades 57 a 1 entre SAP y el recuento físico. Sugiere distinta unidad de medida (SAP por caja o envase y el recuento por unidad). La diferencia económica de esta fila no debe tomarse como definitiva.</t>
        </is>
      </c>
      <c r="P187" s="29" t="inlineStr">
        <is>
          <t>Cruce por nomenclatura: dosis coincide; similitud 1.00. El material ocupa 2 filas en la hoja 1120 SJ (lote/almacén). La cantidad SAP y la física de esta vista son el total del material.</t>
        </is>
      </c>
    </row>
    <row r="188">
      <c r="A188" s="29" t="inlineStr">
        <is>
          <t>Salta</t>
        </is>
      </c>
      <c r="B188" s="29" t="inlineStr">
        <is>
          <t>1130</t>
        </is>
      </c>
      <c r="C188" s="29" t="inlineStr">
        <is>
          <t>Descartables</t>
        </is>
      </c>
      <c r="D188" s="29" t="inlineStr">
        <is>
          <t>2000354</t>
        </is>
      </c>
      <c r="E188" s="29" t="inlineStr">
        <is>
          <t>APOSITO ESTERIL (G+A) 10X20CM</t>
        </is>
      </c>
      <c r="F188" s="29" t="inlineStr">
        <is>
          <t>37</t>
        </is>
      </c>
      <c r="G188" s="29" t="inlineStr">
        <is>
          <t>Apósitos estériles</t>
        </is>
      </c>
      <c r="H188" s="30" t="n">
        <v>700</v>
      </c>
      <c r="I188" s="30" t="n">
        <v>294</v>
      </c>
      <c r="J188" s="30" t="n">
        <v>406</v>
      </c>
      <c r="K188" s="31" t="n">
        <v>175.1299857142857</v>
      </c>
      <c r="L188" s="31">
        <f>$J188*$K188</f>
        <v/>
      </c>
      <c r="M188" s="42" t="inlineStr">
        <is>
          <t>Media</t>
        </is>
      </c>
      <c r="N188" s="29" t="inlineStr">
        <is>
          <t>Homologado – confianza Media – pendiente de validación</t>
        </is>
      </c>
      <c r="O188" s="29" t="n"/>
      <c r="P188" s="29" t="inlineStr">
        <is>
          <t>Homologación: confianza base Media + confianza SAP Alta → Media. Otros códigos SAP del master no están en el stock de este centro: 2000098, 2000278, 2000279.</t>
        </is>
      </c>
    </row>
    <row r="189">
      <c r="A189" s="29" t="inlineStr">
        <is>
          <t>Neuquén</t>
        </is>
      </c>
      <c r="B189" s="29" t="inlineStr">
        <is>
          <t>1060</t>
        </is>
      </c>
      <c r="C189" s="29" t="inlineStr">
        <is>
          <t>Descartables</t>
        </is>
      </c>
      <c r="D189" s="29" t="inlineStr">
        <is>
          <t>2000007</t>
        </is>
      </c>
      <c r="E189" s="29" t="inlineStr">
        <is>
          <t>AGUJA HIPODERMICA 25G x ⅝ - 16/5</t>
        </is>
      </c>
      <c r="F189" s="29" t="inlineStr">
        <is>
          <t>356</t>
        </is>
      </c>
      <c r="G189" s="29" t="inlineStr">
        <is>
          <t>AGUJA 16X5</t>
        </is>
      </c>
      <c r="H189" s="30" t="n">
        <v>3641</v>
      </c>
      <c r="I189" s="30" t="n">
        <v>895</v>
      </c>
      <c r="J189" s="30" t="n">
        <v>2746</v>
      </c>
      <c r="K189" s="31" t="n">
        <v>25.48375171656138</v>
      </c>
      <c r="L189" s="31">
        <f>$J189*$K189</f>
        <v/>
      </c>
      <c r="M189" s="38" t="inlineStr">
        <is>
          <t>Baja</t>
        </is>
      </c>
      <c r="N189" s="29" t="inlineStr">
        <is>
          <t>Homologado – confianza Baja – pendiente de validación</t>
        </is>
      </c>
      <c r="O189" s="29" t="n"/>
      <c r="P189" s="29" t="inlineStr">
        <is>
          <t>Homologación: confianza base Alta + confianza SAP Alta → Alta. Aunque la homologación vincula estos registros, la presentación no coincide con el material imputado (calibre/talle/medida distinta; similitud 0.28). Nivel degradado a Baja: verificar si corresponde otro código SAP. El material ocupa 3 filas en la hoja 1060 NQN (lote/almacén). La cantidad SAP y la física de esta vista son el total del material.</t>
        </is>
      </c>
    </row>
    <row r="190">
      <c r="A190" s="29" t="inlineStr">
        <is>
          <t>San Juan</t>
        </is>
      </c>
      <c r="B190" s="29" t="inlineStr">
        <is>
          <t>1120</t>
        </is>
      </c>
      <c r="C190" s="29" t="inlineStr">
        <is>
          <t>Medicamentos</t>
        </is>
      </c>
      <c r="D190" s="29" t="inlineStr">
        <is>
          <t>1000486</t>
        </is>
      </c>
      <c r="E190" s="29" t="inlineStr">
        <is>
          <t>AZITROMICINA 500 MG COMP</t>
        </is>
      </c>
      <c r="F190" s="29" t="inlineStr">
        <is>
          <t>MED18</t>
        </is>
      </c>
      <c r="G190" s="29" t="inlineStr">
        <is>
          <t>Azitromicina Comp x 500 mg</t>
        </is>
      </c>
      <c r="H190" s="30" t="n">
        <v>164</v>
      </c>
      <c r="I190" s="30" t="n">
        <v>6</v>
      </c>
      <c r="J190" s="30" t="n">
        <v>158</v>
      </c>
      <c r="K190" s="31" t="n">
        <v>441.3656707317073</v>
      </c>
      <c r="L190" s="31">
        <f>$J190*$K190</f>
        <v/>
      </c>
      <c r="M190" s="37" t="inlineStr">
        <is>
          <t>Alta</t>
        </is>
      </c>
      <c r="N190" s="29" t="inlineStr">
        <is>
          <t>Homologado – confianza Alta</t>
        </is>
      </c>
      <c r="O190" s="29" t="n"/>
      <c r="P190" s="29" t="inlineStr">
        <is>
          <t>Cruce por nomenclatura: dosis coincide; similitud 0.95. El material ocupa 3 filas en la hoja 1120 SJ (lote/almacén). La cantidad SAP y la física de esta vista son el total del material.</t>
        </is>
      </c>
    </row>
    <row r="191">
      <c r="A191" s="29" t="inlineStr">
        <is>
          <t>Neuquén</t>
        </is>
      </c>
      <c r="B191" s="29" t="inlineStr">
        <is>
          <t>1060</t>
        </is>
      </c>
      <c r="C191" s="29" t="inlineStr">
        <is>
          <t>Descartables</t>
        </is>
      </c>
      <c r="D191" s="29" t="inlineStr">
        <is>
          <t>2000029</t>
        </is>
      </c>
      <c r="E191" s="29" t="inlineStr">
        <is>
          <t>JERINGA 20 ML</t>
        </is>
      </c>
      <c r="F191" s="29" t="inlineStr">
        <is>
          <t>523</t>
        </is>
      </c>
      <c r="G191" s="29" t="inlineStr">
        <is>
          <t>JERINGAS 20 ML</t>
        </is>
      </c>
      <c r="H191" s="30" t="n">
        <v>500</v>
      </c>
      <c r="I191" s="30" t="n">
        <v>58</v>
      </c>
      <c r="J191" s="30" t="n">
        <v>442</v>
      </c>
      <c r="K191" s="31" t="n">
        <v>156.00714</v>
      </c>
      <c r="L191" s="31">
        <f>$J191*$K191</f>
        <v/>
      </c>
      <c r="M191" s="38" t="inlineStr">
        <is>
          <t>Baja</t>
        </is>
      </c>
      <c r="N191" s="29" t="inlineStr">
        <is>
          <t>Homologado – confianza Baja – pendiente de validación</t>
        </is>
      </c>
      <c r="O191" s="29" t="n"/>
      <c r="P191" s="29" t="inlineStr">
        <is>
          <t>Homologación: confianza base Baja + confianza SAP Alta → Baja. Otros códigos SAP del master no están en el stock de este centro: 2002429, 2002430. El material ocupa 2 filas en la hoja 1060 NQN (lote/almacén). La cantidad SAP y la física de esta vista son el total del material.</t>
        </is>
      </c>
    </row>
    <row r="192">
      <c r="A192" s="29" t="inlineStr">
        <is>
          <t>San Juan</t>
        </is>
      </c>
      <c r="B192" s="29" t="inlineStr">
        <is>
          <t>1120</t>
        </is>
      </c>
      <c r="C192" s="29" t="inlineStr">
        <is>
          <t>Descartables</t>
        </is>
      </c>
      <c r="D192" s="29" t="inlineStr">
        <is>
          <t>2000038</t>
        </is>
      </c>
      <c r="E192" s="29" t="inlineStr">
        <is>
          <t>ALGODON HIDROFILO X 500GR</t>
        </is>
      </c>
      <c r="F192" s="29" t="inlineStr">
        <is>
          <t>DESC19</t>
        </is>
      </c>
      <c r="G192" s="29" t="inlineStr">
        <is>
          <t>Algodón x 500 g</t>
        </is>
      </c>
      <c r="H192" s="30" t="n">
        <v>36</v>
      </c>
      <c r="I192" s="30" t="n">
        <v>10</v>
      </c>
      <c r="J192" s="30" t="n">
        <v>26</v>
      </c>
      <c r="K192" s="31" t="n">
        <v>2648.784444444444</v>
      </c>
      <c r="L192" s="31">
        <f>$J192*$K192</f>
        <v/>
      </c>
      <c r="M192" s="38" t="inlineStr">
        <is>
          <t>Baja</t>
        </is>
      </c>
      <c r="N192" s="29" t="inlineStr">
        <is>
          <t>Homologado – confianza Baja – pendiente de validación</t>
        </is>
      </c>
      <c r="O192" s="29" t="n"/>
      <c r="P192" s="29" t="inlineStr">
        <is>
          <t>La denominación del inventario («Algodón x 500 g») difiere de la que registra el master para ese código («Algodón (paquete)»). Nivel degradado a Baja hasta validar la equivalencia. Homologación: confianza base Alta + confianza SAP Media → Baja. Otros códigos SAP del master no están en el stock de este centro: 2000339, 2000459, 2001054, 2001699.</t>
        </is>
      </c>
    </row>
    <row r="193">
      <c r="A193" s="29" t="inlineStr">
        <is>
          <t>Neuquén</t>
        </is>
      </c>
      <c r="B193" s="29" t="inlineStr">
        <is>
          <t>1060</t>
        </is>
      </c>
      <c r="C193" s="29" t="inlineStr">
        <is>
          <t>Descartables</t>
        </is>
      </c>
      <c r="D193" s="29" t="inlineStr">
        <is>
          <t>2000003</t>
        </is>
      </c>
      <c r="E193" s="29" t="inlineStr">
        <is>
          <t>CATETER INTRAVENOSO 16G T/ABBOCATH</t>
        </is>
      </c>
      <c r="F193" s="29" t="inlineStr">
        <is>
          <t>268</t>
        </is>
      </c>
      <c r="G193" s="29" t="inlineStr">
        <is>
          <t>Abocath n° 16</t>
        </is>
      </c>
      <c r="H193" s="30" t="n">
        <v>535</v>
      </c>
      <c r="I193" s="30" t="n">
        <v>241</v>
      </c>
      <c r="J193" s="30" t="n">
        <v>294</v>
      </c>
      <c r="K193" s="31" t="n">
        <v>231.427214953271</v>
      </c>
      <c r="L193" s="31">
        <f>$J193*$K193</f>
        <v/>
      </c>
      <c r="M193" s="37" t="inlineStr">
        <is>
          <t>Alta</t>
        </is>
      </c>
      <c r="N193" s="29" t="inlineStr">
        <is>
          <t>Homologado – confianza Alta</t>
        </is>
      </c>
      <c r="O193" s="29" t="n"/>
      <c r="P193" s="29" t="inlineStr">
        <is>
          <t>Homologación: confianza base Alta + confianza SAP Alta → Alta. Otros códigos SAP del master no están en el stock de este centro: 2001218. El material ocupa 3 filas en la hoja 1060 NQN (lote/almacén). La cantidad SAP y la física de esta vista son el total del material.</t>
        </is>
      </c>
    </row>
    <row r="194">
      <c r="A194" s="29" t="inlineStr">
        <is>
          <t>Neuquén</t>
        </is>
      </c>
      <c r="B194" s="29" t="inlineStr">
        <is>
          <t>1060</t>
        </is>
      </c>
      <c r="C194" s="29" t="inlineStr">
        <is>
          <t>Descartables</t>
        </is>
      </c>
      <c r="D194" s="29" t="inlineStr">
        <is>
          <t>2000205</t>
        </is>
      </c>
      <c r="E194" s="29" t="inlineStr">
        <is>
          <t>TELA ADHE HIPOALERGENICA DE SEDA 5CM</t>
        </is>
      </c>
      <c r="F194" s="29" t="inlineStr">
        <is>
          <t>483</t>
        </is>
      </c>
      <c r="G194" s="29" t="inlineStr">
        <is>
          <t>CINTA ADHESIVA 5 CM</t>
        </is>
      </c>
      <c r="H194" s="30" t="n">
        <v>600</v>
      </c>
      <c r="I194" s="30" t="n">
        <v>0</v>
      </c>
      <c r="J194" s="30" t="n">
        <v>600</v>
      </c>
      <c r="K194" s="31" t="n">
        <v>112.81</v>
      </c>
      <c r="L194" s="31">
        <f>$J194*$K194</f>
        <v/>
      </c>
      <c r="M194" s="38" t="inlineStr">
        <is>
          <t>Baja</t>
        </is>
      </c>
      <c r="N194" s="29" t="inlineStr">
        <is>
          <t>Homologado – confianza Baja – pendiente de validación</t>
        </is>
      </c>
      <c r="O194" s="29" t="n"/>
      <c r="P194" s="29" t="inlineStr">
        <is>
          <t>Homologación: confianza base Media + confianza SAP Alta → Media. La nomenclatura del material imputado no respalda por sí sola la equivalencia (similitud 0.31); el vínculo proviene sólo de la homologación. Nivel degradado a Baja. Otros códigos SAP del master no están en el stock de este centro: 2000289, 2001334.</t>
        </is>
      </c>
    </row>
    <row r="195">
      <c r="A195" s="29" t="inlineStr">
        <is>
          <t>Neuquén</t>
        </is>
      </c>
      <c r="B195" s="29" t="inlineStr">
        <is>
          <t>1060</t>
        </is>
      </c>
      <c r="C195" s="29" t="inlineStr">
        <is>
          <t>Descartables</t>
        </is>
      </c>
      <c r="D195" s="29" t="inlineStr">
        <is>
          <t>2001251</t>
        </is>
      </c>
      <c r="E195" s="29" t="inlineStr">
        <is>
          <t>BARBIJO KN95</t>
        </is>
      </c>
      <c r="F195" s="29" t="inlineStr">
        <is>
          <t>338; 343</t>
        </is>
      </c>
      <c r="G195" s="29" t="inlineStr">
        <is>
          <t>BARBIJOS; BARBIJOS N95</t>
        </is>
      </c>
      <c r="H195" s="30" t="n">
        <v>1720</v>
      </c>
      <c r="I195" s="30" t="n">
        <v>530</v>
      </c>
      <c r="J195" s="30" t="n">
        <v>1190</v>
      </c>
      <c r="K195" s="31" t="n">
        <v>56.1</v>
      </c>
      <c r="L195" s="31">
        <f>$J195*$K195</f>
        <v/>
      </c>
      <c r="M195" s="38" t="inlineStr">
        <is>
          <t>Baja</t>
        </is>
      </c>
      <c r="N195" s="29" t="inlineStr">
        <is>
          <t>Homologado – confianza Baja – pendiente de validación</t>
        </is>
      </c>
      <c r="O195" s="29" t="n"/>
      <c r="P195" s="29" t="inlineStr">
        <is>
          <t>Varias denominaciones del inventario físico corresponden a este material SAP (338 BARBIJOS; 343 BARBIJOS N95). Se sumaron las cantidades físicas. Homologado al master D-155, pero sus códigos SAP (2001263) no figuran en el stock SAP de este centro. Cruce por nomenclatura: similitud 0.79. Cruce por nomenclatura: similitud 0.54. El material ocupa 3 filas en la hoja 1060 NQN (lote/almacén). La cantidad SAP y la física de esta vista son el total del material.</t>
        </is>
      </c>
    </row>
    <row r="196">
      <c r="A196" s="29" t="inlineStr">
        <is>
          <t>San Juan</t>
        </is>
      </c>
      <c r="B196" s="29" t="inlineStr">
        <is>
          <t>1120</t>
        </is>
      </c>
      <c r="C196" s="29" t="inlineStr">
        <is>
          <t>Descartables</t>
        </is>
      </c>
      <c r="D196" s="29" t="inlineStr">
        <is>
          <t>2001219</t>
        </is>
      </c>
      <c r="E196" s="29" t="inlineStr">
        <is>
          <t>OXIMETRO DE PULSO</t>
        </is>
      </c>
      <c r="F196" s="29" t="inlineStr">
        <is>
          <t>DESC113</t>
        </is>
      </c>
      <c r="G196" s="29" t="inlineStr">
        <is>
          <t>Saturómetro</t>
        </is>
      </c>
      <c r="H196" s="30" t="n">
        <v>9</v>
      </c>
      <c r="I196" s="30" t="n">
        <v>4</v>
      </c>
      <c r="J196" s="30" t="n">
        <v>5</v>
      </c>
      <c r="K196" s="31" t="n">
        <v>13350.29777777778</v>
      </c>
      <c r="L196" s="31">
        <f>$J196*$K196</f>
        <v/>
      </c>
      <c r="M196" s="42" t="inlineStr">
        <is>
          <t>Media</t>
        </is>
      </c>
      <c r="N196" s="29" t="inlineStr">
        <is>
          <t>Homologado – confianza Media – pendiente de validación</t>
        </is>
      </c>
      <c r="O196" s="29" t="n"/>
      <c r="P196" s="29" t="inlineStr">
        <is>
          <t>Homologación: confianza base Media + confianza SAP Alta → Media. Otros códigos SAP del master no están en el stock de este centro: 5000971, 5004072, 2001510.</t>
        </is>
      </c>
    </row>
    <row r="197">
      <c r="A197" s="29" t="inlineStr">
        <is>
          <t>Salta</t>
        </is>
      </c>
      <c r="B197" s="29" t="inlineStr">
        <is>
          <t>1130</t>
        </is>
      </c>
      <c r="C197" s="29" t="inlineStr">
        <is>
          <t>Medicamentos</t>
        </is>
      </c>
      <c r="D197" s="29" t="inlineStr">
        <is>
          <t>1005232</t>
        </is>
      </c>
      <c r="E197" s="29" t="inlineStr">
        <is>
          <t>CIPROFLOXACINA+DEXAMETASONA GTS OFT</t>
        </is>
      </c>
      <c r="F197" s="29" t="inlineStr">
        <is>
          <t>70</t>
        </is>
      </c>
      <c r="G197" s="29" t="inlineStr">
        <is>
          <t>Ciprofloxacina + Dexametasona Gotas oftálmicas x5ml</t>
        </is>
      </c>
      <c r="H197" s="30" t="n">
        <v>30</v>
      </c>
      <c r="I197" s="30" t="n">
        <v>15</v>
      </c>
      <c r="J197" s="30" t="n">
        <v>15</v>
      </c>
      <c r="K197" s="31" t="n">
        <v>4439.37</v>
      </c>
      <c r="L197" s="31">
        <f>$J197*$K197</f>
        <v/>
      </c>
      <c r="M197" s="37" t="inlineStr">
        <is>
          <t>Alta</t>
        </is>
      </c>
      <c r="N197" s="29" t="inlineStr">
        <is>
          <t>Homologado – confianza Alta</t>
        </is>
      </c>
      <c r="O197" s="29" t="n"/>
      <c r="P197" s="29" t="inlineStr">
        <is>
          <t>Homologación: confianza base Alta + confianza SAP Alta → Alta.</t>
        </is>
      </c>
    </row>
    <row r="198">
      <c r="A198" s="29" t="inlineStr">
        <is>
          <t>Neuquén</t>
        </is>
      </c>
      <c r="B198" s="29" t="inlineStr">
        <is>
          <t>1060</t>
        </is>
      </c>
      <c r="C198" s="29" t="inlineStr">
        <is>
          <t>Descartables</t>
        </is>
      </c>
      <c r="D198" s="29" t="inlineStr">
        <is>
          <t>2000026</t>
        </is>
      </c>
      <c r="E198" s="29" t="inlineStr">
        <is>
          <t>JERINGA TUBERCULINA X 1 CC</t>
        </is>
      </c>
      <c r="F198" s="29" t="inlineStr">
        <is>
          <t>302</t>
        </is>
      </c>
      <c r="G198" s="29" t="inlineStr">
        <is>
          <t>JERINGAS 1 ML</t>
        </is>
      </c>
      <c r="H198" s="30" t="n">
        <v>2200</v>
      </c>
      <c r="I198" s="30" t="n">
        <v>523</v>
      </c>
      <c r="J198" s="30" t="n">
        <v>1677</v>
      </c>
      <c r="K198" s="31" t="n">
        <v>39.43093636363636</v>
      </c>
      <c r="L198" s="31">
        <f>$J198*$K198</f>
        <v/>
      </c>
      <c r="M198" s="42" t="inlineStr">
        <is>
          <t>Media</t>
        </is>
      </c>
      <c r="N198" s="29" t="inlineStr">
        <is>
          <t>Homologado – confianza Media – pendiente de validación</t>
        </is>
      </c>
      <c r="O198" s="29" t="n"/>
      <c r="P198" s="29" t="inlineStr">
        <is>
          <t>Homologación: confianza base Media + confianza SAP Media → Media. El cruce SAP–Avain identificó 2 códigos SAP como posibles equivalentes del mismo ítem de Avain (2000026, 2000451). Se imputó al primero (lógica BUSCARV); requiere validación posterior. El material ocupa 3 filas en la hoja 1060 NQN (lote/almacén). La cantidad SAP y la física de esta vista son el total del material.</t>
        </is>
      </c>
    </row>
    <row r="199">
      <c r="A199" s="29" t="inlineStr">
        <is>
          <t>Neuquén</t>
        </is>
      </c>
      <c r="B199" s="29" t="inlineStr">
        <is>
          <t>1060</t>
        </is>
      </c>
      <c r="C199" s="29" t="inlineStr">
        <is>
          <t>Medicamentos</t>
        </is>
      </c>
      <c r="D199" s="29" t="inlineStr">
        <is>
          <t>1000526</t>
        </is>
      </c>
      <c r="E199" s="29" t="inlineStr">
        <is>
          <t>CLARITROMICINA 500 COMPRIMIDOS</t>
        </is>
      </c>
      <c r="F199" s="29" t="inlineStr">
        <is>
          <t>59</t>
        </is>
      </c>
      <c r="G199" s="29" t="inlineStr">
        <is>
          <t>CLARITROMICINA</t>
        </is>
      </c>
      <c r="H199" s="30" t="n">
        <v>680</v>
      </c>
      <c r="I199" s="30" t="n">
        <v>230</v>
      </c>
      <c r="J199" s="30" t="n">
        <v>450</v>
      </c>
      <c r="K199" s="31" t="n">
        <v>144.5804705882353</v>
      </c>
      <c r="L199" s="31">
        <f>$J199*$K199</f>
        <v/>
      </c>
      <c r="M199" s="42" t="inlineStr">
        <is>
          <t>Media</t>
        </is>
      </c>
      <c r="N199" s="29" t="inlineStr">
        <is>
          <t>Homologado – confianza Media – pendiente de validación</t>
        </is>
      </c>
      <c r="O199" s="29" t="n"/>
      <c r="P199" s="29" t="inlineStr">
        <is>
          <t>Homologación: confianza base Media + confianza SAP Media → Media. El material ocupa 4 filas en la hoja 1060 NQN (lote/almacén). La cantidad SAP y la física de esta vista son el total del material.</t>
        </is>
      </c>
    </row>
    <row r="200">
      <c r="A200" s="29" t="inlineStr">
        <is>
          <t>Neuquén</t>
        </is>
      </c>
      <c r="B200" s="29" t="inlineStr">
        <is>
          <t>1060</t>
        </is>
      </c>
      <c r="C200" s="29" t="inlineStr">
        <is>
          <t>Medicamentos</t>
        </is>
      </c>
      <c r="D200" s="29" t="inlineStr">
        <is>
          <t>1000130</t>
        </is>
      </c>
      <c r="E200" s="29" t="inlineStr">
        <is>
          <t>BROMURO IPRATROPIO 0.25 MG/ ML GOTAS</t>
        </is>
      </c>
      <c r="F200" s="29" t="inlineStr">
        <is>
          <t>34</t>
        </is>
      </c>
      <c r="G200" s="29" t="inlineStr">
        <is>
          <t>BROMURO DE IPRATROPIO</t>
        </is>
      </c>
      <c r="H200" s="30" t="n">
        <v>37</v>
      </c>
      <c r="I200" s="30" t="n">
        <v>34</v>
      </c>
      <c r="J200" s="30" t="n">
        <v>3</v>
      </c>
      <c r="K200" s="31" t="n">
        <v>21655.5672972973</v>
      </c>
      <c r="L200" s="31">
        <f>$J200*$K200</f>
        <v/>
      </c>
      <c r="M200" s="42" t="inlineStr">
        <is>
          <t>Media</t>
        </is>
      </c>
      <c r="N200" s="29" t="inlineStr">
        <is>
          <t>Homologado – confianza Media – pendiente de validación</t>
        </is>
      </c>
      <c r="O200" s="29" t="n"/>
      <c r="P200" s="29" t="inlineStr">
        <is>
          <t>Homologación: confianza base Media + confianza SAP Media → Media. Otros códigos SAP del master no están en el stock de este centro: 1001128. El material ocupa 3 filas en la hoja 1060 NQN (lote/almacén). La cantidad SAP y la física de esta vista son el total del material.</t>
        </is>
      </c>
    </row>
    <row r="201">
      <c r="A201" s="29" t="inlineStr">
        <is>
          <t>Neuquén</t>
        </is>
      </c>
      <c r="B201" s="29" t="inlineStr">
        <is>
          <t>1060</t>
        </is>
      </c>
      <c r="C201" s="29" t="inlineStr">
        <is>
          <t>Medicamentos</t>
        </is>
      </c>
      <c r="D201" s="29" t="inlineStr">
        <is>
          <t>1000029</t>
        </is>
      </c>
      <c r="E201" s="29" t="inlineStr">
        <is>
          <t>ORINAL MASCULINO (PAPAGAYO)</t>
        </is>
      </c>
      <c r="F201" s="29" t="inlineStr">
        <is>
          <t>392</t>
        </is>
      </c>
      <c r="G201" s="29" t="inlineStr">
        <is>
          <t>PAPAGAYO</t>
        </is>
      </c>
      <c r="H201" s="30" t="n">
        <v>177</v>
      </c>
      <c r="I201" s="30" t="n">
        <v>9</v>
      </c>
      <c r="J201" s="30" t="n">
        <v>168</v>
      </c>
      <c r="K201" s="31" t="n">
        <v>378.117175141243</v>
      </c>
      <c r="L201" s="31">
        <f>$J201*$K201</f>
        <v/>
      </c>
      <c r="M201" s="42" t="inlineStr">
        <is>
          <t>Media</t>
        </is>
      </c>
      <c r="N201" s="29" t="inlineStr">
        <is>
          <t>Homologado – confianza Media – pendiente de validación</t>
        </is>
      </c>
      <c r="O201" s="29" t="n"/>
      <c r="P201" s="29" t="inlineStr">
        <is>
          <t>Cruce por nomenclatura: similitud 0.68. El material ocupa 6 filas en la hoja 1060 NQN (lote/almacén). La cantidad SAP y la física de esta vista son el total del material.</t>
        </is>
      </c>
    </row>
    <row r="202">
      <c r="A202" s="29" t="inlineStr">
        <is>
          <t>San Juan</t>
        </is>
      </c>
      <c r="B202" s="29" t="inlineStr">
        <is>
          <t>1120</t>
        </is>
      </c>
      <c r="C202" s="29" t="inlineStr">
        <is>
          <t>Descartables</t>
        </is>
      </c>
      <c r="D202" s="29" t="inlineStr">
        <is>
          <t>2000009</t>
        </is>
      </c>
      <c r="E202" s="29" t="inlineStr">
        <is>
          <t>AGUJA HIPODERMICA 21G x 1 ½ - 40/8</t>
        </is>
      </c>
      <c r="F202" s="29" t="inlineStr">
        <is>
          <t>DESC13</t>
        </is>
      </c>
      <c r="G202" s="29" t="inlineStr">
        <is>
          <t>Agujas 40/8</t>
        </is>
      </c>
      <c r="H202" s="30" t="n">
        <v>1229</v>
      </c>
      <c r="I202" s="30" t="n">
        <v>100</v>
      </c>
      <c r="J202" s="30" t="n">
        <v>1129</v>
      </c>
      <c r="K202" s="31" t="n">
        <v>55.78667209113101</v>
      </c>
      <c r="L202" s="31">
        <f>$J202*$K202</f>
        <v/>
      </c>
      <c r="M202" s="37" t="inlineStr">
        <is>
          <t>Alta</t>
        </is>
      </c>
      <c r="N202" s="29" t="inlineStr">
        <is>
          <t>Homologado – confianza Alta</t>
        </is>
      </c>
      <c r="O202" s="29" t="n"/>
      <c r="P202" s="29" t="inlineStr">
        <is>
          <t>Homologación: confianza base Alta + confianza SAP Alta → Alta.</t>
        </is>
      </c>
    </row>
    <row r="203">
      <c r="A203" s="29" t="inlineStr">
        <is>
          <t>Neuquén</t>
        </is>
      </c>
      <c r="B203" s="29" t="inlineStr">
        <is>
          <t>1060</t>
        </is>
      </c>
      <c r="C203" s="29" t="inlineStr">
        <is>
          <t>Descartables</t>
        </is>
      </c>
      <c r="D203" s="29" t="inlineStr">
        <is>
          <t>2000006</t>
        </is>
      </c>
      <c r="E203" s="29" t="inlineStr">
        <is>
          <t>CATETER INTRAVENOSO 22G T/ABBOCATH</t>
        </is>
      </c>
      <c r="F203" s="29" t="inlineStr">
        <is>
          <t>522</t>
        </is>
      </c>
      <c r="G203" s="29" t="inlineStr">
        <is>
          <t>Abbocath n° 22</t>
        </is>
      </c>
      <c r="H203" s="30" t="n">
        <v>300</v>
      </c>
      <c r="I203" s="30" t="n">
        <v>90</v>
      </c>
      <c r="J203" s="30" t="n">
        <v>210</v>
      </c>
      <c r="K203" s="31" t="n">
        <v>296.9348</v>
      </c>
      <c r="L203" s="31">
        <f>$J203*$K203</f>
        <v/>
      </c>
      <c r="M203" s="38" t="inlineStr">
        <is>
          <t>Baja</t>
        </is>
      </c>
      <c r="N203" s="29" t="inlineStr">
        <is>
          <t>Homologado – confianza Baja – pendiente de validación</t>
        </is>
      </c>
      <c r="O203" s="29" t="n"/>
      <c r="P203" s="29" t="inlineStr">
        <is>
          <t>Homologación: confianza base Baja + confianza SAP Alta → Baja. El material ocupa 2 filas en la hoja 1060 NQN (lote/almacén). La cantidad SAP y la física de esta vista son el total del material.</t>
        </is>
      </c>
    </row>
    <row r="204">
      <c r="A204" s="29" t="inlineStr">
        <is>
          <t>Neuquén</t>
        </is>
      </c>
      <c r="B204" s="29" t="inlineStr">
        <is>
          <t>1060</t>
        </is>
      </c>
      <c r="C204" s="29" t="inlineStr">
        <is>
          <t>Medicamentos</t>
        </is>
      </c>
      <c r="D204" s="29" t="inlineStr">
        <is>
          <t>1000182</t>
        </is>
      </c>
      <c r="E204" s="29" t="inlineStr">
        <is>
          <t>METOCLOPRAMIDA COMPRIMIDO</t>
        </is>
      </c>
      <c r="F204" s="29" t="inlineStr">
        <is>
          <t>397</t>
        </is>
      </c>
      <c r="G204" s="29" t="inlineStr">
        <is>
          <t>METOCLOPRAMIDA COMP SUBLINGUALES</t>
        </is>
      </c>
      <c r="H204" s="30" t="n">
        <v>410</v>
      </c>
      <c r="I204" s="30" t="n">
        <v>60</v>
      </c>
      <c r="J204" s="30" t="n">
        <v>350</v>
      </c>
      <c r="K204" s="31" t="n">
        <v>169.3873170731707</v>
      </c>
      <c r="L204" s="31">
        <f>$J204*$K204</f>
        <v/>
      </c>
      <c r="M204" s="38" t="inlineStr">
        <is>
          <t>Baja</t>
        </is>
      </c>
      <c r="N204" s="29" t="inlineStr">
        <is>
          <t>Homologado – confianza Baja – pendiente de validación</t>
        </is>
      </c>
      <c r="O204" s="29" t="n"/>
      <c r="P204" s="29" t="inlineStr">
        <is>
          <t>Cruce por nomenclatura: similitud 0.77. El material ocupa 5 filas en la hoja 1060 NQN (lote/almacén). La cantidad SAP y la física de esta vista son el total del material.</t>
        </is>
      </c>
    </row>
    <row r="205">
      <c r="A205" s="29" t="inlineStr">
        <is>
          <t>Salta</t>
        </is>
      </c>
      <c r="B205" s="29" t="inlineStr">
        <is>
          <t>1130</t>
        </is>
      </c>
      <c r="C205" s="29" t="inlineStr">
        <is>
          <t>Descartables</t>
        </is>
      </c>
      <c r="D205" s="29" t="inlineStr">
        <is>
          <t>2000035</t>
        </is>
      </c>
      <c r="E205" s="29" t="inlineStr">
        <is>
          <t>TENSIOMETRO ADULTO</t>
        </is>
      </c>
      <c r="F205" s="29" t="inlineStr">
        <is>
          <t>233</t>
        </is>
      </c>
      <c r="G205" s="29" t="inlineStr">
        <is>
          <t>Tensiometro Manual</t>
        </is>
      </c>
      <c r="H205" s="30" t="n">
        <v>7</v>
      </c>
      <c r="I205" s="30" t="n">
        <v>4</v>
      </c>
      <c r="J205" s="30" t="n">
        <v>3</v>
      </c>
      <c r="K205" s="31" t="n">
        <v>17138.61714285714</v>
      </c>
      <c r="L205" s="31">
        <f>$J205*$K205</f>
        <v/>
      </c>
      <c r="M205" s="42" t="inlineStr">
        <is>
          <t>Media</t>
        </is>
      </c>
      <c r="N205" s="29" t="inlineStr">
        <is>
          <t>Homologado – confianza Media – pendiente de validación</t>
        </is>
      </c>
      <c r="O205" s="29" t="n"/>
      <c r="P205" s="29" t="inlineStr">
        <is>
          <t>Homologación: confianza base Media + confianza SAP Alta → Media.</t>
        </is>
      </c>
    </row>
    <row r="206">
      <c r="A206" s="29" t="inlineStr">
        <is>
          <t>Salta</t>
        </is>
      </c>
      <c r="B206" s="29" t="inlineStr">
        <is>
          <t>1130</t>
        </is>
      </c>
      <c r="C206" s="29" t="inlineStr">
        <is>
          <t>Medicamentos</t>
        </is>
      </c>
      <c r="D206" s="29" t="inlineStr">
        <is>
          <t>1000045</t>
        </is>
      </c>
      <c r="E206" s="29" t="inlineStr">
        <is>
          <t>DICLOFENAC 75MG AMPOLLA 3ML</t>
        </is>
      </c>
      <c r="F206" s="29" t="inlineStr">
        <is>
          <t>97</t>
        </is>
      </c>
      <c r="G206" s="29" t="inlineStr">
        <is>
          <t>Diclofenac inyectable 1 amp=3ml x 75mg</t>
        </is>
      </c>
      <c r="H206" s="30" t="n">
        <v>550</v>
      </c>
      <c r="I206" s="30" t="n">
        <v>460</v>
      </c>
      <c r="J206" s="30" t="n">
        <v>90</v>
      </c>
      <c r="K206" s="31" t="n">
        <v>549.9184181818182</v>
      </c>
      <c r="L206" s="31">
        <f>$J206*$K206</f>
        <v/>
      </c>
      <c r="M206" s="37" t="inlineStr">
        <is>
          <t>Alta</t>
        </is>
      </c>
      <c r="N206" s="29" t="inlineStr">
        <is>
          <t>Homologado – confianza Alta</t>
        </is>
      </c>
      <c r="O206" s="29" t="n"/>
      <c r="P206" s="29" t="inlineStr">
        <is>
          <t>Homologación: confianza base Alta + confianza SAP Alta → Alta. El material ocupa 2 filas en la hoja 1130 Salta (lote/almacén). La cantidad SAP y la física de esta vista son el total del material.</t>
        </is>
      </c>
    </row>
    <row r="207">
      <c r="A207" s="29" t="inlineStr">
        <is>
          <t>San Juan</t>
        </is>
      </c>
      <c r="B207" s="29" t="inlineStr">
        <is>
          <t>1120</t>
        </is>
      </c>
      <c r="C207" s="29" t="inlineStr">
        <is>
          <t>Medicamentos</t>
        </is>
      </c>
      <c r="D207" s="29" t="inlineStr">
        <is>
          <t>1000129</t>
        </is>
      </c>
      <c r="E207" s="29" t="inlineStr">
        <is>
          <t>KETOROLAC 10MG SUBLINGUAL</t>
        </is>
      </c>
      <c r="F207" s="29" t="inlineStr">
        <is>
          <t>MED110</t>
        </is>
      </c>
      <c r="G207" s="29" t="inlineStr">
        <is>
          <t>Ketorolac Comp SL X 10 mg</t>
        </is>
      </c>
      <c r="H207" s="30" t="n">
        <v>1693</v>
      </c>
      <c r="I207" s="30" t="n">
        <v>920</v>
      </c>
      <c r="J207" s="30" t="n">
        <v>773</v>
      </c>
      <c r="K207" s="31" t="n">
        <v>63.42787950383934</v>
      </c>
      <c r="L207" s="31">
        <f>$J207*$K207</f>
        <v/>
      </c>
      <c r="M207" s="37" t="inlineStr">
        <is>
          <t>Alta</t>
        </is>
      </c>
      <c r="N207" s="29" t="inlineStr">
        <is>
          <t>Homologado – confianza Alta</t>
        </is>
      </c>
      <c r="O207" s="29" t="n"/>
      <c r="P207" s="29" t="inlineStr">
        <is>
          <t>Homologación: confianza base Alta + confianza SAP Alta → Alta. El material ocupa 7 filas en la hoja 1120 SJ (lote/almacén). La cantidad SAP y la física de esta vista son el total del material.</t>
        </is>
      </c>
    </row>
    <row r="208">
      <c r="A208" s="29" t="inlineStr">
        <is>
          <t>San Juan</t>
        </is>
      </c>
      <c r="B208" s="29" t="inlineStr">
        <is>
          <t>1120</t>
        </is>
      </c>
      <c r="C208" s="29" t="inlineStr">
        <is>
          <t>Descartables</t>
        </is>
      </c>
      <c r="D208" s="29" t="inlineStr">
        <is>
          <t>2000006</t>
        </is>
      </c>
      <c r="E208" s="29" t="inlineStr">
        <is>
          <t>CATETER INTRAVENOSO 22G T/ABBOCATH</t>
        </is>
      </c>
      <c r="F208" s="29" t="inlineStr">
        <is>
          <t>DESC5</t>
        </is>
      </c>
      <c r="G208" s="29" t="inlineStr">
        <is>
          <t>Abbocath Nº 22</t>
        </is>
      </c>
      <c r="H208" s="30" t="n">
        <v>500</v>
      </c>
      <c r="I208" s="30" t="n">
        <v>217</v>
      </c>
      <c r="J208" s="30" t="n">
        <v>283</v>
      </c>
      <c r="K208" s="31" t="n">
        <v>170.50266</v>
      </c>
      <c r="L208" s="31">
        <f>$J208*$K208</f>
        <v/>
      </c>
      <c r="M208" s="42" t="inlineStr">
        <is>
          <t>Media</t>
        </is>
      </c>
      <c r="N208" s="29" t="inlineStr">
        <is>
          <t>Homologado – confianza Media – pendiente de validación</t>
        </is>
      </c>
      <c r="O208" s="29" t="n"/>
      <c r="P208" s="29" t="inlineStr">
        <is>
          <t>Homologación: confianza base Media + confianza SAP Alta → Media.</t>
        </is>
      </c>
    </row>
    <row r="209">
      <c r="A209" s="29" t="inlineStr">
        <is>
          <t>Neuquén</t>
        </is>
      </c>
      <c r="B209" s="29" t="inlineStr">
        <is>
          <t>1060</t>
        </is>
      </c>
      <c r="C209" s="29" t="inlineStr">
        <is>
          <t>Medicamentos</t>
        </is>
      </c>
      <c r="D209" s="29" t="inlineStr">
        <is>
          <t>1000013</t>
        </is>
      </c>
      <c r="E209" s="29" t="inlineStr">
        <is>
          <t>NITROGLICERINA 25 MG AMPOLLA</t>
        </is>
      </c>
      <c r="F209" s="29" t="inlineStr">
        <is>
          <t>479</t>
        </is>
      </c>
      <c r="G209" s="29" t="inlineStr">
        <is>
          <t>NITROGLICERINA 25 MG</t>
        </is>
      </c>
      <c r="H209" s="30" t="n">
        <v>286</v>
      </c>
      <c r="I209" s="30" t="n">
        <v>70</v>
      </c>
      <c r="J209" s="30" t="n">
        <v>216</v>
      </c>
      <c r="K209" s="31" t="n">
        <v>215.758986013986</v>
      </c>
      <c r="L209" s="31">
        <f>$J209*$K209</f>
        <v/>
      </c>
      <c r="M209" s="42" t="inlineStr">
        <is>
          <t>Media</t>
        </is>
      </c>
      <c r="N209" s="29" t="inlineStr">
        <is>
          <t>Homologado – confianza Media – pendiente de validación</t>
        </is>
      </c>
      <c r="O209" s="29" t="n"/>
      <c r="P209" s="29" t="inlineStr">
        <is>
          <t>Homologación: confianza base Alta + confianza SAP Media → Media. El material ocupa 3 filas en la hoja 1060 NQN (lote/almacén). La cantidad SAP y la física de esta vista son el total del material.</t>
        </is>
      </c>
    </row>
    <row r="210">
      <c r="A210" s="29" t="inlineStr">
        <is>
          <t>Salta</t>
        </is>
      </c>
      <c r="B210" s="29" t="inlineStr">
        <is>
          <t>1130</t>
        </is>
      </c>
      <c r="C210" s="29" t="inlineStr">
        <is>
          <t>Descartables</t>
        </is>
      </c>
      <c r="D210" s="29" t="inlineStr">
        <is>
          <t>2000470</t>
        </is>
      </c>
      <c r="E210" s="29" t="inlineStr">
        <is>
          <t>OTOSCOPIO</t>
        </is>
      </c>
      <c r="F210" s="29" t="inlineStr">
        <is>
          <t>321</t>
        </is>
      </c>
      <c r="G210" s="29" t="inlineStr">
        <is>
          <t>Otoscopio C/Pilas</t>
        </is>
      </c>
      <c r="H210" s="30" t="n">
        <v>2</v>
      </c>
      <c r="I210" s="30" t="n">
        <v>1</v>
      </c>
      <c r="J210" s="30" t="n">
        <v>1</v>
      </c>
      <c r="K210" s="31" t="n">
        <v>46000</v>
      </c>
      <c r="L210" s="31">
        <f>$J210*$K210</f>
        <v/>
      </c>
      <c r="M210" s="37" t="inlineStr">
        <is>
          <t>Alta</t>
        </is>
      </c>
      <c r="N210" s="29" t="inlineStr">
        <is>
          <t>Homologado – confianza Alta</t>
        </is>
      </c>
      <c r="O210" s="29" t="n"/>
      <c r="P210" s="29" t="inlineStr">
        <is>
          <t>Homologación: confianza base Alta + confianza SAP Alta → Alta.</t>
        </is>
      </c>
    </row>
    <row r="211">
      <c r="A211" s="29" t="inlineStr">
        <is>
          <t>Salta</t>
        </is>
      </c>
      <c r="B211" s="29" t="inlineStr">
        <is>
          <t>1130</t>
        </is>
      </c>
      <c r="C211" s="29" t="inlineStr">
        <is>
          <t>Medicamentos</t>
        </is>
      </c>
      <c r="D211" s="29" t="inlineStr">
        <is>
          <t>1000684</t>
        </is>
      </c>
      <c r="E211" s="29" t="inlineStr">
        <is>
          <t>HIOSCINA+DIPIRONA AMP X 5 ML IV/IM</t>
        </is>
      </c>
      <c r="F211" s="29" t="inlineStr">
        <is>
          <t>50</t>
        </is>
      </c>
      <c r="G211" s="29" t="inlineStr">
        <is>
          <t>Hioscina 20mg + Dipirona 2500mg. 1 amp</t>
        </is>
      </c>
      <c r="H211" s="30" t="n">
        <v>150</v>
      </c>
      <c r="I211" s="30" t="n">
        <v>83</v>
      </c>
      <c r="J211" s="30" t="n">
        <v>67</v>
      </c>
      <c r="K211" s="31" t="n">
        <v>679.8211333333334</v>
      </c>
      <c r="L211" s="31">
        <f>$J211*$K211</f>
        <v/>
      </c>
      <c r="M211" s="37" t="inlineStr">
        <is>
          <t>Alta</t>
        </is>
      </c>
      <c r="N211" s="29" t="inlineStr">
        <is>
          <t>Homologado – confianza Alta</t>
        </is>
      </c>
      <c r="O211" s="29" t="n"/>
      <c r="P211" s="29" t="inlineStr">
        <is>
          <t>Homologación: confianza base Alta + confianza SAP Alta → Alta. El cruce SAP–Avain identificó 2 códigos SAP como posibles equivalentes del mismo ítem de Avain (1000684, 1000244). Se imputó al primero (lógica BUSCARV); requiere validación posterior. El material ocupa 2 filas en la hoja 1130 Salta (lote/almacén). La cantidad SAP y la física de esta vista son el total del material.</t>
        </is>
      </c>
    </row>
    <row r="212">
      <c r="A212" s="29" t="inlineStr">
        <is>
          <t>Salta</t>
        </is>
      </c>
      <c r="B212" s="29" t="inlineStr">
        <is>
          <t>1130</t>
        </is>
      </c>
      <c r="C212" s="29" t="inlineStr">
        <is>
          <t>Medicamentos</t>
        </is>
      </c>
      <c r="D212" s="29" t="inlineStr">
        <is>
          <t>1000529</t>
        </is>
      </c>
      <c r="E212" s="29" t="inlineStr">
        <is>
          <t>DEXAMETASONA 4 MG COMPRIMIDOS</t>
        </is>
      </c>
      <c r="F212" s="29" t="inlineStr">
        <is>
          <t>389</t>
        </is>
      </c>
      <c r="G212" s="29" t="inlineStr">
        <is>
          <t>Dexametasona comp 4 mg</t>
        </is>
      </c>
      <c r="H212" s="30" t="n">
        <v>550</v>
      </c>
      <c r="I212" s="30" t="n">
        <v>410</v>
      </c>
      <c r="J212" s="30" t="n">
        <v>140</v>
      </c>
      <c r="K212" s="31" t="n">
        <v>311.6954545454545</v>
      </c>
      <c r="L212" s="31">
        <f>$J212*$K212</f>
        <v/>
      </c>
      <c r="M212" s="37" t="inlineStr">
        <is>
          <t>Alta</t>
        </is>
      </c>
      <c r="N212" s="29" t="inlineStr">
        <is>
          <t>Homologado – confianza Alta</t>
        </is>
      </c>
      <c r="O212" s="29" t="n"/>
      <c r="P212" s="29" t="inlineStr">
        <is>
          <t>Homologación: confianza base Alta + confianza SAP Alta → Alta.</t>
        </is>
      </c>
    </row>
    <row r="213">
      <c r="A213" s="29" t="inlineStr">
        <is>
          <t>San Juan</t>
        </is>
      </c>
      <c r="B213" s="29" t="inlineStr">
        <is>
          <t>1120</t>
        </is>
      </c>
      <c r="C213" s="29" t="inlineStr">
        <is>
          <t>Descartables</t>
        </is>
      </c>
      <c r="D213" s="29" t="inlineStr">
        <is>
          <t>2000206</t>
        </is>
      </c>
      <c r="E213" s="29" t="inlineStr">
        <is>
          <t>TELA ADHESIVA 5CM HOSPITALARIA</t>
        </is>
      </c>
      <c r="F213" s="29" t="inlineStr">
        <is>
          <t>DESC132</t>
        </is>
      </c>
      <c r="G213" s="29" t="inlineStr">
        <is>
          <t>Tela Adhesiva Hospitalaria 2.5 cm</t>
        </is>
      </c>
      <c r="H213" s="30" t="n">
        <v>35</v>
      </c>
      <c r="I213" s="30" t="n">
        <v>22</v>
      </c>
      <c r="J213" s="30" t="n">
        <v>13</v>
      </c>
      <c r="K213" s="31" t="n">
        <v>3298.24</v>
      </c>
      <c r="L213" s="31">
        <f>$J213*$K213</f>
        <v/>
      </c>
      <c r="M213" s="38" t="inlineStr">
        <is>
          <t>Baja</t>
        </is>
      </c>
      <c r="N213" s="29" t="inlineStr">
        <is>
          <t>Homologado – confianza Baja – pendiente de validación</t>
        </is>
      </c>
      <c r="O213" s="29" t="n"/>
      <c r="P213" s="29" t="inlineStr">
        <is>
          <t>Cruce por nomenclatura: dosis/presentación distinta (2.5CM vs 5CM); similitud 0.82.</t>
        </is>
      </c>
    </row>
    <row r="214">
      <c r="A214" s="29" t="inlineStr">
        <is>
          <t>San Juan</t>
        </is>
      </c>
      <c r="B214" s="29" t="inlineStr">
        <is>
          <t>1120</t>
        </is>
      </c>
      <c r="C214" s="29" t="inlineStr">
        <is>
          <t>Medicamentos</t>
        </is>
      </c>
      <c r="D214" s="29" t="inlineStr">
        <is>
          <t>1000021</t>
        </is>
      </c>
      <c r="E214" s="29" t="inlineStr">
        <is>
          <t>DIAZEPAM 10MG AMPOLLA DE 2ML INYECTABLE</t>
        </is>
      </c>
      <c r="F214" s="29" t="inlineStr">
        <is>
          <t>MED60</t>
        </is>
      </c>
      <c r="G214" s="29" t="inlineStr">
        <is>
          <t>Diazepam 10 mg (Ps) Amp x 2 ml</t>
        </is>
      </c>
      <c r="H214" s="30" t="n">
        <v>130</v>
      </c>
      <c r="I214" s="30" t="n">
        <v>35</v>
      </c>
      <c r="J214" s="30" t="n">
        <v>95</v>
      </c>
      <c r="K214" s="31" t="n">
        <v>449.0746923076923</v>
      </c>
      <c r="L214" s="31">
        <f>$J214*$K214</f>
        <v/>
      </c>
      <c r="M214" s="37" t="inlineStr">
        <is>
          <t>Alta</t>
        </is>
      </c>
      <c r="N214" s="29" t="inlineStr">
        <is>
          <t>Homologado – confianza Alta</t>
        </is>
      </c>
      <c r="O214" s="29" t="n"/>
      <c r="P214" s="29" t="inlineStr">
        <is>
          <t>Homologación: confianza base Alta + confianza SAP Alta → Alta. El material ocupa 2 filas en la hoja 1120 SJ (lote/almacén). La cantidad SAP y la física de esta vista son el total del material.</t>
        </is>
      </c>
    </row>
    <row r="215">
      <c r="A215" s="29" t="inlineStr">
        <is>
          <t>San Juan</t>
        </is>
      </c>
      <c r="B215" s="29" t="inlineStr">
        <is>
          <t>1120</t>
        </is>
      </c>
      <c r="C215" s="29" t="inlineStr">
        <is>
          <t>Descartables</t>
        </is>
      </c>
      <c r="D215" s="29" t="inlineStr">
        <is>
          <t>2000014</t>
        </is>
      </c>
      <c r="E215" s="29" t="inlineStr">
        <is>
          <t>DESCARTADOR DE PUNZANTES CHICO DE 1/2LT</t>
        </is>
      </c>
      <c r="F215" s="29" t="inlineStr">
        <is>
          <t>DESC54</t>
        </is>
      </c>
      <c r="G215" s="29" t="inlineStr">
        <is>
          <t>Descartador Grande</t>
        </is>
      </c>
      <c r="H215" s="30" t="n">
        <v>30</v>
      </c>
      <c r="I215" s="30" t="n">
        <v>4</v>
      </c>
      <c r="J215" s="30" t="n">
        <v>26</v>
      </c>
      <c r="K215" s="31" t="n">
        <v>1639.73</v>
      </c>
      <c r="L215" s="31">
        <f>$J215*$K215</f>
        <v/>
      </c>
      <c r="M215" s="38" t="inlineStr">
        <is>
          <t>Baja</t>
        </is>
      </c>
      <c r="N215" s="29" t="inlineStr">
        <is>
          <t>Homologado – confianza Baja – pendiente de validación</t>
        </is>
      </c>
      <c r="O215" s="29" t="n"/>
      <c r="P215" s="29" t="inlineStr">
        <is>
          <t>Homologación: confianza base Alta + confianza SAP Media → Media. La nomenclatura del material imputado no respalda por sí sola la equivalencia (similitud 0.40); el vínculo proviene sólo de la homologación. Nivel degradado a Baja. Otros códigos SAP del master no están en el stock de este centro: 1005328.</t>
        </is>
      </c>
    </row>
    <row r="216">
      <c r="A216" s="29" t="inlineStr">
        <is>
          <t>San Juan</t>
        </is>
      </c>
      <c r="B216" s="29" t="inlineStr">
        <is>
          <t>1120</t>
        </is>
      </c>
      <c r="C216" s="29" t="inlineStr">
        <is>
          <t>Medicamentos</t>
        </is>
      </c>
      <c r="D216" s="29" t="inlineStr">
        <is>
          <t>1000530</t>
        </is>
      </c>
      <c r="E216" s="29" t="inlineStr">
        <is>
          <t>DIFENHIDRAMINA 50 MG COMPRIMIDOS</t>
        </is>
      </c>
      <c r="F216" s="29" t="inlineStr">
        <is>
          <t>MED66</t>
        </is>
      </c>
      <c r="G216" s="29" t="inlineStr">
        <is>
          <t>Difenhidramina 50mg Comp</t>
        </is>
      </c>
      <c r="H216" s="30" t="n">
        <v>263</v>
      </c>
      <c r="I216" s="30" t="n">
        <v>50</v>
      </c>
      <c r="J216" s="30" t="n">
        <v>213</v>
      </c>
      <c r="K216" s="31" t="n">
        <v>197.0536882129278</v>
      </c>
      <c r="L216" s="31">
        <f>$J216*$K216</f>
        <v/>
      </c>
      <c r="M216" s="37" t="inlineStr">
        <is>
          <t>Alta</t>
        </is>
      </c>
      <c r="N216" s="29" t="inlineStr">
        <is>
          <t>Homologado – confianza Alta</t>
        </is>
      </c>
      <c r="O216" s="29" t="n"/>
      <c r="P216" s="29" t="inlineStr">
        <is>
          <t>Cruce por nomenclatura: dosis coincide; similitud 1.00. El material ocupa 3 filas en la hoja 1120 SJ (lote/almacén). La cantidad SAP y la física de esta vista son el total del material.</t>
        </is>
      </c>
    </row>
    <row r="217">
      <c r="A217" s="29" t="inlineStr">
        <is>
          <t>Neuquén</t>
        </is>
      </c>
      <c r="B217" s="29" t="inlineStr">
        <is>
          <t>1060</t>
        </is>
      </c>
      <c r="C217" s="29" t="inlineStr">
        <is>
          <t>Descartables</t>
        </is>
      </c>
      <c r="D217" s="29" t="inlineStr">
        <is>
          <t>2000080</t>
        </is>
      </c>
      <c r="E217" s="29" t="inlineStr">
        <is>
          <t>VENDA TIPO CAMBRIC X 5 CM</t>
        </is>
      </c>
      <c r="F217" s="29" t="inlineStr">
        <is>
          <t>334</t>
        </is>
      </c>
      <c r="G217" s="29" t="inlineStr">
        <is>
          <t>VENDA CAMBRIC 5CM</t>
        </is>
      </c>
      <c r="H217" s="30" t="n">
        <v>530</v>
      </c>
      <c r="I217" s="30" t="n">
        <v>40</v>
      </c>
      <c r="J217" s="30" t="n">
        <v>490</v>
      </c>
      <c r="K217" s="31" t="n">
        <v>85.23477358490565</v>
      </c>
      <c r="L217" s="31">
        <f>$J217*$K217</f>
        <v/>
      </c>
      <c r="M217" s="42" t="inlineStr">
        <is>
          <t>Media</t>
        </is>
      </c>
      <c r="N217" s="29" t="inlineStr">
        <is>
          <t>Homologado – confianza Media – pendiente de validación</t>
        </is>
      </c>
      <c r="O217" s="29" t="n"/>
      <c r="P217" s="29" t="inlineStr">
        <is>
          <t>Homologación: confianza base Media + confianza SAP Alta → Media. El cruce SAP–Avain identificó 2 códigos SAP como posibles equivalentes del mismo ítem de Avain (2000080, 2000314). Se imputó al primero (lógica BUSCARV); requiere validación posterior. El material ocupa 3 filas en la hoja 1060 NQN (lote/almacén). La cantidad SAP y la física de esta vista son el total del material.</t>
        </is>
      </c>
    </row>
    <row r="218">
      <c r="A218" s="29" t="inlineStr">
        <is>
          <t>San Juan</t>
        </is>
      </c>
      <c r="B218" s="29" t="inlineStr">
        <is>
          <t>1120</t>
        </is>
      </c>
      <c r="C218" s="29" t="inlineStr">
        <is>
          <t>Medicamentos</t>
        </is>
      </c>
      <c r="D218" s="29" t="inlineStr">
        <is>
          <t>1000889</t>
        </is>
      </c>
      <c r="E218" s="29" t="inlineStr">
        <is>
          <t>DICLOFENAC+PRIDINOL COMPRIMIDOS</t>
        </is>
      </c>
      <c r="F218" s="29" t="inlineStr">
        <is>
          <t>MED61</t>
        </is>
      </c>
      <c r="G218" s="29" t="inlineStr">
        <is>
          <t>Diclofenac + Pridinol Comp x 50/4 mg</t>
        </is>
      </c>
      <c r="H218" s="30" t="n">
        <v>386</v>
      </c>
      <c r="I218" s="30" t="n">
        <v>5</v>
      </c>
      <c r="J218" s="30" t="n">
        <v>381</v>
      </c>
      <c r="K218" s="31" t="n">
        <v>109.2744041450777</v>
      </c>
      <c r="L218" s="31">
        <f>$J218*$K218</f>
        <v/>
      </c>
      <c r="M218" s="37" t="inlineStr">
        <is>
          <t>Alta</t>
        </is>
      </c>
      <c r="N218" s="29" t="inlineStr">
        <is>
          <t>Homologado – confianza Alta</t>
        </is>
      </c>
      <c r="O218" s="41" t="inlineStr">
        <is>
          <t>Valorización a validar: relación de cantidades 77 a 1 entre SAP y el recuento físico. Sugiere distinta unidad de medida (SAP por caja o envase y el recuento por unidad). La diferencia económica de esta fila no debe tomarse como definitiva.</t>
        </is>
      </c>
      <c r="P218" s="29" t="inlineStr">
        <is>
          <t>Homologación: confianza base Alta + confianza SAP Alta → Alta. El material ocupa 3 filas en la hoja 1120 SJ (lote/almacén). La cantidad SAP y la física de esta vista son el total del material.</t>
        </is>
      </c>
    </row>
    <row r="219">
      <c r="A219" s="29" t="inlineStr">
        <is>
          <t>Salta</t>
        </is>
      </c>
      <c r="B219" s="29" t="inlineStr">
        <is>
          <t>1130</t>
        </is>
      </c>
      <c r="C219" s="29" t="inlineStr">
        <is>
          <t>Medicamentos</t>
        </is>
      </c>
      <c r="D219" s="29" t="inlineStr">
        <is>
          <t>1000013</t>
        </is>
      </c>
      <c r="E219" s="29" t="inlineStr">
        <is>
          <t>NITROGLICERINA 25 MG AMPOLLA</t>
        </is>
      </c>
      <c r="F219" s="29" t="inlineStr">
        <is>
          <t>399</t>
        </is>
      </c>
      <c r="G219" s="29" t="inlineStr">
        <is>
          <t>Nitroglicerina</t>
        </is>
      </c>
      <c r="H219" s="30" t="n">
        <v>30</v>
      </c>
      <c r="I219" s="30" t="n">
        <v>4</v>
      </c>
      <c r="J219" s="30" t="n">
        <v>26</v>
      </c>
      <c r="K219" s="31" t="n">
        <v>1564.328333333333</v>
      </c>
      <c r="L219" s="31">
        <f>$J219*$K219</f>
        <v/>
      </c>
      <c r="M219" s="42" t="inlineStr">
        <is>
          <t>Media</t>
        </is>
      </c>
      <c r="N219" s="29" t="inlineStr">
        <is>
          <t>Homologado – confianza Media – pendiente de validación</t>
        </is>
      </c>
      <c r="O219" s="29" t="n"/>
      <c r="P219" s="29" t="inlineStr">
        <is>
          <t>Homologación: confianza base Media + confianza SAP Media → Media. El material ocupa 2 filas en la hoja 1130 Salta (lote/almacén). La cantidad SAP y la física de esta vista son el total del material.</t>
        </is>
      </c>
    </row>
    <row r="220">
      <c r="A220" s="29" t="inlineStr">
        <is>
          <t>Salta</t>
        </is>
      </c>
      <c r="B220" s="29" t="inlineStr">
        <is>
          <t>1130</t>
        </is>
      </c>
      <c r="C220" s="29" t="inlineStr">
        <is>
          <t>Medicamentos</t>
        </is>
      </c>
      <c r="D220" s="29" t="inlineStr">
        <is>
          <t>1000094</t>
        </is>
      </c>
      <c r="E220" s="29" t="inlineStr">
        <is>
          <t>DEXAMETASONA INY 4MG/ML AMPOLLA</t>
        </is>
      </c>
      <c r="F220" s="29" t="inlineStr">
        <is>
          <t>45</t>
        </is>
      </c>
      <c r="G220" s="29" t="inlineStr">
        <is>
          <t>Betametasona inyectable 4mg/1ml amp</t>
        </is>
      </c>
      <c r="H220" s="30" t="n">
        <v>200</v>
      </c>
      <c r="I220" s="30" t="n">
        <v>86</v>
      </c>
      <c r="J220" s="30" t="n">
        <v>114</v>
      </c>
      <c r="K220" s="31" t="n">
        <v>350</v>
      </c>
      <c r="L220" s="31">
        <f>$J220*$K220</f>
        <v/>
      </c>
      <c r="M220" s="38" t="inlineStr">
        <is>
          <t>Baja</t>
        </is>
      </c>
      <c r="N220" s="29" t="inlineStr">
        <is>
          <t>Homologado – confianza Baja – pendiente de validación</t>
        </is>
      </c>
      <c r="O220" s="29" t="n"/>
      <c r="P220" s="29" t="inlineStr">
        <is>
          <t>Cruce por nomenclatura: dosis coincide; similitud 0.76.</t>
        </is>
      </c>
    </row>
    <row r="221">
      <c r="A221" s="29" t="inlineStr">
        <is>
          <t>San Juan</t>
        </is>
      </c>
      <c r="B221" s="29" t="inlineStr">
        <is>
          <t>1120</t>
        </is>
      </c>
      <c r="C221" s="29" t="inlineStr">
        <is>
          <t>Medicamentos</t>
        </is>
      </c>
      <c r="D221" s="29" t="inlineStr">
        <is>
          <t>1000528</t>
        </is>
      </c>
      <c r="E221" s="29" t="inlineStr">
        <is>
          <t>KETOROLAC  20 MG COMPRIMIDOS</t>
        </is>
      </c>
      <c r="F221" s="29" t="inlineStr">
        <is>
          <t>MED111</t>
        </is>
      </c>
      <c r="G221" s="29" t="inlineStr">
        <is>
          <t>Ketorolac Comp x 20 mg</t>
        </is>
      </c>
      <c r="H221" s="30" t="n">
        <v>441</v>
      </c>
      <c r="I221" s="30" t="n">
        <v>240</v>
      </c>
      <c r="J221" s="30" t="n">
        <v>201</v>
      </c>
      <c r="K221" s="31" t="n">
        <v>195.0533106575964</v>
      </c>
      <c r="L221" s="31">
        <f>$J221*$K221</f>
        <v/>
      </c>
      <c r="M221" s="37" t="inlineStr">
        <is>
          <t>Alta</t>
        </is>
      </c>
      <c r="N221" s="29" t="inlineStr">
        <is>
          <t>Homologado – confianza Alta</t>
        </is>
      </c>
      <c r="O221" s="29" t="n"/>
      <c r="P221" s="29" t="inlineStr">
        <is>
          <t>Homologación: confianza base Alta + confianza SAP Alta → Alta. El material ocupa 2 filas en la hoja 1120 SJ (lote/almacén). La cantidad SAP y la física de esta vista son el total del material.</t>
        </is>
      </c>
    </row>
    <row r="222">
      <c r="A222" s="29" t="inlineStr">
        <is>
          <t>San Juan</t>
        </is>
      </c>
      <c r="B222" s="29" t="inlineStr">
        <is>
          <t>1120</t>
        </is>
      </c>
      <c r="C222" s="29" t="inlineStr">
        <is>
          <t>Medicamentos</t>
        </is>
      </c>
      <c r="D222" s="29" t="inlineStr">
        <is>
          <t>1000597</t>
        </is>
      </c>
      <c r="E222" s="29" t="inlineStr">
        <is>
          <t>LOPERAMIDA 2MG COMPRIMIDO</t>
        </is>
      </c>
      <c r="F222" s="29" t="inlineStr">
        <is>
          <t>MED118</t>
        </is>
      </c>
      <c r="G222" s="29" t="inlineStr">
        <is>
          <t>Loperamida Comp x 2 mg</t>
        </is>
      </c>
      <c r="H222" s="30" t="n">
        <v>1050</v>
      </c>
      <c r="I222" s="30" t="n">
        <v>23</v>
      </c>
      <c r="J222" s="30" t="n">
        <v>1027</v>
      </c>
      <c r="K222" s="31" t="n">
        <v>37.52069523809524</v>
      </c>
      <c r="L222" s="31">
        <f>$J222*$K222</f>
        <v/>
      </c>
      <c r="M222" s="37" t="inlineStr">
        <is>
          <t>Alta</t>
        </is>
      </c>
      <c r="N222" s="29" t="inlineStr">
        <is>
          <t>Homologado – confianza Alta</t>
        </is>
      </c>
      <c r="O222" s="29" t="n"/>
      <c r="P222" s="29" t="inlineStr">
        <is>
          <t>Cruce por nomenclatura: dosis coincide; similitud 0.97. El material ocupa 5 filas en la hoja 1120 SJ (lote/almacén). La cantidad SAP y la física de esta vista son el total del material.</t>
        </is>
      </c>
    </row>
    <row r="223">
      <c r="A223" s="29" t="inlineStr">
        <is>
          <t>Salta</t>
        </is>
      </c>
      <c r="B223" s="29" t="inlineStr">
        <is>
          <t>1130</t>
        </is>
      </c>
      <c r="C223" s="29" t="inlineStr">
        <is>
          <t>Medicamentos</t>
        </is>
      </c>
      <c r="D223" s="29" t="inlineStr">
        <is>
          <t>1000528</t>
        </is>
      </c>
      <c r="E223" s="29" t="inlineStr">
        <is>
          <t>KETOROLAC  20 MG COMPRIMIDOS</t>
        </is>
      </c>
      <c r="F223" s="29" t="inlineStr">
        <is>
          <t>161</t>
        </is>
      </c>
      <c r="G223" s="29" t="inlineStr">
        <is>
          <t>Ketorolac comp comprimidos x 20mg</t>
        </is>
      </c>
      <c r="H223" s="30" t="n">
        <v>850</v>
      </c>
      <c r="I223" s="30" t="n">
        <v>300</v>
      </c>
      <c r="J223" s="30" t="n">
        <v>550</v>
      </c>
      <c r="K223" s="31" t="n">
        <v>68.2</v>
      </c>
      <c r="L223" s="31">
        <f>$J223*$K223</f>
        <v/>
      </c>
      <c r="M223" s="37" t="inlineStr">
        <is>
          <t>Alta</t>
        </is>
      </c>
      <c r="N223" s="29" t="inlineStr">
        <is>
          <t>Homologado – confianza Alta</t>
        </is>
      </c>
      <c r="O223" s="29" t="n"/>
      <c r="P223" s="29" t="inlineStr">
        <is>
          <t>Cruce por nomenclatura: dosis coincide; similitud 0.87. El material ocupa 2 filas en la hoja 1130 Salta (lote/almacén). La cantidad SAP y la física de esta vista son el total del material.</t>
        </is>
      </c>
    </row>
    <row r="224">
      <c r="A224" s="29" t="inlineStr">
        <is>
          <t>Salta</t>
        </is>
      </c>
      <c r="B224" s="29" t="inlineStr">
        <is>
          <t>1130</t>
        </is>
      </c>
      <c r="C224" s="29" t="inlineStr">
        <is>
          <t>Medicamentos</t>
        </is>
      </c>
      <c r="D224" s="29" t="inlineStr">
        <is>
          <t>1000635</t>
        </is>
      </c>
      <c r="E224" s="29" t="inlineStr">
        <is>
          <t>TRAMADOL 50MG AMPOLLA</t>
        </is>
      </c>
      <c r="F224" s="29" t="inlineStr">
        <is>
          <t>240</t>
        </is>
      </c>
      <c r="G224" s="29" t="inlineStr">
        <is>
          <t>Tramadol clorhidrato 1 amp=2ml/100mg</t>
        </is>
      </c>
      <c r="H224" s="30" t="n">
        <v>50</v>
      </c>
      <c r="I224" s="30" t="n">
        <v>12</v>
      </c>
      <c r="J224" s="30" t="n">
        <v>38</v>
      </c>
      <c r="K224" s="31" t="n">
        <v>977.5</v>
      </c>
      <c r="L224" s="31">
        <f>$J224*$K224</f>
        <v/>
      </c>
      <c r="M224" s="38" t="inlineStr">
        <is>
          <t>Baja</t>
        </is>
      </c>
      <c r="N224" s="29" t="inlineStr">
        <is>
          <t>Homologado – confianza Baja – pendiente de validación</t>
        </is>
      </c>
      <c r="O224" s="29" t="n"/>
      <c r="P224" s="29" t="inlineStr">
        <is>
          <t>Homologación: confianza base Alta + confianza SAP Baja → Baja. Aunque la homologación vincula estos registros, la presentación no coincide con el material imputado (dosis/presentación distinta (2ML, 100MG vs 50MG); similitud 0.41). Nivel degradado a Baja: verificar si corresponde otro código SAP.</t>
        </is>
      </c>
    </row>
    <row r="225">
      <c r="A225" s="29" t="inlineStr">
        <is>
          <t>San Juan</t>
        </is>
      </c>
      <c r="B225" s="29" t="inlineStr">
        <is>
          <t>1120</t>
        </is>
      </c>
      <c r="C225" s="29" t="inlineStr">
        <is>
          <t>Medicamentos</t>
        </is>
      </c>
      <c r="D225" s="29" t="inlineStr">
        <is>
          <t>1005261</t>
        </is>
      </c>
      <c r="E225" s="29" t="inlineStr">
        <is>
          <t>BETAMETASONA+LORATADINA X 10 COMP</t>
        </is>
      </c>
      <c r="F225" s="29" t="inlineStr">
        <is>
          <t>MED120</t>
        </is>
      </c>
      <c r="G225" s="29" t="inlineStr">
        <is>
          <t>Loratadina/betametasona 10mg/0,6 mgcomp (FM)</t>
        </is>
      </c>
      <c r="H225" s="30" t="n">
        <v>24</v>
      </c>
      <c r="I225" s="30" t="n">
        <v>20</v>
      </c>
      <c r="J225" s="30" t="n">
        <v>4</v>
      </c>
      <c r="K225" s="31" t="n">
        <v>9214.800000000001</v>
      </c>
      <c r="L225" s="31">
        <f>$J225*$K225</f>
        <v/>
      </c>
      <c r="M225" s="42" t="inlineStr">
        <is>
          <t>Media</t>
        </is>
      </c>
      <c r="N225" s="29" t="inlineStr">
        <is>
          <t>Homologado – confianza Media – pendiente de validación</t>
        </is>
      </c>
      <c r="O225" s="29" t="n"/>
      <c r="P225" s="29" t="inlineStr">
        <is>
          <t>Cruce por nomenclatura: una nomenclatura no informa dosis; similitud 0.73. El cruce SAP–Avain identificó 2 códigos SAP como posibles equivalentes del mismo ítem de Avain (1005261, 1000144). Se imputó al primero (lógica BUSCARV); requiere validación posterior.</t>
        </is>
      </c>
    </row>
    <row r="226">
      <c r="A226" s="29" t="inlineStr">
        <is>
          <t>Salta</t>
        </is>
      </c>
      <c r="B226" s="29" t="inlineStr">
        <is>
          <t>1130</t>
        </is>
      </c>
      <c r="C226" s="29" t="inlineStr">
        <is>
          <t>Medicamentos</t>
        </is>
      </c>
      <c r="D226" s="29" t="inlineStr">
        <is>
          <t>1000053</t>
        </is>
      </c>
      <c r="E226" s="29" t="inlineStr">
        <is>
          <t>ALCOHOL AL 96% X 1000ML</t>
        </is>
      </c>
      <c r="F226" s="29" t="inlineStr">
        <is>
          <t>24</t>
        </is>
      </c>
      <c r="G226" s="29" t="inlineStr">
        <is>
          <t>Alcohol 96% x1000 ml</t>
        </is>
      </c>
      <c r="H226" s="30" t="n">
        <v>36</v>
      </c>
      <c r="I226" s="30" t="n">
        <v>21</v>
      </c>
      <c r="J226" s="30" t="n">
        <v>15</v>
      </c>
      <c r="K226" s="31" t="n">
        <v>2427.33</v>
      </c>
      <c r="L226" s="31">
        <f>$J226*$K226</f>
        <v/>
      </c>
      <c r="M226" s="37" t="inlineStr">
        <is>
          <t>Alta</t>
        </is>
      </c>
      <c r="N226" s="29" t="inlineStr">
        <is>
          <t>Homologado – confianza Alta</t>
        </is>
      </c>
      <c r="O226" s="29" t="n"/>
      <c r="P226" s="29" t="inlineStr">
        <is>
          <t>Homologación: confianza base Alta + confianza SAP Alta → Alta. El material ocupa 2 filas en la hoja 1130 Salta (lote/almacén). La cantidad SAP y la física de esta vista son el total del material.</t>
        </is>
      </c>
    </row>
    <row r="227">
      <c r="A227" s="29" t="inlineStr">
        <is>
          <t>Salta</t>
        </is>
      </c>
      <c r="B227" s="29" t="inlineStr">
        <is>
          <t>1130</t>
        </is>
      </c>
      <c r="C227" s="29" t="inlineStr">
        <is>
          <t>Medicamentos</t>
        </is>
      </c>
      <c r="D227" s="29" t="inlineStr">
        <is>
          <t>1005182</t>
        </is>
      </c>
      <c r="E227" s="29" t="inlineStr">
        <is>
          <t>BUDESONIDE AEROSOL 200MCG X 200DOSIS</t>
        </is>
      </c>
      <c r="F227" s="29" t="inlineStr">
        <is>
          <t>407</t>
        </is>
      </c>
      <c r="G227" s="29" t="inlineStr">
        <is>
          <t>Budesonide mcg/ aerosol 200 dosis</t>
        </is>
      </c>
      <c r="H227" s="30" t="n">
        <v>10</v>
      </c>
      <c r="I227" s="30" t="n">
        <v>7</v>
      </c>
      <c r="J227" s="30" t="n">
        <v>3</v>
      </c>
      <c r="K227" s="31" t="n">
        <v>12075</v>
      </c>
      <c r="L227" s="31">
        <f>$J227*$K227</f>
        <v/>
      </c>
      <c r="M227" s="42" t="inlineStr">
        <is>
          <t>Media</t>
        </is>
      </c>
      <c r="N227" s="29" t="inlineStr">
        <is>
          <t>Homologado – confianza Media – pendiente de validación</t>
        </is>
      </c>
      <c r="O227" s="29" t="n"/>
      <c r="P227" s="29" t="inlineStr">
        <is>
          <t>Homologado al master M05-004, pero sus códigos SAP (1000839) no figuran en el stock SAP de este centro. Cruce por nomenclatura: una nomenclatura no informa dosis; similitud 0.78.</t>
        </is>
      </c>
    </row>
    <row r="228">
      <c r="A228" s="29" t="inlineStr">
        <is>
          <t>San Juan</t>
        </is>
      </c>
      <c r="B228" s="29" t="inlineStr">
        <is>
          <t>1120</t>
        </is>
      </c>
      <c r="C228" s="29" t="inlineStr">
        <is>
          <t>Medicamentos</t>
        </is>
      </c>
      <c r="D228" s="29" t="inlineStr">
        <is>
          <t>1000097</t>
        </is>
      </c>
      <c r="E228" s="29" t="inlineStr">
        <is>
          <t>ALCOHOL AL 96% X 250ML</t>
        </is>
      </c>
      <c r="F228" s="29" t="inlineStr">
        <is>
          <t>DESC16</t>
        </is>
      </c>
      <c r="G228" s="29" t="inlineStr">
        <is>
          <t>Alcohol 96% x 500ml</t>
        </is>
      </c>
      <c r="H228" s="30" t="n">
        <v>24</v>
      </c>
      <c r="I228" s="30" t="n">
        <v>2</v>
      </c>
      <c r="J228" s="30" t="n">
        <v>22</v>
      </c>
      <c r="K228" s="31" t="n">
        <v>1644.63</v>
      </c>
      <c r="L228" s="31">
        <f>$J228*$K228</f>
        <v/>
      </c>
      <c r="M228" s="38" t="inlineStr">
        <is>
          <t>Baja</t>
        </is>
      </c>
      <c r="N228" s="29" t="inlineStr">
        <is>
          <t>Homologado – confianza Baja – pendiente de validación</t>
        </is>
      </c>
      <c r="O228" s="29" t="n"/>
      <c r="P228" s="29" t="inlineStr">
        <is>
          <t>Cruce por nomenclatura: dosis/presentación distinta (96%, 500ML vs 96%, 250ML); similitud 0.80. El cruce SAP–Avain identificó 2 códigos SAP como posibles equivalentes del mismo ítem de Avain (1000097, 1000053). Se imputó al primero (lógica BUSCARV); requiere validación posterior.</t>
        </is>
      </c>
    </row>
    <row r="229">
      <c r="A229" s="29" t="inlineStr">
        <is>
          <t>Salta</t>
        </is>
      </c>
      <c r="B229" s="29" t="inlineStr">
        <is>
          <t>1130</t>
        </is>
      </c>
      <c r="C229" s="29" t="inlineStr">
        <is>
          <t>Medicamentos</t>
        </is>
      </c>
      <c r="D229" s="29" t="inlineStr">
        <is>
          <t>1000471</t>
        </is>
      </c>
      <c r="E229" s="29" t="inlineStr">
        <is>
          <t>ACETAZOLAMIDA 250 MG</t>
        </is>
      </c>
      <c r="F229" s="29" t="inlineStr">
        <is>
          <t>9</t>
        </is>
      </c>
      <c r="G229" s="29" t="inlineStr">
        <is>
          <t>Acetazolamida Comprimidos x 250mg</t>
        </is>
      </c>
      <c r="H229" s="30" t="n">
        <v>107</v>
      </c>
      <c r="I229" s="30" t="n">
        <v>90</v>
      </c>
      <c r="J229" s="30" t="n">
        <v>17</v>
      </c>
      <c r="K229" s="31" t="n">
        <v>2121.256635514018</v>
      </c>
      <c r="L229" s="31">
        <f>$J229*$K229</f>
        <v/>
      </c>
      <c r="M229" s="37" t="inlineStr">
        <is>
          <t>Alta</t>
        </is>
      </c>
      <c r="N229" s="29" t="inlineStr">
        <is>
          <t>Homologado – confianza Alta</t>
        </is>
      </c>
      <c r="O229" s="29" t="n"/>
      <c r="P229" s="29" t="inlineStr">
        <is>
          <t>Homologación: confianza base Alta + confianza SAP Alta → Alta.</t>
        </is>
      </c>
    </row>
    <row r="230">
      <c r="A230" s="29" t="inlineStr">
        <is>
          <t>Neuquén</t>
        </is>
      </c>
      <c r="B230" s="29" t="inlineStr">
        <is>
          <t>1060</t>
        </is>
      </c>
      <c r="C230" s="29" t="inlineStr">
        <is>
          <t>Descartables</t>
        </is>
      </c>
      <c r="D230" s="29" t="inlineStr">
        <is>
          <t>2000659</t>
        </is>
      </c>
      <c r="E230" s="29" t="inlineStr">
        <is>
          <t>KIT CANULAS OROFARINGEAS (TUBOS DE MAYO)</t>
        </is>
      </c>
      <c r="F230" s="29" t="inlineStr">
        <is>
          <t>394; 500</t>
        </is>
      </c>
      <c r="G230" s="29" t="inlineStr">
        <is>
          <t>CANULAS DE MAYO N°4; CANULAS DE MAYO N°5</t>
        </is>
      </c>
      <c r="H230" s="30" t="n">
        <v>147</v>
      </c>
      <c r="I230" s="30" t="n">
        <v>55</v>
      </c>
      <c r="J230" s="30" t="n">
        <v>92</v>
      </c>
      <c r="K230" s="31" t="n">
        <v>381.98</v>
      </c>
      <c r="L230" s="31">
        <f>$J230*$K230</f>
        <v/>
      </c>
      <c r="M230" s="38" t="inlineStr">
        <is>
          <t>Baja</t>
        </is>
      </c>
      <c r="N230" s="29" t="inlineStr">
        <is>
          <t>Homologado – confianza Baja – pendiente de validación</t>
        </is>
      </c>
      <c r="O230" s="29" t="n"/>
      <c r="P230" s="29" t="inlineStr">
        <is>
          <t>Varias denominaciones del inventario físico corresponden a este material SAP (394 CANULAS DE MAYO N°4; 500 CANULAS DE MAYO N°5). Se sumaron las cantidades físicas. Cruce por nomenclatura: similitud 0.52. El código Avain 500 figura en la homologación como «Mgsulfato» (master M04-015), pero en el inventario físico corresponde a «CANULAS DE MAYO N°5». El código no coincide con el producto: no se usó el vínculo de la homologación y se cruzó por nomenclatura. A revisar con los responsables de la base. Cruce por nomenclatura: similitud 0.52.</t>
        </is>
      </c>
    </row>
    <row r="231">
      <c r="A231" s="29" t="inlineStr">
        <is>
          <t>Neuquén</t>
        </is>
      </c>
      <c r="B231" s="29" t="inlineStr">
        <is>
          <t>1060</t>
        </is>
      </c>
      <c r="C231" s="29" t="inlineStr">
        <is>
          <t>Medicamentos</t>
        </is>
      </c>
      <c r="D231" s="29" t="inlineStr">
        <is>
          <t>1000133</t>
        </is>
      </c>
      <c r="E231" s="29" t="inlineStr">
        <is>
          <t>OMEPRAZOL DE 20MG COMPRIMIDOS</t>
        </is>
      </c>
      <c r="F231" s="29" t="inlineStr">
        <is>
          <t>170</t>
        </is>
      </c>
      <c r="G231" s="29" t="inlineStr">
        <is>
          <t>OMEPRAZOL 20 MG COMP</t>
        </is>
      </c>
      <c r="H231" s="30" t="n">
        <v>1562</v>
      </c>
      <c r="I231" s="30" t="n">
        <v>135</v>
      </c>
      <c r="J231" s="30" t="n">
        <v>1427</v>
      </c>
      <c r="K231" s="31" t="n">
        <v>24.47065300896287</v>
      </c>
      <c r="L231" s="31">
        <f>$J231*$K231</f>
        <v/>
      </c>
      <c r="M231" s="37" t="inlineStr">
        <is>
          <t>Alta</t>
        </is>
      </c>
      <c r="N231" s="29" t="inlineStr">
        <is>
          <t>Homologado – confianza Alta</t>
        </is>
      </c>
      <c r="O231" s="29" t="n"/>
      <c r="P231" s="29" t="inlineStr">
        <is>
          <t>Homologado al master M08-006, pero sus códigos SAP (1000524) no figuran en el stock SAP de este centro. Cruce por nomenclatura: dosis coincide; similitud 1.00. El material ocupa 8 filas en la hoja 1060 NQN (lote/almacén). La cantidad SAP y la física de esta vista son el total del material.</t>
        </is>
      </c>
    </row>
    <row r="232">
      <c r="A232" s="29" t="inlineStr">
        <is>
          <t>San Juan</t>
        </is>
      </c>
      <c r="B232" s="29" t="inlineStr">
        <is>
          <t>1120</t>
        </is>
      </c>
      <c r="C232" s="29" t="inlineStr">
        <is>
          <t>Medicamentos</t>
        </is>
      </c>
      <c r="D232" s="29" t="inlineStr">
        <is>
          <t>1000058</t>
        </is>
      </c>
      <c r="E232" s="29" t="inlineStr">
        <is>
          <t>ALCOHOL EN GEL X 500ML</t>
        </is>
      </c>
      <c r="F232" s="29" t="inlineStr">
        <is>
          <t>DESC18</t>
        </is>
      </c>
      <c r="G232" s="29" t="inlineStr">
        <is>
          <t>Alcohol en gel x 500 ml</t>
        </is>
      </c>
      <c r="H232" s="30" t="n">
        <v>48</v>
      </c>
      <c r="I232" s="30" t="n">
        <v>16</v>
      </c>
      <c r="J232" s="30" t="n">
        <v>32</v>
      </c>
      <c r="K232" s="31" t="n">
        <v>1052.106458333333</v>
      </c>
      <c r="L232" s="31">
        <f>$J232*$K232</f>
        <v/>
      </c>
      <c r="M232" s="37" t="inlineStr">
        <is>
          <t>Alta</t>
        </is>
      </c>
      <c r="N232" s="29" t="inlineStr">
        <is>
          <t>Homologado – confianza Alta</t>
        </is>
      </c>
      <c r="O232" s="29" t="n"/>
      <c r="P232" s="29" t="inlineStr">
        <is>
          <t>Cruce por nomenclatura: dosis coincide; similitud 1.00.</t>
        </is>
      </c>
    </row>
    <row r="233">
      <c r="A233" s="29" t="inlineStr">
        <is>
          <t>Salta</t>
        </is>
      </c>
      <c r="B233" s="29" t="inlineStr">
        <is>
          <t>1130</t>
        </is>
      </c>
      <c r="C233" s="29" t="inlineStr">
        <is>
          <t>Descartables</t>
        </is>
      </c>
      <c r="D233" s="29" t="inlineStr">
        <is>
          <t>2001334</t>
        </is>
      </c>
      <c r="E233" s="29" t="inlineStr">
        <is>
          <t>TELA ADHE MICROPOROSA HIPOALER 5CM</t>
        </is>
      </c>
      <c r="F233" s="29" t="inlineStr">
        <is>
          <t>69</t>
        </is>
      </c>
      <c r="G233" s="29" t="inlineStr">
        <is>
          <t>Cinta Hipoalergénica 5cmx9m</t>
        </is>
      </c>
      <c r="H233" s="30" t="n">
        <v>72</v>
      </c>
      <c r="I233" s="30" t="n">
        <v>6</v>
      </c>
      <c r="J233" s="30" t="n">
        <v>66</v>
      </c>
      <c r="K233" s="31" t="n">
        <v>506.6477777777778</v>
      </c>
      <c r="L233" s="31">
        <f>$J233*$K233</f>
        <v/>
      </c>
      <c r="M233" s="38" t="inlineStr">
        <is>
          <t>Baja</t>
        </is>
      </c>
      <c r="N233" s="29" t="inlineStr">
        <is>
          <t>Homologado – confianza Baja – pendiente de validación</t>
        </is>
      </c>
      <c r="O233" s="29" t="n"/>
      <c r="P233" s="29" t="inlineStr">
        <is>
          <t>Homologación: confianza base Alta + confianza SAP Alta → Alta. La nomenclatura del material imputado no respalda por sí sola la equivalencia (similitud 0.27); el vínculo proviene sólo de la homologación. Nivel degradado a Baja. Otros códigos SAP del master no están en el stock de este centro: 2000205, 2000289.</t>
        </is>
      </c>
    </row>
    <row r="234">
      <c r="A234" s="29" t="inlineStr">
        <is>
          <t>Salta</t>
        </is>
      </c>
      <c r="B234" s="29" t="inlineStr">
        <is>
          <t>1130</t>
        </is>
      </c>
      <c r="C234" s="29" t="inlineStr">
        <is>
          <t>Medicamentos</t>
        </is>
      </c>
      <c r="D234" s="29" t="inlineStr">
        <is>
          <t>1005229</t>
        </is>
      </c>
      <c r="E234" s="29" t="inlineStr">
        <is>
          <t>CIPROFLOXACINA + HIDROCORTISONA 5ML</t>
        </is>
      </c>
      <c r="F234" s="29" t="inlineStr">
        <is>
          <t>398</t>
        </is>
      </c>
      <c r="G234" s="29" t="inlineStr">
        <is>
          <t>Ciprofloxacina/Hidrocortisona gtas oticas</t>
        </is>
      </c>
      <c r="H234" s="30" t="n">
        <v>30</v>
      </c>
      <c r="I234" s="30" t="n">
        <v>24</v>
      </c>
      <c r="J234" s="30" t="n">
        <v>6</v>
      </c>
      <c r="K234" s="31" t="n">
        <v>5462</v>
      </c>
      <c r="L234" s="31">
        <f>$J234*$K234</f>
        <v/>
      </c>
      <c r="M234" s="42" t="inlineStr">
        <is>
          <t>Media</t>
        </is>
      </c>
      <c r="N234" s="29" t="inlineStr">
        <is>
          <t>Homologado – confianza Media – pendiente de validación</t>
        </is>
      </c>
      <c r="O234" s="29" t="n"/>
      <c r="P234" s="29" t="inlineStr">
        <is>
          <t>Cruce por nomenclatura: una nomenclatura no informa dosis; similitud 0.61.</t>
        </is>
      </c>
    </row>
    <row r="235">
      <c r="A235" s="29" t="inlineStr">
        <is>
          <t>Salta</t>
        </is>
      </c>
      <c r="B235" s="29" t="inlineStr">
        <is>
          <t>1130</t>
        </is>
      </c>
      <c r="C235" s="29" t="inlineStr">
        <is>
          <t>Medicamentos</t>
        </is>
      </c>
      <c r="D235" s="29" t="inlineStr">
        <is>
          <t>1000695</t>
        </is>
      </c>
      <c r="E235" s="29" t="inlineStr">
        <is>
          <t>ACICLOVIR 5% CREMA X 10GR</t>
        </is>
      </c>
      <c r="F235" s="29" t="inlineStr">
        <is>
          <t>10</t>
        </is>
      </c>
      <c r="G235" s="29" t="inlineStr">
        <is>
          <t>Aciclovir crema Pomo 5,0% x10gr</t>
        </is>
      </c>
      <c r="H235" s="30" t="n">
        <v>27</v>
      </c>
      <c r="I235" s="30" t="n">
        <v>15</v>
      </c>
      <c r="J235" s="30" t="n">
        <v>12</v>
      </c>
      <c r="K235" s="31" t="n">
        <v>2712.407407407407</v>
      </c>
      <c r="L235" s="31">
        <f>$J235*$K235</f>
        <v/>
      </c>
      <c r="M235" s="37" t="inlineStr">
        <is>
          <t>Alta</t>
        </is>
      </c>
      <c r="N235" s="29" t="inlineStr">
        <is>
          <t>Homologado – confianza Alta</t>
        </is>
      </c>
      <c r="O235" s="29" t="n"/>
      <c r="P235" s="29" t="inlineStr">
        <is>
          <t>Cruce por nomenclatura: dosis coincide; similitud 0.76.</t>
        </is>
      </c>
    </row>
    <row r="236">
      <c r="A236" s="29" t="inlineStr">
        <is>
          <t>Salta</t>
        </is>
      </c>
      <c r="B236" s="29" t="inlineStr">
        <is>
          <t>1130</t>
        </is>
      </c>
      <c r="C236" s="29" t="inlineStr">
        <is>
          <t>Medicamentos</t>
        </is>
      </c>
      <c r="D236" s="29" t="inlineStr">
        <is>
          <t>1000526</t>
        </is>
      </c>
      <c r="E236" s="29" t="inlineStr">
        <is>
          <t>CLARITROMICINA 500 COMPRIMIDOS</t>
        </is>
      </c>
      <c r="F236" s="29" t="inlineStr">
        <is>
          <t>73</t>
        </is>
      </c>
      <c r="G236" s="29" t="inlineStr">
        <is>
          <t>Claritromicina Comprimidos x 500mg</t>
        </is>
      </c>
      <c r="H236" s="30" t="n">
        <v>104</v>
      </c>
      <c r="I236" s="30" t="n">
        <v>40</v>
      </c>
      <c r="J236" s="30" t="n">
        <v>64</v>
      </c>
      <c r="K236" s="31" t="n">
        <v>480.7</v>
      </c>
      <c r="L236" s="31">
        <f>$J236*$K236</f>
        <v/>
      </c>
      <c r="M236" s="42" t="inlineStr">
        <is>
          <t>Media</t>
        </is>
      </c>
      <c r="N236" s="29" t="inlineStr">
        <is>
          <t>Homologado – confianza Media – pendiente de validación</t>
        </is>
      </c>
      <c r="O236" s="29" t="n"/>
      <c r="P236" s="29" t="inlineStr">
        <is>
          <t>Homologación: confianza base Alta + confianza SAP Media → Media.</t>
        </is>
      </c>
    </row>
    <row r="237">
      <c r="A237" s="29" t="inlineStr">
        <is>
          <t>Neuquén</t>
        </is>
      </c>
      <c r="B237" s="29" t="inlineStr">
        <is>
          <t>1060</t>
        </is>
      </c>
      <c r="C237" s="29" t="inlineStr">
        <is>
          <t>Descartables</t>
        </is>
      </c>
      <c r="D237" s="29" t="inlineStr">
        <is>
          <t>2000018</t>
        </is>
      </c>
      <c r="E237" s="29" t="inlineStr">
        <is>
          <t>TUBO ENDOTRAQ N° 6.5 C/BALON</t>
        </is>
      </c>
      <c r="F237" s="29" t="inlineStr">
        <is>
          <t>518</t>
        </is>
      </c>
      <c r="G237" s="29" t="inlineStr">
        <is>
          <t>TUBO ENDOTRAQUEAL N° 6,5</t>
        </is>
      </c>
      <c r="H237" s="30" t="n">
        <v>260</v>
      </c>
      <c r="I237" s="30" t="n">
        <v>36</v>
      </c>
      <c r="J237" s="30" t="n">
        <v>224</v>
      </c>
      <c r="K237" s="31" t="n">
        <v>134.8073076923077</v>
      </c>
      <c r="L237" s="31">
        <f>$J237*$K237</f>
        <v/>
      </c>
      <c r="M237" s="38" t="inlineStr">
        <is>
          <t>Baja</t>
        </is>
      </c>
      <c r="N237" s="29" t="inlineStr">
        <is>
          <t>Homologado – confianza Baja – pendiente de validación</t>
        </is>
      </c>
      <c r="O237" s="29" t="n"/>
      <c r="P237" s="29" t="inlineStr">
        <is>
          <t>El código Avain 518 figura en la homologación como «Ac.fusidico+Beta» (master M15-005), pero en el inventario físico corresponde a «TUBO ENDOTRAQUEAL N° 6,5». El código no coincide con el producto: no se usó el vínculo de la homologación y se cruzó por nomenclatura. A revisar con los responsables de la base. Cruce por nomenclatura: similitud 0.60.</t>
        </is>
      </c>
    </row>
    <row r="238">
      <c r="A238" s="29" t="inlineStr">
        <is>
          <t>San Juan</t>
        </is>
      </c>
      <c r="B238" s="29" t="inlineStr">
        <is>
          <t>1120</t>
        </is>
      </c>
      <c r="C238" s="29" t="inlineStr">
        <is>
          <t>Descartables</t>
        </is>
      </c>
      <c r="D238" s="29" t="inlineStr">
        <is>
          <t>2000011</t>
        </is>
      </c>
      <c r="E238" s="29" t="inlineStr">
        <is>
          <t>BAJALENGUAS DE MADERA</t>
        </is>
      </c>
      <c r="F238" s="29" t="inlineStr">
        <is>
          <t>DESC22</t>
        </is>
      </c>
      <c r="G238" s="29" t="inlineStr">
        <is>
          <t>Bajalenguas x 1 ud</t>
        </is>
      </c>
      <c r="H238" s="30" t="n">
        <v>2636</v>
      </c>
      <c r="I238" s="30" t="n">
        <v>1800</v>
      </c>
      <c r="J238" s="30" t="n">
        <v>836</v>
      </c>
      <c r="K238" s="31" t="n">
        <v>33.51204476479514</v>
      </c>
      <c r="L238" s="31">
        <f>$J238*$K238</f>
        <v/>
      </c>
      <c r="M238" s="42" t="inlineStr">
        <is>
          <t>Media</t>
        </is>
      </c>
      <c r="N238" s="29" t="inlineStr">
        <is>
          <t>Homologado – confianza Media – pendiente de validación</t>
        </is>
      </c>
      <c r="O238" s="29" t="n"/>
      <c r="P238" s="29" t="inlineStr">
        <is>
          <t>Cruce por nomenclatura: similitud 0.62.</t>
        </is>
      </c>
    </row>
    <row r="239">
      <c r="A239" s="29" t="inlineStr">
        <is>
          <t>San Juan</t>
        </is>
      </c>
      <c r="B239" s="29" t="inlineStr">
        <is>
          <t>1120</t>
        </is>
      </c>
      <c r="C239" s="29" t="inlineStr">
        <is>
          <t>Medicamentos</t>
        </is>
      </c>
      <c r="D239" s="29" t="inlineStr">
        <is>
          <t>1000634</t>
        </is>
      </c>
      <c r="E239" s="29" t="inlineStr">
        <is>
          <t>LABETALOL 20MG AMPOLLA</t>
        </is>
      </c>
      <c r="F239" s="29" t="inlineStr">
        <is>
          <t>MED112</t>
        </is>
      </c>
      <c r="G239" s="29" t="inlineStr">
        <is>
          <t>Labetalol 5mg/ml Amp x 4 ml</t>
        </is>
      </c>
      <c r="H239" s="30" t="n">
        <v>20</v>
      </c>
      <c r="I239" s="30" t="n">
        <v>2</v>
      </c>
      <c r="J239" s="30" t="n">
        <v>18</v>
      </c>
      <c r="K239" s="31" t="n">
        <v>1491</v>
      </c>
      <c r="L239" s="31">
        <f>$J239*$K239</f>
        <v/>
      </c>
      <c r="M239" s="38" t="inlineStr">
        <is>
          <t>Baja</t>
        </is>
      </c>
      <c r="N239" s="29" t="inlineStr">
        <is>
          <t>Homologado – confianza Baja – pendiente de validación</t>
        </is>
      </c>
      <c r="O239" s="29" t="n"/>
      <c r="P239" s="29" t="inlineStr">
        <is>
          <t>Cruce por nomenclatura: dosis/presentación distinta (4ML, 5MG vs 20MG); similitud 0.68.</t>
        </is>
      </c>
    </row>
    <row r="240">
      <c r="A240" s="29" t="inlineStr">
        <is>
          <t>Salta</t>
        </is>
      </c>
      <c r="B240" s="29" t="inlineStr">
        <is>
          <t>1130</t>
        </is>
      </c>
      <c r="C240" s="29" t="inlineStr">
        <is>
          <t>Medicamentos</t>
        </is>
      </c>
      <c r="D240" s="29" t="inlineStr">
        <is>
          <t>1000497</t>
        </is>
      </c>
      <c r="E240" s="29" t="inlineStr">
        <is>
          <t>IODOPOVIDONA SOLUC 10% X 60 ML</t>
        </is>
      </c>
      <c r="F240" s="29" t="inlineStr">
        <is>
          <t>201</t>
        </is>
      </c>
      <c r="G240" s="29" t="inlineStr">
        <is>
          <t>Pervinox 1 lt</t>
        </is>
      </c>
      <c r="H240" s="30" t="n">
        <v>15</v>
      </c>
      <c r="I240" s="30" t="n">
        <v>8</v>
      </c>
      <c r="J240" s="30" t="n">
        <v>7</v>
      </c>
      <c r="K240" s="31" t="n">
        <v>3801</v>
      </c>
      <c r="L240" s="31">
        <f>$J240*$K240</f>
        <v/>
      </c>
      <c r="M240" s="38" t="inlineStr">
        <is>
          <t>Baja</t>
        </is>
      </c>
      <c r="N240" s="29" t="inlineStr">
        <is>
          <t>Homologado – confianza Baja – pendiente de validación</t>
        </is>
      </c>
      <c r="O240" s="29" t="n"/>
      <c r="P240" s="29" t="inlineStr">
        <is>
          <t>Homologación: confianza base Media + confianza SAP Media → Media. Aunque la homologación vincula estos registros, la presentación no coincide con el material imputado (dosis/presentación distinta (1000ML vs 10%, 60ML); similitud 0.10). Nivel degradado a Baja: verificar si corresponde otro código SAP. El cruce SAP–Avain identificó 2 códigos SAP como posibles equivalentes del mismo ítem de Avain (1000497, 1000590). Se imputó al primero (lógica BUSCARV); requiere validación posterior.</t>
        </is>
      </c>
    </row>
    <row r="241">
      <c r="A241" s="29" t="inlineStr">
        <is>
          <t>Neuquén</t>
        </is>
      </c>
      <c r="B241" s="29" t="inlineStr">
        <is>
          <t>1060</t>
        </is>
      </c>
      <c r="C241" s="29" t="inlineStr">
        <is>
          <t>Descartables</t>
        </is>
      </c>
      <c r="D241" s="29" t="inlineStr">
        <is>
          <t>2000033</t>
        </is>
      </c>
      <c r="E241" s="29" t="inlineStr">
        <is>
          <t>STERI STRIP 3M REF 1547</t>
        </is>
      </c>
      <c r="F241" s="29" t="inlineStr">
        <is>
          <t>536</t>
        </is>
      </c>
      <c r="G241" s="29" t="inlineStr">
        <is>
          <t>SUT.CUTANEA</t>
        </is>
      </c>
      <c r="H241" s="30" t="n">
        <v>216</v>
      </c>
      <c r="I241" s="30" t="n">
        <v>0</v>
      </c>
      <c r="J241" s="30" t="n">
        <v>216</v>
      </c>
      <c r="K241" s="31" t="n">
        <v>115.7201388888889</v>
      </c>
      <c r="L241" s="31">
        <f>$J241*$K241</f>
        <v/>
      </c>
      <c r="M241" s="38" t="inlineStr">
        <is>
          <t>Baja</t>
        </is>
      </c>
      <c r="N241" s="29" t="inlineStr">
        <is>
          <t>Homologado – confianza Baja – pendiente de validación</t>
        </is>
      </c>
      <c r="O241" s="29" t="n"/>
      <c r="P241" s="29" t="inlineStr">
        <is>
          <t>La homologación no confirma la equivalencia (confianza base Sin coincidencia / confianza SAP Alta). Se imputó al código SAP del master con nivel Baja para no perder el recuento; requiere validación. Homologación: confianza base Sin coincidencia + confianza SAP Alta → Baja. La nomenclatura del material imputado no respalda por sí sola la equivalencia (similitud 0.07); el vínculo proviene sólo de la homologación. Nivel degradado a Baja. El material ocupa 2 filas en la hoja 1060 NQN (lote/almacén). La cantidad SAP y la física de esta vista son el total del material.</t>
        </is>
      </c>
    </row>
    <row r="242">
      <c r="A242" s="29" t="inlineStr">
        <is>
          <t>Salta</t>
        </is>
      </c>
      <c r="B242" s="29" t="inlineStr">
        <is>
          <t>1130</t>
        </is>
      </c>
      <c r="C242" s="29" t="inlineStr">
        <is>
          <t>Medicamentos</t>
        </is>
      </c>
      <c r="D242" s="29" t="inlineStr">
        <is>
          <t>1000129</t>
        </is>
      </c>
      <c r="E242" s="29" t="inlineStr">
        <is>
          <t>KETOROLAC 10MG SUBLINGUAL</t>
        </is>
      </c>
      <c r="F242" s="29" t="inlineStr">
        <is>
          <t>162</t>
        </is>
      </c>
      <c r="G242" s="29" t="inlineStr">
        <is>
          <t>Ketorolac S/L Comprimidos x 10mg sl</t>
        </is>
      </c>
      <c r="H242" s="30" t="n">
        <v>750</v>
      </c>
      <c r="I242" s="30" t="n">
        <v>371</v>
      </c>
      <c r="J242" s="30" t="n">
        <v>379</v>
      </c>
      <c r="K242" s="31" t="n">
        <v>64.82613333333333</v>
      </c>
      <c r="L242" s="31">
        <f>$J242*$K242</f>
        <v/>
      </c>
      <c r="M242" s="37" t="inlineStr">
        <is>
          <t>Alta</t>
        </is>
      </c>
      <c r="N242" s="29" t="inlineStr">
        <is>
          <t>Homologado – confianza Alta</t>
        </is>
      </c>
      <c r="O242" s="29" t="n"/>
      <c r="P242" s="29" t="inlineStr">
        <is>
          <t>Homologación: confianza base Alta + confianza SAP Alta → Alta.</t>
        </is>
      </c>
    </row>
    <row r="243">
      <c r="A243" s="29" t="inlineStr">
        <is>
          <t>Neuquén</t>
        </is>
      </c>
      <c r="B243" s="29" t="inlineStr">
        <is>
          <t>1060</t>
        </is>
      </c>
      <c r="C243" s="29" t="inlineStr">
        <is>
          <t>Descartables</t>
        </is>
      </c>
      <c r="D243" s="29" t="inlineStr">
        <is>
          <t>2000403</t>
        </is>
      </c>
      <c r="E243" s="29" t="inlineStr">
        <is>
          <t>CANULA DE GUEDEL 90CM N2 AMARILLO</t>
        </is>
      </c>
      <c r="F243" s="29" t="inlineStr">
        <is>
          <t>536</t>
        </is>
      </c>
      <c r="G243" s="29" t="inlineStr">
        <is>
          <t>MARTILLO</t>
        </is>
      </c>
      <c r="H243" s="30" t="n">
        <v>270</v>
      </c>
      <c r="I243" s="30" t="n">
        <v>4</v>
      </c>
      <c r="J243" s="30" t="n">
        <v>266</v>
      </c>
      <c r="K243" s="31" t="n">
        <v>88.67407407407407</v>
      </c>
      <c r="L243" s="31">
        <f>$J243*$K243</f>
        <v/>
      </c>
      <c r="M243" s="38" t="inlineStr">
        <is>
          <t>Baja</t>
        </is>
      </c>
      <c r="N243" s="29" t="inlineStr">
        <is>
          <t>Homologado – confianza Baja – pendiente de validación</t>
        </is>
      </c>
      <c r="O243" s="41" t="inlineStr">
        <is>
          <t>Valorización a validar: relación de cantidades 68 a 1 entre SAP y el recuento físico. Sugiere distinta unidad de medida (SAP por caja o envase y el recuento por unidad). La diferencia económica de esta fila no debe tomarse como definitiva.</t>
        </is>
      </c>
      <c r="P243" s="29" t="inlineStr">
        <is>
          <t>El código Avain 536 figura en la homologación como «SUT.CUTANEA» (master D-147), pero en el inventario físico corresponde a «MARTILLO». El código no coincide con el producto: no se usó el vínculo de la homologación y se cruzó por nomenclatura. A revisar con los responsables de la base. Cruce por nomenclatura: una nomenclatura no informa dosis; similitud 0.50.</t>
        </is>
      </c>
    </row>
    <row r="244">
      <c r="A244" s="29" t="inlineStr">
        <is>
          <t>San Juan</t>
        </is>
      </c>
      <c r="B244" s="29" t="inlineStr">
        <is>
          <t>1120</t>
        </is>
      </c>
      <c r="C244" s="29" t="inlineStr">
        <is>
          <t>Medicamentos</t>
        </is>
      </c>
      <c r="D244" s="29" t="inlineStr">
        <is>
          <t>1000007</t>
        </is>
      </c>
      <c r="E244" s="29" t="inlineStr">
        <is>
          <t>ATROPINA 1MG AMPOLLA DE 1ML</t>
        </is>
      </c>
      <c r="F244" s="29" t="inlineStr">
        <is>
          <t>MED174</t>
        </is>
      </c>
      <c r="G244" s="29" t="inlineStr">
        <is>
          <t>Sulfato de Atropina 1mg Amp x 1 ml</t>
        </is>
      </c>
      <c r="H244" s="30" t="n">
        <v>60</v>
      </c>
      <c r="I244" s="30" t="n">
        <v>4</v>
      </c>
      <c r="J244" s="30" t="n">
        <v>56</v>
      </c>
      <c r="K244" s="31" t="n">
        <v>420</v>
      </c>
      <c r="L244" s="31">
        <f>$J244*$K244</f>
        <v/>
      </c>
      <c r="M244" s="37" t="inlineStr">
        <is>
          <t>Alta</t>
        </is>
      </c>
      <c r="N244" s="29" t="inlineStr">
        <is>
          <t>Homologado – confianza Alta</t>
        </is>
      </c>
      <c r="O244" s="29" t="n"/>
      <c r="P244" s="29" t="inlineStr">
        <is>
          <t>Homologación: confianza base Alta + confianza SAP Alta → Alta.</t>
        </is>
      </c>
    </row>
    <row r="245">
      <c r="A245" s="29" t="inlineStr">
        <is>
          <t>Salta</t>
        </is>
      </c>
      <c r="B245" s="29" t="inlineStr">
        <is>
          <t>1130</t>
        </is>
      </c>
      <c r="C245" s="29" t="inlineStr">
        <is>
          <t>Medicamentos</t>
        </is>
      </c>
      <c r="D245" s="29" t="inlineStr">
        <is>
          <t>1000097</t>
        </is>
      </c>
      <c r="E245" s="29" t="inlineStr">
        <is>
          <t>ALCOHOL AL 96% X 250ML</t>
        </is>
      </c>
      <c r="F245" s="29" t="inlineStr">
        <is>
          <t>23</t>
        </is>
      </c>
      <c r="G245" s="29" t="inlineStr">
        <is>
          <t>Alcohol 96% x 250 ml</t>
        </is>
      </c>
      <c r="H245" s="30" t="n">
        <v>45</v>
      </c>
      <c r="I245" s="30" t="n">
        <v>32</v>
      </c>
      <c r="J245" s="30" t="n">
        <v>13</v>
      </c>
      <c r="K245" s="31" t="n">
        <v>1682.802222222222</v>
      </c>
      <c r="L245" s="31">
        <f>$J245*$K245</f>
        <v/>
      </c>
      <c r="M245" s="37" t="inlineStr">
        <is>
          <t>Alta</t>
        </is>
      </c>
      <c r="N245" s="29" t="inlineStr">
        <is>
          <t>Homologado – confianza Alta</t>
        </is>
      </c>
      <c r="O245" s="29" t="n"/>
      <c r="P245" s="29" t="inlineStr">
        <is>
          <t>Cruce por nomenclatura: dosis coincide; similitud 1.00. El material ocupa 2 filas en la hoja 1130 Salta (lote/almacén). La cantidad SAP y la física de esta vista son el total del material.</t>
        </is>
      </c>
    </row>
    <row r="246">
      <c r="A246" s="29" t="inlineStr">
        <is>
          <t>San Juan</t>
        </is>
      </c>
      <c r="B246" s="29" t="inlineStr">
        <is>
          <t>1120</t>
        </is>
      </c>
      <c r="C246" s="29" t="inlineStr">
        <is>
          <t>Medicamentos</t>
        </is>
      </c>
      <c r="D246" s="29" t="inlineStr">
        <is>
          <t>1001249</t>
        </is>
      </c>
      <c r="E246" s="29" t="inlineStr">
        <is>
          <t>Clindamicina 300mgs caps</t>
        </is>
      </c>
      <c r="F246" s="29" t="inlineStr">
        <is>
          <t>MED40</t>
        </is>
      </c>
      <c r="G246" s="29" t="inlineStr">
        <is>
          <t>Clindamicina 300 mg (FM) comp</t>
        </is>
      </c>
      <c r="H246" s="30" t="n">
        <v>83</v>
      </c>
      <c r="I246" s="30" t="n">
        <v>4</v>
      </c>
      <c r="J246" s="30" t="n">
        <v>79</v>
      </c>
      <c r="K246" s="31" t="n">
        <v>270.5930120481927</v>
      </c>
      <c r="L246" s="31">
        <f>$J246*$K246</f>
        <v/>
      </c>
      <c r="M246" s="37" t="inlineStr">
        <is>
          <t>Alta</t>
        </is>
      </c>
      <c r="N246" s="29" t="inlineStr">
        <is>
          <t>Homologado – confianza Alta</t>
        </is>
      </c>
      <c r="O246" s="29" t="n"/>
      <c r="P246" s="29" t="inlineStr">
        <is>
          <t>Homologación: confianza base Alta + confianza SAP Alta → Alta. El material ocupa 2 filas en la hoja 1120 SJ (lote/almacén). La cantidad SAP y la física de esta vista son el total del material.</t>
        </is>
      </c>
    </row>
    <row r="247">
      <c r="A247" s="29" t="inlineStr">
        <is>
          <t>San Juan</t>
        </is>
      </c>
      <c r="B247" s="29" t="inlineStr">
        <is>
          <t>1120</t>
        </is>
      </c>
      <c r="C247" s="29" t="inlineStr">
        <is>
          <t>Medicamentos</t>
        </is>
      </c>
      <c r="D247" s="29" t="inlineStr">
        <is>
          <t>1000093</t>
        </is>
      </c>
      <c r="E247" s="29" t="inlineStr">
        <is>
          <t>SALBUTAMOL 0,5% GOTAS FRASCO DE 20ML</t>
        </is>
      </c>
      <c r="F247" s="29" t="inlineStr">
        <is>
          <t>MED161</t>
        </is>
      </c>
      <c r="G247" s="29" t="inlineStr">
        <is>
          <t>Salbutamol solución x 5 mg/ml gtas p/nzb x 20ml</t>
        </is>
      </c>
      <c r="H247" s="30" t="n">
        <v>30</v>
      </c>
      <c r="I247" s="30" t="n">
        <v>3</v>
      </c>
      <c r="J247" s="30" t="n">
        <v>27</v>
      </c>
      <c r="K247" s="31" t="n">
        <v>788.418</v>
      </c>
      <c r="L247" s="31">
        <f>$J247*$K247</f>
        <v/>
      </c>
      <c r="M247" s="38" t="inlineStr">
        <is>
          <t>Baja</t>
        </is>
      </c>
      <c r="N247" s="29" t="inlineStr">
        <is>
          <t>Homologado – confianza Baja – pendiente de validación</t>
        </is>
      </c>
      <c r="O247" s="29" t="n"/>
      <c r="P247" s="29" t="inlineStr">
        <is>
          <t>Homologación: confianza base Alta + confianza SAP Media → Media. La nomenclatura del material imputado no respalda por sí sola la equivalencia (similitud 0.44); el vínculo proviene sólo de la homologación. Nivel degradado a Baja. El material ocupa 3 filas en la hoja 1120 SJ (lote/almacén). La cantidad SAP y la física de esta vista son el total del material.</t>
        </is>
      </c>
    </row>
    <row r="248">
      <c r="A248" s="29" t="inlineStr">
        <is>
          <t>Salta</t>
        </is>
      </c>
      <c r="B248" s="29" t="inlineStr">
        <is>
          <t>1130</t>
        </is>
      </c>
      <c r="C248" s="29" t="inlineStr">
        <is>
          <t>Medicamentos</t>
        </is>
      </c>
      <c r="D248" s="29" t="inlineStr">
        <is>
          <t>1000054</t>
        </is>
      </c>
      <c r="E248" s="29" t="inlineStr">
        <is>
          <t>ALCOHOL AL 96% X 500ML</t>
        </is>
      </c>
      <c r="F248" s="29" t="inlineStr">
        <is>
          <t>26</t>
        </is>
      </c>
      <c r="G248" s="29" t="inlineStr">
        <is>
          <t>Alcohol 96% x500 ml</t>
        </is>
      </c>
      <c r="H248" s="30" t="n">
        <v>46</v>
      </c>
      <c r="I248" s="30" t="n">
        <v>32</v>
      </c>
      <c r="J248" s="30" t="n">
        <v>14</v>
      </c>
      <c r="K248" s="31" t="n">
        <v>1456.055217391304</v>
      </c>
      <c r="L248" s="31">
        <f>$J248*$K248</f>
        <v/>
      </c>
      <c r="M248" s="37" t="inlineStr">
        <is>
          <t>Alta</t>
        </is>
      </c>
      <c r="N248" s="29" t="inlineStr">
        <is>
          <t>Homologado – confianza Alta</t>
        </is>
      </c>
      <c r="O248" s="29" t="n"/>
      <c r="P248" s="29" t="inlineStr">
        <is>
          <t>Cruce por nomenclatura: dosis coincide; similitud 1.00. El material ocupa 2 filas en la hoja 1130 Salta (lote/almacén). La cantidad SAP y la física de esta vista son el total del material.</t>
        </is>
      </c>
    </row>
    <row r="249">
      <c r="A249" s="29" t="inlineStr">
        <is>
          <t>San Juan</t>
        </is>
      </c>
      <c r="B249" s="29" t="inlineStr">
        <is>
          <t>1120</t>
        </is>
      </c>
      <c r="C249" s="29" t="inlineStr">
        <is>
          <t>Descartables</t>
        </is>
      </c>
      <c r="D249" s="29" t="inlineStr">
        <is>
          <t>2000007</t>
        </is>
      </c>
      <c r="E249" s="29" t="inlineStr">
        <is>
          <t>AGUJA HIPODERMICA 25G x ⅝ - 16/5</t>
        </is>
      </c>
      <c r="F249" s="29" t="inlineStr">
        <is>
          <t>DESC11</t>
        </is>
      </c>
      <c r="G249" s="29" t="inlineStr">
        <is>
          <t>Agujas 16/5</t>
        </is>
      </c>
      <c r="H249" s="30" t="n">
        <v>1020</v>
      </c>
      <c r="I249" s="30" t="n">
        <v>300</v>
      </c>
      <c r="J249" s="30" t="n">
        <v>720</v>
      </c>
      <c r="K249" s="31" t="n">
        <v>27.72594117647059</v>
      </c>
      <c r="L249" s="31">
        <f>$J249*$K249</f>
        <v/>
      </c>
      <c r="M249" s="37" t="inlineStr">
        <is>
          <t>Alta</t>
        </is>
      </c>
      <c r="N249" s="29" t="inlineStr">
        <is>
          <t>Homologado – confianza Alta</t>
        </is>
      </c>
      <c r="O249" s="29" t="n"/>
      <c r="P249" s="29" t="inlineStr">
        <is>
          <t>Homologación: confianza base Alta + confianza SAP Alta → Alta.</t>
        </is>
      </c>
    </row>
    <row r="250">
      <c r="A250" s="29" t="inlineStr">
        <is>
          <t>San Juan</t>
        </is>
      </c>
      <c r="B250" s="29" t="inlineStr">
        <is>
          <t>1120</t>
        </is>
      </c>
      <c r="C250" s="29" t="inlineStr">
        <is>
          <t>Medicamentos</t>
        </is>
      </c>
      <c r="D250" s="29" t="inlineStr">
        <is>
          <t>1000002</t>
        </is>
      </c>
      <c r="E250" s="29" t="inlineStr">
        <is>
          <t>ADRENALINA 1MG AMPOLLA DE 1 ML INYEC</t>
        </is>
      </c>
      <c r="F250" s="29" t="inlineStr">
        <is>
          <t>MED9</t>
        </is>
      </c>
      <c r="G250" s="29" t="inlineStr">
        <is>
          <t>Adrenalina amp 1 ml</t>
        </is>
      </c>
      <c r="H250" s="30" t="n">
        <v>104</v>
      </c>
      <c r="I250" s="30" t="n">
        <v>41</v>
      </c>
      <c r="J250" s="30" t="n">
        <v>63</v>
      </c>
      <c r="K250" s="31" t="n">
        <v>310.6772115384616</v>
      </c>
      <c r="L250" s="31">
        <f>$J250*$K250</f>
        <v/>
      </c>
      <c r="M250" s="37" t="inlineStr">
        <is>
          <t>Alta</t>
        </is>
      </c>
      <c r="N250" s="29" t="inlineStr">
        <is>
          <t>Homologado – confianza Alta</t>
        </is>
      </c>
      <c r="O250" s="29" t="n"/>
      <c r="P250" s="29" t="inlineStr">
        <is>
          <t>Homologación: confianza base Alta + confianza SAP Alta → Alta. El material ocupa 3 filas en la hoja 1120 SJ (lote/almacén). La cantidad SAP y la física de esta vista son el total del material.</t>
        </is>
      </c>
    </row>
    <row r="251">
      <c r="A251" s="29" t="inlineStr">
        <is>
          <t>San Juan</t>
        </is>
      </c>
      <c r="B251" s="29" t="inlineStr">
        <is>
          <t>1120</t>
        </is>
      </c>
      <c r="C251" s="29" t="inlineStr">
        <is>
          <t>Descartables</t>
        </is>
      </c>
      <c r="D251" s="29" t="inlineStr">
        <is>
          <t>2000060</t>
        </is>
      </c>
      <c r="E251" s="29" t="inlineStr">
        <is>
          <t>LLAVE DE 3 VIAS</t>
        </is>
      </c>
      <c r="F251" s="29" t="inlineStr">
        <is>
          <t>DESC84</t>
        </is>
      </c>
      <c r="G251" s="29" t="inlineStr">
        <is>
          <t>Llave de 3 vías</t>
        </is>
      </c>
      <c r="H251" s="30" t="n">
        <v>100</v>
      </c>
      <c r="I251" s="30" t="n">
        <v>10</v>
      </c>
      <c r="J251" s="30" t="n">
        <v>90</v>
      </c>
      <c r="K251" s="31" t="n">
        <v>208.7056</v>
      </c>
      <c r="L251" s="31">
        <f>$J251*$K251</f>
        <v/>
      </c>
      <c r="M251" s="37" t="inlineStr">
        <is>
          <t>Alta</t>
        </is>
      </c>
      <c r="N251" s="29" t="inlineStr">
        <is>
          <t>Homologado – confianza Alta</t>
        </is>
      </c>
      <c r="O251" s="29" t="n"/>
      <c r="P251" s="29" t="inlineStr">
        <is>
          <t>Homologación: confianza base Alta + confianza SAP Alta → Alta.</t>
        </is>
      </c>
    </row>
    <row r="252">
      <c r="A252" s="29" t="inlineStr">
        <is>
          <t>Salta</t>
        </is>
      </c>
      <c r="B252" s="29" t="inlineStr">
        <is>
          <t>1130</t>
        </is>
      </c>
      <c r="C252" s="29" t="inlineStr">
        <is>
          <t>Medicamentos</t>
        </is>
      </c>
      <c r="D252" s="29" t="inlineStr">
        <is>
          <t>1000095</t>
        </is>
      </c>
      <c r="E252" s="29" t="inlineStr">
        <is>
          <t>LIDOCAINA AL 2% JALEA</t>
        </is>
      </c>
      <c r="F252" s="29" t="inlineStr">
        <is>
          <t>170</t>
        </is>
      </c>
      <c r="G252" s="29" t="inlineStr">
        <is>
          <t>Lidocaina jalea pomo</t>
        </is>
      </c>
      <c r="H252" s="30" t="n">
        <v>20</v>
      </c>
      <c r="I252" s="30" t="n">
        <v>8</v>
      </c>
      <c r="J252" s="30" t="n">
        <v>12</v>
      </c>
      <c r="K252" s="31" t="n">
        <v>1481.323</v>
      </c>
      <c r="L252" s="31">
        <f>$J252*$K252</f>
        <v/>
      </c>
      <c r="M252" s="42" t="inlineStr">
        <is>
          <t>Media</t>
        </is>
      </c>
      <c r="N252" s="29" t="inlineStr">
        <is>
          <t>Homologado – confianza Media – pendiente de validación</t>
        </is>
      </c>
      <c r="O252" s="29" t="n"/>
      <c r="P252" s="29" t="inlineStr">
        <is>
          <t>Homologación: confianza base Media + confianza SAP Alta → Media. El material ocupa 2 filas en la hoja 1130 Salta (lote/almacén). La cantidad SAP y la física de esta vista son el total del material.</t>
        </is>
      </c>
    </row>
    <row r="253">
      <c r="A253" s="29" t="inlineStr">
        <is>
          <t>Neuquén</t>
        </is>
      </c>
      <c r="B253" s="29" t="inlineStr">
        <is>
          <t>1060</t>
        </is>
      </c>
      <c r="C253" s="29" t="inlineStr">
        <is>
          <t>Medicamentos</t>
        </is>
      </c>
      <c r="D253" s="29" t="inlineStr">
        <is>
          <t>1000295</t>
        </is>
      </c>
      <c r="E253" s="29" t="inlineStr">
        <is>
          <t>NORADRENALINA 1MG AMPOLLA DE 1 ML INYEC</t>
        </is>
      </c>
      <c r="F253" s="29" t="inlineStr">
        <is>
          <t>480</t>
        </is>
      </c>
      <c r="G253" s="29" t="inlineStr">
        <is>
          <t>NORADRENALINA</t>
        </is>
      </c>
      <c r="H253" s="30" t="n">
        <v>204</v>
      </c>
      <c r="I253" s="30" t="n">
        <v>69</v>
      </c>
      <c r="J253" s="30" t="n">
        <v>135</v>
      </c>
      <c r="K253" s="31" t="n">
        <v>131.4454901960784</v>
      </c>
      <c r="L253" s="31">
        <f>$J253*$K253</f>
        <v/>
      </c>
      <c r="M253" s="42" t="inlineStr">
        <is>
          <t>Media</t>
        </is>
      </c>
      <c r="N253" s="29" t="inlineStr">
        <is>
          <t>Homologado – confianza Media – pendiente de validación</t>
        </is>
      </c>
      <c r="O253" s="29" t="n"/>
      <c r="P253" s="29" t="inlineStr">
        <is>
          <t>Homologación: confianza base Alta + confianza SAP Media → Media.</t>
        </is>
      </c>
    </row>
    <row r="254">
      <c r="A254" s="29" t="inlineStr">
        <is>
          <t>Salta</t>
        </is>
      </c>
      <c r="B254" s="29" t="inlineStr">
        <is>
          <t>1130</t>
        </is>
      </c>
      <c r="C254" s="29" t="inlineStr">
        <is>
          <t>Descartables</t>
        </is>
      </c>
      <c r="D254" s="29" t="inlineStr">
        <is>
          <t>2000011</t>
        </is>
      </c>
      <c r="E254" s="29" t="inlineStr">
        <is>
          <t>BAJALENGUAS DE MADERA</t>
        </is>
      </c>
      <c r="F254" s="29" t="inlineStr">
        <is>
          <t>42</t>
        </is>
      </c>
      <c r="G254" s="29" t="inlineStr">
        <is>
          <t>Bajalenguas</t>
        </is>
      </c>
      <c r="H254" s="30" t="n">
        <v>1017</v>
      </c>
      <c r="I254" s="30" t="n">
        <v>680</v>
      </c>
      <c r="J254" s="30" t="n">
        <v>337</v>
      </c>
      <c r="K254" s="31" t="n">
        <v>50.02200589970502</v>
      </c>
      <c r="L254" s="31">
        <f>$J254*$K254</f>
        <v/>
      </c>
      <c r="M254" s="37" t="inlineStr">
        <is>
          <t>Alta</t>
        </is>
      </c>
      <c r="N254" s="29" t="inlineStr">
        <is>
          <t>Homologado – confianza Alta</t>
        </is>
      </c>
      <c r="O254" s="29" t="n"/>
      <c r="P254" s="29" t="inlineStr">
        <is>
          <t>Cruce por nomenclatura: similitud 0.80. El material ocupa 2 filas en la hoja 1130 Salta (lote/almacén). La cantidad SAP y la física de esta vista son el total del material.</t>
        </is>
      </c>
    </row>
    <row r="255">
      <c r="A255" s="29" t="inlineStr">
        <is>
          <t>San Juan</t>
        </is>
      </c>
      <c r="B255" s="29" t="inlineStr">
        <is>
          <t>1120</t>
        </is>
      </c>
      <c r="C255" s="29" t="inlineStr">
        <is>
          <t>Medicamentos</t>
        </is>
      </c>
      <c r="D255" s="29" t="inlineStr">
        <is>
          <t>1000013</t>
        </is>
      </c>
      <c r="E255" s="29" t="inlineStr">
        <is>
          <t>NITROGLICERINA 25 MG AMPOLLA</t>
        </is>
      </c>
      <c r="F255" s="29" t="inlineStr">
        <is>
          <t>MED143</t>
        </is>
      </c>
      <c r="G255" s="29" t="inlineStr">
        <is>
          <t>Nitroglicerina 5mg/ml Amp x 5 ml</t>
        </is>
      </c>
      <c r="H255" s="30" t="n">
        <v>37</v>
      </c>
      <c r="I255" s="30" t="n">
        <v>30</v>
      </c>
      <c r="J255" s="30" t="n">
        <v>7</v>
      </c>
      <c r="K255" s="31" t="n">
        <v>2293.805675675676</v>
      </c>
      <c r="L255" s="31">
        <f>$J255*$K255</f>
        <v/>
      </c>
      <c r="M255" s="38" t="inlineStr">
        <is>
          <t>Baja</t>
        </is>
      </c>
      <c r="N255" s="29" t="inlineStr">
        <is>
          <t>Homologado – confianza Baja – pendiente de validación</t>
        </is>
      </c>
      <c r="O255" s="29" t="n"/>
      <c r="P255" s="29" t="inlineStr">
        <is>
          <t>Cruce por nomenclatura: dosis/presentación distinta (5MG, 5ML vs 25MG); similitud 0.64. El material ocupa 3 filas en la hoja 1120 SJ (lote/almacén). La cantidad SAP y la física de esta vista son el total del material.</t>
        </is>
      </c>
    </row>
    <row r="256">
      <c r="A256" s="29" t="inlineStr">
        <is>
          <t>Salta</t>
        </is>
      </c>
      <c r="B256" s="29" t="inlineStr">
        <is>
          <t>1130</t>
        </is>
      </c>
      <c r="C256" s="29" t="inlineStr">
        <is>
          <t>Medicamentos</t>
        </is>
      </c>
      <c r="D256" s="29" t="inlineStr">
        <is>
          <t>1000004</t>
        </is>
      </c>
      <c r="E256" s="29" t="inlineStr">
        <is>
          <t>AGUA OXIGENADA 10 VOL. X 100ML</t>
        </is>
      </c>
      <c r="F256" s="29" t="inlineStr">
        <is>
          <t>16</t>
        </is>
      </c>
      <c r="G256" s="29" t="inlineStr">
        <is>
          <t>Agua Oxigenada x100 ml</t>
        </is>
      </c>
      <c r="H256" s="30" t="n">
        <v>50</v>
      </c>
      <c r="I256" s="30" t="n">
        <v>24</v>
      </c>
      <c r="J256" s="30" t="n">
        <v>26</v>
      </c>
      <c r="K256" s="31" t="n">
        <v>600.4055999999999</v>
      </c>
      <c r="L256" s="31">
        <f>$J256*$K256</f>
        <v/>
      </c>
      <c r="M256" s="37" t="inlineStr">
        <is>
          <t>Alta</t>
        </is>
      </c>
      <c r="N256" s="29" t="inlineStr">
        <is>
          <t>Homologado – confianza Alta</t>
        </is>
      </c>
      <c r="O256" s="29" t="n"/>
      <c r="P256" s="29" t="inlineStr">
        <is>
          <t>Cruce por nomenclatura: dosis coincide; similitud 0.87.</t>
        </is>
      </c>
    </row>
    <row r="257">
      <c r="A257" s="29" t="inlineStr">
        <is>
          <t>Salta</t>
        </is>
      </c>
      <c r="B257" s="29" t="inlineStr">
        <is>
          <t>1130</t>
        </is>
      </c>
      <c r="C257" s="29" t="inlineStr">
        <is>
          <t>Medicamentos</t>
        </is>
      </c>
      <c r="D257" s="29" t="inlineStr">
        <is>
          <t>1000125</t>
        </is>
      </c>
      <c r="E257" s="29" t="inlineStr">
        <is>
          <t>DICLOFENAC 75 MG COMPRIMIDOS</t>
        </is>
      </c>
      <c r="F257" s="29" t="inlineStr">
        <is>
          <t>99</t>
        </is>
      </c>
      <c r="G257" s="29" t="inlineStr">
        <is>
          <t>Diclofenac Sódico Comprimidos x75mg</t>
        </is>
      </c>
      <c r="H257" s="30" t="n">
        <v>975</v>
      </c>
      <c r="I257" s="30" t="n">
        <v>510</v>
      </c>
      <c r="J257" s="30" t="n">
        <v>465</v>
      </c>
      <c r="K257" s="31" t="n">
        <v>33.34723076923076</v>
      </c>
      <c r="L257" s="31">
        <f>$J257*$K257</f>
        <v/>
      </c>
      <c r="M257" s="37" t="inlineStr">
        <is>
          <t>Alta</t>
        </is>
      </c>
      <c r="N257" s="29" t="inlineStr">
        <is>
          <t>Homologado – confianza Alta</t>
        </is>
      </c>
      <c r="O257" s="29" t="n"/>
      <c r="P257" s="29" t="inlineStr">
        <is>
          <t>Homologación: confianza base Alta + confianza SAP Alta → Alta. El material ocupa 2 filas en la hoja 1130 Salta (lote/almacén). La cantidad SAP y la física de esta vista son el total del material.</t>
        </is>
      </c>
    </row>
    <row r="258">
      <c r="A258" s="29" t="inlineStr">
        <is>
          <t>San Juan</t>
        </is>
      </c>
      <c r="B258" s="29" t="inlineStr">
        <is>
          <t>1120</t>
        </is>
      </c>
      <c r="C258" s="29" t="inlineStr">
        <is>
          <t>Descartables</t>
        </is>
      </c>
      <c r="D258" s="29" t="inlineStr">
        <is>
          <t>2001464</t>
        </is>
      </c>
      <c r="E258" s="29" t="inlineStr">
        <is>
          <t>ELECTRODOS ECG</t>
        </is>
      </c>
      <c r="F258" s="29" t="inlineStr">
        <is>
          <t>DESC55</t>
        </is>
      </c>
      <c r="G258" s="29" t="inlineStr">
        <is>
          <t>Electrodos</t>
        </is>
      </c>
      <c r="H258" s="30" t="n">
        <v>100</v>
      </c>
      <c r="I258" s="30" t="n">
        <v>50</v>
      </c>
      <c r="J258" s="30" t="n">
        <v>50</v>
      </c>
      <c r="K258" s="31" t="n">
        <v>308.59</v>
      </c>
      <c r="L258" s="31">
        <f>$J258*$K258</f>
        <v/>
      </c>
      <c r="M258" s="37" t="inlineStr">
        <is>
          <t>Alta</t>
        </is>
      </c>
      <c r="N258" s="29" t="inlineStr">
        <is>
          <t>Homologado – confianza Alta</t>
        </is>
      </c>
      <c r="O258" s="29" t="n"/>
      <c r="P258" s="29" t="inlineStr">
        <is>
          <t>Homologación: confianza base Alta + confianza SAP Alta → Alta.</t>
        </is>
      </c>
    </row>
    <row r="259">
      <c r="A259" s="29" t="inlineStr">
        <is>
          <t>San Juan</t>
        </is>
      </c>
      <c r="B259" s="29" t="inlineStr">
        <is>
          <t>1120</t>
        </is>
      </c>
      <c r="C259" s="29" t="inlineStr">
        <is>
          <t>Medicamentos</t>
        </is>
      </c>
      <c r="D259" s="29" t="inlineStr">
        <is>
          <t>1000779</t>
        </is>
      </c>
      <c r="E259" s="29" t="inlineStr">
        <is>
          <t>METRONIDAZOL COMP. 500mg</t>
        </is>
      </c>
      <c r="F259" s="29" t="inlineStr">
        <is>
          <t>MED133</t>
        </is>
      </c>
      <c r="G259" s="29" t="inlineStr">
        <is>
          <t>Metronidazol 500 mg comp</t>
        </is>
      </c>
      <c r="H259" s="30" t="n">
        <v>240</v>
      </c>
      <c r="I259" s="30" t="n">
        <v>100</v>
      </c>
      <c r="J259" s="30" t="n">
        <v>140</v>
      </c>
      <c r="K259" s="31" t="n">
        <v>109.5666666666667</v>
      </c>
      <c r="L259" s="31">
        <f>$J259*$K259</f>
        <v/>
      </c>
      <c r="M259" s="37" t="inlineStr">
        <is>
          <t>Alta</t>
        </is>
      </c>
      <c r="N259" s="29" t="inlineStr">
        <is>
          <t>Homologado – confianza Alta</t>
        </is>
      </c>
      <c r="O259" s="29" t="n"/>
      <c r="P259" s="29" t="inlineStr">
        <is>
          <t>Cruce por nomenclatura: dosis coincide; similitud 0.95.</t>
        </is>
      </c>
    </row>
    <row r="260">
      <c r="A260" s="29" t="inlineStr">
        <is>
          <t>San Juan</t>
        </is>
      </c>
      <c r="B260" s="29" t="inlineStr">
        <is>
          <t>1120</t>
        </is>
      </c>
      <c r="C260" s="29" t="inlineStr">
        <is>
          <t>Medicamentos</t>
        </is>
      </c>
      <c r="D260" s="29" t="inlineStr">
        <is>
          <t>1005231</t>
        </is>
      </c>
      <c r="E260" s="29" t="inlineStr">
        <is>
          <t>LOSARTAN 50MG COMP</t>
        </is>
      </c>
      <c r="F260" s="29" t="inlineStr">
        <is>
          <t>MED124</t>
        </is>
      </c>
      <c r="G260" s="29" t="inlineStr">
        <is>
          <t>Losartan 50 mg comp</t>
        </is>
      </c>
      <c r="H260" s="30" t="n">
        <v>220</v>
      </c>
      <c r="I260" s="30" t="n">
        <v>10</v>
      </c>
      <c r="J260" s="30" t="n">
        <v>210</v>
      </c>
      <c r="K260" s="31" t="n">
        <v>69.01636363636364</v>
      </c>
      <c r="L260" s="31">
        <f>$J260*$K260</f>
        <v/>
      </c>
      <c r="M260" s="37" t="inlineStr">
        <is>
          <t>Alta</t>
        </is>
      </c>
      <c r="N260" s="29" t="inlineStr">
        <is>
          <t>Homologado – confianza Alta</t>
        </is>
      </c>
      <c r="O260" s="29" t="n"/>
      <c r="P260" s="29" t="inlineStr">
        <is>
          <t>Homologación: confianza base Alta + confianza SAP Alta → Alta.</t>
        </is>
      </c>
    </row>
    <row r="261">
      <c r="A261" s="29" t="inlineStr">
        <is>
          <t>San Juan</t>
        </is>
      </c>
      <c r="B261" s="29" t="inlineStr">
        <is>
          <t>1120</t>
        </is>
      </c>
      <c r="C261" s="29" t="inlineStr">
        <is>
          <t>Descartables</t>
        </is>
      </c>
      <c r="D261" s="29" t="inlineStr">
        <is>
          <t>2000008</t>
        </is>
      </c>
      <c r="E261" s="29" t="inlineStr">
        <is>
          <t>AGUJA HIPODERMICA 21G x 1 - 25/8</t>
        </is>
      </c>
      <c r="F261" s="29" t="inlineStr">
        <is>
          <t>DESC12</t>
        </is>
      </c>
      <c r="G261" s="29" t="inlineStr">
        <is>
          <t>Agujas 25/8</t>
        </is>
      </c>
      <c r="H261" s="30" t="n">
        <v>1548</v>
      </c>
      <c r="I261" s="30" t="n">
        <v>975</v>
      </c>
      <c r="J261" s="30" t="n">
        <v>573</v>
      </c>
      <c r="K261" s="31" t="n">
        <v>24.97476744186047</v>
      </c>
      <c r="L261" s="31">
        <f>$J261*$K261</f>
        <v/>
      </c>
      <c r="M261" s="37" t="inlineStr">
        <is>
          <t>Alta</t>
        </is>
      </c>
      <c r="N261" s="29" t="inlineStr">
        <is>
          <t>Homologado – confianza Alta</t>
        </is>
      </c>
      <c r="O261" s="29" t="n"/>
      <c r="P261" s="29" t="inlineStr">
        <is>
          <t>Homologación: confianza base Alta + confianza SAP Alta → Alta.</t>
        </is>
      </c>
    </row>
    <row r="262">
      <c r="A262" s="29" t="inlineStr">
        <is>
          <t>San Juan</t>
        </is>
      </c>
      <c r="B262" s="29" t="inlineStr">
        <is>
          <t>1120</t>
        </is>
      </c>
      <c r="C262" s="29" t="inlineStr">
        <is>
          <t>Descartables</t>
        </is>
      </c>
      <c r="D262" s="29" t="inlineStr">
        <is>
          <t>2002587</t>
        </is>
      </c>
      <c r="E262" s="29" t="inlineStr">
        <is>
          <t>VENDA OVATA 15CM</t>
        </is>
      </c>
      <c r="F262" s="29" t="inlineStr">
        <is>
          <t>DESC171</t>
        </is>
      </c>
      <c r="G262" s="29" t="inlineStr">
        <is>
          <t>Vendas de 7 cm.</t>
        </is>
      </c>
      <c r="H262" s="30" t="n">
        <v>20</v>
      </c>
      <c r="I262" s="30" t="n">
        <v>8</v>
      </c>
      <c r="J262" s="30" t="n">
        <v>12</v>
      </c>
      <c r="K262" s="31" t="n">
        <v>1188.25</v>
      </c>
      <c r="L262" s="31">
        <f>$J262*$K262</f>
        <v/>
      </c>
      <c r="M262" s="38" t="inlineStr">
        <is>
          <t>Baja</t>
        </is>
      </c>
      <c r="N262" s="29" t="inlineStr">
        <is>
          <t>Homologado – confianza Baja – pendiente de validación</t>
        </is>
      </c>
      <c r="O262" s="29" t="n"/>
      <c r="P262" s="29" t="inlineStr">
        <is>
          <t>Homologado al master D-143, pero sus códigos SAP (2000080, 2000314) no figuran en el stock SAP de este centro. Cruce por nomenclatura: dosis/presentación distinta (7CM vs 15CM); similitud 0.52.</t>
        </is>
      </c>
    </row>
    <row r="263">
      <c r="A263" s="29" t="inlineStr">
        <is>
          <t>Neuquén</t>
        </is>
      </c>
      <c r="B263" s="29" t="inlineStr">
        <is>
          <t>1060</t>
        </is>
      </c>
      <c r="C263" s="29" t="inlineStr">
        <is>
          <t>Descartables</t>
        </is>
      </c>
      <c r="D263" s="29" t="inlineStr">
        <is>
          <t>2001866</t>
        </is>
      </c>
      <c r="E263" s="29" t="inlineStr">
        <is>
          <t>SONDA P/ ASPIRACION K30</t>
        </is>
      </c>
      <c r="F263" s="29" t="inlineStr">
        <is>
          <t>349</t>
        </is>
      </c>
      <c r="G263" s="29" t="inlineStr">
        <is>
          <t>sonda k30</t>
        </is>
      </c>
      <c r="H263" s="30" t="n">
        <v>35</v>
      </c>
      <c r="I263" s="30" t="n">
        <v>3</v>
      </c>
      <c r="J263" s="30" t="n">
        <v>32</v>
      </c>
      <c r="K263" s="31" t="n">
        <v>420</v>
      </c>
      <c r="L263" s="31">
        <f>$J263*$K263</f>
        <v/>
      </c>
      <c r="M263" s="37" t="inlineStr">
        <is>
          <t>Alta</t>
        </is>
      </c>
      <c r="N263" s="29" t="inlineStr">
        <is>
          <t>Homologado – confianza Alta</t>
        </is>
      </c>
      <c r="O263" s="29" t="n"/>
      <c r="P263" s="29" t="inlineStr">
        <is>
          <t>Cruce por nomenclatura: similitud 0.75.</t>
        </is>
      </c>
    </row>
    <row r="264">
      <c r="A264" s="29" t="inlineStr">
        <is>
          <t>Salta</t>
        </is>
      </c>
      <c r="B264" s="29" t="inlineStr">
        <is>
          <t>1130</t>
        </is>
      </c>
      <c r="C264" s="29" t="inlineStr">
        <is>
          <t>Medicamentos</t>
        </is>
      </c>
      <c r="D264" s="29" t="inlineStr">
        <is>
          <t>1000103</t>
        </is>
      </c>
      <c r="E264" s="29" t="inlineStr">
        <is>
          <t>FENITOINA 100MG /2ML AMPOLLA</t>
        </is>
      </c>
      <c r="F264" s="29" t="inlineStr">
        <is>
          <t>103</t>
        </is>
      </c>
      <c r="G264" s="29" t="inlineStr">
        <is>
          <t>Fenitoina 1 amp=2ml x100mg</t>
        </is>
      </c>
      <c r="H264" s="30" t="n">
        <v>100</v>
      </c>
      <c r="I264" s="30" t="n">
        <v>75</v>
      </c>
      <c r="J264" s="30" t="n">
        <v>25</v>
      </c>
      <c r="K264" s="31" t="n">
        <v>537.29</v>
      </c>
      <c r="L264" s="31">
        <f>$J264*$K264</f>
        <v/>
      </c>
      <c r="M264" s="37" t="inlineStr">
        <is>
          <t>Alta</t>
        </is>
      </c>
      <c r="N264" s="29" t="inlineStr">
        <is>
          <t>Homologado – confianza Alta</t>
        </is>
      </c>
      <c r="O264" s="29" t="n"/>
      <c r="P264" s="29" t="inlineStr">
        <is>
          <t>Homologación: confianza base Alta + confianza SAP Alta → Alta.</t>
        </is>
      </c>
    </row>
    <row r="265">
      <c r="A265" s="29" t="inlineStr">
        <is>
          <t>San Juan</t>
        </is>
      </c>
      <c r="B265" s="29" t="inlineStr">
        <is>
          <t>1120</t>
        </is>
      </c>
      <c r="C265" s="29" t="inlineStr">
        <is>
          <t>Medicamentos</t>
        </is>
      </c>
      <c r="D265" s="29" t="inlineStr">
        <is>
          <t>1000772</t>
        </is>
      </c>
      <c r="E265" s="29" t="inlineStr">
        <is>
          <t>AGUJA 40/12</t>
        </is>
      </c>
      <c r="F265" s="29" t="inlineStr">
        <is>
          <t>DESC10</t>
        </is>
      </c>
      <c r="G265" s="29" t="inlineStr">
        <is>
          <t>Aguja 40/12</t>
        </is>
      </c>
      <c r="H265" s="30" t="n">
        <v>95</v>
      </c>
      <c r="I265" s="30" t="n">
        <v>20</v>
      </c>
      <c r="J265" s="30" t="n">
        <v>75</v>
      </c>
      <c r="K265" s="31" t="n">
        <v>174.8252631578947</v>
      </c>
      <c r="L265" s="31">
        <f>$J265*$K265</f>
        <v/>
      </c>
      <c r="M265" s="37" t="inlineStr">
        <is>
          <t>Alta</t>
        </is>
      </c>
      <c r="N265" s="29" t="inlineStr">
        <is>
          <t>Homologado – confianza Alta</t>
        </is>
      </c>
      <c r="O265" s="29" t="n"/>
      <c r="P265" s="29" t="inlineStr">
        <is>
          <t>Cruce por nomenclatura: similitud 1.00.</t>
        </is>
      </c>
    </row>
    <row r="266">
      <c r="A266" s="29" t="inlineStr">
        <is>
          <t>Salta</t>
        </is>
      </c>
      <c r="B266" s="29" t="inlineStr">
        <is>
          <t>1130</t>
        </is>
      </c>
      <c r="C266" s="29" t="inlineStr">
        <is>
          <t>Medicamentos</t>
        </is>
      </c>
      <c r="D266" s="29" t="inlineStr">
        <is>
          <t>1000039</t>
        </is>
      </c>
      <c r="E266" s="29" t="inlineStr">
        <is>
          <t>VASELINA SOLIDA POR 1 KG</t>
        </is>
      </c>
      <c r="F266" s="29" t="inlineStr">
        <is>
          <t>278</t>
        </is>
      </c>
      <c r="G266" s="29" t="inlineStr">
        <is>
          <t>Vaselina solida x 1 kg</t>
        </is>
      </c>
      <c r="H266" s="30" t="n">
        <v>8</v>
      </c>
      <c r="I266" s="30" t="n">
        <v>7</v>
      </c>
      <c r="J266" s="30" t="n">
        <v>1</v>
      </c>
      <c r="K266" s="31" t="n">
        <v>12243.4625</v>
      </c>
      <c r="L266" s="31">
        <f>$J266*$K266</f>
        <v/>
      </c>
      <c r="M266" s="37" t="inlineStr">
        <is>
          <t>Alta</t>
        </is>
      </c>
      <c r="N266" s="29" t="inlineStr">
        <is>
          <t>Homologado – confianza Alta</t>
        </is>
      </c>
      <c r="O266" s="29" t="n"/>
      <c r="P266" s="29" t="inlineStr">
        <is>
          <t>Cruce por nomenclatura: similitud 1.00.</t>
        </is>
      </c>
    </row>
    <row r="267">
      <c r="A267" s="29" t="inlineStr">
        <is>
          <t>Salta</t>
        </is>
      </c>
      <c r="B267" s="29" t="inlineStr">
        <is>
          <t>1130</t>
        </is>
      </c>
      <c r="C267" s="29" t="inlineStr">
        <is>
          <t>Medicamentos</t>
        </is>
      </c>
      <c r="D267" s="29" t="inlineStr">
        <is>
          <t>1005308</t>
        </is>
      </c>
      <c r="E267" s="29" t="inlineStr">
        <is>
          <t>DIPIRONA 400MG COMPRIMIDOS</t>
        </is>
      </c>
      <c r="F267" s="29" t="inlineStr">
        <is>
          <t>105</t>
        </is>
      </c>
      <c r="G267" s="29" t="inlineStr">
        <is>
          <t>Dipirona comprimidos x500mg</t>
        </is>
      </c>
      <c r="H267" s="30" t="n">
        <v>300</v>
      </c>
      <c r="I267" s="30" t="n">
        <v>210</v>
      </c>
      <c r="J267" s="30" t="n">
        <v>90</v>
      </c>
      <c r="K267" s="31" t="n">
        <v>133</v>
      </c>
      <c r="L267" s="31">
        <f>$J267*$K267</f>
        <v/>
      </c>
      <c r="M267" s="38" t="inlineStr">
        <is>
          <t>Baja</t>
        </is>
      </c>
      <c r="N267" s="29" t="inlineStr">
        <is>
          <t>Homologado – confianza Baja – pendiente de validación</t>
        </is>
      </c>
      <c r="O267" s="29" t="n"/>
      <c r="P267" s="29" t="inlineStr">
        <is>
          <t>Homologado al master M01-009, pero sus códigos SAP (1005149) no figuran en el stock SAP de este centro. Cruce por nomenclatura: dosis/presentación distinta (500MG vs 400MG); similitud 0.66.</t>
        </is>
      </c>
    </row>
    <row r="268">
      <c r="A268" s="29" t="inlineStr">
        <is>
          <t>San Juan</t>
        </is>
      </c>
      <c r="B268" s="29" t="inlineStr">
        <is>
          <t>1120</t>
        </is>
      </c>
      <c r="C268" s="29" t="inlineStr">
        <is>
          <t>Medicamentos</t>
        </is>
      </c>
      <c r="D268" s="29" t="inlineStr">
        <is>
          <t>1001270</t>
        </is>
      </c>
      <c r="E268" s="29" t="inlineStr">
        <is>
          <t>FLUCONAZOL 150MG COMP</t>
        </is>
      </c>
      <c r="F268" s="29" t="inlineStr">
        <is>
          <t>MED81</t>
        </is>
      </c>
      <c r="G268" s="29" t="inlineStr">
        <is>
          <t>Fluconazol 150 mg(FM) comp</t>
        </is>
      </c>
      <c r="H268" s="30" t="n">
        <v>80</v>
      </c>
      <c r="I268" s="30" t="n">
        <v>18</v>
      </c>
      <c r="J268" s="30" t="n">
        <v>62</v>
      </c>
      <c r="K268" s="31" t="n">
        <v>188.532</v>
      </c>
      <c r="L268" s="31">
        <f>$J268*$K268</f>
        <v/>
      </c>
      <c r="M268" s="37" t="inlineStr">
        <is>
          <t>Alta</t>
        </is>
      </c>
      <c r="N268" s="29" t="inlineStr">
        <is>
          <t>Homologado – confianza Alta</t>
        </is>
      </c>
      <c r="O268" s="29" t="n"/>
      <c r="P268" s="29" t="inlineStr">
        <is>
          <t>Cruce por nomenclatura: dosis coincide; similitud 0.88. El material ocupa 2 filas en la hoja 1120 SJ (lote/almacén). La cantidad SAP y la física de esta vista son el total del material.</t>
        </is>
      </c>
    </row>
    <row r="269">
      <c r="A269" s="29" t="inlineStr">
        <is>
          <t>Salta</t>
        </is>
      </c>
      <c r="B269" s="29" t="inlineStr">
        <is>
          <t>1130</t>
        </is>
      </c>
      <c r="C269" s="29" t="inlineStr">
        <is>
          <t>Descartables</t>
        </is>
      </c>
      <c r="D269" s="29" t="inlineStr">
        <is>
          <t>2000003</t>
        </is>
      </c>
      <c r="E269" s="29" t="inlineStr">
        <is>
          <t>CATETER INTRAVENOSO 16G T/ABBOCATH</t>
        </is>
      </c>
      <c r="F269" s="29" t="inlineStr">
        <is>
          <t>2</t>
        </is>
      </c>
      <c r="G269" s="29" t="inlineStr">
        <is>
          <t>Abbocath N° 16</t>
        </is>
      </c>
      <c r="H269" s="30" t="n">
        <v>300</v>
      </c>
      <c r="I269" s="30" t="n">
        <v>239</v>
      </c>
      <c r="J269" s="30" t="n">
        <v>61</v>
      </c>
      <c r="K269" s="31" t="n">
        <v>188.8920333333333</v>
      </c>
      <c r="L269" s="31">
        <f>$J269*$K269</f>
        <v/>
      </c>
      <c r="M269" s="37" t="inlineStr">
        <is>
          <t>Alta</t>
        </is>
      </c>
      <c r="N269" s="29" t="inlineStr">
        <is>
          <t>Homologado – confianza Alta</t>
        </is>
      </c>
      <c r="O269" s="29" t="n"/>
      <c r="P269" s="29" t="inlineStr">
        <is>
          <t>Homologación: confianza base Alta + confianza SAP Alta → Alta. Otros códigos SAP del master no están en el stock de este centro: 2001218. El material ocupa 2 filas en la hoja 1130 Salta (lote/almacén). La cantidad SAP y la física de esta vista son el total del material.</t>
        </is>
      </c>
    </row>
    <row r="270">
      <c r="A270" s="29" t="inlineStr">
        <is>
          <t>Neuquén</t>
        </is>
      </c>
      <c r="B270" s="29" t="inlineStr">
        <is>
          <t>1060</t>
        </is>
      </c>
      <c r="C270" s="29" t="inlineStr">
        <is>
          <t>Descartables</t>
        </is>
      </c>
      <c r="D270" s="29" t="inlineStr">
        <is>
          <t>2001761</t>
        </is>
      </c>
      <c r="E270" s="29" t="inlineStr">
        <is>
          <t>GUANTES ESTERILES Nº 6.5 POR PAR</t>
        </is>
      </c>
      <c r="F270" s="29" t="inlineStr">
        <is>
          <t>1006</t>
        </is>
      </c>
      <c r="G270" s="29" t="inlineStr">
        <is>
          <t>Guantes Esteriles N° 6,5</t>
        </is>
      </c>
      <c r="H270" s="30" t="n">
        <v>100</v>
      </c>
      <c r="I270" s="30" t="n">
        <v>44</v>
      </c>
      <c r="J270" s="30" t="n">
        <v>56</v>
      </c>
      <c r="K270" s="31" t="n">
        <v>202.2452</v>
      </c>
      <c r="L270" s="31">
        <f>$J270*$K270</f>
        <v/>
      </c>
      <c r="M270" s="37" t="inlineStr">
        <is>
          <t>Alta</t>
        </is>
      </c>
      <c r="N270" s="29" t="inlineStr">
        <is>
          <t>Homologado – confianza Alta</t>
        </is>
      </c>
      <c r="O270" s="29" t="n"/>
      <c r="P270" s="29" t="inlineStr">
        <is>
          <t>Cruce por nomenclatura: similitud 0.90.</t>
        </is>
      </c>
    </row>
    <row r="271">
      <c r="A271" s="29" t="inlineStr">
        <is>
          <t>Neuquén</t>
        </is>
      </c>
      <c r="B271" s="29" t="inlineStr">
        <is>
          <t>1060</t>
        </is>
      </c>
      <c r="C271" s="29" t="inlineStr">
        <is>
          <t>Medicamentos</t>
        </is>
      </c>
      <c r="D271" s="29" t="inlineStr">
        <is>
          <t>1000286</t>
        </is>
      </c>
      <c r="E271" s="29" t="inlineStr">
        <is>
          <t>CLORURO DE POTASIO 15mEq/5ml</t>
        </is>
      </c>
      <c r="F271" s="29" t="inlineStr">
        <is>
          <t>529</t>
        </is>
      </c>
      <c r="G271" s="29" t="inlineStr">
        <is>
          <t>CLORURO DE POTASIO</t>
        </is>
      </c>
      <c r="H271" s="30" t="n">
        <v>10</v>
      </c>
      <c r="I271" s="30" t="n">
        <v>0</v>
      </c>
      <c r="J271" s="30" t="n">
        <v>10</v>
      </c>
      <c r="K271" s="31" t="n">
        <v>1130</v>
      </c>
      <c r="L271" s="31">
        <f>$J271*$K271</f>
        <v/>
      </c>
      <c r="M271" s="42" t="inlineStr">
        <is>
          <t>Media</t>
        </is>
      </c>
      <c r="N271" s="29" t="inlineStr">
        <is>
          <t>Homologado – confianza Media – pendiente de validación</t>
        </is>
      </c>
      <c r="O271" s="29" t="n"/>
      <c r="P271" s="29" t="inlineStr">
        <is>
          <t>La homologación no confirma la equivalencia (confianza base Sin coincidencia / confianza SAP Alta). Se imputó al código SAP del master con nivel Baja para no perder el recuento; requiere validación. Homologado al master M03-010, pero sus códigos SAP (1001315) no figuran en el stock SAP de este centro. Cruce por nomenclatura: una nomenclatura no informa dosis; similitud 0.79.</t>
        </is>
      </c>
    </row>
    <row r="272">
      <c r="A272" s="29" t="inlineStr">
        <is>
          <t>Salta</t>
        </is>
      </c>
      <c r="B272" s="29" t="inlineStr">
        <is>
          <t>1130</t>
        </is>
      </c>
      <c r="C272" s="29" t="inlineStr">
        <is>
          <t>Medicamentos</t>
        </is>
      </c>
      <c r="D272" s="29" t="inlineStr">
        <is>
          <t>1000011</t>
        </is>
      </c>
      <c r="E272" s="29" t="inlineStr">
        <is>
          <t>DINITRATO DE ISOSORBIDE 5 MG COMP SL</t>
        </is>
      </c>
      <c r="F272" s="29" t="inlineStr">
        <is>
          <t>287</t>
        </is>
      </c>
      <c r="G272" s="29" t="inlineStr">
        <is>
          <t>Dinitrato de Isosorbide 5mg comp SBL</t>
        </is>
      </c>
      <c r="H272" s="30" t="n">
        <v>180</v>
      </c>
      <c r="I272" s="30" t="n">
        <v>150</v>
      </c>
      <c r="J272" s="30" t="n">
        <v>30</v>
      </c>
      <c r="K272" s="31" t="n">
        <v>363.1229444444444</v>
      </c>
      <c r="L272" s="31">
        <f>$J272*$K272</f>
        <v/>
      </c>
      <c r="M272" s="37" t="inlineStr">
        <is>
          <t>Alta</t>
        </is>
      </c>
      <c r="N272" s="29" t="inlineStr">
        <is>
          <t>Homologado – confianza Alta</t>
        </is>
      </c>
      <c r="O272" s="29" t="n"/>
      <c r="P272" s="29" t="inlineStr">
        <is>
          <t>Homologación: confianza base Alta + confianza SAP Alta → Alta. El material ocupa 2 filas en la hoja 1130 Salta (lote/almacén). La cantidad SAP y la física de esta vista son el total del material.</t>
        </is>
      </c>
    </row>
    <row r="273">
      <c r="A273" s="29" t="inlineStr">
        <is>
          <t>Neuquén</t>
        </is>
      </c>
      <c r="B273" s="29" t="inlineStr">
        <is>
          <t>1060</t>
        </is>
      </c>
      <c r="C273" s="29" t="inlineStr">
        <is>
          <t>Descartables</t>
        </is>
      </c>
      <c r="D273" s="29" t="inlineStr">
        <is>
          <t>2000867</t>
        </is>
      </c>
      <c r="E273" s="29" t="inlineStr">
        <is>
          <t>SONDA NASOGASTRICA K-10</t>
        </is>
      </c>
      <c r="F273" s="29" t="inlineStr">
        <is>
          <t>287; 288</t>
        </is>
      </c>
      <c r="G273" s="29" t="inlineStr">
        <is>
          <t>Sonda nasogastrica N° 10; Sonda nasogastrica N°11</t>
        </is>
      </c>
      <c r="H273" s="30" t="n">
        <v>250</v>
      </c>
      <c r="I273" s="30" t="n">
        <v>193</v>
      </c>
      <c r="J273" s="30" t="n">
        <v>57</v>
      </c>
      <c r="K273" s="31" t="n">
        <v>165.03928</v>
      </c>
      <c r="L273" s="31">
        <f>$J273*$K273</f>
        <v/>
      </c>
      <c r="M273" s="38" t="inlineStr">
        <is>
          <t>Baja</t>
        </is>
      </c>
      <c r="N273" s="29" t="inlineStr">
        <is>
          <t>Homologado – confianza Baja – pendiente de validación</t>
        </is>
      </c>
      <c r="O273" s="29" t="n"/>
      <c r="P273" s="29" t="inlineStr">
        <is>
          <t>Varias denominaciones del inventario físico corresponden a este material SAP (287 Sonda nasogastrica N° 10; 288 Sonda nasogastrica N°11). Se sumaron las cantidades físicas. Homologación: confianza base Media + confianza SAP Alta → Media. Cruce por nomenclatura: calibre/talle/medida distinta; similitud 0.60. El material ocupa 2 filas en la hoja 1060 NQN (lote/almacén). La cantidad SAP y la física de esta vista son el total del material.</t>
        </is>
      </c>
    </row>
    <row r="274">
      <c r="A274" s="29" t="inlineStr">
        <is>
          <t>Salta</t>
        </is>
      </c>
      <c r="B274" s="29" t="inlineStr">
        <is>
          <t>1130</t>
        </is>
      </c>
      <c r="C274" s="29" t="inlineStr">
        <is>
          <t>Medicamentos</t>
        </is>
      </c>
      <c r="D274" s="29" t="inlineStr">
        <is>
          <t>1000130</t>
        </is>
      </c>
      <c r="E274" s="29" t="inlineStr">
        <is>
          <t>BROMURO IPRATROPIO 0.25 MG/ ML GOTAS</t>
        </is>
      </c>
      <c r="F274" s="29" t="inlineStr">
        <is>
          <t>153</t>
        </is>
      </c>
      <c r="G274" s="29" t="inlineStr">
        <is>
          <t>Ipratropio bromuro 1 fco gotero=20ml</t>
        </is>
      </c>
      <c r="H274" s="30" t="n">
        <v>10</v>
      </c>
      <c r="I274" s="30" t="n">
        <v>6</v>
      </c>
      <c r="J274" s="30" t="n">
        <v>4</v>
      </c>
      <c r="K274" s="31" t="n">
        <v>2348.3</v>
      </c>
      <c r="L274" s="31">
        <f>$J274*$K274</f>
        <v/>
      </c>
      <c r="M274" s="38" t="inlineStr">
        <is>
          <t>Baja</t>
        </is>
      </c>
      <c r="N274" s="29" t="inlineStr">
        <is>
          <t>Homologado – confianza Baja – pendiente de validación</t>
        </is>
      </c>
      <c r="O274" s="29" t="n"/>
      <c r="P274" s="29" t="inlineStr">
        <is>
          <t>Homologación: confianza base Media + confianza SAP Media → Media. La nomenclatura del material imputado no respalda por sí sola la equivalencia (similitud 0.42); el vínculo proviene sólo de la homologación. Nivel degradado a Baja. Otros códigos SAP del master no están en el stock de este centro: 1001128.</t>
        </is>
      </c>
    </row>
    <row r="275">
      <c r="A275" s="29" t="inlineStr">
        <is>
          <t>Salta</t>
        </is>
      </c>
      <c r="B275" s="29" t="inlineStr">
        <is>
          <t>1130</t>
        </is>
      </c>
      <c r="C275" s="29" t="inlineStr">
        <is>
          <t>Medicamentos</t>
        </is>
      </c>
      <c r="D275" s="29" t="inlineStr">
        <is>
          <t>1000144</t>
        </is>
      </c>
      <c r="E275" s="29" t="inlineStr">
        <is>
          <t>LORATADINA 10 MG COMP</t>
        </is>
      </c>
      <c r="F275" s="29" t="inlineStr">
        <is>
          <t>173</t>
        </is>
      </c>
      <c r="G275" s="29" t="inlineStr">
        <is>
          <t>Loratadina Comprimidos 10mgr</t>
        </is>
      </c>
      <c r="H275" s="30" t="n">
        <v>340</v>
      </c>
      <c r="I275" s="30" t="n">
        <v>140</v>
      </c>
      <c r="J275" s="30" t="n">
        <v>200</v>
      </c>
      <c r="K275" s="31" t="n">
        <v>46.91279411764706</v>
      </c>
      <c r="L275" s="31">
        <f>$J275*$K275</f>
        <v/>
      </c>
      <c r="M275" s="37" t="inlineStr">
        <is>
          <t>Alta</t>
        </is>
      </c>
      <c r="N275" s="29" t="inlineStr">
        <is>
          <t>Homologado – confianza Alta</t>
        </is>
      </c>
      <c r="O275" s="29" t="n"/>
      <c r="P275" s="29" t="inlineStr">
        <is>
          <t>Homologación: confianza base Alta + confianza SAP Alta → Alta.</t>
        </is>
      </c>
    </row>
    <row r="276">
      <c r="A276" s="29" t="inlineStr">
        <is>
          <t>Neuquén</t>
        </is>
      </c>
      <c r="B276" s="29" t="inlineStr">
        <is>
          <t>1060</t>
        </is>
      </c>
      <c r="C276" s="29" t="inlineStr">
        <is>
          <t>Medicamentos</t>
        </is>
      </c>
      <c r="D276" s="29" t="inlineStr">
        <is>
          <t>1000387</t>
        </is>
      </c>
      <c r="E276" s="29" t="inlineStr">
        <is>
          <t>AMLODIPINA 10 mg COMPRIMIDOS</t>
        </is>
      </c>
      <c r="F276" s="29" t="inlineStr">
        <is>
          <t>14</t>
        </is>
      </c>
      <c r="G276" s="29" t="inlineStr">
        <is>
          <t>AMLODIPINA</t>
        </is>
      </c>
      <c r="H276" s="30" t="n">
        <v>200</v>
      </c>
      <c r="I276" s="30" t="n">
        <v>51</v>
      </c>
      <c r="J276" s="30" t="n">
        <v>149</v>
      </c>
      <c r="K276" s="31" t="n">
        <v>61.1</v>
      </c>
      <c r="L276" s="31">
        <f>$J276*$K276</f>
        <v/>
      </c>
      <c r="M276" s="37" t="inlineStr">
        <is>
          <t>Alta</t>
        </is>
      </c>
      <c r="N276" s="29" t="inlineStr">
        <is>
          <t>Homologado – confianza Alta</t>
        </is>
      </c>
      <c r="O276" s="29" t="n"/>
      <c r="P276" s="29" t="inlineStr">
        <is>
          <t>Homologación: confianza base Alta + confianza SAP Alta → Alta.</t>
        </is>
      </c>
    </row>
    <row r="277">
      <c r="A277" s="29" t="inlineStr">
        <is>
          <t>Neuquén</t>
        </is>
      </c>
      <c r="B277" s="29" t="inlineStr">
        <is>
          <t>1060</t>
        </is>
      </c>
      <c r="C277" s="29" t="inlineStr">
        <is>
          <t>Descartables</t>
        </is>
      </c>
      <c r="D277" s="29" t="inlineStr">
        <is>
          <t>2000483</t>
        </is>
      </c>
      <c r="E277" s="29" t="inlineStr">
        <is>
          <t>LINTERNA LAPICERA</t>
        </is>
      </c>
      <c r="F277" s="29" t="inlineStr">
        <is>
          <t>521</t>
        </is>
      </c>
      <c r="G277" s="29" t="inlineStr">
        <is>
          <t>LINTERNA</t>
        </is>
      </c>
      <c r="H277" s="30" t="n">
        <v>40</v>
      </c>
      <c r="I277" s="30" t="n">
        <v>7</v>
      </c>
      <c r="J277" s="30" t="n">
        <v>33</v>
      </c>
      <c r="K277" s="31" t="n">
        <v>271.41</v>
      </c>
      <c r="L277" s="31">
        <f>$J277*$K277</f>
        <v/>
      </c>
      <c r="M277" s="37" t="inlineStr">
        <is>
          <t>Alta</t>
        </is>
      </c>
      <c r="N277" s="29" t="inlineStr">
        <is>
          <t>Homologado – confianza Alta</t>
        </is>
      </c>
      <c r="O277" s="29" t="n"/>
      <c r="P277" s="29" t="inlineStr">
        <is>
          <t>El código Avain 521 figura en la homologación como «Fitomenadiona» (master M16-003), pero en el inventario físico corresponde a «LINTERNA». El código no coincide con el producto: no se usó el vínculo de la homologación y se cruzó por nomenclatura. A revisar con los responsables de la base. Cruce por nomenclatura: similitud 0.77.</t>
        </is>
      </c>
    </row>
    <row r="278">
      <c r="A278" s="29" t="inlineStr">
        <is>
          <t>Salta</t>
        </is>
      </c>
      <c r="B278" s="29" t="inlineStr">
        <is>
          <t>1130</t>
        </is>
      </c>
      <c r="C278" s="29" t="inlineStr">
        <is>
          <t>Descartables</t>
        </is>
      </c>
      <c r="D278" s="29" t="inlineStr">
        <is>
          <t>2001233</t>
        </is>
      </c>
      <c r="E278" s="29" t="inlineStr">
        <is>
          <t>HILO DE SUTURA SUPRALON 5</t>
        </is>
      </c>
      <c r="F278" s="29" t="inlineStr">
        <is>
          <t>297</t>
        </is>
      </c>
      <c r="G278" s="29" t="inlineStr">
        <is>
          <t>Hilo de sutura N°3</t>
        </is>
      </c>
      <c r="H278" s="30" t="n">
        <v>18</v>
      </c>
      <c r="I278" s="30" t="n">
        <v>5</v>
      </c>
      <c r="J278" s="30" t="n">
        <v>13</v>
      </c>
      <c r="K278" s="31" t="n">
        <v>679.9777777777778</v>
      </c>
      <c r="L278" s="31">
        <f>$J278*$K278</f>
        <v/>
      </c>
      <c r="M278" s="38" t="inlineStr">
        <is>
          <t>Baja</t>
        </is>
      </c>
      <c r="N278" s="29" t="inlineStr">
        <is>
          <t>Homologado – confianza Baja – pendiente de validación</t>
        </is>
      </c>
      <c r="O278" s="29" t="n"/>
      <c r="P278" s="29" t="inlineStr">
        <is>
          <t>Cruce por nomenclatura: calibre/talle/medida distinta; similitud 0.60.</t>
        </is>
      </c>
    </row>
    <row r="279">
      <c r="A279" s="29" t="inlineStr">
        <is>
          <t>Salta</t>
        </is>
      </c>
      <c r="B279" s="29" t="inlineStr">
        <is>
          <t>1130</t>
        </is>
      </c>
      <c r="C279" s="29" t="inlineStr">
        <is>
          <t>Medicamentos</t>
        </is>
      </c>
      <c r="D279" s="29" t="inlineStr">
        <is>
          <t>1000410</t>
        </is>
      </c>
      <c r="E279" s="29" t="inlineStr">
        <is>
          <t>DOPAMINA 200MG/5 ML</t>
        </is>
      </c>
      <c r="F279" s="29" t="inlineStr">
        <is>
          <t>109</t>
        </is>
      </c>
      <c r="G279" s="29" t="inlineStr">
        <is>
          <t>Dopamina, clorhidrato 1 amp=5ml/200mg</t>
        </is>
      </c>
      <c r="H279" s="30" t="n">
        <v>35</v>
      </c>
      <c r="I279" s="30" t="n">
        <v>28</v>
      </c>
      <c r="J279" s="30" t="n">
        <v>7</v>
      </c>
      <c r="K279" s="31" t="n">
        <v>1193</v>
      </c>
      <c r="L279" s="31">
        <f>$J279*$K279</f>
        <v/>
      </c>
      <c r="M279" s="38" t="inlineStr">
        <is>
          <t>Baja</t>
        </is>
      </c>
      <c r="N279" s="29" t="inlineStr">
        <is>
          <t>Homologado – confianza Baja – pendiente de validación</t>
        </is>
      </c>
      <c r="O279" s="29" t="n"/>
      <c r="P279" s="29" t="inlineStr">
        <is>
          <t>Homologado al master M03-007, pero sus códigos SAP (1000023) no figuran en el stock SAP de este centro. Cruce por nomenclatura: dosis coincide; similitud 0.73. El material ocupa 2 filas en la hoja 1130 Salta (lote/almacén). La cantidad SAP y la física de esta vista son el total del material.</t>
        </is>
      </c>
    </row>
    <row r="280">
      <c r="A280" s="29" t="inlineStr">
        <is>
          <t>Salta</t>
        </is>
      </c>
      <c r="B280" s="29" t="inlineStr">
        <is>
          <t>1130</t>
        </is>
      </c>
      <c r="C280" s="29" t="inlineStr">
        <is>
          <t>Medicamentos</t>
        </is>
      </c>
      <c r="D280" s="29" t="inlineStr">
        <is>
          <t>1001262</t>
        </is>
      </c>
      <c r="E280" s="29" t="inlineStr">
        <is>
          <t>CATETER IV N14</t>
        </is>
      </c>
      <c r="F280" s="29" t="inlineStr">
        <is>
          <t>1</t>
        </is>
      </c>
      <c r="G280" s="29" t="inlineStr">
        <is>
          <t>Abbocath N° 14</t>
        </is>
      </c>
      <c r="H280" s="30" t="n">
        <v>100</v>
      </c>
      <c r="I280" s="30" t="n">
        <v>69</v>
      </c>
      <c r="J280" s="30" t="n">
        <v>31</v>
      </c>
      <c r="K280" s="31" t="n">
        <v>253.16</v>
      </c>
      <c r="L280" s="31">
        <f>$J280*$K280</f>
        <v/>
      </c>
      <c r="M280" s="38" t="inlineStr">
        <is>
          <t>Baja</t>
        </is>
      </c>
      <c r="N280" s="29" t="inlineStr">
        <is>
          <t>Homologado – confianza Baja – pendiente de validación</t>
        </is>
      </c>
      <c r="O280" s="29" t="n"/>
      <c r="P280" s="29" t="inlineStr">
        <is>
          <t>Homologación: confianza base Alta + confianza SAP Alta → Alta. La nomenclatura del material imputado no respalda por sí sola la equivalencia (similitud 0.10); el vínculo proviene sólo de la homologación. Nivel degradado a Baja. Otros códigos SAP del master no están en el stock de este centro: 2000002.</t>
        </is>
      </c>
    </row>
    <row r="281">
      <c r="A281" s="29" t="inlineStr">
        <is>
          <t>San Juan</t>
        </is>
      </c>
      <c r="B281" s="29" t="inlineStr">
        <is>
          <t>1120</t>
        </is>
      </c>
      <c r="C281" s="29" t="inlineStr">
        <is>
          <t>Descartables</t>
        </is>
      </c>
      <c r="D281" s="29" t="inlineStr">
        <is>
          <t>2000354</t>
        </is>
      </c>
      <c r="E281" s="29" t="inlineStr">
        <is>
          <t>APOSITO ESTERIL (G+A) 10X20CM</t>
        </is>
      </c>
      <c r="F281" s="29" t="inlineStr">
        <is>
          <t>DESC21</t>
        </is>
      </c>
      <c r="G281" s="29" t="inlineStr">
        <is>
          <t>Apositos estériles</t>
        </is>
      </c>
      <c r="H281" s="30" t="n">
        <v>200</v>
      </c>
      <c r="I281" s="30" t="n">
        <v>160</v>
      </c>
      <c r="J281" s="30" t="n">
        <v>40</v>
      </c>
      <c r="K281" s="31" t="n">
        <v>184.1337</v>
      </c>
      <c r="L281" s="31">
        <f>$J281*$K281</f>
        <v/>
      </c>
      <c r="M281" s="42" t="inlineStr">
        <is>
          <t>Media</t>
        </is>
      </c>
      <c r="N281" s="29" t="inlineStr">
        <is>
          <t>Homologado – confianza Media – pendiente de validación</t>
        </is>
      </c>
      <c r="O281" s="29" t="n"/>
      <c r="P281" s="29" t="inlineStr">
        <is>
          <t>Homologación: confianza base Media + confianza SAP Alta → Media. Otros códigos SAP del master no están en el stock de este centro: 2000098, 2000278, 2000279.</t>
        </is>
      </c>
    </row>
    <row r="282">
      <c r="A282" s="29" t="inlineStr">
        <is>
          <t>Neuquén</t>
        </is>
      </c>
      <c r="B282" s="29" t="inlineStr">
        <is>
          <t>1060</t>
        </is>
      </c>
      <c r="C282" s="29" t="inlineStr">
        <is>
          <t>Medicamentos</t>
        </is>
      </c>
      <c r="D282" s="29" t="inlineStr">
        <is>
          <t>1000143</t>
        </is>
      </c>
      <c r="E282" s="29" t="inlineStr">
        <is>
          <t>BUTIL BROMURO DE HIOSCINA COMPRIMIDO</t>
        </is>
      </c>
      <c r="F282" s="29" t="inlineStr">
        <is>
          <t>319</t>
        </is>
      </c>
      <c r="G282" s="29" t="inlineStr">
        <is>
          <t>HIOSCINA SIMPLE COMP</t>
        </is>
      </c>
      <c r="H282" s="30" t="n">
        <v>810</v>
      </c>
      <c r="I282" s="30" t="n">
        <v>380</v>
      </c>
      <c r="J282" s="30" t="n">
        <v>430</v>
      </c>
      <c r="K282" s="31" t="n">
        <v>16.79712345679012</v>
      </c>
      <c r="L282" s="31">
        <f>$J282*$K282</f>
        <v/>
      </c>
      <c r="M282" s="38" t="inlineStr">
        <is>
          <t>Baja</t>
        </is>
      </c>
      <c r="N282" s="29" t="inlineStr">
        <is>
          <t>Homologado – confianza Baja – pendiente de validación</t>
        </is>
      </c>
      <c r="O282" s="29" t="n"/>
      <c r="P282" s="29" t="inlineStr">
        <is>
          <t>Cruce por nomenclatura: similitud 0.54. El material ocupa 5 filas en la hoja 1060 NQN (lote/almacén). La cantidad SAP y la física de esta vista son el total del material.</t>
        </is>
      </c>
    </row>
    <row r="283">
      <c r="A283" s="29" t="inlineStr">
        <is>
          <t>San Juan</t>
        </is>
      </c>
      <c r="B283" s="29" t="inlineStr">
        <is>
          <t>1120</t>
        </is>
      </c>
      <c r="C283" s="29" t="inlineStr">
        <is>
          <t>Descartables</t>
        </is>
      </c>
      <c r="D283" s="29" t="inlineStr">
        <is>
          <t>2000100</t>
        </is>
      </c>
      <c r="E283" s="29" t="inlineStr">
        <is>
          <t>BOLSA COLECTORA DE ORINA X 2000 ML</t>
        </is>
      </c>
      <c r="F283" s="29" t="inlineStr">
        <is>
          <t>DESC26</t>
        </is>
      </c>
      <c r="G283" s="29" t="inlineStr">
        <is>
          <t>Bolsa Colectora de orina T/K-207</t>
        </is>
      </c>
      <c r="H283" s="30" t="n">
        <v>20</v>
      </c>
      <c r="I283" s="30" t="n">
        <v>3</v>
      </c>
      <c r="J283" s="30" t="n">
        <v>17</v>
      </c>
      <c r="K283" s="31" t="n">
        <v>374.716</v>
      </c>
      <c r="L283" s="31">
        <f>$J283*$K283</f>
        <v/>
      </c>
      <c r="M283" s="42" t="inlineStr">
        <is>
          <t>Media</t>
        </is>
      </c>
      <c r="N283" s="29" t="inlineStr">
        <is>
          <t>Homologado – confianza Media – pendiente de validación</t>
        </is>
      </c>
      <c r="O283" s="29" t="n"/>
      <c r="P283" s="29" t="inlineStr">
        <is>
          <t>Cruce por nomenclatura: una nomenclatura no informa dosis; similitud 0.65.</t>
        </is>
      </c>
    </row>
    <row r="284">
      <c r="A284" s="29" t="inlineStr">
        <is>
          <t>Salta</t>
        </is>
      </c>
      <c r="B284" s="29" t="inlineStr">
        <is>
          <t>1130</t>
        </is>
      </c>
      <c r="C284" s="29" t="inlineStr">
        <is>
          <t>Medicamentos</t>
        </is>
      </c>
      <c r="D284" s="29" t="inlineStr">
        <is>
          <t>1000108</t>
        </is>
      </c>
      <c r="E284" s="29" t="inlineStr">
        <is>
          <t>HALOPERIDOL  5MG/1ML AMPOLLA</t>
        </is>
      </c>
      <c r="F284" s="29" t="inlineStr">
        <is>
          <t>141</t>
        </is>
      </c>
      <c r="G284" s="29" t="inlineStr">
        <is>
          <t>Haloperidol 1 amp=1ml</t>
        </is>
      </c>
      <c r="H284" s="30" t="n">
        <v>120</v>
      </c>
      <c r="I284" s="30" t="n">
        <v>111</v>
      </c>
      <c r="J284" s="30" t="n">
        <v>9</v>
      </c>
      <c r="K284" s="31" t="n">
        <v>690.3</v>
      </c>
      <c r="L284" s="31">
        <f>$J284*$K284</f>
        <v/>
      </c>
      <c r="M284" s="42" t="inlineStr">
        <is>
          <t>Media</t>
        </is>
      </c>
      <c r="N284" s="29" t="inlineStr">
        <is>
          <t>Homologado – confianza Media – pendiente de validación</t>
        </is>
      </c>
      <c r="O284" s="29" t="n"/>
      <c r="P284" s="29" t="inlineStr">
        <is>
          <t>Homologación: confianza base Media + confianza SAP Alta → Media. El material ocupa 2 filas en la hoja 1130 Salta (lote/almacén). La cantidad SAP y la física de esta vista son el total del material.</t>
        </is>
      </c>
    </row>
    <row r="285">
      <c r="A285" s="29" t="inlineStr">
        <is>
          <t>San Juan</t>
        </is>
      </c>
      <c r="B285" s="29" t="inlineStr">
        <is>
          <t>1120</t>
        </is>
      </c>
      <c r="C285" s="29" t="inlineStr">
        <is>
          <t>Medicamentos</t>
        </is>
      </c>
      <c r="D285" s="29" t="inlineStr">
        <is>
          <t>1000063</t>
        </is>
      </c>
      <c r="E285" s="29" t="inlineStr">
        <is>
          <t>DIGOXINA 0,25 MG/ML AMPOLLA DE 1ML</t>
        </is>
      </c>
      <c r="F285" s="29" t="inlineStr">
        <is>
          <t>MED67</t>
        </is>
      </c>
      <c r="G285" s="29" t="inlineStr">
        <is>
          <t>Digoxina 0,25mg Amp x 1 ml</t>
        </is>
      </c>
      <c r="H285" s="30" t="n">
        <v>40</v>
      </c>
      <c r="I285" s="30" t="n">
        <v>2</v>
      </c>
      <c r="J285" s="30" t="n">
        <v>38</v>
      </c>
      <c r="K285" s="31" t="n">
        <v>162</v>
      </c>
      <c r="L285" s="31">
        <f>$J285*$K285</f>
        <v/>
      </c>
      <c r="M285" s="37" t="inlineStr">
        <is>
          <t>Alta</t>
        </is>
      </c>
      <c r="N285" s="29" t="inlineStr">
        <is>
          <t>Homologado – confianza Alta</t>
        </is>
      </c>
      <c r="O285" s="29" t="n"/>
      <c r="P285" s="29" t="inlineStr">
        <is>
          <t>Cruce por nomenclatura: dosis coincide; similitud 0.97.</t>
        </is>
      </c>
    </row>
    <row r="286">
      <c r="A286" s="29" t="inlineStr">
        <is>
          <t>Salta</t>
        </is>
      </c>
      <c r="B286" s="29" t="inlineStr">
        <is>
          <t>1130</t>
        </is>
      </c>
      <c r="C286" s="29" t="inlineStr">
        <is>
          <t>Medicamentos</t>
        </is>
      </c>
      <c r="D286" s="29" t="inlineStr">
        <is>
          <t>1005231</t>
        </is>
      </c>
      <c r="E286" s="29" t="inlineStr">
        <is>
          <t>LOSARTAN 50MG COMP</t>
        </is>
      </c>
      <c r="F286" s="29" t="inlineStr">
        <is>
          <t>176</t>
        </is>
      </c>
      <c r="G286" s="29" t="inlineStr">
        <is>
          <t>Losartan Comprimidos x 50mg</t>
        </is>
      </c>
      <c r="H286" s="30" t="n">
        <v>150</v>
      </c>
      <c r="I286" s="30" t="n">
        <v>15</v>
      </c>
      <c r="J286" s="30" t="n">
        <v>135</v>
      </c>
      <c r="K286" s="31" t="n">
        <v>43.7</v>
      </c>
      <c r="L286" s="31">
        <f>$J286*$K286</f>
        <v/>
      </c>
      <c r="M286" s="37" t="inlineStr">
        <is>
          <t>Alta</t>
        </is>
      </c>
      <c r="N286" s="29" t="inlineStr">
        <is>
          <t>Homologado – confianza Alta</t>
        </is>
      </c>
      <c r="O286" s="29" t="n"/>
      <c r="P286" s="29" t="inlineStr">
        <is>
          <t>Homologación: confianza base Alta + confianza SAP Alta → Alta.</t>
        </is>
      </c>
    </row>
    <row r="287">
      <c r="A287" s="29" t="inlineStr">
        <is>
          <t>Salta</t>
        </is>
      </c>
      <c r="B287" s="29" t="inlineStr">
        <is>
          <t>1130</t>
        </is>
      </c>
      <c r="C287" s="29" t="inlineStr">
        <is>
          <t>Medicamentos</t>
        </is>
      </c>
      <c r="D287" s="29" t="inlineStr">
        <is>
          <t>1000063</t>
        </is>
      </c>
      <c r="E287" s="29" t="inlineStr">
        <is>
          <t>DIGOXINA 0,25 MG/ML AMPOLLA DE 1ML</t>
        </is>
      </c>
      <c r="F287" s="29" t="inlineStr">
        <is>
          <t>266</t>
        </is>
      </c>
      <c r="G287" s="29" t="inlineStr">
        <is>
          <t>Digoxina 0.25mg/ml</t>
        </is>
      </c>
      <c r="H287" s="30" t="n">
        <v>40</v>
      </c>
      <c r="I287" s="30" t="n">
        <v>30</v>
      </c>
      <c r="J287" s="30" t="n">
        <v>10</v>
      </c>
      <c r="K287" s="31" t="n">
        <v>589.375</v>
      </c>
      <c r="L287" s="31">
        <f>$J287*$K287</f>
        <v/>
      </c>
      <c r="M287" s="42" t="inlineStr">
        <is>
          <t>Media</t>
        </is>
      </c>
      <c r="N287" s="29" t="inlineStr">
        <is>
          <t>Homologado – confianza Media – pendiente de validación</t>
        </is>
      </c>
      <c r="O287" s="29" t="n"/>
      <c r="P287" s="29" t="inlineStr">
        <is>
          <t>Homologación: confianza base Media + confianza SAP Alta → Media.</t>
        </is>
      </c>
    </row>
    <row r="288">
      <c r="A288" s="29" t="inlineStr">
        <is>
          <t>Salta</t>
        </is>
      </c>
      <c r="B288" s="29" t="inlineStr">
        <is>
          <t>1130</t>
        </is>
      </c>
      <c r="C288" s="29" t="inlineStr">
        <is>
          <t>Medicamentos</t>
        </is>
      </c>
      <c r="D288" s="29" t="inlineStr">
        <is>
          <t>1000001</t>
        </is>
      </c>
      <c r="E288" s="29" t="inlineStr">
        <is>
          <t>AGUA OXIGENADA 10 VOL. X 1000ML</t>
        </is>
      </c>
      <c r="F288" s="29" t="inlineStr">
        <is>
          <t>15</t>
        </is>
      </c>
      <c r="G288" s="29" t="inlineStr">
        <is>
          <t>Agua Oxigenada x 1 L.</t>
        </is>
      </c>
      <c r="H288" s="30" t="n">
        <v>22</v>
      </c>
      <c r="I288" s="30" t="n">
        <v>18</v>
      </c>
      <c r="J288" s="30" t="n">
        <v>4</v>
      </c>
      <c r="K288" s="31" t="n">
        <v>1445.045909090909</v>
      </c>
      <c r="L288" s="31">
        <f>$J288*$K288</f>
        <v/>
      </c>
      <c r="M288" s="37" t="inlineStr">
        <is>
          <t>Alta</t>
        </is>
      </c>
      <c r="N288" s="29" t="inlineStr">
        <is>
          <t>Homologado – confianza Alta</t>
        </is>
      </c>
      <c r="O288" s="29" t="n"/>
      <c r="P288" s="29" t="inlineStr">
        <is>
          <t>Homologación: confianza base Alta + confianza SAP Alta → Alta. El material ocupa 2 filas en la hoja 1130 Salta (lote/almacén). La cantidad SAP y la física de esta vista son el total del material.</t>
        </is>
      </c>
    </row>
    <row r="289">
      <c r="A289" s="29" t="inlineStr">
        <is>
          <t>Salta</t>
        </is>
      </c>
      <c r="B289" s="29" t="inlineStr">
        <is>
          <t>1130</t>
        </is>
      </c>
      <c r="C289" s="29" t="inlineStr">
        <is>
          <t>Medicamentos</t>
        </is>
      </c>
      <c r="D289" s="29" t="inlineStr">
        <is>
          <t>1000671</t>
        </is>
      </c>
      <c r="E289" s="29" t="inlineStr">
        <is>
          <t>SULFATO DE MAGNESIO AL 25% AMP</t>
        </is>
      </c>
      <c r="F289" s="29" t="inlineStr">
        <is>
          <t>231</t>
        </is>
      </c>
      <c r="G289" s="29" t="inlineStr">
        <is>
          <t>Sulfato de Magnesio al 25% 1 amp=5ml</t>
        </is>
      </c>
      <c r="H289" s="30" t="n">
        <v>20</v>
      </c>
      <c r="I289" s="30" t="n">
        <v>14</v>
      </c>
      <c r="J289" s="30" t="n">
        <v>6</v>
      </c>
      <c r="K289" s="31" t="n">
        <v>950</v>
      </c>
      <c r="L289" s="31">
        <f>$J289*$K289</f>
        <v/>
      </c>
      <c r="M289" s="37" t="inlineStr">
        <is>
          <t>Alta</t>
        </is>
      </c>
      <c r="N289" s="29" t="inlineStr">
        <is>
          <t>Homologado – confianza Alta</t>
        </is>
      </c>
      <c r="O289" s="29" t="n"/>
      <c r="P289" s="29" t="inlineStr">
        <is>
          <t>Homologación: confianza base Alta + confianza SAP Alta → Alta.</t>
        </is>
      </c>
    </row>
    <row r="290">
      <c r="A290" s="29" t="inlineStr">
        <is>
          <t>Salta</t>
        </is>
      </c>
      <c r="B290" s="29" t="inlineStr">
        <is>
          <t>1130</t>
        </is>
      </c>
      <c r="C290" s="29" t="inlineStr">
        <is>
          <t>Medicamentos</t>
        </is>
      </c>
      <c r="D290" s="29" t="inlineStr">
        <is>
          <t>1000250</t>
        </is>
      </c>
      <c r="E290" s="29" t="inlineStr">
        <is>
          <t>DICLOFENAC GEL</t>
        </is>
      </c>
      <c r="F290" s="29" t="inlineStr">
        <is>
          <t>388</t>
        </is>
      </c>
      <c r="G290" s="29" t="inlineStr">
        <is>
          <t>Diclofenac gel (dietilamina 1,16%)</t>
        </is>
      </c>
      <c r="H290" s="30" t="n">
        <v>35</v>
      </c>
      <c r="I290" s="30" t="n">
        <v>33</v>
      </c>
      <c r="J290" s="30" t="n">
        <v>2</v>
      </c>
      <c r="K290" s="31" t="n">
        <v>2705.428571428572</v>
      </c>
      <c r="L290" s="31">
        <f>$J290*$K290</f>
        <v/>
      </c>
      <c r="M290" s="38" t="inlineStr">
        <is>
          <t>Baja</t>
        </is>
      </c>
      <c r="N290" s="29" t="inlineStr">
        <is>
          <t>Homologado – confianza Baja – pendiente de validación</t>
        </is>
      </c>
      <c r="O290" s="29" t="n"/>
      <c r="P290" s="29" t="inlineStr">
        <is>
          <t>Cruce por nomenclatura: una nomenclatura no informa dosis; similitud 0.71.</t>
        </is>
      </c>
    </row>
    <row r="291">
      <c r="A291" s="29" t="inlineStr">
        <is>
          <t>Neuquén</t>
        </is>
      </c>
      <c r="B291" s="29" t="inlineStr">
        <is>
          <t>1060</t>
        </is>
      </c>
      <c r="C291" s="29" t="inlineStr">
        <is>
          <t>Descartables</t>
        </is>
      </c>
      <c r="D291" s="29" t="inlineStr">
        <is>
          <t>2000414</t>
        </is>
      </c>
      <c r="E291" s="29" t="inlineStr">
        <is>
          <t>CANULA DE GUEDEL 11CM N3 CELESTE</t>
        </is>
      </c>
      <c r="F291" s="29" t="inlineStr">
        <is>
          <t>354</t>
        </is>
      </c>
      <c r="G291" s="29" t="inlineStr">
        <is>
          <t>CANULAS DE MAYO N°3</t>
        </is>
      </c>
      <c r="H291" s="30" t="n">
        <v>110</v>
      </c>
      <c r="I291" s="30" t="n">
        <v>61</v>
      </c>
      <c r="J291" s="30" t="n">
        <v>49</v>
      </c>
      <c r="K291" s="31" t="n">
        <v>109</v>
      </c>
      <c r="L291" s="31">
        <f>$J291*$K291</f>
        <v/>
      </c>
      <c r="M291" s="38" t="inlineStr">
        <is>
          <t>Baja</t>
        </is>
      </c>
      <c r="N291" s="29" t="inlineStr">
        <is>
          <t>Homologado – confianza Baja – pendiente de validación</t>
        </is>
      </c>
      <c r="O291" s="29" t="n"/>
      <c r="P291" s="29" t="inlineStr">
        <is>
          <t>La denominación del inventario («CANULAS DE MAYO N°3») difiere de la que registra el master para ese código («CANULASDEMAYON°3»). Nivel degradado a Baja hasta validar la equivalencia. Homologación: confianza base Media + confianza SAP Media → Baja. La nomenclatura del material imputado no respalda por sí sola la equivalencia (similitud 0.24); el vínculo proviene sólo de la homologación. Nivel degradado a Baja. El cruce SAP–Avain identificó 3 códigos SAP como posibles equivalentes del mismo ítem de Avain (2000414, 2000404, 2001254). Se imputó al primero (lógica BUSCARV); requiere validación posterior.</t>
        </is>
      </c>
    </row>
    <row r="292">
      <c r="A292" s="29" t="inlineStr">
        <is>
          <t>Salta</t>
        </is>
      </c>
      <c r="B292" s="29" t="inlineStr">
        <is>
          <t>1130</t>
        </is>
      </c>
      <c r="C292" s="29" t="inlineStr">
        <is>
          <t>Medicamentos</t>
        </is>
      </c>
      <c r="D292" s="29" t="inlineStr">
        <is>
          <t>1000087</t>
        </is>
      </c>
      <c r="E292" s="29" t="inlineStr">
        <is>
          <t>SALBUTAMOL PUFF ("AEROS" 250 DOSIS) 100M</t>
        </is>
      </c>
      <c r="F292" s="29" t="inlineStr">
        <is>
          <t>213</t>
        </is>
      </c>
      <c r="G292" s="29" t="inlineStr">
        <is>
          <t>Salbutamol 100 mcg Inhal. Aer. x 200 Dosis + aplic.</t>
        </is>
      </c>
      <c r="H292" s="30" t="n">
        <v>20</v>
      </c>
      <c r="I292" s="30" t="n">
        <v>19</v>
      </c>
      <c r="J292" s="30" t="n">
        <v>1</v>
      </c>
      <c r="K292" s="31" t="n">
        <v>5111.808999999999</v>
      </c>
      <c r="L292" s="31">
        <f>$J292*$K292</f>
        <v/>
      </c>
      <c r="M292" s="38" t="inlineStr">
        <is>
          <t>Baja</t>
        </is>
      </c>
      <c r="N292" s="29" t="inlineStr">
        <is>
          <t>Homologado – confianza Baja – pendiente de validación</t>
        </is>
      </c>
      <c r="O292" s="29" t="n"/>
      <c r="P292" s="29" t="inlineStr">
        <is>
          <t>Homologación: confianza base Alta + confianza SAP Alta → Alta. Aunque la homologación vincula estos registros, la presentación no coincide con el material imputado (calibre/talle/medida distinta; una nomenclatura no informa dosis; similitud 0.36). Nivel degradado a Baja: verificar si corresponde otro código SAP. El material ocupa 2 filas en la hoja 1130 Salta (lote/almacén). La cantidad SAP y la física de esta vista son el total del material.</t>
        </is>
      </c>
    </row>
    <row r="293">
      <c r="A293" s="29" t="inlineStr">
        <is>
          <t>San Juan</t>
        </is>
      </c>
      <c r="B293" s="29" t="inlineStr">
        <is>
          <t>1120</t>
        </is>
      </c>
      <c r="C293" s="29" t="inlineStr">
        <is>
          <t>Medicamentos</t>
        </is>
      </c>
      <c r="D293" s="29" t="inlineStr">
        <is>
          <t>1005140</t>
        </is>
      </c>
      <c r="E293" s="29" t="inlineStr">
        <is>
          <t>ENALAPRIL 10MG X 10COMP</t>
        </is>
      </c>
      <c r="F293" s="29" t="inlineStr">
        <is>
          <t>MED72</t>
        </is>
      </c>
      <c r="G293" s="29" t="inlineStr">
        <is>
          <t>Enalapril Comp x 10 mg</t>
        </is>
      </c>
      <c r="H293" s="30" t="n">
        <v>130</v>
      </c>
      <c r="I293" s="30" t="n">
        <v>86</v>
      </c>
      <c r="J293" s="30" t="n">
        <v>44</v>
      </c>
      <c r="K293" s="31" t="n">
        <v>112.9981538461539</v>
      </c>
      <c r="L293" s="31">
        <f>$J293*$K293</f>
        <v/>
      </c>
      <c r="M293" s="37" t="inlineStr">
        <is>
          <t>Alta</t>
        </is>
      </c>
      <c r="N293" s="29" t="inlineStr">
        <is>
          <t>Homologado – confianza Alta</t>
        </is>
      </c>
      <c r="O293" s="29" t="n"/>
      <c r="P293" s="29" t="inlineStr">
        <is>
          <t>Homologación: confianza base Alta + confianza SAP Alta → Alta. El material ocupa 2 filas en la hoja 1120 SJ (lote/almacén). La cantidad SAP y la física de esta vista son el total del material.</t>
        </is>
      </c>
    </row>
    <row r="294">
      <c r="A294" s="29" t="inlineStr">
        <is>
          <t>Neuquén</t>
        </is>
      </c>
      <c r="B294" s="29" t="inlineStr">
        <is>
          <t>1060</t>
        </is>
      </c>
      <c r="C294" s="29" t="inlineStr">
        <is>
          <t>Medicamentos</t>
        </is>
      </c>
      <c r="D294" s="29" t="inlineStr">
        <is>
          <t>1000671</t>
        </is>
      </c>
      <c r="E294" s="29" t="inlineStr">
        <is>
          <t>SULFATO DE MAGNESIO AL 25% AMP</t>
        </is>
      </c>
      <c r="F294" s="29" t="inlineStr">
        <is>
          <t>527</t>
        </is>
      </c>
      <c r="G294" s="29" t="inlineStr">
        <is>
          <t>SULFATO DE MAGNESIO AMP X 5 ML</t>
        </is>
      </c>
      <c r="H294" s="30" t="n">
        <v>130</v>
      </c>
      <c r="I294" s="30" t="n">
        <v>125</v>
      </c>
      <c r="J294" s="30" t="n">
        <v>5</v>
      </c>
      <c r="K294" s="31" t="n">
        <v>979.6207692307692</v>
      </c>
      <c r="L294" s="31">
        <f>$J294*$K294</f>
        <v/>
      </c>
      <c r="M294" s="42" t="inlineStr">
        <is>
          <t>Media</t>
        </is>
      </c>
      <c r="N294" s="29" t="inlineStr">
        <is>
          <t>Homologado – confianza Media – pendiente de validación</t>
        </is>
      </c>
      <c r="O294" s="29" t="n"/>
      <c r="P294" s="29" t="inlineStr">
        <is>
          <t>Cruce por nomenclatura: similitud 0.74. El material ocupa 2 filas en la hoja 1060 NQN (lote/almacén). La cantidad SAP y la física de esta vista son el total del material.</t>
        </is>
      </c>
    </row>
    <row r="295">
      <c r="A295" s="29" t="inlineStr">
        <is>
          <t>Neuquén</t>
        </is>
      </c>
      <c r="B295" s="29" t="inlineStr">
        <is>
          <t>1060</t>
        </is>
      </c>
      <c r="C295" s="29" t="inlineStr">
        <is>
          <t>Medicamentos</t>
        </is>
      </c>
      <c r="D295" s="29" t="inlineStr">
        <is>
          <t>1000468</t>
        </is>
      </c>
      <c r="E295" s="29" t="inlineStr">
        <is>
          <t>AMOXICILINA  500 MGR</t>
        </is>
      </c>
      <c r="F295" s="29" t="inlineStr">
        <is>
          <t>MED-003</t>
        </is>
      </c>
      <c r="G295" s="29" t="inlineStr">
        <is>
          <t>Amoxicilina 500mg</t>
        </is>
      </c>
      <c r="H295" s="30" t="n">
        <v>338</v>
      </c>
      <c r="I295" s="30" t="n">
        <v>30</v>
      </c>
      <c r="J295" s="30" t="n">
        <v>308</v>
      </c>
      <c r="K295" s="31" t="n">
        <v>13.09662721893491</v>
      </c>
      <c r="L295" s="31">
        <f>$J295*$K295</f>
        <v/>
      </c>
      <c r="M295" s="37" t="inlineStr">
        <is>
          <t>Alta</t>
        </is>
      </c>
      <c r="N295" s="29" t="inlineStr">
        <is>
          <t>Homologado – confianza Alta</t>
        </is>
      </c>
      <c r="O295" s="29" t="n"/>
      <c r="P295" s="29" t="inlineStr">
        <is>
          <t>Cruce por nomenclatura: dosis coincide; similitud 1.00. El material ocupa 5 filas en la hoja 1060 NQN (lote/almacén). La cantidad SAP y la física de esta vista son el total del material.</t>
        </is>
      </c>
    </row>
    <row r="296">
      <c r="A296" s="29" t="inlineStr">
        <is>
          <t>Salta</t>
        </is>
      </c>
      <c r="B296" s="29" t="inlineStr">
        <is>
          <t>1130</t>
        </is>
      </c>
      <c r="C296" s="29" t="inlineStr">
        <is>
          <t>Descartables</t>
        </is>
      </c>
      <c r="D296" s="29" t="inlineStr">
        <is>
          <t>2000021</t>
        </is>
      </c>
      <c r="E296" s="29" t="inlineStr">
        <is>
          <t>GUANTES ESTERILES Nº 7.5 POR PAR</t>
        </is>
      </c>
      <c r="F296" s="29" t="inlineStr">
        <is>
          <t>137</t>
        </is>
      </c>
      <c r="G296" s="29" t="inlineStr">
        <is>
          <t>Guantes esteriles 7.5</t>
        </is>
      </c>
      <c r="H296" s="30" t="n">
        <v>50</v>
      </c>
      <c r="I296" s="30" t="n">
        <v>30</v>
      </c>
      <c r="J296" s="30" t="n">
        <v>20</v>
      </c>
      <c r="K296" s="31" t="n">
        <v>186.513</v>
      </c>
      <c r="L296" s="31">
        <f>$J296*$K296</f>
        <v/>
      </c>
      <c r="M296" s="42" t="inlineStr">
        <is>
          <t>Media</t>
        </is>
      </c>
      <c r="N296" s="29" t="inlineStr">
        <is>
          <t>Homologado – confianza Media – pendiente de validación</t>
        </is>
      </c>
      <c r="O296" s="29" t="n"/>
      <c r="P296" s="29" t="inlineStr">
        <is>
          <t>Homologación: confianza base Media + confianza SAP Alta → Media.</t>
        </is>
      </c>
    </row>
    <row r="297">
      <c r="A297" s="29" t="inlineStr">
        <is>
          <t>Salta</t>
        </is>
      </c>
      <c r="B297" s="29" t="inlineStr">
        <is>
          <t>1130</t>
        </is>
      </c>
      <c r="C297" s="29" t="inlineStr">
        <is>
          <t>Medicamentos</t>
        </is>
      </c>
      <c r="D297" s="29" t="inlineStr">
        <is>
          <t>1000672</t>
        </is>
      </c>
      <c r="E297" s="29" t="inlineStr">
        <is>
          <t>TOBRAMICINA + DEXAMETASONA</t>
        </is>
      </c>
      <c r="F297" s="29" t="inlineStr">
        <is>
          <t>239</t>
        </is>
      </c>
      <c r="G297" s="29" t="inlineStr">
        <is>
          <t>Tobramicina+Dexametasona gotas oftalmicas x5ml</t>
        </is>
      </c>
      <c r="H297" s="30" t="n">
        <v>20</v>
      </c>
      <c r="I297" s="30" t="n">
        <v>19</v>
      </c>
      <c r="J297" s="30" t="n">
        <v>1</v>
      </c>
      <c r="K297" s="31" t="n">
        <v>3690</v>
      </c>
      <c r="L297" s="31">
        <f>$J297*$K297</f>
        <v/>
      </c>
      <c r="M297" s="38" t="inlineStr">
        <is>
          <t>Baja</t>
        </is>
      </c>
      <c r="N297" s="29" t="inlineStr">
        <is>
          <t>Homologado – confianza Baja – pendiente de validación</t>
        </is>
      </c>
      <c r="O297" s="29" t="n"/>
      <c r="P297" s="29" t="inlineStr">
        <is>
          <t>Cruce por nomenclatura: una nomenclatura no informa dosis; similitud 0.74.</t>
        </is>
      </c>
    </row>
    <row r="298">
      <c r="A298" s="29" t="inlineStr">
        <is>
          <t>Salta</t>
        </is>
      </c>
      <c r="B298" s="29" t="inlineStr">
        <is>
          <t>1130</t>
        </is>
      </c>
      <c r="C298" s="29" t="inlineStr">
        <is>
          <t>Medicamentos</t>
        </is>
      </c>
      <c r="D298" s="29" t="inlineStr">
        <is>
          <t>1000104</t>
        </is>
      </c>
      <c r="E298" s="29" t="inlineStr">
        <is>
          <t>NALBUFINA 10MG/1ML AMPOLLA</t>
        </is>
      </c>
      <c r="F298" s="29" t="inlineStr">
        <is>
          <t>188</t>
        </is>
      </c>
      <c r="G298" s="29" t="inlineStr">
        <is>
          <t>Nalbufina 1 amp=1ml/10mg</t>
        </is>
      </c>
      <c r="H298" s="30" t="n">
        <v>50</v>
      </c>
      <c r="I298" s="30" t="n">
        <v>44</v>
      </c>
      <c r="J298" s="30" t="n">
        <v>6</v>
      </c>
      <c r="K298" s="31" t="n">
        <v>614.345</v>
      </c>
      <c r="L298" s="31">
        <f>$J298*$K298</f>
        <v/>
      </c>
      <c r="M298" s="37" t="inlineStr">
        <is>
          <t>Alta</t>
        </is>
      </c>
      <c r="N298" s="29" t="inlineStr">
        <is>
          <t>Homologado – confianza Alta</t>
        </is>
      </c>
      <c r="O298" s="29" t="n"/>
      <c r="P298" s="29" t="inlineStr">
        <is>
          <t>Homologación: confianza base Alta + confianza SAP Alta → Alta.</t>
        </is>
      </c>
    </row>
    <row r="299">
      <c r="A299" s="29" t="inlineStr">
        <is>
          <t>Salta</t>
        </is>
      </c>
      <c r="B299" s="29" t="inlineStr">
        <is>
          <t>1130</t>
        </is>
      </c>
      <c r="C299" s="29" t="inlineStr">
        <is>
          <t>Descartables</t>
        </is>
      </c>
      <c r="D299" s="29" t="inlineStr">
        <is>
          <t>2000022</t>
        </is>
      </c>
      <c r="E299" s="29" t="inlineStr">
        <is>
          <t>GUANTES ESTERILES Nº 8 POR PAR</t>
        </is>
      </c>
      <c r="F299" s="29" t="inlineStr">
        <is>
          <t>138</t>
        </is>
      </c>
      <c r="G299" s="29" t="inlineStr">
        <is>
          <t>Guantes Estériles 8.0</t>
        </is>
      </c>
      <c r="H299" s="30" t="n">
        <v>50</v>
      </c>
      <c r="I299" s="30" t="n">
        <v>33</v>
      </c>
      <c r="J299" s="30" t="n">
        <v>17</v>
      </c>
      <c r="K299" s="31" t="n">
        <v>213.555</v>
      </c>
      <c r="L299" s="31">
        <f>$J299*$K299</f>
        <v/>
      </c>
      <c r="M299" s="42" t="inlineStr">
        <is>
          <t>Media</t>
        </is>
      </c>
      <c r="N299" s="29" t="inlineStr">
        <is>
          <t>Homologado – confianza Media – pendiente de validación</t>
        </is>
      </c>
      <c r="O299" s="29" t="n"/>
      <c r="P299" s="29" t="inlineStr">
        <is>
          <t>Homologación: confianza base Media + confianza SAP Alta → Media.</t>
        </is>
      </c>
    </row>
    <row r="300">
      <c r="A300" s="29" t="inlineStr">
        <is>
          <t>Salta</t>
        </is>
      </c>
      <c r="B300" s="29" t="inlineStr">
        <is>
          <t>1130</t>
        </is>
      </c>
      <c r="C300" s="29" t="inlineStr">
        <is>
          <t>Descartables</t>
        </is>
      </c>
      <c r="D300" s="29" t="inlineStr">
        <is>
          <t>2000532</t>
        </is>
      </c>
      <c r="E300" s="29" t="inlineStr">
        <is>
          <t>CURITAS TELA ELASTICA</t>
        </is>
      </c>
      <c r="F300" s="29" t="inlineStr">
        <is>
          <t>88</t>
        </is>
      </c>
      <c r="G300" s="29" t="inlineStr">
        <is>
          <t>Curitas</t>
        </is>
      </c>
      <c r="H300" s="30" t="n">
        <v>270</v>
      </c>
      <c r="I300" s="30" t="n">
        <v>230</v>
      </c>
      <c r="J300" s="30" t="n">
        <v>40</v>
      </c>
      <c r="K300" s="31" t="n">
        <v>88.4074074074074</v>
      </c>
      <c r="L300" s="31">
        <f>$J300*$K300</f>
        <v/>
      </c>
      <c r="M300" s="37" t="inlineStr">
        <is>
          <t>Alta</t>
        </is>
      </c>
      <c r="N300" s="29" t="inlineStr">
        <is>
          <t>Homologado – confianza Alta</t>
        </is>
      </c>
      <c r="O300" s="29" t="n"/>
      <c r="P300" s="29" t="inlineStr">
        <is>
          <t>Homologación: confianza base Alta + confianza SAP Alta → Alta. El material ocupa 2 filas en la hoja 1130 Salta (lote/almacén). La cantidad SAP y la física de esta vista son el total del material.</t>
        </is>
      </c>
    </row>
    <row r="301">
      <c r="A301" s="29" t="inlineStr">
        <is>
          <t>Neuquén</t>
        </is>
      </c>
      <c r="B301" s="29" t="inlineStr">
        <is>
          <t>1060</t>
        </is>
      </c>
      <c r="C301" s="29" t="inlineStr">
        <is>
          <t>Medicamentos</t>
        </is>
      </c>
      <c r="D301" s="29" t="inlineStr">
        <is>
          <t>1000597</t>
        </is>
      </c>
      <c r="E301" s="29" t="inlineStr">
        <is>
          <t>LOPERAMIDA 2MG COMPRIMIDO</t>
        </is>
      </c>
      <c r="F301" s="29" t="inlineStr">
        <is>
          <t>152</t>
        </is>
      </c>
      <c r="G301" s="29" t="inlineStr">
        <is>
          <t>LOPERAMIDA COMP</t>
        </is>
      </c>
      <c r="H301" s="30" t="n">
        <v>100</v>
      </c>
      <c r="I301" s="30" t="n">
        <v>0</v>
      </c>
      <c r="J301" s="30" t="n">
        <v>100</v>
      </c>
      <c r="K301" s="31" t="n">
        <v>31.88</v>
      </c>
      <c r="L301" s="31">
        <f>$J301*$K301</f>
        <v/>
      </c>
      <c r="M301" s="42" t="inlineStr">
        <is>
          <t>Media</t>
        </is>
      </c>
      <c r="N301" s="29" t="inlineStr">
        <is>
          <t>Homologado – confianza Media – pendiente de validación</t>
        </is>
      </c>
      <c r="O301" s="29" t="n"/>
      <c r="P301" s="29" t="inlineStr">
        <is>
          <t>Homologación: confianza base Media + confianza SAP Alta → Media.</t>
        </is>
      </c>
    </row>
    <row r="302">
      <c r="A302" s="29" t="inlineStr">
        <is>
          <t>San Juan</t>
        </is>
      </c>
      <c r="B302" s="29" t="inlineStr">
        <is>
          <t>1120</t>
        </is>
      </c>
      <c r="C302" s="29" t="inlineStr">
        <is>
          <t>Medicamentos</t>
        </is>
      </c>
      <c r="D302" s="29" t="inlineStr">
        <is>
          <t>1000422</t>
        </is>
      </c>
      <c r="E302" s="29" t="inlineStr">
        <is>
          <t>ATENOLOL 50 mg</t>
        </is>
      </c>
      <c r="F302" s="29" t="inlineStr">
        <is>
          <t>MED16</t>
        </is>
      </c>
      <c r="G302" s="29" t="inlineStr">
        <is>
          <t>Atenolol Comp x 50 mg</t>
        </is>
      </c>
      <c r="H302" s="30" t="n">
        <v>100</v>
      </c>
      <c r="I302" s="30" t="n">
        <v>25</v>
      </c>
      <c r="J302" s="30" t="n">
        <v>75</v>
      </c>
      <c r="K302" s="31" t="n">
        <v>42</v>
      </c>
      <c r="L302" s="31">
        <f>$J302*$K302</f>
        <v/>
      </c>
      <c r="M302" s="37" t="inlineStr">
        <is>
          <t>Alta</t>
        </is>
      </c>
      <c r="N302" s="29" t="inlineStr">
        <is>
          <t>Homologado – confianza Alta</t>
        </is>
      </c>
      <c r="O302" s="29" t="n"/>
      <c r="P302" s="29" t="inlineStr">
        <is>
          <t>Homologación: confianza base Alta + confianza SAP Alta → Alta. El cruce SAP–Avain identificó 2 códigos SAP como posibles equivalentes del mismo ítem de Avain (1000422, 1005233). Se imputó al primero (lógica BUSCARV); requiere validación posterior. Otros códigos SAP del master no están en el stock de este centro: 5004158.</t>
        </is>
      </c>
    </row>
    <row r="303">
      <c r="A303" s="29" t="inlineStr">
        <is>
          <t>San Juan</t>
        </is>
      </c>
      <c r="B303" s="29" t="inlineStr">
        <is>
          <t>1120</t>
        </is>
      </c>
      <c r="C303" s="29" t="inlineStr">
        <is>
          <t>Medicamentos</t>
        </is>
      </c>
      <c r="D303" s="29" t="inlineStr">
        <is>
          <t>1000133</t>
        </is>
      </c>
      <c r="E303" s="29" t="inlineStr">
        <is>
          <t>OMEPRAZOL DE 20MG COMPRIMIDOS</t>
        </is>
      </c>
      <c r="F303" s="29" t="inlineStr">
        <is>
          <t>MED148</t>
        </is>
      </c>
      <c r="G303" s="29" t="inlineStr">
        <is>
          <t>Omeprazol Comp x 20 mg</t>
        </is>
      </c>
      <c r="H303" s="30" t="n">
        <v>84</v>
      </c>
      <c r="I303" s="30" t="n">
        <v>25</v>
      </c>
      <c r="J303" s="30" t="n">
        <v>59</v>
      </c>
      <c r="K303" s="31" t="n">
        <v>52.13761904761905</v>
      </c>
      <c r="L303" s="31">
        <f>$J303*$K303</f>
        <v/>
      </c>
      <c r="M303" s="37" t="inlineStr">
        <is>
          <t>Alta</t>
        </is>
      </c>
      <c r="N303" s="29" t="inlineStr">
        <is>
          <t>Homologado – confianza Alta</t>
        </is>
      </c>
      <c r="O303" s="29" t="n"/>
      <c r="P303" s="29" t="inlineStr">
        <is>
          <t>Homologación: confianza base Alta + confianza SAP Alta → Alta.</t>
        </is>
      </c>
    </row>
    <row r="304">
      <c r="A304" s="29" t="inlineStr">
        <is>
          <t>Salta</t>
        </is>
      </c>
      <c r="B304" s="29" t="inlineStr">
        <is>
          <t>1130</t>
        </is>
      </c>
      <c r="C304" s="29" t="inlineStr">
        <is>
          <t>Medicamentos</t>
        </is>
      </c>
      <c r="D304" s="29" t="inlineStr">
        <is>
          <t>1000488</t>
        </is>
      </c>
      <c r="E304" s="29" t="inlineStr">
        <is>
          <t>CLOPIDOGREL 75MG COMP</t>
        </is>
      </c>
      <c r="F304" s="29" t="inlineStr">
        <is>
          <t>76</t>
        </is>
      </c>
      <c r="G304" s="29" t="inlineStr">
        <is>
          <t>Clopidogrel Comprimidos x 75mg</t>
        </is>
      </c>
      <c r="H304" s="30" t="n">
        <v>120</v>
      </c>
      <c r="I304" s="30" t="n">
        <v>110</v>
      </c>
      <c r="J304" s="30" t="n">
        <v>10</v>
      </c>
      <c r="K304" s="31" t="n">
        <v>288.65</v>
      </c>
      <c r="L304" s="31">
        <f>$J304*$K304</f>
        <v/>
      </c>
      <c r="M304" s="37" t="inlineStr">
        <is>
          <t>Alta</t>
        </is>
      </c>
      <c r="N304" s="29" t="inlineStr">
        <is>
          <t>Homologado – confianza Alta</t>
        </is>
      </c>
      <c r="O304" s="29" t="n"/>
      <c r="P304" s="29" t="inlineStr">
        <is>
          <t>Homologación: confianza base Alta + confianza SAP Alta → Alta.</t>
        </is>
      </c>
    </row>
    <row r="305">
      <c r="A305" s="29" t="inlineStr">
        <is>
          <t>Salta</t>
        </is>
      </c>
      <c r="B305" s="29" t="inlineStr">
        <is>
          <t>1130</t>
        </is>
      </c>
      <c r="C305" s="29" t="inlineStr">
        <is>
          <t>Descartables</t>
        </is>
      </c>
      <c r="D305" s="29" t="inlineStr">
        <is>
          <t>2000298</t>
        </is>
      </c>
      <c r="E305" s="29" t="inlineStr">
        <is>
          <t>AEROCAMARA ADULTO CON MASCARA</t>
        </is>
      </c>
      <c r="F305" s="29" t="inlineStr">
        <is>
          <t>322</t>
        </is>
      </c>
      <c r="G305" s="29" t="inlineStr">
        <is>
          <t>Aerocamara para adulto</t>
        </is>
      </c>
      <c r="H305" s="30" t="n">
        <v>9</v>
      </c>
      <c r="I305" s="30" t="n">
        <v>8</v>
      </c>
      <c r="J305" s="30" t="n">
        <v>1</v>
      </c>
      <c r="K305" s="31" t="n">
        <v>2835.98</v>
      </c>
      <c r="L305" s="31">
        <f>$J305*$K305</f>
        <v/>
      </c>
      <c r="M305" s="42" t="inlineStr">
        <is>
          <t>Media</t>
        </is>
      </c>
      <c r="N305" s="29" t="inlineStr">
        <is>
          <t>Homologado – confianza Media – pendiente de validación</t>
        </is>
      </c>
      <c r="O305" s="29" t="n"/>
      <c r="P305" s="29" t="inlineStr">
        <is>
          <t>Homologación: confianza base Alta + confianza SAP Media → Media. Otros códigos SAP del master no están en el stock de este centro: 2000428, 2000825.</t>
        </is>
      </c>
    </row>
    <row r="306">
      <c r="A306" s="29" t="inlineStr">
        <is>
          <t>Salta</t>
        </is>
      </c>
      <c r="B306" s="29" t="inlineStr">
        <is>
          <t>1130</t>
        </is>
      </c>
      <c r="C306" s="29" t="inlineStr">
        <is>
          <t>Medicamentos</t>
        </is>
      </c>
      <c r="D306" s="29" t="inlineStr">
        <is>
          <t>1000485</t>
        </is>
      </c>
      <c r="E306" s="29" t="inlineStr">
        <is>
          <t>CIPROFLOXACINA 500MG COMP</t>
        </is>
      </c>
      <c r="F306" s="29" t="inlineStr">
        <is>
          <t>72</t>
        </is>
      </c>
      <c r="G306" s="29" t="inlineStr">
        <is>
          <t>Ciprofloxacina Comprimidos x 500mg</t>
        </is>
      </c>
      <c r="H306" s="30" t="n">
        <v>110</v>
      </c>
      <c r="I306" s="30" t="n">
        <v>90</v>
      </c>
      <c r="J306" s="30" t="n">
        <v>20</v>
      </c>
      <c r="K306" s="31" t="n">
        <v>140.48</v>
      </c>
      <c r="L306" s="31">
        <f>$J306*$K306</f>
        <v/>
      </c>
      <c r="M306" s="37" t="inlineStr">
        <is>
          <t>Alta</t>
        </is>
      </c>
      <c r="N306" s="29" t="inlineStr">
        <is>
          <t>Homologado – confianza Alta</t>
        </is>
      </c>
      <c r="O306" s="29" t="n"/>
      <c r="P306" s="29" t="inlineStr">
        <is>
          <t>Homologación: confianza base Alta + confianza SAP Alta → Alta. Otros códigos SAP del master no están en el stock de este centro: 1000853.</t>
        </is>
      </c>
    </row>
    <row r="307">
      <c r="A307" s="29" t="inlineStr">
        <is>
          <t>Neuquén</t>
        </is>
      </c>
      <c r="B307" s="29" t="inlineStr">
        <is>
          <t>1060</t>
        </is>
      </c>
      <c r="C307" s="29" t="inlineStr">
        <is>
          <t>Descartables</t>
        </is>
      </c>
      <c r="D307" s="29" t="inlineStr">
        <is>
          <t>2000455</t>
        </is>
      </c>
      <c r="E307" s="29" t="inlineStr">
        <is>
          <t>HOJA DE BISTURI Nº 24</t>
        </is>
      </c>
      <c r="F307" s="29" t="inlineStr">
        <is>
          <t>564</t>
        </is>
      </c>
      <c r="G307" s="29" t="inlineStr">
        <is>
          <t>HOJA DE BISTURI Nº24</t>
        </is>
      </c>
      <c r="H307" s="30" t="n">
        <v>100</v>
      </c>
      <c r="I307" s="30" t="n">
        <v>70</v>
      </c>
      <c r="J307" s="30" t="n">
        <v>30</v>
      </c>
      <c r="K307" s="31" t="n">
        <v>90.91</v>
      </c>
      <c r="L307" s="31">
        <f>$J307*$K307</f>
        <v/>
      </c>
      <c r="M307" s="37" t="inlineStr">
        <is>
          <t>Alta</t>
        </is>
      </c>
      <c r="N307" s="29" t="inlineStr">
        <is>
          <t>Homologado – confianza Alta</t>
        </is>
      </c>
      <c r="O307" s="29" t="n"/>
      <c r="P307" s="29" t="inlineStr">
        <is>
          <t>Cruce por nomenclatura: similitud 1.00.</t>
        </is>
      </c>
    </row>
    <row r="308">
      <c r="A308" s="29" t="inlineStr">
        <is>
          <t>Neuquén</t>
        </is>
      </c>
      <c r="B308" s="29" t="inlineStr">
        <is>
          <t>1060</t>
        </is>
      </c>
      <c r="C308" s="29" t="inlineStr">
        <is>
          <t>Descartables</t>
        </is>
      </c>
      <c r="D308" s="29" t="inlineStr">
        <is>
          <t>2000366</t>
        </is>
      </c>
      <c r="E308" s="29" t="inlineStr">
        <is>
          <t>COFIA PLISADA 20GR. BLANCA C/AJUST ELAST</t>
        </is>
      </c>
      <c r="F308" s="29" t="inlineStr">
        <is>
          <t>510</t>
        </is>
      </c>
      <c r="G308" s="29" t="inlineStr">
        <is>
          <t>COFIA</t>
        </is>
      </c>
      <c r="H308" s="30" t="n">
        <v>700</v>
      </c>
      <c r="I308" s="30" t="n">
        <v>45</v>
      </c>
      <c r="J308" s="30" t="n">
        <v>655</v>
      </c>
      <c r="K308" s="31" t="n">
        <v>4.1322</v>
      </c>
      <c r="L308" s="31">
        <f>$J308*$K308</f>
        <v/>
      </c>
      <c r="M308" s="38" t="inlineStr">
        <is>
          <t>Baja</t>
        </is>
      </c>
      <c r="N308" s="29" t="inlineStr">
        <is>
          <t>Homologado – confianza Baja – pendiente de validación</t>
        </is>
      </c>
      <c r="O308" s="29" t="n"/>
      <c r="P308" s="29" t="inlineStr">
        <is>
          <t>La homologación no confirma la equivalencia (confianza base Sin coincidencia / confianza SAP Alta). Se imputó al código SAP del master con nivel Baja para no perder el recuento; requiere validación. Homologación: confianza base Sin coincidencia + confianza SAP Alta → Baja.</t>
        </is>
      </c>
    </row>
    <row r="309">
      <c r="A309" s="29" t="inlineStr">
        <is>
          <t>Salta</t>
        </is>
      </c>
      <c r="B309" s="29" t="inlineStr">
        <is>
          <t>1130</t>
        </is>
      </c>
      <c r="C309" s="29" t="inlineStr">
        <is>
          <t>Descartables</t>
        </is>
      </c>
      <c r="D309" s="29" t="inlineStr">
        <is>
          <t>2000483</t>
        </is>
      </c>
      <c r="E309" s="29" t="inlineStr">
        <is>
          <t>LINTERNA LAPICERA</t>
        </is>
      </c>
      <c r="F309" s="29" t="inlineStr">
        <is>
          <t>425</t>
        </is>
      </c>
      <c r="G309" s="29" t="inlineStr">
        <is>
          <t>Linterna de examinacion</t>
        </is>
      </c>
      <c r="H309" s="30" t="n">
        <v>10</v>
      </c>
      <c r="I309" s="30" t="n">
        <v>9</v>
      </c>
      <c r="J309" s="30" t="n">
        <v>1</v>
      </c>
      <c r="K309" s="31" t="n">
        <v>2300</v>
      </c>
      <c r="L309" s="31">
        <f>$J309*$K309</f>
        <v/>
      </c>
      <c r="M309" s="42" t="inlineStr">
        <is>
          <t>Media</t>
        </is>
      </c>
      <c r="N309" s="29" t="inlineStr">
        <is>
          <t>Homologado – confianza Media – pendiente de validación</t>
        </is>
      </c>
      <c r="O309" s="29" t="n"/>
      <c r="P309" s="29" t="inlineStr">
        <is>
          <t>Homologación: confianza base Media + confianza SAP Media → Media. Otros códigos SAP del master no están en el stock de este centro: 2000030.</t>
        </is>
      </c>
    </row>
    <row r="310">
      <c r="A310" s="29" t="inlineStr">
        <is>
          <t>Salta</t>
        </is>
      </c>
      <c r="B310" s="29" t="inlineStr">
        <is>
          <t>1130</t>
        </is>
      </c>
      <c r="C310" s="29" t="inlineStr">
        <is>
          <t>Descartables</t>
        </is>
      </c>
      <c r="D310" s="29" t="inlineStr">
        <is>
          <t>2000102</t>
        </is>
      </c>
      <c r="E310" s="29" t="inlineStr">
        <is>
          <t>CAMPOS ESTERILES 90x90</t>
        </is>
      </c>
      <c r="F310" s="29" t="inlineStr">
        <is>
          <t>55</t>
        </is>
      </c>
      <c r="G310" s="29" t="inlineStr">
        <is>
          <t>Campo Esteril</t>
        </is>
      </c>
      <c r="H310" s="30" t="n">
        <v>15</v>
      </c>
      <c r="I310" s="30" t="n">
        <v>12</v>
      </c>
      <c r="J310" s="30" t="n">
        <v>3</v>
      </c>
      <c r="K310" s="31" t="n">
        <v>689.5066666666667</v>
      </c>
      <c r="L310" s="31">
        <f>$J310*$K310</f>
        <v/>
      </c>
      <c r="M310" s="37" t="inlineStr">
        <is>
          <t>Alta</t>
        </is>
      </c>
      <c r="N310" s="29" t="inlineStr">
        <is>
          <t>Homologado – confianza Alta</t>
        </is>
      </c>
      <c r="O310" s="29" t="n"/>
      <c r="P310" s="29" t="inlineStr">
        <is>
          <t>Homologación: confianza base Alta + confianza SAP Alta → Alta. El material ocupa 2 filas en la hoja 1130 Salta (lote/almacén). La cantidad SAP y la física de esta vista son el total del material.</t>
        </is>
      </c>
    </row>
    <row r="311">
      <c r="A311" s="29" t="inlineStr">
        <is>
          <t>San Juan</t>
        </is>
      </c>
      <c r="B311" s="29" t="inlineStr">
        <is>
          <t>1120</t>
        </is>
      </c>
      <c r="C311" s="29" t="inlineStr">
        <is>
          <t>Descartables</t>
        </is>
      </c>
      <c r="D311" s="29" t="inlineStr">
        <is>
          <t>2000016</t>
        </is>
      </c>
      <c r="E311" s="29" t="inlineStr">
        <is>
          <t>ESTETOSCOPIO ADULTO</t>
        </is>
      </c>
      <c r="F311" s="29" t="inlineStr">
        <is>
          <t>DESC175; DESC136</t>
        </is>
      </c>
      <c r="G311" s="29" t="inlineStr">
        <is>
          <t>Estetoscopio; Tensiómetro c/estetoscopio Adulto</t>
        </is>
      </c>
      <c r="H311" s="30" t="n">
        <v>5</v>
      </c>
      <c r="I311" s="30" t="n">
        <v>3</v>
      </c>
      <c r="J311" s="30" t="n">
        <v>2</v>
      </c>
      <c r="K311" s="31" t="n">
        <v>894.5</v>
      </c>
      <c r="L311" s="31">
        <f>$J311*$K311</f>
        <v/>
      </c>
      <c r="M311" s="38" t="inlineStr">
        <is>
          <t>Baja</t>
        </is>
      </c>
      <c r="N311" s="29" t="inlineStr">
        <is>
          <t>Homologado – confianza Baja – pendiente de validación</t>
        </is>
      </c>
      <c r="O311" s="29" t="n"/>
      <c r="P311" s="29" t="inlineStr">
        <is>
          <t>Varias denominaciones del inventario físico corresponden a este material SAP (DESC175 Estetoscopio; DESC136 Tensiómetro c/estetoscopio Adulto). Se sumaron las cantidades físicas. Homologación: confianza base Media + confianza SAP Alta → Media. Cruce por nomenclatura: similitud 0.83. El cruce SAP–Avain identificó 2 códigos SAP como posibles equivalentes del mismo ítem de Avain (2000016, 2000035). Se imputó al primero (lógica BUSCARV); requiere validación posterior.</t>
        </is>
      </c>
    </row>
    <row r="312">
      <c r="A312" s="29" t="inlineStr">
        <is>
          <t>San Juan</t>
        </is>
      </c>
      <c r="B312" s="29" t="inlineStr">
        <is>
          <t>1120</t>
        </is>
      </c>
      <c r="C312" s="29" t="inlineStr">
        <is>
          <t>Medicamentos</t>
        </is>
      </c>
      <c r="D312" s="29" t="inlineStr">
        <is>
          <t>1000304</t>
        </is>
      </c>
      <c r="E312" s="29" t="inlineStr">
        <is>
          <t>ADENOSINA 2 ML AMP 3 MG/1 ML</t>
        </is>
      </c>
      <c r="F312" s="29" t="inlineStr">
        <is>
          <t>MED8</t>
        </is>
      </c>
      <c r="G312" s="29" t="inlineStr">
        <is>
          <t>Adenosina Amp x 2 ml</t>
        </is>
      </c>
      <c r="H312" s="30" t="n">
        <v>7</v>
      </c>
      <c r="I312" s="30" t="n">
        <v>5</v>
      </c>
      <c r="J312" s="30" t="n">
        <v>2</v>
      </c>
      <c r="K312" s="31" t="n">
        <v>879.8971428571429</v>
      </c>
      <c r="L312" s="31">
        <f>$J312*$K312</f>
        <v/>
      </c>
      <c r="M312" s="37" t="inlineStr">
        <is>
          <t>Alta</t>
        </is>
      </c>
      <c r="N312" s="29" t="inlineStr">
        <is>
          <t>Homologado – confianza Alta</t>
        </is>
      </c>
      <c r="O312" s="29" t="n"/>
      <c r="P312" s="29" t="inlineStr">
        <is>
          <t>Homologación: confianza base Alta + confianza SAP Alta → Alta.</t>
        </is>
      </c>
    </row>
    <row r="313">
      <c r="A313" s="29" t="inlineStr">
        <is>
          <t>Salta</t>
        </is>
      </c>
      <c r="B313" s="29" t="inlineStr">
        <is>
          <t>1130</t>
        </is>
      </c>
      <c r="C313" s="29" t="inlineStr">
        <is>
          <t>Medicamentos</t>
        </is>
      </c>
      <c r="D313" s="29" t="inlineStr">
        <is>
          <t>1000387</t>
        </is>
      </c>
      <c r="E313" s="29" t="inlineStr">
        <is>
          <t>AMLODIPINA 10 mg COMPRIMIDOS</t>
        </is>
      </c>
      <c r="F313" s="29" t="inlineStr">
        <is>
          <t>33</t>
        </is>
      </c>
      <c r="G313" s="29" t="inlineStr">
        <is>
          <t>Amlodipina Comprimidos x 10mg</t>
        </is>
      </c>
      <c r="H313" s="30" t="n">
        <v>250</v>
      </c>
      <c r="I313" s="30" t="n">
        <v>230</v>
      </c>
      <c r="J313" s="30" t="n">
        <v>20</v>
      </c>
      <c r="K313" s="31" t="n">
        <v>61.42</v>
      </c>
      <c r="L313" s="31">
        <f>$J313*$K313</f>
        <v/>
      </c>
      <c r="M313" s="37" t="inlineStr">
        <is>
          <t>Alta</t>
        </is>
      </c>
      <c r="N313" s="29" t="inlineStr">
        <is>
          <t>Homologado – confianza Alta</t>
        </is>
      </c>
      <c r="O313" s="29" t="n"/>
      <c r="P313" s="29" t="inlineStr">
        <is>
          <t>Homologación: confianza base Alta + confianza SAP Alta → Alta.</t>
        </is>
      </c>
    </row>
    <row r="314">
      <c r="A314" s="29" t="inlineStr">
        <is>
          <t>San Juan</t>
        </is>
      </c>
      <c r="B314" s="29" t="inlineStr">
        <is>
          <t>1120</t>
        </is>
      </c>
      <c r="C314" s="29" t="inlineStr">
        <is>
          <t>Descartables</t>
        </is>
      </c>
      <c r="D314" s="29" t="inlineStr">
        <is>
          <t>2000026</t>
        </is>
      </c>
      <c r="E314" s="29" t="inlineStr">
        <is>
          <t>JERINGA TUBERCULINA X 1 CC</t>
        </is>
      </c>
      <c r="F314" s="29" t="inlineStr">
        <is>
          <t>DESC77</t>
        </is>
      </c>
      <c r="G314" s="29" t="inlineStr">
        <is>
          <t>Jeringas 1 cc</t>
        </is>
      </c>
      <c r="H314" s="30" t="n">
        <v>50</v>
      </c>
      <c r="I314" s="30" t="n">
        <v>22</v>
      </c>
      <c r="J314" s="30" t="n">
        <v>28</v>
      </c>
      <c r="K314" s="31" t="n">
        <v>36.96</v>
      </c>
      <c r="L314" s="31">
        <f>$J314*$K314</f>
        <v/>
      </c>
      <c r="M314" s="42" t="inlineStr">
        <is>
          <t>Media</t>
        </is>
      </c>
      <c r="N314" s="29" t="inlineStr">
        <is>
          <t>Homologado – confianza Media – pendiente de validación</t>
        </is>
      </c>
      <c r="O314" s="29" t="n"/>
      <c r="P314" s="29" t="inlineStr">
        <is>
          <t>Homologación: confianza base Alta + confianza SAP Media → Media. Otros códigos SAP del master no están en el stock de este centro: 2000451.</t>
        </is>
      </c>
    </row>
    <row r="315">
      <c r="A315" s="29" t="inlineStr">
        <is>
          <t>Salta</t>
        </is>
      </c>
      <c r="B315" s="29" t="inlineStr">
        <is>
          <t>1130</t>
        </is>
      </c>
      <c r="C315" s="29" t="inlineStr">
        <is>
          <t>Descartables</t>
        </is>
      </c>
      <c r="D315" s="29" t="inlineStr">
        <is>
          <t>2002475</t>
        </is>
      </c>
      <c r="E315" s="29" t="inlineStr">
        <is>
          <t>VENDAS TIPO CAMBRIC - 7CM</t>
        </is>
      </c>
      <c r="F315" s="29" t="inlineStr">
        <is>
          <t>440</t>
        </is>
      </c>
      <c r="G315" s="29" t="inlineStr">
        <is>
          <t>Venda de 7 cm</t>
        </is>
      </c>
      <c r="H315" s="30" t="n">
        <v>110</v>
      </c>
      <c r="I315" s="30" t="n">
        <v>107</v>
      </c>
      <c r="J315" s="30" t="n">
        <v>3</v>
      </c>
      <c r="K315" s="31" t="n">
        <v>319.6581818181818</v>
      </c>
      <c r="L315" s="31">
        <f>$J315*$K315</f>
        <v/>
      </c>
      <c r="M315" s="42" t="inlineStr">
        <is>
          <t>Media</t>
        </is>
      </c>
      <c r="N315" s="29" t="inlineStr">
        <is>
          <t>Homologado – confianza Media – pendiente de validación</t>
        </is>
      </c>
      <c r="O315" s="29" t="n"/>
      <c r="P315" s="29" t="inlineStr">
        <is>
          <t>Homologación: confianza base Media + confianza SAP Media → Media. El cruce SAP–Avain identificó 2 códigos SAP como posibles equivalentes del mismo ítem de Avain (2002475, 2000079). Se imputó al primero (lógica BUSCARV); requiere validación posterior. Otros códigos SAP del master no están en el stock de este centro: 2000080, 2000314.</t>
        </is>
      </c>
    </row>
    <row r="316">
      <c r="A316" s="29" t="inlineStr">
        <is>
          <t>Salta</t>
        </is>
      </c>
      <c r="B316" s="29" t="inlineStr">
        <is>
          <t>1130</t>
        </is>
      </c>
      <c r="C316" s="29" t="inlineStr">
        <is>
          <t>Medicamentos</t>
        </is>
      </c>
      <c r="D316" s="29" t="inlineStr">
        <is>
          <t>1000307</t>
        </is>
      </c>
      <c r="E316" s="29" t="inlineStr">
        <is>
          <t>NALOXONA AMPOLLA 0,4mg/1ml</t>
        </is>
      </c>
      <c r="F316" s="29" t="inlineStr">
        <is>
          <t>189</t>
        </is>
      </c>
      <c r="G316" s="29" t="inlineStr">
        <is>
          <t>Naloxona 1 amp=1ml x0,4mg</t>
        </is>
      </c>
      <c r="H316" s="30" t="n">
        <v>16</v>
      </c>
      <c r="I316" s="30" t="n">
        <v>15</v>
      </c>
      <c r="J316" s="30" t="n">
        <v>1</v>
      </c>
      <c r="K316" s="31" t="n">
        <v>881.6768750000001</v>
      </c>
      <c r="L316" s="31">
        <f>$J316*$K316</f>
        <v/>
      </c>
      <c r="M316" s="37" t="inlineStr">
        <is>
          <t>Alta</t>
        </is>
      </c>
      <c r="N316" s="29" t="inlineStr">
        <is>
          <t>Homologado – confianza Alta</t>
        </is>
      </c>
      <c r="O316" s="29" t="n"/>
      <c r="P316" s="29" t="inlineStr">
        <is>
          <t>Homologación: confianza base Alta + confianza SAP Alta → Alta. El material ocupa 2 filas en la hoja 1130 Salta (lote/almacén). La cantidad SAP y la física de esta vista son el total del material.</t>
        </is>
      </c>
    </row>
    <row r="317">
      <c r="A317" s="29" t="inlineStr">
        <is>
          <t>Salta</t>
        </is>
      </c>
      <c r="B317" s="29" t="inlineStr">
        <is>
          <t>1130</t>
        </is>
      </c>
      <c r="C317" s="29" t="inlineStr">
        <is>
          <t>Medicamentos</t>
        </is>
      </c>
      <c r="D317" s="29" t="inlineStr">
        <is>
          <t>1000145</t>
        </is>
      </c>
      <c r="E317" s="29" t="inlineStr">
        <is>
          <t>DEXAMETASONA 0,5 MG COMP</t>
        </is>
      </c>
      <c r="F317" s="29" t="inlineStr">
        <is>
          <t>91</t>
        </is>
      </c>
      <c r="G317" s="29" t="inlineStr">
        <is>
          <t>Dexametasona comprimidos 0,5 mgr</t>
        </is>
      </c>
      <c r="H317" s="30" t="n">
        <v>24</v>
      </c>
      <c r="I317" s="30" t="n">
        <v>10</v>
      </c>
      <c r="J317" s="30" t="n">
        <v>14</v>
      </c>
      <c r="K317" s="31" t="n">
        <v>59.48833333333334</v>
      </c>
      <c r="L317" s="31">
        <f>$J317*$K317</f>
        <v/>
      </c>
      <c r="M317" s="37" t="inlineStr">
        <is>
          <t>Alta</t>
        </is>
      </c>
      <c r="N317" s="29" t="inlineStr">
        <is>
          <t>Homologado – confianza Alta</t>
        </is>
      </c>
      <c r="O317" s="29" t="n"/>
      <c r="P317" s="29" t="inlineStr">
        <is>
          <t>Cruce por nomenclatura: dosis coincide; similitud 0.95.</t>
        </is>
      </c>
    </row>
    <row r="318">
      <c r="A318" s="29" t="inlineStr">
        <is>
          <t>Salta</t>
        </is>
      </c>
      <c r="B318" s="29" t="inlineStr">
        <is>
          <t>1130</t>
        </is>
      </c>
      <c r="C318" s="29" t="inlineStr">
        <is>
          <t>Descartables</t>
        </is>
      </c>
      <c r="D318" s="29" t="inlineStr">
        <is>
          <t>2001866</t>
        </is>
      </c>
      <c r="E318" s="29" t="inlineStr">
        <is>
          <t>SONDA P/ ASPIRACION K30</t>
        </is>
      </c>
      <c r="F318" s="29" t="inlineStr">
        <is>
          <t>430</t>
        </is>
      </c>
      <c r="G318" s="29" t="inlineStr">
        <is>
          <t>Sonda de Aspiracion K30</t>
        </is>
      </c>
      <c r="H318" s="30" t="n">
        <v>10</v>
      </c>
      <c r="I318" s="30" t="n">
        <v>9</v>
      </c>
      <c r="J318" s="30" t="n">
        <v>1</v>
      </c>
      <c r="K318" s="31" t="n">
        <v>471.3</v>
      </c>
      <c r="L318" s="31">
        <f>$J318*$K318</f>
        <v/>
      </c>
      <c r="M318" s="37" t="inlineStr">
        <is>
          <t>Alta</t>
        </is>
      </c>
      <c r="N318" s="29" t="inlineStr">
        <is>
          <t>Homologado – confianza Alta</t>
        </is>
      </c>
      <c r="O318" s="29" t="n"/>
      <c r="P318" s="29" t="inlineStr">
        <is>
          <t>Homologado al master D-162, pero sus códigos SAP (2000243, 2000369, 2000811, 2001270) no figuran en el stock SAP de este centro. Cruce por nomenclatura: similitud 0.92.</t>
        </is>
      </c>
    </row>
    <row r="319">
      <c r="A319" s="29" t="inlineStr">
        <is>
          <t>Salta</t>
        </is>
      </c>
      <c r="B319" s="29" t="inlineStr">
        <is>
          <t>1130</t>
        </is>
      </c>
      <c r="C319" s="29" t="inlineStr">
        <is>
          <t>Medicamentos</t>
        </is>
      </c>
      <c r="D319" s="29" t="inlineStr">
        <is>
          <t>1000105</t>
        </is>
      </c>
      <c r="E319" s="29" t="inlineStr">
        <is>
          <t>METOCLOPRAMIDA 10MG/2ML AMPOLLA</t>
        </is>
      </c>
      <c r="F319" s="29" t="inlineStr">
        <is>
          <t>183</t>
        </is>
      </c>
      <c r="G319" s="29" t="inlineStr">
        <is>
          <t>Metoclopramida 1 amp=2ml x10mg</t>
        </is>
      </c>
      <c r="H319" s="30" t="n">
        <v>500</v>
      </c>
      <c r="I319" s="30" t="n">
        <v>499</v>
      </c>
      <c r="J319" s="30" t="n">
        <v>1</v>
      </c>
      <c r="K319" s="31" t="n">
        <v>456.47</v>
      </c>
      <c r="L319" s="31">
        <f>$J319*$K319</f>
        <v/>
      </c>
      <c r="M319" s="37" t="inlineStr">
        <is>
          <t>Alta</t>
        </is>
      </c>
      <c r="N319" s="29" t="inlineStr">
        <is>
          <t>Homologado – confianza Alta</t>
        </is>
      </c>
      <c r="O319" s="29" t="n"/>
      <c r="P319" s="29" t="inlineStr">
        <is>
          <t>Homologación: confianza base Alta + confianza SAP Alta → Alta. El material ocupa 2 filas en la hoja 1130 Salta (lote/almacén). La cantidad SAP y la física de esta vista son el total del material.</t>
        </is>
      </c>
    </row>
    <row r="320">
      <c r="A320" s="29" t="inlineStr">
        <is>
          <t>Salta</t>
        </is>
      </c>
      <c r="B320" s="29" t="inlineStr">
        <is>
          <t>1130</t>
        </is>
      </c>
      <c r="C320" s="29" t="inlineStr">
        <is>
          <t>Descartables</t>
        </is>
      </c>
      <c r="D320" s="29" t="inlineStr">
        <is>
          <t>2000463</t>
        </is>
      </c>
      <c r="E320" s="29" t="inlineStr">
        <is>
          <t>SABANAS ESTERILES DESCARTABLES</t>
        </is>
      </c>
      <c r="F320" s="29" t="inlineStr">
        <is>
          <t>212</t>
        </is>
      </c>
      <c r="G320" s="29" t="inlineStr">
        <is>
          <t>Sabana descartable</t>
        </is>
      </c>
      <c r="H320" s="30" t="n">
        <v>10</v>
      </c>
      <c r="I320" s="30" t="n">
        <v>9</v>
      </c>
      <c r="J320" s="30" t="n">
        <v>1</v>
      </c>
      <c r="K320" s="31" t="n">
        <v>433</v>
      </c>
      <c r="L320" s="31">
        <f>$J320*$K320</f>
        <v/>
      </c>
      <c r="M320" s="42" t="inlineStr">
        <is>
          <t>Media</t>
        </is>
      </c>
      <c r="N320" s="29" t="inlineStr">
        <is>
          <t>Homologado – confianza Media – pendiente de validación</t>
        </is>
      </c>
      <c r="O320" s="29" t="n"/>
      <c r="P320" s="29" t="inlineStr">
        <is>
          <t>Homologación: confianza base Media + confianza SAP Alta → Media.</t>
        </is>
      </c>
    </row>
    <row r="321">
      <c r="A321" s="29" t="inlineStr">
        <is>
          <t>San Juan</t>
        </is>
      </c>
      <c r="B321" s="29" t="inlineStr">
        <is>
          <t>1120</t>
        </is>
      </c>
      <c r="C321" s="29" t="inlineStr">
        <is>
          <t>Medicamentos</t>
        </is>
      </c>
      <c r="D321" s="29" t="inlineStr">
        <is>
          <t>1000004</t>
        </is>
      </c>
      <c r="E321" s="29" t="inlineStr">
        <is>
          <t>AGUA OXIGENADA 10 VOL. X 100ML</t>
        </is>
      </c>
      <c r="F321" s="29" t="inlineStr">
        <is>
          <t>DESC291; DESC9</t>
        </is>
      </c>
      <c r="G321" s="29" t="inlineStr">
        <is>
          <t>Agua Oxigenada 10 Vol x 500 ml; Agua oxigenada x 100ml</t>
        </is>
      </c>
      <c r="H321" s="30" t="n">
        <v>15</v>
      </c>
      <c r="I321" s="30" t="n">
        <v>14</v>
      </c>
      <c r="J321" s="30" t="n">
        <v>1</v>
      </c>
      <c r="K321" s="31" t="n">
        <v>335.1333333333333</v>
      </c>
      <c r="L321" s="31">
        <f>$J321*$K321</f>
        <v/>
      </c>
      <c r="M321" s="38" t="inlineStr">
        <is>
          <t>Baja</t>
        </is>
      </c>
      <c r="N321" s="29" t="inlineStr">
        <is>
          <t>Homologado – confianza Baja – pendiente de validación</t>
        </is>
      </c>
      <c r="O321" s="29" t="n"/>
      <c r="P321" s="29" t="inlineStr">
        <is>
          <t>Varias denominaciones del inventario físico corresponden a este material SAP (DESC291 Agua Oxigenada 10 Vol x 500 ml; DESC9 Agua oxigenada x 100ml). Se sumaron las cantidades físicas. Cruce por nomenclatura: dosis/presentación distinta (10VOL, 500ML vs 10VOL, 100ML); similitud 0.85. Homologado al master D-176, pero sus códigos SAP (1000001) no figuran en el stock SAP de este centro. Cruce por nomenclatura: dosis coincide; similitud 0.87.</t>
        </is>
      </c>
    </row>
    <row r="322">
      <c r="A322" s="29" t="inlineStr">
        <is>
          <t>Salta</t>
        </is>
      </c>
      <c r="B322" s="29" t="inlineStr">
        <is>
          <t>1130</t>
        </is>
      </c>
      <c r="C322" s="29" t="inlineStr">
        <is>
          <t>Descartables</t>
        </is>
      </c>
      <c r="D322" s="29" t="inlineStr">
        <is>
          <t>2000366</t>
        </is>
      </c>
      <c r="E322" s="29" t="inlineStr">
        <is>
          <t>COFIA PLISADA 20GR. BLANCA C/AJUST ELAST</t>
        </is>
      </c>
      <c r="F322" s="29" t="inlineStr">
        <is>
          <t>296</t>
        </is>
      </c>
      <c r="G322" s="29" t="inlineStr">
        <is>
          <t>Cofias</t>
        </is>
      </c>
      <c r="H322" s="30" t="n">
        <v>100</v>
      </c>
      <c r="I322" s="30" t="n">
        <v>90</v>
      </c>
      <c r="J322" s="30" t="n">
        <v>10</v>
      </c>
      <c r="K322" s="31" t="n">
        <v>31.22</v>
      </c>
      <c r="L322" s="31">
        <f>$J322*$K322</f>
        <v/>
      </c>
      <c r="M322" s="37" t="inlineStr">
        <is>
          <t>Alta</t>
        </is>
      </c>
      <c r="N322" s="29" t="inlineStr">
        <is>
          <t>Homologado – confianza Alta</t>
        </is>
      </c>
      <c r="O322" s="29" t="n"/>
      <c r="P322" s="29" t="inlineStr">
        <is>
          <t>Homologación: confianza base Alta + confianza SAP Alta → Alta.</t>
        </is>
      </c>
    </row>
    <row r="323">
      <c r="A323" s="29" t="inlineStr">
        <is>
          <t>San Juan</t>
        </is>
      </c>
      <c r="B323" s="29" t="inlineStr">
        <is>
          <t>1120</t>
        </is>
      </c>
      <c r="C323" s="29" t="inlineStr">
        <is>
          <t>Descartables</t>
        </is>
      </c>
      <c r="D323" s="29" t="inlineStr">
        <is>
          <t>2000077</t>
        </is>
      </c>
      <c r="E323" s="29" t="inlineStr">
        <is>
          <t>TUBO ENDOTRAQ Nº 7 C/BALON</t>
        </is>
      </c>
      <c r="F323" s="29" t="inlineStr">
        <is>
          <t>DESC156</t>
        </is>
      </c>
      <c r="G323" s="29" t="inlineStr">
        <is>
          <t>Tubo endotraqueal N7.5</t>
        </is>
      </c>
      <c r="H323" s="30" t="n">
        <v>4</v>
      </c>
      <c r="I323" s="30" t="n">
        <v>3</v>
      </c>
      <c r="J323" s="30" t="n">
        <v>1</v>
      </c>
      <c r="K323" s="31" t="n">
        <v>192.66</v>
      </c>
      <c r="L323" s="31">
        <f>$J323*$K323</f>
        <v/>
      </c>
      <c r="M323" s="38" t="inlineStr">
        <is>
          <t>Baja</t>
        </is>
      </c>
      <c r="N323" s="29" t="inlineStr">
        <is>
          <t>Homologado – confianza Baja – pendiente de validación</t>
        </is>
      </c>
      <c r="O323" s="29" t="n"/>
      <c r="P323" s="29" t="inlineStr">
        <is>
          <t>Homologación: confianza base Media + confianza SAP Media → Media. La nomenclatura del material imputado no respalda por sí sola la equivalencia (similitud 0.34); el vínculo proviene sólo de la homologación. Nivel degradado a Baja. El cruce SAP–Avain identificó 2 códigos SAP como posibles equivalentes del mismo ítem de Avain (2000077, 2000078). Se imputó al primero (lógica BUSCARV); requiere validación posterior. Otros códigos SAP del master no están en el stock de este centro: 2000019, 2000442, 2001365.</t>
        </is>
      </c>
    </row>
    <row r="324">
      <c r="A324" s="29" t="inlineStr">
        <is>
          <t>Neuquén</t>
        </is>
      </c>
      <c r="B324" s="29" t="inlineStr">
        <is>
          <t>1060</t>
        </is>
      </c>
      <c r="C324" s="29" t="inlineStr">
        <is>
          <t>Descartables</t>
        </is>
      </c>
      <c r="D324" s="29" t="inlineStr">
        <is>
          <t>2000456</t>
        </is>
      </c>
      <c r="E324" s="29" t="inlineStr">
        <is>
          <t>HOJA DE BISTURI Nº 15</t>
        </is>
      </c>
      <c r="F324" s="29" t="inlineStr">
        <is>
          <t>475</t>
        </is>
      </c>
      <c r="G324" s="29" t="inlineStr">
        <is>
          <t>HOJA DE BISTURI Nº15</t>
        </is>
      </c>
      <c r="H324" s="30" t="n">
        <v>1</v>
      </c>
      <c r="I324" s="30" t="n">
        <v>0</v>
      </c>
      <c r="J324" s="30" t="n">
        <v>1</v>
      </c>
      <c r="K324" s="31" t="n">
        <v>64.45</v>
      </c>
      <c r="L324" s="31">
        <f>$J324*$K324</f>
        <v/>
      </c>
      <c r="M324" s="37" t="inlineStr">
        <is>
          <t>Alta</t>
        </is>
      </c>
      <c r="N324" s="29" t="inlineStr">
        <is>
          <t>Homologado – confianza Alta</t>
        </is>
      </c>
      <c r="O324" s="29" t="n"/>
      <c r="P324" s="29" t="inlineStr">
        <is>
          <t>Cruce por nomenclatura: similitud 1.00. El material ocupa 2 filas en la hoja 1060 NQN (lote/almacén). La cantidad SAP y la física de esta vista son el total del material.</t>
        </is>
      </c>
    </row>
    <row r="325">
      <c r="A325" s="32" t="inlineStr">
        <is>
          <t>TOTAL</t>
        </is>
      </c>
      <c r="B325" s="46" t="inlineStr">
        <is>
          <t>(responde al filtro)</t>
        </is>
      </c>
      <c r="C325" s="32" t="n"/>
      <c r="D325" s="32" t="n"/>
      <c r="E325" s="32" t="n"/>
      <c r="F325" s="32" t="n"/>
      <c r="G325" s="32" t="n"/>
      <c r="H325" s="32" t="n"/>
      <c r="I325" s="32" t="n"/>
      <c r="J325" s="33">
        <f>SUBTOTAL(109,J6:J324)</f>
        <v/>
      </c>
      <c r="K325" s="32" t="n"/>
      <c r="L325" s="34">
        <f>SUBTOTAL(109,L6:L324)</f>
        <v/>
      </c>
      <c r="M325" s="32" t="n"/>
      <c r="N325" s="32" t="n"/>
      <c r="O325" s="32" t="n"/>
      <c r="P325" s="32" t="n"/>
    </row>
  </sheetData>
  <autoFilter ref="A5:P3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1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1" customWidth="1" style="13" min="1" max="1"/>
    <col width="8" customWidth="1" style="13" min="2" max="2"/>
    <col width="15" customWidth="1" style="13" min="3" max="3"/>
    <col width="13" customWidth="1" style="13" min="4" max="4"/>
    <col width="44" customWidth="1" style="13" min="5" max="5"/>
    <col width="13" customWidth="1" style="13" min="6" max="6"/>
    <col width="42" customWidth="1" style="13" min="7" max="7"/>
    <col width="13" customWidth="1" style="13" min="8" max="8"/>
    <col width="13" customWidth="1" style="13" min="9" max="9"/>
    <col width="14" customWidth="1" style="13" min="10" max="10"/>
    <col width="15" customWidth="1" style="13" min="11" max="11"/>
    <col width="17" customWidth="1" style="13" min="12" max="12"/>
    <col width="15" customWidth="1" style="13" min="13" max="13"/>
    <col width="46" customWidth="1" style="13" min="14" max="14"/>
    <col width="52" customWidth="1" style="13" min="15" max="15"/>
    <col width="100" customWidth="1" style="13" min="16" max="16"/>
  </cols>
  <sheetData>
    <row r="1"/>
    <row r="2">
      <c r="A2" s="26" t="inlineStr">
        <is>
          <t>Materiales a dar de alta en SAP</t>
        </is>
      </c>
    </row>
    <row r="3">
      <c r="A3" s="27" t="inlineStr">
        <is>
          <t>Materiales con recuento físico donde el recuento SUPERA lo informado en SAP. La cantidad a ajustar es la diferencia y se valoriza al valor promedio ponderado. Ordenado por impacto económico.</t>
        </is>
      </c>
    </row>
    <row r="4"/>
    <row r="5" ht="46" customHeight="1" s="13">
      <c r="A5" s="28" t="inlineStr">
        <is>
          <t>Base</t>
        </is>
      </c>
      <c r="B5" s="28" t="inlineStr">
        <is>
          <t>Centro</t>
        </is>
      </c>
      <c r="C5" s="28" t="inlineStr">
        <is>
          <t>Clasificación SAP</t>
        </is>
      </c>
      <c r="D5" s="28" t="inlineStr">
        <is>
          <t>Código SAP (Material)</t>
        </is>
      </c>
      <c r="E5" s="28" t="inlineStr">
        <is>
          <t>Nomenclatura SAP</t>
        </is>
      </c>
      <c r="F5" s="28" t="inlineStr">
        <is>
          <t>Código Avain</t>
        </is>
      </c>
      <c r="G5" s="28" t="inlineStr">
        <is>
          <t>Nombre en inventario físico Avain</t>
        </is>
      </c>
      <c r="H5" s="28" t="inlineStr">
        <is>
          <t>Cantidad SAP · UNIDADES</t>
        </is>
      </c>
      <c r="I5" s="28" t="inlineStr">
        <is>
          <t>Cantidad física · UNIDADES</t>
        </is>
      </c>
      <c r="J5" s="28" t="inlineStr">
        <is>
          <t>Cantidad a ajustar · UNIDADES</t>
        </is>
      </c>
      <c r="K5" s="28" t="inlineStr">
        <is>
          <t>VU promedio ponderado · IMPORTE $ por unidad</t>
        </is>
      </c>
      <c r="L5" s="28" t="inlineStr">
        <is>
          <t>Valor económico del ajuste · IMPORTE $</t>
        </is>
      </c>
      <c r="M5" s="28" t="inlineStr">
        <is>
          <t>Nivel de coincidencia</t>
        </is>
      </c>
      <c r="N5" s="28" t="inlineStr">
        <is>
          <t>Estado de homologación / validación</t>
        </is>
      </c>
      <c r="O5" s="28" t="inlineStr">
        <is>
          <t>Alerta de valorización</t>
        </is>
      </c>
      <c r="P5" s="28" t="inlineStr">
        <is>
          <t>Observaciones</t>
        </is>
      </c>
    </row>
    <row r="6">
      <c r="A6" s="29" t="inlineStr">
        <is>
          <t>Neuquén</t>
        </is>
      </c>
      <c r="B6" s="29" t="inlineStr">
        <is>
          <t>1060</t>
        </is>
      </c>
      <c r="C6" s="29" t="inlineStr">
        <is>
          <t>Descartables</t>
        </is>
      </c>
      <c r="D6" s="29" t="inlineStr">
        <is>
          <t>2001077</t>
        </is>
      </c>
      <c r="E6" s="29" t="inlineStr">
        <is>
          <t>ELECTRODOS C/CONECTOR PARA DESFIBRILADOR</t>
        </is>
      </c>
      <c r="F6" s="29" t="inlineStr">
        <is>
          <t>345</t>
        </is>
      </c>
      <c r="G6" s="29" t="inlineStr">
        <is>
          <t>ELECTRODOS</t>
        </is>
      </c>
      <c r="H6" s="30" t="n">
        <v>5</v>
      </c>
      <c r="I6" s="30" t="n">
        <v>1465</v>
      </c>
      <c r="J6" s="30" t="n">
        <v>1460</v>
      </c>
      <c r="K6" s="31" t="n">
        <v>209472.24</v>
      </c>
      <c r="L6" s="31">
        <f>$J6*$K6</f>
        <v/>
      </c>
      <c r="M6" s="42" t="inlineStr">
        <is>
          <t>Media</t>
        </is>
      </c>
      <c r="N6" s="29" t="inlineStr">
        <is>
          <t>Homologado – confianza Media – pendiente de validación</t>
        </is>
      </c>
      <c r="O6" s="41" t="inlineStr">
        <is>
          <t>Valorización a validar: VU atípico ($209,472.24 contra una mediana de $2,000.00 en la base); relación de cantidades 293 a 1 entre SAP y el recuento físico. Sugiere distinta unidad de medida (SAP por caja o envase y el recuento por unidad). La diferencia económica de esta fila no debe tomarse como definitiva.</t>
        </is>
      </c>
      <c r="P6" s="29" t="inlineStr">
        <is>
          <t>El código Avain 345 figura en la homologación como «mascaranebulizar» (master K-256), pero en el inventario físico corresponde a «ELECTRODOS». El código no coincide con el producto: no se usó el vínculo de la homologación y se cruzó por nomenclatura. A revisar con los responsables de la base. Cruce por nomenclatura: similitud 0.66.</t>
        </is>
      </c>
    </row>
    <row r="7">
      <c r="A7" s="29" t="inlineStr">
        <is>
          <t>Neuquén</t>
        </is>
      </c>
      <c r="B7" s="29" t="inlineStr">
        <is>
          <t>1060</t>
        </is>
      </c>
      <c r="C7" s="29" t="inlineStr">
        <is>
          <t>Medicamentos</t>
        </is>
      </c>
      <c r="D7" s="29" t="inlineStr">
        <is>
          <t>1005146</t>
        </is>
      </c>
      <c r="E7" s="29" t="inlineStr">
        <is>
          <t>ANPHOTEROL 200ML AEROSOL</t>
        </is>
      </c>
      <c r="F7" s="29" t="inlineStr">
        <is>
          <t>505</t>
        </is>
      </c>
      <c r="G7" s="29" t="inlineStr">
        <is>
          <t>SALBUTAMOL AEROSOL</t>
        </is>
      </c>
      <c r="H7" s="30" t="n">
        <v>1</v>
      </c>
      <c r="I7" s="30" t="n">
        <v>33</v>
      </c>
      <c r="J7" s="30" t="n">
        <v>32</v>
      </c>
      <c r="K7" s="31" t="n">
        <v>442644.63</v>
      </c>
      <c r="L7" s="31">
        <f>$J7*$K7</f>
        <v/>
      </c>
      <c r="M7" s="38" t="inlineStr">
        <is>
          <t>Baja</t>
        </is>
      </c>
      <c r="N7" s="29" t="inlineStr">
        <is>
          <t>Homologado – confianza Baja – pendiente de validación</t>
        </is>
      </c>
      <c r="O7" s="41" t="inlineStr">
        <is>
          <t>Valorización a validar: VU atípico ($442,644.63 contra una mediana de $2,000.00 en la base). Sugiere distinta unidad de medida (SAP por caja o envase y el recuento por unidad). La diferencia económica de esta fila no debe tomarse como definitiva.</t>
        </is>
      </c>
      <c r="P7" s="29" t="inlineStr">
        <is>
          <t>El código Avain 505 figura en la homologación como «Famotidina» (master M08-008), pero en el inventario físico corresponde a «SALBUTAMOL AEROSOL». El código no coincide con el producto: no se usó el vínculo de la homologación y se cruzó por nomenclatura. A revisar con los responsables de la base. Cruce por nomenclatura: una nomenclatura no informa dosis; similitud 0.51.</t>
        </is>
      </c>
    </row>
    <row r="8">
      <c r="A8" s="29" t="inlineStr">
        <is>
          <t>Salta</t>
        </is>
      </c>
      <c r="B8" s="29" t="inlineStr">
        <is>
          <t>1130</t>
        </is>
      </c>
      <c r="C8" s="29" t="inlineStr">
        <is>
          <t>Medicamentos</t>
        </is>
      </c>
      <c r="D8" s="29" t="inlineStr">
        <is>
          <t>1001250</t>
        </is>
      </c>
      <c r="E8" s="29" t="inlineStr">
        <is>
          <t>Aciclovir 400mg comp</t>
        </is>
      </c>
      <c r="F8" s="29" t="inlineStr">
        <is>
          <t>11</t>
        </is>
      </c>
      <c r="G8" s="29" t="inlineStr">
        <is>
          <t>Aciclovir oral 400 mg Comprimidos</t>
        </is>
      </c>
      <c r="H8" s="30" t="n">
        <v>2</v>
      </c>
      <c r="I8" s="30" t="n">
        <v>150</v>
      </c>
      <c r="J8" s="30" t="n">
        <v>148</v>
      </c>
      <c r="K8" s="31" t="n">
        <v>33384</v>
      </c>
      <c r="L8" s="31">
        <f>$J8*$K8</f>
        <v/>
      </c>
      <c r="M8" s="37" t="inlineStr">
        <is>
          <t>Alta</t>
        </is>
      </c>
      <c r="N8" s="29" t="inlineStr">
        <is>
          <t>Homologado – confianza Alta</t>
        </is>
      </c>
      <c r="O8" s="41" t="inlineStr">
        <is>
          <t>Valorización a validar: relación de cantidades 75 a 1 entre SAP y el recuento físico. Sugiere distinta unidad de medida (SAP por caja o envase y el recuento por unidad). La diferencia económica de esta fila no debe tomarse como definitiva.</t>
        </is>
      </c>
      <c r="P8" s="29" t="inlineStr">
        <is>
          <t>Homologación: confianza base Alta + confianza SAP Alta → Alta.</t>
        </is>
      </c>
    </row>
    <row r="9">
      <c r="A9" s="29" t="inlineStr">
        <is>
          <t>Salta</t>
        </is>
      </c>
      <c r="B9" s="29" t="inlineStr">
        <is>
          <t>1130</t>
        </is>
      </c>
      <c r="C9" s="29" t="inlineStr">
        <is>
          <t>Medicamentos</t>
        </is>
      </c>
      <c r="D9" s="29" t="inlineStr">
        <is>
          <t>1001039</t>
        </is>
      </c>
      <c r="E9" s="29" t="inlineStr">
        <is>
          <t>TRIMEBUTINA+SIMETICONA 200MG/120MG 30 CO</t>
        </is>
      </c>
      <c r="F9" s="29" t="inlineStr">
        <is>
          <t>241</t>
        </is>
      </c>
      <c r="G9" s="29" t="inlineStr">
        <is>
          <t>Trimebutina-Simeticona comprimido x200mg /120mg</t>
        </is>
      </c>
      <c r="H9" s="30" t="n">
        <v>7</v>
      </c>
      <c r="I9" s="30" t="n">
        <v>160</v>
      </c>
      <c r="J9" s="30" t="n">
        <v>153</v>
      </c>
      <c r="K9" s="31" t="n">
        <v>19569.26</v>
      </c>
      <c r="L9" s="31">
        <f>$J9*$K9</f>
        <v/>
      </c>
      <c r="M9" s="37" t="inlineStr">
        <is>
          <t>Alta</t>
        </is>
      </c>
      <c r="N9" s="29" t="inlineStr">
        <is>
          <t>Homologado – confianza Alta</t>
        </is>
      </c>
      <c r="O9" s="29" t="n"/>
      <c r="P9" s="29" t="inlineStr">
        <is>
          <t>Homologación: confianza base Alta + confianza SAP Alta → Alta.</t>
        </is>
      </c>
    </row>
    <row r="10">
      <c r="A10" s="29" t="inlineStr">
        <is>
          <t>Neuquén</t>
        </is>
      </c>
      <c r="B10" s="29" t="inlineStr">
        <is>
          <t>1060</t>
        </is>
      </c>
      <c r="C10" s="29" t="inlineStr">
        <is>
          <t>Descartables</t>
        </is>
      </c>
      <c r="D10" s="29" t="inlineStr">
        <is>
          <t>2000025</t>
        </is>
      </c>
      <c r="E10" s="29" t="inlineStr">
        <is>
          <t>HOJA DE BISTURI Nº20</t>
        </is>
      </c>
      <c r="F10" s="29" t="inlineStr">
        <is>
          <t>474; 563</t>
        </is>
      </c>
      <c r="G10" s="29" t="inlineStr">
        <is>
          <t>HOJA DE BISTURI Nº10; HOJA DE BISTURI Nº21</t>
        </is>
      </c>
      <c r="H10" s="30" t="n">
        <v>5</v>
      </c>
      <c r="I10" s="30" t="n">
        <v>124</v>
      </c>
      <c r="J10" s="30" t="n">
        <v>119</v>
      </c>
      <c r="K10" s="31" t="n">
        <v>20708.1</v>
      </c>
      <c r="L10" s="31">
        <f>$J10*$K10</f>
        <v/>
      </c>
      <c r="M10" s="38" t="inlineStr">
        <is>
          <t>Baja</t>
        </is>
      </c>
      <c r="N10" s="29" t="inlineStr">
        <is>
          <t>Homologado – confianza Baja – pendiente de validación</t>
        </is>
      </c>
      <c r="O10" s="29" t="n"/>
      <c r="P10" s="29" t="inlineStr">
        <is>
          <t>Varias denominaciones del inventario físico corresponden a este material SAP (474 HOJA DE BISTURI Nº10; 563 HOJA DE BISTURI Nº21). Se sumaron las cantidades físicas. Cruce por nomenclatura: calibre/talle/medida distinta; similitud 0.67. El cruce SAP–Avain identificó 4 códigos SAP como posibles equivalentes del mismo ítem de Avain (2000025, 2000453, 2000456, 2000455). Se imputó al primero (lógica BUSCARV); requiere validación posterior. Cruce por nomenclatura: calibre/talle/medida distinta; similitud 0.68. El cruce SAP–Avain identificó 4 códigos SAP como posibles equivalentes del mismo ítem de Avain (2000025, 2000453, 2000456, 2000455). Se imputó al primero (lógica BUSCARV); requiere validación posterior.</t>
        </is>
      </c>
    </row>
    <row r="11">
      <c r="A11" s="29" t="inlineStr">
        <is>
          <t>Salta</t>
        </is>
      </c>
      <c r="B11" s="29" t="inlineStr">
        <is>
          <t>1130</t>
        </is>
      </c>
      <c r="C11" s="29" t="inlineStr">
        <is>
          <t>Medicamentos</t>
        </is>
      </c>
      <c r="D11" s="29" t="inlineStr">
        <is>
          <t>1000534</t>
        </is>
      </c>
      <c r="E11" s="29" t="inlineStr">
        <is>
          <t>SULFADIAZINA DE PLATA CREMA X 400 GR</t>
        </is>
      </c>
      <c r="F11" s="29" t="inlineStr">
        <is>
          <t>288; 228</t>
        </is>
      </c>
      <c r="G11" s="29" t="inlineStr">
        <is>
          <t>Sulfadiazina de Plata 30mg; Sulfadiazina de Plata 400gr</t>
        </is>
      </c>
      <c r="H11" s="30" t="n">
        <v>5</v>
      </c>
      <c r="I11" s="30" t="n">
        <v>34</v>
      </c>
      <c r="J11" s="30" t="n">
        <v>29</v>
      </c>
      <c r="K11" s="31" t="n">
        <v>73868.89</v>
      </c>
      <c r="L11" s="31">
        <f>$J11*$K11</f>
        <v/>
      </c>
      <c r="M11" s="38" t="inlineStr">
        <is>
          <t>Baja</t>
        </is>
      </c>
      <c r="N11" s="29" t="inlineStr">
        <is>
          <t>Homologado – confianza Baja – pendiente de validación</t>
        </is>
      </c>
      <c r="O11" s="29" t="n"/>
      <c r="P11" s="29" t="inlineStr">
        <is>
          <t>Varias denominaciones del inventario físico corresponden a este material SAP (288 Sulfadiazina de Plata 30mg; 228 Sulfadiazina de Plata 400gr). Se sumaron las cantidades físicas. Homologación: confianza base Media + confianza SAP Media → Media. Aunque la homologación vincula estos registros, la presentación no coincide con el material imputado (dosis/presentación distinta (30MG vs 400000MG); similitud 0.62). Nivel degradado a Baja: verificar si corresponde otro código SAP. Otros códigos SAP del master no están en el stock de este centro: 1001271, 1000688. Homologación: confianza base Media + confianza SAP Media → Media. Otros códigos SAP del master no están en el stock de este centro: 1001271, 1000688.</t>
        </is>
      </c>
    </row>
    <row r="12">
      <c r="A12" s="29" t="inlineStr">
        <is>
          <t>Salta</t>
        </is>
      </c>
      <c r="B12" s="29" t="inlineStr">
        <is>
          <t>1130</t>
        </is>
      </c>
      <c r="C12" s="29" t="inlineStr">
        <is>
          <t>Medicamentos</t>
        </is>
      </c>
      <c r="D12" s="29" t="inlineStr">
        <is>
          <t>1001249</t>
        </is>
      </c>
      <c r="E12" s="29" t="inlineStr">
        <is>
          <t>Clindamicina 300mgs caps</t>
        </is>
      </c>
      <c r="F12" s="29" t="inlineStr">
        <is>
          <t>74</t>
        </is>
      </c>
      <c r="G12" s="29" t="inlineStr">
        <is>
          <t>Clindamicina capsulas</t>
        </is>
      </c>
      <c r="H12" s="30" t="n">
        <v>5</v>
      </c>
      <c r="I12" s="30" t="n">
        <v>112</v>
      </c>
      <c r="J12" s="30" t="n">
        <v>107</v>
      </c>
      <c r="K12" s="31" t="n">
        <v>16664.53</v>
      </c>
      <c r="L12" s="31">
        <f>$J12*$K12</f>
        <v/>
      </c>
      <c r="M12" s="42" t="inlineStr">
        <is>
          <t>Media</t>
        </is>
      </c>
      <c r="N12" s="29" t="inlineStr">
        <is>
          <t>Homologado – confianza Media – pendiente de validación</t>
        </is>
      </c>
      <c r="O12" s="29" t="n"/>
      <c r="P12" s="29" t="inlineStr">
        <is>
          <t>Homologación: confianza base Media + confianza SAP Alta → Media.</t>
        </is>
      </c>
    </row>
    <row r="13">
      <c r="A13" s="29" t="inlineStr">
        <is>
          <t>Salta</t>
        </is>
      </c>
      <c r="B13" s="29" t="inlineStr">
        <is>
          <t>1130</t>
        </is>
      </c>
      <c r="C13" s="29" t="inlineStr">
        <is>
          <t>Descartables</t>
        </is>
      </c>
      <c r="D13" s="29" t="inlineStr">
        <is>
          <t>2000009</t>
        </is>
      </c>
      <c r="E13" s="29" t="inlineStr">
        <is>
          <t>AGUJA HIPODERMICA 21G x 1 ½ - 40/8</t>
        </is>
      </c>
      <c r="F13" s="29" t="inlineStr">
        <is>
          <t>22</t>
        </is>
      </c>
      <c r="G13" s="29" t="inlineStr">
        <is>
          <t>Agujas 40/8</t>
        </is>
      </c>
      <c r="H13" s="30" t="n">
        <v>5</v>
      </c>
      <c r="I13" s="30" t="n">
        <v>907</v>
      </c>
      <c r="J13" s="30" t="n">
        <v>902</v>
      </c>
      <c r="K13" s="31" t="n">
        <v>1733.89</v>
      </c>
      <c r="L13" s="31">
        <f>$J13*$K13</f>
        <v/>
      </c>
      <c r="M13" s="37" t="inlineStr">
        <is>
          <t>Alta</t>
        </is>
      </c>
      <c r="N13" s="29" t="inlineStr">
        <is>
          <t>Homologado – confianza Alta</t>
        </is>
      </c>
      <c r="O13" s="41" t="inlineStr">
        <is>
          <t>Valorización a validar: relación de cantidades 181 a 1 entre SAP y el recuento físico. Sugiere distinta unidad de medida (SAP por caja o envase y el recuento por unidad). La diferencia económica de esta fila no debe tomarse como definitiva.</t>
        </is>
      </c>
      <c r="P13" s="29" t="inlineStr">
        <is>
          <t>Homologación: confianza base Alta + confianza SAP Alta → Alta.</t>
        </is>
      </c>
    </row>
    <row r="14">
      <c r="A14" s="29" t="inlineStr">
        <is>
          <t>Salta</t>
        </is>
      </c>
      <c r="B14" s="29" t="inlineStr">
        <is>
          <t>1130</t>
        </is>
      </c>
      <c r="C14" s="29" t="inlineStr">
        <is>
          <t>Medicamentos</t>
        </is>
      </c>
      <c r="D14" s="29" t="inlineStr">
        <is>
          <t>1001129</t>
        </is>
      </c>
      <c r="E14" s="29" t="inlineStr">
        <is>
          <t>BUCOANGIN CARAM ANTIB X9</t>
        </is>
      </c>
      <c r="F14" s="29" t="inlineStr">
        <is>
          <t>58</t>
        </is>
      </c>
      <c r="G14" s="29" t="inlineStr">
        <is>
          <t>Caramelos con Antibioticos Caramelos</t>
        </is>
      </c>
      <c r="H14" s="30" t="n">
        <v>86</v>
      </c>
      <c r="I14" s="30" t="n">
        <v>529</v>
      </c>
      <c r="J14" s="30" t="n">
        <v>443</v>
      </c>
      <c r="K14" s="31" t="n">
        <v>2955.490697674419</v>
      </c>
      <c r="L14" s="31">
        <f>$J14*$K14</f>
        <v/>
      </c>
      <c r="M14" s="38" t="inlineStr">
        <is>
          <t>Baja</t>
        </is>
      </c>
      <c r="N14" s="29" t="inlineStr">
        <is>
          <t>Homologado – confianza Baja – pendiente de validación</t>
        </is>
      </c>
      <c r="O14" s="29" t="n"/>
      <c r="P14" s="29" t="inlineStr">
        <is>
          <t>Homologación: confianza base Alta + confianza SAP Alta → Alta. La nomenclatura del material imputado no respalda por sí sola la equivalencia (similitud 0.10); el vínculo proviene sólo de la homologación. Nivel degradado a Baja.</t>
        </is>
      </c>
    </row>
    <row r="15">
      <c r="A15" s="29" t="inlineStr">
        <is>
          <t>Salta</t>
        </is>
      </c>
      <c r="B15" s="29" t="inlineStr">
        <is>
          <t>1130</t>
        </is>
      </c>
      <c r="C15" s="29" t="inlineStr">
        <is>
          <t>Medicamentos</t>
        </is>
      </c>
      <c r="D15" s="29" t="inlineStr">
        <is>
          <t>1000961</t>
        </is>
      </c>
      <c r="E15" s="29" t="inlineStr">
        <is>
          <t>MELATONINA x 30 COMPRIMIDOS</t>
        </is>
      </c>
      <c r="F15" s="29" t="inlineStr">
        <is>
          <t>409</t>
        </is>
      </c>
      <c r="G15" s="29" t="inlineStr">
        <is>
          <t>Melatonina 3mg comprimido</t>
        </is>
      </c>
      <c r="H15" s="30" t="n">
        <v>6</v>
      </c>
      <c r="I15" s="30" t="n">
        <v>120</v>
      </c>
      <c r="J15" s="30" t="n">
        <v>114</v>
      </c>
      <c r="K15" s="31" t="n">
        <v>8841.816666666666</v>
      </c>
      <c r="L15" s="31">
        <f>$J15*$K15</f>
        <v/>
      </c>
      <c r="M15" s="42" t="inlineStr">
        <is>
          <t>Media</t>
        </is>
      </c>
      <c r="N15" s="29" t="inlineStr">
        <is>
          <t>Homologado – confianza Media – pendiente de validación</t>
        </is>
      </c>
      <c r="O15" s="29" t="n"/>
      <c r="P15" s="29" t="inlineStr">
        <is>
          <t>Cruce por nomenclatura: una nomenclatura no informa dosis; similitud 0.64. El material ocupa 2 filas en la hoja 1130 Salta (lote/almacén). La cantidad SAP y la física de esta vista son el total del material.</t>
        </is>
      </c>
    </row>
    <row r="16">
      <c r="A16" s="29" t="inlineStr">
        <is>
          <t>Neuquén</t>
        </is>
      </c>
      <c r="B16" s="29" t="inlineStr">
        <is>
          <t>1060</t>
        </is>
      </c>
      <c r="C16" s="29" t="inlineStr">
        <is>
          <t>Medicamentos</t>
        </is>
      </c>
      <c r="D16" s="29" t="inlineStr">
        <is>
          <t>1000441</t>
        </is>
      </c>
      <c r="E16" s="29" t="inlineStr">
        <is>
          <t>SERTAL COMPUESTO COMPRIMIDOS</t>
        </is>
      </c>
      <c r="F16" s="29" t="inlineStr">
        <is>
          <t>206</t>
        </is>
      </c>
      <c r="G16" s="29" t="inlineStr">
        <is>
          <t>SERTAL</t>
        </is>
      </c>
      <c r="H16" s="30" t="n">
        <v>82</v>
      </c>
      <c r="I16" s="30" t="n">
        <v>220</v>
      </c>
      <c r="J16" s="30" t="n">
        <v>138</v>
      </c>
      <c r="K16" s="31" t="n">
        <v>7021.377073170732</v>
      </c>
      <c r="L16" s="31">
        <f>$J16*$K16</f>
        <v/>
      </c>
      <c r="M16" s="42" t="inlineStr">
        <is>
          <t>Media</t>
        </is>
      </c>
      <c r="N16" s="29" t="inlineStr">
        <is>
          <t>Homologado – confianza Media – pendiente de validación</t>
        </is>
      </c>
      <c r="O16" s="29" t="n"/>
      <c r="P16" s="29" t="inlineStr">
        <is>
          <t>Cruce por nomenclatura: similitud 0.68. El material ocupa 5 filas en la hoja 1060 NQN (lote/almacén). La cantidad SAP y la física de esta vista son el total del material.</t>
        </is>
      </c>
    </row>
    <row r="17">
      <c r="A17" s="29" t="inlineStr">
        <is>
          <t>Salta</t>
        </is>
      </c>
      <c r="B17" s="29" t="inlineStr">
        <is>
          <t>1130</t>
        </is>
      </c>
      <c r="C17" s="29" t="inlineStr">
        <is>
          <t>Medicamentos</t>
        </is>
      </c>
      <c r="D17" s="29" t="inlineStr">
        <is>
          <t>1005358</t>
        </is>
      </c>
      <c r="E17" s="29" t="inlineStr">
        <is>
          <t>AMOXICILINA  500 MGR</t>
        </is>
      </c>
      <c r="F17" s="29" t="inlineStr">
        <is>
          <t>384</t>
        </is>
      </c>
      <c r="G17" s="29" t="inlineStr">
        <is>
          <t>Amoxicilina 500 mg</t>
        </is>
      </c>
      <c r="H17" s="30" t="n">
        <v>10</v>
      </c>
      <c r="I17" s="30" t="n">
        <v>397</v>
      </c>
      <c r="J17" s="30" t="n">
        <v>387</v>
      </c>
      <c r="K17" s="31" t="n">
        <v>2425.78</v>
      </c>
      <c r="L17" s="31">
        <f>$J17*$K17</f>
        <v/>
      </c>
      <c r="M17" s="37" t="inlineStr">
        <is>
          <t>Alta</t>
        </is>
      </c>
      <c r="N17" s="29" t="inlineStr">
        <is>
          <t>Homologado – confianza Alta</t>
        </is>
      </c>
      <c r="O17" s="29" t="n"/>
      <c r="P17" s="29" t="inlineStr">
        <is>
          <t>Cruce por nomenclatura: dosis coincide; similitud 1.00.</t>
        </is>
      </c>
    </row>
    <row r="18">
      <c r="A18" s="29" t="inlineStr">
        <is>
          <t>Salta</t>
        </is>
      </c>
      <c r="B18" s="29" t="inlineStr">
        <is>
          <t>1130</t>
        </is>
      </c>
      <c r="C18" s="29" t="inlineStr">
        <is>
          <t>Medicamentos</t>
        </is>
      </c>
      <c r="D18" s="29" t="inlineStr">
        <is>
          <t>1001237</t>
        </is>
      </c>
      <c r="E18" s="29" t="inlineStr">
        <is>
          <t>ACIDO ACETILSALICILICO 100MG</t>
        </is>
      </c>
      <c r="F18" s="29" t="inlineStr">
        <is>
          <t>410</t>
        </is>
      </c>
      <c r="G18" s="29" t="inlineStr">
        <is>
          <t>Aspirina comprimidos 100mg</t>
        </is>
      </c>
      <c r="H18" s="30" t="n">
        <v>1</v>
      </c>
      <c r="I18" s="30" t="n">
        <v>428</v>
      </c>
      <c r="J18" s="30" t="n">
        <v>427</v>
      </c>
      <c r="K18" s="31" t="n">
        <v>2185</v>
      </c>
      <c r="L18" s="31">
        <f>$J18*$K18</f>
        <v/>
      </c>
      <c r="M18" s="38" t="inlineStr">
        <is>
          <t>Baja</t>
        </is>
      </c>
      <c r="N18" s="29" t="inlineStr">
        <is>
          <t>Homologado – confianza Baja – pendiente de validación</t>
        </is>
      </c>
      <c r="O18" s="41" t="inlineStr">
        <is>
          <t>Valorización a validar: relación de cantidades 428 a 1 entre SAP y el recuento físico. Sugiere distinta unidad de medida (SAP por caja o envase y el recuento por unidad). La diferencia económica de esta fila no debe tomarse como definitiva.</t>
        </is>
      </c>
      <c r="P18" s="29" t="inlineStr">
        <is>
          <t>Homologación: confianza base Alta + confianza SAP Alta → Alta. La nomenclatura del material imputado no respalda por sí sola la equivalencia (similitud 0.34); el vínculo proviene sólo de la homologación. Nivel degradado a Baja. El cruce SAP–Avain identificó 2 códigos SAP como posibles equivalentes del mismo ítem de Avain (1001237, 1000136). Se imputó al primero (lógica BUSCARV); requiere validación posterior. Otros códigos SAP del master no están en el stock de este centro: 1000802.</t>
        </is>
      </c>
    </row>
    <row r="19">
      <c r="A19" s="29" t="inlineStr">
        <is>
          <t>Neuquén</t>
        </is>
      </c>
      <c r="B19" s="29" t="inlineStr">
        <is>
          <t>1060</t>
        </is>
      </c>
      <c r="C19" s="29" t="inlineStr">
        <is>
          <t>Descartables</t>
        </is>
      </c>
      <c r="D19" s="29" t="inlineStr">
        <is>
          <t>2000475</t>
        </is>
      </c>
      <c r="E19" s="29" t="inlineStr">
        <is>
          <t>PILA  C 2</t>
        </is>
      </c>
      <c r="F19" s="29" t="inlineStr">
        <is>
          <t>282; 247; 503; 505; 504</t>
        </is>
      </c>
      <c r="G19" s="29" t="inlineStr">
        <is>
          <t>PILA C; Pilas 2032; PILAS 9V; PILAS A76; PILAS LR41</t>
        </is>
      </c>
      <c r="H19" s="30" t="n">
        <v>8</v>
      </c>
      <c r="I19" s="30" t="n">
        <v>409</v>
      </c>
      <c r="J19" s="30" t="n">
        <v>401</v>
      </c>
      <c r="K19" s="31" t="n">
        <v>1815.2225</v>
      </c>
      <c r="L19" s="31">
        <f>$J19*$K19</f>
        <v/>
      </c>
      <c r="M19" s="38" t="inlineStr">
        <is>
          <t>Baja</t>
        </is>
      </c>
      <c r="N19" s="29" t="inlineStr">
        <is>
          <t>Homologado – confianza Baja – pendiente de validación</t>
        </is>
      </c>
      <c r="O19" s="41" t="inlineStr">
        <is>
          <t>Valorización a validar: relación de cantidades 51 a 1 entre SAP y el recuento físico. Sugiere distinta unidad de medida (SAP por caja o envase y el recuento por unidad). La diferencia económica de esta fila no debe tomarse como definitiva.</t>
        </is>
      </c>
      <c r="P19" s="29" t="inlineStr">
        <is>
          <t>Varias denominaciones del inventario físico corresponden a este material SAP (282 PILA C; 247 Pilas 2032; 503 PILAS 9V; 505 PILAS A76; 504 PILAS LR41). Se sumaron las cantidades físicas. Cruce por nomenclatura: similitud 0.89. Cruce por nomenclatura: calibre/talle/medida distinta; similitud 0.62. El código Avain 503 figura en la homologación como «Difenhidramina+Calamina» (master M07-004), pero en el inventario físico corresponde a «PILAS 9V». El código no coincide con el producto: no se usó el vínculo de la homologación y se cruzó por nomenclatura. A revisar con los responsables de la base. Cruce por nomenclatura: similitud 0.61. El código Avain 505 figura en la homologación como «Famotidina» (master M08-008), pero en el inventario físico corresponde a «PILAS A76». El código no coincide con el producto: no se usó el vínculo de la homologación y se cruzó por nomenclatura. A revisar con los responsables de la base. Cruce por nomenclatura: similitud 0.60. El código Avain 504 figura en la homologación como «Hioscina+Dipirona» (master M08-005), pero en el inventario físico corresponde a «PILAS LR41». El código no coincide con el producto: no se usó el vínculo de la homologación y se cruzó por nomenclatura. A revisar con los responsables de la base. Cruce por nomenclatura: similitud 0.59.</t>
        </is>
      </c>
    </row>
    <row r="20">
      <c r="A20" s="29" t="inlineStr">
        <is>
          <t>San Juan</t>
        </is>
      </c>
      <c r="B20" s="29" t="inlineStr">
        <is>
          <t>1120</t>
        </is>
      </c>
      <c r="C20" s="29" t="inlineStr">
        <is>
          <t>Descartables</t>
        </is>
      </c>
      <c r="D20" s="29" t="inlineStr">
        <is>
          <t>2000462</t>
        </is>
      </c>
      <c r="E20" s="29" t="inlineStr">
        <is>
          <t>BIGOTERA DESCARTABLE</t>
        </is>
      </c>
      <c r="F20" s="29" t="inlineStr">
        <is>
          <t>DESC36</t>
        </is>
      </c>
      <c r="G20" s="29" t="inlineStr">
        <is>
          <t>Canula nasal</t>
        </is>
      </c>
      <c r="H20" s="30" t="n">
        <v>286</v>
      </c>
      <c r="I20" s="30" t="n">
        <v>1316</v>
      </c>
      <c r="J20" s="30" t="n">
        <v>1030</v>
      </c>
      <c r="K20" s="31" t="n">
        <v>678.8481468531469</v>
      </c>
      <c r="L20" s="31">
        <f>$J20*$K20</f>
        <v/>
      </c>
      <c r="M20" s="38" t="inlineStr">
        <is>
          <t>Baja</t>
        </is>
      </c>
      <c r="N20" s="29" t="inlineStr">
        <is>
          <t>Homologado – confianza Baja – pendiente de validación</t>
        </is>
      </c>
      <c r="O20" s="29" t="n"/>
      <c r="P20" s="29" t="inlineStr">
        <is>
          <t>Homologación: confianza base Media + confianza SAP Alta → Media. La nomenclatura del material imputado no respalda por sí sola la equivalencia (similitud 0.05); el vínculo proviene sólo de la homologación. Nivel degradado a Baja.</t>
        </is>
      </c>
    </row>
    <row r="21">
      <c r="A21" s="29" t="inlineStr">
        <is>
          <t>Salta</t>
        </is>
      </c>
      <c r="B21" s="29" t="inlineStr">
        <is>
          <t>1130</t>
        </is>
      </c>
      <c r="C21" s="29" t="inlineStr">
        <is>
          <t>Medicamentos</t>
        </is>
      </c>
      <c r="D21" s="29" t="inlineStr">
        <is>
          <t>1000193</t>
        </is>
      </c>
      <c r="E21" s="29" t="inlineStr">
        <is>
          <t>MIGRAL COMPRIMIDO</t>
        </is>
      </c>
      <c r="F21" s="29" t="inlineStr">
        <is>
          <t>186</t>
        </is>
      </c>
      <c r="G21" s="29" t="inlineStr">
        <is>
          <t>Migral (ergotamina antimigrañoso) Comprimidos</t>
        </is>
      </c>
      <c r="H21" s="30" t="n">
        <v>4</v>
      </c>
      <c r="I21" s="30" t="n">
        <v>30</v>
      </c>
      <c r="J21" s="30" t="n">
        <v>26</v>
      </c>
      <c r="K21" s="31" t="n">
        <v>25873.6425</v>
      </c>
      <c r="L21" s="31">
        <f>$J21*$K21</f>
        <v/>
      </c>
      <c r="M21" s="42" t="inlineStr">
        <is>
          <t>Media</t>
        </is>
      </c>
      <c r="N21" s="29" t="inlineStr">
        <is>
          <t>Homologado – confianza Media – pendiente de validación</t>
        </is>
      </c>
      <c r="O21" s="29" t="n"/>
      <c r="P21" s="29" t="inlineStr">
        <is>
          <t>Homologación: confianza base Media + confianza SAP Media → Media. El material ocupa 2 filas en la hoja 1130 Salta (lote/almacén). La cantidad SAP y la física de esta vista son el total del material.</t>
        </is>
      </c>
    </row>
    <row r="22">
      <c r="A22" s="29" t="inlineStr">
        <is>
          <t>Salta</t>
        </is>
      </c>
      <c r="B22" s="29" t="inlineStr">
        <is>
          <t>1130</t>
        </is>
      </c>
      <c r="C22" s="29" t="inlineStr">
        <is>
          <t>Medicamentos</t>
        </is>
      </c>
      <c r="D22" s="29" t="inlineStr">
        <is>
          <t>1005104</t>
        </is>
      </c>
      <c r="E22" s="29" t="inlineStr">
        <is>
          <t>CLONAZEPAM 0.5MG COMPRIMIDO</t>
        </is>
      </c>
      <c r="F22" s="29" t="inlineStr">
        <is>
          <t>307</t>
        </is>
      </c>
      <c r="G22" s="29" t="inlineStr">
        <is>
          <t>CLONAZEPAN 0,5 mg</t>
        </is>
      </c>
      <c r="H22" s="30" t="n">
        <v>1</v>
      </c>
      <c r="I22" s="30" t="n">
        <v>30</v>
      </c>
      <c r="J22" s="30" t="n">
        <v>29</v>
      </c>
      <c r="K22" s="31" t="n">
        <v>22869.5</v>
      </c>
      <c r="L22" s="31">
        <f>$J22*$K22</f>
        <v/>
      </c>
      <c r="M22" s="37" t="inlineStr">
        <is>
          <t>Alta</t>
        </is>
      </c>
      <c r="N22" s="29" t="inlineStr">
        <is>
          <t>Homologado – confianza Alta</t>
        </is>
      </c>
      <c r="O22" s="29" t="n"/>
      <c r="P22" s="29" t="inlineStr">
        <is>
          <t>Cruce por nomenclatura: dosis coincide; similitud 0.76.</t>
        </is>
      </c>
    </row>
    <row r="23">
      <c r="A23" s="29" t="inlineStr">
        <is>
          <t>Salta</t>
        </is>
      </c>
      <c r="B23" s="29" t="inlineStr">
        <is>
          <t>1130</t>
        </is>
      </c>
      <c r="C23" s="29" t="inlineStr">
        <is>
          <t>Medicamentos</t>
        </is>
      </c>
      <c r="D23" s="29" t="inlineStr">
        <is>
          <t>1005350</t>
        </is>
      </c>
      <c r="E23" s="29" t="inlineStr">
        <is>
          <t>CLONAZEPAM 2MG X 50COMP</t>
        </is>
      </c>
      <c r="F23" s="29" t="inlineStr">
        <is>
          <t>75</t>
        </is>
      </c>
      <c r="G23" s="29" t="inlineStr">
        <is>
          <t>Clonazepam comprimidos 2mg</t>
        </is>
      </c>
      <c r="H23" s="30" t="n">
        <v>1</v>
      </c>
      <c r="I23" s="30" t="n">
        <v>30</v>
      </c>
      <c r="J23" s="30" t="n">
        <v>29</v>
      </c>
      <c r="K23" s="31" t="n">
        <v>19008.5</v>
      </c>
      <c r="L23" s="31">
        <f>$J23*$K23</f>
        <v/>
      </c>
      <c r="M23" s="42" t="inlineStr">
        <is>
          <t>Media</t>
        </is>
      </c>
      <c r="N23" s="29" t="inlineStr">
        <is>
          <t>Homologado – confianza Media – pendiente de validación</t>
        </is>
      </c>
      <c r="O23" s="29" t="n"/>
      <c r="P23" s="29" t="inlineStr">
        <is>
          <t>Homologado al master M09-006, pero sus códigos SAP (1005103, 1000543) no figuran en el stock SAP de este centro. Cruce por nomenclatura: dosis coincide; similitud 0.71. El cruce SAP–Avain identificó 2 códigos SAP como posibles equivalentes del mismo ítem de Avain (1005350, 1005104). Se imputó al primero (lógica BUSCARV); requiere validación posterior.</t>
        </is>
      </c>
    </row>
    <row r="24">
      <c r="A24" s="29" t="inlineStr">
        <is>
          <t>Salta</t>
        </is>
      </c>
      <c r="B24" s="29" t="inlineStr">
        <is>
          <t>1130</t>
        </is>
      </c>
      <c r="C24" s="29" t="inlineStr">
        <is>
          <t>Descartables</t>
        </is>
      </c>
      <c r="D24" s="29" t="inlineStr">
        <is>
          <t>2000270</t>
        </is>
      </c>
      <c r="E24" s="29" t="inlineStr">
        <is>
          <t>GUANTES DE EXAMINACION TALLE S</t>
        </is>
      </c>
      <c r="F24" s="29" t="inlineStr">
        <is>
          <t>133; 134; 135; 136</t>
        </is>
      </c>
      <c r="G24" s="29" t="inlineStr">
        <is>
          <t>Guantes de latex chico no esteriles; Guantes de latex grande no esteril; Guantes de latex mediano no esteril; Guantes estériles 6.5</t>
        </is>
      </c>
      <c r="H24" s="30" t="n">
        <v>20</v>
      </c>
      <c r="I24" s="30" t="n">
        <v>85</v>
      </c>
      <c r="J24" s="30" t="n">
        <v>65</v>
      </c>
      <c r="K24" s="31" t="n">
        <v>4642.161</v>
      </c>
      <c r="L24" s="31">
        <f>$J24*$K24</f>
        <v/>
      </c>
      <c r="M24" s="38" t="inlineStr">
        <is>
          <t>Baja</t>
        </is>
      </c>
      <c r="N24" s="29" t="inlineStr">
        <is>
          <t>Homologado – confianza Baja – pendiente de validación</t>
        </is>
      </c>
      <c r="O24" s="29" t="n"/>
      <c r="P24" s="29" t="inlineStr">
        <is>
          <t>Varias denominaciones del inventario físico corresponden a este material SAP (133 Guantes de latex chico no esteriles; 134 Guantes de latex grande no esteril; 135 Guantes de latex mediano no esteril; 136 Guantes estériles 6.5). Se sumaron las cantidades físicas. Homologación: confianza base Media + confianza SAP Media → Media. La nomenclatura del material imputado no respalda por sí sola la equivalencia (similitud 0.29); el vínculo proviene sólo de la homologación. Nivel degradado a Baja. El cruce SAP–Avain identificó 3 códigos SAP como posibles equivalentes del mismo ítem de Avain (2000270, 2000158, 2000157). Se imputó al primero (lógica BUSCARV); requiere validación posterior. Homologación: confianza base Media + confianza SAP Media → Media. La nomenclatura del material imputado no respalda por sí sola la equivalencia (similitud 0.31); el vínculo proviene sólo de la homologación. Nivel degradado a Baja. El cruce SAP–Avain identificó 3 códigos SAP como posibles equivalentes del mismo ítem de Avain (2000270, 2000158, 2000157). Se imputó al primero (lógica BUSCARV); requiere validación posterior. Homologación: confianza base Media + confianza SAP Media → Media. La nomenclatura del material imputado no respalda por sí sola la equivalencia (similitud 0.31); el vínculo proviene sólo de la homologación. Nivel degradado a Baja. El cruce SAP–Avain identificó 3 códigos SAP como posibles equivalentes del mismo ítem de Avain (2000270, 2000158, 2000157). Se imputó al primero (lógica BUSCARV); requiere validación posterior. Homologación: confianza base Media + confianza SAP Media → Media. La nomenclatura del material imputado no respalda por sí sola la equivalencia (similitud 0.33); el vínculo proviene sólo de la homologación. Nivel degradado a Baja. El cruce SAP–Avain identificó 6 códigos SAP como posibles equivalentes del mismo ítem de Avain (2000270, 2000158, 2000157, 2001761, 2000021, 2000022). Se imputó al primero (lógica BUSCARV); requiere validación posterior. Otros códigos SAP del master no están en el stock de este centro: 2000794, 2000156, 2002459, 2000089.</t>
        </is>
      </c>
    </row>
    <row r="25">
      <c r="A25" s="29" t="inlineStr">
        <is>
          <t>San Juan</t>
        </is>
      </c>
      <c r="B25" s="29" t="inlineStr">
        <is>
          <t>1120</t>
        </is>
      </c>
      <c r="C25" s="29" t="inlineStr">
        <is>
          <t>Descartables</t>
        </is>
      </c>
      <c r="D25" s="29" t="inlineStr">
        <is>
          <t>2000532</t>
        </is>
      </c>
      <c r="E25" s="29" t="inlineStr">
        <is>
          <t>CURITAS TELA ELASTICA</t>
        </is>
      </c>
      <c r="F25" s="29" t="inlineStr">
        <is>
          <t>DESC52</t>
        </is>
      </c>
      <c r="G25" s="29" t="inlineStr">
        <is>
          <t>Curitas x 1 ud</t>
        </is>
      </c>
      <c r="H25" s="30" t="n">
        <v>40</v>
      </c>
      <c r="I25" s="30" t="n">
        <v>192</v>
      </c>
      <c r="J25" s="30" t="n">
        <v>152</v>
      </c>
      <c r="K25" s="31" t="n">
        <v>1702.36</v>
      </c>
      <c r="L25" s="31">
        <f>$J25*$K25</f>
        <v/>
      </c>
      <c r="M25" s="37" t="inlineStr">
        <is>
          <t>Alta</t>
        </is>
      </c>
      <c r="N25" s="29" t="inlineStr">
        <is>
          <t>Homologado – confianza Alta</t>
        </is>
      </c>
      <c r="O25" s="29" t="n"/>
      <c r="P25" s="29" t="inlineStr">
        <is>
          <t>Homologación: confianza base Alta + confianza SAP Alta → Alta. El material ocupa 2 filas en la hoja 1120 SJ (lote/almacén). La cantidad SAP y la física de esta vista son el total del material.</t>
        </is>
      </c>
    </row>
    <row r="26">
      <c r="A26" s="29" t="inlineStr">
        <is>
          <t>Neuquén</t>
        </is>
      </c>
      <c r="B26" s="29" t="inlineStr">
        <is>
          <t>1060</t>
        </is>
      </c>
      <c r="C26" s="29" t="inlineStr">
        <is>
          <t>Descartables</t>
        </is>
      </c>
      <c r="D26" s="29" t="inlineStr">
        <is>
          <t>2000063</t>
        </is>
      </c>
      <c r="E26" s="29" t="inlineStr">
        <is>
          <t>PINZA MAGILL PEDIATRICA</t>
        </is>
      </c>
      <c r="F26" s="29" t="inlineStr">
        <is>
          <t>533</t>
        </is>
      </c>
      <c r="G26" s="29" t="inlineStr">
        <is>
          <t>PINZA MAGILL</t>
        </is>
      </c>
      <c r="H26" s="30" t="n">
        <v>5</v>
      </c>
      <c r="I26" s="30" t="n">
        <v>12</v>
      </c>
      <c r="J26" s="30" t="n">
        <v>7</v>
      </c>
      <c r="K26" s="31" t="n">
        <v>27470</v>
      </c>
      <c r="L26" s="31">
        <f>$J26*$K26</f>
        <v/>
      </c>
      <c r="M26" s="37" t="inlineStr">
        <is>
          <t>Alta</t>
        </is>
      </c>
      <c r="N26" s="29" t="inlineStr">
        <is>
          <t>Homologado – confianza Alta</t>
        </is>
      </c>
      <c r="O26" s="29" t="n"/>
      <c r="P26" s="29" t="inlineStr">
        <is>
          <t>Cruce por nomenclatura: similitud 0.82.</t>
        </is>
      </c>
    </row>
    <row r="27">
      <c r="A27" s="29" t="inlineStr">
        <is>
          <t>Salta</t>
        </is>
      </c>
      <c r="B27" s="29" t="inlineStr">
        <is>
          <t>1130</t>
        </is>
      </c>
      <c r="C27" s="29" t="inlineStr">
        <is>
          <t>Descartables</t>
        </is>
      </c>
      <c r="D27" s="29" t="inlineStr">
        <is>
          <t>2000028</t>
        </is>
      </c>
      <c r="E27" s="29" t="inlineStr">
        <is>
          <t>JERINGA 10 ML</t>
        </is>
      </c>
      <c r="F27" s="29" t="inlineStr">
        <is>
          <t>155</t>
        </is>
      </c>
      <c r="G27" s="29" t="inlineStr">
        <is>
          <t>Jeringas 10 cc</t>
        </is>
      </c>
      <c r="H27" s="30" t="n">
        <v>305</v>
      </c>
      <c r="I27" s="30" t="n">
        <v>1277</v>
      </c>
      <c r="J27" s="30" t="n">
        <v>972</v>
      </c>
      <c r="K27" s="31" t="n">
        <v>188.0837704918033</v>
      </c>
      <c r="L27" s="31">
        <f>$J27*$K27</f>
        <v/>
      </c>
      <c r="M27" s="37" t="inlineStr">
        <is>
          <t>Alta</t>
        </is>
      </c>
      <c r="N27" s="29" t="inlineStr">
        <is>
          <t>Homologado – confianza Alta</t>
        </is>
      </c>
      <c r="O27" s="29" t="n"/>
      <c r="P27" s="29" t="inlineStr">
        <is>
          <t>Homologación: confianza base Alta + confianza SAP Alta → Alta. El material ocupa 2 filas en la hoja 1130 Salta (lote/almacén). La cantidad SAP y la física de esta vista son el total del material.</t>
        </is>
      </c>
    </row>
    <row r="28">
      <c r="A28" s="29" t="inlineStr">
        <is>
          <t>Salta</t>
        </is>
      </c>
      <c r="B28" s="29" t="inlineStr">
        <is>
          <t>1130</t>
        </is>
      </c>
      <c r="C28" s="29" t="inlineStr">
        <is>
          <t>Medicamentos</t>
        </is>
      </c>
      <c r="D28" s="29" t="inlineStr">
        <is>
          <t>1005357</t>
        </is>
      </c>
      <c r="E28" s="29" t="inlineStr">
        <is>
          <t>SOLUCIÓN DEXTROSA AL 5% DE 500 CC</t>
        </is>
      </c>
      <c r="F28" s="29" t="inlineStr">
        <is>
          <t>94</t>
        </is>
      </c>
      <c r="G28" s="29" t="inlineStr">
        <is>
          <t>Dextrosa al 5% 500ml Baxter 500ml</t>
        </is>
      </c>
      <c r="H28" s="30" t="n">
        <v>40</v>
      </c>
      <c r="I28" s="30" t="n">
        <v>119</v>
      </c>
      <c r="J28" s="30" t="n">
        <v>79</v>
      </c>
      <c r="K28" s="31" t="n">
        <v>2189.04</v>
      </c>
      <c r="L28" s="31">
        <f>$J28*$K28</f>
        <v/>
      </c>
      <c r="M28" s="38" t="inlineStr">
        <is>
          <t>Baja</t>
        </is>
      </c>
      <c r="N28" s="29" t="inlineStr">
        <is>
          <t>Homologado – confianza Baja – pendiente de validación</t>
        </is>
      </c>
      <c r="O28" s="29" t="n"/>
      <c r="P28" s="29" t="inlineStr">
        <is>
          <t>Homologado al master M13-002, pero sus códigos SAP (1000033) no figuran en el stock SAP de este centro. Cruce por nomenclatura: dosis coincide; similitud 0.68.</t>
        </is>
      </c>
    </row>
    <row r="29">
      <c r="A29" s="29" t="inlineStr">
        <is>
          <t>San Juan</t>
        </is>
      </c>
      <c r="B29" s="29" t="inlineStr">
        <is>
          <t>1120</t>
        </is>
      </c>
      <c r="C29" s="29" t="inlineStr">
        <is>
          <t>Medicamentos</t>
        </is>
      </c>
      <c r="D29" s="29" t="inlineStr">
        <is>
          <t>1000527</t>
        </is>
      </c>
      <c r="E29" s="29" t="inlineStr">
        <is>
          <t>AMOXIDAL CLAVULANICO 1 G</t>
        </is>
      </c>
      <c r="F29" s="29" t="inlineStr">
        <is>
          <t>MED14</t>
        </is>
      </c>
      <c r="G29" s="29" t="inlineStr">
        <is>
          <t>Amoxicilina + Clavulanato Comp x 1 mg</t>
        </is>
      </c>
      <c r="H29" s="30" t="n">
        <v>1</v>
      </c>
      <c r="I29" s="30" t="n">
        <v>371</v>
      </c>
      <c r="J29" s="30" t="n">
        <v>370</v>
      </c>
      <c r="K29" s="31" t="n">
        <v>386.59</v>
      </c>
      <c r="L29" s="31">
        <f>$J29*$K29</f>
        <v/>
      </c>
      <c r="M29" s="38" t="inlineStr">
        <is>
          <t>Baja</t>
        </is>
      </c>
      <c r="N29" s="29" t="inlineStr">
        <is>
          <t>Homologado – confianza Baja – pendiente de validación</t>
        </is>
      </c>
      <c r="O29" s="41" t="inlineStr">
        <is>
          <t>Valorización a validar: relación de cantidades 371 a 1 entre SAP y el recuento físico. Sugiere distinta unidad de medida (SAP por caja o envase y el recuento por unidad). La diferencia económica de esta fila no debe tomarse como definitiva.</t>
        </is>
      </c>
      <c r="P29" s="29" t="inlineStr">
        <is>
          <t>Homologación: confianza base Media + confianza SAP Media → Media. Aunque la homologación vincula estos registros, la presentación no coincide con el material imputado (dosis/presentación distinta (1MG vs 1000MG); similitud 0.26). Nivel degradado a Baja: verificar si corresponde otro código SAP. El cruce SAP–Avain identificó 2 códigos SAP como posibles equivalentes del mismo ítem de Avain (1000527, 1000816). Se imputó al primero (lógica BUSCARV); requiere validación posterior.</t>
        </is>
      </c>
    </row>
    <row r="30">
      <c r="A30" s="29" t="inlineStr">
        <is>
          <t>Salta</t>
        </is>
      </c>
      <c r="B30" s="29" t="inlineStr">
        <is>
          <t>1130</t>
        </is>
      </c>
      <c r="C30" s="29" t="inlineStr">
        <is>
          <t>Descartables</t>
        </is>
      </c>
      <c r="D30" s="29" t="inlineStr">
        <is>
          <t>2000023</t>
        </is>
      </c>
      <c r="E30" s="29" t="inlineStr">
        <is>
          <t>GUIA MACROGOTERO Nª14</t>
        </is>
      </c>
      <c r="F30" s="29" t="inlineStr">
        <is>
          <t>139; 140</t>
        </is>
      </c>
      <c r="G30" s="29" t="inlineStr">
        <is>
          <t>Guia Macrogotero; Guia Microgotero</t>
        </is>
      </c>
      <c r="H30" s="30" t="n">
        <v>50</v>
      </c>
      <c r="I30" s="30" t="n">
        <v>784</v>
      </c>
      <c r="J30" s="30" t="n">
        <v>734</v>
      </c>
      <c r="K30" s="31" t="n">
        <v>192.2024</v>
      </c>
      <c r="L30" s="31">
        <f>$J30*$K30</f>
        <v/>
      </c>
      <c r="M30" s="37" t="inlineStr">
        <is>
          <t>Alta</t>
        </is>
      </c>
      <c r="N30" s="29" t="inlineStr">
        <is>
          <t>Homologado – confianza Alta</t>
        </is>
      </c>
      <c r="O30" s="29" t="n"/>
      <c r="P30" s="29" t="inlineStr">
        <is>
          <t>Varias denominaciones del inventario físico corresponden a este material SAP (139 Guia Macrogotero; 140 Guia Microgotero). Se sumaron las cantidades físicas. Homologación: confianza base Alta + confianza SAP Alta → Alta. Homologado al master D-132, pero sus códigos SAP (2000024) no figuran en el stock SAP de este centro. Cruce por nomenclatura: similitud 0.77.</t>
        </is>
      </c>
    </row>
    <row r="31">
      <c r="A31" s="29" t="inlineStr">
        <is>
          <t>San Juan</t>
        </is>
      </c>
      <c r="B31" s="29" t="inlineStr">
        <is>
          <t>1120</t>
        </is>
      </c>
      <c r="C31" s="29" t="inlineStr">
        <is>
          <t>Descartables</t>
        </is>
      </c>
      <c r="D31" s="29" t="inlineStr">
        <is>
          <t>2000029</t>
        </is>
      </c>
      <c r="E31" s="29" t="inlineStr">
        <is>
          <t>JERINGA 20 ML</t>
        </is>
      </c>
      <c r="F31" s="29" t="inlineStr">
        <is>
          <t>DESC79</t>
        </is>
      </c>
      <c r="G31" s="29" t="inlineStr">
        <is>
          <t>Jeringas 20 cc</t>
        </is>
      </c>
      <c r="H31" s="30" t="n">
        <v>4</v>
      </c>
      <c r="I31" s="30" t="n">
        <v>26</v>
      </c>
      <c r="J31" s="30" t="n">
        <v>22</v>
      </c>
      <c r="K31" s="31" t="n">
        <v>6134.2475</v>
      </c>
      <c r="L31" s="31">
        <f>$J31*$K31</f>
        <v/>
      </c>
      <c r="M31" s="37" t="inlineStr">
        <is>
          <t>Alta</t>
        </is>
      </c>
      <c r="N31" s="29" t="inlineStr">
        <is>
          <t>Homologado – confianza Alta</t>
        </is>
      </c>
      <c r="O31" s="29" t="n"/>
      <c r="P31" s="29" t="inlineStr">
        <is>
          <t>Homologación: confianza base Alta + confianza SAP Alta → Alta. Otros códigos SAP del master no están en el stock de este centro: 2002429, 2002430.</t>
        </is>
      </c>
    </row>
    <row r="32">
      <c r="A32" s="29" t="inlineStr">
        <is>
          <t>Neuquén</t>
        </is>
      </c>
      <c r="B32" s="29" t="inlineStr">
        <is>
          <t>1060</t>
        </is>
      </c>
      <c r="C32" s="29" t="inlineStr">
        <is>
          <t>Descartables</t>
        </is>
      </c>
      <c r="D32" s="29" t="inlineStr">
        <is>
          <t>2000462</t>
        </is>
      </c>
      <c r="E32" s="29" t="inlineStr">
        <is>
          <t>BIGOTERA DESCARTABLE</t>
        </is>
      </c>
      <c r="F32" s="29" t="inlineStr">
        <is>
          <t>352; 353</t>
        </is>
      </c>
      <c r="G32" s="29" t="inlineStr">
        <is>
          <t>bigoteras; CANULAS DE MAYO N°2</t>
        </is>
      </c>
      <c r="H32" s="30" t="n">
        <v>520</v>
      </c>
      <c r="I32" s="30" t="n">
        <v>716</v>
      </c>
      <c r="J32" s="30" t="n">
        <v>196</v>
      </c>
      <c r="K32" s="31" t="n">
        <v>663.035</v>
      </c>
      <c r="L32" s="31">
        <f>$J32*$K32</f>
        <v/>
      </c>
      <c r="M32" s="38" t="inlineStr">
        <is>
          <t>Baja</t>
        </is>
      </c>
      <c r="N32" s="29" t="inlineStr">
        <is>
          <t>Homologado – confianza Baja – pendiente de validación</t>
        </is>
      </c>
      <c r="O32" s="29" t="n"/>
      <c r="P32" s="29" t="inlineStr">
        <is>
          <t>Varias denominaciones del inventario físico corresponden a este material SAP (352 bigoteras; 353 CANULAS DE MAYO N°2). Se sumaron las cantidades físicas. La homologación no confirma la equivalencia (confianza base Sin coincidencia / confianza SAP Alta). Se imputó al código SAP del master con nivel Baja para no perder el recuento; requiere validación. Homologación: confianza base Sin coincidencia + confianza SAP Alta → Baja. La denominación del inventario («CANULAS DE MAYO N°2») difiere de la que registra el master para ese código («CANULASDEMAYON°2»). Nivel degradado a Baja hasta validar la equivalencia. Homologación: confianza base Media + confianza SAP Alta → Baja. La nomenclatura del material imputado no respalda por sí sola la equivalencia (similitud 0.04); el vínculo proviene sólo de la homologación. Nivel degradado a Baja. El material ocupa 2 filas en la hoja 1060 NQN (lote/almacén). La cantidad SAP y la física de esta vista son el total del material.</t>
        </is>
      </c>
    </row>
    <row r="33">
      <c r="A33" s="29" t="inlineStr">
        <is>
          <t>Salta</t>
        </is>
      </c>
      <c r="B33" s="29" t="inlineStr">
        <is>
          <t>1130</t>
        </is>
      </c>
      <c r="C33" s="29" t="inlineStr">
        <is>
          <t>Medicamentos</t>
        </is>
      </c>
      <c r="D33" s="29" t="inlineStr">
        <is>
          <t>1000059</t>
        </is>
      </c>
      <c r="E33" s="29" t="inlineStr">
        <is>
          <t>BUTIL BROMURO DE HIOSCINA 20MG AMPOLLA</t>
        </is>
      </c>
      <c r="F33" s="29" t="inlineStr">
        <is>
          <t>385</t>
        </is>
      </c>
      <c r="G33" s="29" t="inlineStr">
        <is>
          <t>Hioscina 1 amp x 20mg</t>
        </is>
      </c>
      <c r="H33" s="30" t="n">
        <v>423</v>
      </c>
      <c r="I33" s="30" t="n">
        <v>695</v>
      </c>
      <c r="J33" s="30" t="n">
        <v>272</v>
      </c>
      <c r="K33" s="31" t="n">
        <v>430.8518676122931</v>
      </c>
      <c r="L33" s="31">
        <f>$J33*$K33</f>
        <v/>
      </c>
      <c r="M33" s="42" t="inlineStr">
        <is>
          <t>Media</t>
        </is>
      </c>
      <c r="N33" s="29" t="inlineStr">
        <is>
          <t>Homologado – confianza Media – pendiente de validación</t>
        </is>
      </c>
      <c r="O33" s="29" t="n"/>
      <c r="P33" s="29" t="inlineStr">
        <is>
          <t>Homologación: confianza base Media + confianza SAP Alta → Media. El material ocupa 2 filas en la hoja 1130 Salta (lote/almacén). La cantidad SAP y la física de esta vista son el total del material.</t>
        </is>
      </c>
    </row>
    <row r="34">
      <c r="A34" s="29" t="inlineStr">
        <is>
          <t>Salta</t>
        </is>
      </c>
      <c r="B34" s="29" t="inlineStr">
        <is>
          <t>1130</t>
        </is>
      </c>
      <c r="C34" s="29" t="inlineStr">
        <is>
          <t>Medicamentos</t>
        </is>
      </c>
      <c r="D34" s="29" t="inlineStr">
        <is>
          <t>1000561</t>
        </is>
      </c>
      <c r="E34" s="29" t="inlineStr">
        <is>
          <t>ACETILCISTEINA 600MG COMP</t>
        </is>
      </c>
      <c r="F34" s="29" t="inlineStr">
        <is>
          <t>7</t>
        </is>
      </c>
      <c r="G34" s="29" t="inlineStr">
        <is>
          <t>ACEMUK (N-Acetilcisteina) 600 Comprimidos efervecesntes</t>
        </is>
      </c>
      <c r="H34" s="30" t="n">
        <v>3</v>
      </c>
      <c r="I34" s="30" t="n">
        <v>30</v>
      </c>
      <c r="J34" s="30" t="n">
        <v>27</v>
      </c>
      <c r="K34" s="31" t="n">
        <v>3842.5</v>
      </c>
      <c r="L34" s="31">
        <f>$J34*$K34</f>
        <v/>
      </c>
      <c r="M34" s="38" t="inlineStr">
        <is>
          <t>Baja</t>
        </is>
      </c>
      <c r="N34" s="29" t="inlineStr">
        <is>
          <t>Homologado – confianza Baja – pendiente de validación</t>
        </is>
      </c>
      <c r="O34" s="29" t="n"/>
      <c r="P34" s="29" t="inlineStr">
        <is>
          <t>Cruce por nomenclatura: una nomenclatura no informa dosis; similitud 0.68.</t>
        </is>
      </c>
    </row>
    <row r="35">
      <c r="A35" s="29" t="inlineStr">
        <is>
          <t>San Juan</t>
        </is>
      </c>
      <c r="B35" s="29" t="inlineStr">
        <is>
          <t>1120</t>
        </is>
      </c>
      <c r="C35" s="29" t="inlineStr">
        <is>
          <t>Medicamentos</t>
        </is>
      </c>
      <c r="D35" s="29" t="inlineStr">
        <is>
          <t>1000565</t>
        </is>
      </c>
      <c r="E35" s="29" t="inlineStr">
        <is>
          <t>LEVOFLOXACINA 500MG</t>
        </is>
      </c>
      <c r="F35" s="29" t="inlineStr">
        <is>
          <t>MED115</t>
        </is>
      </c>
      <c r="G35" s="29" t="inlineStr">
        <is>
          <t>Levofloxacina Comp x 500 mg</t>
        </is>
      </c>
      <c r="H35" s="30" t="n">
        <v>5</v>
      </c>
      <c r="I35" s="30" t="n">
        <v>14</v>
      </c>
      <c r="J35" s="30" t="n">
        <v>9</v>
      </c>
      <c r="K35" s="31" t="n">
        <v>10689.728</v>
      </c>
      <c r="L35" s="31">
        <f>$J35*$K35</f>
        <v/>
      </c>
      <c r="M35" s="37" t="inlineStr">
        <is>
          <t>Alta</t>
        </is>
      </c>
      <c r="N35" s="29" t="inlineStr">
        <is>
          <t>Homologado – confianza Alta</t>
        </is>
      </c>
      <c r="O35" s="29" t="n"/>
      <c r="P35" s="29" t="inlineStr">
        <is>
          <t>Homologación: confianza base Alta + confianza SAP Alta → Alta. El material ocupa 2 filas en la hoja 1120 SJ (lote/almacén). La cantidad SAP y la física de esta vista son el total del material.</t>
        </is>
      </c>
    </row>
    <row r="36">
      <c r="A36" s="29" t="inlineStr">
        <is>
          <t>Salta</t>
        </is>
      </c>
      <c r="B36" s="29" t="inlineStr">
        <is>
          <t>1130</t>
        </is>
      </c>
      <c r="C36" s="29" t="inlineStr">
        <is>
          <t>Medicamentos</t>
        </is>
      </c>
      <c r="D36" s="29" t="inlineStr">
        <is>
          <t>1000122</t>
        </is>
      </c>
      <c r="E36" s="29" t="inlineStr">
        <is>
          <t>METOCLOPRAMIDA DE 10MG SL</t>
        </is>
      </c>
      <c r="F36" s="29" t="inlineStr">
        <is>
          <t>184; 260</t>
        </is>
      </c>
      <c r="G36" s="29" t="inlineStr">
        <is>
          <t>Metoclopramida Comp Comprimidos x 10mg; Metoclopramida subl. 10 mgs</t>
        </is>
      </c>
      <c r="H36" s="30" t="n">
        <v>480</v>
      </c>
      <c r="I36" s="30" t="n">
        <v>660</v>
      </c>
      <c r="J36" s="30" t="n">
        <v>180</v>
      </c>
      <c r="K36" s="31" t="n">
        <v>530.2093958333334</v>
      </c>
      <c r="L36" s="31">
        <f>$J36*$K36</f>
        <v/>
      </c>
      <c r="M36" s="42" t="inlineStr">
        <is>
          <t>Media</t>
        </is>
      </c>
      <c r="N36" s="29" t="inlineStr">
        <is>
          <t>Homologado – confianza Media – pendiente de validación</t>
        </is>
      </c>
      <c r="O36" s="29" t="n"/>
      <c r="P36" s="29" t="inlineStr">
        <is>
          <t>Varias denominaciones del inventario físico corresponden a este material SAP (184 Metoclopramida Comp Comprimidos x 10mg; 260 Metoclopramida subl. 10 mgs). Se sumaron las cantidades físicas. Homologación: confianza base Media + confianza SAP Alta → Media. Homologación: confianza base Media + confianza SAP Alta → Media. El material ocupa 2 filas en la hoja 1130 Salta (lote/almacén). La cantidad SAP y la física de esta vista son el total del material.</t>
        </is>
      </c>
    </row>
    <row r="37">
      <c r="A37" s="29" t="inlineStr">
        <is>
          <t>Salta</t>
        </is>
      </c>
      <c r="B37" s="29" t="inlineStr">
        <is>
          <t>1130</t>
        </is>
      </c>
      <c r="C37" s="29" t="inlineStr">
        <is>
          <t>Descartables</t>
        </is>
      </c>
      <c r="D37" s="29" t="inlineStr">
        <is>
          <t>2000027</t>
        </is>
      </c>
      <c r="E37" s="29" t="inlineStr">
        <is>
          <t>JERINGA DE 5 ML</t>
        </is>
      </c>
      <c r="F37" s="29" t="inlineStr">
        <is>
          <t>158</t>
        </is>
      </c>
      <c r="G37" s="29" t="inlineStr">
        <is>
          <t>Jeringas 5 cc</t>
        </is>
      </c>
      <c r="H37" s="30" t="n">
        <v>506</v>
      </c>
      <c r="I37" s="30" t="n">
        <v>1342</v>
      </c>
      <c r="J37" s="30" t="n">
        <v>836</v>
      </c>
      <c r="K37" s="31" t="n">
        <v>100.496581027668</v>
      </c>
      <c r="L37" s="31">
        <f>$J37*$K37</f>
        <v/>
      </c>
      <c r="M37" s="37" t="inlineStr">
        <is>
          <t>Alta</t>
        </is>
      </c>
      <c r="N37" s="29" t="inlineStr">
        <is>
          <t>Homologado – confianza Alta</t>
        </is>
      </c>
      <c r="O37" s="29" t="n"/>
      <c r="P37" s="29" t="inlineStr">
        <is>
          <t>Homologación: confianza base Alta + confianza SAP Alta → Alta. El material ocupa 2 filas en la hoja 1130 Salta (lote/almacén). La cantidad SAP y la física de esta vista son el total del material.</t>
        </is>
      </c>
    </row>
    <row r="38">
      <c r="A38" s="29" t="inlineStr">
        <is>
          <t>Salta</t>
        </is>
      </c>
      <c r="B38" s="29" t="inlineStr">
        <is>
          <t>1130</t>
        </is>
      </c>
      <c r="C38" s="29" t="inlineStr">
        <is>
          <t>Descartables</t>
        </is>
      </c>
      <c r="D38" s="29" t="inlineStr">
        <is>
          <t>2000012</t>
        </is>
      </c>
      <c r="E38" s="29" t="inlineStr">
        <is>
          <t>BICARBONATO DE SODIO 100 ML</t>
        </is>
      </c>
      <c r="F38" s="29" t="inlineStr">
        <is>
          <t>46</t>
        </is>
      </c>
      <c r="G38" s="29" t="inlineStr">
        <is>
          <t>Bicarbonato de sodio 1 fco =100ml /8.4gr</t>
        </is>
      </c>
      <c r="H38" s="30" t="n">
        <v>2</v>
      </c>
      <c r="I38" s="30" t="n">
        <v>18</v>
      </c>
      <c r="J38" s="30" t="n">
        <v>16</v>
      </c>
      <c r="K38" s="31" t="n">
        <v>5054.7</v>
      </c>
      <c r="L38" s="31">
        <f>$J38*$K38</f>
        <v/>
      </c>
      <c r="M38" s="42" t="inlineStr">
        <is>
          <t>Media</t>
        </is>
      </c>
      <c r="N38" s="29" t="inlineStr">
        <is>
          <t>Homologado – confianza Media – pendiente de validación</t>
        </is>
      </c>
      <c r="O38" s="29" t="n"/>
      <c r="P38" s="29" t="inlineStr">
        <is>
          <t>Homologación: confianza base Alta + confianza SAP Media → Media.</t>
        </is>
      </c>
    </row>
    <row r="39">
      <c r="A39" s="29" t="inlineStr">
        <is>
          <t>Neuquén</t>
        </is>
      </c>
      <c r="B39" s="29" t="inlineStr">
        <is>
          <t>1060</t>
        </is>
      </c>
      <c r="C39" s="29" t="inlineStr">
        <is>
          <t>Descartables</t>
        </is>
      </c>
      <c r="D39" s="29" t="inlineStr">
        <is>
          <t>2000024</t>
        </is>
      </c>
      <c r="E39" s="29" t="inlineStr">
        <is>
          <t>GUIA MICROGOTERO Nº17</t>
        </is>
      </c>
      <c r="F39" s="29" t="inlineStr">
        <is>
          <t>528</t>
        </is>
      </c>
      <c r="G39" s="29" t="inlineStr">
        <is>
          <t>GUIA V-17 S/AGUJA MICROGOTERO</t>
        </is>
      </c>
      <c r="H39" s="30" t="n">
        <v>100</v>
      </c>
      <c r="I39" s="30" t="n">
        <v>181</v>
      </c>
      <c r="J39" s="30" t="n">
        <v>81</v>
      </c>
      <c r="K39" s="31" t="n">
        <v>990</v>
      </c>
      <c r="L39" s="31">
        <f>$J39*$K39</f>
        <v/>
      </c>
      <c r="M39" s="42" t="inlineStr">
        <is>
          <t>Media</t>
        </is>
      </c>
      <c r="N39" s="29" t="inlineStr">
        <is>
          <t>Homologado – confianza Media – pendiente de validación</t>
        </is>
      </c>
      <c r="O39" s="29" t="n"/>
      <c r="P39" s="29" t="inlineStr">
        <is>
          <t>Cruce por nomenclatura: similitud 0.57. El cruce SAP–Avain identificó 2 códigos SAP como posibles equivalentes del mismo ítem de Avain (2000024, 2000023). Se imputó al primero (lógica BUSCARV); requiere validación posterior.</t>
        </is>
      </c>
    </row>
    <row r="40">
      <c r="A40" s="29" t="inlineStr">
        <is>
          <t>Salta</t>
        </is>
      </c>
      <c r="B40" s="29" t="inlineStr">
        <is>
          <t>1130</t>
        </is>
      </c>
      <c r="C40" s="29" t="inlineStr">
        <is>
          <t>Descartables</t>
        </is>
      </c>
      <c r="D40" s="29" t="inlineStr">
        <is>
          <t>2000079</t>
        </is>
      </c>
      <c r="E40" s="29" t="inlineStr">
        <is>
          <t>VENDA TIPO CAMBRIC X 10 CM</t>
        </is>
      </c>
      <c r="F40" s="29" t="inlineStr">
        <is>
          <t>280; 249; 250</t>
        </is>
      </c>
      <c r="G40" s="29" t="inlineStr">
        <is>
          <t>Venda de 20 cm; Vendas de 10 cm; Vendas de 5 cm</t>
        </is>
      </c>
      <c r="H40" s="30" t="n">
        <v>90</v>
      </c>
      <c r="I40" s="30" t="n">
        <v>361</v>
      </c>
      <c r="J40" s="30" t="n">
        <v>271</v>
      </c>
      <c r="K40" s="31" t="n">
        <v>285.3666666666667</v>
      </c>
      <c r="L40" s="31">
        <f>$J40*$K40</f>
        <v/>
      </c>
      <c r="M40" s="38" t="inlineStr">
        <is>
          <t>Baja</t>
        </is>
      </c>
      <c r="N40" s="29" t="inlineStr">
        <is>
          <t>Homologado – confianza Baja – pendiente de validación</t>
        </is>
      </c>
      <c r="O40" s="29" t="n"/>
      <c r="P40" s="29" t="inlineStr">
        <is>
          <t>Varias denominaciones del inventario físico corresponden a este material SAP (280 Venda de 20 cm; 249 Vendas de 10 cm; 250 Vendas de 5 cm). Se sumaron las cantidades físicas. Cruce por nomenclatura: dosis/presentación distinta (20CM vs 10CM); similitud 0.56. El cruce SAP–Avain identificó 3 códigos SAP como posibles equivalentes del mismo ítem de Avain (2000079, 2002475, 2000449). Se imputó al primero (lógica BUSCARV); requiere validación posterior. Homologación: confianza base Media + confianza SAP Alta → Media. Homologado al master D-143, pero sus códigos SAP (2000080, 2000314) no figuran en el stock SAP de este centro. Cruce por nomenclatura: dosis/presentación distinta (5CM vs 10CM); similitud 0.55. El cruce SAP–Avain identificó 3 códigos SAP como posibles equivalentes del mismo ítem de Avain (2000079, 2002475, 2000449). Se imputó al primero (lógica BUSCARV); requiere validación posterior. El material ocupa 2 filas en la hoja 1130 Salta (lote/almacén). La cantidad SAP y la física de esta vista son el total del material.</t>
        </is>
      </c>
    </row>
    <row r="41">
      <c r="A41" s="29" t="inlineStr">
        <is>
          <t>Salta</t>
        </is>
      </c>
      <c r="B41" s="29" t="inlineStr">
        <is>
          <t>1130</t>
        </is>
      </c>
      <c r="C41" s="29" t="inlineStr">
        <is>
          <t>Descartables</t>
        </is>
      </c>
      <c r="D41" s="29" t="inlineStr">
        <is>
          <t>2000008</t>
        </is>
      </c>
      <c r="E41" s="29" t="inlineStr">
        <is>
          <t>AGUJA HIPODERMICA 21G x 1 - 25/8</t>
        </is>
      </c>
      <c r="F41" s="29" t="inlineStr">
        <is>
          <t>20</t>
        </is>
      </c>
      <c r="G41" s="29" t="inlineStr">
        <is>
          <t>Agujas 25/8</t>
        </is>
      </c>
      <c r="H41" s="30" t="n">
        <v>217</v>
      </c>
      <c r="I41" s="30" t="n">
        <v>1669</v>
      </c>
      <c r="J41" s="30" t="n">
        <v>1452</v>
      </c>
      <c r="K41" s="31" t="n">
        <v>45.26663594470046</v>
      </c>
      <c r="L41" s="31">
        <f>$J41*$K41</f>
        <v/>
      </c>
      <c r="M41" s="37" t="inlineStr">
        <is>
          <t>Alta</t>
        </is>
      </c>
      <c r="N41" s="29" t="inlineStr">
        <is>
          <t>Homologado – confianza Alta</t>
        </is>
      </c>
      <c r="O41" s="29" t="n"/>
      <c r="P41" s="29" t="inlineStr">
        <is>
          <t>Homologación: confianza base Alta + confianza SAP Alta → Alta. El material ocupa 2 filas en la hoja 1130 Salta (lote/almacén). La cantidad SAP y la física de esta vista son el total del material.</t>
        </is>
      </c>
    </row>
    <row r="42">
      <c r="A42" s="29" t="inlineStr">
        <is>
          <t>Salta</t>
        </is>
      </c>
      <c r="B42" s="29" t="inlineStr">
        <is>
          <t>1130</t>
        </is>
      </c>
      <c r="C42" s="29" t="inlineStr">
        <is>
          <t>Medicamentos</t>
        </is>
      </c>
      <c r="D42" s="29" t="inlineStr">
        <is>
          <t>1005330</t>
        </is>
      </c>
      <c r="E42" s="29" t="inlineStr">
        <is>
          <t>HIDROCORTISONA 100MG AMP</t>
        </is>
      </c>
      <c r="F42" s="29" t="inlineStr">
        <is>
          <t>143</t>
        </is>
      </c>
      <c r="G42" s="29" t="inlineStr">
        <is>
          <t>Hidrocortisona 1 fco amp polvo p/rest x100mg</t>
        </is>
      </c>
      <c r="H42" s="30" t="n">
        <v>4</v>
      </c>
      <c r="I42" s="30" t="n">
        <v>54</v>
      </c>
      <c r="J42" s="30" t="n">
        <v>50</v>
      </c>
      <c r="K42" s="31" t="n">
        <v>1260</v>
      </c>
      <c r="L42" s="31">
        <f>$J42*$K42</f>
        <v/>
      </c>
      <c r="M42" s="38" t="inlineStr">
        <is>
          <t>Baja</t>
        </is>
      </c>
      <c r="N42" s="29" t="inlineStr">
        <is>
          <t>Homologado – confianza Baja – pendiente de validación</t>
        </is>
      </c>
      <c r="O42" s="29" t="n"/>
      <c r="P42" s="29" t="inlineStr">
        <is>
          <t>Cruce por nomenclatura: dosis coincide; similitud 0.70.</t>
        </is>
      </c>
    </row>
    <row r="43">
      <c r="A43" s="29" t="inlineStr">
        <is>
          <t>Salta</t>
        </is>
      </c>
      <c r="B43" s="29" t="inlineStr">
        <is>
          <t>1130</t>
        </is>
      </c>
      <c r="C43" s="29" t="inlineStr">
        <is>
          <t>Descartables</t>
        </is>
      </c>
      <c r="D43" s="29" t="inlineStr">
        <is>
          <t>2000033</t>
        </is>
      </c>
      <c r="E43" s="29" t="inlineStr">
        <is>
          <t>STERI STRIP 3M REF 1547</t>
        </is>
      </c>
      <c r="F43" s="29" t="inlineStr">
        <is>
          <t>227</t>
        </is>
      </c>
      <c r="G43" s="29" t="inlineStr">
        <is>
          <t>Steri-Strip</t>
        </is>
      </c>
      <c r="H43" s="30" t="n">
        <v>50</v>
      </c>
      <c r="I43" s="30" t="n">
        <v>99</v>
      </c>
      <c r="J43" s="30" t="n">
        <v>49</v>
      </c>
      <c r="K43" s="31" t="n">
        <v>1200</v>
      </c>
      <c r="L43" s="31">
        <f>$J43*$K43</f>
        <v/>
      </c>
      <c r="M43" s="37" t="inlineStr">
        <is>
          <t>Alta</t>
        </is>
      </c>
      <c r="N43" s="29" t="inlineStr">
        <is>
          <t>Homologado – confianza Alta</t>
        </is>
      </c>
      <c r="O43" s="29" t="n"/>
      <c r="P43" s="29" t="inlineStr">
        <is>
          <t>Homologación: confianza base Alta + confianza SAP Alta → Alta.</t>
        </is>
      </c>
    </row>
    <row r="44">
      <c r="A44" s="29" t="inlineStr">
        <is>
          <t>Salta</t>
        </is>
      </c>
      <c r="B44" s="29" t="inlineStr">
        <is>
          <t>1130</t>
        </is>
      </c>
      <c r="C44" s="29" t="inlineStr">
        <is>
          <t>Medicamentos</t>
        </is>
      </c>
      <c r="D44" s="29" t="inlineStr">
        <is>
          <t>1000837</t>
        </is>
      </c>
      <c r="E44" s="29" t="inlineStr">
        <is>
          <t>BROMHEXINA 120ML JARABE</t>
        </is>
      </c>
      <c r="F44" s="29" t="inlineStr">
        <is>
          <t>49</t>
        </is>
      </c>
      <c r="G44" s="29" t="inlineStr">
        <is>
          <t>Bromhexina Jbe</t>
        </is>
      </c>
      <c r="H44" s="30" t="n">
        <v>50</v>
      </c>
      <c r="I44" s="30" t="n">
        <v>63</v>
      </c>
      <c r="J44" s="30" t="n">
        <v>13</v>
      </c>
      <c r="K44" s="31" t="n">
        <v>4331.4</v>
      </c>
      <c r="L44" s="31">
        <f>$J44*$K44</f>
        <v/>
      </c>
      <c r="M44" s="42" t="inlineStr">
        <is>
          <t>Media</t>
        </is>
      </c>
      <c r="N44" s="29" t="inlineStr">
        <is>
          <t>Homologado – confianza Media – pendiente de validación</t>
        </is>
      </c>
      <c r="O44" s="29" t="n"/>
      <c r="P44" s="29" t="inlineStr">
        <is>
          <t>Cruce por nomenclatura: una nomenclatura no informa dosis; similitud 0.85.</t>
        </is>
      </c>
    </row>
    <row r="45">
      <c r="A45" s="29" t="inlineStr">
        <is>
          <t>Neuquén</t>
        </is>
      </c>
      <c r="B45" s="29" t="inlineStr">
        <is>
          <t>1060</t>
        </is>
      </c>
      <c r="C45" s="29" t="inlineStr">
        <is>
          <t>Medicamentos</t>
        </is>
      </c>
      <c r="D45" s="29" t="inlineStr">
        <is>
          <t>1000480</t>
        </is>
      </c>
      <c r="E45" s="29" t="inlineStr">
        <is>
          <t>CEFALEXINA 500MG COMPRIMIDOS</t>
        </is>
      </c>
      <c r="F45" s="29" t="inlineStr">
        <is>
          <t>50</t>
        </is>
      </c>
      <c r="G45" s="29" t="inlineStr">
        <is>
          <t>CEFALEXINA</t>
        </is>
      </c>
      <c r="H45" s="30" t="n">
        <v>316</v>
      </c>
      <c r="I45" s="30" t="n">
        <v>632</v>
      </c>
      <c r="J45" s="30" t="n">
        <v>316</v>
      </c>
      <c r="K45" s="31" t="n">
        <v>173.7154430379747</v>
      </c>
      <c r="L45" s="31">
        <f>$J45*$K45</f>
        <v/>
      </c>
      <c r="M45" s="37" t="inlineStr">
        <is>
          <t>Alta</t>
        </is>
      </c>
      <c r="N45" s="29" t="inlineStr">
        <is>
          <t>Homologado – confianza Alta</t>
        </is>
      </c>
      <c r="O45" s="29" t="n"/>
      <c r="P45" s="29" t="inlineStr">
        <is>
          <t>Homologación: confianza base Alta + confianza SAP Alta → Alta. Otros códigos SAP del master no están en el stock de este centro: 1005092. El material ocupa 2 filas en la hoja 1060 NQN (lote/almacén). La cantidad SAP y la física de esta vista son el total del material.</t>
        </is>
      </c>
    </row>
    <row r="46">
      <c r="A46" s="29" t="inlineStr">
        <is>
          <t>Salta</t>
        </is>
      </c>
      <c r="B46" s="29" t="inlineStr">
        <is>
          <t>1130</t>
        </is>
      </c>
      <c r="C46" s="29" t="inlineStr">
        <is>
          <t>Medicamentos</t>
        </is>
      </c>
      <c r="D46" s="29" t="inlineStr">
        <is>
          <t>1001211</t>
        </is>
      </c>
      <c r="E46" s="29" t="inlineStr">
        <is>
          <t>Simeticona comprimidos 250mg</t>
        </is>
      </c>
      <c r="F46" s="29" t="inlineStr">
        <is>
          <t>216</t>
        </is>
      </c>
      <c r="G46" s="29" t="inlineStr">
        <is>
          <t>Simeticona comprimidos x200mg</t>
        </is>
      </c>
      <c r="H46" s="30" t="n">
        <v>60</v>
      </c>
      <c r="I46" s="30" t="n">
        <v>140</v>
      </c>
      <c r="J46" s="30" t="n">
        <v>80</v>
      </c>
      <c r="K46" s="31" t="n">
        <v>685</v>
      </c>
      <c r="L46" s="31">
        <f>$J46*$K46</f>
        <v/>
      </c>
      <c r="M46" s="38" t="inlineStr">
        <is>
          <t>Baja</t>
        </is>
      </c>
      <c r="N46" s="29" t="inlineStr">
        <is>
          <t>Homologado – confianza Baja – pendiente de validación</t>
        </is>
      </c>
      <c r="O46" s="29" t="n"/>
      <c r="P46" s="29" t="inlineStr">
        <is>
          <t>Cruce por nomenclatura: dosis/presentación distinta (200MG vs 250MG); similitud 0.69.</t>
        </is>
      </c>
    </row>
    <row r="47">
      <c r="A47" s="29" t="inlineStr">
        <is>
          <t>Salta</t>
        </is>
      </c>
      <c r="B47" s="29" t="inlineStr">
        <is>
          <t>1130</t>
        </is>
      </c>
      <c r="C47" s="29" t="inlineStr">
        <is>
          <t>Descartables</t>
        </is>
      </c>
      <c r="D47" s="29" t="inlineStr">
        <is>
          <t>2000900</t>
        </is>
      </c>
      <c r="E47" s="29" t="inlineStr">
        <is>
          <t>GASA ESTERIL 10X10CM</t>
        </is>
      </c>
      <c r="F47" s="29" t="inlineStr">
        <is>
          <t>129</t>
        </is>
      </c>
      <c r="G47" s="29" t="inlineStr">
        <is>
          <t>Gasas 10 x 10</t>
        </is>
      </c>
      <c r="H47" s="30" t="n">
        <v>569</v>
      </c>
      <c r="I47" s="30" t="n">
        <v>832</v>
      </c>
      <c r="J47" s="30" t="n">
        <v>263</v>
      </c>
      <c r="K47" s="31" t="n">
        <v>208.1739718804921</v>
      </c>
      <c r="L47" s="31">
        <f>$J47*$K47</f>
        <v/>
      </c>
      <c r="M47" s="42" t="inlineStr">
        <is>
          <t>Media</t>
        </is>
      </c>
      <c r="N47" s="29" t="inlineStr">
        <is>
          <t>Homologado – confianza Media – pendiente de validación</t>
        </is>
      </c>
      <c r="O47" s="29" t="n"/>
      <c r="P47" s="29" t="inlineStr">
        <is>
          <t>Homologación: confianza base Media + confianza SAP Alta → Media. Otros códigos SAP del master no están en el stock de este centro: 2000147, 2000281, 2000299. El material ocupa 2 filas en la hoja 1130 Salta (lote/almacén). La cantidad SAP y la física de esta vista son el total del material.</t>
        </is>
      </c>
    </row>
    <row r="48">
      <c r="A48" s="29" t="inlineStr">
        <is>
          <t>Salta</t>
        </is>
      </c>
      <c r="B48" s="29" t="inlineStr">
        <is>
          <t>1130</t>
        </is>
      </c>
      <c r="C48" s="29" t="inlineStr">
        <is>
          <t>Descartables</t>
        </is>
      </c>
      <c r="D48" s="29" t="inlineStr">
        <is>
          <t>2000398</t>
        </is>
      </c>
      <c r="E48" s="29" t="inlineStr">
        <is>
          <t>MASCARA LARINGEA Nº 5</t>
        </is>
      </c>
      <c r="F48" s="29" t="inlineStr">
        <is>
          <t>404; 405; 406</t>
        </is>
      </c>
      <c r="G48" s="29" t="inlineStr">
        <is>
          <t>Mascara Laringea N 3; Mascara Laringea N 4; Mascara Laringea N 5</t>
        </is>
      </c>
      <c r="H48" s="30" t="n">
        <v>6</v>
      </c>
      <c r="I48" s="30" t="n">
        <v>14</v>
      </c>
      <c r="J48" s="30" t="n">
        <v>8</v>
      </c>
      <c r="K48" s="31" t="n">
        <v>6449.389999999999</v>
      </c>
      <c r="L48" s="31">
        <f>$J48*$K48</f>
        <v/>
      </c>
      <c r="M48" s="38" t="inlineStr">
        <is>
          <t>Baja</t>
        </is>
      </c>
      <c r="N48" s="29" t="inlineStr">
        <is>
          <t>Homologado – confianza Baja – pendiente de validación</t>
        </is>
      </c>
      <c r="O48" s="29" t="n"/>
      <c r="P48" s="29" t="inlineStr">
        <is>
          <t>Varias denominaciones del inventario físico corresponden a este material SAP (404 Mascara Laringea N 3; 405 Mascara Laringea N 4; 406 Mascara Laringea N 5). Se sumaron las cantidades físicas. Cruce por nomenclatura: calibre/talle/medida distinta; similitud 0.66. Homologación: confianza base Media + confianza SAP Media → Media. Aunque la homologación vincula estos registros, la presentación no coincide con el material imputado (calibre/talle/medida distinta; similitud 0.66). Nivel degradado a Baja: verificar si corresponde otro código SAP. Otros códigos SAP del master no están en el stock de este centro: 2000397. Homologación: confianza base Media + confianza SAP Media → Media. Otros códigos SAP del master no están en el stock de este centro: 2000397.</t>
        </is>
      </c>
    </row>
    <row r="49">
      <c r="A49" s="29" t="inlineStr">
        <is>
          <t>Salta</t>
        </is>
      </c>
      <c r="B49" s="29" t="inlineStr">
        <is>
          <t>1130</t>
        </is>
      </c>
      <c r="C49" s="29" t="inlineStr">
        <is>
          <t>Medicamentos</t>
        </is>
      </c>
      <c r="D49" s="29" t="inlineStr">
        <is>
          <t>1000816</t>
        </is>
      </c>
      <c r="E49" s="29" t="inlineStr">
        <is>
          <t>AMOXICILINA+AC.CLA 875MG/125MG x 14 COMP</t>
        </is>
      </c>
      <c r="F49" s="29" t="inlineStr">
        <is>
          <t>36</t>
        </is>
      </c>
      <c r="G49" s="29" t="inlineStr">
        <is>
          <t>Amoxicilina + Clavulanato Comprimidos X 1g</t>
        </is>
      </c>
      <c r="H49" s="30" t="n">
        <v>280</v>
      </c>
      <c r="I49" s="30" t="n">
        <v>378</v>
      </c>
      <c r="J49" s="30" t="n">
        <v>98</v>
      </c>
      <c r="K49" s="31" t="n">
        <v>508.3</v>
      </c>
      <c r="L49" s="31">
        <f>$J49*$K49</f>
        <v/>
      </c>
      <c r="M49" s="38" t="inlineStr">
        <is>
          <t>Baja</t>
        </is>
      </c>
      <c r="N49" s="29" t="inlineStr">
        <is>
          <t>Homologado – confianza Baja – pendiente de validación</t>
        </is>
      </c>
      <c r="O49" s="29" t="n"/>
      <c r="P49" s="29" t="inlineStr">
        <is>
          <t>Homologación: confianza base Alta + confianza SAP Media → Media. Aunque la homologación vincula estos registros, la presentación no coincide con el material imputado (dosis/presentación distinta (1000MG vs 125MG, 875MG); similitud 0.37). Nivel degradado a Baja: verificar si corresponde otro código SAP. Otros códigos SAP del master no están en el stock de este centro: 1000527.</t>
        </is>
      </c>
    </row>
    <row r="50">
      <c r="A50" s="29" t="inlineStr">
        <is>
          <t>Salta</t>
        </is>
      </c>
      <c r="B50" s="29" t="inlineStr">
        <is>
          <t>1130</t>
        </is>
      </c>
      <c r="C50" s="29" t="inlineStr">
        <is>
          <t>Medicamentos</t>
        </is>
      </c>
      <c r="D50" s="29" t="inlineStr">
        <is>
          <t>1000889</t>
        </is>
      </c>
      <c r="E50" s="29" t="inlineStr">
        <is>
          <t>DICLOFENAC+PRIDINOL COMPRIMIDOS</t>
        </is>
      </c>
      <c r="F50" s="29" t="inlineStr">
        <is>
          <t>96</t>
        </is>
      </c>
      <c r="G50" s="29" t="inlineStr">
        <is>
          <t>Diclofenac + Pridinol Compromidos x50/4mg</t>
        </is>
      </c>
      <c r="H50" s="30" t="n">
        <v>180</v>
      </c>
      <c r="I50" s="30" t="n">
        <v>1018</v>
      </c>
      <c r="J50" s="30" t="n">
        <v>838</v>
      </c>
      <c r="K50" s="31" t="n">
        <v>54.6</v>
      </c>
      <c r="L50" s="31">
        <f>$J50*$K50</f>
        <v/>
      </c>
      <c r="M50" s="37" t="inlineStr">
        <is>
          <t>Alta</t>
        </is>
      </c>
      <c r="N50" s="29" t="inlineStr">
        <is>
          <t>Homologado – confianza Alta</t>
        </is>
      </c>
      <c r="O50" s="29" t="n"/>
      <c r="P50" s="29" t="inlineStr">
        <is>
          <t>Homologación: confianza base Alta + confianza SAP Alta → Alta.</t>
        </is>
      </c>
    </row>
    <row r="51">
      <c r="A51" s="29" t="inlineStr">
        <is>
          <t>Salta</t>
        </is>
      </c>
      <c r="B51" s="29" t="inlineStr">
        <is>
          <t>1130</t>
        </is>
      </c>
      <c r="C51" s="29" t="inlineStr">
        <is>
          <t>Descartables</t>
        </is>
      </c>
      <c r="D51" s="29" t="inlineStr">
        <is>
          <t>2000867</t>
        </is>
      </c>
      <c r="E51" s="29" t="inlineStr">
        <is>
          <t>SONDA NASOGASTRICA K-10</t>
        </is>
      </c>
      <c r="F51" s="29" t="inlineStr">
        <is>
          <t>432; 224; 306</t>
        </is>
      </c>
      <c r="G51" s="29" t="inlineStr">
        <is>
          <t>Sonda Gastrica Fr 12; Sonda Gastrica Fr 16; SONDA NASOGASTRICA K11 o 18FR</t>
        </is>
      </c>
      <c r="H51" s="30" t="n">
        <v>10</v>
      </c>
      <c r="I51" s="30" t="n">
        <v>99</v>
      </c>
      <c r="J51" s="30" t="n">
        <v>89</v>
      </c>
      <c r="K51" s="31" t="n">
        <v>509.389</v>
      </c>
      <c r="L51" s="31">
        <f>$J51*$K51</f>
        <v/>
      </c>
      <c r="M51" s="38" t="inlineStr">
        <is>
          <t>Baja</t>
        </is>
      </c>
      <c r="N51" s="29" t="inlineStr">
        <is>
          <t>Homologado – confianza Baja – pendiente de validación</t>
        </is>
      </c>
      <c r="O51" s="29" t="n"/>
      <c r="P51" s="29" t="inlineStr">
        <is>
          <t>Varias denominaciones del inventario físico corresponden a este material SAP (432 Sonda Gastrica Fr 12; 224 Sonda Gastrica Fr 16; 306 SONDA NASOGASTRICA K11 o 18FR). Se sumaron las cantidades físicas. Homologación: confianza base Media + confianza SAP Alta → Media. Aunque la homologación vincula estos registros, la presentación no coincide con el material imputado (calibre/talle/medida distinta; similitud 0.33). Nivel degradado a Baja: verificar si corresponde otro código SAP. Homologación: confianza base Media + confianza SAP Alta → Media. Aunque la homologación vincula estos registros, la presentación no coincide con el material imputado (calibre/talle/medida distinta; similitud 0.33). Nivel degradado a Baja: verificar si corresponde otro código SAP. Homologación: confianza base Media + confianza SAP Alta → Media.</t>
        </is>
      </c>
    </row>
    <row r="52">
      <c r="A52" s="29" t="inlineStr">
        <is>
          <t>San Juan</t>
        </is>
      </c>
      <c r="B52" s="29" t="inlineStr">
        <is>
          <t>1120</t>
        </is>
      </c>
      <c r="C52" s="29" t="inlineStr">
        <is>
          <t>Medicamentos</t>
        </is>
      </c>
      <c r="D52" s="29" t="inlineStr">
        <is>
          <t>1000005</t>
        </is>
      </c>
      <c r="E52" s="29" t="inlineStr">
        <is>
          <t>AMIODARONA 150MG AMPOLLA DE 3 ML INYEC</t>
        </is>
      </c>
      <c r="F52" s="29" t="inlineStr">
        <is>
          <t>MED11</t>
        </is>
      </c>
      <c r="G52" s="29" t="inlineStr">
        <is>
          <t>Amiodarona 150 mg Amp x 3 ml</t>
        </is>
      </c>
      <c r="H52" s="30" t="n">
        <v>55</v>
      </c>
      <c r="I52" s="30" t="n">
        <v>75</v>
      </c>
      <c r="J52" s="30" t="n">
        <v>20</v>
      </c>
      <c r="K52" s="31" t="n">
        <v>1983.474363636364</v>
      </c>
      <c r="L52" s="31">
        <f>$J52*$K52</f>
        <v/>
      </c>
      <c r="M52" s="37" t="inlineStr">
        <is>
          <t>Alta</t>
        </is>
      </c>
      <c r="N52" s="29" t="inlineStr">
        <is>
          <t>Homologado – confianza Alta</t>
        </is>
      </c>
      <c r="O52" s="29" t="n"/>
      <c r="P52" s="29" t="inlineStr">
        <is>
          <t>Homologación: confianza base Alta + confianza SAP Alta → Alta. El material ocupa 3 filas en la hoja 1120 SJ (lote/almacén). La cantidad SAP y la física de esta vista son el total del material.</t>
        </is>
      </c>
    </row>
    <row r="53">
      <c r="A53" s="29" t="inlineStr">
        <is>
          <t>Salta</t>
        </is>
      </c>
      <c r="B53" s="29" t="inlineStr">
        <is>
          <t>1130</t>
        </is>
      </c>
      <c r="C53" s="29" t="inlineStr">
        <is>
          <t>Medicamentos</t>
        </is>
      </c>
      <c r="D53" s="29" t="inlineStr">
        <is>
          <t>1001083</t>
        </is>
      </c>
      <c r="E53" s="29" t="inlineStr">
        <is>
          <t>ALCON LAGRIMAS II 15ML</t>
        </is>
      </c>
      <c r="F53" s="29" t="inlineStr">
        <is>
          <t>164</t>
        </is>
      </c>
      <c r="G53" s="29" t="inlineStr">
        <is>
          <t>Lagrimas Artificiales gotas oftalmicas x 15ml</t>
        </is>
      </c>
      <c r="H53" s="30" t="n">
        <v>10</v>
      </c>
      <c r="I53" s="30" t="n">
        <v>26</v>
      </c>
      <c r="J53" s="30" t="n">
        <v>16</v>
      </c>
      <c r="K53" s="31" t="n">
        <v>2430</v>
      </c>
      <c r="L53" s="31">
        <f>$J53*$K53</f>
        <v/>
      </c>
      <c r="M53" s="38" t="inlineStr">
        <is>
          <t>Baja</t>
        </is>
      </c>
      <c r="N53" s="29" t="inlineStr">
        <is>
          <t>Homologado – confianza Baja – pendiente de validación</t>
        </is>
      </c>
      <c r="O53" s="29" t="n"/>
      <c r="P53" s="29" t="inlineStr">
        <is>
          <t>Homologación: confianza base Alta + confianza SAP Media → Media. La nomenclatura del material imputado no respalda por sí sola la equivalencia (similitud 0.43); el vínculo proviene sólo de la homologación. Nivel degradado a Baja. Otros códigos SAP del master no están en el stock de este centro: 1000784, 1005277.</t>
        </is>
      </c>
    </row>
    <row r="54">
      <c r="A54" s="29" t="inlineStr">
        <is>
          <t>Salta</t>
        </is>
      </c>
      <c r="B54" s="29" t="inlineStr">
        <is>
          <t>1130</t>
        </is>
      </c>
      <c r="C54" s="29" t="inlineStr">
        <is>
          <t>Medicamentos</t>
        </is>
      </c>
      <c r="D54" s="29" t="inlineStr">
        <is>
          <t>1000022</t>
        </is>
      </c>
      <c r="E54" s="29" t="inlineStr">
        <is>
          <t>DIPIRONA 1G AMPOLLA DE 2ML INYECTABLE</t>
        </is>
      </c>
      <c r="F54" s="29" t="inlineStr">
        <is>
          <t>106</t>
        </is>
      </c>
      <c r="G54" s="29" t="inlineStr">
        <is>
          <t>Dipirona inyectable 1amp=2ml 1gr</t>
        </is>
      </c>
      <c r="H54" s="30" t="n">
        <v>100</v>
      </c>
      <c r="I54" s="30" t="n">
        <v>157</v>
      </c>
      <c r="J54" s="30" t="n">
        <v>57</v>
      </c>
      <c r="K54" s="31" t="n">
        <v>672</v>
      </c>
      <c r="L54" s="31">
        <f>$J54*$K54</f>
        <v/>
      </c>
      <c r="M54" s="37" t="inlineStr">
        <is>
          <t>Alta</t>
        </is>
      </c>
      <c r="N54" s="29" t="inlineStr">
        <is>
          <t>Homologado – confianza Alta</t>
        </is>
      </c>
      <c r="O54" s="29" t="n"/>
      <c r="P54" s="29" t="inlineStr">
        <is>
          <t>Homologación: confianza base Alta + confianza SAP Alta → Alta.</t>
        </is>
      </c>
    </row>
    <row r="55">
      <c r="A55" s="29" t="inlineStr">
        <is>
          <t>Salta</t>
        </is>
      </c>
      <c r="B55" s="29" t="inlineStr">
        <is>
          <t>1130</t>
        </is>
      </c>
      <c r="C55" s="29" t="inlineStr">
        <is>
          <t>Medicamentos</t>
        </is>
      </c>
      <c r="D55" s="29" t="inlineStr">
        <is>
          <t>1005326</t>
        </is>
      </c>
      <c r="E55" s="29" t="inlineStr">
        <is>
          <t>BUTIL BROMURO DE HIOSCINA 10MG COMP</t>
        </is>
      </c>
      <c r="F55" s="29" t="inlineStr">
        <is>
          <t>51</t>
        </is>
      </c>
      <c r="G55" s="29" t="inlineStr">
        <is>
          <t>Hioscina Comprimidos x 10 mg</t>
        </is>
      </c>
      <c r="H55" s="30" t="n">
        <v>210</v>
      </c>
      <c r="I55" s="30" t="n">
        <v>465</v>
      </c>
      <c r="J55" s="30" t="n">
        <v>255</v>
      </c>
      <c r="K55" s="31" t="n">
        <v>147</v>
      </c>
      <c r="L55" s="31">
        <f>$J55*$K55</f>
        <v/>
      </c>
      <c r="M55" s="42" t="inlineStr">
        <is>
          <t>Media</t>
        </is>
      </c>
      <c r="N55" s="29" t="inlineStr">
        <is>
          <t>Homologado – confianza Media – pendiente de validación</t>
        </is>
      </c>
      <c r="O55" s="29" t="n"/>
      <c r="P55" s="29" t="inlineStr">
        <is>
          <t>Homologación: confianza base Media + confianza SAP Alta → Media.</t>
        </is>
      </c>
    </row>
    <row r="56">
      <c r="A56" s="29" t="inlineStr">
        <is>
          <t>Salta</t>
        </is>
      </c>
      <c r="B56" s="29" t="inlineStr">
        <is>
          <t>1130</t>
        </is>
      </c>
      <c r="C56" s="29" t="inlineStr">
        <is>
          <t>Medicamentos</t>
        </is>
      </c>
      <c r="D56" s="29" t="inlineStr">
        <is>
          <t>1000663</t>
        </is>
      </c>
      <c r="E56" s="29" t="inlineStr">
        <is>
          <t>CEFTRIAXONA 1G FRA.AMPOLLA</t>
        </is>
      </c>
      <c r="F56" s="29" t="inlineStr">
        <is>
          <t>63</t>
        </is>
      </c>
      <c r="G56" s="29" t="inlineStr">
        <is>
          <t>Ceftriaxona fco ampolla</t>
        </is>
      </c>
      <c r="H56" s="30" t="n">
        <v>10</v>
      </c>
      <c r="I56" s="30" t="n">
        <v>19</v>
      </c>
      <c r="J56" s="30" t="n">
        <v>9</v>
      </c>
      <c r="K56" s="31" t="n">
        <v>3568.074</v>
      </c>
      <c r="L56" s="31">
        <f>$J56*$K56</f>
        <v/>
      </c>
      <c r="M56" s="42" t="inlineStr">
        <is>
          <t>Media</t>
        </is>
      </c>
      <c r="N56" s="29" t="inlineStr">
        <is>
          <t>Homologado – confianza Media – pendiente de validación</t>
        </is>
      </c>
      <c r="O56" s="29" t="n"/>
      <c r="P56" s="29" t="inlineStr">
        <is>
          <t>Homologación: confianza base Media + confianza SAP Alta → Media.</t>
        </is>
      </c>
    </row>
    <row r="57">
      <c r="A57" s="29" t="inlineStr">
        <is>
          <t>San Juan</t>
        </is>
      </c>
      <c r="B57" s="29" t="inlineStr">
        <is>
          <t>1120</t>
        </is>
      </c>
      <c r="C57" s="29" t="inlineStr">
        <is>
          <t>Descartables</t>
        </is>
      </c>
      <c r="D57" s="29" t="inlineStr">
        <is>
          <t>2000003</t>
        </is>
      </c>
      <c r="E57" s="29" t="inlineStr">
        <is>
          <t>CATETER INTRAVENOSO 16G T/ABBOCATH</t>
        </is>
      </c>
      <c r="F57" s="29" t="inlineStr">
        <is>
          <t>DESC2</t>
        </is>
      </c>
      <c r="G57" s="29" t="inlineStr">
        <is>
          <t>Abbocath Nº 16</t>
        </is>
      </c>
      <c r="H57" s="30" t="n">
        <v>60</v>
      </c>
      <c r="I57" s="30" t="n">
        <v>202</v>
      </c>
      <c r="J57" s="30" t="n">
        <v>142</v>
      </c>
      <c r="K57" s="31" t="n">
        <v>214.2983333333333</v>
      </c>
      <c r="L57" s="31">
        <f>$J57*$K57</f>
        <v/>
      </c>
      <c r="M57" s="37" t="inlineStr">
        <is>
          <t>Alta</t>
        </is>
      </c>
      <c r="N57" s="29" t="inlineStr">
        <is>
          <t>Homologado – confianza Alta</t>
        </is>
      </c>
      <c r="O57" s="29" t="n"/>
      <c r="P57" s="29" t="inlineStr">
        <is>
          <t>Homologación: confianza base Alta + confianza SAP Alta → Alta. El cruce SAP–Avain identificó 2 códigos SAP como posibles equivalentes del mismo ítem de Avain (2000003, 2001218). Se imputó al primero (lógica BUSCARV); requiere validación posterior.</t>
        </is>
      </c>
    </row>
    <row r="58">
      <c r="A58" s="29" t="inlineStr">
        <is>
          <t>Salta</t>
        </is>
      </c>
      <c r="B58" s="29" t="inlineStr">
        <is>
          <t>1130</t>
        </is>
      </c>
      <c r="C58" s="29" t="inlineStr">
        <is>
          <t>Medicamentos</t>
        </is>
      </c>
      <c r="D58" s="29" t="inlineStr">
        <is>
          <t>1001306</t>
        </is>
      </c>
      <c r="E58" s="29" t="inlineStr">
        <is>
          <t>LIDOCAINA 2% 5 ML AMPOLLA</t>
        </is>
      </c>
      <c r="F58" s="29" t="inlineStr">
        <is>
          <t>168</t>
        </is>
      </c>
      <c r="G58" s="29" t="inlineStr">
        <is>
          <t>Lidocaina 2% 1 amp=5ml</t>
        </is>
      </c>
      <c r="H58" s="30" t="n">
        <v>100</v>
      </c>
      <c r="I58" s="30" t="n">
        <v>147</v>
      </c>
      <c r="J58" s="30" t="n">
        <v>47</v>
      </c>
      <c r="K58" s="31" t="n">
        <v>633.6</v>
      </c>
      <c r="L58" s="31">
        <f>$J58*$K58</f>
        <v/>
      </c>
      <c r="M58" s="37" t="inlineStr">
        <is>
          <t>Alta</t>
        </is>
      </c>
      <c r="N58" s="29" t="inlineStr">
        <is>
          <t>Homologado – confianza Alta</t>
        </is>
      </c>
      <c r="O58" s="29" t="n"/>
      <c r="P58" s="29" t="inlineStr">
        <is>
          <t>Homologación: confianza base Alta + confianza SAP Alta → Alta. Otros códigos SAP del master no están en el stock de este centro: 1000082.</t>
        </is>
      </c>
    </row>
    <row r="59">
      <c r="A59" s="29" t="inlineStr">
        <is>
          <t>Salta</t>
        </is>
      </c>
      <c r="B59" s="29" t="inlineStr">
        <is>
          <t>1130</t>
        </is>
      </c>
      <c r="C59" s="29" t="inlineStr">
        <is>
          <t>Descartables</t>
        </is>
      </c>
      <c r="D59" s="29" t="inlineStr">
        <is>
          <t>2000090</t>
        </is>
      </c>
      <c r="E59" s="29" t="inlineStr">
        <is>
          <t>MASCARA PARA NEBULIZAR ADULTO</t>
        </is>
      </c>
      <c r="F59" s="29" t="inlineStr">
        <is>
          <t>181</t>
        </is>
      </c>
      <c r="G59" s="29" t="inlineStr">
        <is>
          <t>Mascara NBZ</t>
        </is>
      </c>
      <c r="H59" s="30" t="n">
        <v>50</v>
      </c>
      <c r="I59" s="30" t="n">
        <v>66</v>
      </c>
      <c r="J59" s="30" t="n">
        <v>16</v>
      </c>
      <c r="K59" s="31" t="n">
        <v>1835.68</v>
      </c>
      <c r="L59" s="31">
        <f>$J59*$K59</f>
        <v/>
      </c>
      <c r="M59" s="38" t="inlineStr">
        <is>
          <t>Baja</t>
        </is>
      </c>
      <c r="N59" s="29" t="inlineStr">
        <is>
          <t>Homologado – confianza Baja – pendiente de validación</t>
        </is>
      </c>
      <c r="O59" s="29" t="n"/>
      <c r="P59" s="29" t="inlineStr">
        <is>
          <t>Homologación: confianza base Alta + confianza SAP Media → Media. La nomenclatura del material imputado no respalda por sí sola la equivalencia (similitud 0.39); el vínculo proviene sólo de la homologación. Nivel degradado a Baja. Otros códigos SAP del master no están en el stock de este centro: 2000167.</t>
        </is>
      </c>
    </row>
    <row r="60">
      <c r="A60" s="29" t="inlineStr">
        <is>
          <t>San Juan</t>
        </is>
      </c>
      <c r="B60" s="29" t="inlineStr">
        <is>
          <t>1120</t>
        </is>
      </c>
      <c r="C60" s="29" t="inlineStr">
        <is>
          <t>Descartables</t>
        </is>
      </c>
      <c r="D60" s="29" t="inlineStr">
        <is>
          <t>2000270</t>
        </is>
      </c>
      <c r="E60" s="29" t="inlineStr">
        <is>
          <t>GUANTES DE EXAMINACION TALLE S</t>
        </is>
      </c>
      <c r="F60" s="29" t="inlineStr">
        <is>
          <t>DESC66; DESC67; 32</t>
        </is>
      </c>
      <c r="G60" s="29" t="inlineStr">
        <is>
          <t>Guantes de examinacion Ch c/u; Guantes de examinacion G c/u; GUANTES DE EXAMINACIÓN TALLE S</t>
        </is>
      </c>
      <c r="H60" s="30" t="n">
        <v>2547</v>
      </c>
      <c r="I60" s="30" t="n">
        <v>2810</v>
      </c>
      <c r="J60" s="30" t="n">
        <v>263</v>
      </c>
      <c r="K60" s="31" t="n">
        <v>108.6617432273263</v>
      </c>
      <c r="L60" s="31">
        <f>$J60*$K60</f>
        <v/>
      </c>
      <c r="M60" s="42" t="inlineStr">
        <is>
          <t>Media</t>
        </is>
      </c>
      <c r="N60" s="29" t="inlineStr">
        <is>
          <t>Homologado – confianza Media – pendiente de validación</t>
        </is>
      </c>
      <c r="O60" s="29" t="n"/>
      <c r="P60" s="29" t="inlineStr">
        <is>
          <t>Varias denominaciones del inventario físico corresponden a este material SAP (DESC66 Guantes de examinacion Ch c/u; DESC67 Guantes de examinacion G c/u; 32 GUANTES DE EXAMINACIÓN TALLE S). Se sumaron las cantidades físicas. Cruce por nomenclatura: similitud 0.60. Homologación: confianza base Media + confianza SAP Media → Media. El cruce SAP–Avain identificó 3 códigos SAP como posibles equivalentes del mismo ítem de Avain (2000270, 2000158, 2000157). Se imputó al primero (lógica BUSCARV); requiere validación posterior. Homologación: confianza base Media + confianza SAP Media → Media. El cruce SAP–Avain identificó 3 códigos SAP como posibles equivalentes del mismo ítem de Avain (2000270, 2000158, 2000157). Se imputó al primero (lógica BUSCARV); requiere validación posterior.</t>
        </is>
      </c>
    </row>
    <row r="61">
      <c r="A61" s="29" t="inlineStr">
        <is>
          <t>Salta</t>
        </is>
      </c>
      <c r="B61" s="29" t="inlineStr">
        <is>
          <t>1130</t>
        </is>
      </c>
      <c r="C61" s="29" t="inlineStr">
        <is>
          <t>Descartables</t>
        </is>
      </c>
      <c r="D61" s="29" t="inlineStr">
        <is>
          <t>2000004</t>
        </is>
      </c>
      <c r="E61" s="29" t="inlineStr">
        <is>
          <t>CATETER INTRAVENOSO 18G T/ABBOCATH</t>
        </is>
      </c>
      <c r="F61" s="29" t="inlineStr">
        <is>
          <t>3</t>
        </is>
      </c>
      <c r="G61" s="29" t="inlineStr">
        <is>
          <t>Abbocath N° 18</t>
        </is>
      </c>
      <c r="H61" s="30" t="n">
        <v>200</v>
      </c>
      <c r="I61" s="30" t="n">
        <v>393</v>
      </c>
      <c r="J61" s="30" t="n">
        <v>193</v>
      </c>
      <c r="K61" s="31" t="n">
        <v>148.05505</v>
      </c>
      <c r="L61" s="31">
        <f>$J61*$K61</f>
        <v/>
      </c>
      <c r="M61" s="37" t="inlineStr">
        <is>
          <t>Alta</t>
        </is>
      </c>
      <c r="N61" s="29" t="inlineStr">
        <is>
          <t>Homologado – confianza Alta</t>
        </is>
      </c>
      <c r="O61" s="29" t="n"/>
      <c r="P61" s="29" t="inlineStr">
        <is>
          <t>Homologación: confianza base Alta + confianza SAP Alta → Alta.</t>
        </is>
      </c>
    </row>
    <row r="62">
      <c r="A62" s="29" t="inlineStr">
        <is>
          <t>Salta</t>
        </is>
      </c>
      <c r="B62" s="29" t="inlineStr">
        <is>
          <t>1130</t>
        </is>
      </c>
      <c r="C62" s="29" t="inlineStr">
        <is>
          <t>Descartables</t>
        </is>
      </c>
      <c r="D62" s="29" t="inlineStr">
        <is>
          <t>2000019</t>
        </is>
      </c>
      <c r="E62" s="29" t="inlineStr">
        <is>
          <t>TUBO ENDOTRAQ N° 7.5 C/BALON</t>
        </is>
      </c>
      <c r="F62" s="29" t="inlineStr">
        <is>
          <t>243; 244; 245; 246</t>
        </is>
      </c>
      <c r="G62" s="29" t="inlineStr">
        <is>
          <t>Tubo endotraqueal Fr 28 N7; Tubo endotraqueal Fr 30 N7.5; Tubo endotraqueal Fr 32 N8; Tubo endotraqueal Fr 34 N8.5</t>
        </is>
      </c>
      <c r="H62" s="30" t="n">
        <v>10</v>
      </c>
      <c r="I62" s="30" t="n">
        <v>47</v>
      </c>
      <c r="J62" s="30" t="n">
        <v>37</v>
      </c>
      <c r="K62" s="31" t="n">
        <v>743.9590000000001</v>
      </c>
      <c r="L62" s="31">
        <f>$J62*$K62</f>
        <v/>
      </c>
      <c r="M62" s="38" t="inlineStr">
        <is>
          <t>Baja</t>
        </is>
      </c>
      <c r="N62" s="29" t="inlineStr">
        <is>
          <t>Homologado – confianza Baja – pendiente de validación</t>
        </is>
      </c>
      <c r="O62" s="29" t="n"/>
      <c r="P62" s="29" t="inlineStr">
        <is>
          <t>Varias denominaciones del inventario físico corresponden a este material SAP (243 Tubo endotraqueal Fr 28 N7; 244 Tubo endotraqueal Fr 30 N7.5; 245 Tubo endotraqueal Fr 32 N8; 246 Tubo endotraqueal Fr 34 N8.5). Se sumaron las cantidades físicas. Homologación: confianza base Media + confianza SAP Media → Media. Aunque la homologación vincula estos registros, la presentación no coincide con el material imputado (calibre/talle/medida distinta; similitud 0.30). Nivel degradado a Baja: verificar si corresponde otro código SAP. El cruce SAP–Avain identificó 2 códigos SAP como posibles equivalentes del mismo ítem de Avain (2000019, 2000078). Se imputó al primero (lógica BUSCARV); requiere validación posterior. Otros códigos SAP del master no están en el stock de este centro: 2000077, 2000442, 2001365. Homologación: confianza base Media + confianza SAP Media → Media. Aunque la homologación vincula estos registros, la presentación no coincide con el material imputado (calibre/talle/medida distinta; similitud 0.31). Nivel degradado a Baja: verificar si corresponde otro código SAP. El cruce SAP–Avain identificó 2 códigos SAP como posibles equivalentes del mismo ítem de Avain (2000019, 2000078). Se imputó al primero (lógica BUSCARV); requiere validación posterior. Otros códigos SAP del master no están en el stock de este centro: 2000077, 2000442, 2001365. Homologación: confianza base Media + confianza SAP Media → Media. Aunque la homologación vincula estos registros, la presentación no coincide con el material imputado (calibre/talle/medida distinta; similitud 0.30). Nivel degradado a Baja: verificar si corresponde otro código SAP. El cruce SAP–Avain identificó 2 códigos SAP como posibles equivalentes del mismo ítem de Avain (2000019, 2000078). Se imputó al primero (lógica BUSCARV); requiere validación posterior. Otros códigos SAP del master no están en el stock de este centro: 2000077, 2000442, 2001365. Homologación: confianza base Media + confianza SAP Media → Media. Aunque la homologación vincula estos registros, la presentación no coincide con el material imputado (calibre/talle/medida distinta; similitud 0.30). Nivel degradado a Baja: verificar si corresponde otro código SAP. El cruce SAP–Avain identificó 3 códigos SAP como posibles equivalentes del mismo ítem de Avain (2000019, 2000078, 2000020). Se imputó al primero (lógica BUSCARV); requiere validación posterior. Otros códigos SAP del master no están en el stock de este centro: 2000077, 2000442, 2001365.</t>
        </is>
      </c>
    </row>
    <row r="63">
      <c r="A63" s="29" t="inlineStr">
        <is>
          <t>Salta</t>
        </is>
      </c>
      <c r="B63" s="29" t="inlineStr">
        <is>
          <t>1130</t>
        </is>
      </c>
      <c r="C63" s="29" t="inlineStr">
        <is>
          <t>Descartables</t>
        </is>
      </c>
      <c r="D63" s="29" t="inlineStr">
        <is>
          <t>2000029</t>
        </is>
      </c>
      <c r="E63" s="29" t="inlineStr">
        <is>
          <t>JERINGA 20 ML</t>
        </is>
      </c>
      <c r="F63" s="29" t="inlineStr">
        <is>
          <t>156</t>
        </is>
      </c>
      <c r="G63" s="29" t="inlineStr">
        <is>
          <t>Jeringas 20 cc</t>
        </is>
      </c>
      <c r="H63" s="30" t="n">
        <v>100</v>
      </c>
      <c r="I63" s="30" t="n">
        <v>413</v>
      </c>
      <c r="J63" s="30" t="n">
        <v>313</v>
      </c>
      <c r="K63" s="31" t="n">
        <v>84.5232</v>
      </c>
      <c r="L63" s="31">
        <f>$J63*$K63</f>
        <v/>
      </c>
      <c r="M63" s="37" t="inlineStr">
        <is>
          <t>Alta</t>
        </is>
      </c>
      <c r="N63" s="29" t="inlineStr">
        <is>
          <t>Homologado – confianza Alta</t>
        </is>
      </c>
      <c r="O63" s="29" t="n"/>
      <c r="P63" s="29" t="inlineStr">
        <is>
          <t>Homologación: confianza base Alta + confianza SAP Alta → Alta. Otros códigos SAP del master no están en el stock de este centro: 2002429, 2002430.</t>
        </is>
      </c>
    </row>
    <row r="64">
      <c r="A64" s="29" t="inlineStr">
        <is>
          <t>San Juan</t>
        </is>
      </c>
      <c r="B64" s="29" t="inlineStr">
        <is>
          <t>1120</t>
        </is>
      </c>
      <c r="C64" s="29" t="inlineStr">
        <is>
          <t>Descartables</t>
        </is>
      </c>
      <c r="D64" s="29" t="inlineStr">
        <is>
          <t>2002459</t>
        </is>
      </c>
      <c r="E64" s="29" t="inlineStr">
        <is>
          <t>GUANTE ESTERIL Nº 7</t>
        </is>
      </c>
      <c r="F64" s="29" t="inlineStr">
        <is>
          <t>DESC69; DESC71; DESC72</t>
        </is>
      </c>
      <c r="G64" s="29" t="inlineStr">
        <is>
          <t>Guantes esteriles 6.5; Guantes Estériles 7.5; Guantes Estériles 8</t>
        </is>
      </c>
      <c r="H64" s="30" t="n">
        <v>50</v>
      </c>
      <c r="I64" s="30" t="n">
        <v>116</v>
      </c>
      <c r="J64" s="30" t="n">
        <v>66</v>
      </c>
      <c r="K64" s="31" t="n">
        <v>395.72</v>
      </c>
      <c r="L64" s="31">
        <f>$J64*$K64</f>
        <v/>
      </c>
      <c r="M64" s="38" t="inlineStr">
        <is>
          <t>Baja</t>
        </is>
      </c>
      <c r="N64" s="29" t="inlineStr">
        <is>
          <t>Homologado – confianza Baja – pendiente de validación</t>
        </is>
      </c>
      <c r="O64" s="29" t="n"/>
      <c r="P64" s="29" t="inlineStr">
        <is>
          <t>Varias denominaciones del inventario físico corresponden a este material SAP (DESC69 Guantes esteriles 6.5; DESC71 Guantes Estériles 7.5; DESC72 Guantes Estériles 8). Se sumaron las cantidades físicas. Cruce por nomenclatura: calibre/talle/medida distinta; similitud 0.58. El cruce SAP–Avain identificó 2 códigos SAP como posibles equivalentes del mismo ítem de Avain (2002459, 2001761). Se imputó al primero (lógica BUSCARV); requiere validación posterior. Cruce por nomenclatura: calibre/talle/medida distinta; similitud 0.60. El cruce SAP–Avain identificó 2 códigos SAP como posibles equivalentes del mismo ítem de Avain (2002459, 2000021). Se imputó al primero (lógica BUSCARV); requiere validación posterior. Cruce por nomenclatura: calibre/talle/medida distinta; similitud 0.67. El cruce SAP–Avain identificó 2 códigos SAP como posibles equivalentes del mismo ítem de Avain (2002459, 2000022). Se imputó al primero (lógica BUSCARV); requiere validación posterior.</t>
        </is>
      </c>
    </row>
    <row r="65">
      <c r="A65" s="29" t="inlineStr">
        <is>
          <t>Salta</t>
        </is>
      </c>
      <c r="B65" s="29" t="inlineStr">
        <is>
          <t>1130</t>
        </is>
      </c>
      <c r="C65" s="29" t="inlineStr">
        <is>
          <t>Medicamentos</t>
        </is>
      </c>
      <c r="D65" s="29" t="inlineStr">
        <is>
          <t>1000002</t>
        </is>
      </c>
      <c r="E65" s="29" t="inlineStr">
        <is>
          <t>ADRENALINA 1MG AMPOLLA DE 1 ML INYEC</t>
        </is>
      </c>
      <c r="F65" s="29" t="inlineStr">
        <is>
          <t>14</t>
        </is>
      </c>
      <c r="G65" s="29" t="inlineStr">
        <is>
          <t>Adrenalina 1 amp=1ml</t>
        </is>
      </c>
      <c r="H65" s="30" t="n">
        <v>10</v>
      </c>
      <c r="I65" s="30" t="n">
        <v>78</v>
      </c>
      <c r="J65" s="30" t="n">
        <v>68</v>
      </c>
      <c r="K65" s="31" t="n">
        <v>362.359</v>
      </c>
      <c r="L65" s="31">
        <f>$J65*$K65</f>
        <v/>
      </c>
      <c r="M65" s="42" t="inlineStr">
        <is>
          <t>Media</t>
        </is>
      </c>
      <c r="N65" s="29" t="inlineStr">
        <is>
          <t>Homologado – confianza Media – pendiente de validación</t>
        </is>
      </c>
      <c r="O65" s="29" t="n"/>
      <c r="P65" s="29" t="inlineStr">
        <is>
          <t>Homologación: confianza base Media + confianza SAP Alta → Media.</t>
        </is>
      </c>
    </row>
    <row r="66">
      <c r="A66" s="29" t="inlineStr">
        <is>
          <t>Salta</t>
        </is>
      </c>
      <c r="B66" s="29" t="inlineStr">
        <is>
          <t>1130</t>
        </is>
      </c>
      <c r="C66" s="29" t="inlineStr">
        <is>
          <t>Descartables</t>
        </is>
      </c>
      <c r="D66" s="29" t="inlineStr">
        <is>
          <t>2000100</t>
        </is>
      </c>
      <c r="E66" s="29" t="inlineStr">
        <is>
          <t>BOLSA COLECTORA DE ORINA X 2000 ML</t>
        </is>
      </c>
      <c r="F66" s="29" t="inlineStr">
        <is>
          <t>48</t>
        </is>
      </c>
      <c r="G66" s="29" t="inlineStr">
        <is>
          <t>Bolsa Colectora p/orina</t>
        </is>
      </c>
      <c r="H66" s="30" t="n">
        <v>10</v>
      </c>
      <c r="I66" s="30" t="n">
        <v>66</v>
      </c>
      <c r="J66" s="30" t="n">
        <v>56</v>
      </c>
      <c r="K66" s="31" t="n">
        <v>406.43</v>
      </c>
      <c r="L66" s="31">
        <f>$J66*$K66</f>
        <v/>
      </c>
      <c r="M66" s="37" t="inlineStr">
        <is>
          <t>Alta</t>
        </is>
      </c>
      <c r="N66" s="29" t="inlineStr">
        <is>
          <t>Homologado – confianza Alta</t>
        </is>
      </c>
      <c r="O66" s="29" t="n"/>
      <c r="P66" s="29" t="inlineStr">
        <is>
          <t>Homologación: confianza base Alta + confianza SAP Alta → Alta.</t>
        </is>
      </c>
    </row>
    <row r="67">
      <c r="A67" s="29" t="inlineStr">
        <is>
          <t>San Juan</t>
        </is>
      </c>
      <c r="B67" s="29" t="inlineStr">
        <is>
          <t>1120</t>
        </is>
      </c>
      <c r="C67" s="29" t="inlineStr">
        <is>
          <t>Descartables</t>
        </is>
      </c>
      <c r="D67" s="29" t="inlineStr">
        <is>
          <t>2000900</t>
        </is>
      </c>
      <c r="E67" s="29" t="inlineStr">
        <is>
          <t>GASA ESTERIL 10X10CM</t>
        </is>
      </c>
      <c r="F67" s="29" t="inlineStr">
        <is>
          <t>DESC64</t>
        </is>
      </c>
      <c r="G67" s="29" t="inlineStr">
        <is>
          <t>Gasas 10 x 10 cm</t>
        </is>
      </c>
      <c r="H67" s="30" t="n">
        <v>96</v>
      </c>
      <c r="I67" s="30" t="n">
        <v>281</v>
      </c>
      <c r="J67" s="30" t="n">
        <v>185</v>
      </c>
      <c r="K67" s="31" t="n">
        <v>106.9797916666667</v>
      </c>
      <c r="L67" s="31">
        <f>$J67*$K67</f>
        <v/>
      </c>
      <c r="M67" s="42" t="inlineStr">
        <is>
          <t>Media</t>
        </is>
      </c>
      <c r="N67" s="29" t="inlineStr">
        <is>
          <t>Homologado – confianza Media – pendiente de validación</t>
        </is>
      </c>
      <c r="O67" s="29" t="n"/>
      <c r="P67" s="29" t="inlineStr">
        <is>
          <t>Homologación: confianza base Media + confianza SAP Alta → Media. Otros códigos SAP del master no están en el stock de este centro: 2000147, 2000281, 2000299.</t>
        </is>
      </c>
    </row>
    <row r="68">
      <c r="A68" s="29" t="inlineStr">
        <is>
          <t>Salta</t>
        </is>
      </c>
      <c r="B68" s="29" t="inlineStr">
        <is>
          <t>1130</t>
        </is>
      </c>
      <c r="C68" s="29" t="inlineStr">
        <is>
          <t>Descartables</t>
        </is>
      </c>
      <c r="D68" s="29" t="inlineStr">
        <is>
          <t>2000005</t>
        </is>
      </c>
      <c r="E68" s="29" t="inlineStr">
        <is>
          <t>CATETER INTRAVENOSO 20G T/ABBOCATH</t>
        </is>
      </c>
      <c r="F68" s="29" t="inlineStr">
        <is>
          <t>4</t>
        </is>
      </c>
      <c r="G68" s="29" t="inlineStr">
        <is>
          <t>Abbocath N° 20</t>
        </is>
      </c>
      <c r="H68" s="30" t="n">
        <v>300</v>
      </c>
      <c r="I68" s="30" t="n">
        <v>420</v>
      </c>
      <c r="J68" s="30" t="n">
        <v>120</v>
      </c>
      <c r="K68" s="31" t="n">
        <v>163.6124</v>
      </c>
      <c r="L68" s="31">
        <f>$J68*$K68</f>
        <v/>
      </c>
      <c r="M68" s="37" t="inlineStr">
        <is>
          <t>Alta</t>
        </is>
      </c>
      <c r="N68" s="29" t="inlineStr">
        <is>
          <t>Homologado – confianza Alta</t>
        </is>
      </c>
      <c r="O68" s="29" t="n"/>
      <c r="P68" s="29" t="inlineStr">
        <is>
          <t>Homologación: confianza base Alta + confianza SAP Alta → Alta.</t>
        </is>
      </c>
    </row>
    <row r="69">
      <c r="A69" s="29" t="inlineStr">
        <is>
          <t>Salta</t>
        </is>
      </c>
      <c r="B69" s="29" t="inlineStr">
        <is>
          <t>1130</t>
        </is>
      </c>
      <c r="C69" s="29" t="inlineStr">
        <is>
          <t>Medicamentos</t>
        </is>
      </c>
      <c r="D69" s="29" t="inlineStr">
        <is>
          <t>1001233</t>
        </is>
      </c>
      <c r="E69" s="29" t="inlineStr">
        <is>
          <t>DIFENHIDRAMINA 10 MG X 1 ML AMP</t>
        </is>
      </c>
      <c r="F69" s="29" t="inlineStr">
        <is>
          <t>101</t>
        </is>
      </c>
      <c r="G69" s="29" t="inlineStr">
        <is>
          <t>Difenhidramina amp Ampolla x 10 mg</t>
        </is>
      </c>
      <c r="H69" s="30" t="n">
        <v>300</v>
      </c>
      <c r="I69" s="30" t="n">
        <v>317</v>
      </c>
      <c r="J69" s="30" t="n">
        <v>17</v>
      </c>
      <c r="K69" s="31" t="n">
        <v>1082.533333333333</v>
      </c>
      <c r="L69" s="31">
        <f>$J69*$K69</f>
        <v/>
      </c>
      <c r="M69" s="42" t="inlineStr">
        <is>
          <t>Media</t>
        </is>
      </c>
      <c r="N69" s="29" t="inlineStr">
        <is>
          <t>Homologado – confianza Media – pendiente de validación</t>
        </is>
      </c>
      <c r="O69" s="29" t="n"/>
      <c r="P69" s="29" t="inlineStr">
        <is>
          <t>Homologación: confianza base Media + confianza SAP Alta → Media.</t>
        </is>
      </c>
    </row>
    <row r="70">
      <c r="A70" s="29" t="inlineStr">
        <is>
          <t>Neuquén</t>
        </is>
      </c>
      <c r="B70" s="29" t="inlineStr">
        <is>
          <t>1060</t>
        </is>
      </c>
      <c r="C70" s="29" t="inlineStr">
        <is>
          <t>Descartables</t>
        </is>
      </c>
      <c r="D70" s="29" t="inlineStr">
        <is>
          <t>2000568</t>
        </is>
      </c>
      <c r="E70" s="29" t="inlineStr">
        <is>
          <t>MORDILLOS DE FIJACION TUBO ENDOTRAQUEAL</t>
        </is>
      </c>
      <c r="F70" s="29" t="inlineStr">
        <is>
          <t>519; 520; 521; 336; 344</t>
        </is>
      </c>
      <c r="G70" s="29" t="inlineStr">
        <is>
          <t>TUBO ENDOTRAQUEAL N°; TUBO ENDOTRAQUEAL N°; TUBO ENDOTRAQUEAL N°; TUBO ENDOTRAQUEALES 8.5; TUBOS ENDOTRAQUEAL</t>
        </is>
      </c>
      <c r="H70" s="30" t="n">
        <v>49</v>
      </c>
      <c r="I70" s="30" t="n">
        <v>50</v>
      </c>
      <c r="J70" s="30" t="n">
        <v>1</v>
      </c>
      <c r="K70" s="31" t="n">
        <v>15852.12244897959</v>
      </c>
      <c r="L70" s="31">
        <f>$J70*$K70</f>
        <v/>
      </c>
      <c r="M70" s="38" t="inlineStr">
        <is>
          <t>Baja</t>
        </is>
      </c>
      <c r="N70" s="29" t="inlineStr">
        <is>
          <t>Homologado – confianza Baja – pendiente de validación</t>
        </is>
      </c>
      <c r="O70" s="29" t="n"/>
      <c r="P70" s="29" t="inlineStr">
        <is>
          <t>Varias denominaciones del inventario físico corresponden a este material SAP (519 TUBO ENDOTRAQUEAL N°; 520 TUBO ENDOTRAQUEAL N°; 521 TUBO ENDOTRAQUEAL N°; 336 TUBO ENDOTRAQUEALES 8.5; 344 TUBOS ENDOTRAQUEAL). Se sumaron las cantidades físicas. El código Avain 519 figura en la homologación como «Clotrimazol» (master M15-006), pero en el inventario físico corresponde a «TUBO ENDOTRAQUEAL N°». El código no coincide con el producto: no se usó el vínculo de la homologación y se cruzó por nomenclatura. A revisar con los responsables de la base. Cruce por nomenclatura: similitud 0.55. Cruce por nomenclatura: similitud 0.55. El código Avain 521 figura en la homologación como «Fitomenadiona» (master M16-003), pero en el inventario físico corresponde a «TUBO ENDOTRAQUEAL N°». El código no coincide con el producto: no se usó el vínculo de la homologación y se cruzó por nomenclatura. A revisar con los responsables de la base. Cruce por nomenclatura: similitud 0.55. Cruce por nomenclatura: similitud 0.46. Cruce por nomenclatura: similitud 0.61. El material ocupa 2 filas en la hoja 1060 NQN (lote/almacén). La cantidad SAP y la física de esta vista son el total del material.</t>
        </is>
      </c>
    </row>
    <row r="71">
      <c r="A71" s="29" t="inlineStr">
        <is>
          <t>Salta</t>
        </is>
      </c>
      <c r="B71" s="29" t="inlineStr">
        <is>
          <t>1130</t>
        </is>
      </c>
      <c r="C71" s="29" t="inlineStr">
        <is>
          <t>Descartables</t>
        </is>
      </c>
      <c r="D71" s="29" t="inlineStr">
        <is>
          <t>2000037</t>
        </is>
      </c>
      <c r="E71" s="29" t="inlineStr">
        <is>
          <t>TERMOMETRO DIGITAL</t>
        </is>
      </c>
      <c r="F71" s="29" t="inlineStr">
        <is>
          <t>234; 277</t>
        </is>
      </c>
      <c r="G71" s="29" t="inlineStr">
        <is>
          <t>Termometro axilar; Termometro Infrarojo</t>
        </is>
      </c>
      <c r="H71" s="30" t="n">
        <v>12</v>
      </c>
      <c r="I71" s="30" t="n">
        <v>16</v>
      </c>
      <c r="J71" s="30" t="n">
        <v>4</v>
      </c>
      <c r="K71" s="31" t="n">
        <v>3895.793333333333</v>
      </c>
      <c r="L71" s="31">
        <f>$J71*$K71</f>
        <v/>
      </c>
      <c r="M71" s="38" t="inlineStr">
        <is>
          <t>Baja</t>
        </is>
      </c>
      <c r="N71" s="29" t="inlineStr">
        <is>
          <t>Homologado – confianza Baja – pendiente de validación</t>
        </is>
      </c>
      <c r="O71" s="29" t="n"/>
      <c r="P71" s="29" t="inlineStr">
        <is>
          <t>Varias denominaciones del inventario físico corresponden a este material SAP (234 Termometro axilar; 277 Termometro Infrarojo). Se sumaron las cantidades físicas. Homologación: confianza base Media + confianza SAP Alta → Media. La nomenclatura del material imputado no respalda por sí sola la equivalencia (similitud 0.50); el vínculo proviene sólo de la homologación. Nivel degradado a Baja. Homologación: confianza base Media + confianza SAP Alta → Media. La nomenclatura del material imputado no respalda por sí sola la equivalencia (similitud 0.48); el vínculo proviene sólo de la homologación. Nivel degradado a Baja.</t>
        </is>
      </c>
    </row>
    <row r="72">
      <c r="A72" s="29" t="inlineStr">
        <is>
          <t>Salta</t>
        </is>
      </c>
      <c r="B72" s="29" t="inlineStr">
        <is>
          <t>1130</t>
        </is>
      </c>
      <c r="C72" s="29" t="inlineStr">
        <is>
          <t>Medicamentos</t>
        </is>
      </c>
      <c r="D72" s="29" t="inlineStr">
        <is>
          <t>1000290</t>
        </is>
      </c>
      <c r="E72" s="29" t="inlineStr">
        <is>
          <t>AGUA DESTILADA DE 10 ML</t>
        </is>
      </c>
      <c r="F72" s="29" t="inlineStr">
        <is>
          <t>17</t>
        </is>
      </c>
      <c r="G72" s="29" t="inlineStr">
        <is>
          <t>Agua para Inyectable 1 amp=10ml</t>
        </is>
      </c>
      <c r="H72" s="30" t="n">
        <v>20</v>
      </c>
      <c r="I72" s="30" t="n">
        <v>49</v>
      </c>
      <c r="J72" s="30" t="n">
        <v>29</v>
      </c>
      <c r="K72" s="31" t="n">
        <v>529.2</v>
      </c>
      <c r="L72" s="31">
        <f>$J72*$K72</f>
        <v/>
      </c>
      <c r="M72" s="38" t="inlineStr">
        <is>
          <t>Baja</t>
        </is>
      </c>
      <c r="N72" s="29" t="inlineStr">
        <is>
          <t>Homologado – confianza Baja – pendiente de validación</t>
        </is>
      </c>
      <c r="O72" s="29" t="n"/>
      <c r="P72" s="29" t="inlineStr">
        <is>
          <t>Homologado al master M13-006, pero sus códigos SAP (1000016) no figuran en el stock SAP de este centro. Cruce por nomenclatura: dosis coincide; similitud 0.50. El cruce SAP–Avain identificó 2 códigos SAP como posibles equivalentes del mismo ítem de Avain (1000290, 1000003). Se imputó al primero (lógica BUSCARV); requiere validación posterior.</t>
        </is>
      </c>
    </row>
    <row r="73">
      <c r="A73" s="29" t="inlineStr">
        <is>
          <t>Salta</t>
        </is>
      </c>
      <c r="B73" s="29" t="inlineStr">
        <is>
          <t>1130</t>
        </is>
      </c>
      <c r="C73" s="29" t="inlineStr">
        <is>
          <t>Descartables</t>
        </is>
      </c>
      <c r="D73" s="29" t="inlineStr">
        <is>
          <t>2000244</t>
        </is>
      </c>
      <c r="E73" s="29" t="inlineStr">
        <is>
          <t>SONDA FOLEY 2 VIAS Nº16 DE LÁTEX</t>
        </is>
      </c>
      <c r="F73" s="29" t="inlineStr">
        <is>
          <t>221; 222</t>
        </is>
      </c>
      <c r="G73" s="29" t="inlineStr">
        <is>
          <t>Sonda Foley Fr 16; Sonda Foley Fr 18</t>
        </is>
      </c>
      <c r="H73" s="30" t="n">
        <v>6</v>
      </c>
      <c r="I73" s="30" t="n">
        <v>15</v>
      </c>
      <c r="J73" s="30" t="n">
        <v>9</v>
      </c>
      <c r="K73" s="31" t="n">
        <v>1696.1</v>
      </c>
      <c r="L73" s="31">
        <f>$J73*$K73</f>
        <v/>
      </c>
      <c r="M73" s="38" t="inlineStr">
        <is>
          <t>Baja</t>
        </is>
      </c>
      <c r="N73" s="29" t="inlineStr">
        <is>
          <t>Homologado – confianza Baja – pendiente de validación</t>
        </is>
      </c>
      <c r="O73" s="29" t="n"/>
      <c r="P73" s="29" t="inlineStr">
        <is>
          <t>Varias denominaciones del inventario físico corresponden a este material SAP (221 Sonda Foley Fr 16; 222 Sonda Foley Fr 18). Se sumaron las cantidades físicas. Homologación: confianza base Media + confianza SAP Media → Media. La nomenclatura del material imputado no respalda por sí sola la equivalencia (similitud 0.40); el vínculo proviene sólo de la homologación. Nivel degradado a Baja. Otros códigos SAP del master no están en el stock de este centro: 2000093, 2000066, 2000330, 2000201. Homologación: confianza base Media + confianza SAP Media → Media. Aunque la homologación vincula estos registros, la presentación no coincide con el material imputado (calibre/talle/medida distinta; similitud 0.38). Nivel degradado a Baja: verificar si corresponde otro código SAP. Otros códigos SAP del master no están en el stock de este centro: 2000093, 2000066, 2000330, 2000201.</t>
        </is>
      </c>
    </row>
    <row r="74">
      <c r="A74" s="29" t="inlineStr">
        <is>
          <t>Salta</t>
        </is>
      </c>
      <c r="B74" s="29" t="inlineStr">
        <is>
          <t>1130</t>
        </is>
      </c>
      <c r="C74" s="29" t="inlineStr">
        <is>
          <t>Descartables</t>
        </is>
      </c>
      <c r="D74" s="29" t="inlineStr">
        <is>
          <t>2000006</t>
        </is>
      </c>
      <c r="E74" s="29" t="inlineStr">
        <is>
          <t>CATETER INTRAVENOSO 22G T/ABBOCATH</t>
        </is>
      </c>
      <c r="F74" s="29" t="inlineStr">
        <is>
          <t>5; 6</t>
        </is>
      </c>
      <c r="G74" s="29" t="inlineStr">
        <is>
          <t>Abbocath N° 22; Abbocath N° 24</t>
        </is>
      </c>
      <c r="H74" s="30" t="n">
        <v>100</v>
      </c>
      <c r="I74" s="30" t="n">
        <v>189</v>
      </c>
      <c r="J74" s="30" t="n">
        <v>89</v>
      </c>
      <c r="K74" s="31" t="n">
        <v>170.5027</v>
      </c>
      <c r="L74" s="31">
        <f>$J74*$K74</f>
        <v/>
      </c>
      <c r="M74" s="38" t="inlineStr">
        <is>
          <t>Baja</t>
        </is>
      </c>
      <c r="N74" s="29" t="inlineStr">
        <is>
          <t>Homologado – confianza Baja – pendiente de validación</t>
        </is>
      </c>
      <c r="O74" s="29" t="n"/>
      <c r="P74" s="29" t="inlineStr">
        <is>
          <t>Varias denominaciones del inventario físico corresponden a este material SAP (5 Abbocath N° 22; 6 Abbocath N° 24). Se sumaron las cantidades físicas. Homologación: confianza base Alta + confianza SAP Alta → Alta. Homologación: confianza base Media + confianza SAP Media → Media. La nomenclatura del material imputado no respalda por sí sola la equivalencia (similitud 0.31); el vínculo proviene sólo de la homologación. Nivel degradado a Baja. Otros códigos SAP del master no están en el stock de este centro: 2000641.</t>
        </is>
      </c>
    </row>
    <row r="75">
      <c r="A75" s="29" t="inlineStr">
        <is>
          <t>Salta</t>
        </is>
      </c>
      <c r="B75" s="29" t="inlineStr">
        <is>
          <t>1130</t>
        </is>
      </c>
      <c r="C75" s="29" t="inlineStr">
        <is>
          <t>Medicamentos</t>
        </is>
      </c>
      <c r="D75" s="29" t="inlineStr">
        <is>
          <t>1000827</t>
        </is>
      </c>
      <c r="E75" s="29" t="inlineStr">
        <is>
          <t>BETAMETASONA 15G CREMA</t>
        </is>
      </c>
      <c r="F75" s="29" t="inlineStr">
        <is>
          <t>44</t>
        </is>
      </c>
      <c r="G75" s="29" t="inlineStr">
        <is>
          <t>Betametasona Crema</t>
        </is>
      </c>
      <c r="H75" s="30" t="n">
        <v>50</v>
      </c>
      <c r="I75" s="30" t="n">
        <v>54</v>
      </c>
      <c r="J75" s="30" t="n">
        <v>4</v>
      </c>
      <c r="K75" s="31" t="n">
        <v>3768.732</v>
      </c>
      <c r="L75" s="31">
        <f>$J75*$K75</f>
        <v/>
      </c>
      <c r="M75" s="42" t="inlineStr">
        <is>
          <t>Media</t>
        </is>
      </c>
      <c r="N75" s="29" t="inlineStr">
        <is>
          <t>Homologado – confianza Media – pendiente de validación</t>
        </is>
      </c>
      <c r="O75" s="29" t="n"/>
      <c r="P75" s="29" t="inlineStr">
        <is>
          <t>Cruce por nomenclatura: una nomenclatura no informa dosis; similitud 0.84.</t>
        </is>
      </c>
    </row>
    <row r="76">
      <c r="A76" s="29" t="inlineStr">
        <is>
          <t>San Juan</t>
        </is>
      </c>
      <c r="B76" s="29" t="inlineStr">
        <is>
          <t>1120</t>
        </is>
      </c>
      <c r="C76" s="29" t="inlineStr">
        <is>
          <t>Descartables</t>
        </is>
      </c>
      <c r="D76" s="29" t="inlineStr">
        <is>
          <t>2000039</t>
        </is>
      </c>
      <c r="E76" s="29" t="inlineStr">
        <is>
          <t>BOLSA DE RESUCITACION MANUAL (TIPO AMBU)</t>
        </is>
      </c>
      <c r="F76" s="29" t="inlineStr">
        <is>
          <t>DESC27</t>
        </is>
      </c>
      <c r="G76" s="29" t="inlineStr">
        <is>
          <t>Bolsa de Resucitación manual (tipo Ambú) con reservorio adulto</t>
        </is>
      </c>
      <c r="H76" s="30" t="n">
        <v>5</v>
      </c>
      <c r="I76" s="30" t="n">
        <v>6</v>
      </c>
      <c r="J76" s="30" t="n">
        <v>1</v>
      </c>
      <c r="K76" s="31" t="n">
        <v>14139.408</v>
      </c>
      <c r="L76" s="31">
        <f>$J76*$K76</f>
        <v/>
      </c>
      <c r="M76" s="37" t="inlineStr">
        <is>
          <t>Alta</t>
        </is>
      </c>
      <c r="N76" s="29" t="inlineStr">
        <is>
          <t>Homologado – confianza Alta</t>
        </is>
      </c>
      <c r="O76" s="29" t="n"/>
      <c r="P76" s="29" t="inlineStr">
        <is>
          <t>Cruce por nomenclatura: similitud 0.87.</t>
        </is>
      </c>
    </row>
    <row r="77">
      <c r="A77" s="29" t="inlineStr">
        <is>
          <t>Neuquén</t>
        </is>
      </c>
      <c r="B77" s="29" t="inlineStr">
        <is>
          <t>1060</t>
        </is>
      </c>
      <c r="C77" s="29" t="inlineStr">
        <is>
          <t>Medicamentos</t>
        </is>
      </c>
      <c r="D77" s="29" t="inlineStr">
        <is>
          <t>1000040</t>
        </is>
      </c>
      <c r="E77" s="29" t="inlineStr">
        <is>
          <t>PINZA KOCHER RECTA 14CM</t>
        </is>
      </c>
      <c r="F77" s="29" t="inlineStr">
        <is>
          <t>534</t>
        </is>
      </c>
      <c r="G77" s="29" t="inlineStr">
        <is>
          <t>PINZA KOCHER</t>
        </is>
      </c>
      <c r="H77" s="30" t="n">
        <v>3</v>
      </c>
      <c r="I77" s="30" t="n">
        <v>51</v>
      </c>
      <c r="J77" s="30" t="n">
        <v>48</v>
      </c>
      <c r="K77" s="31" t="n">
        <v>273.52</v>
      </c>
      <c r="L77" s="31">
        <f>$J77*$K77</f>
        <v/>
      </c>
      <c r="M77" s="42" t="inlineStr">
        <is>
          <t>Media</t>
        </is>
      </c>
      <c r="N77" s="29" t="inlineStr">
        <is>
          <t>Homologado – confianza Media – pendiente de validación</t>
        </is>
      </c>
      <c r="O77" s="29" t="n"/>
      <c r="P77" s="29" t="inlineStr">
        <is>
          <t>Cruce por nomenclatura: una nomenclatura no informa dosis; similitud 0.76.</t>
        </is>
      </c>
    </row>
    <row r="78">
      <c r="A78" s="29" t="inlineStr">
        <is>
          <t>Salta</t>
        </is>
      </c>
      <c r="B78" s="29" t="inlineStr">
        <is>
          <t>1130</t>
        </is>
      </c>
      <c r="C78" s="29" t="inlineStr">
        <is>
          <t>Descartables</t>
        </is>
      </c>
      <c r="D78" s="29" t="inlineStr">
        <is>
          <t>2002417</t>
        </is>
      </c>
      <c r="E78" s="29" t="inlineStr">
        <is>
          <t>VASELINA SOLIDA X 60 GRS DROGAL</t>
        </is>
      </c>
      <c r="F78" s="29" t="inlineStr">
        <is>
          <t>352</t>
        </is>
      </c>
      <c r="G78" s="29" t="inlineStr">
        <is>
          <t>Vaselina Solida 60mg</t>
        </is>
      </c>
      <c r="H78" s="30" t="n">
        <v>20</v>
      </c>
      <c r="I78" s="30" t="n">
        <v>31</v>
      </c>
      <c r="J78" s="30" t="n">
        <v>11</v>
      </c>
      <c r="K78" s="31" t="n">
        <v>1137</v>
      </c>
      <c r="L78" s="31">
        <f>$J78*$K78</f>
        <v/>
      </c>
      <c r="M78" s="38" t="inlineStr">
        <is>
          <t>Baja</t>
        </is>
      </c>
      <c r="N78" s="29" t="inlineStr">
        <is>
          <t>Homologado – confianza Baja – pendiente de validación</t>
        </is>
      </c>
      <c r="O78" s="29" t="n"/>
      <c r="P78" s="29" t="inlineStr">
        <is>
          <t>Cruce por nomenclatura: dosis/presentación distinta (60MG vs 60000MG); similitud 0.79.</t>
        </is>
      </c>
    </row>
    <row r="79">
      <c r="A79" s="29" t="inlineStr">
        <is>
          <t>Salta</t>
        </is>
      </c>
      <c r="B79" s="29" t="inlineStr">
        <is>
          <t>1130</t>
        </is>
      </c>
      <c r="C79" s="29" t="inlineStr">
        <is>
          <t>Medicamentos</t>
        </is>
      </c>
      <c r="D79" s="29" t="inlineStr">
        <is>
          <t>1000021</t>
        </is>
      </c>
      <c r="E79" s="29" t="inlineStr">
        <is>
          <t>DIAZEPAM 10MG AMPOLLA DE 2ML INYECTABLE</t>
        </is>
      </c>
      <c r="F79" s="29" t="inlineStr">
        <is>
          <t>95</t>
        </is>
      </c>
      <c r="G79" s="29" t="inlineStr">
        <is>
          <t>Diazepam 1 amp=2ml x10mg</t>
        </is>
      </c>
      <c r="H79" s="30" t="n">
        <v>30</v>
      </c>
      <c r="I79" s="30" t="n">
        <v>58</v>
      </c>
      <c r="J79" s="30" t="n">
        <v>28</v>
      </c>
      <c r="K79" s="31" t="n">
        <v>440.7886666666666</v>
      </c>
      <c r="L79" s="31">
        <f>$J79*$K79</f>
        <v/>
      </c>
      <c r="M79" s="37" t="inlineStr">
        <is>
          <t>Alta</t>
        </is>
      </c>
      <c r="N79" s="29" t="inlineStr">
        <is>
          <t>Homologado – confianza Alta</t>
        </is>
      </c>
      <c r="O79" s="29" t="n"/>
      <c r="P79" s="29" t="inlineStr">
        <is>
          <t>Homologación: confianza base Alta + confianza SAP Alta → Alta.</t>
        </is>
      </c>
    </row>
    <row r="80">
      <c r="A80" s="29" t="inlineStr">
        <is>
          <t>Salta</t>
        </is>
      </c>
      <c r="B80" s="29" t="inlineStr">
        <is>
          <t>1130</t>
        </is>
      </c>
      <c r="C80" s="29" t="inlineStr">
        <is>
          <t>Descartables</t>
        </is>
      </c>
      <c r="D80" s="29" t="inlineStr">
        <is>
          <t>2000363</t>
        </is>
      </c>
      <c r="E80" s="29" t="inlineStr">
        <is>
          <t>MASCARA PARA O2 ADULTO CON RESERVORIO</t>
        </is>
      </c>
      <c r="F80" s="29" t="inlineStr">
        <is>
          <t>182</t>
        </is>
      </c>
      <c r="G80" s="29" t="inlineStr">
        <is>
          <t>Máscaras para oxigeno c/ reservorio</t>
        </is>
      </c>
      <c r="H80" s="30" t="n">
        <v>200</v>
      </c>
      <c r="I80" s="30" t="n">
        <v>210</v>
      </c>
      <c r="J80" s="30" t="n">
        <v>10</v>
      </c>
      <c r="K80" s="31" t="n">
        <v>1168.985</v>
      </c>
      <c r="L80" s="31">
        <f>$J80*$K80</f>
        <v/>
      </c>
      <c r="M80" s="42" t="inlineStr">
        <is>
          <t>Media</t>
        </is>
      </c>
      <c r="N80" s="29" t="inlineStr">
        <is>
          <t>Homologado – confianza Media – pendiente de validación</t>
        </is>
      </c>
      <c r="O80" s="29" t="n"/>
      <c r="P80" s="29" t="inlineStr">
        <is>
          <t>Homologación: confianza base Alta + confianza SAP Media → Media. El cruce SAP–Avain identificó 2 códigos SAP como posibles equivalentes del mismo ítem de Avain (2000363, 2000364). Se imputó al primero (lógica BUSCARV); requiere validación posterior. El material ocupa 2 filas en la hoja 1130 Salta (lote/almacén). La cantidad SAP y la física de esta vista son el total del material.</t>
        </is>
      </c>
    </row>
    <row r="81">
      <c r="A81" s="29" t="inlineStr">
        <is>
          <t>Salta</t>
        </is>
      </c>
      <c r="B81" s="29" t="inlineStr">
        <is>
          <t>1130</t>
        </is>
      </c>
      <c r="C81" s="29" t="inlineStr">
        <is>
          <t>Medicamentos</t>
        </is>
      </c>
      <c r="D81" s="29" t="inlineStr">
        <is>
          <t>1000058</t>
        </is>
      </c>
      <c r="E81" s="29" t="inlineStr">
        <is>
          <t>ALCOHOL EN GEL X 500ML</t>
        </is>
      </c>
      <c r="F81" s="29" t="inlineStr">
        <is>
          <t>318; 27; 28</t>
        </is>
      </c>
      <c r="G81" s="29" t="inlineStr">
        <is>
          <t>Alcohol en gel 1000 ml; Alcohol en gel 250 ml; Alcohol en gel 500 ml</t>
        </is>
      </c>
      <c r="H81" s="30" t="n">
        <v>10</v>
      </c>
      <c r="I81" s="30" t="n">
        <v>14</v>
      </c>
      <c r="J81" s="30" t="n">
        <v>4</v>
      </c>
      <c r="K81" s="31" t="n">
        <v>2066.12</v>
      </c>
      <c r="L81" s="31">
        <f>$J81*$K81</f>
        <v/>
      </c>
      <c r="M81" s="38" t="inlineStr">
        <is>
          <t>Baja</t>
        </is>
      </c>
      <c r="N81" s="29" t="inlineStr">
        <is>
          <t>Homologado – confianza Baja – pendiente de validación</t>
        </is>
      </c>
      <c r="O81" s="29" t="n"/>
      <c r="P81" s="29" t="inlineStr">
        <is>
          <t>Varias denominaciones del inventario físico corresponden a este material SAP (318 Alcohol en gel 1000 ml; 27 Alcohol en gel 250 ml; 28 Alcohol en gel 500 ml). Se sumaron las cantidades físicas. Cruce por nomenclatura: dosis/presentación distinta (1000ML vs 500ML); similitud 0.74. Cruce por nomenclatura: dosis/presentación distinta (250ML vs 500ML); similitud 0.75. Cruce por nomenclatura: dosis coincide; similitud 1.00.</t>
        </is>
      </c>
    </row>
    <row r="82">
      <c r="A82" s="29" t="inlineStr">
        <is>
          <t>Salta</t>
        </is>
      </c>
      <c r="B82" s="29" t="inlineStr">
        <is>
          <t>1130</t>
        </is>
      </c>
      <c r="C82" s="29" t="inlineStr">
        <is>
          <t>Medicamentos</t>
        </is>
      </c>
      <c r="D82" s="29" t="inlineStr">
        <is>
          <t>1000090</t>
        </is>
      </c>
      <c r="E82" s="29" t="inlineStr">
        <is>
          <t>LORAZEPAM COMPRIMIDO SUBLINGUAL 1GR</t>
        </is>
      </c>
      <c r="F82" s="29" t="inlineStr">
        <is>
          <t>175</t>
        </is>
      </c>
      <c r="G82" s="29" t="inlineStr">
        <is>
          <t>Lorazepam comprimidos 1mgr SL</t>
        </is>
      </c>
      <c r="H82" s="30" t="n">
        <v>60</v>
      </c>
      <c r="I82" s="30" t="n">
        <v>200</v>
      </c>
      <c r="J82" s="30" t="n">
        <v>140</v>
      </c>
      <c r="K82" s="31" t="n">
        <v>55.805</v>
      </c>
      <c r="L82" s="31">
        <f>$J82*$K82</f>
        <v/>
      </c>
      <c r="M82" s="38" t="inlineStr">
        <is>
          <t>Baja</t>
        </is>
      </c>
      <c r="N82" s="29" t="inlineStr">
        <is>
          <t>Homologado – confianza Baja – pendiente de validación</t>
        </is>
      </c>
      <c r="O82" s="29" t="n"/>
      <c r="P82" s="29" t="inlineStr">
        <is>
          <t>Homologación: confianza base Alta + confianza SAP Baja → Baja. Aunque la homologación vincula estos registros, la presentación no coincide con el material imputado (dosis/presentación distinta (1MG vs 1000MG); similitud 0.66). Nivel degradado a Baja: verificar si corresponde otro código SAP.</t>
        </is>
      </c>
    </row>
    <row r="83">
      <c r="A83" s="29" t="inlineStr">
        <is>
          <t>Salta</t>
        </is>
      </c>
      <c r="B83" s="29" t="inlineStr">
        <is>
          <t>1130</t>
        </is>
      </c>
      <c r="C83" s="29" t="inlineStr">
        <is>
          <t>Medicamentos</t>
        </is>
      </c>
      <c r="D83" s="29" t="inlineStr">
        <is>
          <t>1000100</t>
        </is>
      </c>
      <c r="E83" s="29" t="inlineStr">
        <is>
          <t>FUROSEMIDA AMPOLLA DE 20 MG/2ML</t>
        </is>
      </c>
      <c r="F83" s="29" t="inlineStr">
        <is>
          <t>125</t>
        </is>
      </c>
      <c r="G83" s="29" t="inlineStr">
        <is>
          <t>Furosemida 1 amp=2ml x 20mg</t>
        </is>
      </c>
      <c r="H83" s="30" t="n">
        <v>100</v>
      </c>
      <c r="I83" s="30" t="n">
        <v>118</v>
      </c>
      <c r="J83" s="30" t="n">
        <v>18</v>
      </c>
      <c r="K83" s="31" t="n">
        <v>404.4466</v>
      </c>
      <c r="L83" s="31">
        <f>$J83*$K83</f>
        <v/>
      </c>
      <c r="M83" s="37" t="inlineStr">
        <is>
          <t>Alta</t>
        </is>
      </c>
      <c r="N83" s="29" t="inlineStr">
        <is>
          <t>Homologado – confianza Alta</t>
        </is>
      </c>
      <c r="O83" s="29" t="n"/>
      <c r="P83" s="29" t="inlineStr">
        <is>
          <t>Homologación: confianza base Alta + confianza SAP Alta → Alta. El material ocupa 2 filas en la hoja 1130 Salta (lote/almacén). La cantidad SAP y la física de esta vista son el total del material.</t>
        </is>
      </c>
    </row>
    <row r="84">
      <c r="A84" s="29" t="inlineStr">
        <is>
          <t>Salta</t>
        </is>
      </c>
      <c r="B84" s="29" t="inlineStr">
        <is>
          <t>1130</t>
        </is>
      </c>
      <c r="C84" s="29" t="inlineStr">
        <is>
          <t>Descartables</t>
        </is>
      </c>
      <c r="D84" s="29" t="inlineStr">
        <is>
          <t>2001853</t>
        </is>
      </c>
      <c r="E84" s="29" t="inlineStr">
        <is>
          <t>JERINGA 60 ML PICO LUER SLIP</t>
        </is>
      </c>
      <c r="F84" s="29" t="inlineStr">
        <is>
          <t>159</t>
        </is>
      </c>
      <c r="G84" s="29" t="inlineStr">
        <is>
          <t>Jeringas 60 cc</t>
        </is>
      </c>
      <c r="H84" s="30" t="n">
        <v>50</v>
      </c>
      <c r="I84" s="30" t="n">
        <v>90</v>
      </c>
      <c r="J84" s="30" t="n">
        <v>40</v>
      </c>
      <c r="K84" s="31" t="n">
        <v>177.9618</v>
      </c>
      <c r="L84" s="31">
        <f>$J84*$K84</f>
        <v/>
      </c>
      <c r="M84" s="42" t="inlineStr">
        <is>
          <t>Media</t>
        </is>
      </c>
      <c r="N84" s="29" t="inlineStr">
        <is>
          <t>Homologado – confianza Media – pendiente de validación</t>
        </is>
      </c>
      <c r="O84" s="29" t="n"/>
      <c r="P84" s="29" t="inlineStr">
        <is>
          <t>Cruce por nomenclatura: dosis coincide; similitud 0.72.</t>
        </is>
      </c>
    </row>
    <row r="85">
      <c r="A85" s="29" t="inlineStr">
        <is>
          <t>Salta</t>
        </is>
      </c>
      <c r="B85" s="29" t="inlineStr">
        <is>
          <t>1130</t>
        </is>
      </c>
      <c r="C85" s="29" t="inlineStr">
        <is>
          <t>Medicamentos</t>
        </is>
      </c>
      <c r="D85" s="29" t="inlineStr">
        <is>
          <t>1000199</t>
        </is>
      </c>
      <c r="E85" s="29" t="inlineStr">
        <is>
          <t>GLUCONATO DE CALCIO</t>
        </is>
      </c>
      <c r="F85" s="29" t="inlineStr">
        <is>
          <t>393</t>
        </is>
      </c>
      <c r="G85" s="29" t="inlineStr">
        <is>
          <t>Gluconato de calcio amp 40mg/10ml</t>
        </is>
      </c>
      <c r="H85" s="30" t="n">
        <v>12</v>
      </c>
      <c r="I85" s="30" t="n">
        <v>22</v>
      </c>
      <c r="J85" s="30" t="n">
        <v>10</v>
      </c>
      <c r="K85" s="31" t="n">
        <v>539.99</v>
      </c>
      <c r="L85" s="31">
        <f>$J85*$K85</f>
        <v/>
      </c>
      <c r="M85" s="42" t="inlineStr">
        <is>
          <t>Media</t>
        </is>
      </c>
      <c r="N85" s="29" t="inlineStr">
        <is>
          <t>Homologado – confianza Media – pendiente de validación</t>
        </is>
      </c>
      <c r="O85" s="29" t="n"/>
      <c r="P85" s="29" t="inlineStr">
        <is>
          <t>Homologado al master M03-006, pero sus códigos SAP (1005248) no figuran en el stock SAP de este centro. Cruce por nomenclatura: una nomenclatura no informa dosis; similitud 0.75.</t>
        </is>
      </c>
    </row>
    <row r="86">
      <c r="A86" s="29" t="inlineStr">
        <is>
          <t>Salta</t>
        </is>
      </c>
      <c r="B86" s="29" t="inlineStr">
        <is>
          <t>1130</t>
        </is>
      </c>
      <c r="C86" s="29" t="inlineStr">
        <is>
          <t>Descartables</t>
        </is>
      </c>
      <c r="D86" s="29" t="inlineStr">
        <is>
          <t>2001863</t>
        </is>
      </c>
      <c r="E86" s="29" t="inlineStr">
        <is>
          <t>SONDA P/ ASPIRACION K29</t>
        </is>
      </c>
      <c r="F86" s="29" t="inlineStr">
        <is>
          <t>429</t>
        </is>
      </c>
      <c r="G86" s="29" t="inlineStr">
        <is>
          <t>Sonda de Aspiracion K29</t>
        </is>
      </c>
      <c r="H86" s="30" t="n">
        <v>5</v>
      </c>
      <c r="I86" s="30" t="n">
        <v>19</v>
      </c>
      <c r="J86" s="30" t="n">
        <v>14</v>
      </c>
      <c r="K86" s="31" t="n">
        <v>353.04</v>
      </c>
      <c r="L86" s="31">
        <f>$J86*$K86</f>
        <v/>
      </c>
      <c r="M86" s="37" t="inlineStr">
        <is>
          <t>Alta</t>
        </is>
      </c>
      <c r="N86" s="29" t="inlineStr">
        <is>
          <t>Homologado – confianza Alta</t>
        </is>
      </c>
      <c r="O86" s="29" t="n"/>
      <c r="P86" s="29" t="inlineStr">
        <is>
          <t>Cruce por nomenclatura: similitud 0.92.</t>
        </is>
      </c>
    </row>
    <row r="87">
      <c r="A87" s="29" t="inlineStr">
        <is>
          <t>Salta</t>
        </is>
      </c>
      <c r="B87" s="29" t="inlineStr">
        <is>
          <t>1130</t>
        </is>
      </c>
      <c r="C87" s="29" t="inlineStr">
        <is>
          <t>Descartables</t>
        </is>
      </c>
      <c r="D87" s="29" t="inlineStr">
        <is>
          <t>2000553</t>
        </is>
      </c>
      <c r="E87" s="29" t="inlineStr">
        <is>
          <t>TORNIQUETE TACTICO</t>
        </is>
      </c>
      <c r="F87" s="29" t="inlineStr">
        <is>
          <t>401</t>
        </is>
      </c>
      <c r="G87" s="29" t="inlineStr">
        <is>
          <t>Torniquete</t>
        </is>
      </c>
      <c r="H87" s="30" t="n">
        <v>4</v>
      </c>
      <c r="I87" s="30" t="n">
        <v>6</v>
      </c>
      <c r="J87" s="30" t="n">
        <v>2</v>
      </c>
      <c r="K87" s="31" t="n">
        <v>2217.185</v>
      </c>
      <c r="L87" s="31">
        <f>$J87*$K87</f>
        <v/>
      </c>
      <c r="M87" s="42" t="inlineStr">
        <is>
          <t>Media</t>
        </is>
      </c>
      <c r="N87" s="29" t="inlineStr">
        <is>
          <t>Homologado – confianza Media – pendiente de validación</t>
        </is>
      </c>
      <c r="O87" s="29" t="n"/>
      <c r="P87" s="29" t="inlineStr">
        <is>
          <t>Homologación: confianza base Media + confianza SAP Alta → Media.</t>
        </is>
      </c>
    </row>
    <row r="88">
      <c r="A88" s="29" t="inlineStr">
        <is>
          <t>Salta</t>
        </is>
      </c>
      <c r="B88" s="29" t="inlineStr">
        <is>
          <t>1130</t>
        </is>
      </c>
      <c r="C88" s="29" t="inlineStr">
        <is>
          <t>Medicamentos</t>
        </is>
      </c>
      <c r="D88" s="29" t="inlineStr">
        <is>
          <t>1000027</t>
        </is>
      </c>
      <c r="E88" s="29" t="inlineStr">
        <is>
          <t>LARINGOSCOPIO ADULTO DE TRES RAMAS</t>
        </is>
      </c>
      <c r="F88" s="29" t="inlineStr">
        <is>
          <t>424; 165</t>
        </is>
      </c>
      <c r="G88" s="29" t="inlineStr">
        <is>
          <t>Lagingoscopio pediatrico c/ 3 ramas rectas; Laringoscopio adulto de tres ramas</t>
        </is>
      </c>
      <c r="H88" s="30" t="n">
        <v>3</v>
      </c>
      <c r="I88" s="30" t="n">
        <v>4</v>
      </c>
      <c r="J88" s="30" t="n">
        <v>1</v>
      </c>
      <c r="K88" s="31" t="n">
        <v>4261.293333333333</v>
      </c>
      <c r="L88" s="31">
        <f>$J88*$K88</f>
        <v/>
      </c>
      <c r="M88" s="38" t="inlineStr">
        <is>
          <t>Baja</t>
        </is>
      </c>
      <c r="N88" s="29" t="inlineStr">
        <is>
          <t>Homologado – confianza Baja – pendiente de validación</t>
        </is>
      </c>
      <c r="O88" s="29" t="n"/>
      <c r="P88" s="29" t="inlineStr">
        <is>
          <t>Varias denominaciones del inventario físico corresponden a este material SAP (424 Lagingoscopio pediatrico c/ 3 ramas rectas; 165 Laringoscopio adulto de tres ramas). Se sumaron las cantidades físicas. Homologado al master K-259, pero sus códigos SAP (1000028) no figuran en el stock SAP de este centro. Cruce por nomenclatura: similitud 0.47. Homologación: confianza base Alta + confianza SAP Alta → Alta.</t>
        </is>
      </c>
    </row>
    <row r="89">
      <c r="A89" s="29" t="inlineStr">
        <is>
          <t>Salta</t>
        </is>
      </c>
      <c r="B89" s="29" t="inlineStr">
        <is>
          <t>1130</t>
        </is>
      </c>
      <c r="C89" s="29" t="inlineStr">
        <is>
          <t>Medicamentos</t>
        </is>
      </c>
      <c r="D89" s="29" t="inlineStr">
        <is>
          <t>1000404</t>
        </is>
      </c>
      <c r="E89" s="29" t="inlineStr">
        <is>
          <t>FLUMAZENIL AMP 5 ML</t>
        </is>
      </c>
      <c r="F89" s="29" t="inlineStr">
        <is>
          <t>123</t>
        </is>
      </c>
      <c r="G89" s="29" t="inlineStr">
        <is>
          <t>Flumazenil 1 amp=5ml x0,5ml</t>
        </is>
      </c>
      <c r="H89" s="30" t="n">
        <v>25</v>
      </c>
      <c r="I89" s="30" t="n">
        <v>29</v>
      </c>
      <c r="J89" s="30" t="n">
        <v>4</v>
      </c>
      <c r="K89" s="31" t="n">
        <v>1027.12</v>
      </c>
      <c r="L89" s="31">
        <f>$J89*$K89</f>
        <v/>
      </c>
      <c r="M89" s="42" t="inlineStr">
        <is>
          <t>Media</t>
        </is>
      </c>
      <c r="N89" s="29" t="inlineStr">
        <is>
          <t>Homologado – confianza Media – pendiente de validación</t>
        </is>
      </c>
      <c r="O89" s="29" t="n"/>
      <c r="P89" s="29" t="inlineStr">
        <is>
          <t>Cruce por nomenclatura: dosis coincide; similitud 0.67.</t>
        </is>
      </c>
    </row>
    <row r="90">
      <c r="A90" s="29" t="inlineStr">
        <is>
          <t>Salta</t>
        </is>
      </c>
      <c r="B90" s="29" t="inlineStr">
        <is>
          <t>1130</t>
        </is>
      </c>
      <c r="C90" s="29" t="inlineStr">
        <is>
          <t>Descartables</t>
        </is>
      </c>
      <c r="D90" s="29" t="inlineStr">
        <is>
          <t>2000038</t>
        </is>
      </c>
      <c r="E90" s="29" t="inlineStr">
        <is>
          <t>ALGODON HIDROFILO X 500GR</t>
        </is>
      </c>
      <c r="F90" s="29" t="inlineStr">
        <is>
          <t>29</t>
        </is>
      </c>
      <c r="G90" s="29" t="inlineStr">
        <is>
          <t>Algodón (paquete)</t>
        </is>
      </c>
      <c r="H90" s="30" t="n">
        <v>13</v>
      </c>
      <c r="I90" s="30" t="n">
        <v>15</v>
      </c>
      <c r="J90" s="30" t="n">
        <v>2</v>
      </c>
      <c r="K90" s="31" t="n">
        <v>1988.530769230769</v>
      </c>
      <c r="L90" s="31">
        <f>$J90*$K90</f>
        <v/>
      </c>
      <c r="M90" s="38" t="inlineStr">
        <is>
          <t>Baja</t>
        </is>
      </c>
      <c r="N90" s="29" t="inlineStr">
        <is>
          <t>Homologado – confianza Baja – pendiente de validación</t>
        </is>
      </c>
      <c r="O90" s="29" t="n"/>
      <c r="P90" s="29" t="inlineStr">
        <is>
          <t>Homologación: confianza base Alta + confianza SAP Media → Media. La nomenclatura del material imputado no respalda por sí sola la equivalencia (similitud 0.36); el vínculo proviene sólo de la homologación. Nivel degradado a Baja. Otros códigos SAP del master no están en el stock de este centro: 2000339, 2000459, 2001054, 2001699.</t>
        </is>
      </c>
    </row>
    <row r="91">
      <c r="A91" s="29" t="inlineStr">
        <is>
          <t>Salta</t>
        </is>
      </c>
      <c r="B91" s="29" t="inlineStr">
        <is>
          <t>1130</t>
        </is>
      </c>
      <c r="C91" s="29" t="inlineStr">
        <is>
          <t>Medicamentos</t>
        </is>
      </c>
      <c r="D91" s="29" t="inlineStr">
        <is>
          <t>1000007</t>
        </is>
      </c>
      <c r="E91" s="29" t="inlineStr">
        <is>
          <t>ATROPINA 1MG AMPOLLA DE 1ML</t>
        </is>
      </c>
      <c r="F91" s="29" t="inlineStr">
        <is>
          <t>230</t>
        </is>
      </c>
      <c r="G91" s="29" t="inlineStr">
        <is>
          <t>Sulfato de Atropina (Klonatropina) 1 amp=1 ml</t>
        </is>
      </c>
      <c r="H91" s="30" t="n">
        <v>45</v>
      </c>
      <c r="I91" s="30" t="n">
        <v>54</v>
      </c>
      <c r="J91" s="30" t="n">
        <v>9</v>
      </c>
      <c r="K91" s="31" t="n">
        <v>420</v>
      </c>
      <c r="L91" s="31">
        <f>$J91*$K91</f>
        <v/>
      </c>
      <c r="M91" s="38" t="inlineStr">
        <is>
          <t>Baja</t>
        </is>
      </c>
      <c r="N91" s="29" t="inlineStr">
        <is>
          <t>Homologado – confianza Baja – pendiente de validación</t>
        </is>
      </c>
      <c r="O91" s="29" t="n"/>
      <c r="P91" s="29" t="inlineStr">
        <is>
          <t>Homologación: confianza base Media + confianza SAP Alta → Media. La nomenclatura del material imputado no respalda por sí sola la equivalencia (similitud 0.59); el vínculo proviene sólo de la homologación. Nivel degradado a Baja.</t>
        </is>
      </c>
    </row>
    <row r="92">
      <c r="A92" s="29" t="inlineStr">
        <is>
          <t>San Juan</t>
        </is>
      </c>
      <c r="B92" s="29" t="inlineStr">
        <is>
          <t>1120</t>
        </is>
      </c>
      <c r="C92" s="29" t="inlineStr">
        <is>
          <t>Descartables</t>
        </is>
      </c>
      <c r="D92" s="29" t="inlineStr">
        <is>
          <t>2000205</t>
        </is>
      </c>
      <c r="E92" s="29" t="inlineStr">
        <is>
          <t>TELA ADHE HIPOALERGENICA DE SEDA 5CM</t>
        </is>
      </c>
      <c r="F92" s="29" t="inlineStr">
        <is>
          <t>DESC134; DESC135</t>
        </is>
      </c>
      <c r="G92" s="29" t="inlineStr">
        <is>
          <t>Tela Hipoalergénica 2.5 cm; Tela Hipoalergénica 5cm</t>
        </is>
      </c>
      <c r="H92" s="30" t="n">
        <v>10</v>
      </c>
      <c r="I92" s="30" t="n">
        <v>32</v>
      </c>
      <c r="J92" s="30" t="n">
        <v>22</v>
      </c>
      <c r="K92" s="31" t="n">
        <v>162.725</v>
      </c>
      <c r="L92" s="31">
        <f>$J92*$K92</f>
        <v/>
      </c>
      <c r="M92" s="38" t="inlineStr">
        <is>
          <t>Baja</t>
        </is>
      </c>
      <c r="N92" s="29" t="inlineStr">
        <is>
          <t>Homologado – confianza Baja – pendiente de validación</t>
        </is>
      </c>
      <c r="O92" s="29" t="n"/>
      <c r="P92" s="29" t="inlineStr">
        <is>
          <t>Varias denominaciones del inventario físico corresponden a este material SAP (DESC134 Tela Hipoalergénica 2.5 cm; DESC135 Tela Hipoalergénica 5cm). Se sumaron las cantidades físicas. Cruce por nomenclatura: dosis/presentación distinta (2.5CM vs 5CM); similitud 0.66. Homologación: confianza base Alta + confianza SAP Alta → Alta. Otros códigos SAP del master no están en el stock de este centro: 2000289, 2001334.</t>
        </is>
      </c>
    </row>
    <row r="93">
      <c r="A93" s="29" t="inlineStr">
        <is>
          <t>Salta</t>
        </is>
      </c>
      <c r="B93" s="29" t="inlineStr">
        <is>
          <t>1130</t>
        </is>
      </c>
      <c r="C93" s="29" t="inlineStr">
        <is>
          <t>Descartables</t>
        </is>
      </c>
      <c r="D93" s="29" t="inlineStr">
        <is>
          <t>2000007</t>
        </is>
      </c>
      <c r="E93" s="29" t="inlineStr">
        <is>
          <t>AGUJA HIPODERMICA 25G x ⅝ - 16/5</t>
        </is>
      </c>
      <c r="F93" s="29" t="inlineStr">
        <is>
          <t>19</t>
        </is>
      </c>
      <c r="G93" s="29" t="inlineStr">
        <is>
          <t>Agujas 16/5</t>
        </is>
      </c>
      <c r="H93" s="30" t="n">
        <v>500</v>
      </c>
      <c r="I93" s="30" t="n">
        <v>859</v>
      </c>
      <c r="J93" s="30" t="n">
        <v>359</v>
      </c>
      <c r="K93" s="31" t="n">
        <v>9.8681</v>
      </c>
      <c r="L93" s="31">
        <f>$J93*$K93</f>
        <v/>
      </c>
      <c r="M93" s="37" t="inlineStr">
        <is>
          <t>Alta</t>
        </is>
      </c>
      <c r="N93" s="29" t="inlineStr">
        <is>
          <t>Homologado – confianza Alta</t>
        </is>
      </c>
      <c r="O93" s="29" t="n"/>
      <c r="P93" s="29" t="inlineStr">
        <is>
          <t>Homologación: confianza base Alta + confianza SAP Alta → Alta.</t>
        </is>
      </c>
    </row>
    <row r="94">
      <c r="A94" s="29" t="inlineStr">
        <is>
          <t>Salta</t>
        </is>
      </c>
      <c r="B94" s="29" t="inlineStr">
        <is>
          <t>1130</t>
        </is>
      </c>
      <c r="C94" s="29" t="inlineStr">
        <is>
          <t>Medicamentos</t>
        </is>
      </c>
      <c r="D94" s="29" t="inlineStr">
        <is>
          <t>1000181</t>
        </is>
      </c>
      <c r="E94" s="29" t="inlineStr">
        <is>
          <t>LOPERAMIDA COMPRIMIDO</t>
        </is>
      </c>
      <c r="F94" s="29" t="inlineStr">
        <is>
          <t>172</t>
        </is>
      </c>
      <c r="G94" s="29" t="inlineStr">
        <is>
          <t>Loperamida Comprimidos x 2mg</t>
        </is>
      </c>
      <c r="H94" s="30" t="n">
        <v>150</v>
      </c>
      <c r="I94" s="30" t="n">
        <v>250</v>
      </c>
      <c r="J94" s="30" t="n">
        <v>100</v>
      </c>
      <c r="K94" s="31" t="n">
        <v>30.8</v>
      </c>
      <c r="L94" s="31">
        <f>$J94*$K94</f>
        <v/>
      </c>
      <c r="M94" s="37" t="inlineStr">
        <is>
          <t>Alta</t>
        </is>
      </c>
      <c r="N94" s="29" t="inlineStr">
        <is>
          <t>Homologado – confianza Alta</t>
        </is>
      </c>
      <c r="O94" s="29" t="n"/>
      <c r="P94" s="29" t="inlineStr">
        <is>
          <t>Homologado al master M08-010, pero sus códigos SAP (1000597) no figuran en el stock SAP de este centro. Cruce por nomenclatura: una nomenclatura no informa dosis; similitud 0.87.</t>
        </is>
      </c>
    </row>
    <row r="95">
      <c r="A95" s="29" t="inlineStr">
        <is>
          <t>Salta</t>
        </is>
      </c>
      <c r="B95" s="29" t="inlineStr">
        <is>
          <t>1130</t>
        </is>
      </c>
      <c r="C95" s="29" t="inlineStr">
        <is>
          <t>Medicamentos</t>
        </is>
      </c>
      <c r="D95" s="29" t="inlineStr">
        <is>
          <t>1000340</t>
        </is>
      </c>
      <c r="E95" s="29" t="inlineStr">
        <is>
          <t>AMLODIPINA COMP. 5MG</t>
        </is>
      </c>
      <c r="F95" s="29" t="inlineStr">
        <is>
          <t>34</t>
        </is>
      </c>
      <c r="G95" s="29" t="inlineStr">
        <is>
          <t>Amlodipina Comprimidos x 5 mg</t>
        </is>
      </c>
      <c r="H95" s="30" t="n">
        <v>240</v>
      </c>
      <c r="I95" s="30" t="n">
        <v>290</v>
      </c>
      <c r="J95" s="30" t="n">
        <v>50</v>
      </c>
      <c r="K95" s="31" t="n">
        <v>57.11</v>
      </c>
      <c r="L95" s="31">
        <f>$J95*$K95</f>
        <v/>
      </c>
      <c r="M95" s="37" t="inlineStr">
        <is>
          <t>Alta</t>
        </is>
      </c>
      <c r="N95" s="29" t="inlineStr">
        <is>
          <t>Homologado – confianza Alta</t>
        </is>
      </c>
      <c r="O95" s="29" t="n"/>
      <c r="P95" s="29" t="inlineStr">
        <is>
          <t>Cruce por nomenclatura: dosis coincide; similitud 1.00.</t>
        </is>
      </c>
    </row>
    <row r="96">
      <c r="A96" s="29" t="inlineStr">
        <is>
          <t>Salta</t>
        </is>
      </c>
      <c r="B96" s="29" t="inlineStr">
        <is>
          <t>1130</t>
        </is>
      </c>
      <c r="C96" s="29" t="inlineStr">
        <is>
          <t>Medicamentos</t>
        </is>
      </c>
      <c r="D96" s="29" t="inlineStr">
        <is>
          <t>1005140</t>
        </is>
      </c>
      <c r="E96" s="29" t="inlineStr">
        <is>
          <t>ENALAPRIL 10MG X 10COMP</t>
        </is>
      </c>
      <c r="F96" s="29" t="inlineStr">
        <is>
          <t>111</t>
        </is>
      </c>
      <c r="G96" s="29" t="inlineStr">
        <is>
          <t>Enalapril Comprimidos x 10mg</t>
        </is>
      </c>
      <c r="H96" s="30" t="n">
        <v>300</v>
      </c>
      <c r="I96" s="30" t="n">
        <v>370</v>
      </c>
      <c r="J96" s="30" t="n">
        <v>70</v>
      </c>
      <c r="K96" s="31" t="n">
        <v>37.77333333333333</v>
      </c>
      <c r="L96" s="31">
        <f>$J96*$K96</f>
        <v/>
      </c>
      <c r="M96" s="37" t="inlineStr">
        <is>
          <t>Alta</t>
        </is>
      </c>
      <c r="N96" s="29" t="inlineStr">
        <is>
          <t>Homologado – confianza Alta</t>
        </is>
      </c>
      <c r="O96" s="29" t="n"/>
      <c r="P96" s="29" t="inlineStr">
        <is>
          <t>Homologación: confianza base Alta + confianza SAP Alta → Alta.</t>
        </is>
      </c>
    </row>
    <row r="97">
      <c r="A97" s="29" t="inlineStr">
        <is>
          <t>Salta</t>
        </is>
      </c>
      <c r="B97" s="29" t="inlineStr">
        <is>
          <t>1130</t>
        </is>
      </c>
      <c r="C97" s="29" t="inlineStr">
        <is>
          <t>Medicamentos</t>
        </is>
      </c>
      <c r="D97" s="29" t="inlineStr">
        <is>
          <t>1000295</t>
        </is>
      </c>
      <c r="E97" s="29" t="inlineStr">
        <is>
          <t>NORADRENALINA 1MG AMPOLLA DE 1 ML INYEC</t>
        </is>
      </c>
      <c r="F97" s="29" t="inlineStr">
        <is>
          <t>190</t>
        </is>
      </c>
      <c r="G97" s="29" t="inlineStr">
        <is>
          <t>Noradrenalina 1 amp=4ml/4mg</t>
        </is>
      </c>
      <c r="H97" s="30" t="n">
        <v>11</v>
      </c>
      <c r="I97" s="30" t="n">
        <v>15</v>
      </c>
      <c r="J97" s="30" t="n">
        <v>4</v>
      </c>
      <c r="K97" s="31" t="n">
        <v>603.9</v>
      </c>
      <c r="L97" s="31">
        <f>$J97*$K97</f>
        <v/>
      </c>
      <c r="M97" s="38" t="inlineStr">
        <is>
          <t>Baja</t>
        </is>
      </c>
      <c r="N97" s="29" t="inlineStr">
        <is>
          <t>Homologado – confianza Baja – pendiente de validación</t>
        </is>
      </c>
      <c r="O97" s="29" t="n"/>
      <c r="P97" s="29" t="inlineStr">
        <is>
          <t>Homologación: confianza base Alta + confianza SAP Media → Media. Aunque la homologación vincula estos registros, la presentación no coincide con el material imputado (dosis/presentación distinta (4MG, 4ML vs 1MG, 1ML); similitud 0.50). Nivel degradado a Baja: verificar si corresponde otro código SAP. El material ocupa 2 filas en la hoja 1130 Salta (lote/almacén). La cantidad SAP y la física de esta vista son el total del material.</t>
        </is>
      </c>
    </row>
    <row r="98">
      <c r="A98" s="29" t="inlineStr">
        <is>
          <t>Salta</t>
        </is>
      </c>
      <c r="B98" s="29" t="inlineStr">
        <is>
          <t>1130</t>
        </is>
      </c>
      <c r="C98" s="29" t="inlineStr">
        <is>
          <t>Medicamentos</t>
        </is>
      </c>
      <c r="D98" s="29" t="inlineStr">
        <is>
          <t>1000078</t>
        </is>
      </c>
      <c r="E98" s="29" t="inlineStr">
        <is>
          <t>SOLUCION GLUCOSADA HIPERTONICA 25% AMP</t>
        </is>
      </c>
      <c r="F98" s="29" t="inlineStr">
        <is>
          <t>132</t>
        </is>
      </c>
      <c r="G98" s="29" t="inlineStr">
        <is>
          <t>Glucosado hipertónico al 25% 1 amp=10ml 250mg/1ml</t>
        </is>
      </c>
      <c r="H98" s="30" t="n">
        <v>100</v>
      </c>
      <c r="I98" s="30" t="n">
        <v>104</v>
      </c>
      <c r="J98" s="30" t="n">
        <v>4</v>
      </c>
      <c r="K98" s="31" t="n">
        <v>599.6026999999999</v>
      </c>
      <c r="L98" s="31">
        <f>$J98*$K98</f>
        <v/>
      </c>
      <c r="M98" s="42" t="inlineStr">
        <is>
          <t>Media</t>
        </is>
      </c>
      <c r="N98" s="29" t="inlineStr">
        <is>
          <t>Homologado – confianza Media – pendiente de validación</t>
        </is>
      </c>
      <c r="O98" s="29" t="n"/>
      <c r="P98" s="29" t="inlineStr">
        <is>
          <t>Homologado al master M13-004, pero sus códigos SAP (1000288) no figuran en el stock SAP de este centro. Cruce por nomenclatura: dosis coincide; similitud 0.59.</t>
        </is>
      </c>
    </row>
    <row r="99">
      <c r="A99" s="29" t="inlineStr">
        <is>
          <t>Salta</t>
        </is>
      </c>
      <c r="B99" s="29" t="inlineStr">
        <is>
          <t>1130</t>
        </is>
      </c>
      <c r="C99" s="29" t="inlineStr">
        <is>
          <t>Medicamentos</t>
        </is>
      </c>
      <c r="D99" s="29" t="inlineStr">
        <is>
          <t>1000183</t>
        </is>
      </c>
      <c r="E99" s="29" t="inlineStr">
        <is>
          <t>MYLANTA TABLETAS COMPRIMIDOS</t>
        </is>
      </c>
      <c r="F99" s="29" t="inlineStr">
        <is>
          <t>144</t>
        </is>
      </c>
      <c r="G99" s="29" t="inlineStr">
        <is>
          <t>Mylanta masticable (Hidroxido Al + Hidróxido Mg)</t>
        </is>
      </c>
      <c r="H99" s="30" t="n">
        <v>40</v>
      </c>
      <c r="I99" s="30" t="n">
        <v>312</v>
      </c>
      <c r="J99" s="30" t="n">
        <v>272</v>
      </c>
      <c r="K99" s="31" t="n">
        <v>8.75</v>
      </c>
      <c r="L99" s="31">
        <f>$J99*$K99</f>
        <v/>
      </c>
      <c r="M99" s="38" t="inlineStr">
        <is>
          <t>Baja</t>
        </is>
      </c>
      <c r="N99" s="29" t="inlineStr">
        <is>
          <t>Homologado – confianza Baja – pendiente de validación</t>
        </is>
      </c>
      <c r="O99" s="29" t="n"/>
      <c r="P99" s="29" t="inlineStr">
        <is>
          <t>Homologación: confianza base Alta + confianza SAP Media → Media. La nomenclatura del material imputado no respalda por sí sola la equivalencia (similitud 0.35); el vínculo proviene sólo de la homologación. Nivel degradado a Baja. El cruce SAP–Avain identificó 2 códigos SAP como posibles equivalentes del mismo ítem de Avain (1000183, 1001267). Se imputó al primero (lógica BUSCARV); requiere validación posterior.</t>
        </is>
      </c>
    </row>
    <row r="100">
      <c r="A100" s="29" t="inlineStr">
        <is>
          <t>San Juan</t>
        </is>
      </c>
      <c r="B100" s="29" t="inlineStr">
        <is>
          <t>1120</t>
        </is>
      </c>
      <c r="C100" s="29" t="inlineStr">
        <is>
          <t>Medicamentos</t>
        </is>
      </c>
      <c r="D100" s="29" t="inlineStr">
        <is>
          <t>1001237</t>
        </is>
      </c>
      <c r="E100" s="29" t="inlineStr">
        <is>
          <t>ACIDO ACETILSALICILICO 100MG</t>
        </is>
      </c>
      <c r="F100" s="29" t="inlineStr">
        <is>
          <t>MED4</t>
        </is>
      </c>
      <c r="G100" s="29" t="inlineStr">
        <is>
          <t>Acido Acetil Salicílico Comp x 100 mg</t>
        </is>
      </c>
      <c r="H100" s="30" t="n">
        <v>20</v>
      </c>
      <c r="I100" s="30" t="n">
        <v>100</v>
      </c>
      <c r="J100" s="30" t="n">
        <v>80</v>
      </c>
      <c r="K100" s="31" t="n">
        <v>27.3</v>
      </c>
      <c r="L100" s="31">
        <f>$J100*$K100</f>
        <v/>
      </c>
      <c r="M100" s="37" t="inlineStr">
        <is>
          <t>Alta</t>
        </is>
      </c>
      <c r="N100" s="29" t="inlineStr">
        <is>
          <t>Homologado – confianza Alta</t>
        </is>
      </c>
      <c r="O100" s="29" t="n"/>
      <c r="P100" s="29" t="inlineStr">
        <is>
          <t>Homologación: confianza base Alta + confianza SAP Alta → Alta. El cruce SAP–Avain identificó 2 códigos SAP como posibles equivalentes del mismo ítem de Avain (1001237, 1000136). Se imputó al primero (lógica BUSCARV); requiere validación posterior. Otros códigos SAP del master no están en el stock de este centro: 1000802.</t>
        </is>
      </c>
    </row>
    <row r="101">
      <c r="A101" s="29" t="inlineStr">
        <is>
          <t>San Juan</t>
        </is>
      </c>
      <c r="B101" s="29" t="inlineStr">
        <is>
          <t>1120</t>
        </is>
      </c>
      <c r="C101" s="29" t="inlineStr">
        <is>
          <t>Medicamentos</t>
        </is>
      </c>
      <c r="D101" s="29" t="inlineStr">
        <is>
          <t>1001262</t>
        </is>
      </c>
      <c r="E101" s="29" t="inlineStr">
        <is>
          <t>CATETER IV N14</t>
        </is>
      </c>
      <c r="F101" s="29" t="inlineStr">
        <is>
          <t>DESC1</t>
        </is>
      </c>
      <c r="G101" s="29" t="inlineStr">
        <is>
          <t>Abbocath Nº 14</t>
        </is>
      </c>
      <c r="H101" s="30" t="n">
        <v>3</v>
      </c>
      <c r="I101" s="30" t="n">
        <v>8</v>
      </c>
      <c r="J101" s="30" t="n">
        <v>5</v>
      </c>
      <c r="K101" s="31" t="n">
        <v>357.73</v>
      </c>
      <c r="L101" s="31">
        <f>$J101*$K101</f>
        <v/>
      </c>
      <c r="M101" s="38" t="inlineStr">
        <is>
          <t>Baja</t>
        </is>
      </c>
      <c r="N101" s="29" t="inlineStr">
        <is>
          <t>Homologado – confianza Baja – pendiente de validación</t>
        </is>
      </c>
      <c r="O101" s="29" t="n"/>
      <c r="P101" s="29" t="inlineStr">
        <is>
          <t>Homologación: confianza base Alta + confianza SAP Alta → Alta. La nomenclatura del material imputado no respalda por sí sola la equivalencia (similitud 0.10); el vínculo proviene sólo de la homologación. Nivel degradado a Baja. Otros códigos SAP del master no están en el stock de este centro: 2000002.</t>
        </is>
      </c>
    </row>
    <row r="102">
      <c r="A102" s="29" t="inlineStr">
        <is>
          <t>Salta</t>
        </is>
      </c>
      <c r="B102" s="29" t="inlineStr">
        <is>
          <t>1130</t>
        </is>
      </c>
      <c r="C102" s="29" t="inlineStr">
        <is>
          <t>Descartables</t>
        </is>
      </c>
      <c r="D102" s="29" t="inlineStr">
        <is>
          <t>2000026</t>
        </is>
      </c>
      <c r="E102" s="29" t="inlineStr">
        <is>
          <t>JERINGA TUBERCULINA X 1 CC</t>
        </is>
      </c>
      <c r="F102" s="29" t="inlineStr">
        <is>
          <t>154</t>
        </is>
      </c>
      <c r="G102" s="29" t="inlineStr">
        <is>
          <t>Jeringas 1 cc</t>
        </is>
      </c>
      <c r="H102" s="30" t="n">
        <v>100</v>
      </c>
      <c r="I102" s="30" t="n">
        <v>143</v>
      </c>
      <c r="J102" s="30" t="n">
        <v>43</v>
      </c>
      <c r="K102" s="31" t="n">
        <v>28.808</v>
      </c>
      <c r="L102" s="31">
        <f>$J102*$K102</f>
        <v/>
      </c>
      <c r="M102" s="42" t="inlineStr">
        <is>
          <t>Media</t>
        </is>
      </c>
      <c r="N102" s="29" t="inlineStr">
        <is>
          <t>Homologado – confianza Media – pendiente de validación</t>
        </is>
      </c>
      <c r="O102" s="29" t="n"/>
      <c r="P102" s="29" t="inlineStr">
        <is>
          <t>Homologación: confianza base Alta + confianza SAP Media → Media. Otros códigos SAP del master no están en el stock de este centro: 2000451.</t>
        </is>
      </c>
    </row>
    <row r="103">
      <c r="A103" s="29" t="inlineStr">
        <is>
          <t>Salta</t>
        </is>
      </c>
      <c r="B103" s="29" t="inlineStr">
        <is>
          <t>1130</t>
        </is>
      </c>
      <c r="C103" s="29" t="inlineStr">
        <is>
          <t>Descartables</t>
        </is>
      </c>
      <c r="D103" s="29" t="inlineStr">
        <is>
          <t>2000414</t>
        </is>
      </c>
      <c r="E103" s="29" t="inlineStr">
        <is>
          <t>CANULA DE GUEDEL 11CM N3 CELESTE</t>
        </is>
      </c>
      <c r="F103" s="29" t="inlineStr">
        <is>
          <t>258; 412; 312; 304</t>
        </is>
      </c>
      <c r="G103" s="29" t="inlineStr">
        <is>
          <t>Canula de Guedel 100mm; Canula de Guedel 120mm; Canula de Guedel 80mm; Canula de guedel 90mm</t>
        </is>
      </c>
      <c r="H103" s="30" t="n">
        <v>10</v>
      </c>
      <c r="I103" s="30" t="n">
        <v>37</v>
      </c>
      <c r="J103" s="30" t="n">
        <v>27</v>
      </c>
      <c r="K103" s="31" t="n">
        <v>45.492</v>
      </c>
      <c r="L103" s="31">
        <f>$J103*$K103</f>
        <v/>
      </c>
      <c r="M103" s="38" t="inlineStr">
        <is>
          <t>Baja</t>
        </is>
      </c>
      <c r="N103" s="29" t="inlineStr">
        <is>
          <t>Homologado – confianza Baja – pendiente de validación</t>
        </is>
      </c>
      <c r="O103" s="29" t="n"/>
      <c r="P103" s="29" t="inlineStr">
        <is>
          <t>Varias denominaciones del inventario físico corresponden a este material SAP (258 Canula de Guedel 100mm; 412 Canula de Guedel 120mm; 312 Canula de Guedel 80mm; 304 Canula de guedel 90mm). Se sumaron las cantidades físicas. Homologación: confianza base Media + confianza SAP Media → Media. El cruce SAP–Avain identificó 3 códigos SAP como posibles equivalentes del mismo ítem de Avain (2000414, 2000404, 2001254). Se imputó al primero (lógica BUSCARV); requiere validación posterior. Homologación: confianza base Media + confianza SAP Media → Media. La nomenclatura del material imputado no respalda por sí sola la equivalencia (similitud 0.44); el vínculo proviene sólo de la homologación. Nivel degradado a Baja. El cruce SAP–Avain identificó 3 códigos SAP como posibles equivalentes del mismo ítem de Avain (2000414, 2000404, 2001254). Se imputó al primero (lógica BUSCARV); requiere validación posterior. Homologación: confianza base Media + confianza SAP Media → Media. La nomenclatura del material imputado no respalda por sí sola la equivalencia (similitud 0.43); el vínculo proviene sólo de la homologación. Nivel degradado a Baja. El cruce SAP–Avain identificó 3 códigos SAP como posibles equivalentes del mismo ítem de Avain (2000414, 2000404, 2001254). Se imputó al primero (lógica BUSCARV); requiere validación posterior. Homologación: confianza base Media + confianza SAP Media → Media. La nomenclatura del material imputado no respalda por sí sola la equivalencia (similitud 0.43); el vínculo proviene sólo de la homologación. Nivel degradado a Baja. El cruce SAP–Avain identificó 3 códigos SAP como posibles equivalentes del mismo ítem de Avain (2000414, 2000404, 2001254). Se imputó al primero (lógica BUSCARV); requiere validación posterior.</t>
        </is>
      </c>
    </row>
    <row r="104">
      <c r="A104" s="29" t="inlineStr">
        <is>
          <t>Salta</t>
        </is>
      </c>
      <c r="B104" s="29" t="inlineStr">
        <is>
          <t>1130</t>
        </is>
      </c>
      <c r="C104" s="29" t="inlineStr">
        <is>
          <t>Medicamentos</t>
        </is>
      </c>
      <c r="D104" s="29" t="inlineStr">
        <is>
          <t>1000147</t>
        </is>
      </c>
      <c r="E104" s="29" t="inlineStr">
        <is>
          <t>RADITIDINA AMP</t>
        </is>
      </c>
      <c r="F104" s="29" t="inlineStr">
        <is>
          <t>386</t>
        </is>
      </c>
      <c r="G104" s="29" t="inlineStr">
        <is>
          <t>Ranitidina 50mg x 5ml</t>
        </is>
      </c>
      <c r="H104" s="30" t="n">
        <v>20</v>
      </c>
      <c r="I104" s="30" t="n">
        <v>114</v>
      </c>
      <c r="J104" s="30" t="n">
        <v>94</v>
      </c>
      <c r="K104" s="31" t="n">
        <v>11.05</v>
      </c>
      <c r="L104" s="31">
        <f>$J104*$K104</f>
        <v/>
      </c>
      <c r="M104" s="38" t="inlineStr">
        <is>
          <t>Baja</t>
        </is>
      </c>
      <c r="N104" s="29" t="inlineStr">
        <is>
          <t>Homologado – confianza Baja – pendiente de validación</t>
        </is>
      </c>
      <c r="O104" s="29" t="n"/>
      <c r="P104" s="29" t="inlineStr">
        <is>
          <t>Cruce por nomenclatura: una nomenclatura no informa dosis; similitud 0.53.</t>
        </is>
      </c>
    </row>
    <row r="105">
      <c r="A105" s="29" t="inlineStr">
        <is>
          <t>Neuquén</t>
        </is>
      </c>
      <c r="B105" s="29" t="inlineStr">
        <is>
          <t>1060</t>
        </is>
      </c>
      <c r="C105" s="29" t="inlineStr">
        <is>
          <t>Descartables</t>
        </is>
      </c>
      <c r="D105" s="29" t="inlineStr">
        <is>
          <t>2000463</t>
        </is>
      </c>
      <c r="E105" s="29" t="inlineStr">
        <is>
          <t>SABANAS ESTERILES DESCARTABLES</t>
        </is>
      </c>
      <c r="F105" s="29" t="inlineStr">
        <is>
          <t>386</t>
        </is>
      </c>
      <c r="G105" s="29" t="inlineStr">
        <is>
          <t>Sabanas</t>
        </is>
      </c>
      <c r="H105" s="30" t="n">
        <v>1</v>
      </c>
      <c r="I105" s="30" t="n">
        <v>41</v>
      </c>
      <c r="J105" s="30" t="n">
        <v>40</v>
      </c>
      <c r="K105" s="31" t="n">
        <v>24.99</v>
      </c>
      <c r="L105" s="31">
        <f>$J105*$K105</f>
        <v/>
      </c>
      <c r="M105" s="42" t="inlineStr">
        <is>
          <t>Media</t>
        </is>
      </c>
      <c r="N105" s="29" t="inlineStr">
        <is>
          <t>Homologado – confianza Media – pendiente de validación</t>
        </is>
      </c>
      <c r="O105" s="29" t="n"/>
      <c r="P105" s="29" t="inlineStr">
        <is>
          <t>Cruce por nomenclatura: similitud 0.69. El material ocupa 2 filas en la hoja 1060 NQN (lote/almacén). La cantidad SAP y la física de esta vista son el total del material.</t>
        </is>
      </c>
    </row>
    <row r="106">
      <c r="A106" s="29" t="inlineStr">
        <is>
          <t>Salta</t>
        </is>
      </c>
      <c r="B106" s="29" t="inlineStr">
        <is>
          <t>1130</t>
        </is>
      </c>
      <c r="C106" s="29" t="inlineStr">
        <is>
          <t>Medicamentos</t>
        </is>
      </c>
      <c r="D106" s="29" t="inlineStr">
        <is>
          <t>1000133</t>
        </is>
      </c>
      <c r="E106" s="29" t="inlineStr">
        <is>
          <t>OMEPRAZOL DE 20MG COMPRIMIDOS</t>
        </is>
      </c>
      <c r="F106" s="29" t="inlineStr">
        <is>
          <t>192</t>
        </is>
      </c>
      <c r="G106" s="29" t="inlineStr">
        <is>
          <t>Omeprazol comp Comprimidos x 20mg</t>
        </is>
      </c>
      <c r="H106" s="30" t="n">
        <v>280</v>
      </c>
      <c r="I106" s="30" t="n">
        <v>308</v>
      </c>
      <c r="J106" s="30" t="n">
        <v>28</v>
      </c>
      <c r="K106" s="31" t="n">
        <v>35.5</v>
      </c>
      <c r="L106" s="31">
        <f>$J106*$K106</f>
        <v/>
      </c>
      <c r="M106" s="37" t="inlineStr">
        <is>
          <t>Alta</t>
        </is>
      </c>
      <c r="N106" s="29" t="inlineStr">
        <is>
          <t>Homologado – confianza Alta</t>
        </is>
      </c>
      <c r="O106" s="29" t="n"/>
      <c r="P106" s="29" t="inlineStr">
        <is>
          <t>Homologación: confianza base Alta + confianza SAP Alta → Alta.</t>
        </is>
      </c>
    </row>
    <row r="107">
      <c r="A107" s="29" t="inlineStr">
        <is>
          <t>Salta</t>
        </is>
      </c>
      <c r="B107" s="29" t="inlineStr">
        <is>
          <t>1130</t>
        </is>
      </c>
      <c r="C107" s="29" t="inlineStr">
        <is>
          <t>Medicamentos</t>
        </is>
      </c>
      <c r="D107" s="29" t="inlineStr">
        <is>
          <t>1000046</t>
        </is>
      </c>
      <c r="E107" s="29" t="inlineStr">
        <is>
          <t>IBUPROFENO 400 MG COMPRIMIDOS</t>
        </is>
      </c>
      <c r="F107" s="29" t="inlineStr">
        <is>
          <t>151</t>
        </is>
      </c>
      <c r="G107" s="29" t="inlineStr">
        <is>
          <t>Ibuprofeno comprimidos x 400mg</t>
        </is>
      </c>
      <c r="H107" s="30" t="n">
        <v>20</v>
      </c>
      <c r="I107" s="30" t="n">
        <v>40</v>
      </c>
      <c r="J107" s="30" t="n">
        <v>20</v>
      </c>
      <c r="K107" s="31" t="n">
        <v>39.2</v>
      </c>
      <c r="L107" s="31">
        <f>$J107*$K107</f>
        <v/>
      </c>
      <c r="M107" s="37" t="inlineStr">
        <is>
          <t>Alta</t>
        </is>
      </c>
      <c r="N107" s="29" t="inlineStr">
        <is>
          <t>Homologado – confianza Alta</t>
        </is>
      </c>
      <c r="O107" s="29" t="n"/>
      <c r="P107" s="29" t="inlineStr">
        <is>
          <t>Cruce por nomenclatura: dosis coincide; similitud 0.95.</t>
        </is>
      </c>
    </row>
    <row r="108">
      <c r="A108" s="29" t="inlineStr">
        <is>
          <t>Neuquén</t>
        </is>
      </c>
      <c r="B108" s="29" t="inlineStr">
        <is>
          <t>1060</t>
        </is>
      </c>
      <c r="C108" s="29" t="inlineStr">
        <is>
          <t>Medicamentos</t>
        </is>
      </c>
      <c r="D108" s="29" t="inlineStr">
        <is>
          <t>1000129</t>
        </is>
      </c>
      <c r="E108" s="29" t="inlineStr">
        <is>
          <t>KETOROLAC 10MG SUBLINGUAL</t>
        </is>
      </c>
      <c r="F108" s="29" t="inlineStr">
        <is>
          <t>147; 148</t>
        </is>
      </c>
      <c r="G108" s="29" t="inlineStr">
        <is>
          <t>KETOROLAC; KETOROLAC SL</t>
        </is>
      </c>
      <c r="H108" s="30" t="n">
        <v>0</v>
      </c>
      <c r="I108" s="30" t="n">
        <v>61</v>
      </c>
      <c r="J108" s="30" t="n">
        <v>61</v>
      </c>
      <c r="K108" s="31" t="n">
        <v>0</v>
      </c>
      <c r="L108" s="47" t="inlineStr">
        <is>
          <t>sin VU en SAP (dato faltante)</t>
        </is>
      </c>
      <c r="M108" s="38" t="inlineStr">
        <is>
          <t>Baja</t>
        </is>
      </c>
      <c r="N108" s="29" t="inlineStr">
        <is>
          <t>Homologado – confianza Baja – pendiente de validación</t>
        </is>
      </c>
      <c r="O108" s="29" t="n"/>
      <c r="P108" s="29" t="inlineStr">
        <is>
          <t>Varias denominaciones del inventario físico corresponden a este material SAP (147 KETOROLAC; 148 KETOROLAC SL). Se sumaron las cantidades físicas. Homologación: confianza base Media + confianza SAP Alta → Media. Cruce por nomenclatura: una nomenclatura no informa dosis; similitud 0.50. El cruce SAP–Avain identificó 2 códigos SAP como posibles equivalentes del mismo ítem de Avain (1000129, 1000196). Se imputó al primero (lógica BUSCARV); requiere validación posterior.</t>
        </is>
      </c>
    </row>
    <row r="109">
      <c r="A109" s="29" t="inlineStr">
        <is>
          <t>Neuquén</t>
        </is>
      </c>
      <c r="B109" s="29" t="inlineStr">
        <is>
          <t>1060</t>
        </is>
      </c>
      <c r="C109" s="29" t="inlineStr">
        <is>
          <t>Descartables</t>
        </is>
      </c>
      <c r="D109" s="29" t="inlineStr">
        <is>
          <t>2000016</t>
        </is>
      </c>
      <c r="E109" s="29" t="inlineStr">
        <is>
          <t>ESTETOSCOPIO ADULTO</t>
        </is>
      </c>
      <c r="F109" s="29" t="inlineStr">
        <is>
          <t>522</t>
        </is>
      </c>
      <c r="G109" s="29" t="inlineStr">
        <is>
          <t>ESTETOSCOPIO</t>
        </is>
      </c>
      <c r="H109" s="30" t="n">
        <v>0</v>
      </c>
      <c r="I109" s="30" t="n">
        <v>21</v>
      </c>
      <c r="J109" s="30" t="n">
        <v>21</v>
      </c>
      <c r="K109" s="31" t="n">
        <v>0</v>
      </c>
      <c r="L109" s="47" t="inlineStr">
        <is>
          <t>sin VU en SAP (dato faltante)</t>
        </is>
      </c>
      <c r="M109" s="37" t="inlineStr">
        <is>
          <t>Alta</t>
        </is>
      </c>
      <c r="N109" s="29" t="inlineStr">
        <is>
          <t>Homologado – confianza Alta</t>
        </is>
      </c>
      <c r="O109" s="29" t="n"/>
      <c r="P109" s="29" t="inlineStr">
        <is>
          <t>El código Avain 522 figura en la homologación como «Abbocath n° 22» (master D-129), pero en el inventario físico corresponde a «ESTETOSCOPIO». El código no coincide con el producto: no se usó el vínculo de la homologación y se cruzó por nomenclatura. A revisar con los responsables de la base. Cruce por nomenclatura: similitud 0.83.</t>
        </is>
      </c>
    </row>
    <row r="110">
      <c r="A110" s="29" t="inlineStr">
        <is>
          <t>Neuquén</t>
        </is>
      </c>
      <c r="B110" s="29" t="inlineStr">
        <is>
          <t>1060</t>
        </is>
      </c>
      <c r="C110" s="29" t="inlineStr">
        <is>
          <t>Descartables</t>
        </is>
      </c>
      <c r="D110" s="29" t="inlineStr">
        <is>
          <t>2000036</t>
        </is>
      </c>
      <c r="E110" s="29" t="inlineStr">
        <is>
          <t>TENSIOMETRO PEDIATRICO</t>
        </is>
      </c>
      <c r="F110" s="29" t="inlineStr">
        <is>
          <t>500</t>
        </is>
      </c>
      <c r="G110" s="29" t="inlineStr">
        <is>
          <t>AMBU PEDIATRICO</t>
        </is>
      </c>
      <c r="H110" s="30" t="n">
        <v>0</v>
      </c>
      <c r="I110" s="30" t="n">
        <v>2</v>
      </c>
      <c r="J110" s="30" t="n">
        <v>2</v>
      </c>
      <c r="K110" s="31" t="n">
        <v>0</v>
      </c>
      <c r="L110" s="47" t="inlineStr">
        <is>
          <t>sin VU en SAP (dato faltante)</t>
        </is>
      </c>
      <c r="M110" s="38" t="inlineStr">
        <is>
          <t>Baja</t>
        </is>
      </c>
      <c r="N110" s="29" t="inlineStr">
        <is>
          <t>Homologado – confianza Baja – pendiente de validación</t>
        </is>
      </c>
      <c r="O110" s="29" t="n"/>
      <c r="P110" s="29" t="inlineStr">
        <is>
          <t>El código Avain 500 figura en la homologación como «Mgsulfato» (master M04-015), pero en el inventario físico corresponde a «AMBU PEDIATRICO». El código no coincide con el producto: no se usó el vínculo de la homologación y se cruzó por nomenclatura. A revisar con los responsables de la base. Cruce por nomenclatura: similitud 0.50. El cruce SAP–Avain identificó 2 códigos SAP como posibles equivalentes del mismo ítem de Avain (2000036, 2000017). Se imputó al primero (lógica BUSCARV); requiere validación posterior.</t>
        </is>
      </c>
    </row>
    <row r="111">
      <c r="A111" s="32" t="inlineStr">
        <is>
          <t>TOTAL</t>
        </is>
      </c>
      <c r="B111" s="46" t="inlineStr">
        <is>
          <t>(responde al filtro)</t>
        </is>
      </c>
      <c r="C111" s="32" t="n"/>
      <c r="D111" s="32" t="n"/>
      <c r="E111" s="32" t="n"/>
      <c r="F111" s="32" t="n"/>
      <c r="G111" s="32" t="n"/>
      <c r="H111" s="32" t="n"/>
      <c r="I111" s="32" t="n"/>
      <c r="J111" s="33">
        <f>SUBTOTAL(109,J6:J110)</f>
        <v/>
      </c>
      <c r="K111" s="32" t="n"/>
      <c r="L111" s="34">
        <f>SUBTOTAL(109,L6:L110)</f>
        <v/>
      </c>
      <c r="M111" s="32" t="n"/>
      <c r="N111" s="32" t="n"/>
      <c r="O111" s="32" t="n"/>
      <c r="P111" s="32" t="n"/>
    </row>
  </sheetData>
  <autoFilter ref="A5:P1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0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1" customWidth="1" style="13" min="1" max="1"/>
    <col width="8" customWidth="1" style="13" min="2" max="2"/>
    <col width="15" customWidth="1" style="13" min="3" max="3"/>
    <col width="13" customWidth="1" style="13" min="4" max="4"/>
    <col width="44" customWidth="1" style="13" min="5" max="5"/>
    <col width="13" customWidth="1" style="13" min="6" max="6"/>
    <col width="42" customWidth="1" style="13" min="7" max="7"/>
    <col width="13" customWidth="1" style="13" min="8" max="8"/>
    <col width="13" customWidth="1" style="13" min="9" max="9"/>
    <col width="14" customWidth="1" style="13" min="10" max="10"/>
    <col width="15" customWidth="1" style="13" min="11" max="11"/>
    <col width="17" customWidth="1" style="13" min="12" max="12"/>
    <col width="15" customWidth="1" style="13" min="13" max="13"/>
    <col width="46" customWidth="1" style="13" min="14" max="14"/>
    <col width="52" customWidth="1" style="13" min="15" max="15"/>
    <col width="100" customWidth="1" style="13" min="16" max="16"/>
  </cols>
  <sheetData>
    <row r="1"/>
    <row r="2">
      <c r="A2" s="26" t="inlineStr">
        <is>
          <t>Ítems del inventario físico sin correspondencia en SAP</t>
        </is>
      </c>
    </row>
    <row r="3">
      <c r="A3" s="27" t="inlineStr">
        <is>
          <t>Ítems relevados por Avain que no tienen código SAP en este centro. Requieren alta de material o completar la homologación. No tienen valor unitario en SAP, por lo que la valorización no puede calcularse.</t>
        </is>
      </c>
    </row>
    <row r="4"/>
    <row r="5" ht="46" customHeight="1" s="13">
      <c r="A5" s="28" t="inlineStr">
        <is>
          <t>Base</t>
        </is>
      </c>
      <c r="B5" s="28" t="inlineStr">
        <is>
          <t>Centro</t>
        </is>
      </c>
      <c r="C5" s="28" t="inlineStr">
        <is>
          <t>Clasificación SAP</t>
        </is>
      </c>
      <c r="D5" s="28" t="inlineStr">
        <is>
          <t>Código SAP (Material)</t>
        </is>
      </c>
      <c r="E5" s="28" t="inlineStr">
        <is>
          <t>Nomenclatura SAP</t>
        </is>
      </c>
      <c r="F5" s="28" t="inlineStr">
        <is>
          <t>Código Avain</t>
        </is>
      </c>
      <c r="G5" s="28" t="inlineStr">
        <is>
          <t>Nombre en inventario físico Avain</t>
        </is>
      </c>
      <c r="H5" s="28" t="inlineStr">
        <is>
          <t>Cantidad SAP · UNIDADES</t>
        </is>
      </c>
      <c r="I5" s="28" t="inlineStr">
        <is>
          <t>Cantidad física · UNIDADES</t>
        </is>
      </c>
      <c r="J5" s="28" t="inlineStr">
        <is>
          <t>Cantidad a ajustar · UNIDADES</t>
        </is>
      </c>
      <c r="K5" s="28" t="inlineStr">
        <is>
          <t>VU promedio ponderado · IMPORTE $ por unidad</t>
        </is>
      </c>
      <c r="L5" s="28" t="inlineStr">
        <is>
          <t>Valor económico del ajuste · IMPORTE $</t>
        </is>
      </c>
      <c r="M5" s="28" t="inlineStr">
        <is>
          <t>Nivel de coincidencia</t>
        </is>
      </c>
      <c r="N5" s="28" t="inlineStr">
        <is>
          <t>Estado de homologación / validación</t>
        </is>
      </c>
      <c r="O5" s="28" t="inlineStr">
        <is>
          <t>Alerta de valorización</t>
        </is>
      </c>
      <c r="P5" s="28" t="inlineStr">
        <is>
          <t>Observaciones</t>
        </is>
      </c>
    </row>
    <row r="6">
      <c r="A6" s="29" t="inlineStr">
        <is>
          <t>Neuquén</t>
        </is>
      </c>
      <c r="B6" s="29" t="inlineStr">
        <is>
          <t>1060</t>
        </is>
      </c>
      <c r="C6" s="29" t="inlineStr">
        <is>
          <t>Sin clasificar en SAP</t>
        </is>
      </c>
      <c r="D6" s="29" t="n"/>
      <c r="E6" s="29" t="n"/>
      <c r="F6" s="29" t="inlineStr">
        <is>
          <t>365</t>
        </is>
      </c>
      <c r="G6" s="29" t="inlineStr">
        <is>
          <t>MASCARA DE OXIGENO CON RESERVORIO</t>
        </is>
      </c>
      <c r="H6" s="30" t="n">
        <v>0</v>
      </c>
      <c r="I6" s="30" t="n">
        <v>642</v>
      </c>
      <c r="J6" s="30" t="n">
        <v>642</v>
      </c>
      <c r="K6" s="31" t="n"/>
      <c r="L6" s="47" t="inlineStr">
        <is>
          <t>sin VU en SAP (dato faltante)</t>
        </is>
      </c>
      <c r="M6" s="45" t="inlineStr">
        <is>
          <t>Sin coincidencia</t>
        </is>
      </c>
      <c r="N6" s="29" t="inlineStr">
        <is>
          <t>Sin correspondencia confirmada: hay aproximaciones en SAP, descartadas por presentación o evidencia débil</t>
        </is>
      </c>
      <c r="O6" s="41" t="inlineStr">
        <is>
          <t>Sin valor unitario en SAP: la diferencia económica de este ítem no puede calcularse (dato faltante).</t>
        </is>
      </c>
      <c r="P6" s="29" t="inlineStr">
        <is>
          <t>Mejor aproximación descartada: 2000363 MASCARA PARA O2 ADULTO CON RESERVORIO (similitud 0.60).</t>
        </is>
      </c>
    </row>
    <row r="7">
      <c r="A7" s="29" t="inlineStr">
        <is>
          <t>Neuquén</t>
        </is>
      </c>
      <c r="B7" s="29" t="inlineStr">
        <is>
          <t>1060</t>
        </is>
      </c>
      <c r="C7" s="29" t="inlineStr">
        <is>
          <t>Sin clasificar en SAP</t>
        </is>
      </c>
      <c r="D7" s="29" t="n"/>
      <c r="E7" s="29" t="n"/>
      <c r="F7" s="29" t="inlineStr">
        <is>
          <t>326</t>
        </is>
      </c>
      <c r="G7" s="29" t="inlineStr">
        <is>
          <t>ISOSORBIDA SUBLINGUAL COMPR</t>
        </is>
      </c>
      <c r="H7" s="30" t="n">
        <v>0</v>
      </c>
      <c r="I7" s="30" t="n">
        <v>375</v>
      </c>
      <c r="J7" s="30" t="n">
        <v>375</v>
      </c>
      <c r="K7" s="31" t="n"/>
      <c r="L7" s="47" t="inlineStr">
        <is>
          <t>sin VU en SAP (dato faltante)</t>
        </is>
      </c>
      <c r="M7" s="45" t="inlineStr">
        <is>
          <t>Sin coincidencia</t>
        </is>
      </c>
      <c r="N7" s="29" t="inlineStr">
        <is>
          <t>Sin correspondencia confirmada: hay aproximaciones en SAP, descartadas por presentación o evidencia débil</t>
        </is>
      </c>
      <c r="O7" s="41" t="inlineStr">
        <is>
          <t>Sin valor unitario en SAP: la diferencia económica de este ítem no puede calcularse (dato faltante).</t>
        </is>
      </c>
      <c r="P7" s="29" t="inlineStr">
        <is>
          <t>Mejor aproximación descartada: 1000129 KETOROLAC 10MG SUBLINGUAL (una nomenclatura no informa dosis; similitud 0.34).</t>
        </is>
      </c>
    </row>
    <row r="8">
      <c r="A8" s="29" t="inlineStr">
        <is>
          <t>Neuquén</t>
        </is>
      </c>
      <c r="B8" s="29" t="inlineStr">
        <is>
          <t>1060</t>
        </is>
      </c>
      <c r="C8" s="29" t="inlineStr">
        <is>
          <t>Sin clasificar en SAP</t>
        </is>
      </c>
      <c r="D8" s="29" t="n"/>
      <c r="E8" s="29" t="n"/>
      <c r="F8" s="29" t="inlineStr">
        <is>
          <t>289</t>
        </is>
      </c>
      <c r="G8" s="29" t="inlineStr">
        <is>
          <t>Cinta adhesiva traspore</t>
        </is>
      </c>
      <c r="H8" s="30" t="n">
        <v>0</v>
      </c>
      <c r="I8" s="30" t="n">
        <v>264</v>
      </c>
      <c r="J8" s="30" t="n">
        <v>264</v>
      </c>
      <c r="K8" s="31" t="n"/>
      <c r="L8" s="47" t="inlineStr">
        <is>
          <t>sin VU en SAP (dato faltante)</t>
        </is>
      </c>
      <c r="M8" s="45" t="inlineStr">
        <is>
          <t>Sin coincidencia</t>
        </is>
      </c>
      <c r="N8" s="29" t="inlineStr">
        <is>
          <t>Sin correspondencia confirmada: hay aproximaciones en SAP, descartadas por presentación o evidencia débil</t>
        </is>
      </c>
      <c r="O8" s="41" t="inlineStr">
        <is>
          <t>Sin valor unitario en SAP: la diferencia económica de este ítem no puede calcularse (dato faltante).</t>
        </is>
      </c>
      <c r="P8" s="29" t="inlineStr">
        <is>
          <t>Mejor aproximación descartada: 2000206 TELA ADHESIVA 5CM HOSPITALARIA (una nomenclatura no informa dosis; similitud 0.30).</t>
        </is>
      </c>
    </row>
    <row r="9">
      <c r="A9" s="29" t="inlineStr">
        <is>
          <t>Neuquén</t>
        </is>
      </c>
      <c r="B9" s="29" t="inlineStr">
        <is>
          <t>1060</t>
        </is>
      </c>
      <c r="C9" s="29" t="inlineStr">
        <is>
          <t>Sin clasificar en SAP</t>
        </is>
      </c>
      <c r="D9" s="29" t="n"/>
      <c r="E9" s="29" t="n"/>
      <c r="F9" s="29" t="inlineStr">
        <is>
          <t>372</t>
        </is>
      </c>
      <c r="G9" s="29" t="inlineStr">
        <is>
          <t>SONDA PARA SUCCION SK-32P</t>
        </is>
      </c>
      <c r="H9" s="30" t="n">
        <v>0</v>
      </c>
      <c r="I9" s="30" t="n">
        <v>179</v>
      </c>
      <c r="J9" s="30" t="n">
        <v>179</v>
      </c>
      <c r="K9" s="31" t="n"/>
      <c r="L9" s="47" t="inlineStr">
        <is>
          <t>sin VU en SAP (dato faltante)</t>
        </is>
      </c>
      <c r="M9" s="45" t="inlineStr">
        <is>
          <t>Sin coincidencia</t>
        </is>
      </c>
      <c r="N9" s="29" t="inlineStr">
        <is>
          <t>Sin correspondencia confirmada: hay aproximaciones en SAP, descartadas por presentación o evidencia débil</t>
        </is>
      </c>
      <c r="O9" s="41" t="inlineStr">
        <is>
          <t>Sin valor unitario en SAP: la diferencia económica de este ítem no puede calcularse (dato faltante).</t>
        </is>
      </c>
      <c r="P9" s="29" t="inlineStr">
        <is>
          <t>Mejor aproximación descartada: 2000245 SONDA DE ASPIRACION K-32P KOLLER (similitud 0.42).</t>
        </is>
      </c>
    </row>
    <row r="10">
      <c r="A10" s="29" t="inlineStr">
        <is>
          <t>Neuquén</t>
        </is>
      </c>
      <c r="B10" s="29" t="inlineStr">
        <is>
          <t>1060</t>
        </is>
      </c>
      <c r="C10" s="29" t="inlineStr">
        <is>
          <t>Sin clasificar en SAP</t>
        </is>
      </c>
      <c r="D10" s="29" t="n"/>
      <c r="E10" s="29" t="n"/>
      <c r="F10" s="29" t="inlineStr">
        <is>
          <t>286</t>
        </is>
      </c>
      <c r="G10" s="29" t="inlineStr">
        <is>
          <t>Sonda nasogastrica N° 9</t>
        </is>
      </c>
      <c r="H10" s="30" t="n">
        <v>0</v>
      </c>
      <c r="I10" s="30" t="n">
        <v>136</v>
      </c>
      <c r="J10" s="30" t="n">
        <v>136</v>
      </c>
      <c r="K10" s="31" t="n"/>
      <c r="L10" s="47" t="inlineStr">
        <is>
          <t>sin VU en SAP (dato faltante)</t>
        </is>
      </c>
      <c r="M10" s="45" t="inlineStr">
        <is>
          <t>Sin coincidencia</t>
        </is>
      </c>
      <c r="N10" s="29" t="inlineStr">
        <is>
          <t>Sin correspondencia confirmada: hay aproximaciones en SAP, descartadas por presentación o evidencia débil</t>
        </is>
      </c>
      <c r="O10" s="41" t="inlineStr">
        <is>
          <t>Sin valor unitario en SAP: la diferencia económica de este ítem no puede calcularse (dato faltante).</t>
        </is>
      </c>
      <c r="P10" s="29" t="inlineStr">
        <is>
          <t>Mejor aproximación descartada: 2000867 SONDA NASOGASTRICA K-10 (calibre/talle/medida distinta; similitud 0.59).</t>
        </is>
      </c>
    </row>
    <row r="11">
      <c r="A11" s="29" t="inlineStr">
        <is>
          <t>Neuquén</t>
        </is>
      </c>
      <c r="B11" s="29" t="inlineStr">
        <is>
          <t>1060</t>
        </is>
      </c>
      <c r="C11" s="29" t="inlineStr">
        <is>
          <t>Sin clasificar en SAP</t>
        </is>
      </c>
      <c r="D11" s="29" t="n"/>
      <c r="E11" s="29" t="n"/>
      <c r="F11" s="29" t="inlineStr">
        <is>
          <t>131</t>
        </is>
      </c>
      <c r="G11" s="29" t="inlineStr">
        <is>
          <t>HIOSCINA SIMPLE AMP</t>
        </is>
      </c>
      <c r="H11" s="30" t="n">
        <v>0</v>
      </c>
      <c r="I11" s="30" t="n">
        <v>131</v>
      </c>
      <c r="J11" s="30" t="n">
        <v>131</v>
      </c>
      <c r="K11" s="31" t="n"/>
      <c r="L11" s="47" t="inlineStr">
        <is>
          <t>sin VU en SAP (dato faltante)</t>
        </is>
      </c>
      <c r="M11" s="45" t="inlineStr">
        <is>
          <t>Sin coincidencia</t>
        </is>
      </c>
      <c r="N11" s="29" t="inlineStr">
        <is>
          <t>Sin correspondencia confirmada: hay aproximaciones en SAP, descartadas por presentación o evidencia débil</t>
        </is>
      </c>
      <c r="O11" s="41" t="inlineStr">
        <is>
          <t>Sin valor unitario en SAP: la diferencia económica de este ítem no puede calcularse (dato faltante).</t>
        </is>
      </c>
      <c r="P11" s="29" t="inlineStr">
        <is>
          <t>Mejor aproximación descartada: 1000170 BUSCAPINA SIMPLE AMP (similitud 0.59).</t>
        </is>
      </c>
    </row>
    <row r="12">
      <c r="A12" s="29" t="inlineStr">
        <is>
          <t>Neuquén</t>
        </is>
      </c>
      <c r="B12" s="29" t="inlineStr">
        <is>
          <t>1060</t>
        </is>
      </c>
      <c r="C12" s="29" t="inlineStr">
        <is>
          <t>Sin clasificar en SAP</t>
        </is>
      </c>
      <c r="D12" s="29" t="n"/>
      <c r="E12" s="29" t="n"/>
      <c r="F12" s="29" t="inlineStr">
        <is>
          <t>364</t>
        </is>
      </c>
      <c r="G12" s="29" t="inlineStr">
        <is>
          <t>TUBO ENDOTRAQUEAL N°7</t>
        </is>
      </c>
      <c r="H12" s="30" t="n">
        <v>0</v>
      </c>
      <c r="I12" s="30" t="n">
        <v>96</v>
      </c>
      <c r="J12" s="30" t="n">
        <v>96</v>
      </c>
      <c r="K12" s="31" t="n"/>
      <c r="L12" s="47" t="inlineStr">
        <is>
          <t>sin VU en SAP (dato faltante)</t>
        </is>
      </c>
      <c r="M12" s="45" t="inlineStr">
        <is>
          <t>Sin coincidencia</t>
        </is>
      </c>
      <c r="N12" s="29" t="inlineStr">
        <is>
          <t>Sin correspondencia confirmada: hay aproximaciones en SAP, descartadas por presentación o evidencia débil</t>
        </is>
      </c>
      <c r="O12" s="41" t="inlineStr">
        <is>
          <t>Sin valor unitario en SAP: la diferencia económica de este ítem no puede calcularse (dato faltante).</t>
        </is>
      </c>
      <c r="P12" s="29" t="inlineStr">
        <is>
          <t>Mejor aproximación descartada: 2000077 TUBO ENDOTRAQ Nº 7 C/BALON (similitud 0.58).</t>
        </is>
      </c>
    </row>
    <row r="13">
      <c r="A13" s="29" t="inlineStr">
        <is>
          <t>Neuquén</t>
        </is>
      </c>
      <c r="B13" s="29" t="inlineStr">
        <is>
          <t>1060</t>
        </is>
      </c>
      <c r="C13" s="29" t="inlineStr">
        <is>
          <t>Sin clasificar en SAP</t>
        </is>
      </c>
      <c r="D13" s="29" t="n"/>
      <c r="E13" s="29" t="n"/>
      <c r="F13" s="29" t="inlineStr">
        <is>
          <t>511</t>
        </is>
      </c>
      <c r="G13" s="29" t="inlineStr">
        <is>
          <t>CLORURO DE SODIO HIPERTONICO 20%</t>
        </is>
      </c>
      <c r="H13" s="30" t="n">
        <v>0</v>
      </c>
      <c r="I13" s="30" t="n">
        <v>92</v>
      </c>
      <c r="J13" s="30" t="n">
        <v>92</v>
      </c>
      <c r="K13" s="31" t="n"/>
      <c r="L13" s="47" t="inlineStr">
        <is>
          <t>sin VU en SAP (dato faltante)</t>
        </is>
      </c>
      <c r="M13" s="45" t="inlineStr">
        <is>
          <t>Sin coincidencia</t>
        </is>
      </c>
      <c r="N13" s="29" t="inlineStr">
        <is>
          <t>Sin correspondencia confirmada: hay aproximaciones en SAP, descartadas por presentación o evidencia débil</t>
        </is>
      </c>
      <c r="O13" s="41" t="inlineStr">
        <is>
          <t>Sin valor unitario en SAP: la diferencia económica de este ítem no puede calcularse (dato faltante).</t>
        </is>
      </c>
      <c r="P13" s="29" t="inlineStr">
        <is>
          <t>El código Avain 511 figura en la homologación como «Clindamicina» (master M11-007), pero en el inventario físico corresponde a «CLORURO DE SODIO HIPERTONICO 20%». El código no coincide con el producto: no se usó el vínculo de la homologación y se cruzó por nomenclatura. A revisar con los responsables de la base. Mejor aproximación descartada: 1000234 GLUCOSADO HIPERTÓNICO 50% AMPOLLA (dosis/presentación distinta (20% vs 50%); similitud 0.43).</t>
        </is>
      </c>
    </row>
    <row r="14">
      <c r="A14" s="29" t="inlineStr">
        <is>
          <t>Neuquén</t>
        </is>
      </c>
      <c r="B14" s="29" t="inlineStr">
        <is>
          <t>1060</t>
        </is>
      </c>
      <c r="C14" s="29" t="inlineStr">
        <is>
          <t>Sin clasificar en SAP</t>
        </is>
      </c>
      <c r="D14" s="29" t="n"/>
      <c r="E14" s="29" t="n"/>
      <c r="F14" s="29" t="inlineStr">
        <is>
          <t>473</t>
        </is>
      </c>
      <c r="G14" s="29" t="inlineStr">
        <is>
          <t>AGUJA PARA LAPICERA INSULINA 31G 5MM</t>
        </is>
      </c>
      <c r="H14" s="30" t="n">
        <v>0</v>
      </c>
      <c r="I14" s="30" t="n">
        <v>80</v>
      </c>
      <c r="J14" s="30" t="n">
        <v>80</v>
      </c>
      <c r="K14" s="31" t="n"/>
      <c r="L14" s="47" t="inlineStr">
        <is>
          <t>sin VU en SAP (dato faltante)</t>
        </is>
      </c>
      <c r="M14" s="45" t="inlineStr">
        <is>
          <t>Sin coincidencia</t>
        </is>
      </c>
      <c r="N14" s="29" t="inlineStr">
        <is>
          <t>Sin correspondencia confirmada: hay aproximaciones en SAP, descartadas por presentación o evidencia débil</t>
        </is>
      </c>
      <c r="O14" s="41" t="inlineStr">
        <is>
          <t>Sin valor unitario en SAP: la diferencia económica de este ítem no puede calcularse (dato faltante).</t>
        </is>
      </c>
      <c r="P14" s="29" t="inlineStr">
        <is>
          <t>Mejor aproximación descartada: 2000483 LINTERNA LAPICERA (una nomenclatura no informa dosis; similitud 0.38).</t>
        </is>
      </c>
    </row>
    <row r="15">
      <c r="A15" s="29" t="inlineStr">
        <is>
          <t>Neuquén</t>
        </is>
      </c>
      <c r="B15" s="29" t="inlineStr">
        <is>
          <t>1060</t>
        </is>
      </c>
      <c r="C15" s="29" t="inlineStr">
        <is>
          <t>Sin clasificar en SAP</t>
        </is>
      </c>
      <c r="D15" s="29" t="n"/>
      <c r="E15" s="29" t="n"/>
      <c r="F15" s="29" t="inlineStr">
        <is>
          <t>526</t>
        </is>
      </c>
      <c r="G15" s="29" t="inlineStr">
        <is>
          <t>heparina</t>
        </is>
      </c>
      <c r="H15" s="30" t="n">
        <v>0</v>
      </c>
      <c r="I15" s="30" t="n">
        <v>80</v>
      </c>
      <c r="J15" s="30" t="n">
        <v>80</v>
      </c>
      <c r="K15" s="31" t="n"/>
      <c r="L15" s="47" t="inlineStr">
        <is>
          <t>sin VU en SAP (dato faltante)</t>
        </is>
      </c>
      <c r="M15" s="45" t="inlineStr">
        <is>
          <t>Sin coincidencia</t>
        </is>
      </c>
      <c r="N15" s="29" t="inlineStr">
        <is>
          <t>Sin correspondencia confirmada: hay aproximaciones en SAP, descartadas por presentación o evidencia débil</t>
        </is>
      </c>
      <c r="O15" s="41" t="inlineStr">
        <is>
          <t>Sin valor unitario en SAP: la diferencia económica de este ítem no puede calcularse (dato faltante).</t>
        </is>
      </c>
      <c r="P15" s="29" t="inlineStr">
        <is>
          <t>Mejor aproximación descartada: 2000027 JERINGA DE 5 ML (una nomenclatura no informa dosis; similitud 0.14).</t>
        </is>
      </c>
    </row>
    <row r="16">
      <c r="A16" s="29" t="inlineStr">
        <is>
          <t>Neuquén</t>
        </is>
      </c>
      <c r="B16" s="29" t="inlineStr">
        <is>
          <t>1060</t>
        </is>
      </c>
      <c r="C16" s="29" t="inlineStr">
        <is>
          <t>Sin clasificar en SAP</t>
        </is>
      </c>
      <c r="D16" s="29" t="n"/>
      <c r="E16" s="29" t="n"/>
      <c r="F16" s="29" t="inlineStr">
        <is>
          <t>124</t>
        </is>
      </c>
      <c r="G16" s="29" t="inlineStr">
        <is>
          <t>GOTA PC ® TETRAHIDRAZOLINA CLORHIDRATO</t>
        </is>
      </c>
      <c r="H16" s="30" t="n">
        <v>0</v>
      </c>
      <c r="I16" s="30" t="n">
        <v>49</v>
      </c>
      <c r="J16" s="30" t="n">
        <v>49</v>
      </c>
      <c r="K16" s="31" t="n"/>
      <c r="L16" s="47" t="inlineStr">
        <is>
          <t>sin VU en SAP (dato faltante)</t>
        </is>
      </c>
      <c r="M16" s="45" t="inlineStr">
        <is>
          <t>Sin coincidencia</t>
        </is>
      </c>
      <c r="N16" s="29" t="inlineStr">
        <is>
          <t>Sin correspondencia confirmada: hay aproximaciones en SAP, descartadas por presentación o evidencia débil</t>
        </is>
      </c>
      <c r="O16" s="41" t="inlineStr">
        <is>
          <t>Sin valor unitario en SAP: la diferencia económica de este ítem no puede calcularse (dato faltante).</t>
        </is>
      </c>
      <c r="P16" s="29" t="inlineStr">
        <is>
          <t>Mejor aproximación descartada: 1000314 MORFINA CLORHIDRATO 10MG (una nomenclatura no informa dosis; similitud 0.36).</t>
        </is>
      </c>
    </row>
    <row r="17">
      <c r="A17" s="29" t="inlineStr">
        <is>
          <t>Neuquén</t>
        </is>
      </c>
      <c r="B17" s="29" t="inlineStr">
        <is>
          <t>1060</t>
        </is>
      </c>
      <c r="C17" s="29" t="inlineStr">
        <is>
          <t>Sin clasificar en SAP</t>
        </is>
      </c>
      <c r="D17" s="29" t="n"/>
      <c r="E17" s="29" t="n"/>
      <c r="F17" s="29" t="inlineStr">
        <is>
          <t>378</t>
        </is>
      </c>
      <c r="G17" s="29" t="inlineStr">
        <is>
          <t>MASCARA PARA ANESTESIA L</t>
        </is>
      </c>
      <c r="H17" s="30" t="n">
        <v>0</v>
      </c>
      <c r="I17" s="30" t="n">
        <v>49</v>
      </c>
      <c r="J17" s="30" t="n">
        <v>49</v>
      </c>
      <c r="K17" s="31" t="n"/>
      <c r="L17" s="47" t="inlineStr">
        <is>
          <t>sin VU en SAP (dato faltante)</t>
        </is>
      </c>
      <c r="M17" s="45" t="inlineStr">
        <is>
          <t>Sin coincidencia</t>
        </is>
      </c>
      <c r="N17" s="29" t="inlineStr">
        <is>
          <t>Sin correspondencia confirmada: hay aproximaciones en SAP, descartadas por presentación o evidencia débil</t>
        </is>
      </c>
      <c r="O17" s="41" t="inlineStr">
        <is>
          <t>Sin valor unitario en SAP: la diferencia económica de este ítem no puede calcularse (dato faltante).</t>
        </is>
      </c>
      <c r="P17" s="29" t="inlineStr">
        <is>
          <t>Mejor aproximación descartada: 2000396 MASCARA LARINGEA Nº 3 (similitud 0.34).</t>
        </is>
      </c>
    </row>
    <row r="18">
      <c r="A18" s="29" t="inlineStr">
        <is>
          <t>Neuquén</t>
        </is>
      </c>
      <c r="B18" s="29" t="inlineStr">
        <is>
          <t>1060</t>
        </is>
      </c>
      <c r="C18" s="29" t="inlineStr">
        <is>
          <t>Sin clasificar en SAP</t>
        </is>
      </c>
      <c r="D18" s="29" t="n"/>
      <c r="E18" s="29" t="n"/>
      <c r="F18" s="29" t="inlineStr">
        <is>
          <t>470</t>
        </is>
      </c>
      <c r="G18" s="29" t="inlineStr">
        <is>
          <t>FERULAS DIGITALES</t>
        </is>
      </c>
      <c r="H18" s="30" t="n">
        <v>0</v>
      </c>
      <c r="I18" s="30" t="n">
        <v>46</v>
      </c>
      <c r="J18" s="30" t="n">
        <v>46</v>
      </c>
      <c r="K18" s="31" t="n"/>
      <c r="L18" s="47" t="inlineStr">
        <is>
          <t>sin VU en SAP (dato faltante)</t>
        </is>
      </c>
      <c r="M18" s="45" t="inlineStr">
        <is>
          <t>Sin coincidencia</t>
        </is>
      </c>
      <c r="N18" s="29" t="inlineStr">
        <is>
          <t>Sin correspondencia confirmada: hay aproximaciones en SAP, descartadas por presentación o evidencia débil</t>
        </is>
      </c>
      <c r="O18" s="41" t="inlineStr">
        <is>
          <t>Sin valor unitario en SAP: la diferencia económica de este ítem no puede calcularse (dato faltante).</t>
        </is>
      </c>
      <c r="P18" s="29" t="inlineStr">
        <is>
          <t>Mejor aproximación descartada: 2000749 SET FERULAS RIGIDAS 4 PIEZAS (similitud 0.41).</t>
        </is>
      </c>
    </row>
    <row r="19">
      <c r="A19" s="29" t="inlineStr">
        <is>
          <t>Neuquén</t>
        </is>
      </c>
      <c r="B19" s="29" t="inlineStr">
        <is>
          <t>1060</t>
        </is>
      </c>
      <c r="C19" s="29" t="inlineStr">
        <is>
          <t>Sin clasificar en SAP</t>
        </is>
      </c>
      <c r="D19" s="29" t="n"/>
      <c r="E19" s="29" t="n"/>
      <c r="F19" s="29" t="inlineStr">
        <is>
          <t>367</t>
        </is>
      </c>
      <c r="G19" s="29" t="inlineStr">
        <is>
          <t>MASCARA VENTURI</t>
        </is>
      </c>
      <c r="H19" s="30" t="n">
        <v>0</v>
      </c>
      <c r="I19" s="30" t="n">
        <v>42</v>
      </c>
      <c r="J19" s="30" t="n">
        <v>42</v>
      </c>
      <c r="K19" s="31" t="n"/>
      <c r="L19" s="47" t="inlineStr">
        <is>
          <t>sin VU en SAP (dato faltante)</t>
        </is>
      </c>
      <c r="M19" s="45" t="inlineStr">
        <is>
          <t>Sin coincidencia</t>
        </is>
      </c>
      <c r="N19" s="29" t="inlineStr">
        <is>
          <t>Sin correspondencia confirmada: hay aproximaciones en SAP, descartadas por presentación o evidencia débil</t>
        </is>
      </c>
      <c r="O19" s="41" t="inlineStr">
        <is>
          <t>Sin valor unitario en SAP: la diferencia económica de este ítem no puede calcularse (dato faltante).</t>
        </is>
      </c>
      <c r="P19" s="29" t="inlineStr">
        <is>
          <t>Mejor aproximación descartada: 2000396 MASCARA LARINGEA Nº 3 (similitud 0.35).</t>
        </is>
      </c>
    </row>
    <row r="20">
      <c r="A20" s="29" t="inlineStr">
        <is>
          <t>Neuquén</t>
        </is>
      </c>
      <c r="B20" s="29" t="inlineStr">
        <is>
          <t>1060</t>
        </is>
      </c>
      <c r="C20" s="29" t="inlineStr">
        <is>
          <t>Sin clasificar en SAP</t>
        </is>
      </c>
      <c r="D20" s="29" t="n"/>
      <c r="E20" s="29" t="n"/>
      <c r="F20" s="29" t="inlineStr">
        <is>
          <t>411</t>
        </is>
      </c>
      <c r="G20" s="29" t="inlineStr">
        <is>
          <t>COLLAR FILADELFIA (distintas med.)</t>
        </is>
      </c>
      <c r="H20" s="30" t="n">
        <v>0</v>
      </c>
      <c r="I20" s="30" t="n">
        <v>41</v>
      </c>
      <c r="J20" s="30" t="n">
        <v>41</v>
      </c>
      <c r="K20" s="31" t="n"/>
      <c r="L20" s="47" t="inlineStr">
        <is>
          <t>sin VU en SAP (dato faltante)</t>
        </is>
      </c>
      <c r="M20" s="45" t="inlineStr">
        <is>
          <t>Sin coincidencia</t>
        </is>
      </c>
      <c r="N20" s="29" t="inlineStr">
        <is>
          <t>Pendiente de validación: el ítem está en el Master pero no tiene código SAP confirmado</t>
        </is>
      </c>
      <c r="O20" s="41" t="inlineStr">
        <is>
          <t>Sin valor unitario en SAP: la diferencia económica de este ítem no puede calcularse (dato faltante).</t>
        </is>
      </c>
      <c r="P20" s="29" t="inlineStr">
        <is>
          <t>La homologación no confirma la equivalencia (confianza base Sin coincidencia / confianza SAP Alta). Se imputó al código SAP del master con nivel Baja para no perder el recuento; requiere validación. Homologado al master E-193, pero sus códigos SAP (2001447) no figuran en el stock SAP de este centro. Mejor aproximación descartada: 2000051 COLLAR CERVICAL MEDIANO (similitud 0.29).</t>
        </is>
      </c>
    </row>
    <row r="21">
      <c r="A21" s="29" t="inlineStr">
        <is>
          <t>Neuquén</t>
        </is>
      </c>
      <c r="B21" s="29" t="inlineStr">
        <is>
          <t>1060</t>
        </is>
      </c>
      <c r="C21" s="29" t="inlineStr">
        <is>
          <t>Sin clasificar en SAP</t>
        </is>
      </c>
      <c r="D21" s="29" t="n"/>
      <c r="E21" s="29" t="n"/>
      <c r="F21" s="29" t="inlineStr">
        <is>
          <t>481</t>
        </is>
      </c>
      <c r="G21" s="29" t="inlineStr">
        <is>
          <t>PENICILINA G. 2.4 MILLONES</t>
        </is>
      </c>
      <c r="H21" s="30" t="n">
        <v>0</v>
      </c>
      <c r="I21" s="30" t="n">
        <v>40</v>
      </c>
      <c r="J21" s="30" t="n">
        <v>40</v>
      </c>
      <c r="K21" s="31" t="n"/>
      <c r="L21" s="47" t="inlineStr">
        <is>
          <t>sin VU en SAP (dato faltante)</t>
        </is>
      </c>
      <c r="M21" s="45" t="inlineStr">
        <is>
          <t>Sin coincidencia</t>
        </is>
      </c>
      <c r="N21" s="29" t="inlineStr">
        <is>
          <t>Sin correspondencia confirmada: hay aproximaciones en SAP, descartadas por presentación o evidencia débil</t>
        </is>
      </c>
      <c r="O21" s="41" t="inlineStr">
        <is>
          <t>Sin valor unitario en SAP: la diferencia económica de este ítem no puede calcularse (dato faltante).</t>
        </is>
      </c>
      <c r="P21" s="29" t="inlineStr">
        <is>
          <t>El código Avain 481 figura en la homologación como «PENICILINAG.2.4MILLONES» (master M11-012), pero en el inventario físico corresponde a «PENICILINA G. 2.4 MILLONES». El código no coincide con el producto: no se usó el vínculo de la homologación y se cruzó por nomenclatura. A revisar con los responsables de la base. Mejor aproximación descartada: 1000175 AMOXICILINA 1 GR (calibre/talle/medida distinta; una nomenclatura no informa dosis; similitud 0.26).</t>
        </is>
      </c>
    </row>
    <row r="22">
      <c r="A22" s="29" t="inlineStr">
        <is>
          <t>Neuquén</t>
        </is>
      </c>
      <c r="B22" s="29" t="inlineStr">
        <is>
          <t>1060</t>
        </is>
      </c>
      <c r="C22" s="29" t="inlineStr">
        <is>
          <t>Sin clasificar en SAP</t>
        </is>
      </c>
      <c r="D22" s="29" t="n"/>
      <c r="E22" s="29" t="n"/>
      <c r="F22" s="29" t="inlineStr">
        <is>
          <t>347</t>
        </is>
      </c>
      <c r="G22" s="29" t="inlineStr">
        <is>
          <t>sonda foley 18</t>
        </is>
      </c>
      <c r="H22" s="30" t="n">
        <v>0</v>
      </c>
      <c r="I22" s="30" t="n">
        <v>40</v>
      </c>
      <c r="J22" s="30" t="n">
        <v>40</v>
      </c>
      <c r="K22" s="31" t="n"/>
      <c r="L22" s="47" t="inlineStr">
        <is>
          <t>sin VU en SAP (dato faltante)</t>
        </is>
      </c>
      <c r="M22" s="45" t="inlineStr">
        <is>
          <t>Sin coincidencia</t>
        </is>
      </c>
      <c r="N22" s="29" t="inlineStr">
        <is>
          <t>Sin correspondencia confirmada: hay aproximaciones en SAP, descartadas por presentación o evidencia débil</t>
        </is>
      </c>
      <c r="O22" s="41" t="inlineStr">
        <is>
          <t>Sin valor unitario en SAP: la diferencia económica de este ítem no puede calcularse (dato faltante).</t>
        </is>
      </c>
      <c r="P22" s="29" t="inlineStr">
        <is>
          <t>Mejor aproximación descartada: 2000244 SONDA FOLEY 2 VIAS Nº16 DE LÁTEX (calibre/talle/medida distinta; similitud 0.48).</t>
        </is>
      </c>
    </row>
    <row r="23">
      <c r="A23" s="29" t="inlineStr">
        <is>
          <t>Neuquén</t>
        </is>
      </c>
      <c r="B23" s="29" t="inlineStr">
        <is>
          <t>1060</t>
        </is>
      </c>
      <c r="C23" s="29" t="inlineStr">
        <is>
          <t>Sin clasificar en SAP</t>
        </is>
      </c>
      <c r="D23" s="29" t="n"/>
      <c r="E23" s="29" t="n"/>
      <c r="F23" s="29" t="inlineStr">
        <is>
          <t>513</t>
        </is>
      </c>
      <c r="G23" s="29" t="inlineStr">
        <is>
          <t>DESCARTADOR CORTOPUNZANTES 1,4 L</t>
        </is>
      </c>
      <c r="H23" s="30" t="n">
        <v>0</v>
      </c>
      <c r="I23" s="30" t="n">
        <v>39</v>
      </c>
      <c r="J23" s="30" t="n">
        <v>39</v>
      </c>
      <c r="K23" s="31" t="n"/>
      <c r="L23" s="47" t="inlineStr">
        <is>
          <t>sin VU en SAP (dato faltante)</t>
        </is>
      </c>
      <c r="M23" s="45" t="inlineStr">
        <is>
          <t>Sin coincidencia</t>
        </is>
      </c>
      <c r="N23" s="29" t="inlineStr">
        <is>
          <t>Sin correspondencia confirmada: hay aproximaciones en SAP, descartadas por presentación o evidencia débil</t>
        </is>
      </c>
      <c r="O23" s="41" t="inlineStr">
        <is>
          <t>Sin valor unitario en SAP: la diferencia económica de este ítem no puede calcularse (dato faltante).</t>
        </is>
      </c>
      <c r="P23" s="29" t="inlineStr">
        <is>
          <t>El código Avain 513 figura en la homologación como «Ceftriaxona» (master M11-010), pero en el inventario físico corresponde a «DESCARTADOR CORTOPUNZANTES 1,4 L». El código no coincide con el producto: no se usó el vínculo de la homologación y se cruzó por nomenclatura. A revisar con los responsables de la base. Mejor aproximación descartada: 2000870 DESCARTADOR C/TAPA GIRATORIA MOD E1 1.4L (dosis coincide; similitud 0.55).</t>
        </is>
      </c>
    </row>
    <row r="24">
      <c r="A24" s="29" t="inlineStr">
        <is>
          <t>Neuquén</t>
        </is>
      </c>
      <c r="B24" s="29" t="inlineStr">
        <is>
          <t>1060</t>
        </is>
      </c>
      <c r="C24" s="29" t="inlineStr">
        <is>
          <t>Sin clasificar en SAP</t>
        </is>
      </c>
      <c r="D24" s="29" t="n"/>
      <c r="E24" s="29" t="n"/>
      <c r="F24" s="29" t="inlineStr">
        <is>
          <t>534</t>
        </is>
      </c>
      <c r="G24" s="29" t="inlineStr">
        <is>
          <t>desloratadina</t>
        </is>
      </c>
      <c r="H24" s="30" t="n">
        <v>0</v>
      </c>
      <c r="I24" s="30" t="n">
        <v>30</v>
      </c>
      <c r="J24" s="30" t="n">
        <v>30</v>
      </c>
      <c r="K24" s="31" t="n"/>
      <c r="L24" s="47" t="inlineStr">
        <is>
          <t>sin VU en SAP (dato faltante)</t>
        </is>
      </c>
      <c r="M24" s="45" t="inlineStr">
        <is>
          <t>Sin coincidencia</t>
        </is>
      </c>
      <c r="N24" s="29" t="inlineStr">
        <is>
          <t>Sin correspondencia confirmada: hay aproximaciones en SAP, descartadas por presentación o evidencia débil</t>
        </is>
      </c>
      <c r="O24" s="41" t="inlineStr">
        <is>
          <t>Sin valor unitario en SAP: la diferencia económica de este ítem no puede calcularse (dato faltante).</t>
        </is>
      </c>
      <c r="P24" s="29" t="inlineStr">
        <is>
          <t>Mejor aproximación descartada: 1000144 LORATADINA 10 MG COMP (una nomenclatura no informa dosis; similitud 0.43).</t>
        </is>
      </c>
    </row>
    <row r="25">
      <c r="A25" s="29" t="inlineStr">
        <is>
          <t>Neuquén</t>
        </is>
      </c>
      <c r="B25" s="29" t="inlineStr">
        <is>
          <t>1060</t>
        </is>
      </c>
      <c r="C25" s="29" t="inlineStr">
        <is>
          <t>Sin clasificar en SAP</t>
        </is>
      </c>
      <c r="D25" s="29" t="n"/>
      <c r="E25" s="29" t="n"/>
      <c r="F25" s="29" t="inlineStr">
        <is>
          <t>528</t>
        </is>
      </c>
      <c r="G25" s="29" t="inlineStr">
        <is>
          <t>TIJERA MULTIUSO</t>
        </is>
      </c>
      <c r="H25" s="30" t="n">
        <v>0</v>
      </c>
      <c r="I25" s="30" t="n">
        <v>27</v>
      </c>
      <c r="J25" s="30" t="n">
        <v>27</v>
      </c>
      <c r="K25" s="31" t="n"/>
      <c r="L25" s="47" t="inlineStr">
        <is>
          <t>sin VU en SAP (dato faltante)</t>
        </is>
      </c>
      <c r="M25" s="45" t="inlineStr">
        <is>
          <t>Sin coincidencia</t>
        </is>
      </c>
      <c r="N25" s="29" t="inlineStr">
        <is>
          <t>Sin correspondencia confirmada: hay aproximaciones en SAP, descartadas por presentación o evidencia débil</t>
        </is>
      </c>
      <c r="O25" s="41" t="inlineStr">
        <is>
          <t>Sin valor unitario en SAP: la diferencia económica de este ítem no puede calcularse (dato faltante).</t>
        </is>
      </c>
      <c r="P25" s="29" t="inlineStr">
        <is>
          <t>Mejor aproximación descartada: 1000049 TIJERA  DE MAYO RECTA (similitud 0.40).</t>
        </is>
      </c>
    </row>
    <row r="26">
      <c r="A26" s="29" t="inlineStr">
        <is>
          <t>Neuquén</t>
        </is>
      </c>
      <c r="B26" s="29" t="inlineStr">
        <is>
          <t>1060</t>
        </is>
      </c>
      <c r="C26" s="29" t="inlineStr">
        <is>
          <t>Sin clasificar en SAP</t>
        </is>
      </c>
      <c r="D26" s="29" t="n"/>
      <c r="E26" s="29" t="n"/>
      <c r="F26" s="29" t="inlineStr">
        <is>
          <t>377</t>
        </is>
      </c>
      <c r="G26" s="29" t="inlineStr">
        <is>
          <t>MASCARA PARA ANESTESIA #6</t>
        </is>
      </c>
      <c r="H26" s="30" t="n">
        <v>0</v>
      </c>
      <c r="I26" s="30" t="n">
        <v>26</v>
      </c>
      <c r="J26" s="30" t="n">
        <v>26</v>
      </c>
      <c r="K26" s="31" t="n"/>
      <c r="L26" s="47" t="inlineStr">
        <is>
          <t>sin VU en SAP (dato faltante)</t>
        </is>
      </c>
      <c r="M26" s="45" t="inlineStr">
        <is>
          <t>Sin coincidencia</t>
        </is>
      </c>
      <c r="N26" s="29" t="inlineStr">
        <is>
          <t>Sin correspondencia confirmada: hay aproximaciones en SAP, descartadas por presentación o evidencia débil</t>
        </is>
      </c>
      <c r="O26" s="41" t="inlineStr">
        <is>
          <t>Sin valor unitario en SAP: la diferencia económica de este ítem no puede calcularse (dato faltante).</t>
        </is>
      </c>
      <c r="P26" s="29" t="inlineStr">
        <is>
          <t>Mejor aproximación descartada: 2000396 MASCARA LARINGEA Nº 3 (similitud 0.32).</t>
        </is>
      </c>
    </row>
    <row r="27">
      <c r="A27" s="29" t="inlineStr">
        <is>
          <t>Neuquén</t>
        </is>
      </c>
      <c r="B27" s="29" t="inlineStr">
        <is>
          <t>1060</t>
        </is>
      </c>
      <c r="C27" s="29" t="inlineStr">
        <is>
          <t>Sin clasificar en SAP</t>
        </is>
      </c>
      <c r="D27" s="29" t="n"/>
      <c r="E27" s="29" t="n"/>
      <c r="F27" s="29" t="inlineStr">
        <is>
          <t>368</t>
        </is>
      </c>
      <c r="G27" s="29" t="inlineStr">
        <is>
          <t>OTOLEF HC GOTAS OTICAS</t>
        </is>
      </c>
      <c r="H27" s="30" t="n">
        <v>0</v>
      </c>
      <c r="I27" s="30" t="n">
        <v>22</v>
      </c>
      <c r="J27" s="30" t="n">
        <v>22</v>
      </c>
      <c r="K27" s="31" t="n"/>
      <c r="L27" s="47" t="inlineStr">
        <is>
          <t>sin VU en SAP (dato faltante)</t>
        </is>
      </c>
      <c r="M27" s="45" t="inlineStr">
        <is>
          <t>Sin coincidencia</t>
        </is>
      </c>
      <c r="N27" s="29" t="inlineStr">
        <is>
          <t>Sin correspondencia confirmada: hay aproximaciones en SAP, descartadas por presentación o evidencia débil</t>
        </is>
      </c>
      <c r="O27" s="41" t="inlineStr">
        <is>
          <t>Sin valor unitario en SAP: la diferencia económica de este ítem no puede calcularse (dato faltante).</t>
        </is>
      </c>
      <c r="P27" s="29" t="inlineStr">
        <is>
          <t>Mejor aproximación descartada: 1000360 GOTAS OTOSPORIN (similitud 0.36).</t>
        </is>
      </c>
    </row>
    <row r="28">
      <c r="A28" s="29" t="inlineStr">
        <is>
          <t>Neuquén</t>
        </is>
      </c>
      <c r="B28" s="29" t="inlineStr">
        <is>
          <t>1060</t>
        </is>
      </c>
      <c r="C28" s="29" t="inlineStr">
        <is>
          <t>Sin clasificar en SAP</t>
        </is>
      </c>
      <c r="D28" s="29" t="n"/>
      <c r="E28" s="29" t="n"/>
      <c r="F28" s="29" t="inlineStr">
        <is>
          <t>529</t>
        </is>
      </c>
      <c r="G28" s="29" t="inlineStr">
        <is>
          <t>TIJERA PUNTA ROMA</t>
        </is>
      </c>
      <c r="H28" s="30" t="n">
        <v>0</v>
      </c>
      <c r="I28" s="30" t="n">
        <v>22</v>
      </c>
      <c r="J28" s="30" t="n">
        <v>22</v>
      </c>
      <c r="K28" s="31" t="n"/>
      <c r="L28" s="47" t="inlineStr">
        <is>
          <t>sin VU en SAP (dato faltante)</t>
        </is>
      </c>
      <c r="M28" s="45" t="inlineStr">
        <is>
          <t>Sin coincidencia</t>
        </is>
      </c>
      <c r="N28" s="29" t="inlineStr">
        <is>
          <t>Sin correspondencia confirmada: hay aproximaciones en SAP, descartadas por presentación o evidencia débil</t>
        </is>
      </c>
      <c r="O28" s="41" t="inlineStr">
        <is>
          <t>Sin valor unitario en SAP: la diferencia económica de este ítem no puede calcularse (dato faltante).</t>
        </is>
      </c>
      <c r="P28" s="29" t="inlineStr">
        <is>
          <t>El código Avain 529 figura en la homologación como «CLORURO DE POTASIO» (master M03-010), pero en el inventario físico corresponde a «TIJERA PUNTA ROMA». El código no coincide con el producto: no se usó el vínculo de la homologación y se cruzó por nomenclatura. A revisar con los responsables de la base. Mejor aproximación descartada: 1000049 TIJERA  DE MAYO RECTA (similitud 0.34).</t>
        </is>
      </c>
    </row>
    <row r="29">
      <c r="A29" s="29" t="inlineStr">
        <is>
          <t>Neuquén</t>
        </is>
      </c>
      <c r="B29" s="29" t="inlineStr">
        <is>
          <t>1060</t>
        </is>
      </c>
      <c r="C29" s="29" t="inlineStr">
        <is>
          <t>Sin clasificar en SAP</t>
        </is>
      </c>
      <c r="D29" s="29" t="n"/>
      <c r="E29" s="29" t="n"/>
      <c r="F29" s="29" t="inlineStr">
        <is>
          <t>MED-008</t>
        </is>
      </c>
      <c r="G29" s="29" t="inlineStr">
        <is>
          <t>Metronidazol 500mg</t>
        </is>
      </c>
      <c r="H29" s="30" t="n">
        <v>0</v>
      </c>
      <c r="I29" s="30" t="n">
        <v>20</v>
      </c>
      <c r="J29" s="30" t="n">
        <v>20</v>
      </c>
      <c r="K29" s="31" t="n"/>
      <c r="L29" s="47" t="inlineStr">
        <is>
          <t>sin VU en SAP (dato faltante)</t>
        </is>
      </c>
      <c r="M29" s="45" t="inlineStr">
        <is>
          <t>Sin coincidencia</t>
        </is>
      </c>
      <c r="N29" s="29" t="inlineStr">
        <is>
          <t>Sin correspondencia confirmada: hay aproximaciones en SAP, descartadas por presentación o evidencia débil</t>
        </is>
      </c>
      <c r="O29" s="41" t="inlineStr">
        <is>
          <t>Sin valor unitario en SAP: la diferencia económica de este ítem no puede calcularse (dato faltante).</t>
        </is>
      </c>
      <c r="P29" s="29" t="inlineStr">
        <is>
          <t>Mejor aproximación descartada: 1000468 AMOXICILINA  500 MGR (dosis coincide; similitud 0.39). Informe Avain: Diferencia stock actual - saldo de movimientos: 20</t>
        </is>
      </c>
    </row>
    <row r="30">
      <c r="A30" s="29" t="inlineStr">
        <is>
          <t>Neuquén</t>
        </is>
      </c>
      <c r="B30" s="29" t="inlineStr">
        <is>
          <t>1060</t>
        </is>
      </c>
      <c r="C30" s="29" t="inlineStr">
        <is>
          <t>Sin clasificar en SAP</t>
        </is>
      </c>
      <c r="D30" s="29" t="n"/>
      <c r="E30" s="29" t="n"/>
      <c r="F30" s="29" t="inlineStr">
        <is>
          <t>269</t>
        </is>
      </c>
      <c r="G30" s="29" t="inlineStr">
        <is>
          <t>Aguja 15/8</t>
        </is>
      </c>
      <c r="H30" s="30" t="n">
        <v>0</v>
      </c>
      <c r="I30" s="30" t="n">
        <v>18</v>
      </c>
      <c r="J30" s="30" t="n">
        <v>18</v>
      </c>
      <c r="K30" s="31" t="n"/>
      <c r="L30" s="47" t="inlineStr">
        <is>
          <t>sin VU en SAP (dato faltante)</t>
        </is>
      </c>
      <c r="M30" s="45" t="inlineStr">
        <is>
          <t>Sin coincidencia</t>
        </is>
      </c>
      <c r="N30" s="29" t="inlineStr">
        <is>
          <t>Sin correspondencia confirmada: hay aproximaciones en SAP, descartadas por presentación o evidencia débil</t>
        </is>
      </c>
      <c r="O30" s="41" t="inlineStr">
        <is>
          <t>Sin valor unitario en SAP: la diferencia económica de este ítem no puede calcularse (dato faltante).</t>
        </is>
      </c>
      <c r="P30" s="29" t="inlineStr">
        <is>
          <t>Mejor aproximación descartada: 2000291 AGUJA HUBER (similitud 0.39).</t>
        </is>
      </c>
    </row>
    <row r="31">
      <c r="A31" s="29" t="inlineStr">
        <is>
          <t>Neuquén</t>
        </is>
      </c>
      <c r="B31" s="29" t="inlineStr">
        <is>
          <t>1060</t>
        </is>
      </c>
      <c r="C31" s="29" t="inlineStr">
        <is>
          <t>Sin clasificar en SAP</t>
        </is>
      </c>
      <c r="D31" s="29" t="n"/>
      <c r="E31" s="29" t="n"/>
      <c r="F31" s="29" t="inlineStr">
        <is>
          <t>508</t>
        </is>
      </c>
      <c r="G31" s="29" t="inlineStr">
        <is>
          <t>CAMISOLIN IMPERMEABLE + TOALLA CHICA</t>
        </is>
      </c>
      <c r="H31" s="30" t="n">
        <v>0</v>
      </c>
      <c r="I31" s="30" t="n">
        <v>16</v>
      </c>
      <c r="J31" s="30" t="n">
        <v>16</v>
      </c>
      <c r="K31" s="31" t="n"/>
      <c r="L31" s="47" t="inlineStr">
        <is>
          <t>sin VU en SAP (dato faltante)</t>
        </is>
      </c>
      <c r="M31" s="45" t="inlineStr">
        <is>
          <t>Sin coincidencia</t>
        </is>
      </c>
      <c r="N31" s="29" t="inlineStr">
        <is>
          <t>Sin correspondencia confirmada: hay aproximaciones en SAP, descartadas por presentación o evidencia débil</t>
        </is>
      </c>
      <c r="O31" s="41" t="inlineStr">
        <is>
          <t>Sin valor unitario en SAP: la diferencia económica de este ítem no puede calcularse (dato faltante).</t>
        </is>
      </c>
      <c r="P31" s="29" t="inlineStr">
        <is>
          <t>El código Avain 508 figura en la homologación como «ClonazepamAmp.» (master M09-006), pero en el inventario físico corresponde a «CAMISOLIN IMPERMEABLE + TOALLA CHICA». El código no coincide con el producto: no se usó el vínculo de la homologación y se cruzó por nomenclatura. A revisar con los responsables de la base. Mejor aproximación descartada: 3000823 CAPA IMPERMEABLE TALLE XL (similitud 0.35).</t>
        </is>
      </c>
    </row>
    <row r="32">
      <c r="A32" s="29" t="inlineStr">
        <is>
          <t>Neuquén</t>
        </is>
      </c>
      <c r="B32" s="29" t="inlineStr">
        <is>
          <t>1060</t>
        </is>
      </c>
      <c r="C32" s="29" t="inlineStr">
        <is>
          <t>Sin clasificar en SAP</t>
        </is>
      </c>
      <c r="D32" s="29" t="n"/>
      <c r="E32" s="29" t="n"/>
      <c r="F32" s="29" t="inlineStr">
        <is>
          <t>506</t>
        </is>
      </c>
      <c r="G32" s="29" t="inlineStr">
        <is>
          <t>CAMPO IMPERMEABLE CHICO</t>
        </is>
      </c>
      <c r="H32" s="30" t="n">
        <v>0</v>
      </c>
      <c r="I32" s="30" t="n">
        <v>16</v>
      </c>
      <c r="J32" s="30" t="n">
        <v>16</v>
      </c>
      <c r="K32" s="31" t="n"/>
      <c r="L32" s="47" t="inlineStr">
        <is>
          <t>sin VU en SAP (dato faltante)</t>
        </is>
      </c>
      <c r="M32" s="45" t="inlineStr">
        <is>
          <t>Sin coincidencia</t>
        </is>
      </c>
      <c r="N32" s="29" t="inlineStr">
        <is>
          <t>Sin correspondencia confirmada: hay aproximaciones en SAP, descartadas por presentación o evidencia débil</t>
        </is>
      </c>
      <c r="O32" s="41" t="inlineStr">
        <is>
          <t>Sin valor unitario en SAP: la diferencia económica de este ítem no puede calcularse (dato faltante).</t>
        </is>
      </c>
      <c r="P32" s="29" t="inlineStr">
        <is>
          <t>El código Avain 506 figura en la homologación como «Al/Mghidroxido» (master M08-009), pero en el inventario físico corresponde a «CAMPO IMPERMEABLE CHICO». El código no coincide con el producto: no se usó el vínculo de la homologación y se cruzó por nomenclatura. A revisar con los responsables de la base. Mejor aproximación descartada: 3000823 CAPA IMPERMEABLE TALLE XL (similitud 0.36).</t>
        </is>
      </c>
    </row>
    <row r="33">
      <c r="A33" s="29" t="inlineStr">
        <is>
          <t>Neuquén</t>
        </is>
      </c>
      <c r="B33" s="29" t="inlineStr">
        <is>
          <t>1060</t>
        </is>
      </c>
      <c r="C33" s="29" t="inlineStr">
        <is>
          <t>Sin clasificar en SAP</t>
        </is>
      </c>
      <c r="D33" s="29" t="n"/>
      <c r="E33" s="29" t="n"/>
      <c r="F33" s="29" t="inlineStr">
        <is>
          <t>507</t>
        </is>
      </c>
      <c r="G33" s="29" t="inlineStr">
        <is>
          <t>CAMPO IMPERMEABLE GRANDE</t>
        </is>
      </c>
      <c r="H33" s="30" t="n">
        <v>0</v>
      </c>
      <c r="I33" s="30" t="n">
        <v>16</v>
      </c>
      <c r="J33" s="30" t="n">
        <v>16</v>
      </c>
      <c r="K33" s="31" t="n"/>
      <c r="L33" s="47" t="inlineStr">
        <is>
          <t>sin VU en SAP (dato faltante)</t>
        </is>
      </c>
      <c r="M33" s="45" t="inlineStr">
        <is>
          <t>Sin coincidencia</t>
        </is>
      </c>
      <c r="N33" s="29" t="inlineStr">
        <is>
          <t>Sin correspondencia confirmada: hay aproximaciones en SAP, descartadas por presentación o evidencia débil</t>
        </is>
      </c>
      <c r="O33" s="41" t="inlineStr">
        <is>
          <t>Sin valor unitario en SAP: la diferencia económica de este ítem no puede calcularse (dato faltante).</t>
        </is>
      </c>
      <c r="P33" s="29" t="inlineStr">
        <is>
          <t>El código Avain 507 figura en la homologación como «Trimebutina+Simeticona» (master M08-011), pero en el inventario físico corresponde a «CAMPO IMPERMEABLE GRANDE». El código no coincide con el producto: no se usó el vínculo de la homologación y se cruzó por nomenclatura. A revisar con los responsables de la base. Mejor aproximación descartada: 3000823 CAPA IMPERMEABLE TALLE XL (similitud 0.40).</t>
        </is>
      </c>
    </row>
    <row r="34">
      <c r="A34" s="29" t="inlineStr">
        <is>
          <t>Neuquén</t>
        </is>
      </c>
      <c r="B34" s="29" t="inlineStr">
        <is>
          <t>1060</t>
        </is>
      </c>
      <c r="C34" s="29" t="inlineStr">
        <is>
          <t>Sin clasificar en SAP</t>
        </is>
      </c>
      <c r="D34" s="29" t="n"/>
      <c r="E34" s="29" t="n"/>
      <c r="F34" s="29" t="inlineStr">
        <is>
          <t>412</t>
        </is>
      </c>
      <c r="G34" s="29" t="inlineStr">
        <is>
          <t>COLLAR FILADELFIA PEDIATRICO</t>
        </is>
      </c>
      <c r="H34" s="30" t="n">
        <v>0</v>
      </c>
      <c r="I34" s="30" t="n">
        <v>16</v>
      </c>
      <c r="J34" s="30" t="n">
        <v>16</v>
      </c>
      <c r="K34" s="31" t="n"/>
      <c r="L34" s="47" t="inlineStr">
        <is>
          <t>sin VU en SAP (dato faltante)</t>
        </is>
      </c>
      <c r="M34" s="45" t="inlineStr">
        <is>
          <t>Sin coincidencia</t>
        </is>
      </c>
      <c r="N34" s="29" t="inlineStr">
        <is>
          <t>Sin correspondencia confirmada: hay aproximaciones en SAP, descartadas por presentación o evidencia débil</t>
        </is>
      </c>
      <c r="O34" s="41" t="inlineStr">
        <is>
          <t>Sin valor unitario en SAP: la diferencia económica de este ítem no puede calcularse (dato faltante).</t>
        </is>
      </c>
      <c r="P34" s="29" t="inlineStr">
        <is>
          <t>El código Avain 412 figura en la homologación como «DESFIBRILADORDEA(ultimageneracion)» (master E-181), pero en el inventario físico corresponde a «COLLAR FILADELFIA PEDIATRICO». El código no coincide con el producto: no se usó el vínculo de la homologación y se cruzó por nomenclatura. A revisar con los responsables de la base. Mejor aproximación descartada: 2000036 TENSIOMETRO PEDIATRICO (similitud 0.44).</t>
        </is>
      </c>
    </row>
    <row r="35">
      <c r="A35" s="29" t="inlineStr">
        <is>
          <t>Neuquén</t>
        </is>
      </c>
      <c r="B35" s="29" t="inlineStr">
        <is>
          <t>1060</t>
        </is>
      </c>
      <c r="C35" s="29" t="inlineStr">
        <is>
          <t>Sin clasificar en SAP</t>
        </is>
      </c>
      <c r="D35" s="29" t="n"/>
      <c r="E35" s="29" t="n"/>
      <c r="F35" s="29" t="inlineStr">
        <is>
          <t>361</t>
        </is>
      </c>
      <c r="G35" s="29" t="inlineStr">
        <is>
          <t>DESCARTADOR CORTOPUNZANTES 4,5 LTS</t>
        </is>
      </c>
      <c r="H35" s="30" t="n">
        <v>0</v>
      </c>
      <c r="I35" s="30" t="n">
        <v>15</v>
      </c>
      <c r="J35" s="30" t="n">
        <v>15</v>
      </c>
      <c r="K35" s="31" t="n"/>
      <c r="L35" s="47" t="inlineStr">
        <is>
          <t>sin VU en SAP (dato faltante)</t>
        </is>
      </c>
      <c r="M35" s="45" t="inlineStr">
        <is>
          <t>Sin coincidencia</t>
        </is>
      </c>
      <c r="N35" s="29" t="inlineStr">
        <is>
          <t>Pendiente de validación: el ítem está en el Master pero no tiene código SAP confirmado</t>
        </is>
      </c>
      <c r="O35" s="41" t="inlineStr">
        <is>
          <t>Sin valor unitario en SAP: la diferencia económica de este ítem no puede calcularse (dato faltante).</t>
        </is>
      </c>
      <c r="P35" s="29" t="inlineStr">
        <is>
          <t>La denominación del inventario («DESCARTADOR CORTOPUNZANTES 4,5 LTS») difiere de la que registra el master para ese código («DESCARTADORCORTOPUNZANTES4LTS»). Nivel degradado a Baja hasta validar la equivalencia. Homologado al master D-157, pero sus códigos SAP (2000014, 1005328) no figuran en el stock SAP de este centro. Mejor aproximación descartada: 2000868 DESCARTADOR C/TAPA GIRATORIA MOD M5 4.8L (dosis/presentación distinta (4500ML vs 4800ML); similitud 0.37).</t>
        </is>
      </c>
    </row>
    <row r="36">
      <c r="A36" s="29" t="inlineStr">
        <is>
          <t>Neuquén</t>
        </is>
      </c>
      <c r="B36" s="29" t="inlineStr">
        <is>
          <t>1060</t>
        </is>
      </c>
      <c r="C36" s="29" t="inlineStr">
        <is>
          <t>Sin clasificar en SAP</t>
        </is>
      </c>
      <c r="D36" s="29" t="n"/>
      <c r="E36" s="29" t="n"/>
      <c r="F36" s="29" t="inlineStr">
        <is>
          <t>532</t>
        </is>
      </c>
      <c r="G36" s="29" t="inlineStr">
        <is>
          <t>MANGO DE BISTURI N° 4</t>
        </is>
      </c>
      <c r="H36" s="30" t="n">
        <v>0</v>
      </c>
      <c r="I36" s="30" t="n">
        <v>13</v>
      </c>
      <c r="J36" s="30" t="n">
        <v>13</v>
      </c>
      <c r="K36" s="31" t="n"/>
      <c r="L36" s="47" t="inlineStr">
        <is>
          <t>sin VU en SAP (dato faltante)</t>
        </is>
      </c>
      <c r="M36" s="45" t="inlineStr">
        <is>
          <t>Sin coincidencia</t>
        </is>
      </c>
      <c r="N36" s="29" t="inlineStr">
        <is>
          <t>Sin correspondencia confirmada: hay aproximaciones en SAP, descartadas por presentación o evidencia débil</t>
        </is>
      </c>
      <c r="O36" s="41" t="inlineStr">
        <is>
          <t>Sin valor unitario en SAP: la diferencia económica de este ítem no puede calcularse (dato faltante).</t>
        </is>
      </c>
      <c r="P36" s="29" t="inlineStr">
        <is>
          <t>Mejor aproximación descartada: 2000455 HOJA DE BISTURI Nº 24 (calibre/talle/medida distinta; similitud 0.58).</t>
        </is>
      </c>
    </row>
    <row r="37">
      <c r="A37" s="29" t="inlineStr">
        <is>
          <t>Neuquén</t>
        </is>
      </c>
      <c r="B37" s="29" t="inlineStr">
        <is>
          <t>1060</t>
        </is>
      </c>
      <c r="C37" s="29" t="inlineStr">
        <is>
          <t>Sin clasificar en SAP</t>
        </is>
      </c>
      <c r="D37" s="29" t="n"/>
      <c r="E37" s="29" t="n"/>
      <c r="F37" s="29" t="inlineStr">
        <is>
          <t>301</t>
        </is>
      </c>
      <c r="G37" s="29" t="inlineStr">
        <is>
          <t>CIRCUITO RESPIRATORIO UTIM</t>
        </is>
      </c>
      <c r="H37" s="30" t="n">
        <v>0</v>
      </c>
      <c r="I37" s="30" t="n">
        <v>11</v>
      </c>
      <c r="J37" s="30" t="n">
        <v>11</v>
      </c>
      <c r="K37" s="31" t="n"/>
      <c r="L37" s="47" t="inlineStr">
        <is>
          <t>sin VU en SAP (dato faltante)</t>
        </is>
      </c>
      <c r="M37" s="45" t="inlineStr">
        <is>
          <t>Sin coincidencia</t>
        </is>
      </c>
      <c r="N37" s="29" t="inlineStr">
        <is>
          <t>Sin correspondencia confirmada: hay aproximaciones en SAP, descartadas por presentación o evidencia débil</t>
        </is>
      </c>
      <c r="O37" s="41" t="inlineStr">
        <is>
          <t>Sin valor unitario en SAP: la diferencia económica de este ítem no puede calcularse (dato faltante).</t>
        </is>
      </c>
      <c r="P37" s="29" t="inlineStr">
        <is>
          <t>Mejor aproximación descartada: 2001024 VALVULA ESPIRATORIA (similitud 0.39).</t>
        </is>
      </c>
    </row>
    <row r="38">
      <c r="A38" s="29" t="inlineStr">
        <is>
          <t>Neuquén</t>
        </is>
      </c>
      <c r="B38" s="29" t="inlineStr">
        <is>
          <t>1060</t>
        </is>
      </c>
      <c r="C38" s="29" t="inlineStr">
        <is>
          <t>Sin clasificar en SAP</t>
        </is>
      </c>
      <c r="D38" s="29" t="n"/>
      <c r="E38" s="29" t="n"/>
      <c r="F38" s="29" t="inlineStr">
        <is>
          <t>370</t>
        </is>
      </c>
      <c r="G38" s="29" t="inlineStr">
        <is>
          <t>FIJADOR DE TUBO ENDOTRAQUEAL</t>
        </is>
      </c>
      <c r="H38" s="30" t="n">
        <v>0</v>
      </c>
      <c r="I38" s="30" t="n">
        <v>11</v>
      </c>
      <c r="J38" s="30" t="n">
        <v>11</v>
      </c>
      <c r="K38" s="31" t="n"/>
      <c r="L38" s="47" t="inlineStr">
        <is>
          <t>sin VU en SAP (dato faltante)</t>
        </is>
      </c>
      <c r="M38" s="45" t="inlineStr">
        <is>
          <t>Sin coincidencia</t>
        </is>
      </c>
      <c r="N38" s="29" t="inlineStr">
        <is>
          <t>Sin correspondencia confirmada: hay aproximaciones en SAP, descartadas por presentación o evidencia débil</t>
        </is>
      </c>
      <c r="O38" s="41" t="inlineStr">
        <is>
          <t>Sin valor unitario en SAP: la diferencia económica de este ítem no puede calcularse (dato faltante).</t>
        </is>
      </c>
      <c r="P38" s="29" t="inlineStr">
        <is>
          <t>Mejor aproximación descartada: 2000568 MORDILLOS DE FIJACION TUBO ENDOTRAQUEAL (similitud 0.54).</t>
        </is>
      </c>
    </row>
    <row r="39">
      <c r="A39" s="29" t="inlineStr">
        <is>
          <t>Neuquén</t>
        </is>
      </c>
      <c r="B39" s="29" t="inlineStr">
        <is>
          <t>1060</t>
        </is>
      </c>
      <c r="C39" s="29" t="inlineStr">
        <is>
          <t>Sin clasificar en SAP</t>
        </is>
      </c>
      <c r="D39" s="29" t="n"/>
      <c r="E39" s="29" t="n"/>
      <c r="F39" s="29" t="inlineStr">
        <is>
          <t>531</t>
        </is>
      </c>
      <c r="G39" s="29" t="inlineStr">
        <is>
          <t>MANGO DE BISTURI N° 3</t>
        </is>
      </c>
      <c r="H39" s="30" t="n">
        <v>0</v>
      </c>
      <c r="I39" s="30" t="n">
        <v>10</v>
      </c>
      <c r="J39" s="30" t="n">
        <v>10</v>
      </c>
      <c r="K39" s="31" t="n"/>
      <c r="L39" s="47" t="inlineStr">
        <is>
          <t>sin VU en SAP (dato faltante)</t>
        </is>
      </c>
      <c r="M39" s="45" t="inlineStr">
        <is>
          <t>Sin coincidencia</t>
        </is>
      </c>
      <c r="N39" s="29" t="inlineStr">
        <is>
          <t>Sin correspondencia confirmada: hay aproximaciones en SAP, descartadas por presentación o evidencia débil</t>
        </is>
      </c>
      <c r="O39" s="41" t="inlineStr">
        <is>
          <t>Sin valor unitario en SAP: la diferencia económica de este ítem no puede calcularse (dato faltante).</t>
        </is>
      </c>
      <c r="P39" s="29" t="inlineStr">
        <is>
          <t>Mejor aproximación descartada: 2001386 PORTA BISTURI N°3 (similitud 0.60).</t>
        </is>
      </c>
    </row>
    <row r="40">
      <c r="A40" s="29" t="inlineStr">
        <is>
          <t>Neuquén</t>
        </is>
      </c>
      <c r="B40" s="29" t="inlineStr">
        <is>
          <t>1060</t>
        </is>
      </c>
      <c r="C40" s="29" t="inlineStr">
        <is>
          <t>Sin clasificar en SAP</t>
        </is>
      </c>
      <c r="D40" s="29" t="n"/>
      <c r="E40" s="29" t="n"/>
      <c r="F40" s="29" t="inlineStr">
        <is>
          <t>535</t>
        </is>
      </c>
      <c r="G40" s="29" t="inlineStr">
        <is>
          <t>TERMOMETRO INFRARED</t>
        </is>
      </c>
      <c r="H40" s="30" t="n">
        <v>0</v>
      </c>
      <c r="I40" s="30" t="n">
        <v>10</v>
      </c>
      <c r="J40" s="30" t="n">
        <v>10</v>
      </c>
      <c r="K40" s="31" t="n"/>
      <c r="L40" s="47" t="inlineStr">
        <is>
          <t>sin VU en SAP (dato faltante)</t>
        </is>
      </c>
      <c r="M40" s="45" t="inlineStr">
        <is>
          <t>Sin coincidencia</t>
        </is>
      </c>
      <c r="N40" s="29" t="inlineStr">
        <is>
          <t>Sin correspondencia confirmada: hay aproximaciones en SAP, descartadas por presentación o evidencia débil</t>
        </is>
      </c>
      <c r="O40" s="41" t="inlineStr">
        <is>
          <t>Sin valor unitario en SAP: la diferencia económica de este ítem no puede calcularse (dato faltante).</t>
        </is>
      </c>
      <c r="P40" s="29" t="inlineStr">
        <is>
          <t>Mejor aproximación descartada: 2001137 TERMOMETRO INFRARROJO (similitud 0.49).</t>
        </is>
      </c>
    </row>
    <row r="41">
      <c r="A41" s="29" t="inlineStr">
        <is>
          <t>Neuquén</t>
        </is>
      </c>
      <c r="B41" s="29" t="inlineStr">
        <is>
          <t>1060</t>
        </is>
      </c>
      <c r="C41" s="29" t="inlineStr">
        <is>
          <t>Sin clasificar en SAP</t>
        </is>
      </c>
      <c r="D41" s="29" t="n"/>
      <c r="E41" s="29" t="n"/>
      <c r="F41" s="29" t="inlineStr">
        <is>
          <t>384</t>
        </is>
      </c>
      <c r="G41" s="29" t="inlineStr">
        <is>
          <t>CUBRECAMILLAS PACK X 10 UNIDADES</t>
        </is>
      </c>
      <c r="H41" s="30" t="n">
        <v>0</v>
      </c>
      <c r="I41" s="30" t="n">
        <v>9</v>
      </c>
      <c r="J41" s="30" t="n">
        <v>9</v>
      </c>
      <c r="K41" s="31" t="n"/>
      <c r="L41" s="47" t="inlineStr">
        <is>
          <t>sin VU en SAP (dato faltante)</t>
        </is>
      </c>
      <c r="M41" s="45" t="inlineStr">
        <is>
          <t>Sin coincidencia</t>
        </is>
      </c>
      <c r="N41" s="29" t="inlineStr">
        <is>
          <t>Sin correspondencia confirmada: hay aproximaciones en SAP, descartadas por presentación o evidencia débil</t>
        </is>
      </c>
      <c r="O41" s="41" t="inlineStr">
        <is>
          <t>Sin valor unitario en SAP: la diferencia económica de este ítem no puede calcularse (dato faltante).</t>
        </is>
      </c>
      <c r="P41" s="29" t="inlineStr">
        <is>
          <t>Mejor aproximación descartada: 2000217 CUBRECAMILLA ELASTIZADA 0.90 X 2,00 MT (calibre/talle/medida distinta; similitud 0.27).</t>
        </is>
      </c>
    </row>
    <row r="42">
      <c r="A42" s="29" t="inlineStr">
        <is>
          <t>Neuquén</t>
        </is>
      </c>
      <c r="B42" s="29" t="inlineStr">
        <is>
          <t>1060</t>
        </is>
      </c>
      <c r="C42" s="29" t="inlineStr">
        <is>
          <t>Sin clasificar en SAP</t>
        </is>
      </c>
      <c r="D42" s="29" t="n"/>
      <c r="E42" s="29" t="n"/>
      <c r="F42" s="29" t="inlineStr">
        <is>
          <t>509</t>
        </is>
      </c>
      <c r="G42" s="29" t="inlineStr">
        <is>
          <t>COLLAR FILADELFIA AJUSTABLE</t>
        </is>
      </c>
      <c r="H42" s="30" t="n">
        <v>0</v>
      </c>
      <c r="I42" s="30" t="n">
        <v>5</v>
      </c>
      <c r="J42" s="30" t="n">
        <v>5</v>
      </c>
      <c r="K42" s="31" t="n"/>
      <c r="L42" s="47" t="inlineStr">
        <is>
          <t>sin VU en SAP (dato faltante)</t>
        </is>
      </c>
      <c r="M42" s="45" t="inlineStr">
        <is>
          <t>Sin coincidencia</t>
        </is>
      </c>
      <c r="N42" s="29" t="inlineStr">
        <is>
          <t>Sin correspondencia confirmada: hay aproximaciones en SAP, descartadas por presentación o evidencia débil</t>
        </is>
      </c>
      <c r="O42" s="41" t="inlineStr">
        <is>
          <t>Sin valor unitario en SAP: la diferencia económica de este ítem no puede calcularse (dato faltante).</t>
        </is>
      </c>
      <c r="P42" s="29" t="inlineStr">
        <is>
          <t>El código Avain 509 figura en la homologación como «Levofloxacina» (master M11-005), pero en el inventario físico corresponde a «COLLAR FILADELFIA AJUSTABLE». El código no coincide con el producto: no se usó el vínculo de la homologación y se cruzó por nomenclatura. A revisar con los responsables de la base. Mejor aproximación descartada: 2000051 COLLAR CERVICAL MEDIANO (similitud 0.31).</t>
        </is>
      </c>
    </row>
    <row r="43">
      <c r="A43" s="29" t="inlineStr">
        <is>
          <t>Neuquén</t>
        </is>
      </c>
      <c r="B43" s="29" t="inlineStr">
        <is>
          <t>1060</t>
        </is>
      </c>
      <c r="C43" s="29" t="inlineStr">
        <is>
          <t>Sin clasificar en SAP</t>
        </is>
      </c>
      <c r="D43" s="29" t="n"/>
      <c r="E43" s="29" t="n"/>
      <c r="F43" s="29" t="inlineStr">
        <is>
          <t>478</t>
        </is>
      </c>
      <c r="G43" s="29" t="inlineStr">
        <is>
          <t>TOBRAMICINA+DEXAMET ASONA</t>
        </is>
      </c>
      <c r="H43" s="30" t="n">
        <v>0</v>
      </c>
      <c r="I43" s="30" t="n">
        <v>4</v>
      </c>
      <c r="J43" s="30" t="n">
        <v>4</v>
      </c>
      <c r="K43" s="31" t="n"/>
      <c r="L43" s="47" t="inlineStr">
        <is>
          <t>sin VU en SAP (dato faltante)</t>
        </is>
      </c>
      <c r="M43" s="45" t="inlineStr">
        <is>
          <t>Sin coincidencia</t>
        </is>
      </c>
      <c r="N43" s="29" t="inlineStr">
        <is>
          <t>Sin correspondencia confirmada: hay aproximaciones en SAP, descartadas por presentación o evidencia débil</t>
        </is>
      </c>
      <c r="O43" s="41" t="inlineStr">
        <is>
          <t>Sin valor unitario en SAP: la diferencia económica de este ítem no puede calcularse (dato faltante).</t>
        </is>
      </c>
      <c r="P43" s="29" t="inlineStr">
        <is>
          <t>Mejor aproximación descartada: 1000369 TOBRAMICINA+ DEX G (similitud 0.41).</t>
        </is>
      </c>
    </row>
    <row r="44">
      <c r="A44" s="29" t="inlineStr">
        <is>
          <t>Neuquén</t>
        </is>
      </c>
      <c r="B44" s="29" t="inlineStr">
        <is>
          <t>1060</t>
        </is>
      </c>
      <c r="C44" s="29" t="inlineStr">
        <is>
          <t>Sin clasificar en SAP</t>
        </is>
      </c>
      <c r="D44" s="29" t="n"/>
      <c r="E44" s="29" t="n"/>
      <c r="F44" s="29" t="inlineStr">
        <is>
          <t>516</t>
        </is>
      </c>
      <c r="G44" s="29" t="inlineStr">
        <is>
          <t>KIT DE PARTO</t>
        </is>
      </c>
      <c r="H44" s="30" t="n">
        <v>0</v>
      </c>
      <c r="I44" s="30" t="n">
        <v>2</v>
      </c>
      <c r="J44" s="30" t="n">
        <v>2</v>
      </c>
      <c r="K44" s="31" t="n"/>
      <c r="L44" s="47" t="inlineStr">
        <is>
          <t>sin VU en SAP (dato faltante)</t>
        </is>
      </c>
      <c r="M44" s="45" t="inlineStr">
        <is>
          <t>Sin coincidencia</t>
        </is>
      </c>
      <c r="N44" s="29" t="inlineStr">
        <is>
          <t>Sin correspondencia confirmada: hay aproximaciones en SAP, descartadas por presentación o evidencia débil</t>
        </is>
      </c>
      <c r="O44" s="41" t="inlineStr">
        <is>
          <t>Sin valor unitario en SAP: la diferencia económica de este ítem no puede calcularse (dato faltante).</t>
        </is>
      </c>
      <c r="P44" s="29" t="inlineStr">
        <is>
          <t>El código Avain 516 figura en la homologación como «Dextrosa25%Amp.» (master M13-005), pero en el inventario físico corresponde a «KIT DE PARTO». El código no coincide con el producto: no se usó el vínculo de la homologación y se cruzó por nomenclatura. A revisar con los responsables de la base. Mejor aproximación descartada: 2000057 KIT DE OBSTETRICIA (similitud 0.37).</t>
        </is>
      </c>
    </row>
    <row r="45">
      <c r="A45" s="29" t="inlineStr">
        <is>
          <t>Neuquén</t>
        </is>
      </c>
      <c r="B45" s="29" t="inlineStr">
        <is>
          <t>1060</t>
        </is>
      </c>
      <c r="C45" s="29" t="inlineStr">
        <is>
          <t>Sin clasificar en SAP</t>
        </is>
      </c>
      <c r="D45" s="29" t="n"/>
      <c r="E45" s="29" t="n"/>
      <c r="F45" s="29" t="inlineStr">
        <is>
          <t>562</t>
        </is>
      </c>
      <c r="G45" s="29" t="inlineStr">
        <is>
          <t>LUBRICANTE OCULAR</t>
        </is>
      </c>
      <c r="H45" s="30" t="n">
        <v>0</v>
      </c>
      <c r="I45" s="30" t="n">
        <v>2</v>
      </c>
      <c r="J45" s="30" t="n">
        <v>2</v>
      </c>
      <c r="K45" s="31" t="n"/>
      <c r="L45" s="47" t="inlineStr">
        <is>
          <t>sin VU en SAP (dato faltante)</t>
        </is>
      </c>
      <c r="M45" s="45" t="inlineStr">
        <is>
          <t>Sin coincidencia</t>
        </is>
      </c>
      <c r="N45" s="29" t="inlineStr">
        <is>
          <t>Sin correspondencia confirmada: hay aproximaciones en SAP, descartadas por presentación o evidencia débil</t>
        </is>
      </c>
      <c r="O45" s="41" t="inlineStr">
        <is>
          <t>Sin valor unitario en SAP: la diferencia económica de este ítem no puede calcularse (dato faltante).</t>
        </is>
      </c>
      <c r="P45" s="29" t="inlineStr">
        <is>
          <t>Mejor aproximación descartada: 1000191 GOTAS LUBRICANTES GLICERINA 1% 10ML (una nomenclatura no informa dosis; similitud 0.40).</t>
        </is>
      </c>
    </row>
    <row r="46">
      <c r="A46" s="29" t="inlineStr">
        <is>
          <t>Neuquén</t>
        </is>
      </c>
      <c r="B46" s="29" t="inlineStr">
        <is>
          <t>1060</t>
        </is>
      </c>
      <c r="C46" s="29" t="inlineStr">
        <is>
          <t>Sin clasificar en SAP</t>
        </is>
      </c>
      <c r="D46" s="29" t="n"/>
      <c r="E46" s="29" t="n"/>
      <c r="F46" s="29" t="inlineStr">
        <is>
          <t>512</t>
        </is>
      </c>
      <c r="G46" s="29" t="inlineStr">
        <is>
          <t>DESCARTADOR CORTOPUNZANTES 2,2 L</t>
        </is>
      </c>
      <c r="H46" s="30" t="n">
        <v>0</v>
      </c>
      <c r="I46" s="30" t="n">
        <v>1</v>
      </c>
      <c r="J46" s="30" t="n">
        <v>1</v>
      </c>
      <c r="K46" s="31" t="n"/>
      <c r="L46" s="47" t="inlineStr">
        <is>
          <t>sin VU en SAP (dato faltante)</t>
        </is>
      </c>
      <c r="M46" s="45" t="inlineStr">
        <is>
          <t>Sin coincidencia</t>
        </is>
      </c>
      <c r="N46" s="29" t="inlineStr">
        <is>
          <t>Sin correspondencia confirmada: hay aproximaciones en SAP, descartadas por presentación o evidencia débil</t>
        </is>
      </c>
      <c r="O46" s="41" t="inlineStr">
        <is>
          <t>Sin valor unitario en SAP: la diferencia económica de este ítem no puede calcularse (dato faltante).</t>
        </is>
      </c>
      <c r="P46" s="29" t="inlineStr">
        <is>
          <t>El código Avain 512 figura en la homologación como «Metronidazol» (master M11-008), pero en el inventario físico corresponde a «DESCARTADOR CORTOPUNZANTES 2,2 L». El código no coincide con el producto: no se usó el vínculo de la homologación y se cruzó por nomenclatura. A revisar con los responsables de la base. Mejor aproximación descartada: 2000870 DESCARTADOR C/TAPA GIRATORIA MOD E1 1.4L (dosis/presentación distinta (2200ML vs 1400ML); similitud 0.34).</t>
        </is>
      </c>
    </row>
    <row r="47">
      <c r="A47" s="29" t="inlineStr">
        <is>
          <t>Neuquén</t>
        </is>
      </c>
      <c r="B47" s="29" t="inlineStr">
        <is>
          <t>1060</t>
        </is>
      </c>
      <c r="C47" s="29" t="inlineStr">
        <is>
          <t>Sin clasificar en SAP</t>
        </is>
      </c>
      <c r="D47" s="29" t="n"/>
      <c r="E47" s="29" t="n"/>
      <c r="F47" s="29" t="inlineStr">
        <is>
          <t>360</t>
        </is>
      </c>
      <c r="G47" s="29" t="inlineStr">
        <is>
          <t>DESCARTADOR CORTOPUZANTES 7 LTS</t>
        </is>
      </c>
      <c r="H47" s="30" t="n">
        <v>0</v>
      </c>
      <c r="I47" s="30" t="n">
        <v>1</v>
      </c>
      <c r="J47" s="30" t="n">
        <v>1</v>
      </c>
      <c r="K47" s="31" t="n"/>
      <c r="L47" s="47" t="inlineStr">
        <is>
          <t>sin VU en SAP (dato faltante)</t>
        </is>
      </c>
      <c r="M47" s="45" t="inlineStr">
        <is>
          <t>Sin coincidencia</t>
        </is>
      </c>
      <c r="N47" s="29" t="inlineStr">
        <is>
          <t>Sin correspondencia confirmada: hay aproximaciones en SAP, descartadas por presentación o evidencia débil</t>
        </is>
      </c>
      <c r="O47" s="41" t="inlineStr">
        <is>
          <t>Sin valor unitario en SAP: la diferencia económica de este ítem no puede calcularse (dato faltante).</t>
        </is>
      </c>
      <c r="P47" s="29" t="inlineStr">
        <is>
          <t>Mejor aproximación descartada: 2000870 DESCARTADOR C/TAPA GIRATORIA MOD E1 1.4L (dosis/presentación distinta (7000ML vs 1400ML); similitud 0.34).</t>
        </is>
      </c>
    </row>
    <row r="48">
      <c r="A48" s="29" t="inlineStr">
        <is>
          <t>Neuquén</t>
        </is>
      </c>
      <c r="B48" s="29" t="inlineStr">
        <is>
          <t>1060</t>
        </is>
      </c>
      <c r="C48" s="29" t="inlineStr">
        <is>
          <t>Sin clasificar en SAP</t>
        </is>
      </c>
      <c r="D48" s="29" t="n"/>
      <c r="E48" s="29" t="n"/>
      <c r="F48" s="29" t="inlineStr">
        <is>
          <t>468</t>
        </is>
      </c>
      <c r="G48" s="29" t="inlineStr">
        <is>
          <t>Camilleros pack x10</t>
        </is>
      </c>
      <c r="H48" s="30" t="n">
        <v>0</v>
      </c>
      <c r="I48" s="30" t="n">
        <v>0</v>
      </c>
      <c r="J48" s="30" t="n">
        <v>0</v>
      </c>
      <c r="K48" s="31" t="n"/>
      <c r="L48" s="47" t="inlineStr">
        <is>
          <t>sin VU en SAP (dato faltante)</t>
        </is>
      </c>
      <c r="M48" s="45" t="inlineStr">
        <is>
          <t>Sin coincidencia</t>
        </is>
      </c>
      <c r="N48" s="29" t="inlineStr">
        <is>
          <t>Sin correspondencia confirmada: hay aproximaciones en SAP, descartadas por presentación o evidencia débil</t>
        </is>
      </c>
      <c r="O48" s="41" t="inlineStr">
        <is>
          <t>Sin valor unitario en SAP: la diferencia económica de este ítem no puede calcularse (dato faltante).</t>
        </is>
      </c>
      <c r="P48" s="29" t="inlineStr">
        <is>
          <t>Mejor aproximación descartada: 3000463 CAMPERON TRUKER GRIS YAC TM (similitud 0.11).</t>
        </is>
      </c>
    </row>
    <row r="49">
      <c r="A49" s="29" t="inlineStr">
        <is>
          <t>Neuquén</t>
        </is>
      </c>
      <c r="B49" s="29" t="inlineStr">
        <is>
          <t>1060</t>
        </is>
      </c>
      <c r="C49" s="29" t="inlineStr">
        <is>
          <t>Sin clasificar en SAP</t>
        </is>
      </c>
      <c r="D49" s="29" t="n"/>
      <c r="E49" s="29" t="n"/>
      <c r="F49" s="29" t="inlineStr">
        <is>
          <t>532</t>
        </is>
      </c>
      <c r="G49" s="29" t="inlineStr">
        <is>
          <t>CLONAZEPAM 2 MG</t>
        </is>
      </c>
      <c r="H49" s="30" t="n">
        <v>0</v>
      </c>
      <c r="I49" s="30" t="n">
        <v>0</v>
      </c>
      <c r="J49" s="30" t="n">
        <v>0</v>
      </c>
      <c r="K49" s="31" t="n"/>
      <c r="L49" s="47" t="inlineStr">
        <is>
          <t>sin VU en SAP (dato faltante)</t>
        </is>
      </c>
      <c r="M49" s="45" t="inlineStr">
        <is>
          <t>Sin coincidencia</t>
        </is>
      </c>
      <c r="N49" s="29" t="inlineStr">
        <is>
          <t>Sin correspondencia confirmada: hay aproximaciones en SAP, descartadas por presentación o evidencia débil</t>
        </is>
      </c>
      <c r="O49" s="41" t="inlineStr">
        <is>
          <t>Sin valor unitario en SAP: la diferencia económica de este ítem no puede calcularse (dato faltante).</t>
        </is>
      </c>
      <c r="P49" s="29" t="inlineStr">
        <is>
          <t>Mejor aproximación descartada: 1000597 LOPERAMIDA 2MG COMPRIMIDO (dosis coincide; similitud 0.32).</t>
        </is>
      </c>
    </row>
    <row r="50">
      <c r="A50" s="29" t="inlineStr">
        <is>
          <t>Neuquén</t>
        </is>
      </c>
      <c r="B50" s="29" t="inlineStr">
        <is>
          <t>1060</t>
        </is>
      </c>
      <c r="C50" s="29" t="inlineStr">
        <is>
          <t>Sin clasificar en SAP</t>
        </is>
      </c>
      <c r="D50" s="29" t="n"/>
      <c r="E50" s="29" t="n"/>
      <c r="F50" s="29" t="inlineStr">
        <is>
          <t>125</t>
        </is>
      </c>
      <c r="G50" s="29" t="inlineStr">
        <is>
          <t>GOTAS OFTÁLMICAS (TOBRA + DEXA)</t>
        </is>
      </c>
      <c r="H50" s="30" t="n">
        <v>0</v>
      </c>
      <c r="I50" s="30" t="n">
        <v>0</v>
      </c>
      <c r="J50" s="30" t="n">
        <v>0</v>
      </c>
      <c r="K50" s="31" t="n"/>
      <c r="L50" s="47" t="inlineStr">
        <is>
          <t>sin VU en SAP (dato faltante)</t>
        </is>
      </c>
      <c r="M50" s="45" t="inlineStr">
        <is>
          <t>Sin coincidencia</t>
        </is>
      </c>
      <c r="N50" s="29" t="inlineStr">
        <is>
          <t>Sin correspondencia confirmada: hay aproximaciones en SAP, descartadas por presentación o evidencia débil</t>
        </is>
      </c>
      <c r="O50" s="41" t="inlineStr">
        <is>
          <t>Sin valor unitario en SAP: la diferencia económica de este ítem no puede calcularse (dato faltante).</t>
        </is>
      </c>
      <c r="P50" s="29" t="inlineStr">
        <is>
          <t>Mejor aproximación descartada: 1000615 GOTAS OFTALMICAS CON GLICERINA (similitud 0.55).</t>
        </is>
      </c>
    </row>
    <row r="51">
      <c r="A51" s="29" t="inlineStr">
        <is>
          <t>Neuquén</t>
        </is>
      </c>
      <c r="B51" s="29" t="inlineStr">
        <is>
          <t>1060</t>
        </is>
      </c>
      <c r="C51" s="29" t="inlineStr">
        <is>
          <t>Sin clasificar en SAP</t>
        </is>
      </c>
      <c r="D51" s="29" t="n"/>
      <c r="E51" s="29" t="n"/>
      <c r="F51" s="29" t="inlineStr">
        <is>
          <t>187</t>
        </is>
      </c>
      <c r="G51" s="29" t="inlineStr">
        <is>
          <t>POEN CAINAPOEN CAINA ® PROPARACAINA CLORHIDRATO 500 MG</t>
        </is>
      </c>
      <c r="H51" s="30" t="n">
        <v>0</v>
      </c>
      <c r="I51" s="30" t="n">
        <v>0</v>
      </c>
      <c r="J51" s="30" t="n">
        <v>0</v>
      </c>
      <c r="K51" s="31" t="n"/>
      <c r="L51" s="47" t="inlineStr">
        <is>
          <t>sin VU en SAP (dato faltante)</t>
        </is>
      </c>
      <c r="M51" s="45" t="inlineStr">
        <is>
          <t>Sin coincidencia</t>
        </is>
      </c>
      <c r="N51" s="29" t="inlineStr">
        <is>
          <t>Sin correspondencia confirmada: hay aproximaciones en SAP, descartadas por presentación o evidencia débil</t>
        </is>
      </c>
      <c r="O51" s="41" t="inlineStr">
        <is>
          <t>Sin valor unitario en SAP: la diferencia económica de este ítem no puede calcularse (dato faltante).</t>
        </is>
      </c>
      <c r="P51" s="29" t="inlineStr">
        <is>
          <t>Mejor aproximación descartada: 1000314 MORFINA CLORHIDRATO 10MG (dosis/presentación distinta (500MG vs 10MG); similitud 0.39).</t>
        </is>
      </c>
    </row>
    <row r="52">
      <c r="A52" s="29" t="inlineStr">
        <is>
          <t>Neuquén</t>
        </is>
      </c>
      <c r="B52" s="29" t="inlineStr">
        <is>
          <t>1060</t>
        </is>
      </c>
      <c r="C52" s="29" t="inlineStr">
        <is>
          <t>Sin clasificar en SAP</t>
        </is>
      </c>
      <c r="D52" s="29" t="n"/>
      <c r="E52" s="29" t="n"/>
      <c r="F52" s="29" t="inlineStr">
        <is>
          <t>341</t>
        </is>
      </c>
      <c r="G52" s="29" t="inlineStr">
        <is>
          <t>SOLUCION MOLAR DE BICARBONATO DE SODIO X 100 ML</t>
        </is>
      </c>
      <c r="H52" s="30" t="n">
        <v>0</v>
      </c>
      <c r="I52" s="30" t="n">
        <v>0</v>
      </c>
      <c r="J52" s="30" t="n">
        <v>0</v>
      </c>
      <c r="K52" s="31" t="n"/>
      <c r="L52" s="47" t="inlineStr">
        <is>
          <t>sin VU en SAP (dato faltante)</t>
        </is>
      </c>
      <c r="M52" s="45" t="inlineStr">
        <is>
          <t>Sin coincidencia</t>
        </is>
      </c>
      <c r="N52" s="29" t="inlineStr">
        <is>
          <t>Sin correspondencia confirmada: hay aproximaciones en SAP, descartadas por presentación o evidencia débil</t>
        </is>
      </c>
      <c r="O52" s="41" t="inlineStr">
        <is>
          <t>Sin valor unitario en SAP: la diferencia económica de este ítem no puede calcularse (dato faltante).</t>
        </is>
      </c>
      <c r="P52" s="29" t="inlineStr">
        <is>
          <t>El código Avain 341 figura en la homologación como «SOLUCIONMOLARDEBICARBONATODESODIOX100ML» (master M03-005), pero en el inventario físico corresponde a «SOLUCION MOLAR DE BICARBONATO DE SODIO X 100 ML». El código no coincide con el producto: no se usó el vínculo de la homologación y se cruzó por nomenclatura. A revisar con los responsables de la base. Mejor aproximación descartada: 1000168 BICARBONATO DE SODIO SOL. 1 MOL. 100 CM3 (una nomenclatura no informa dosis; similitud 0.56).</t>
        </is>
      </c>
    </row>
    <row r="53">
      <c r="A53" s="29" t="inlineStr">
        <is>
          <t>Neuquén</t>
        </is>
      </c>
      <c r="B53" s="29" t="inlineStr">
        <is>
          <t>1060</t>
        </is>
      </c>
      <c r="C53" s="29" t="inlineStr">
        <is>
          <t>Sin clasificar en SAP</t>
        </is>
      </c>
      <c r="D53" s="29" t="n"/>
      <c r="E53" s="29" t="n"/>
      <c r="F53" s="29" t="inlineStr">
        <is>
          <t>387</t>
        </is>
      </c>
      <c r="G53" s="29" t="inlineStr">
        <is>
          <t>Sonda de succión tipo K29P</t>
        </is>
      </c>
      <c r="H53" s="30" t="n">
        <v>0</v>
      </c>
      <c r="I53" s="30" t="n">
        <v>0</v>
      </c>
      <c r="J53" s="30" t="n">
        <v>0</v>
      </c>
      <c r="K53" s="31" t="n"/>
      <c r="L53" s="47" t="inlineStr">
        <is>
          <t>sin VU en SAP (dato faltante)</t>
        </is>
      </c>
      <c r="M53" s="45" t="inlineStr">
        <is>
          <t>Sin coincidencia</t>
        </is>
      </c>
      <c r="N53" s="29" t="inlineStr">
        <is>
          <t>Sin correspondencia confirmada: hay aproximaciones en SAP, descartadas por presentación o evidencia débil</t>
        </is>
      </c>
      <c r="O53" s="41" t="inlineStr">
        <is>
          <t>Sin valor unitario en SAP: la diferencia económica de este ítem no puede calcularse (dato faltante).</t>
        </is>
      </c>
      <c r="P53" s="29" t="inlineStr">
        <is>
          <t>Mejor aproximación descartada: 2000193 SONDA DE ASPIRACION K-29P KOLLER C/REG (similitud 0.45).</t>
        </is>
      </c>
    </row>
    <row r="54">
      <c r="A54" s="29" t="inlineStr">
        <is>
          <t>Neuquén</t>
        </is>
      </c>
      <c r="B54" s="29" t="inlineStr">
        <is>
          <t>1060</t>
        </is>
      </c>
      <c r="C54" s="29" t="inlineStr">
        <is>
          <t>Sin clasificar en SAP</t>
        </is>
      </c>
      <c r="D54" s="29" t="n"/>
      <c r="E54" s="29" t="n"/>
      <c r="F54" s="29" t="inlineStr">
        <is>
          <t>333</t>
        </is>
      </c>
      <c r="G54" s="29" t="inlineStr">
        <is>
          <t>UVASAL SOBRES X 2 UNIDADES</t>
        </is>
      </c>
      <c r="H54" s="30" t="n">
        <v>0</v>
      </c>
      <c r="I54" s="30" t="n">
        <v>0</v>
      </c>
      <c r="J54" s="30" t="n">
        <v>0</v>
      </c>
      <c r="K54" s="31" t="n"/>
      <c r="L54" s="47" t="inlineStr">
        <is>
          <t>sin VU en SAP (dato faltante)</t>
        </is>
      </c>
      <c r="M54" s="45" t="inlineStr">
        <is>
          <t>Sin coincidencia</t>
        </is>
      </c>
      <c r="N54" s="29" t="inlineStr">
        <is>
          <t>Sin correspondencia confirmada: hay aproximaciones en SAP, descartadas por presentación o evidencia débil</t>
        </is>
      </c>
      <c r="O54" s="41" t="inlineStr">
        <is>
          <t>Sin valor unitario en SAP: la diferencia económica de este ítem no puede calcularse (dato faltante).</t>
        </is>
      </c>
      <c r="P54" s="29" t="inlineStr">
        <is>
          <t>Mejor aproximación descartada: 1000368 UVASAL SOBRES X30 (similitud 0.58).</t>
        </is>
      </c>
    </row>
    <row r="55">
      <c r="A55" s="29" t="inlineStr">
        <is>
          <t>Neuquén</t>
        </is>
      </c>
      <c r="B55" s="29" t="inlineStr">
        <is>
          <t>1060</t>
        </is>
      </c>
      <c r="C55" s="29" t="inlineStr">
        <is>
          <t>Sin clasificar en SAP</t>
        </is>
      </c>
      <c r="D55" s="29" t="n"/>
      <c r="E55" s="29" t="n"/>
      <c r="F55" s="29" t="inlineStr">
        <is>
          <t>232</t>
        </is>
      </c>
      <c r="G55" s="29" t="inlineStr">
        <is>
          <t>VACUNA ANTIGRIPAL</t>
        </is>
      </c>
      <c r="H55" s="30" t="n">
        <v>0</v>
      </c>
      <c r="I55" s="30" t="n">
        <v>0</v>
      </c>
      <c r="J55" s="30" t="n">
        <v>0</v>
      </c>
      <c r="K55" s="31" t="n"/>
      <c r="L55" s="47" t="inlineStr">
        <is>
          <t>sin VU en SAP (dato faltante)</t>
        </is>
      </c>
      <c r="M55" s="45" t="inlineStr">
        <is>
          <t>Sin coincidencia</t>
        </is>
      </c>
      <c r="N55" s="29" t="inlineStr">
        <is>
          <t>Sin correspondencia confirmada: hay aproximaciones en SAP, descartadas por presentación o evidencia débil</t>
        </is>
      </c>
      <c r="O55" s="41" t="inlineStr">
        <is>
          <t>Sin valor unitario en SAP: la diferencia económica de este ítem no puede calcularse (dato faltante).</t>
        </is>
      </c>
      <c r="P55" s="29" t="inlineStr">
        <is>
          <t>Mejor aproximación descartada: 2001024 VALVULA ESPIRATORIA (similitud 0.13).</t>
        </is>
      </c>
    </row>
    <row r="56">
      <c r="A56" s="29" t="inlineStr">
        <is>
          <t>Neuquén</t>
        </is>
      </c>
      <c r="B56" s="29" t="inlineStr">
        <is>
          <t>1060</t>
        </is>
      </c>
      <c r="C56" s="29" t="inlineStr">
        <is>
          <t>Sin clasificar en SAP</t>
        </is>
      </c>
      <c r="D56" s="29" t="n"/>
      <c r="E56" s="29" t="n"/>
      <c r="F56" s="29" t="inlineStr">
        <is>
          <t>537</t>
        </is>
      </c>
      <c r="G56" s="29" t="inlineStr">
        <is>
          <t>vía central</t>
        </is>
      </c>
      <c r="H56" s="30" t="n">
        <v>0</v>
      </c>
      <c r="I56" s="30" t="n">
        <v>0</v>
      </c>
      <c r="J56" s="30" t="n">
        <v>0</v>
      </c>
      <c r="K56" s="31" t="n"/>
      <c r="L56" s="47" t="inlineStr">
        <is>
          <t>sin VU en SAP (dato faltante)</t>
        </is>
      </c>
      <c r="M56" s="45" t="inlineStr">
        <is>
          <t>Sin coincidencia</t>
        </is>
      </c>
      <c r="N56" s="29" t="inlineStr">
        <is>
          <t>Pendiente de validación: el ítem está en el Master pero no tiene código SAP confirmado</t>
        </is>
      </c>
      <c r="O56" s="41" t="inlineStr">
        <is>
          <t>Sin valor unitario en SAP: la diferencia económica de este ítem no puede calcularse (dato faltante).</t>
        </is>
      </c>
      <c r="P56" s="29" t="inlineStr">
        <is>
          <t>La homologación no confirma la equivalencia (confianza base Sin coincidencia / confianza SAP Alta). Se imputó al código SAP del master con nivel Baja para no perder el recuento; requiere validación. Homologado al master E-204, pero sus códigos SAP (2001491) no figuran en el stock SAP de este centro. Mejor aproximación descartada: 2000043 BOLSO DE VIA AEREA AZUL (similitud 0.40).</t>
        </is>
      </c>
    </row>
    <row r="57">
      <c r="A57" s="29" t="inlineStr">
        <is>
          <t>Salta</t>
        </is>
      </c>
      <c r="B57" s="29" t="inlineStr">
        <is>
          <t>1130</t>
        </is>
      </c>
      <c r="C57" s="29" t="inlineStr">
        <is>
          <t>Sin clasificar en SAP</t>
        </is>
      </c>
      <c r="D57" s="29" t="n"/>
      <c r="E57" s="29" t="n"/>
      <c r="F57" s="29" t="inlineStr">
        <is>
          <t>206</t>
        </is>
      </c>
      <c r="G57" s="29" t="inlineStr">
        <is>
          <t>Pulmonix(Paracet 556mg, Bromhex 8mg, Lorat 2,5mg,Pseudo60mg) Comprimidos</t>
        </is>
      </c>
      <c r="H57" s="30" t="n">
        <v>0</v>
      </c>
      <c r="I57" s="30" t="n">
        <v>890</v>
      </c>
      <c r="J57" s="30" t="n">
        <v>890</v>
      </c>
      <c r="K57" s="31" t="n"/>
      <c r="L57" s="47" t="inlineStr">
        <is>
          <t>sin VU en SAP (dato faltante)</t>
        </is>
      </c>
      <c r="M57" s="45" t="inlineStr">
        <is>
          <t>Sin coincidencia</t>
        </is>
      </c>
      <c r="N57" s="29" t="inlineStr">
        <is>
          <t>Sin correspondencia confirmada: hay aproximaciones en SAP, descartadas por presentación o evidencia débil</t>
        </is>
      </c>
      <c r="O57" s="41" t="inlineStr">
        <is>
          <t>Sin valor unitario en SAP: la diferencia económica de este ítem no puede calcularse (dato faltante).</t>
        </is>
      </c>
      <c r="P57" s="29" t="inlineStr">
        <is>
          <t>Mejor aproximación descartada: 1001297 PULMONIX ANTIGRIP 20 COMP (una nomenclatura no informa dosis; similitud 0.36).</t>
        </is>
      </c>
    </row>
    <row r="58">
      <c r="A58" s="29" t="inlineStr">
        <is>
          <t>Salta</t>
        </is>
      </c>
      <c r="B58" s="29" t="inlineStr">
        <is>
          <t>1130</t>
        </is>
      </c>
      <c r="C58" s="29" t="inlineStr">
        <is>
          <t>Sin clasificar en SAP</t>
        </is>
      </c>
      <c r="D58" s="29" t="n"/>
      <c r="E58" s="29" t="n"/>
      <c r="F58" s="29" t="inlineStr">
        <is>
          <t>47</t>
        </is>
      </c>
      <c r="G58" s="29" t="inlineStr">
        <is>
          <t>Bisturi</t>
        </is>
      </c>
      <c r="H58" s="30" t="n">
        <v>0</v>
      </c>
      <c r="I58" s="30" t="n">
        <v>342</v>
      </c>
      <c r="J58" s="30" t="n">
        <v>342</v>
      </c>
      <c r="K58" s="31" t="n"/>
      <c r="L58" s="47" t="inlineStr">
        <is>
          <t>sin VU en SAP (dato faltante)</t>
        </is>
      </c>
      <c r="M58" s="45" t="inlineStr">
        <is>
          <t>Sin coincidencia</t>
        </is>
      </c>
      <c r="N58" s="29" t="inlineStr">
        <is>
          <t>Pendiente de validación: el ítem está en el Master pero no tiene código SAP confirmado</t>
        </is>
      </c>
      <c r="O58" s="41" t="inlineStr">
        <is>
          <t>Sin valor unitario en SAP: la diferencia económica de este ítem no puede calcularse (dato faltante).</t>
        </is>
      </c>
      <c r="P58" s="29" t="inlineStr">
        <is>
          <t>Homologado al master D-148, pero sus códigos SAP (2000025) no figuran en el stock SAP de este centro. Mejor aproximación descartada: 2000497 PIE DE SUERO (similitud 0.13).</t>
        </is>
      </c>
    </row>
    <row r="59">
      <c r="A59" s="29" t="inlineStr">
        <is>
          <t>Salta</t>
        </is>
      </c>
      <c r="B59" s="29" t="inlineStr">
        <is>
          <t>1130</t>
        </is>
      </c>
      <c r="C59" s="29" t="inlineStr">
        <is>
          <t>Sin clasificar en SAP</t>
        </is>
      </c>
      <c r="D59" s="29" t="n"/>
      <c r="E59" s="29" t="n"/>
      <c r="F59" s="29" t="inlineStr">
        <is>
          <t>435</t>
        </is>
      </c>
      <c r="G59" s="29" t="inlineStr">
        <is>
          <t>Trimetoprina / sulfametoxazol, Comprimidos x 800 mg/160 mg</t>
        </is>
      </c>
      <c r="H59" s="30" t="n">
        <v>0</v>
      </c>
      <c r="I59" s="30" t="n">
        <v>160</v>
      </c>
      <c r="J59" s="30" t="n">
        <v>160</v>
      </c>
      <c r="K59" s="31" t="n"/>
      <c r="L59" s="47" t="inlineStr">
        <is>
          <t>sin VU en SAP (dato faltante)</t>
        </is>
      </c>
      <c r="M59" s="45" t="inlineStr">
        <is>
          <t>Sin coincidencia</t>
        </is>
      </c>
      <c r="N59" s="29" t="inlineStr">
        <is>
          <t>Pendiente de validación: el ítem está en el Master pero no tiene código SAP confirmado</t>
        </is>
      </c>
      <c r="O59" s="41" t="inlineStr">
        <is>
          <t>Sin valor unitario en SAP: la diferencia económica de este ítem no puede calcularse (dato faltante).</t>
        </is>
      </c>
      <c r="P59" s="29" t="inlineStr">
        <is>
          <t>Homologado al master M11-009, pero sus códigos SAP (1005227) no figuran en el stock SAP de este centro. Mejor aproximación descartada: 1001024 SULFAMETOXAZOL+TRIMETO 80MG/400MG 20 COM (dosis/presentación distinta (160MG, 800MG vs 80MG, 400MG); similitud 0.33).</t>
        </is>
      </c>
    </row>
    <row r="60">
      <c r="A60" s="29" t="inlineStr">
        <is>
          <t>Salta</t>
        </is>
      </c>
      <c r="B60" s="29" t="inlineStr">
        <is>
          <t>1130</t>
        </is>
      </c>
      <c r="C60" s="29" t="inlineStr">
        <is>
          <t>Sin clasificar en SAP</t>
        </is>
      </c>
      <c r="D60" s="29" t="n"/>
      <c r="E60" s="29" t="n"/>
      <c r="F60" s="29" t="inlineStr">
        <is>
          <t>41</t>
        </is>
      </c>
      <c r="G60" s="29" t="inlineStr">
        <is>
          <t>Azitromicina Comprimidos x 500mg</t>
        </is>
      </c>
      <c r="H60" s="30" t="n">
        <v>0</v>
      </c>
      <c r="I60" s="30" t="n">
        <v>156</v>
      </c>
      <c r="J60" s="30" t="n">
        <v>156</v>
      </c>
      <c r="K60" s="31" t="n"/>
      <c r="L60" s="47" t="inlineStr">
        <is>
          <t>sin VU en SAP (dato faltante)</t>
        </is>
      </c>
      <c r="M60" s="45" t="inlineStr">
        <is>
          <t>Sin coincidencia</t>
        </is>
      </c>
      <c r="N60" s="29" t="inlineStr">
        <is>
          <t>Pendiente de validación: el ítem está en el Master pero no tiene código SAP confirmado</t>
        </is>
      </c>
      <c r="O60" s="41" t="inlineStr">
        <is>
          <t>Sin valor unitario en SAP: la diferencia económica de este ítem no puede calcularse (dato faltante).</t>
        </is>
      </c>
      <c r="P60" s="29" t="inlineStr">
        <is>
          <t>Homologado al master M11-003, pero sus códigos SAP (1000486) no figuran en el stock SAP de este centro. Mejor aproximación descartada: 1000485 CIPROFLOXACINA 500MG COMP (dosis coincide; similitud 0.53).</t>
        </is>
      </c>
    </row>
    <row r="61">
      <c r="A61" s="29" t="inlineStr">
        <is>
          <t>Salta</t>
        </is>
      </c>
      <c r="B61" s="29" t="inlineStr">
        <is>
          <t>1130</t>
        </is>
      </c>
      <c r="C61" s="29" t="inlineStr">
        <is>
          <t>Sin clasificar en SAP</t>
        </is>
      </c>
      <c r="D61" s="29" t="n"/>
      <c r="E61" s="29" t="n"/>
      <c r="F61" s="29" t="inlineStr">
        <is>
          <t>122</t>
        </is>
      </c>
      <c r="G61" s="29" t="inlineStr">
        <is>
          <t>Film-parche</t>
        </is>
      </c>
      <c r="H61" s="30" t="n">
        <v>0</v>
      </c>
      <c r="I61" s="30" t="n">
        <v>140</v>
      </c>
      <c r="J61" s="30" t="n">
        <v>140</v>
      </c>
      <c r="K61" s="31" t="n"/>
      <c r="L61" s="47" t="inlineStr">
        <is>
          <t>sin VU en SAP (dato faltante)</t>
        </is>
      </c>
      <c r="M61" s="45" t="inlineStr">
        <is>
          <t>Sin coincidencia</t>
        </is>
      </c>
      <c r="N61" s="29" t="inlineStr">
        <is>
          <t>Sin correspondencia confirmada: hay aproximaciones en SAP, descartadas por presentación o evidencia débil</t>
        </is>
      </c>
      <c r="O61" s="41" t="inlineStr">
        <is>
          <t>Sin valor unitario en SAP: la diferencia económica de este ítem no puede calcularse (dato faltante).</t>
        </is>
      </c>
      <c r="P61" s="29" t="inlineStr">
        <is>
          <t>Mejor aproximación descartada: 1000049 TIJERA  DE MAYO RECTA (similitud 0.10).</t>
        </is>
      </c>
    </row>
    <row r="62">
      <c r="A62" s="29" t="inlineStr">
        <is>
          <t>Salta</t>
        </is>
      </c>
      <c r="B62" s="29" t="inlineStr">
        <is>
          <t>1130</t>
        </is>
      </c>
      <c r="C62" s="29" t="inlineStr">
        <is>
          <t>Sin clasificar en SAP</t>
        </is>
      </c>
      <c r="D62" s="29" t="n"/>
      <c r="E62" s="29" t="n"/>
      <c r="F62" s="29" t="inlineStr">
        <is>
          <t>390</t>
        </is>
      </c>
      <c r="G62" s="29" t="inlineStr">
        <is>
          <t>Diclofenac - Vitamina B12- Betametasona Comprimido</t>
        </is>
      </c>
      <c r="H62" s="30" t="n">
        <v>0</v>
      </c>
      <c r="I62" s="30" t="n">
        <v>135</v>
      </c>
      <c r="J62" s="30" t="n">
        <v>135</v>
      </c>
      <c r="K62" s="31" t="n"/>
      <c r="L62" s="47" t="inlineStr">
        <is>
          <t>sin VU en SAP (dato faltante)</t>
        </is>
      </c>
      <c r="M62" s="45" t="inlineStr">
        <is>
          <t>Sin coincidencia</t>
        </is>
      </c>
      <c r="N62" s="29" t="inlineStr">
        <is>
          <t>Sin correspondencia confirmada: hay aproximaciones en SAP, descartadas por presentación o evidencia débil</t>
        </is>
      </c>
      <c r="O62" s="41" t="inlineStr">
        <is>
          <t>Sin valor unitario en SAP: la diferencia económica de este ítem no puede calcularse (dato faltante).</t>
        </is>
      </c>
      <c r="P62" s="29" t="inlineStr">
        <is>
          <t>Mejor aproximación descartada: 1000889 DICLOFENAC+PRIDINOL COMPRIMIDOS (similitud 0.47).</t>
        </is>
      </c>
    </row>
    <row r="63">
      <c r="A63" s="29" t="inlineStr">
        <is>
          <t>Salta</t>
        </is>
      </c>
      <c r="B63" s="29" t="inlineStr">
        <is>
          <t>1130</t>
        </is>
      </c>
      <c r="C63" s="29" t="inlineStr">
        <is>
          <t>Sin clasificar en SAP</t>
        </is>
      </c>
      <c r="D63" s="29" t="n"/>
      <c r="E63" s="29" t="n"/>
      <c r="F63" s="29" t="inlineStr">
        <is>
          <t>408</t>
        </is>
      </c>
      <c r="G63" s="29" t="inlineStr">
        <is>
          <t>Carbon activado</t>
        </is>
      </c>
      <c r="H63" s="30" t="n">
        <v>0</v>
      </c>
      <c r="I63" s="30" t="n">
        <v>100</v>
      </c>
      <c r="J63" s="30" t="n">
        <v>100</v>
      </c>
      <c r="K63" s="31" t="n"/>
      <c r="L63" s="47" t="inlineStr">
        <is>
          <t>sin VU en SAP (dato faltante)</t>
        </is>
      </c>
      <c r="M63" s="45" t="inlineStr">
        <is>
          <t>Sin coincidencia</t>
        </is>
      </c>
      <c r="N63" s="29" t="inlineStr">
        <is>
          <t>Sin correspondencia confirmada: hay aproximaciones en SAP, descartadas por presentación o evidencia débil</t>
        </is>
      </c>
      <c r="O63" s="41" t="inlineStr">
        <is>
          <t>Sin valor unitario en SAP: la diferencia económica de este ítem no puede calcularse (dato faltante).</t>
        </is>
      </c>
      <c r="P63" s="29" t="inlineStr">
        <is>
          <t>Mejor aproximación descartada: 2000012 BICARBONATO DE SODIO 100 ML (una nomenclatura no informa dosis; similitud 0.14).</t>
        </is>
      </c>
    </row>
    <row r="64">
      <c r="A64" s="29" t="inlineStr">
        <is>
          <t>Salta</t>
        </is>
      </c>
      <c r="B64" s="29" t="inlineStr">
        <is>
          <t>1130</t>
        </is>
      </c>
      <c r="C64" s="29" t="inlineStr">
        <is>
          <t>Sin clasificar en SAP</t>
        </is>
      </c>
      <c r="D64" s="29" t="n"/>
      <c r="E64" s="29" t="n"/>
      <c r="F64" s="29" t="inlineStr">
        <is>
          <t>119</t>
        </is>
      </c>
      <c r="G64" s="29" t="inlineStr">
        <is>
          <t>Famotidina Comprimidos x 20mg</t>
        </is>
      </c>
      <c r="H64" s="30" t="n">
        <v>0</v>
      </c>
      <c r="I64" s="30" t="n">
        <v>90</v>
      </c>
      <c r="J64" s="30" t="n">
        <v>90</v>
      </c>
      <c r="K64" s="31" t="n"/>
      <c r="L64" s="47" t="inlineStr">
        <is>
          <t>sin VU en SAP (dato faltante)</t>
        </is>
      </c>
      <c r="M64" s="45" t="inlineStr">
        <is>
          <t>Sin coincidencia</t>
        </is>
      </c>
      <c r="N64" s="29" t="inlineStr">
        <is>
          <t>Sin correspondencia confirmada: hay aproximaciones en SAP, descartadas por presentación o evidencia débil</t>
        </is>
      </c>
      <c r="O64" s="41" t="inlineStr">
        <is>
          <t>Sin valor unitario en SAP: la diferencia económica de este ítem no puede calcularse (dato faltante).</t>
        </is>
      </c>
      <c r="P64" s="29" t="inlineStr">
        <is>
          <t>Mejor aproximación descartada: 1000528 KETOROLAC  20 MG COMPRIMIDOS (dosis coincide; similitud 0.51).</t>
        </is>
      </c>
    </row>
    <row r="65">
      <c r="A65" s="29" t="inlineStr">
        <is>
          <t>Salta</t>
        </is>
      </c>
      <c r="B65" s="29" t="inlineStr">
        <is>
          <t>1130</t>
        </is>
      </c>
      <c r="C65" s="29" t="inlineStr">
        <is>
          <t>Sin clasificar en SAP</t>
        </is>
      </c>
      <c r="D65" s="29" t="n"/>
      <c r="E65" s="29" t="n"/>
      <c r="F65" s="29" t="inlineStr">
        <is>
          <t>68</t>
        </is>
      </c>
      <c r="G65" s="29" t="inlineStr">
        <is>
          <t>Cinta Hipoalergénica 2,5cmx9m</t>
        </is>
      </c>
      <c r="H65" s="30" t="n">
        <v>0</v>
      </c>
      <c r="I65" s="30" t="n">
        <v>87</v>
      </c>
      <c r="J65" s="30" t="n">
        <v>87</v>
      </c>
      <c r="K65" s="31" t="n"/>
      <c r="L65" s="47" t="inlineStr">
        <is>
          <t>sin VU en SAP (dato faltante)</t>
        </is>
      </c>
      <c r="M65" s="45" t="inlineStr">
        <is>
          <t>Sin coincidencia</t>
        </is>
      </c>
      <c r="N65" s="29" t="inlineStr">
        <is>
          <t>Sin correspondencia confirmada: hay aproximaciones en SAP, descartadas por presentación o evidencia débil</t>
        </is>
      </c>
      <c r="O65" s="41" t="inlineStr">
        <is>
          <t>Sin valor unitario en SAP: la diferencia económica de este ítem no puede calcularse (dato faltante).</t>
        </is>
      </c>
      <c r="P65" s="29" t="inlineStr">
        <is>
          <t>Mejor aproximación descartada: 2001278 TELA ADHE HIPOALERGENICA DE SEDA 2.5CM (dosis coincide; similitud 0.51).</t>
        </is>
      </c>
    </row>
    <row r="66">
      <c r="A66" s="29" t="inlineStr">
        <is>
          <t>Salta</t>
        </is>
      </c>
      <c r="B66" s="29" t="inlineStr">
        <is>
          <t>1130</t>
        </is>
      </c>
      <c r="C66" s="29" t="inlineStr">
        <is>
          <t>Sin clasificar en SAP</t>
        </is>
      </c>
      <c r="D66" s="29" t="n"/>
      <c r="E66" s="29" t="n"/>
      <c r="F66" s="29" t="inlineStr">
        <is>
          <t>428</t>
        </is>
      </c>
      <c r="G66" s="29" t="inlineStr">
        <is>
          <t>Sol Fca x 100ml sachet</t>
        </is>
      </c>
      <c r="H66" s="30" t="n">
        <v>0</v>
      </c>
      <c r="I66" s="30" t="n">
        <v>85</v>
      </c>
      <c r="J66" s="30" t="n">
        <v>85</v>
      </c>
      <c r="K66" s="31" t="n"/>
      <c r="L66" s="47" t="inlineStr">
        <is>
          <t>sin VU en SAP (dato faltante)</t>
        </is>
      </c>
      <c r="M66" s="45" t="inlineStr">
        <is>
          <t>Sin coincidencia</t>
        </is>
      </c>
      <c r="N66" s="29" t="inlineStr">
        <is>
          <t>Sin correspondencia confirmada: hay aproximaciones en SAP, descartadas por presentación o evidencia débil</t>
        </is>
      </c>
      <c r="O66" s="41" t="inlineStr">
        <is>
          <t>Sin valor unitario en SAP: la diferencia económica de este ítem no puede calcularse (dato faltante).</t>
        </is>
      </c>
      <c r="P66" s="29" t="inlineStr">
        <is>
          <t>Mejor aproximación descartada: 1000112 SOLUCION FISIOLOGICA X 100ML (dosis coincide; similitud 0.56).</t>
        </is>
      </c>
    </row>
    <row r="67">
      <c r="A67" s="29" t="inlineStr">
        <is>
          <t>Salta</t>
        </is>
      </c>
      <c r="B67" s="29" t="inlineStr">
        <is>
          <t>1130</t>
        </is>
      </c>
      <c r="C67" s="29" t="inlineStr">
        <is>
          <t>Sin clasificar en SAP</t>
        </is>
      </c>
      <c r="D67" s="29" t="n"/>
      <c r="E67" s="29" t="n"/>
      <c r="F67" s="29" t="inlineStr">
        <is>
          <t>171</t>
        </is>
      </c>
      <c r="G67" s="29" t="inlineStr">
        <is>
          <t>Llave de 3 vias</t>
        </is>
      </c>
      <c r="H67" s="30" t="n">
        <v>0</v>
      </c>
      <c r="I67" s="30" t="n">
        <v>80</v>
      </c>
      <c r="J67" s="30" t="n">
        <v>80</v>
      </c>
      <c r="K67" s="31" t="n"/>
      <c r="L67" s="47" t="inlineStr">
        <is>
          <t>sin VU en SAP (dato faltante)</t>
        </is>
      </c>
      <c r="M67" s="45" t="inlineStr">
        <is>
          <t>Sin coincidencia</t>
        </is>
      </c>
      <c r="N67" s="29" t="inlineStr">
        <is>
          <t>Pendiente de validación: el ítem está en el Master pero no tiene código SAP confirmado</t>
        </is>
      </c>
      <c r="O67" s="41" t="inlineStr">
        <is>
          <t>Sin valor unitario en SAP: la diferencia económica de este ítem no puede calcularse (dato faltante).</t>
        </is>
      </c>
      <c r="P67" s="29" t="inlineStr">
        <is>
          <t>Homologado al master D-130, pero sus códigos SAP (2000060) no figuran en el stock SAP de este centro. Mejor aproximación descartada: 2000244 SONDA FOLEY 2 VIAS Nº16 DE LÁTEX (calibre/talle/medida distinta; similitud 0.27).</t>
        </is>
      </c>
    </row>
    <row r="68">
      <c r="A68" s="29" t="inlineStr">
        <is>
          <t>Salta</t>
        </is>
      </c>
      <c r="B68" s="29" t="inlineStr">
        <is>
          <t>1130</t>
        </is>
      </c>
      <c r="C68" s="29" t="inlineStr">
        <is>
          <t>Sin clasificar en SAP</t>
        </is>
      </c>
      <c r="D68" s="29" t="n"/>
      <c r="E68" s="29" t="n"/>
      <c r="F68" s="29" t="inlineStr">
        <is>
          <t>276</t>
        </is>
      </c>
      <c r="G68" s="29" t="inlineStr">
        <is>
          <t>Norfloxacina 400mg</t>
        </is>
      </c>
      <c r="H68" s="30" t="n">
        <v>0</v>
      </c>
      <c r="I68" s="30" t="n">
        <v>80</v>
      </c>
      <c r="J68" s="30" t="n">
        <v>80</v>
      </c>
      <c r="K68" s="31" t="n"/>
      <c r="L68" s="47" t="inlineStr">
        <is>
          <t>sin VU en SAP (dato faltante)</t>
        </is>
      </c>
      <c r="M68" s="45" t="inlineStr">
        <is>
          <t>Sin coincidencia</t>
        </is>
      </c>
      <c r="N68" s="29" t="inlineStr">
        <is>
          <t>Sin correspondencia confirmada: hay aproximaciones en SAP, descartadas por presentación o evidencia débil</t>
        </is>
      </c>
      <c r="O68" s="41" t="inlineStr">
        <is>
          <t>Sin valor unitario en SAP: la diferencia económica de este ítem no puede calcularse (dato faltante).</t>
        </is>
      </c>
      <c r="P68" s="29" t="inlineStr">
        <is>
          <t>Mejor aproximación descartada: 1005171 poviral 400mg (dosis coincide; similitud 0.46).</t>
        </is>
      </c>
    </row>
    <row r="69">
      <c r="A69" s="29" t="inlineStr">
        <is>
          <t>Salta</t>
        </is>
      </c>
      <c r="B69" s="29" t="inlineStr">
        <is>
          <t>1130</t>
        </is>
      </c>
      <c r="C69" s="29" t="inlineStr">
        <is>
          <t>Sin clasificar en SAP</t>
        </is>
      </c>
      <c r="D69" s="29" t="n"/>
      <c r="E69" s="29" t="n"/>
      <c r="F69" s="29" t="inlineStr">
        <is>
          <t>275</t>
        </is>
      </c>
      <c r="G69" s="29" t="inlineStr">
        <is>
          <t>Jeringas 60 cc Tummy</t>
        </is>
      </c>
      <c r="H69" s="30" t="n">
        <v>0</v>
      </c>
      <c r="I69" s="30" t="n">
        <v>77</v>
      </c>
      <c r="J69" s="30" t="n">
        <v>77</v>
      </c>
      <c r="K69" s="31" t="n"/>
      <c r="L69" s="47" t="inlineStr">
        <is>
          <t>sin VU en SAP (dato faltante)</t>
        </is>
      </c>
      <c r="M69" s="45" t="inlineStr">
        <is>
          <t>Sin coincidencia</t>
        </is>
      </c>
      <c r="N69" s="29" t="inlineStr">
        <is>
          <t>Sin correspondencia confirmada: hay aproximaciones en SAP, descartadas por presentación o evidencia débil</t>
        </is>
      </c>
      <c r="O69" s="41" t="inlineStr">
        <is>
          <t>Sin valor unitario en SAP: la diferencia económica de este ítem no puede calcularse (dato faltante).</t>
        </is>
      </c>
      <c r="P69" s="29" t="inlineStr">
        <is>
          <t>Mejor aproximación descartada: 2000028 JERINGA 10 ML (dosis/presentación distinta (60ML vs 10ML); similitud 0.59).</t>
        </is>
      </c>
    </row>
    <row r="70">
      <c r="A70" s="29" t="inlineStr">
        <is>
          <t>Salta</t>
        </is>
      </c>
      <c r="B70" s="29" t="inlineStr">
        <is>
          <t>1130</t>
        </is>
      </c>
      <c r="C70" s="29" t="inlineStr">
        <is>
          <t>Sin clasificar en SAP</t>
        </is>
      </c>
      <c r="D70" s="29" t="n"/>
      <c r="E70" s="29" t="n"/>
      <c r="F70" s="29" t="inlineStr">
        <is>
          <t>21</t>
        </is>
      </c>
      <c r="G70" s="29" t="inlineStr">
        <is>
          <t>Agujas 40/12</t>
        </is>
      </c>
      <c r="H70" s="30" t="n">
        <v>0</v>
      </c>
      <c r="I70" s="30" t="n">
        <v>70</v>
      </c>
      <c r="J70" s="30" t="n">
        <v>70</v>
      </c>
      <c r="K70" s="31" t="n"/>
      <c r="L70" s="47" t="inlineStr">
        <is>
          <t>sin VU en SAP (dato faltante)</t>
        </is>
      </c>
      <c r="M70" s="45" t="inlineStr">
        <is>
          <t>Sin coincidencia</t>
        </is>
      </c>
      <c r="N70" s="29" t="inlineStr">
        <is>
          <t>Sin correspondencia confirmada: hay aproximaciones en SAP, descartadas por presentación o evidencia débil</t>
        </is>
      </c>
      <c r="O70" s="41" t="inlineStr">
        <is>
          <t>Sin valor unitario en SAP: la diferencia económica de este ítem no puede calcularse (dato faltante).</t>
        </is>
      </c>
      <c r="P70" s="29" t="inlineStr">
        <is>
          <t>Mejor aproximación descartada: 2000009 AGUJA HIPODERMICA 21G x 1 ½ - 40/8 (calibre/talle/medida distinta; similitud 0.33).</t>
        </is>
      </c>
    </row>
    <row r="71">
      <c r="A71" s="29" t="inlineStr">
        <is>
          <t>Salta</t>
        </is>
      </c>
      <c r="B71" s="29" t="inlineStr">
        <is>
          <t>1130</t>
        </is>
      </c>
      <c r="C71" s="29" t="inlineStr">
        <is>
          <t>Sin clasificar en SAP</t>
        </is>
      </c>
      <c r="D71" s="29" t="n"/>
      <c r="E71" s="29" t="n"/>
      <c r="F71" s="29" t="inlineStr">
        <is>
          <t>421</t>
        </is>
      </c>
      <c r="G71" s="29" t="inlineStr">
        <is>
          <t>Electrodos</t>
        </is>
      </c>
      <c r="H71" s="30" t="n">
        <v>0</v>
      </c>
      <c r="I71" s="30" t="n">
        <v>63</v>
      </c>
      <c r="J71" s="30" t="n">
        <v>63</v>
      </c>
      <c r="K71" s="31" t="n"/>
      <c r="L71" s="47" t="inlineStr">
        <is>
          <t>sin VU en SAP (dato faltante)</t>
        </is>
      </c>
      <c r="M71" s="45" t="inlineStr">
        <is>
          <t>Sin coincidencia</t>
        </is>
      </c>
      <c r="N71" s="29" t="inlineStr">
        <is>
          <t>Pendiente de validación: el ítem está en el Master pero no tiene código SAP confirmado</t>
        </is>
      </c>
      <c r="O71" s="41" t="inlineStr">
        <is>
          <t>Sin valor unitario en SAP: la diferencia económica de este ítem no puede calcularse (dato faltante).</t>
        </is>
      </c>
      <c r="P71" s="29" t="inlineStr">
        <is>
          <t>Homologado al master D-169, pero sus códigos SAP (2001464) no figuran en el stock SAP de este centro. Mejor aproximación descartada: 2000035 TENSIOMETRO ADULTO (similitud 0.13).</t>
        </is>
      </c>
    </row>
    <row r="72">
      <c r="A72" s="29" t="inlineStr">
        <is>
          <t>Salta</t>
        </is>
      </c>
      <c r="B72" s="29" t="inlineStr">
        <is>
          <t>1130</t>
        </is>
      </c>
      <c r="C72" s="29" t="inlineStr">
        <is>
          <t>Sin clasificar en SAP</t>
        </is>
      </c>
      <c r="D72" s="29" t="n"/>
      <c r="E72" s="29" t="n"/>
      <c r="F72" s="29" t="inlineStr">
        <is>
          <t>84</t>
        </is>
      </c>
      <c r="G72" s="29" t="inlineStr">
        <is>
          <t>Contractil (Ácido ascórbico + Extracto Seco de Ruscus Aculeatus + Hesperidina Metilchalcona) Comprimidos</t>
        </is>
      </c>
      <c r="H72" s="30" t="n">
        <v>0</v>
      </c>
      <c r="I72" s="30" t="n">
        <v>60</v>
      </c>
      <c r="J72" s="30" t="n">
        <v>60</v>
      </c>
      <c r="K72" s="31" t="n"/>
      <c r="L72" s="47" t="inlineStr">
        <is>
          <t>sin VU en SAP (dato faltante)</t>
        </is>
      </c>
      <c r="M72" s="45" t="inlineStr">
        <is>
          <t>Sin coincidencia</t>
        </is>
      </c>
      <c r="N72" s="29" t="inlineStr">
        <is>
          <t>Sin correspondencia confirmada: hay aproximaciones en SAP, descartadas por presentación o evidencia débil</t>
        </is>
      </c>
      <c r="O72" s="41" t="inlineStr">
        <is>
          <t>Sin valor unitario en SAP: la diferencia económica de este ítem no puede calcularse (dato faltante).</t>
        </is>
      </c>
      <c r="P72" s="29" t="inlineStr">
        <is>
          <t>Mejor aproximación descartada: 1000562 CONTRACTIL (FLEBOCONSTRICTOR) COMP (similitud 0.41).</t>
        </is>
      </c>
    </row>
    <row r="73">
      <c r="A73" s="29" t="inlineStr">
        <is>
          <t>Salta</t>
        </is>
      </c>
      <c r="B73" s="29" t="inlineStr">
        <is>
          <t>1130</t>
        </is>
      </c>
      <c r="C73" s="29" t="inlineStr">
        <is>
          <t>Sin clasificar en SAP</t>
        </is>
      </c>
      <c r="D73" s="29" t="n"/>
      <c r="E73" s="29" t="n"/>
      <c r="F73" s="29" t="inlineStr">
        <is>
          <t>142</t>
        </is>
      </c>
      <c r="G73" s="29" t="inlineStr">
        <is>
          <t>Hidroclorotiazida Comprimidosx 50mg</t>
        </is>
      </c>
      <c r="H73" s="30" t="n">
        <v>0</v>
      </c>
      <c r="I73" s="30" t="n">
        <v>60</v>
      </c>
      <c r="J73" s="30" t="n">
        <v>60</v>
      </c>
      <c r="K73" s="31" t="n"/>
      <c r="L73" s="47" t="inlineStr">
        <is>
          <t>sin VU en SAP (dato faltante)</t>
        </is>
      </c>
      <c r="M73" s="45" t="inlineStr">
        <is>
          <t>Sin coincidencia</t>
        </is>
      </c>
      <c r="N73" s="29" t="inlineStr">
        <is>
          <t>Sin correspondencia confirmada: hay aproximaciones en SAP, descartadas por presentación o evidencia débil</t>
        </is>
      </c>
      <c r="O73" s="41" t="inlineStr">
        <is>
          <t>Sin valor unitario en SAP: la diferencia económica de este ítem no puede calcularse (dato faltante).</t>
        </is>
      </c>
      <c r="P73" s="29" t="inlineStr">
        <is>
          <t>Mejor aproximación descartada: 1000373 DICLOFENAC 50MG COMPRIMIDO (dosis coincide; similitud 0.52).</t>
        </is>
      </c>
    </row>
    <row r="74">
      <c r="A74" s="29" t="inlineStr">
        <is>
          <t>Salta</t>
        </is>
      </c>
      <c r="B74" s="29" t="inlineStr">
        <is>
          <t>1130</t>
        </is>
      </c>
      <c r="C74" s="29" t="inlineStr">
        <is>
          <t>Sin clasificar en SAP</t>
        </is>
      </c>
      <c r="D74" s="29" t="n"/>
      <c r="E74" s="29" t="n"/>
      <c r="F74" s="29" t="inlineStr">
        <is>
          <t>56</t>
        </is>
      </c>
      <c r="G74" s="29" t="inlineStr">
        <is>
          <t>Canula nasal para oxigeno</t>
        </is>
      </c>
      <c r="H74" s="30" t="n">
        <v>0</v>
      </c>
      <c r="I74" s="30" t="n">
        <v>57</v>
      </c>
      <c r="J74" s="30" t="n">
        <v>57</v>
      </c>
      <c r="K74" s="31" t="n"/>
      <c r="L74" s="47" t="inlineStr">
        <is>
          <t>sin VU en SAP (dato faltante)</t>
        </is>
      </c>
      <c r="M74" s="45" t="inlineStr">
        <is>
          <t>Sin coincidencia</t>
        </is>
      </c>
      <c r="N74" s="29" t="inlineStr">
        <is>
          <t>Pendiente de validación: el ítem está en el Master pero no tiene código SAP confirmado</t>
        </is>
      </c>
      <c r="O74" s="41" t="inlineStr">
        <is>
          <t>Sin valor unitario en SAP: la diferencia económica de este ítem no puede calcularse (dato faltante).</t>
        </is>
      </c>
      <c r="P74" s="29" t="inlineStr">
        <is>
          <t>Homologado al master D-161, pero sus códigos SAP (2000462) no figuran en el stock SAP de este centro. Mejor aproximación descartada: 2000403 CANULA DE GUEDEL 90CM N2 AMARILLO (una nomenclatura no informa dosis; similitud 0.27).</t>
        </is>
      </c>
    </row>
    <row r="75">
      <c r="A75" s="29" t="inlineStr">
        <is>
          <t>Salta</t>
        </is>
      </c>
      <c r="B75" s="29" t="inlineStr">
        <is>
          <t>1130</t>
        </is>
      </c>
      <c r="C75" s="29" t="inlineStr">
        <is>
          <t>Sin clasificar en SAP</t>
        </is>
      </c>
      <c r="D75" s="29" t="n"/>
      <c r="E75" s="29" t="n"/>
      <c r="F75" s="29" t="inlineStr">
        <is>
          <t>202</t>
        </is>
      </c>
      <c r="G75" s="29" t="inlineStr">
        <is>
          <t>Pervinox 100 ml</t>
        </is>
      </c>
      <c r="H75" s="30" t="n">
        <v>0</v>
      </c>
      <c r="I75" s="30" t="n">
        <v>54</v>
      </c>
      <c r="J75" s="30" t="n">
        <v>54</v>
      </c>
      <c r="K75" s="31" t="n"/>
      <c r="L75" s="47" t="inlineStr">
        <is>
          <t>sin VU en SAP (dato faltante)</t>
        </is>
      </c>
      <c r="M75" s="45" t="inlineStr">
        <is>
          <t>Sin coincidencia</t>
        </is>
      </c>
      <c r="N75" s="29" t="inlineStr">
        <is>
          <t>Sin correspondencia confirmada: hay aproximaciones en SAP, descartadas por presentación o evidencia débil</t>
        </is>
      </c>
      <c r="O75" s="41" t="inlineStr">
        <is>
          <t>Sin valor unitario en SAP: la diferencia económica de este ítem no puede calcularse (dato faltante).</t>
        </is>
      </c>
      <c r="P75" s="29" t="inlineStr">
        <is>
          <t>Mejor aproximación descartada: 2000012 BICARBONATO DE SODIO 100 ML (dosis coincide; similitud 0.38).</t>
        </is>
      </c>
    </row>
    <row r="76">
      <c r="A76" s="29" t="inlineStr">
        <is>
          <t>Salta</t>
        </is>
      </c>
      <c r="B76" s="29" t="inlineStr">
        <is>
          <t>1130</t>
        </is>
      </c>
      <c r="C76" s="29" t="inlineStr">
        <is>
          <t>Sin clasificar en SAP</t>
        </is>
      </c>
      <c r="D76" s="29" t="n"/>
      <c r="E76" s="29" t="n"/>
      <c r="F76" s="29" t="inlineStr">
        <is>
          <t>104</t>
        </is>
      </c>
      <c r="G76" s="29" t="inlineStr">
        <is>
          <t>Dimenhidrinato Comprimidos x 50mg</t>
        </is>
      </c>
      <c r="H76" s="30" t="n">
        <v>0</v>
      </c>
      <c r="I76" s="30" t="n">
        <v>48</v>
      </c>
      <c r="J76" s="30" t="n">
        <v>48</v>
      </c>
      <c r="K76" s="31" t="n"/>
      <c r="L76" s="47" t="inlineStr">
        <is>
          <t>sin VU en SAP (dato faltante)</t>
        </is>
      </c>
      <c r="M76" s="45" t="inlineStr">
        <is>
          <t>Sin coincidencia</t>
        </is>
      </c>
      <c r="N76" s="29" t="inlineStr">
        <is>
          <t>Pendiente de validación: el ítem está en el Master pero no tiene código SAP confirmado</t>
        </is>
      </c>
      <c r="O76" s="41" t="inlineStr">
        <is>
          <t>Sin valor unitario en SAP: la diferencia económica de este ítem no puede calcularse (dato faltante).</t>
        </is>
      </c>
      <c r="P76" s="29" t="inlineStr">
        <is>
          <t>Homologado al master M07-003, pero sus códigos SAP (1000178) no figuran en el stock SAP de este centro. Mejor aproximación descartada: 1000530 DIFENHIDRAMINA 50 MG COMPRIMIDOS (dosis coincide; similitud 0.59).</t>
        </is>
      </c>
    </row>
    <row r="77">
      <c r="A77" s="29" t="inlineStr">
        <is>
          <t>Salta</t>
        </is>
      </c>
      <c r="B77" s="29" t="inlineStr">
        <is>
          <t>1130</t>
        </is>
      </c>
      <c r="C77" s="29" t="inlineStr">
        <is>
          <t>Sin clasificar en SAP</t>
        </is>
      </c>
      <c r="D77" s="29" t="n"/>
      <c r="E77" s="29" t="n"/>
      <c r="F77" s="29" t="inlineStr">
        <is>
          <t>87</t>
        </is>
      </c>
      <c r="G77" s="29" t="inlineStr">
        <is>
          <t>Crema dermica Miclogen Antimicotico pomo 20gr</t>
        </is>
      </c>
      <c r="H77" s="30" t="n">
        <v>0</v>
      </c>
      <c r="I77" s="30" t="n">
        <v>46</v>
      </c>
      <c r="J77" s="30" t="n">
        <v>46</v>
      </c>
      <c r="K77" s="31" t="n"/>
      <c r="L77" s="47" t="inlineStr">
        <is>
          <t>sin VU en SAP (dato faltante)</t>
        </is>
      </c>
      <c r="M77" s="45" t="inlineStr">
        <is>
          <t>Sin coincidencia</t>
        </is>
      </c>
      <c r="N77" s="29" t="inlineStr">
        <is>
          <t>Sin correspondencia confirmada: hay aproximaciones en SAP, descartadas por presentación o evidencia débil</t>
        </is>
      </c>
      <c r="O77" s="41" t="inlineStr">
        <is>
          <t>Sin valor unitario en SAP: la diferencia económica de este ítem no puede calcularse (dato faltante).</t>
        </is>
      </c>
      <c r="P77" s="29" t="inlineStr">
        <is>
          <t>Mejor aproximación descartada: 1000695 ACICLOVIR 5% CREMA X 10GR (dosis/presentación distinta (20000MG vs 5%, 10000MG); similitud 0.34).</t>
        </is>
      </c>
    </row>
    <row r="78">
      <c r="A78" s="29" t="inlineStr">
        <is>
          <t>Salta</t>
        </is>
      </c>
      <c r="B78" s="29" t="inlineStr">
        <is>
          <t>1130</t>
        </is>
      </c>
      <c r="C78" s="29" t="inlineStr">
        <is>
          <t>Sin clasificar en SAP</t>
        </is>
      </c>
      <c r="D78" s="29" t="n"/>
      <c r="E78" s="29" t="n"/>
      <c r="F78" s="29" t="inlineStr">
        <is>
          <t>185</t>
        </is>
      </c>
      <c r="G78" s="29" t="inlineStr">
        <is>
          <t>Midazolam 1 amp=3ml/15mg</t>
        </is>
      </c>
      <c r="H78" s="30" t="n">
        <v>0</v>
      </c>
      <c r="I78" s="30" t="n">
        <v>42</v>
      </c>
      <c r="J78" s="30" t="n">
        <v>42</v>
      </c>
      <c r="K78" s="31" t="n"/>
      <c r="L78" s="47" t="inlineStr">
        <is>
          <t>sin VU en SAP (dato faltante)</t>
        </is>
      </c>
      <c r="M78" s="45" t="inlineStr">
        <is>
          <t>Sin coincidencia</t>
        </is>
      </c>
      <c r="N78" s="29" t="inlineStr">
        <is>
          <t>Pendiente de validación: el ítem está en el Master pero no tiene código SAP confirmado</t>
        </is>
      </c>
      <c r="O78" s="41" t="inlineStr">
        <is>
          <t>Sin valor unitario en SAP: la diferencia económica de este ítem no puede calcularse (dato faltante).</t>
        </is>
      </c>
      <c r="P78" s="29" t="inlineStr">
        <is>
          <t>Homologado al master M02-001, pero sus códigos SAP (1000098) no figuran en el stock SAP de este centro. Mejor aproximación descartada: 1000045 DICLOFENAC 75MG AMPOLLA 3ML (dosis/presentación distinta (3ML, 15MG vs 3ML, 75MG); similitud 0.34).</t>
        </is>
      </c>
    </row>
    <row r="79">
      <c r="A79" s="29" t="inlineStr">
        <is>
          <t>Salta</t>
        </is>
      </c>
      <c r="B79" s="29" t="inlineStr">
        <is>
          <t>1130</t>
        </is>
      </c>
      <c r="C79" s="29" t="inlineStr">
        <is>
          <t>Sin clasificar en SAP</t>
        </is>
      </c>
      <c r="D79" s="29" t="n"/>
      <c r="E79" s="29" t="n"/>
      <c r="F79" s="29" t="inlineStr">
        <is>
          <t>426</t>
        </is>
      </c>
      <c r="G79" s="29" t="inlineStr">
        <is>
          <t>Prolongadores largos</t>
        </is>
      </c>
      <c r="H79" s="30" t="n">
        <v>0</v>
      </c>
      <c r="I79" s="30" t="n">
        <v>36</v>
      </c>
      <c r="J79" s="30" t="n">
        <v>36</v>
      </c>
      <c r="K79" s="31" t="n"/>
      <c r="L79" s="47" t="inlineStr">
        <is>
          <t>sin VU en SAP (dato faltante)</t>
        </is>
      </c>
      <c r="M79" s="45" t="inlineStr">
        <is>
          <t>Sin coincidencia</t>
        </is>
      </c>
      <c r="N79" s="29" t="inlineStr">
        <is>
          <t>Sin correspondencia confirmada: hay aproximaciones en SAP, descartadas por presentación o evidencia débil</t>
        </is>
      </c>
      <c r="O79" s="41" t="inlineStr">
        <is>
          <t>Sin valor unitario en SAP: la diferencia económica de este ítem no puede calcularse (dato faltante).</t>
        </is>
      </c>
      <c r="P79" s="29" t="inlineStr">
        <is>
          <t>Mejor aproximación descartada: 2000484 SUJETADOR C/VELCRO LARGO (similitud 0.36).</t>
        </is>
      </c>
    </row>
    <row r="80">
      <c r="A80" s="29" t="inlineStr">
        <is>
          <t>Salta</t>
        </is>
      </c>
      <c r="B80" s="29" t="inlineStr">
        <is>
          <t>1130</t>
        </is>
      </c>
      <c r="C80" s="29" t="inlineStr">
        <is>
          <t>Sin clasificar en SAP</t>
        </is>
      </c>
      <c r="D80" s="29" t="n"/>
      <c r="E80" s="29" t="n"/>
      <c r="F80" s="29" t="inlineStr">
        <is>
          <t>61</t>
        </is>
      </c>
      <c r="G80" s="29" t="inlineStr">
        <is>
          <t>Carboximetilcisteina/dextrometorfano bromhidrato jbe 100ml</t>
        </is>
      </c>
      <c r="H80" s="30" t="n">
        <v>0</v>
      </c>
      <c r="I80" s="30" t="n">
        <v>35</v>
      </c>
      <c r="J80" s="30" t="n">
        <v>35</v>
      </c>
      <c r="K80" s="31" t="n"/>
      <c r="L80" s="47" t="inlineStr">
        <is>
          <t>sin VU en SAP (dato faltante)</t>
        </is>
      </c>
      <c r="M80" s="45" t="inlineStr">
        <is>
          <t>Sin coincidencia</t>
        </is>
      </c>
      <c r="N80" s="29" t="inlineStr">
        <is>
          <t>Sin correspondencia confirmada: hay aproximaciones en SAP, descartadas por presentación o evidencia débil</t>
        </is>
      </c>
      <c r="O80" s="41" t="inlineStr">
        <is>
          <t>Sin valor unitario en SAP: la diferencia económica de este ítem no puede calcularse (dato faltante).</t>
        </is>
      </c>
      <c r="P80" s="29" t="inlineStr">
        <is>
          <t>Mejor aproximación descartada: 1000624 LACTULON JARABE (una nomenclatura no informa dosis; similitud 0.30).</t>
        </is>
      </c>
    </row>
    <row r="81">
      <c r="A81" s="29" t="inlineStr">
        <is>
          <t>Salta</t>
        </is>
      </c>
      <c r="B81" s="29" t="inlineStr">
        <is>
          <t>1130</t>
        </is>
      </c>
      <c r="C81" s="29" t="inlineStr">
        <is>
          <t>Sin clasificar en SAP</t>
        </is>
      </c>
      <c r="D81" s="29" t="n"/>
      <c r="E81" s="29" t="n"/>
      <c r="F81" s="29" t="inlineStr">
        <is>
          <t>149</t>
        </is>
      </c>
      <c r="G81" s="29" t="inlineStr">
        <is>
          <t>Cloruro de Sodio 25ml spray nasal</t>
        </is>
      </c>
      <c r="H81" s="30" t="n">
        <v>0</v>
      </c>
      <c r="I81" s="30" t="n">
        <v>34</v>
      </c>
      <c r="J81" s="30" t="n">
        <v>34</v>
      </c>
      <c r="K81" s="31" t="n"/>
      <c r="L81" s="47" t="inlineStr">
        <is>
          <t>sin VU en SAP (dato faltante)</t>
        </is>
      </c>
      <c r="M81" s="45" t="inlineStr">
        <is>
          <t>Sin coincidencia</t>
        </is>
      </c>
      <c r="N81" s="29" t="inlineStr">
        <is>
          <t>Sin correspondencia confirmada: hay aproximaciones en SAP, descartadas por presentación o evidencia débil</t>
        </is>
      </c>
      <c r="O81" s="41" t="inlineStr">
        <is>
          <t>Sin valor unitario en SAP: la diferencia económica de este ítem no puede calcularse (dato faltante).</t>
        </is>
      </c>
      <c r="P81" s="29" t="inlineStr">
        <is>
          <t>Mejor aproximación descartada: 2000012 BICARBONATO DE SODIO 100 ML (dosis/presentación distinta (25ML vs 100ML); similitud 0.36).</t>
        </is>
      </c>
    </row>
    <row r="82">
      <c r="A82" s="29" t="inlineStr">
        <is>
          <t>Salta</t>
        </is>
      </c>
      <c r="B82" s="29" t="inlineStr">
        <is>
          <t>1130</t>
        </is>
      </c>
      <c r="C82" s="29" t="inlineStr">
        <is>
          <t>Sin clasificar en SAP</t>
        </is>
      </c>
      <c r="D82" s="29" t="n"/>
      <c r="E82" s="29" t="n"/>
      <c r="F82" s="29" t="inlineStr">
        <is>
          <t>403</t>
        </is>
      </c>
      <c r="G82" s="29" t="inlineStr">
        <is>
          <t>Barbijo N95</t>
        </is>
      </c>
      <c r="H82" s="30" t="n">
        <v>0</v>
      </c>
      <c r="I82" s="30" t="n">
        <v>30</v>
      </c>
      <c r="J82" s="30" t="n">
        <v>30</v>
      </c>
      <c r="K82" s="31" t="n"/>
      <c r="L82" s="47" t="inlineStr">
        <is>
          <t>sin VU en SAP (dato faltante)</t>
        </is>
      </c>
      <c r="M82" s="45" t="inlineStr">
        <is>
          <t>Sin coincidencia</t>
        </is>
      </c>
      <c r="N82" s="29" t="inlineStr">
        <is>
          <t>Pendiente de validación: el ítem está en el Master pero no tiene código SAP confirmado</t>
        </is>
      </c>
      <c r="O82" s="41" t="inlineStr">
        <is>
          <t>Sin valor unitario en SAP: la diferencia económica de este ítem no puede calcularse (dato faltante).</t>
        </is>
      </c>
      <c r="P82" s="29" t="inlineStr">
        <is>
          <t>Homologado al master D-156, pero sus códigos SAP (2000917) no figuran en el stock SAP de este centro. Mejor aproximación descartada: 2000041 BARBIJO TRIPLE RECTO C/ELÁSTI (similitud 0.35).</t>
        </is>
      </c>
    </row>
    <row r="83">
      <c r="A83" s="29" t="inlineStr">
        <is>
          <t>Salta</t>
        </is>
      </c>
      <c r="B83" s="29" t="inlineStr">
        <is>
          <t>1130</t>
        </is>
      </c>
      <c r="C83" s="29" t="inlineStr">
        <is>
          <t>Sin clasificar en SAP</t>
        </is>
      </c>
      <c r="D83" s="29" t="n"/>
      <c r="E83" s="29" t="n"/>
      <c r="F83" s="29" t="inlineStr">
        <is>
          <t>98</t>
        </is>
      </c>
      <c r="G83" s="29" t="inlineStr">
        <is>
          <t>Diclofenac Sodico comprimidos x100mg</t>
        </is>
      </c>
      <c r="H83" s="30" t="n">
        <v>0</v>
      </c>
      <c r="I83" s="30" t="n">
        <v>30</v>
      </c>
      <c r="J83" s="30" t="n">
        <v>30</v>
      </c>
      <c r="K83" s="31" t="n"/>
      <c r="L83" s="47" t="inlineStr">
        <is>
          <t>sin VU en SAP (dato faltante)</t>
        </is>
      </c>
      <c r="M83" s="45" t="inlineStr">
        <is>
          <t>Sin coincidencia</t>
        </is>
      </c>
      <c r="N83" s="29" t="inlineStr">
        <is>
          <t>Sin correspondencia confirmada: hay aproximaciones en SAP, descartadas por presentación o evidencia débil</t>
        </is>
      </c>
      <c r="O83" s="41" t="inlineStr">
        <is>
          <t>Sin valor unitario en SAP: la diferencia económica de este ítem no puede calcularse (dato faltante).</t>
        </is>
      </c>
      <c r="P83" s="29" t="inlineStr">
        <is>
          <t>Mejor aproximación descartada: 1000125 DICLOFENAC 75 MG COMPRIMIDOS (dosis/presentación distinta (100MG vs 75MG); similitud 0.59).</t>
        </is>
      </c>
    </row>
    <row r="84">
      <c r="A84" s="29" t="inlineStr">
        <is>
          <t>Salta</t>
        </is>
      </c>
      <c r="B84" s="29" t="inlineStr">
        <is>
          <t>1130</t>
        </is>
      </c>
      <c r="C84" s="29" t="inlineStr">
        <is>
          <t>Sin clasificar en SAP</t>
        </is>
      </c>
      <c r="D84" s="29" t="n"/>
      <c r="E84" s="29" t="n"/>
      <c r="F84" s="29" t="inlineStr">
        <is>
          <t>382</t>
        </is>
      </c>
      <c r="G84" s="29" t="inlineStr">
        <is>
          <t>Monitrato de Isorsobida comp 20mg</t>
        </is>
      </c>
      <c r="H84" s="30" t="n">
        <v>0</v>
      </c>
      <c r="I84" s="30" t="n">
        <v>30</v>
      </c>
      <c r="J84" s="30" t="n">
        <v>30</v>
      </c>
      <c r="K84" s="31" t="n"/>
      <c r="L84" s="47" t="inlineStr">
        <is>
          <t>sin VU en SAP (dato faltante)</t>
        </is>
      </c>
      <c r="M84" s="45" t="inlineStr">
        <is>
          <t>Sin coincidencia</t>
        </is>
      </c>
      <c r="N84" s="29" t="inlineStr">
        <is>
          <t>Sin correspondencia confirmada: hay aproximaciones en SAP, descartadas por presentación o evidencia débil</t>
        </is>
      </c>
      <c r="O84" s="41" t="inlineStr">
        <is>
          <t>Sin valor unitario en SAP: la diferencia económica de este ítem no puede calcularse (dato faltante).</t>
        </is>
      </c>
      <c r="P84" s="29" t="inlineStr">
        <is>
          <t>Mejor aproximación descartada: 1000528 KETOROLAC  20 MG COMPRIMIDOS (dosis coincide; similitud 0.48).</t>
        </is>
      </c>
    </row>
    <row r="85">
      <c r="A85" s="29" t="inlineStr">
        <is>
          <t>Salta</t>
        </is>
      </c>
      <c r="B85" s="29" t="inlineStr">
        <is>
          <t>1130</t>
        </is>
      </c>
      <c r="C85" s="29" t="inlineStr">
        <is>
          <t>Sin clasificar en SAP</t>
        </is>
      </c>
      <c r="D85" s="29" t="n"/>
      <c r="E85" s="29" t="n"/>
      <c r="F85" s="29" t="inlineStr">
        <is>
          <t>124</t>
        </is>
      </c>
      <c r="G85" s="29" t="inlineStr">
        <is>
          <t>Fluticasona Azelastina spray nasal 12ml/12,36g 120 dosis</t>
        </is>
      </c>
      <c r="H85" s="30" t="n">
        <v>0</v>
      </c>
      <c r="I85" s="30" t="n">
        <v>21</v>
      </c>
      <c r="J85" s="30" t="n">
        <v>21</v>
      </c>
      <c r="K85" s="31" t="n"/>
      <c r="L85" s="47" t="inlineStr">
        <is>
          <t>sin VU en SAP (dato faltante)</t>
        </is>
      </c>
      <c r="M85" s="45" t="inlineStr">
        <is>
          <t>Sin coincidencia</t>
        </is>
      </c>
      <c r="N85" s="29" t="inlineStr">
        <is>
          <t>Sin correspondencia confirmada: hay aproximaciones en SAP, descartadas por presentación o evidencia débil</t>
        </is>
      </c>
      <c r="O85" s="41" t="inlineStr">
        <is>
          <t>Sin valor unitario en SAP: la diferencia económica de este ítem no puede calcularse (dato faltante).</t>
        </is>
      </c>
      <c r="P85" s="29" t="inlineStr">
        <is>
          <t>Mejor aproximación descartada: 1000938 LACTULOSA 65G 120ML JARABE (dosis/presentación distinta (12ML, 12360MG vs 120ML, 65000MG); similitud 0.28).</t>
        </is>
      </c>
    </row>
    <row r="86">
      <c r="A86" s="29" t="inlineStr">
        <is>
          <t>Salta</t>
        </is>
      </c>
      <c r="B86" s="29" t="inlineStr">
        <is>
          <t>1130</t>
        </is>
      </c>
      <c r="C86" s="29" t="inlineStr">
        <is>
          <t>Sin clasificar en SAP</t>
        </is>
      </c>
      <c r="D86" s="29" t="n"/>
      <c r="E86" s="29" t="n"/>
      <c r="F86" s="29" t="inlineStr">
        <is>
          <t>422</t>
        </is>
      </c>
      <c r="G86" s="29" t="inlineStr">
        <is>
          <t>Frasco esteril para orina</t>
        </is>
      </c>
      <c r="H86" s="30" t="n">
        <v>0</v>
      </c>
      <c r="I86" s="30" t="n">
        <v>21</v>
      </c>
      <c r="J86" s="30" t="n">
        <v>21</v>
      </c>
      <c r="K86" s="31" t="n"/>
      <c r="L86" s="47" t="inlineStr">
        <is>
          <t>sin VU en SAP (dato faltante)</t>
        </is>
      </c>
      <c r="M86" s="45" t="inlineStr">
        <is>
          <t>Sin coincidencia</t>
        </is>
      </c>
      <c r="N86" s="29" t="inlineStr">
        <is>
          <t>Sin correspondencia confirmada: hay aproximaciones en SAP, descartadas por presentación o evidencia débil</t>
        </is>
      </c>
      <c r="O86" s="41" t="inlineStr">
        <is>
          <t>Sin valor unitario en SAP: la diferencia económica de este ítem no puede calcularse (dato faltante).</t>
        </is>
      </c>
      <c r="P86" s="29" t="inlineStr">
        <is>
          <t>Mejor aproximación descartada: 2000100 BOLSA COLECTORA DE ORINA X 2000 ML (una nomenclatura no informa dosis; similitud 0.29).</t>
        </is>
      </c>
    </row>
    <row r="87">
      <c r="A87" s="29" t="inlineStr">
        <is>
          <t>Salta</t>
        </is>
      </c>
      <c r="B87" s="29" t="inlineStr">
        <is>
          <t>1130</t>
        </is>
      </c>
      <c r="C87" s="29" t="inlineStr">
        <is>
          <t>Sin clasificar en SAP</t>
        </is>
      </c>
      <c r="D87" s="29" t="n"/>
      <c r="E87" s="29" t="n"/>
      <c r="F87" s="29" t="inlineStr">
        <is>
          <t>301</t>
        </is>
      </c>
      <c r="G87" s="29" t="inlineStr">
        <is>
          <t>Clotrimazol Crema 1% x 20gr</t>
        </is>
      </c>
      <c r="H87" s="30" t="n">
        <v>0</v>
      </c>
      <c r="I87" s="30" t="n">
        <v>20</v>
      </c>
      <c r="J87" s="30" t="n">
        <v>20</v>
      </c>
      <c r="K87" s="31" t="n"/>
      <c r="L87" s="47" t="inlineStr">
        <is>
          <t>sin VU en SAP (dato faltante)</t>
        </is>
      </c>
      <c r="M87" s="45" t="inlineStr">
        <is>
          <t>Sin coincidencia</t>
        </is>
      </c>
      <c r="N87" s="29" t="inlineStr">
        <is>
          <t>Pendiente de validación: el ítem está en el Master pero no tiene código SAP confirmado</t>
        </is>
      </c>
      <c r="O87" s="41" t="inlineStr">
        <is>
          <t>Sin valor unitario en SAP: la diferencia económica de este ítem no puede calcularse (dato faltante).</t>
        </is>
      </c>
      <c r="P87" s="29" t="inlineStr">
        <is>
          <t>Homologado al master M15-006, pero sus códigos SAP (1000665, 1000870) no figuran en el stock SAP de este centro. Mejor aproximación descartada: 1000695 ACICLOVIR 5% CREMA X 10GR (dosis/presentación distinta (1%, 20000MG vs 5%, 10000MG); similitud 0.53).</t>
        </is>
      </c>
    </row>
    <row r="88">
      <c r="A88" s="29" t="inlineStr">
        <is>
          <t>Salta</t>
        </is>
      </c>
      <c r="B88" s="29" t="inlineStr">
        <is>
          <t>1130</t>
        </is>
      </c>
      <c r="C88" s="29" t="inlineStr">
        <is>
          <t>Sin clasificar en SAP</t>
        </is>
      </c>
      <c r="D88" s="29" t="n"/>
      <c r="E88" s="29" t="n"/>
      <c r="F88" s="29" t="inlineStr">
        <is>
          <t>86</t>
        </is>
      </c>
      <c r="G88" s="29" t="inlineStr">
        <is>
          <t>Crema de Bismuto susp. x90ml</t>
        </is>
      </c>
      <c r="H88" s="30" t="n">
        <v>0</v>
      </c>
      <c r="I88" s="30" t="n">
        <v>19</v>
      </c>
      <c r="J88" s="30" t="n">
        <v>19</v>
      </c>
      <c r="K88" s="31" t="n"/>
      <c r="L88" s="47" t="inlineStr">
        <is>
          <t>sin VU en SAP (dato faltante)</t>
        </is>
      </c>
      <c r="M88" s="45" t="inlineStr">
        <is>
          <t>Sin coincidencia</t>
        </is>
      </c>
      <c r="N88" s="29" t="inlineStr">
        <is>
          <t>Sin correspondencia confirmada: hay aproximaciones en SAP, descartadas por presentación o evidencia débil</t>
        </is>
      </c>
      <c r="O88" s="41" t="inlineStr">
        <is>
          <t>Sin valor unitario en SAP: la diferencia económica de este ítem no puede calcularse (dato faltante).</t>
        </is>
      </c>
      <c r="P88" s="29" t="inlineStr">
        <is>
          <t>Mejor aproximación descartada: 1005347 BISMUTO C/PECTINA X 20COMP MAST (una nomenclatura no informa dosis; similitud 0.28).</t>
        </is>
      </c>
    </row>
    <row r="89">
      <c r="A89" s="29" t="inlineStr">
        <is>
          <t>Salta</t>
        </is>
      </c>
      <c r="B89" s="29" t="inlineStr">
        <is>
          <t>1130</t>
        </is>
      </c>
      <c r="C89" s="29" t="inlineStr">
        <is>
          <t>Sin clasificar en SAP</t>
        </is>
      </c>
      <c r="D89" s="29" t="n"/>
      <c r="E89" s="29" t="n"/>
      <c r="F89" s="29" t="inlineStr">
        <is>
          <t>43</t>
        </is>
      </c>
      <c r="G89" s="29" t="inlineStr">
        <is>
          <t>Barbijos quirúrgicos pqte 50u.</t>
        </is>
      </c>
      <c r="H89" s="30" t="n">
        <v>0</v>
      </c>
      <c r="I89" s="30" t="n">
        <v>17</v>
      </c>
      <c r="J89" s="30" t="n">
        <v>17</v>
      </c>
      <c r="K89" s="31" t="n"/>
      <c r="L89" s="47" t="inlineStr">
        <is>
          <t>sin VU en SAP (dato faltante)</t>
        </is>
      </c>
      <c r="M89" s="45" t="inlineStr">
        <is>
          <t>Sin coincidencia</t>
        </is>
      </c>
      <c r="N89" s="29" t="inlineStr">
        <is>
          <t>Pendiente de validación: el ítem está en el Master pero no tiene código SAP confirmado</t>
        </is>
      </c>
      <c r="O89" s="41" t="inlineStr">
        <is>
          <t>Sin valor unitario en SAP: la diferencia económica de este ítem no puede calcularse (dato faltante).</t>
        </is>
      </c>
      <c r="P89" s="29" t="inlineStr">
        <is>
          <t>Homologado al master D-155, pero sus códigos SAP (2001263) no figuran en el stock SAP de este centro. Mejor aproximación descartada: 2002575 CAMPO QUIRURGICO ESTERIL 60X60CM (una nomenclatura no informa dosis; similitud 0.27).</t>
        </is>
      </c>
    </row>
    <row r="90">
      <c r="A90" s="29" t="inlineStr">
        <is>
          <t>Salta</t>
        </is>
      </c>
      <c r="B90" s="29" t="inlineStr">
        <is>
          <t>1130</t>
        </is>
      </c>
      <c r="C90" s="29" t="inlineStr">
        <is>
          <t>Sin clasificar en SAP</t>
        </is>
      </c>
      <c r="D90" s="29" t="n"/>
      <c r="E90" s="29" t="n"/>
      <c r="F90" s="29" t="inlineStr">
        <is>
          <t>163</t>
        </is>
      </c>
      <c r="G90" s="29" t="inlineStr">
        <is>
          <t>Lactulon (Lactulon) 250 ml Frascos</t>
        </is>
      </c>
      <c r="H90" s="30" t="n">
        <v>0</v>
      </c>
      <c r="I90" s="30" t="n">
        <v>17</v>
      </c>
      <c r="J90" s="30" t="n">
        <v>17</v>
      </c>
      <c r="K90" s="31" t="n"/>
      <c r="L90" s="47" t="inlineStr">
        <is>
          <t>sin VU en SAP (dato faltante)</t>
        </is>
      </c>
      <c r="M90" s="45" t="inlineStr">
        <is>
          <t>Sin coincidencia</t>
        </is>
      </c>
      <c r="N90" s="29" t="inlineStr">
        <is>
          <t>Sin correspondencia confirmada: hay aproximaciones en SAP, descartadas por presentación o evidencia débil</t>
        </is>
      </c>
      <c r="O90" s="41" t="inlineStr">
        <is>
          <t>Sin valor unitario en SAP: la diferencia económica de este ítem no puede calcularse (dato faltante).</t>
        </is>
      </c>
      <c r="P90" s="29" t="inlineStr">
        <is>
          <t>Mejor aproximación descartada: 1000624 LACTULON JARABE (una nomenclatura no informa dosis; similitud 0.44).</t>
        </is>
      </c>
    </row>
    <row r="91">
      <c r="A91" s="29" t="inlineStr">
        <is>
          <t>Salta</t>
        </is>
      </c>
      <c r="B91" s="29" t="inlineStr">
        <is>
          <t>1130</t>
        </is>
      </c>
      <c r="C91" s="29" t="inlineStr">
        <is>
          <t>Sin clasificar en SAP</t>
        </is>
      </c>
      <c r="D91" s="29" t="n"/>
      <c r="E91" s="29" t="n"/>
      <c r="F91" s="29" t="inlineStr">
        <is>
          <t>418</t>
        </is>
      </c>
      <c r="G91" s="29" t="inlineStr">
        <is>
          <t>Clindamicina ampolla 600mg</t>
        </is>
      </c>
      <c r="H91" s="30" t="n">
        <v>0</v>
      </c>
      <c r="I91" s="30" t="n">
        <v>16</v>
      </c>
      <c r="J91" s="30" t="n">
        <v>16</v>
      </c>
      <c r="K91" s="31" t="n"/>
      <c r="L91" s="47" t="inlineStr">
        <is>
          <t>sin VU en SAP (dato faltante)</t>
        </is>
      </c>
      <c r="M91" s="45" t="inlineStr">
        <is>
          <t>Sin coincidencia</t>
        </is>
      </c>
      <c r="N91" s="29" t="inlineStr">
        <is>
          <t>Sin correspondencia confirmada: hay aproximaciones en SAP, descartadas por presentación o evidencia débil</t>
        </is>
      </c>
      <c r="O91" s="41" t="inlineStr">
        <is>
          <t>Sin valor unitario en SAP: la diferencia económica de este ítem no puede calcularse (dato faltante).</t>
        </is>
      </c>
      <c r="P91" s="29" t="inlineStr">
        <is>
          <t>Mejor aproximación descartada: 1001249 Clindamicina 300mgs caps (dosis/presentación distinta (600MG vs 300MG); similitud 0.50).</t>
        </is>
      </c>
    </row>
    <row r="92">
      <c r="A92" s="29" t="inlineStr">
        <is>
          <t>Salta</t>
        </is>
      </c>
      <c r="B92" s="29" t="inlineStr">
        <is>
          <t>1130</t>
        </is>
      </c>
      <c r="C92" s="29" t="inlineStr">
        <is>
          <t>Sin clasificar en SAP</t>
        </is>
      </c>
      <c r="D92" s="29" t="n"/>
      <c r="E92" s="29" t="n"/>
      <c r="F92" s="29" t="inlineStr">
        <is>
          <t>81</t>
        </is>
      </c>
      <c r="G92" s="29" t="inlineStr">
        <is>
          <t>Collarín Cervical T. M</t>
        </is>
      </c>
      <c r="H92" s="30" t="n">
        <v>0</v>
      </c>
      <c r="I92" s="30" t="n">
        <v>16</v>
      </c>
      <c r="J92" s="30" t="n">
        <v>16</v>
      </c>
      <c r="K92" s="31" t="n"/>
      <c r="L92" s="47" t="inlineStr">
        <is>
          <t>sin VU en SAP (dato faltante)</t>
        </is>
      </c>
      <c r="M92" s="45" t="inlineStr">
        <is>
          <t>Sin coincidencia</t>
        </is>
      </c>
      <c r="N92" s="29" t="inlineStr">
        <is>
          <t>Sin correspondencia confirmada: hay aproximaciones en SAP, descartadas por presentación o evidencia débil</t>
        </is>
      </c>
      <c r="O92" s="41" t="inlineStr">
        <is>
          <t>Sin valor unitario en SAP: la diferencia económica de este ítem no puede calcularse (dato faltante).</t>
        </is>
      </c>
      <c r="P92" s="29" t="inlineStr">
        <is>
          <t>Mejor aproximación descartada: 2000051 COLLAR CERVICAL MEDIANO (similitud 0.38).</t>
        </is>
      </c>
    </row>
    <row r="93">
      <c r="A93" s="29" t="inlineStr">
        <is>
          <t>Salta</t>
        </is>
      </c>
      <c r="B93" s="29" t="inlineStr">
        <is>
          <t>1130</t>
        </is>
      </c>
      <c r="C93" s="29" t="inlineStr">
        <is>
          <t>Sin clasificar en SAP</t>
        </is>
      </c>
      <c r="D93" s="29" t="n"/>
      <c r="E93" s="29" t="n"/>
      <c r="F93" s="29" t="inlineStr">
        <is>
          <t>191</t>
        </is>
      </c>
      <c r="G93" s="29" t="inlineStr">
        <is>
          <t>Omeprazol 1 fco amp polvo p/rest 40mg/ml</t>
        </is>
      </c>
      <c r="H93" s="30" t="n">
        <v>0</v>
      </c>
      <c r="I93" s="30" t="n">
        <v>16</v>
      </c>
      <c r="J93" s="30" t="n">
        <v>16</v>
      </c>
      <c r="K93" s="31" t="n"/>
      <c r="L93" s="47" t="inlineStr">
        <is>
          <t>sin VU en SAP (dato faltante)</t>
        </is>
      </c>
      <c r="M93" s="45" t="inlineStr">
        <is>
          <t>Sin coincidencia</t>
        </is>
      </c>
      <c r="N93" s="29" t="inlineStr">
        <is>
          <t>Pendiente de validación: el ítem está en el Master pero no tiene código SAP confirmado</t>
        </is>
      </c>
      <c r="O93" s="41" t="inlineStr">
        <is>
          <t>Sin valor unitario en SAP: la diferencia económica de este ítem no puede calcularse (dato faltante).</t>
        </is>
      </c>
      <c r="P93" s="29" t="inlineStr">
        <is>
          <t>Homologado al master M08-006, pero sus códigos SAP (1000524) no figuran en el stock SAP de este centro. Mejor aproximación descartada: 1000133 OMEPRAZOL DE 20MG COMPRIMIDOS (dosis/presentación distinta (40MG vs 20MG); similitud 0.40).</t>
        </is>
      </c>
    </row>
    <row r="94">
      <c r="A94" s="29" t="inlineStr">
        <is>
          <t>Salta</t>
        </is>
      </c>
      <c r="B94" s="29" t="inlineStr">
        <is>
          <t>1130</t>
        </is>
      </c>
      <c r="C94" s="29" t="inlineStr">
        <is>
          <t>Sin clasificar en SAP</t>
        </is>
      </c>
      <c r="D94" s="29" t="n"/>
      <c r="E94" s="29" t="n"/>
      <c r="F94" s="29" t="inlineStr">
        <is>
          <t>328</t>
        </is>
      </c>
      <c r="G94" s="29" t="inlineStr">
        <is>
          <t>Papel para ECG</t>
        </is>
      </c>
      <c r="H94" s="30" t="n">
        <v>0</v>
      </c>
      <c r="I94" s="30" t="n">
        <v>16</v>
      </c>
      <c r="J94" s="30" t="n">
        <v>16</v>
      </c>
      <c r="K94" s="31" t="n"/>
      <c r="L94" s="47" t="inlineStr">
        <is>
          <t>sin VU en SAP (dato faltante)</t>
        </is>
      </c>
      <c r="M94" s="45" t="inlineStr">
        <is>
          <t>Sin coincidencia</t>
        </is>
      </c>
      <c r="N94" s="29" t="inlineStr">
        <is>
          <t>Pendiente de validación: el ítem está en el Master pero no tiene código SAP confirmado</t>
        </is>
      </c>
      <c r="O94" s="41" t="inlineStr">
        <is>
          <t>Sin valor unitario en SAP: la diferencia económica de este ítem no puede calcularse (dato faltante).</t>
        </is>
      </c>
      <c r="P94" s="29" t="inlineStr">
        <is>
          <t>Homologado al master D-173, pero sus códigos SAP (2001204) no figuran en el stock SAP de este centro. Mejor aproximación descartada: 3001410 CAMPERA DE POLAR C/LOGO + REFLEC  S (similitud 0.12).</t>
        </is>
      </c>
    </row>
    <row r="95">
      <c r="A95" s="29" t="inlineStr">
        <is>
          <t>Salta</t>
        </is>
      </c>
      <c r="B95" s="29" t="inlineStr">
        <is>
          <t>1130</t>
        </is>
      </c>
      <c r="C95" s="29" t="inlineStr">
        <is>
          <t>Sin clasificar en SAP</t>
        </is>
      </c>
      <c r="D95" s="29" t="n"/>
      <c r="E95" s="29" t="n"/>
      <c r="F95" s="29" t="inlineStr">
        <is>
          <t>30</t>
        </is>
      </c>
      <c r="G95" s="29" t="inlineStr">
        <is>
          <t>Alprazolam comprimidos 0,5 mg</t>
        </is>
      </c>
      <c r="H95" s="30" t="n">
        <v>0</v>
      </c>
      <c r="I95" s="30" t="n">
        <v>15</v>
      </c>
      <c r="J95" s="30" t="n">
        <v>15</v>
      </c>
      <c r="K95" s="31" t="n"/>
      <c r="L95" s="47" t="inlineStr">
        <is>
          <t>sin VU en SAP (dato faltante)</t>
        </is>
      </c>
      <c r="M95" s="45" t="inlineStr">
        <is>
          <t>Sin coincidencia</t>
        </is>
      </c>
      <c r="N95" s="29" t="inlineStr">
        <is>
          <t>Sin correspondencia confirmada: hay aproximaciones en SAP, descartadas por presentación o evidencia débil</t>
        </is>
      </c>
      <c r="O95" s="41" t="inlineStr">
        <is>
          <t>Sin valor unitario en SAP: la diferencia económica de este ítem no puede calcularse (dato faltante).</t>
        </is>
      </c>
      <c r="P95" s="29" t="inlineStr">
        <is>
          <t>Mejor aproximación descartada: 1000145 DEXAMETASONA 0,5 MG COMP (dosis coincide; similitud 0.56).</t>
        </is>
      </c>
    </row>
    <row r="96">
      <c r="A96" s="29" t="inlineStr">
        <is>
          <t>Salta</t>
        </is>
      </c>
      <c r="B96" s="29" t="inlineStr">
        <is>
          <t>1130</t>
        </is>
      </c>
      <c r="C96" s="29" t="inlineStr">
        <is>
          <t>Sin clasificar en SAP</t>
        </is>
      </c>
      <c r="D96" s="29" t="n"/>
      <c r="E96" s="29" t="n"/>
      <c r="F96" s="29" t="inlineStr">
        <is>
          <t>31</t>
        </is>
      </c>
      <c r="G96" s="29" t="inlineStr">
        <is>
          <t>Ambroxol+butetamato jbe</t>
        </is>
      </c>
      <c r="H96" s="30" t="n">
        <v>0</v>
      </c>
      <c r="I96" s="30" t="n">
        <v>14</v>
      </c>
      <c r="J96" s="30" t="n">
        <v>14</v>
      </c>
      <c r="K96" s="31" t="n"/>
      <c r="L96" s="47" t="inlineStr">
        <is>
          <t>sin VU en SAP (dato faltante)</t>
        </is>
      </c>
      <c r="M96" s="45" t="inlineStr">
        <is>
          <t>Sin coincidencia</t>
        </is>
      </c>
      <c r="N96" s="29" t="inlineStr">
        <is>
          <t>Sin correspondencia confirmada: hay aproximaciones en SAP, descartadas por presentación o evidencia débil</t>
        </is>
      </c>
      <c r="O96" s="41" t="inlineStr">
        <is>
          <t>Sin valor unitario en SAP: la diferencia económica de este ítem no puede calcularse (dato faltante).</t>
        </is>
      </c>
      <c r="P96" s="29" t="inlineStr">
        <is>
          <t>Mejor aproximación descartada: 1000624 LACTULON JARABE (similitud 0.36).</t>
        </is>
      </c>
    </row>
    <row r="97">
      <c r="A97" s="29" t="inlineStr">
        <is>
          <t>Salta</t>
        </is>
      </c>
      <c r="B97" s="29" t="inlineStr">
        <is>
          <t>1130</t>
        </is>
      </c>
      <c r="C97" s="29" t="inlineStr">
        <is>
          <t>Sin clasificar en SAP</t>
        </is>
      </c>
      <c r="D97" s="29" t="n"/>
      <c r="E97" s="29" t="n"/>
      <c r="F97" s="29" t="inlineStr">
        <is>
          <t>291</t>
        </is>
      </c>
      <c r="G97" s="29" t="inlineStr">
        <is>
          <t>Atenolol 25mg Comp</t>
        </is>
      </c>
      <c r="H97" s="30" t="n">
        <v>0</v>
      </c>
      <c r="I97" s="30" t="n">
        <v>14</v>
      </c>
      <c r="J97" s="30" t="n">
        <v>14</v>
      </c>
      <c r="K97" s="31" t="n"/>
      <c r="L97" s="47" t="inlineStr">
        <is>
          <t>sin VU en SAP (dato faltante)</t>
        </is>
      </c>
      <c r="M97" s="45" t="inlineStr">
        <is>
          <t>Sin coincidencia</t>
        </is>
      </c>
      <c r="N97" s="29" t="inlineStr">
        <is>
          <t>Pendiente de validación: el ítem está en el Master pero no tiene código SAP confirmado</t>
        </is>
      </c>
      <c r="O97" s="41" t="inlineStr">
        <is>
          <t>Sin valor unitario en SAP: la diferencia económica de este ítem no puede calcularse (dato faltante).</t>
        </is>
      </c>
      <c r="P97" s="29" t="inlineStr">
        <is>
          <t>Homologado al master M04-002, pero sus códigos SAP (1000422, 1005233, 5004158) no figuran en el stock SAP de este centro. Mejor aproximación descartada: 1000013 NITROGLICERINA 25 MG AMPOLLA (dosis coincide; similitud 0.37).</t>
        </is>
      </c>
    </row>
    <row r="98">
      <c r="A98" s="29" t="inlineStr">
        <is>
          <t>Salta</t>
        </is>
      </c>
      <c r="B98" s="29" t="inlineStr">
        <is>
          <t>1130</t>
        </is>
      </c>
      <c r="C98" s="29" t="inlineStr">
        <is>
          <t>Sin clasificar en SAP</t>
        </is>
      </c>
      <c r="D98" s="29" t="n"/>
      <c r="E98" s="29" t="n"/>
      <c r="F98" s="29" t="inlineStr">
        <is>
          <t>397</t>
        </is>
      </c>
      <c r="G98" s="29" t="inlineStr">
        <is>
          <t>Heparina 5000ul/5 ml</t>
        </is>
      </c>
      <c r="H98" s="30" t="n">
        <v>0</v>
      </c>
      <c r="I98" s="30" t="n">
        <v>14</v>
      </c>
      <c r="J98" s="30" t="n">
        <v>14</v>
      </c>
      <c r="K98" s="31" t="n"/>
      <c r="L98" s="47" t="inlineStr">
        <is>
          <t>sin VU en SAP (dato faltante)</t>
        </is>
      </c>
      <c r="M98" s="45" t="inlineStr">
        <is>
          <t>Sin coincidencia</t>
        </is>
      </c>
      <c r="N98" s="29" t="inlineStr">
        <is>
          <t>Sin correspondencia confirmada: hay aproximaciones en SAP, descartadas por presentación o evidencia débil</t>
        </is>
      </c>
      <c r="O98" s="41" t="inlineStr">
        <is>
          <t>Sin valor unitario en SAP: la diferencia económica de este ítem no puede calcularse (dato faltante).</t>
        </is>
      </c>
      <c r="P98" s="29" t="inlineStr">
        <is>
          <t>Mejor aproximación descartada: 1000118 HEPARINA SODICA 5000UN/ML 5ML FAMP (dosis coincide; similitud 0.54).</t>
        </is>
      </c>
    </row>
    <row r="99">
      <c r="A99" s="29" t="inlineStr">
        <is>
          <t>Salta</t>
        </is>
      </c>
      <c r="B99" s="29" t="inlineStr">
        <is>
          <t>1130</t>
        </is>
      </c>
      <c r="C99" s="29" t="inlineStr">
        <is>
          <t>Sin clasificar en SAP</t>
        </is>
      </c>
      <c r="D99" s="29" t="n"/>
      <c r="E99" s="29" t="n"/>
      <c r="F99" s="29" t="inlineStr">
        <is>
          <t>270</t>
        </is>
      </c>
      <c r="G99" s="29" t="inlineStr">
        <is>
          <t>Agujas epicraneales N°27</t>
        </is>
      </c>
      <c r="H99" s="30" t="n">
        <v>0</v>
      </c>
      <c r="I99" s="30" t="n">
        <v>13</v>
      </c>
      <c r="J99" s="30" t="n">
        <v>13</v>
      </c>
      <c r="K99" s="31" t="n"/>
      <c r="L99" s="47" t="inlineStr">
        <is>
          <t>sin VU en SAP (dato faltante)</t>
        </is>
      </c>
      <c r="M99" s="45" t="inlineStr">
        <is>
          <t>Sin coincidencia</t>
        </is>
      </c>
      <c r="N99" s="29" t="inlineStr">
        <is>
          <t>Pendiente de validación: el ítem está en el Master pero no tiene código SAP confirmado</t>
        </is>
      </c>
      <c r="O99" s="41" t="inlineStr">
        <is>
          <t>Sin valor unitario en SAP: la diferencia económica de este ítem no puede calcularse (dato faltante).</t>
        </is>
      </c>
      <c r="P99" s="29" t="inlineStr">
        <is>
          <t>Homologado al master D-133, pero sus códigos SAP (2000044, 2000045) no figuran en el stock SAP de este centro. Mejor aproximación descartada: 2000008 AGUJA HIPODERMICA 21G x 1 - 25/8 (calibre/talle/medida distinta; similitud 0.29).</t>
        </is>
      </c>
    </row>
    <row r="100">
      <c r="A100" s="29" t="inlineStr">
        <is>
          <t>Salta</t>
        </is>
      </c>
      <c r="B100" s="29" t="inlineStr">
        <is>
          <t>1130</t>
        </is>
      </c>
      <c r="C100" s="29" t="inlineStr">
        <is>
          <t>Sin clasificar en SAP</t>
        </is>
      </c>
      <c r="D100" s="29" t="n"/>
      <c r="E100" s="29" t="n"/>
      <c r="F100" s="29" t="inlineStr">
        <is>
          <t>383</t>
        </is>
      </c>
      <c r="G100" s="29" t="inlineStr">
        <is>
          <t>Budesonide gts 20ml para NBZ</t>
        </is>
      </c>
      <c r="H100" s="30" t="n">
        <v>0</v>
      </c>
      <c r="I100" s="30" t="n">
        <v>13</v>
      </c>
      <c r="J100" s="30" t="n">
        <v>13</v>
      </c>
      <c r="K100" s="31" t="n"/>
      <c r="L100" s="47" t="inlineStr">
        <is>
          <t>sin VU en SAP (dato faltante)</t>
        </is>
      </c>
      <c r="M100" s="45" t="inlineStr">
        <is>
          <t>Sin coincidencia</t>
        </is>
      </c>
      <c r="N100" s="29" t="inlineStr">
        <is>
          <t>Sin correspondencia confirmada: hay aproximaciones en SAP, descartadas por presentación o evidencia débil</t>
        </is>
      </c>
      <c r="O100" s="41" t="inlineStr">
        <is>
          <t>Sin valor unitario en SAP: la diferencia económica de este ítem no puede calcularse (dato faltante).</t>
        </is>
      </c>
      <c r="P100" s="29" t="inlineStr">
        <is>
          <t>Mejor aproximación descartada: 2000029 JERINGA 20 ML (dosis coincide; similitud 0.43).</t>
        </is>
      </c>
    </row>
    <row r="101">
      <c r="A101" s="29" t="inlineStr">
        <is>
          <t>Salta</t>
        </is>
      </c>
      <c r="B101" s="29" t="inlineStr">
        <is>
          <t>1130</t>
        </is>
      </c>
      <c r="C101" s="29" t="inlineStr">
        <is>
          <t>Sin clasificar en SAP</t>
        </is>
      </c>
      <c r="D101" s="29" t="n"/>
      <c r="E101" s="29" t="n"/>
      <c r="F101" s="29" t="inlineStr">
        <is>
          <t>147</t>
        </is>
      </c>
      <c r="G101" s="29" t="inlineStr">
        <is>
          <t>Hilo Sutura Atramat N° 5</t>
        </is>
      </c>
      <c r="H101" s="30" t="n">
        <v>0</v>
      </c>
      <c r="I101" s="30" t="n">
        <v>12</v>
      </c>
      <c r="J101" s="30" t="n">
        <v>12</v>
      </c>
      <c r="K101" s="31" t="n"/>
      <c r="L101" s="47" t="inlineStr">
        <is>
          <t>sin VU en SAP (dato faltante)</t>
        </is>
      </c>
      <c r="M101" s="45" t="inlineStr">
        <is>
          <t>Sin coincidencia</t>
        </is>
      </c>
      <c r="N101" s="29" t="inlineStr">
        <is>
          <t>Pendiente de validación: el ítem está en el Master pero no tiene código SAP confirmado</t>
        </is>
      </c>
      <c r="O101" s="41" t="inlineStr">
        <is>
          <t>Sin valor unitario en SAP: la diferencia económica de este ítem no puede calcularse (dato faltante).</t>
        </is>
      </c>
      <c r="P101" s="29" t="inlineStr">
        <is>
          <t>Homologado al master D-150, pero sus códigos SAP (2001051, 2001052, 2001053) no figuran en el stock SAP de este centro. Mejor aproximación descartada: 2001233 HILO DE SUTURA SUPRALON 5 (similitud 0.53).</t>
        </is>
      </c>
    </row>
    <row r="102">
      <c r="A102" s="29" t="inlineStr">
        <is>
          <t>Salta</t>
        </is>
      </c>
      <c r="B102" s="29" t="inlineStr">
        <is>
          <t>1130</t>
        </is>
      </c>
      <c r="C102" s="29" t="inlineStr">
        <is>
          <t>Sin clasificar en SAP</t>
        </is>
      </c>
      <c r="D102" s="29" t="n"/>
      <c r="E102" s="29" t="n"/>
      <c r="F102" s="29" t="inlineStr">
        <is>
          <t>400</t>
        </is>
      </c>
      <c r="G102" s="29" t="inlineStr">
        <is>
          <t>Clorhidrato de Labetalol 20mg</t>
        </is>
      </c>
      <c r="H102" s="30" t="n">
        <v>0</v>
      </c>
      <c r="I102" s="30" t="n">
        <v>11</v>
      </c>
      <c r="J102" s="30" t="n">
        <v>11</v>
      </c>
      <c r="K102" s="31" t="n"/>
      <c r="L102" s="47" t="inlineStr">
        <is>
          <t>sin VU en SAP (dato faltante)</t>
        </is>
      </c>
      <c r="M102" s="45" t="inlineStr">
        <is>
          <t>Sin coincidencia</t>
        </is>
      </c>
      <c r="N102" s="29" t="inlineStr">
        <is>
          <t>Pendiente de validación: el ítem está en el Master pero no tiene código SAP confirmado</t>
        </is>
      </c>
      <c r="O102" s="41" t="inlineStr">
        <is>
          <t>Sin valor unitario en SAP: la diferencia económica de este ítem no puede calcularse (dato faltante).</t>
        </is>
      </c>
      <c r="P102" s="29" t="inlineStr">
        <is>
          <t>Homologado al master M04-009, pero sus códigos SAP (1000634) no figuran en el stock SAP de este centro. Mejor aproximación descartada: 1005202 LABETALOL 5MG AMP (dosis/presentación distinta (20MG vs 5MG); similitud 0.48).</t>
        </is>
      </c>
    </row>
    <row r="103">
      <c r="A103" s="29" t="inlineStr">
        <is>
          <t>Salta</t>
        </is>
      </c>
      <c r="B103" s="29" t="inlineStr">
        <is>
          <t>1130</t>
        </is>
      </c>
      <c r="C103" s="29" t="inlineStr">
        <is>
          <t>Sin clasificar en SAP</t>
        </is>
      </c>
      <c r="D103" s="29" t="n"/>
      <c r="E103" s="29" t="n"/>
      <c r="F103" s="29" t="inlineStr">
        <is>
          <t>402</t>
        </is>
      </c>
      <c r="G103" s="29" t="inlineStr">
        <is>
          <t>Cetirizina diclorhidrato 10 mg</t>
        </is>
      </c>
      <c r="H103" s="30" t="n">
        <v>0</v>
      </c>
      <c r="I103" s="30" t="n">
        <v>10</v>
      </c>
      <c r="J103" s="30" t="n">
        <v>10</v>
      </c>
      <c r="K103" s="31" t="n"/>
      <c r="L103" s="47" t="inlineStr">
        <is>
          <t>sin VU en SAP (dato faltante)</t>
        </is>
      </c>
      <c r="M103" s="45" t="inlineStr">
        <is>
          <t>Sin coincidencia</t>
        </is>
      </c>
      <c r="N103" s="29" t="inlineStr">
        <is>
          <t>Sin correspondencia confirmada: hay aproximaciones en SAP, descartadas por presentación o evidencia débil</t>
        </is>
      </c>
      <c r="O103" s="41" t="inlineStr">
        <is>
          <t>Sin valor unitario en SAP: la diferencia económica de este ítem no puede calcularse (dato faltante).</t>
        </is>
      </c>
      <c r="P103" s="29" t="inlineStr">
        <is>
          <t>Mejor aproximación descartada: 1000122 METOCLOPRAMIDA DE 10MG SL (dosis coincide; similitud 0.32).</t>
        </is>
      </c>
    </row>
    <row r="104">
      <c r="A104" s="29" t="inlineStr">
        <is>
          <t>Salta</t>
        </is>
      </c>
      <c r="B104" s="29" t="inlineStr">
        <is>
          <t>1130</t>
        </is>
      </c>
      <c r="C104" s="29" t="inlineStr">
        <is>
          <t>Sin clasificar en SAP</t>
        </is>
      </c>
      <c r="D104" s="29" t="n"/>
      <c r="E104" s="29" t="n"/>
      <c r="F104" s="29" t="inlineStr">
        <is>
          <t>378</t>
        </is>
      </c>
      <c r="G104" s="29" t="inlineStr">
        <is>
          <t>Circuito p/respirador s/ valvula espiratoria</t>
        </is>
      </c>
      <c r="H104" s="30" t="n">
        <v>0</v>
      </c>
      <c r="I104" s="30" t="n">
        <v>10</v>
      </c>
      <c r="J104" s="30" t="n">
        <v>10</v>
      </c>
      <c r="K104" s="31" t="n"/>
      <c r="L104" s="47" t="inlineStr">
        <is>
          <t>sin VU en SAP (dato faltante)</t>
        </is>
      </c>
      <c r="M104" s="45" t="inlineStr">
        <is>
          <t>Sin coincidencia</t>
        </is>
      </c>
      <c r="N104" s="29" t="inlineStr">
        <is>
          <t>Sin correspondencia confirmada: hay aproximaciones en SAP, descartadas por presentación o evidencia débil</t>
        </is>
      </c>
      <c r="O104" s="41" t="inlineStr">
        <is>
          <t>Sin valor unitario en SAP: la diferencia económica de este ítem no puede calcularse (dato faltante).</t>
        </is>
      </c>
      <c r="P104" s="29" t="inlineStr">
        <is>
          <t>Mejor aproximación descartada: 2001363 CIRCUITO RESPIRADOR ADULT REF 300/13315 (similitud 0.40).</t>
        </is>
      </c>
    </row>
    <row r="105">
      <c r="A105" s="29" t="inlineStr">
        <is>
          <t>Salta</t>
        </is>
      </c>
      <c r="B105" s="29" t="inlineStr">
        <is>
          <t>1130</t>
        </is>
      </c>
      <c r="C105" s="29" t="inlineStr">
        <is>
          <t>Sin clasificar en SAP</t>
        </is>
      </c>
      <c r="D105" s="29" t="n"/>
      <c r="E105" s="29" t="n"/>
      <c r="F105" s="29" t="inlineStr">
        <is>
          <t>427</t>
        </is>
      </c>
      <c r="G105" s="29" t="inlineStr">
        <is>
          <t>Protector Solar fps80</t>
        </is>
      </c>
      <c r="H105" s="30" t="n">
        <v>0</v>
      </c>
      <c r="I105" s="30" t="n">
        <v>10</v>
      </c>
      <c r="J105" s="30" t="n">
        <v>10</v>
      </c>
      <c r="K105" s="31" t="n"/>
      <c r="L105" s="47" t="inlineStr">
        <is>
          <t>sin VU en SAP (dato faltante)</t>
        </is>
      </c>
      <c r="M105" s="45" t="inlineStr">
        <is>
          <t>Sin coincidencia</t>
        </is>
      </c>
      <c r="N105" s="29" t="inlineStr">
        <is>
          <t>Sin correspondencia confirmada: hay aproximaciones en SAP, descartadas por presentación o evidencia débil</t>
        </is>
      </c>
      <c r="O105" s="41" t="inlineStr">
        <is>
          <t>Sin valor unitario en SAP: la diferencia económica de este ítem no puede calcularse (dato faltante).</t>
        </is>
      </c>
      <c r="P105" s="29" t="inlineStr">
        <is>
          <t>Mejor aproximación descartada: 3000411 PROTECTOR AUDITIVO TIPO COPA (similitud 0.30).</t>
        </is>
      </c>
    </row>
    <row r="106">
      <c r="A106" s="29" t="inlineStr">
        <is>
          <t>Salta</t>
        </is>
      </c>
      <c r="B106" s="29" t="inlineStr">
        <is>
          <t>1130</t>
        </is>
      </c>
      <c r="C106" s="29" t="inlineStr">
        <is>
          <t>Sin clasificar en SAP</t>
        </is>
      </c>
      <c r="D106" s="29" t="n"/>
      <c r="E106" s="29" t="n"/>
      <c r="F106" s="29" t="inlineStr">
        <is>
          <t>210</t>
        </is>
      </c>
      <c r="G106" s="29" t="inlineStr">
        <is>
          <t>Rosuvastatina Comprimidos x 40mg</t>
        </is>
      </c>
      <c r="H106" s="30" t="n">
        <v>0</v>
      </c>
      <c r="I106" s="30" t="n">
        <v>10</v>
      </c>
      <c r="J106" s="30" t="n">
        <v>10</v>
      </c>
      <c r="K106" s="31" t="n"/>
      <c r="L106" s="47" t="inlineStr">
        <is>
          <t>sin VU en SAP (dato faltante)</t>
        </is>
      </c>
      <c r="M106" s="45" t="inlineStr">
        <is>
          <t>Sin coincidencia</t>
        </is>
      </c>
      <c r="N106" s="29" t="inlineStr">
        <is>
          <t>Sin correspondencia confirmada: hay aproximaciones en SAP, descartadas por presentación o evidencia débil</t>
        </is>
      </c>
      <c r="O106" s="41" t="inlineStr">
        <is>
          <t>Sin valor unitario en SAP: la diferencia económica de este ítem no puede calcularse (dato faltante).</t>
        </is>
      </c>
      <c r="P106" s="29" t="inlineStr">
        <is>
          <t>Mejor aproximación descartada: 1000144 LORATADINA 10 MG COMP (dosis/presentación distinta (40MG vs 10MG); similitud 0.36).</t>
        </is>
      </c>
    </row>
    <row r="107">
      <c r="A107" s="29" t="inlineStr">
        <is>
          <t>Salta</t>
        </is>
      </c>
      <c r="B107" s="29" t="inlineStr">
        <is>
          <t>1130</t>
        </is>
      </c>
      <c r="C107" s="29" t="inlineStr">
        <is>
          <t>Sin clasificar en SAP</t>
        </is>
      </c>
      <c r="D107" s="29" t="n"/>
      <c r="E107" s="29" t="n"/>
      <c r="F107" s="29" t="inlineStr">
        <is>
          <t>251</t>
        </is>
      </c>
      <c r="G107" s="29" t="inlineStr">
        <is>
          <t>Vitamina K 1amp=10mlx10mg</t>
        </is>
      </c>
      <c r="H107" s="30" t="n">
        <v>0</v>
      </c>
      <c r="I107" s="30" t="n">
        <v>10</v>
      </c>
      <c r="J107" s="30" t="n">
        <v>10</v>
      </c>
      <c r="K107" s="31" t="n"/>
      <c r="L107" s="47" t="inlineStr">
        <is>
          <t>sin VU en SAP (dato faltante)</t>
        </is>
      </c>
      <c r="M107" s="45" t="inlineStr">
        <is>
          <t>Sin coincidencia</t>
        </is>
      </c>
      <c r="N107" s="29" t="inlineStr">
        <is>
          <t>Pendiente de validación: el ítem está en el Master pero no tiene código SAP confirmado</t>
        </is>
      </c>
      <c r="O107" s="41" t="inlineStr">
        <is>
          <t>Sin valor unitario en SAP: la diferencia económica de este ítem no puede calcularse (dato faltante).</t>
        </is>
      </c>
      <c r="P107" s="29" t="inlineStr">
        <is>
          <t>Homologado al master M16-003, pero sus códigos SAP (1000310) no figuran en el stock SAP de este centro. Mejor aproximación descartada: 2000028 JERINGA 10 ML (dosis coincide; similitud 0.38).</t>
        </is>
      </c>
    </row>
    <row r="108">
      <c r="A108" s="29" t="inlineStr">
        <is>
          <t>Salta</t>
        </is>
      </c>
      <c r="B108" s="29" t="inlineStr">
        <is>
          <t>1130</t>
        </is>
      </c>
      <c r="C108" s="29" t="inlineStr">
        <is>
          <t>Sin clasificar en SAP</t>
        </is>
      </c>
      <c r="D108" s="29" t="n"/>
      <c r="E108" s="29" t="n"/>
      <c r="F108" s="29" t="inlineStr">
        <is>
          <t>67</t>
        </is>
      </c>
      <c r="G108" s="29" t="inlineStr">
        <is>
          <t>Cinta Hipoalergénica 1,25cmx9m</t>
        </is>
      </c>
      <c r="H108" s="30" t="n">
        <v>0</v>
      </c>
      <c r="I108" s="30" t="n">
        <v>9</v>
      </c>
      <c r="J108" s="30" t="n">
        <v>9</v>
      </c>
      <c r="K108" s="31" t="n"/>
      <c r="L108" s="47" t="inlineStr">
        <is>
          <t>sin VU en SAP (dato faltante)</t>
        </is>
      </c>
      <c r="M108" s="45" t="inlineStr">
        <is>
          <t>Sin coincidencia</t>
        </is>
      </c>
      <c r="N108" s="29" t="inlineStr">
        <is>
          <t>Sin correspondencia confirmada: hay aproximaciones en SAP, descartadas por presentación o evidencia débil</t>
        </is>
      </c>
      <c r="O108" s="41" t="inlineStr">
        <is>
          <t>Sin valor unitario en SAP: la diferencia económica de este ítem no puede calcularse (dato faltante).</t>
        </is>
      </c>
      <c r="P108" s="29" t="inlineStr">
        <is>
          <t>Mejor aproximación descartada: 2001278 TELA ADHE HIPOALERGENICA DE SEDA 2.5CM (dosis/presentación distinta (1.25CM vs 2.5CM); similitud 0.36).</t>
        </is>
      </c>
    </row>
    <row r="109">
      <c r="A109" s="29" t="inlineStr">
        <is>
          <t>Salta</t>
        </is>
      </c>
      <c r="B109" s="29" t="inlineStr">
        <is>
          <t>1130</t>
        </is>
      </c>
      <c r="C109" s="29" t="inlineStr">
        <is>
          <t>Sin clasificar en SAP</t>
        </is>
      </c>
      <c r="D109" s="29" t="n"/>
      <c r="E109" s="29" t="n"/>
      <c r="F109" s="29" t="inlineStr">
        <is>
          <t>217</t>
        </is>
      </c>
      <c r="G109" s="29" t="inlineStr">
        <is>
          <t>Sincerum Gotas Oticas x 5 ml</t>
        </is>
      </c>
      <c r="H109" s="30" t="n">
        <v>0</v>
      </c>
      <c r="I109" s="30" t="n">
        <v>9</v>
      </c>
      <c r="J109" s="30" t="n">
        <v>9</v>
      </c>
      <c r="K109" s="31" t="n"/>
      <c r="L109" s="47" t="inlineStr">
        <is>
          <t>sin VU en SAP (dato faltante)</t>
        </is>
      </c>
      <c r="M109" s="45" t="inlineStr">
        <is>
          <t>Sin coincidencia</t>
        </is>
      </c>
      <c r="N109" s="29" t="inlineStr">
        <is>
          <t>Sin correspondencia confirmada: hay aproximaciones en SAP, descartadas por presentación o evidencia débil</t>
        </is>
      </c>
      <c r="O109" s="41" t="inlineStr">
        <is>
          <t>Sin valor unitario en SAP: la diferencia económica de este ítem no puede calcularse (dato faltante).</t>
        </is>
      </c>
      <c r="P109" s="29" t="inlineStr">
        <is>
          <t>Mejor aproximación descartada: 2000027 JERINGA DE 5 ML (dosis coincide; similitud 0.41).</t>
        </is>
      </c>
    </row>
    <row r="110">
      <c r="A110" s="29" t="inlineStr">
        <is>
          <t>Salta</t>
        </is>
      </c>
      <c r="B110" s="29" t="inlineStr">
        <is>
          <t>1130</t>
        </is>
      </c>
      <c r="C110" s="29" t="inlineStr">
        <is>
          <t>Sin clasificar en SAP</t>
        </is>
      </c>
      <c r="D110" s="29" t="n"/>
      <c r="E110" s="29" t="n"/>
      <c r="F110" s="29" t="inlineStr">
        <is>
          <t>223</t>
        </is>
      </c>
      <c r="G110" s="29" t="inlineStr">
        <is>
          <t>Sonda Foley Fr 20</t>
        </is>
      </c>
      <c r="H110" s="30" t="n">
        <v>0</v>
      </c>
      <c r="I110" s="30" t="n">
        <v>9</v>
      </c>
      <c r="J110" s="30" t="n">
        <v>9</v>
      </c>
      <c r="K110" s="31" t="n"/>
      <c r="L110" s="47" t="inlineStr">
        <is>
          <t>sin VU en SAP (dato faltante)</t>
        </is>
      </c>
      <c r="M110" s="45" t="inlineStr">
        <is>
          <t>Sin coincidencia</t>
        </is>
      </c>
      <c r="N110" s="29" t="inlineStr">
        <is>
          <t>Sin correspondencia confirmada: hay aproximaciones en SAP, descartadas por presentación o evidencia débil</t>
        </is>
      </c>
      <c r="O110" s="41" t="inlineStr">
        <is>
          <t>Sin valor unitario en SAP: la diferencia económica de este ítem no puede calcularse (dato faltante).</t>
        </is>
      </c>
      <c r="P110" s="29" t="inlineStr">
        <is>
          <t>Mejor aproximación descartada: 2000244 SONDA FOLEY 2 VIAS Nº16 DE LÁTEX (calibre/talle/medida distinta; similitud 0.42).</t>
        </is>
      </c>
    </row>
    <row r="111">
      <c r="A111" s="29" t="inlineStr">
        <is>
          <t>Salta</t>
        </is>
      </c>
      <c r="B111" s="29" t="inlineStr">
        <is>
          <t>1130</t>
        </is>
      </c>
      <c r="C111" s="29" t="inlineStr">
        <is>
          <t>Sin clasificar en SAP</t>
        </is>
      </c>
      <c r="D111" s="29" t="n"/>
      <c r="E111" s="29" t="n"/>
      <c r="F111" s="29" t="inlineStr">
        <is>
          <t>434</t>
        </is>
      </c>
      <c r="G111" s="29" t="inlineStr">
        <is>
          <t>Tijera de trauma 18cm</t>
        </is>
      </c>
      <c r="H111" s="30" t="n">
        <v>0</v>
      </c>
      <c r="I111" s="30" t="n">
        <v>9</v>
      </c>
      <c r="J111" s="30" t="n">
        <v>9</v>
      </c>
      <c r="K111" s="31" t="n"/>
      <c r="L111" s="47" t="inlineStr">
        <is>
          <t>sin VU en SAP (dato faltante)</t>
        </is>
      </c>
      <c r="M111" s="45" t="inlineStr">
        <is>
          <t>Sin coincidencia</t>
        </is>
      </c>
      <c r="N111" s="29" t="inlineStr">
        <is>
          <t>Pendiente de validación: el ítem está en el Master pero no tiene código SAP confirmado</t>
        </is>
      </c>
      <c r="O111" s="41" t="inlineStr">
        <is>
          <t>Sin valor unitario en SAP: la diferencia económica de este ítem no puede calcularse (dato faltante).</t>
        </is>
      </c>
      <c r="P111" s="29" t="inlineStr">
        <is>
          <t>Homologado al master E-196, pero sus códigos SAP (2000209) no figuran en el stock SAP de este centro. Mejor aproximación descartada: 2001378 TIJERA QUIRURGICA (una nomenclatura no informa dosis; similitud 0.41).</t>
        </is>
      </c>
    </row>
    <row r="112">
      <c r="A112" s="29" t="inlineStr">
        <is>
          <t>Salta</t>
        </is>
      </c>
      <c r="B112" s="29" t="inlineStr">
        <is>
          <t>1130</t>
        </is>
      </c>
      <c r="C112" s="29" t="inlineStr">
        <is>
          <t>Sin clasificar en SAP</t>
        </is>
      </c>
      <c r="D112" s="29" t="n"/>
      <c r="E112" s="29" t="n"/>
      <c r="F112" s="29" t="inlineStr">
        <is>
          <t>83</t>
        </is>
      </c>
      <c r="G112" s="29" t="inlineStr">
        <is>
          <t>Collarín Cervical T. Philadelphia G</t>
        </is>
      </c>
      <c r="H112" s="30" t="n">
        <v>0</v>
      </c>
      <c r="I112" s="30" t="n">
        <v>8</v>
      </c>
      <c r="J112" s="30" t="n">
        <v>8</v>
      </c>
      <c r="K112" s="31" t="n"/>
      <c r="L112" s="47" t="inlineStr">
        <is>
          <t>sin VU en SAP (dato faltante)</t>
        </is>
      </c>
      <c r="M112" s="45" t="inlineStr">
        <is>
          <t>Sin coincidencia</t>
        </is>
      </c>
      <c r="N112" s="29" t="inlineStr">
        <is>
          <t>Sin correspondencia confirmada: hay aproximaciones en SAP, descartadas por presentación o evidencia débil</t>
        </is>
      </c>
      <c r="O112" s="41" t="inlineStr">
        <is>
          <t>Sin valor unitario en SAP: la diferencia económica de este ítem no puede calcularse (dato faltante).</t>
        </is>
      </c>
      <c r="P112" s="29" t="inlineStr">
        <is>
          <t>Mejor aproximación descartada: 2000051 COLLAR CERVICAL MEDIANO (similitud 0.35).</t>
        </is>
      </c>
    </row>
    <row r="113">
      <c r="A113" s="29" t="inlineStr">
        <is>
          <t>Salta</t>
        </is>
      </c>
      <c r="B113" s="29" t="inlineStr">
        <is>
          <t>1130</t>
        </is>
      </c>
      <c r="C113" s="29" t="inlineStr">
        <is>
          <t>Sin clasificar en SAP</t>
        </is>
      </c>
      <c r="D113" s="29" t="n"/>
      <c r="E113" s="29" t="n"/>
      <c r="F113" s="29" t="inlineStr">
        <is>
          <t>419</t>
        </is>
      </c>
      <c r="G113" s="29" t="inlineStr">
        <is>
          <t>Corteroid (betametasona fosfato/acetato) fco ampolla</t>
        </is>
      </c>
      <c r="H113" s="30" t="n">
        <v>0</v>
      </c>
      <c r="I113" s="30" t="n">
        <v>8</v>
      </c>
      <c r="J113" s="30" t="n">
        <v>8</v>
      </c>
      <c r="K113" s="31" t="n"/>
      <c r="L113" s="47" t="inlineStr">
        <is>
          <t>sin VU en SAP (dato faltante)</t>
        </is>
      </c>
      <c r="M113" s="45" t="inlineStr">
        <is>
          <t>Sin coincidencia</t>
        </is>
      </c>
      <c r="N113" s="29" t="inlineStr">
        <is>
          <t>Pendiente de validación: el ítem está en el Master pero no tiene código SAP confirmado</t>
        </is>
      </c>
      <c r="O113" s="41" t="inlineStr">
        <is>
          <t>Sin valor unitario en SAP: la diferencia económica de este ítem no puede calcularse (dato faltante).</t>
        </is>
      </c>
      <c r="P113" s="29" t="inlineStr">
        <is>
          <t>Homologado al master M06-004, pero sus códigos SAP (1001091) no figuran en el stock SAP de este centro. Mejor aproximación descartada: 1000353 LORATADINA+BETAMETASONA(HISTAMINOCORTERO (similitud 0.31).</t>
        </is>
      </c>
    </row>
    <row r="114">
      <c r="A114" s="29" t="inlineStr">
        <is>
          <t>Salta</t>
        </is>
      </c>
      <c r="B114" s="29" t="inlineStr">
        <is>
          <t>1130</t>
        </is>
      </c>
      <c r="C114" s="29" t="inlineStr">
        <is>
          <t>Sin clasificar en SAP</t>
        </is>
      </c>
      <c r="D114" s="29" t="n"/>
      <c r="E114" s="29" t="n"/>
      <c r="F114" s="29" t="inlineStr">
        <is>
          <t>89</t>
        </is>
      </c>
      <c r="G114" s="29" t="inlineStr">
        <is>
          <t>Descongestivo PC</t>
        </is>
      </c>
      <c r="H114" s="30" t="n">
        <v>0</v>
      </c>
      <c r="I114" s="30" t="n">
        <v>7</v>
      </c>
      <c r="J114" s="30" t="n">
        <v>7</v>
      </c>
      <c r="K114" s="31" t="n"/>
      <c r="L114" s="47" t="inlineStr">
        <is>
          <t>sin VU en SAP (dato faltante)</t>
        </is>
      </c>
      <c r="M114" s="45" t="inlineStr">
        <is>
          <t>Sin coincidencia</t>
        </is>
      </c>
      <c r="N114" s="29" t="inlineStr">
        <is>
          <t>Sin correspondencia confirmada: hay aproximaciones en SAP, descartadas por presentación o evidencia débil</t>
        </is>
      </c>
      <c r="O114" s="41" t="inlineStr">
        <is>
          <t>Sin valor unitario en SAP: la diferencia económica de este ítem no puede calcularse (dato faltante).</t>
        </is>
      </c>
      <c r="P114" s="29" t="inlineStr">
        <is>
          <t>Mejor aproximación descartada: 1000792 ORALSONE MAX TOPIC (similitud 0.13).</t>
        </is>
      </c>
    </row>
    <row r="115">
      <c r="A115" s="29" t="inlineStr">
        <is>
          <t>Salta</t>
        </is>
      </c>
      <c r="B115" s="29" t="inlineStr">
        <is>
          <t>1130</t>
        </is>
      </c>
      <c r="C115" s="29" t="inlineStr">
        <is>
          <t>Sin clasificar en SAP</t>
        </is>
      </c>
      <c r="D115" s="29" t="n"/>
      <c r="E115" s="29" t="n"/>
      <c r="F115" s="29" t="inlineStr">
        <is>
          <t>327</t>
        </is>
      </c>
      <c r="G115" s="29" t="inlineStr">
        <is>
          <t>Mascara Pocket Adulto</t>
        </is>
      </c>
      <c r="H115" s="30" t="n">
        <v>0</v>
      </c>
      <c r="I115" s="30" t="n">
        <v>7</v>
      </c>
      <c r="J115" s="30" t="n">
        <v>7</v>
      </c>
      <c r="K115" s="31" t="n"/>
      <c r="L115" s="47" t="inlineStr">
        <is>
          <t>sin VU en SAP (dato faltante)</t>
        </is>
      </c>
      <c r="M115" s="45" t="inlineStr">
        <is>
          <t>Sin coincidencia</t>
        </is>
      </c>
      <c r="N115" s="29" t="inlineStr">
        <is>
          <t>Sin correspondencia confirmada: hay aproximaciones en SAP, descartadas por presentación o evidencia débil</t>
        </is>
      </c>
      <c r="O115" s="41" t="inlineStr">
        <is>
          <t>Sin valor unitario en SAP: la diferencia económica de este ítem no puede calcularse (dato faltante).</t>
        </is>
      </c>
      <c r="P115" s="29" t="inlineStr">
        <is>
          <t>Mejor aproximación descartada: 2000090 MASCARA PARA NEBULIZAR ADULTO (similitud 0.56).</t>
        </is>
      </c>
    </row>
    <row r="116">
      <c r="A116" s="29" t="inlineStr">
        <is>
          <t>Salta</t>
        </is>
      </c>
      <c r="B116" s="29" t="inlineStr">
        <is>
          <t>1130</t>
        </is>
      </c>
      <c r="C116" s="29" t="inlineStr">
        <is>
          <t>Sin clasificar en SAP</t>
        </is>
      </c>
      <c r="D116" s="29" t="n"/>
      <c r="E116" s="29" t="n"/>
      <c r="F116" s="29" t="inlineStr">
        <is>
          <t>13</t>
        </is>
      </c>
      <c r="G116" s="29" t="inlineStr">
        <is>
          <t>Adenosina 1 amp=2ml 3 mg/1ml</t>
        </is>
      </c>
      <c r="H116" s="30" t="n">
        <v>0</v>
      </c>
      <c r="I116" s="30" t="n">
        <v>6</v>
      </c>
      <c r="J116" s="30" t="n">
        <v>6</v>
      </c>
      <c r="K116" s="31" t="n"/>
      <c r="L116" s="47" t="inlineStr">
        <is>
          <t>sin VU en SAP (dato faltante)</t>
        </is>
      </c>
      <c r="M116" s="45" t="inlineStr">
        <is>
          <t>Sin coincidencia</t>
        </is>
      </c>
      <c r="N116" s="29" t="inlineStr">
        <is>
          <t>Pendiente de validación: el ítem está en el Master pero no tiene código SAP confirmado</t>
        </is>
      </c>
      <c r="O116" s="41" t="inlineStr">
        <is>
          <t>Sin valor unitario en SAP: la diferencia económica de este ítem no puede calcularse (dato faltante).</t>
        </is>
      </c>
      <c r="P116" s="29" t="inlineStr">
        <is>
          <t>Homologado al master M03-004, pero sus códigos SAP (1000304) no figuran en el stock SAP de este centro. Mejor aproximación descartada: 1000007 ATROPINA 1MG AMPOLLA DE 1ML (dosis/presentación distinta (1ML, 2ML, 3MG vs 1MG, 1ML); similitud 0.45).</t>
        </is>
      </c>
    </row>
    <row r="117">
      <c r="A117" s="29" t="inlineStr">
        <is>
          <t>Salta</t>
        </is>
      </c>
      <c r="B117" s="29" t="inlineStr">
        <is>
          <t>1130</t>
        </is>
      </c>
      <c r="C117" s="29" t="inlineStr">
        <is>
          <t>Sin clasificar en SAP</t>
        </is>
      </c>
      <c r="D117" s="29" t="n"/>
      <c r="E117" s="29" t="n"/>
      <c r="F117" s="29" t="inlineStr">
        <is>
          <t>82</t>
        </is>
      </c>
      <c r="G117" s="29" t="inlineStr">
        <is>
          <t>Collarín Cervical T. Philadelphia CH</t>
        </is>
      </c>
      <c r="H117" s="30" t="n">
        <v>0</v>
      </c>
      <c r="I117" s="30" t="n">
        <v>6</v>
      </c>
      <c r="J117" s="30" t="n">
        <v>6</v>
      </c>
      <c r="K117" s="31" t="n"/>
      <c r="L117" s="47" t="inlineStr">
        <is>
          <t>sin VU en SAP (dato faltante)</t>
        </is>
      </c>
      <c r="M117" s="45" t="inlineStr">
        <is>
          <t>Sin coincidencia</t>
        </is>
      </c>
      <c r="N117" s="29" t="inlineStr">
        <is>
          <t>Sin correspondencia confirmada: hay aproximaciones en SAP, descartadas por presentación o evidencia débil</t>
        </is>
      </c>
      <c r="O117" s="41" t="inlineStr">
        <is>
          <t>Sin valor unitario en SAP: la diferencia económica de este ítem no puede calcularse (dato faltante).</t>
        </is>
      </c>
      <c r="P117" s="29" t="inlineStr">
        <is>
          <t>Mejor aproximación descartada: 2000051 COLLAR CERVICAL MEDIANO (similitud 0.34).</t>
        </is>
      </c>
    </row>
    <row r="118">
      <c r="A118" s="29" t="inlineStr">
        <is>
          <t>Salta</t>
        </is>
      </c>
      <c r="B118" s="29" t="inlineStr">
        <is>
          <t>1130</t>
        </is>
      </c>
      <c r="C118" s="29" t="inlineStr">
        <is>
          <t>Sin clasificar en SAP</t>
        </is>
      </c>
      <c r="D118" s="29" t="n"/>
      <c r="E118" s="29" t="n"/>
      <c r="F118" s="29" t="inlineStr">
        <is>
          <t>85</t>
        </is>
      </c>
      <c r="G118" s="29" t="inlineStr">
        <is>
          <t>Contractil crema rectal (Ácido ascórbico + Extracto Seco de Ruscus Aculeatus + Hesperidina Metilchalcona)</t>
        </is>
      </c>
      <c r="H118" s="30" t="n">
        <v>0</v>
      </c>
      <c r="I118" s="30" t="n">
        <v>6</v>
      </c>
      <c r="J118" s="30" t="n">
        <v>6</v>
      </c>
      <c r="K118" s="31" t="n"/>
      <c r="L118" s="47" t="inlineStr">
        <is>
          <t>sin VU en SAP (dato faltante)</t>
        </is>
      </c>
      <c r="M118" s="45" t="inlineStr">
        <is>
          <t>Sin coincidencia</t>
        </is>
      </c>
      <c r="N118" s="29" t="inlineStr">
        <is>
          <t>Sin correspondencia confirmada: hay aproximaciones en SAP, descartadas por presentación o evidencia débil</t>
        </is>
      </c>
      <c r="O118" s="41" t="inlineStr">
        <is>
          <t>Sin valor unitario en SAP: la diferencia económica de este ítem no puede calcularse (dato faltante).</t>
        </is>
      </c>
      <c r="P118" s="29" t="inlineStr">
        <is>
          <t>Mejor aproximación descartada: 1000562 CONTRACTIL (FLEBOCONSTRICTOR) COMP (similitud 0.29).</t>
        </is>
      </c>
    </row>
    <row r="119">
      <c r="A119" s="29" t="inlineStr">
        <is>
          <t>Salta</t>
        </is>
      </c>
      <c r="B119" s="29" t="inlineStr">
        <is>
          <t>1130</t>
        </is>
      </c>
      <c r="C119" s="29" t="inlineStr">
        <is>
          <t>Sin clasificar en SAP</t>
        </is>
      </c>
      <c r="D119" s="29" t="n"/>
      <c r="E119" s="29" t="n"/>
      <c r="F119" s="29" t="inlineStr">
        <is>
          <t>178</t>
        </is>
      </c>
      <c r="G119" s="29" t="inlineStr">
        <is>
          <t>Manometro</t>
        </is>
      </c>
      <c r="H119" s="30" t="n">
        <v>0</v>
      </c>
      <c r="I119" s="30" t="n">
        <v>6</v>
      </c>
      <c r="J119" s="30" t="n">
        <v>6</v>
      </c>
      <c r="K119" s="31" t="n"/>
      <c r="L119" s="47" t="inlineStr">
        <is>
          <t>sin VU en SAP (dato faltante)</t>
        </is>
      </c>
      <c r="M119" s="45" t="inlineStr">
        <is>
          <t>Sin coincidencia</t>
        </is>
      </c>
      <c r="N119" s="29" t="inlineStr">
        <is>
          <t>Sin correspondencia confirmada: hay aproximaciones en SAP, descartadas por presentación o evidencia débil</t>
        </is>
      </c>
      <c r="O119" s="41" t="inlineStr">
        <is>
          <t>Sin valor unitario en SAP: la diferencia económica de este ítem no puede calcularse (dato faltante).</t>
        </is>
      </c>
      <c r="P119" s="29" t="inlineStr">
        <is>
          <t>Mejor aproximación descartada: 2001670 GLUCOMETRO (similitud 0.16).</t>
        </is>
      </c>
    </row>
    <row r="120">
      <c r="A120" s="29" t="inlineStr">
        <is>
          <t>Salta</t>
        </is>
      </c>
      <c r="B120" s="29" t="inlineStr">
        <is>
          <t>1130</t>
        </is>
      </c>
      <c r="C120" s="29" t="inlineStr">
        <is>
          <t>Sin clasificar en SAP</t>
        </is>
      </c>
      <c r="D120" s="29" t="n"/>
      <c r="E120" s="29" t="n"/>
      <c r="F120" s="29" t="inlineStr">
        <is>
          <t>431</t>
        </is>
      </c>
      <c r="G120" s="29" t="inlineStr">
        <is>
          <t>Sonda Foley Fr 14</t>
        </is>
      </c>
      <c r="H120" s="30" t="n">
        <v>0</v>
      </c>
      <c r="I120" s="30" t="n">
        <v>6</v>
      </c>
      <c r="J120" s="30" t="n">
        <v>6</v>
      </c>
      <c r="K120" s="31" t="n"/>
      <c r="L120" s="47" t="inlineStr">
        <is>
          <t>sin VU en SAP (dato faltante)</t>
        </is>
      </c>
      <c r="M120" s="45" t="inlineStr">
        <is>
          <t>Sin coincidencia</t>
        </is>
      </c>
      <c r="N120" s="29" t="inlineStr">
        <is>
          <t>Sin correspondencia confirmada: hay aproximaciones en SAP, descartadas por presentación o evidencia débil</t>
        </is>
      </c>
      <c r="O120" s="41" t="inlineStr">
        <is>
          <t>Sin valor unitario en SAP: la diferencia económica de este ítem no puede calcularse (dato faltante).</t>
        </is>
      </c>
      <c r="P120" s="29" t="inlineStr">
        <is>
          <t>Mejor aproximación descartada: 2000244 SONDA FOLEY 2 VIAS Nº16 DE LÁTEX (calibre/talle/medida distinta; similitud 0.39).</t>
        </is>
      </c>
    </row>
    <row r="121">
      <c r="A121" s="29" t="inlineStr">
        <is>
          <t>Salta</t>
        </is>
      </c>
      <c r="B121" s="29" t="inlineStr">
        <is>
          <t>1130</t>
        </is>
      </c>
      <c r="C121" s="29" t="inlineStr">
        <is>
          <t>Sin clasificar en SAP</t>
        </is>
      </c>
      <c r="D121" s="29" t="n"/>
      <c r="E121" s="29" t="n"/>
      <c r="F121" s="29" t="inlineStr">
        <is>
          <t>441</t>
        </is>
      </c>
      <c r="G121" s="29" t="inlineStr">
        <is>
          <t>Venda de 7 cm deportivas</t>
        </is>
      </c>
      <c r="H121" s="30" t="n">
        <v>0</v>
      </c>
      <c r="I121" s="30" t="n">
        <v>6</v>
      </c>
      <c r="J121" s="30" t="n">
        <v>6</v>
      </c>
      <c r="K121" s="31" t="n"/>
      <c r="L121" s="47" t="inlineStr">
        <is>
          <t>sin VU en SAP (dato faltante)</t>
        </is>
      </c>
      <c r="M121" s="45" t="inlineStr">
        <is>
          <t>Sin coincidencia</t>
        </is>
      </c>
      <c r="N121" s="29" t="inlineStr">
        <is>
          <t>Sin correspondencia confirmada: hay aproximaciones en SAP, descartadas por presentación o evidencia débil</t>
        </is>
      </c>
      <c r="O121" s="41" t="inlineStr">
        <is>
          <t>Sin valor unitario en SAP: la diferencia económica de este ítem no puede calcularse (dato faltante).</t>
        </is>
      </c>
      <c r="P121" s="29" t="inlineStr">
        <is>
          <t>Mejor aproximación descartada: 2002475 VENDAS TIPO CAMBRIC - 7CM (dosis coincide; similitud 0.55).</t>
        </is>
      </c>
    </row>
    <row r="122">
      <c r="A122" s="29" t="inlineStr">
        <is>
          <t>Salta</t>
        </is>
      </c>
      <c r="B122" s="29" t="inlineStr">
        <is>
          <t>1130</t>
        </is>
      </c>
      <c r="C122" s="29" t="inlineStr">
        <is>
          <t>Sin clasificar en SAP</t>
        </is>
      </c>
      <c r="D122" s="29" t="n"/>
      <c r="E122" s="29" t="n"/>
      <c r="F122" s="29" t="inlineStr">
        <is>
          <t>179</t>
        </is>
      </c>
      <c r="G122" s="29" t="inlineStr">
        <is>
          <t>Manometro para tubo ultraliviano</t>
        </is>
      </c>
      <c r="H122" s="30" t="n">
        <v>0</v>
      </c>
      <c r="I122" s="30" t="n">
        <v>5</v>
      </c>
      <c r="J122" s="30" t="n">
        <v>5</v>
      </c>
      <c r="K122" s="31" t="n"/>
      <c r="L122" s="47" t="inlineStr">
        <is>
          <t>sin VU en SAP (dato faltante)</t>
        </is>
      </c>
      <c r="M122" s="45" t="inlineStr">
        <is>
          <t>Sin coincidencia</t>
        </is>
      </c>
      <c r="N122" s="29" t="inlineStr">
        <is>
          <t>Sin correspondencia confirmada: hay aproximaciones en SAP, descartadas por presentación o evidencia débil</t>
        </is>
      </c>
      <c r="O122" s="41" t="inlineStr">
        <is>
          <t>Sin valor unitario en SAP: la diferencia económica de este ítem no puede calcularse (dato faltante).</t>
        </is>
      </c>
      <c r="P122" s="29" t="inlineStr">
        <is>
          <t>Mejor aproximación descartada: 2000385 TUBO DE MAYO N°3 (similitud 0.26).</t>
        </is>
      </c>
    </row>
    <row r="123">
      <c r="A123" s="29" t="inlineStr">
        <is>
          <t>Salta</t>
        </is>
      </c>
      <c r="B123" s="29" t="inlineStr">
        <is>
          <t>1130</t>
        </is>
      </c>
      <c r="C123" s="29" t="inlineStr">
        <is>
          <t>Sin clasificar en SAP</t>
        </is>
      </c>
      <c r="D123" s="29" t="n"/>
      <c r="E123" s="29" t="n"/>
      <c r="F123" s="29" t="inlineStr">
        <is>
          <t>332</t>
        </is>
      </c>
      <c r="G123" s="29" t="inlineStr">
        <is>
          <t>Pinza de Magill 20cm</t>
        </is>
      </c>
      <c r="H123" s="30" t="n">
        <v>0</v>
      </c>
      <c r="I123" s="30" t="n">
        <v>5</v>
      </c>
      <c r="J123" s="30" t="n">
        <v>5</v>
      </c>
      <c r="K123" s="31" t="n"/>
      <c r="L123" s="47" t="inlineStr">
        <is>
          <t>sin VU en SAP (dato faltante)</t>
        </is>
      </c>
      <c r="M123" s="45" t="inlineStr">
        <is>
          <t>Sin coincidencia</t>
        </is>
      </c>
      <c r="N123" s="29" t="inlineStr">
        <is>
          <t>Sin correspondencia confirmada: hay aproximaciones en SAP, descartadas por presentación o evidencia débil</t>
        </is>
      </c>
      <c r="O123" s="41" t="inlineStr">
        <is>
          <t>Sin valor unitario en SAP: la diferencia económica de este ítem no puede calcularse (dato faltante).</t>
        </is>
      </c>
      <c r="P123" s="29" t="inlineStr">
        <is>
          <t>Mejor aproximación descartada: 1000202 PINZA DE MAGUIL ADULTO (una nomenclatura no informa dosis; similitud 0.40).</t>
        </is>
      </c>
    </row>
    <row r="124">
      <c r="A124" s="29" t="inlineStr">
        <is>
          <t>Salta</t>
        </is>
      </c>
      <c r="B124" s="29" t="inlineStr">
        <is>
          <t>1130</t>
        </is>
      </c>
      <c r="C124" s="29" t="inlineStr">
        <is>
          <t>Sin clasificar en SAP</t>
        </is>
      </c>
      <c r="D124" s="29" t="n"/>
      <c r="E124" s="29" t="n"/>
      <c r="F124" s="29" t="inlineStr">
        <is>
          <t>323</t>
        </is>
      </c>
      <c r="G124" s="29" t="inlineStr">
        <is>
          <t>Regulador de Flujo/Goteo</t>
        </is>
      </c>
      <c r="H124" s="30" t="n">
        <v>0</v>
      </c>
      <c r="I124" s="30" t="n">
        <v>5</v>
      </c>
      <c r="J124" s="30" t="n">
        <v>5</v>
      </c>
      <c r="K124" s="31" t="n"/>
      <c r="L124" s="47" t="inlineStr">
        <is>
          <t>sin VU en SAP (dato faltante)</t>
        </is>
      </c>
      <c r="M124" s="45" t="inlineStr">
        <is>
          <t>Sin coincidencia</t>
        </is>
      </c>
      <c r="N124" s="29" t="inlineStr">
        <is>
          <t>Sin correspondencia confirmada: hay aproximaciones en SAP, descartadas por presentación o evidencia débil</t>
        </is>
      </c>
      <c r="O124" s="41" t="inlineStr">
        <is>
          <t>Sin valor unitario en SAP: la diferencia económica de este ítem no puede calcularse (dato faltante).</t>
        </is>
      </c>
      <c r="P124" s="29" t="inlineStr">
        <is>
          <t>Mejor aproximación descartada: 2000300 SONDA DE ASPIRACION K-9 SIN REGULADOR (similitud 0.28).</t>
        </is>
      </c>
    </row>
    <row r="125">
      <c r="A125" s="29" t="inlineStr">
        <is>
          <t>Salta</t>
        </is>
      </c>
      <c r="B125" s="29" t="inlineStr">
        <is>
          <t>1130</t>
        </is>
      </c>
      <c r="C125" s="29" t="inlineStr">
        <is>
          <t>Sin clasificar en SAP</t>
        </is>
      </c>
      <c r="D125" s="29" t="n"/>
      <c r="E125" s="29" t="n"/>
      <c r="F125" s="29" t="inlineStr">
        <is>
          <t>214</t>
        </is>
      </c>
      <c r="G125" s="29" t="inlineStr">
        <is>
          <t>Salbutamol solución p/neb gotas 5mg/ml</t>
        </is>
      </c>
      <c r="H125" s="30" t="n">
        <v>0</v>
      </c>
      <c r="I125" s="30" t="n">
        <v>5</v>
      </c>
      <c r="J125" s="30" t="n">
        <v>5</v>
      </c>
      <c r="K125" s="31" t="n"/>
      <c r="L125" s="47" t="inlineStr">
        <is>
          <t>sin VU en SAP (dato faltante)</t>
        </is>
      </c>
      <c r="M125" s="45" t="inlineStr">
        <is>
          <t>Sin coincidencia</t>
        </is>
      </c>
      <c r="N125" s="29" t="inlineStr">
        <is>
          <t>Pendiente de validación: el ítem está en el Master pero no tiene código SAP confirmado</t>
        </is>
      </c>
      <c r="O125" s="41" t="inlineStr">
        <is>
          <t>Sin valor unitario en SAP: la diferencia económica de este ítem no puede calcularse (dato faltante).</t>
        </is>
      </c>
      <c r="P125" s="29" t="inlineStr">
        <is>
          <t>Homologado al master M05-002, pero sus códigos SAP (1000093) no figuran en el stock SAP de este centro. Mejor aproximación descartada: 1005357 SOLUCIÓN DEXTROSA AL 5% DE 500 CC (similitud 0.37).</t>
        </is>
      </c>
    </row>
    <row r="126">
      <c r="A126" s="29" t="inlineStr">
        <is>
          <t>Salta</t>
        </is>
      </c>
      <c r="B126" s="29" t="inlineStr">
        <is>
          <t>1130</t>
        </is>
      </c>
      <c r="C126" s="29" t="inlineStr">
        <is>
          <t>Sin clasificar en SAP</t>
        </is>
      </c>
      <c r="D126" s="29" t="n"/>
      <c r="E126" s="29" t="n"/>
      <c r="F126" s="29" t="inlineStr">
        <is>
          <t>225</t>
        </is>
      </c>
      <c r="G126" s="29" t="inlineStr">
        <is>
          <t>Sonda Gastrica Fr 5</t>
        </is>
      </c>
      <c r="H126" s="30" t="n">
        <v>0</v>
      </c>
      <c r="I126" s="30" t="n">
        <v>5</v>
      </c>
      <c r="J126" s="30" t="n">
        <v>5</v>
      </c>
      <c r="K126" s="31" t="n"/>
      <c r="L126" s="47" t="inlineStr">
        <is>
          <t>sin VU en SAP (dato faltante)</t>
        </is>
      </c>
      <c r="M126" s="45" t="inlineStr">
        <is>
          <t>Sin coincidencia</t>
        </is>
      </c>
      <c r="N126" s="29" t="inlineStr">
        <is>
          <t>Pendiente de validación: el ítem está en el Master pero no tiene código SAP confirmado</t>
        </is>
      </c>
      <c r="O126" s="41" t="inlineStr">
        <is>
          <t>Sin valor unitario en SAP: la diferencia económica de este ítem no puede calcularse (dato faltante).</t>
        </is>
      </c>
      <c r="P126" s="29" t="inlineStr">
        <is>
          <t>Homologado al master K-260, pero sus códigos SAP (2000031, 2000416, 2000406) no figuran en el stock SAP de este centro. Mejor aproximación descartada: 2000867 SONDA NASOGASTRICA K-10 (calibre/talle/medida distinta; similitud 0.32).</t>
        </is>
      </c>
    </row>
    <row r="127">
      <c r="A127" s="29" t="inlineStr">
        <is>
          <t>Salta</t>
        </is>
      </c>
      <c r="B127" s="29" t="inlineStr">
        <is>
          <t>1130</t>
        </is>
      </c>
      <c r="C127" s="29" t="inlineStr">
        <is>
          <t>Sin clasificar en SAP</t>
        </is>
      </c>
      <c r="D127" s="29" t="n"/>
      <c r="E127" s="29" t="n"/>
      <c r="F127" s="29" t="inlineStr">
        <is>
          <t>57</t>
        </is>
      </c>
      <c r="G127" s="29" t="inlineStr">
        <is>
          <t>Canula Yankauer con tubo de conexion</t>
        </is>
      </c>
      <c r="H127" s="30" t="n">
        <v>0</v>
      </c>
      <c r="I127" s="30" t="n">
        <v>4</v>
      </c>
      <c r="J127" s="30" t="n">
        <v>4</v>
      </c>
      <c r="K127" s="31" t="n"/>
      <c r="L127" s="47" t="inlineStr">
        <is>
          <t>sin VU en SAP (dato faltante)</t>
        </is>
      </c>
      <c r="M127" s="45" t="inlineStr">
        <is>
          <t>Sin coincidencia</t>
        </is>
      </c>
      <c r="N127" s="29" t="inlineStr">
        <is>
          <t>Sin correspondencia confirmada: hay aproximaciones en SAP, descartadas por presentación o evidencia débil</t>
        </is>
      </c>
      <c r="O127" s="41" t="inlineStr">
        <is>
          <t>Sin valor unitario en SAP: la diferencia económica de este ítem no puede calcularse (dato faltante).</t>
        </is>
      </c>
      <c r="P127" s="29" t="inlineStr">
        <is>
          <t>Mejor aproximación descartada: 2000385 TUBO DE MAYO N°3 (similitud 0.24).</t>
        </is>
      </c>
    </row>
    <row r="128">
      <c r="A128" s="29" t="inlineStr">
        <is>
          <t>Salta</t>
        </is>
      </c>
      <c r="B128" s="29" t="inlineStr">
        <is>
          <t>1130</t>
        </is>
      </c>
      <c r="C128" s="29" t="inlineStr">
        <is>
          <t>Sin clasificar en SAP</t>
        </is>
      </c>
      <c r="D128" s="29" t="n"/>
      <c r="E128" s="29" t="n"/>
      <c r="F128" s="29" t="inlineStr">
        <is>
          <t>329</t>
        </is>
      </c>
      <c r="G128" s="29" t="inlineStr">
        <is>
          <t>Collar Cervical TU regulable</t>
        </is>
      </c>
      <c r="H128" s="30" t="n">
        <v>0</v>
      </c>
      <c r="I128" s="30" t="n">
        <v>4</v>
      </c>
      <c r="J128" s="30" t="n">
        <v>4</v>
      </c>
      <c r="K128" s="31" t="n"/>
      <c r="L128" s="47" t="inlineStr">
        <is>
          <t>sin VU en SAP (dato faltante)</t>
        </is>
      </c>
      <c r="M128" s="45" t="inlineStr">
        <is>
          <t>Sin coincidencia</t>
        </is>
      </c>
      <c r="N128" s="29" t="inlineStr">
        <is>
          <t>Pendiente de validación: el ítem está en el Master pero no tiene código SAP confirmado</t>
        </is>
      </c>
      <c r="O128" s="41" t="inlineStr">
        <is>
          <t>Sin valor unitario en SAP: la diferencia económica de este ítem no puede calcularse (dato faltante).</t>
        </is>
      </c>
      <c r="P128" s="29" t="inlineStr">
        <is>
          <t>Homologado al master E-193, pero sus códigos SAP (2001447) no figuran en el stock SAP de este centro. Mejor aproximación descartada: 2000051 COLLAR CERVICAL MEDIANO (similitud 0.57).</t>
        </is>
      </c>
    </row>
    <row r="129">
      <c r="A129" s="29" t="inlineStr">
        <is>
          <t>Salta</t>
        </is>
      </c>
      <c r="B129" s="29" t="inlineStr">
        <is>
          <t>1130</t>
        </is>
      </c>
      <c r="C129" s="29" t="inlineStr">
        <is>
          <t>Sin clasificar en SAP</t>
        </is>
      </c>
      <c r="D129" s="29" t="n"/>
      <c r="E129" s="29" t="n"/>
      <c r="F129" s="29" t="inlineStr">
        <is>
          <t>194</t>
        </is>
      </c>
      <c r="G129" s="29" t="inlineStr">
        <is>
          <t>Oximetro</t>
        </is>
      </c>
      <c r="H129" s="30" t="n">
        <v>0</v>
      </c>
      <c r="I129" s="30" t="n">
        <v>4</v>
      </c>
      <c r="J129" s="30" t="n">
        <v>4</v>
      </c>
      <c r="K129" s="31" t="n"/>
      <c r="L129" s="47" t="inlineStr">
        <is>
          <t>sin VU en SAP (dato faltante)</t>
        </is>
      </c>
      <c r="M129" s="45" t="inlineStr">
        <is>
          <t>Sin coincidencia</t>
        </is>
      </c>
      <c r="N129" s="29" t="inlineStr">
        <is>
          <t>Sin correspondencia confirmada: hay aproximaciones en SAP, descartadas por presentación o evidencia débil</t>
        </is>
      </c>
      <c r="O129" s="41" t="inlineStr">
        <is>
          <t>Sin valor unitario en SAP: la diferencia económica de este ítem no puede calcularse (dato faltante).</t>
        </is>
      </c>
      <c r="P129" s="29" t="inlineStr">
        <is>
          <t>Mejor aproximación descartada: 2001670 GLUCOMETRO (similitud 0.17).</t>
        </is>
      </c>
    </row>
    <row r="130">
      <c r="A130" s="29" t="inlineStr">
        <is>
          <t>Salta</t>
        </is>
      </c>
      <c r="B130" s="29" t="inlineStr">
        <is>
          <t>1130</t>
        </is>
      </c>
      <c r="C130" s="29" t="inlineStr">
        <is>
          <t>Sin clasificar en SAP</t>
        </is>
      </c>
      <c r="D130" s="29" t="n"/>
      <c r="E130" s="29" t="n"/>
      <c r="F130" s="29" t="inlineStr">
        <is>
          <t>313</t>
        </is>
      </c>
      <c r="G130" s="29" t="inlineStr">
        <is>
          <t>Ambroxol/Loratadina</t>
        </is>
      </c>
      <c r="H130" s="30" t="n">
        <v>0</v>
      </c>
      <c r="I130" s="30" t="n">
        <v>3</v>
      </c>
      <c r="J130" s="30" t="n">
        <v>3</v>
      </c>
      <c r="K130" s="31" t="n"/>
      <c r="L130" s="47" t="inlineStr">
        <is>
          <t>sin VU en SAP (dato faltante)</t>
        </is>
      </c>
      <c r="M130" s="45" t="inlineStr">
        <is>
          <t>Sin coincidencia</t>
        </is>
      </c>
      <c r="N130" s="29" t="inlineStr">
        <is>
          <t>Sin correspondencia confirmada: hay aproximaciones en SAP, descartadas por presentación o evidencia débil</t>
        </is>
      </c>
      <c r="O130" s="41" t="inlineStr">
        <is>
          <t>Sin valor unitario en SAP: la diferencia económica de este ítem no puede calcularse (dato faltante).</t>
        </is>
      </c>
      <c r="P130" s="29" t="inlineStr">
        <is>
          <t>Mejor aproximación descartada: 1000144 LORATADINA 10 MG COMP (una nomenclatura no informa dosis; similitud 0.40).</t>
        </is>
      </c>
    </row>
    <row r="131">
      <c r="A131" s="29" t="inlineStr">
        <is>
          <t>Salta</t>
        </is>
      </c>
      <c r="B131" s="29" t="inlineStr">
        <is>
          <t>1130</t>
        </is>
      </c>
      <c r="C131" s="29" t="inlineStr">
        <is>
          <t>Sin clasificar en SAP</t>
        </is>
      </c>
      <c r="D131" s="29" t="n"/>
      <c r="E131" s="29" t="n"/>
      <c r="F131" s="29" t="inlineStr">
        <is>
          <t>112</t>
        </is>
      </c>
      <c r="G131" s="29" t="inlineStr">
        <is>
          <t>Enemol Pomos</t>
        </is>
      </c>
      <c r="H131" s="30" t="n">
        <v>0</v>
      </c>
      <c r="I131" s="30" t="n">
        <v>3</v>
      </c>
      <c r="J131" s="30" t="n">
        <v>3</v>
      </c>
      <c r="K131" s="31" t="n"/>
      <c r="L131" s="47" t="inlineStr">
        <is>
          <t>sin VU en SAP (dato faltante)</t>
        </is>
      </c>
      <c r="M131" s="45" t="inlineStr">
        <is>
          <t>Sin coincidencia</t>
        </is>
      </c>
      <c r="N131" s="29" t="inlineStr">
        <is>
          <t>Sin correspondencia confirmada: hay aproximaciones en SAP, descartadas por presentación o evidencia débil</t>
        </is>
      </c>
      <c r="O131" s="41" t="inlineStr">
        <is>
          <t>Sin valor unitario en SAP: la diferencia económica de este ítem no puede calcularse (dato faltante).</t>
        </is>
      </c>
      <c r="P131" s="29" t="inlineStr">
        <is>
          <t>Mejor aproximación descartada: 1000573 ENEMOL 135ML (una nomenclatura no informa dosis; similitud 0.45).</t>
        </is>
      </c>
    </row>
    <row r="132">
      <c r="A132" s="29" t="inlineStr">
        <is>
          <t>Salta</t>
        </is>
      </c>
      <c r="B132" s="29" t="inlineStr">
        <is>
          <t>1130</t>
        </is>
      </c>
      <c r="C132" s="29" t="inlineStr">
        <is>
          <t>Sin clasificar en SAP</t>
        </is>
      </c>
      <c r="D132" s="29" t="n"/>
      <c r="E132" s="29" t="n"/>
      <c r="F132" s="29" t="inlineStr">
        <is>
          <t>169</t>
        </is>
      </c>
      <c r="G132" s="29" t="inlineStr">
        <is>
          <t>Lidocaina fco ampolla 20ml</t>
        </is>
      </c>
      <c r="H132" s="30" t="n">
        <v>0</v>
      </c>
      <c r="I132" s="30" t="n">
        <v>3</v>
      </c>
      <c r="J132" s="30" t="n">
        <v>3</v>
      </c>
      <c r="K132" s="31" t="n"/>
      <c r="L132" s="47" t="inlineStr">
        <is>
          <t>sin VU en SAP (dato faltante)</t>
        </is>
      </c>
      <c r="M132" s="45" t="inlineStr">
        <is>
          <t>Sin coincidencia</t>
        </is>
      </c>
      <c r="N132" s="29" t="inlineStr">
        <is>
          <t>Sin correspondencia confirmada: hay aproximaciones en SAP, descartadas por presentación o evidencia débil</t>
        </is>
      </c>
      <c r="O132" s="41" t="inlineStr">
        <is>
          <t>Sin valor unitario en SAP: la diferencia económica de este ítem no puede calcularse (dato faltante).</t>
        </is>
      </c>
      <c r="P132" s="29" t="inlineStr">
        <is>
          <t>Mejor aproximación descartada: 1000431 LIDOCAINA 1% 5 ML AMPOLLA (dosis/presentación distinta (20ML vs 1%, 5ML); similitud 0.48).</t>
        </is>
      </c>
    </row>
    <row r="133">
      <c r="A133" s="29" t="inlineStr">
        <is>
          <t>Salta</t>
        </is>
      </c>
      <c r="B133" s="29" t="inlineStr">
        <is>
          <t>1130</t>
        </is>
      </c>
      <c r="C133" s="29" t="inlineStr">
        <is>
          <t>Sin clasificar en SAP</t>
        </is>
      </c>
      <c r="D133" s="29" t="n"/>
      <c r="E133" s="29" t="n"/>
      <c r="F133" s="29" t="inlineStr">
        <is>
          <t>325</t>
        </is>
      </c>
      <c r="G133" s="29" t="inlineStr">
        <is>
          <t>Suero antiofidico polivalente</t>
        </is>
      </c>
      <c r="H133" s="30" t="n">
        <v>0</v>
      </c>
      <c r="I133" s="30" t="n">
        <v>3</v>
      </c>
      <c r="J133" s="30" t="n">
        <v>3</v>
      </c>
      <c r="K133" s="31" t="n"/>
      <c r="L133" s="47" t="inlineStr">
        <is>
          <t>sin VU en SAP (dato faltante)</t>
        </is>
      </c>
      <c r="M133" s="45" t="inlineStr">
        <is>
          <t>Sin coincidencia</t>
        </is>
      </c>
      <c r="N133" s="29" t="inlineStr">
        <is>
          <t>Sin correspondencia confirmada: hay aproximaciones en SAP, descartadas por presentación o evidencia débil</t>
        </is>
      </c>
      <c r="O133" s="41" t="inlineStr">
        <is>
          <t>Sin valor unitario en SAP: la diferencia económica de este ítem no puede calcularse (dato faltante).</t>
        </is>
      </c>
      <c r="P133" s="29" t="inlineStr">
        <is>
          <t>Mejor aproximación descartada: 2000497 PIE DE SUERO (similitud 0.36).</t>
        </is>
      </c>
    </row>
    <row r="134">
      <c r="A134" s="29" t="inlineStr">
        <is>
          <t>Salta</t>
        </is>
      </c>
      <c r="B134" s="29" t="inlineStr">
        <is>
          <t>1130</t>
        </is>
      </c>
      <c r="C134" s="29" t="inlineStr">
        <is>
          <t>Sin clasificar en SAP</t>
        </is>
      </c>
      <c r="D134" s="29" t="n"/>
      <c r="E134" s="29" t="n"/>
      <c r="F134" s="29" t="inlineStr">
        <is>
          <t>341</t>
        </is>
      </c>
      <c r="G134" s="29" t="inlineStr">
        <is>
          <t>Tramadol clorhidrato gotas 100mg/10ml</t>
        </is>
      </c>
      <c r="H134" s="30" t="n">
        <v>0</v>
      </c>
      <c r="I134" s="30" t="n">
        <v>3</v>
      </c>
      <c r="J134" s="30" t="n">
        <v>3</v>
      </c>
      <c r="K134" s="31" t="n"/>
      <c r="L134" s="47" t="inlineStr">
        <is>
          <t>sin VU en SAP (dato faltante)</t>
        </is>
      </c>
      <c r="M134" s="45" t="inlineStr">
        <is>
          <t>Sin coincidencia</t>
        </is>
      </c>
      <c r="N134" s="29" t="inlineStr">
        <is>
          <t>Sin correspondencia confirmada: hay aproximaciones en SAP, descartadas por presentación o evidencia débil</t>
        </is>
      </c>
      <c r="O134" s="41" t="inlineStr">
        <is>
          <t>Sin valor unitario en SAP: la diferencia económica de este ítem no puede calcularse (dato faltante).</t>
        </is>
      </c>
      <c r="P134" s="29" t="inlineStr">
        <is>
          <t>Mejor aproximación descartada: 1000635 TRAMADOL 50MG AMPOLLA (dosis/presentación distinta (10ML, 100MG vs 50MG); similitud 0.42).</t>
        </is>
      </c>
    </row>
    <row r="135">
      <c r="A135" s="29" t="inlineStr">
        <is>
          <t>Salta</t>
        </is>
      </c>
      <c r="B135" s="29" t="inlineStr">
        <is>
          <t>1130</t>
        </is>
      </c>
      <c r="C135" s="29" t="inlineStr">
        <is>
          <t>Sin clasificar en SAP</t>
        </is>
      </c>
      <c r="D135" s="29" t="n"/>
      <c r="E135" s="29" t="n"/>
      <c r="F135" s="29" t="inlineStr">
        <is>
          <t>437</t>
        </is>
      </c>
      <c r="G135" s="29" t="inlineStr">
        <is>
          <t>Tubo endotraqueal Fr 24 N6</t>
        </is>
      </c>
      <c r="H135" s="30" t="n">
        <v>0</v>
      </c>
      <c r="I135" s="30" t="n">
        <v>3</v>
      </c>
      <c r="J135" s="30" t="n">
        <v>3</v>
      </c>
      <c r="K135" s="31" t="n"/>
      <c r="L135" s="47" t="inlineStr">
        <is>
          <t>sin VU en SAP (dato faltante)</t>
        </is>
      </c>
      <c r="M135" s="45" t="inlineStr">
        <is>
          <t>Sin coincidencia</t>
        </is>
      </c>
      <c r="N135" s="29" t="inlineStr">
        <is>
          <t>Sin correspondencia confirmada: hay aproximaciones en SAP, descartadas por presentación o evidencia débil</t>
        </is>
      </c>
      <c r="O135" s="41" t="inlineStr">
        <is>
          <t>Sin valor unitario en SAP: la diferencia económica de este ítem no puede calcularse (dato faltante).</t>
        </is>
      </c>
      <c r="P135" s="29" t="inlineStr">
        <is>
          <t>Mejor aproximación descartada: 2000078 TUBO ENDOTRAQ N° 8 C/BALON (calibre/talle/medida distinta; similitud 0.31).</t>
        </is>
      </c>
    </row>
    <row r="136">
      <c r="A136" s="29" t="inlineStr">
        <is>
          <t>Salta</t>
        </is>
      </c>
      <c r="B136" s="29" t="inlineStr">
        <is>
          <t>1130</t>
        </is>
      </c>
      <c r="C136" s="29" t="inlineStr">
        <is>
          <t>Sin clasificar en SAP</t>
        </is>
      </c>
      <c r="D136" s="29" t="n"/>
      <c r="E136" s="29" t="n"/>
      <c r="F136" s="29" t="inlineStr">
        <is>
          <t>273</t>
        </is>
      </c>
      <c r="G136" s="29" t="inlineStr">
        <is>
          <t>Antiparras transparentes</t>
        </is>
      </c>
      <c r="H136" s="30" t="n">
        <v>0</v>
      </c>
      <c r="I136" s="30" t="n">
        <v>2</v>
      </c>
      <c r="J136" s="30" t="n">
        <v>2</v>
      </c>
      <c r="K136" s="31" t="n"/>
      <c r="L136" s="47" t="inlineStr">
        <is>
          <t>sin VU en SAP (dato faltante)</t>
        </is>
      </c>
      <c r="M136" s="45" t="inlineStr">
        <is>
          <t>Sin coincidencia</t>
        </is>
      </c>
      <c r="N136" s="29" t="inlineStr">
        <is>
          <t>Pendiente de validación: el ítem está en el Master pero no tiene código SAP confirmado</t>
        </is>
      </c>
      <c r="O136" s="41" t="inlineStr">
        <is>
          <t>Sin valor unitario en SAP: la diferencia económica de este ítem no puede calcularse (dato faltante).</t>
        </is>
      </c>
      <c r="P136" s="29" t="inlineStr">
        <is>
          <t>Homologado al master K-235, pero sus códigos SAP (2000010) no figuran en el stock SAP de este centro. Mejor aproximación descartada: 3000901 ANTIPARRAS DE SEGURIDAD (similitud 0.57).</t>
        </is>
      </c>
    </row>
    <row r="137">
      <c r="A137" s="29" t="inlineStr">
        <is>
          <t>Salta</t>
        </is>
      </c>
      <c r="B137" s="29" t="inlineStr">
        <is>
          <t>1130</t>
        </is>
      </c>
      <c r="C137" s="29" t="inlineStr">
        <is>
          <t>Sin clasificar en SAP</t>
        </is>
      </c>
      <c r="D137" s="29" t="n"/>
      <c r="E137" s="29" t="n"/>
      <c r="F137" s="29" t="inlineStr">
        <is>
          <t>274</t>
        </is>
      </c>
      <c r="G137" s="29" t="inlineStr">
        <is>
          <t>Gafas transparentes</t>
        </is>
      </c>
      <c r="H137" s="30" t="n">
        <v>0</v>
      </c>
      <c r="I137" s="30" t="n">
        <v>2</v>
      </c>
      <c r="J137" s="30" t="n">
        <v>2</v>
      </c>
      <c r="K137" s="31" t="n"/>
      <c r="L137" s="47" t="inlineStr">
        <is>
          <t>sin VU en SAP (dato faltante)</t>
        </is>
      </c>
      <c r="M137" s="45" t="inlineStr">
        <is>
          <t>Sin coincidencia</t>
        </is>
      </c>
      <c r="N137" s="29" t="inlineStr">
        <is>
          <t>Sin correspondencia confirmada: hay aproximaciones en SAP, descartadas por presentación o evidencia débil</t>
        </is>
      </c>
      <c r="O137" s="41" t="inlineStr">
        <is>
          <t>Sin valor unitario en SAP: la diferencia económica de este ítem no puede calcularse (dato faltante).</t>
        </is>
      </c>
      <c r="P137" s="29" t="inlineStr">
        <is>
          <t>Mejor aproximación descartada: 3000886 MEDIAS TERMICAS LARGAS (similitud 0.12).</t>
        </is>
      </c>
    </row>
    <row r="138">
      <c r="A138" s="29" t="inlineStr">
        <is>
          <t>Salta</t>
        </is>
      </c>
      <c r="B138" s="29" t="inlineStr">
        <is>
          <t>1130</t>
        </is>
      </c>
      <c r="C138" s="29" t="inlineStr">
        <is>
          <t>Sin clasificar en SAP</t>
        </is>
      </c>
      <c r="D138" s="29" t="n"/>
      <c r="E138" s="29" t="n"/>
      <c r="F138" s="29" t="inlineStr">
        <is>
          <t>272</t>
        </is>
      </c>
      <c r="G138" s="29" t="inlineStr">
        <is>
          <t>Alcohol etilico 70% 1Lts</t>
        </is>
      </c>
      <c r="H138" s="30" t="n">
        <v>0</v>
      </c>
      <c r="I138" s="30" t="n">
        <v>1</v>
      </c>
      <c r="J138" s="30" t="n">
        <v>1</v>
      </c>
      <c r="K138" s="31" t="n"/>
      <c r="L138" s="47" t="inlineStr">
        <is>
          <t>sin VU en SAP (dato faltante)</t>
        </is>
      </c>
      <c r="M138" s="45" t="inlineStr">
        <is>
          <t>Sin coincidencia</t>
        </is>
      </c>
      <c r="N138" s="29" t="inlineStr">
        <is>
          <t>Sin correspondencia confirmada: hay aproximaciones en SAP, descartadas por presentación o evidencia débil</t>
        </is>
      </c>
      <c r="O138" s="41" t="inlineStr">
        <is>
          <t>Sin valor unitario en SAP: la diferencia económica de este ítem no puede calcularse (dato faltante).</t>
        </is>
      </c>
      <c r="P138" s="29" t="inlineStr">
        <is>
          <t>Mejor aproximación descartada: 1000056 ALCOHOL AL 70% X 500ML (dosis/presentación distinta (70%, 1000ML vs 70%, 500ML); similitud 0.56).</t>
        </is>
      </c>
    </row>
    <row r="139">
      <c r="A139" s="29" t="inlineStr">
        <is>
          <t>Salta</t>
        </is>
      </c>
      <c r="B139" s="29" t="inlineStr">
        <is>
          <t>1130</t>
        </is>
      </c>
      <c r="C139" s="29" t="inlineStr">
        <is>
          <t>Sin clasificar en SAP</t>
        </is>
      </c>
      <c r="D139" s="29" t="n"/>
      <c r="E139" s="29" t="n"/>
      <c r="F139" s="29" t="inlineStr">
        <is>
          <t>414</t>
        </is>
      </c>
      <c r="G139" s="29" t="inlineStr">
        <is>
          <t>Canula Nasofaringea 24fr N5.5ml</t>
        </is>
      </c>
      <c r="H139" s="30" t="n">
        <v>0</v>
      </c>
      <c r="I139" s="30" t="n">
        <v>1</v>
      </c>
      <c r="J139" s="30" t="n">
        <v>1</v>
      </c>
      <c r="K139" s="31" t="n"/>
      <c r="L139" s="47" t="inlineStr">
        <is>
          <t>sin VU en SAP (dato faltante)</t>
        </is>
      </c>
      <c r="M139" s="45" t="inlineStr">
        <is>
          <t>Sin coincidencia</t>
        </is>
      </c>
      <c r="N139" s="29" t="inlineStr">
        <is>
          <t>Sin correspondencia confirmada: hay aproximaciones en SAP, descartadas por presentación o evidencia débil</t>
        </is>
      </c>
      <c r="O139" s="41" t="inlineStr">
        <is>
          <t>Sin valor unitario en SAP: la diferencia económica de este ítem no puede calcularse (dato faltante).</t>
        </is>
      </c>
      <c r="P139" s="29" t="inlineStr">
        <is>
          <t>Mejor aproximación descartada: 2000403 CANULA DE GUEDEL 90CM N2 AMARILLO (una nomenclatura no informa dosis; similitud 0.22).</t>
        </is>
      </c>
    </row>
    <row r="140">
      <c r="A140" s="29" t="inlineStr">
        <is>
          <t>Salta</t>
        </is>
      </c>
      <c r="B140" s="29" t="inlineStr">
        <is>
          <t>1130</t>
        </is>
      </c>
      <c r="C140" s="29" t="inlineStr">
        <is>
          <t>Sin clasificar en SAP</t>
        </is>
      </c>
      <c r="D140" s="29" t="n"/>
      <c r="E140" s="29" t="n"/>
      <c r="F140" s="29" t="inlineStr">
        <is>
          <t>415</t>
        </is>
      </c>
      <c r="G140" s="29" t="inlineStr">
        <is>
          <t>Canula Nasofaringea 28fr N6.5</t>
        </is>
      </c>
      <c r="H140" s="30" t="n">
        <v>0</v>
      </c>
      <c r="I140" s="30" t="n">
        <v>1</v>
      </c>
      <c r="J140" s="30" t="n">
        <v>1</v>
      </c>
      <c r="K140" s="31" t="n"/>
      <c r="L140" s="47" t="inlineStr">
        <is>
          <t>sin VU en SAP (dato faltante)</t>
        </is>
      </c>
      <c r="M140" s="45" t="inlineStr">
        <is>
          <t>Sin coincidencia</t>
        </is>
      </c>
      <c r="N140" s="29" t="inlineStr">
        <is>
          <t>Sin correspondencia confirmada: hay aproximaciones en SAP, descartadas por presentación o evidencia débil</t>
        </is>
      </c>
      <c r="O140" s="41" t="inlineStr">
        <is>
          <t>Sin valor unitario en SAP: la diferencia económica de este ítem no puede calcularse (dato faltante).</t>
        </is>
      </c>
      <c r="P140" s="29" t="inlineStr">
        <is>
          <t>Mejor aproximación descartada: 2001254 CANULA DE GUEDEL 12CM N5 NARANJA (una nomenclatura no informa dosis; similitud 0.22).</t>
        </is>
      </c>
    </row>
    <row r="141">
      <c r="A141" s="29" t="inlineStr">
        <is>
          <t>Salta</t>
        </is>
      </c>
      <c r="B141" s="29" t="inlineStr">
        <is>
          <t>1130</t>
        </is>
      </c>
      <c r="C141" s="29" t="inlineStr">
        <is>
          <t>Sin clasificar en SAP</t>
        </is>
      </c>
      <c r="D141" s="29" t="n"/>
      <c r="E141" s="29" t="n"/>
      <c r="F141" s="29" t="inlineStr">
        <is>
          <t>416</t>
        </is>
      </c>
      <c r="G141" s="29" t="inlineStr">
        <is>
          <t>Canula Nasofaringea 32fr N7.5</t>
        </is>
      </c>
      <c r="H141" s="30" t="n">
        <v>0</v>
      </c>
      <c r="I141" s="30" t="n">
        <v>1</v>
      </c>
      <c r="J141" s="30" t="n">
        <v>1</v>
      </c>
      <c r="K141" s="31" t="n"/>
      <c r="L141" s="47" t="inlineStr">
        <is>
          <t>sin VU en SAP (dato faltante)</t>
        </is>
      </c>
      <c r="M141" s="45" t="inlineStr">
        <is>
          <t>Sin coincidencia</t>
        </is>
      </c>
      <c r="N141" s="29" t="inlineStr">
        <is>
          <t>Sin correspondencia confirmada: hay aproximaciones en SAP, descartadas por presentación o evidencia débil</t>
        </is>
      </c>
      <c r="O141" s="41" t="inlineStr">
        <is>
          <t>Sin valor unitario en SAP: la diferencia económica de este ítem no puede calcularse (dato faltante).</t>
        </is>
      </c>
      <c r="P141" s="29" t="inlineStr">
        <is>
          <t>Mejor aproximación descartada: 2001254 CANULA DE GUEDEL 12CM N5 NARANJA (una nomenclatura no informa dosis; similitud 0.22).</t>
        </is>
      </c>
    </row>
    <row r="142">
      <c r="A142" s="29" t="inlineStr">
        <is>
          <t>Salta</t>
        </is>
      </c>
      <c r="B142" s="29" t="inlineStr">
        <is>
          <t>1130</t>
        </is>
      </c>
      <c r="C142" s="29" t="inlineStr">
        <is>
          <t>Sin clasificar en SAP</t>
        </is>
      </c>
      <c r="D142" s="29" t="n"/>
      <c r="E142" s="29" t="n"/>
      <c r="F142" s="29" t="inlineStr">
        <is>
          <t>417</t>
        </is>
      </c>
      <c r="G142" s="29" t="inlineStr">
        <is>
          <t>Canula Nasofaringea30fr N7.0</t>
        </is>
      </c>
      <c r="H142" s="30" t="n">
        <v>0</v>
      </c>
      <c r="I142" s="30" t="n">
        <v>1</v>
      </c>
      <c r="J142" s="30" t="n">
        <v>1</v>
      </c>
      <c r="K142" s="31" t="n"/>
      <c r="L142" s="47" t="inlineStr">
        <is>
          <t>sin VU en SAP (dato faltante)</t>
        </is>
      </c>
      <c r="M142" s="45" t="inlineStr">
        <is>
          <t>Sin coincidencia</t>
        </is>
      </c>
      <c r="N142" s="29" t="inlineStr">
        <is>
          <t>Sin correspondencia confirmada: hay aproximaciones en SAP, descartadas por presentación o evidencia débil</t>
        </is>
      </c>
      <c r="O142" s="41" t="inlineStr">
        <is>
          <t>Sin valor unitario en SAP: la diferencia económica de este ítem no puede calcularse (dato faltante).</t>
        </is>
      </c>
      <c r="P142" s="29" t="inlineStr">
        <is>
          <t>Mejor aproximación descartada: 2001254 CANULA DE GUEDEL 12CM N5 NARANJA (una nomenclatura no informa dosis; similitud 0.25).</t>
        </is>
      </c>
    </row>
    <row r="143">
      <c r="A143" s="29" t="inlineStr">
        <is>
          <t>Salta</t>
        </is>
      </c>
      <c r="B143" s="29" t="inlineStr">
        <is>
          <t>1130</t>
        </is>
      </c>
      <c r="C143" s="29" t="inlineStr">
        <is>
          <t>Sin clasificar en SAP</t>
        </is>
      </c>
      <c r="D143" s="29" t="n"/>
      <c r="E143" s="29" t="n"/>
      <c r="F143" s="29" t="inlineStr">
        <is>
          <t>79</t>
        </is>
      </c>
      <c r="G143" s="29" t="inlineStr">
        <is>
          <t>Colirio (Nafazolina- Feniramina) gotas oftalmicas x 15 ml</t>
        </is>
      </c>
      <c r="H143" s="30" t="n">
        <v>0</v>
      </c>
      <c r="I143" s="30" t="n">
        <v>1</v>
      </c>
      <c r="J143" s="30" t="n">
        <v>1</v>
      </c>
      <c r="K143" s="31" t="n"/>
      <c r="L143" s="47" t="inlineStr">
        <is>
          <t>sin VU en SAP (dato faltante)</t>
        </is>
      </c>
      <c r="M143" s="45" t="inlineStr">
        <is>
          <t>Sin coincidencia</t>
        </is>
      </c>
      <c r="N143" s="29" t="inlineStr">
        <is>
          <t>Sin correspondencia confirmada: hay aproximaciones en SAP, descartadas por presentación o evidencia débil</t>
        </is>
      </c>
      <c r="O143" s="41" t="inlineStr">
        <is>
          <t>Sin valor unitario en SAP: la diferencia económica de este ítem no puede calcularse (dato faltante).</t>
        </is>
      </c>
      <c r="P143" s="29" t="inlineStr">
        <is>
          <t>Mejor aproximación descartada: 1000189 COLIRIO ANTIBIOTICO GOTAS (una nomenclatura no informa dosis; similitud 0.47).</t>
        </is>
      </c>
    </row>
    <row r="144">
      <c r="A144" s="29" t="inlineStr">
        <is>
          <t>Salta</t>
        </is>
      </c>
      <c r="B144" s="29" t="inlineStr">
        <is>
          <t>1130</t>
        </is>
      </c>
      <c r="C144" s="29" t="inlineStr">
        <is>
          <t>Sin clasificar en SAP</t>
        </is>
      </c>
      <c r="D144" s="29" t="n"/>
      <c r="E144" s="29" t="n"/>
      <c r="F144" s="29" t="inlineStr">
        <is>
          <t>423</t>
        </is>
      </c>
      <c r="G144" s="29" t="inlineStr">
        <is>
          <t>Gel conductor 5kg</t>
        </is>
      </c>
      <c r="H144" s="30" t="n">
        <v>0</v>
      </c>
      <c r="I144" s="30" t="n">
        <v>1</v>
      </c>
      <c r="J144" s="30" t="n">
        <v>1</v>
      </c>
      <c r="K144" s="31" t="n"/>
      <c r="L144" s="47" t="inlineStr">
        <is>
          <t>sin VU en SAP (dato faltante)</t>
        </is>
      </c>
      <c r="M144" s="45" t="inlineStr">
        <is>
          <t>Sin coincidencia</t>
        </is>
      </c>
      <c r="N144" s="29" t="inlineStr">
        <is>
          <t>Sin correspondencia confirmada: hay aproximaciones en SAP, descartadas por presentación o evidencia débil</t>
        </is>
      </c>
      <c r="O144" s="41" t="inlineStr">
        <is>
          <t>Sin valor unitario en SAP: la diferencia económica de este ítem no puede calcularse (dato faltante).</t>
        </is>
      </c>
      <c r="P144" s="29" t="inlineStr">
        <is>
          <t>Mejor aproximación descartada: 1000250 DICLOFENAC GEL (similitud 0.38).</t>
        </is>
      </c>
    </row>
    <row r="145">
      <c r="A145" s="29" t="inlineStr">
        <is>
          <t>Salta</t>
        </is>
      </c>
      <c r="B145" s="29" t="inlineStr">
        <is>
          <t>1130</t>
        </is>
      </c>
      <c r="C145" s="29" t="inlineStr">
        <is>
          <t>Sin clasificar en SAP</t>
        </is>
      </c>
      <c r="D145" s="29" t="n"/>
      <c r="E145" s="29" t="n"/>
      <c r="F145" s="29" t="inlineStr">
        <is>
          <t>319</t>
        </is>
      </c>
      <c r="G145" s="29" t="inlineStr">
        <is>
          <t>Guia de intubacion EICHMAN</t>
        </is>
      </c>
      <c r="H145" s="30" t="n">
        <v>0</v>
      </c>
      <c r="I145" s="30" t="n">
        <v>1</v>
      </c>
      <c r="J145" s="30" t="n">
        <v>1</v>
      </c>
      <c r="K145" s="31" t="n"/>
      <c r="L145" s="47" t="inlineStr">
        <is>
          <t>sin VU en SAP (dato faltante)</t>
        </is>
      </c>
      <c r="M145" s="45" t="inlineStr">
        <is>
          <t>Sin coincidencia</t>
        </is>
      </c>
      <c r="N145" s="29" t="inlineStr">
        <is>
          <t>Pendiente de validación: el ítem está en el Master pero no tiene código SAP confirmado</t>
        </is>
      </c>
      <c r="O145" s="41" t="inlineStr">
        <is>
          <t>Sin valor unitario en SAP: la diferencia económica de este ítem no puede calcularse (dato faltante).</t>
        </is>
      </c>
      <c r="P145" s="29" t="inlineStr">
        <is>
          <t>Homologado al master E-202, pero sus códigos SAP (2002615) no figuran en el stock SAP de este centro. Mejor aproximación descartada: 2000023 GUIA MACROGOTERO Nª14 (similitud 0.31).</t>
        </is>
      </c>
    </row>
    <row r="146">
      <c r="A146" s="29" t="inlineStr">
        <is>
          <t>Salta</t>
        </is>
      </c>
      <c r="B146" s="29" t="inlineStr">
        <is>
          <t>1130</t>
        </is>
      </c>
      <c r="C146" s="29" t="inlineStr">
        <is>
          <t>Sin clasificar en SAP</t>
        </is>
      </c>
      <c r="D146" s="29" t="n"/>
      <c r="E146" s="29" t="n"/>
      <c r="F146" s="29" t="inlineStr">
        <is>
          <t>195</t>
        </is>
      </c>
      <c r="G146" s="29" t="inlineStr">
        <is>
          <t>Oximetro de pulso digital</t>
        </is>
      </c>
      <c r="H146" s="30" t="n">
        <v>0</v>
      </c>
      <c r="I146" s="30" t="n">
        <v>1</v>
      </c>
      <c r="J146" s="30" t="n">
        <v>1</v>
      </c>
      <c r="K146" s="31" t="n"/>
      <c r="L146" s="47" t="inlineStr">
        <is>
          <t>sin VU en SAP (dato faltante)</t>
        </is>
      </c>
      <c r="M146" s="45" t="inlineStr">
        <is>
          <t>Sin coincidencia</t>
        </is>
      </c>
      <c r="N146" s="29" t="inlineStr">
        <is>
          <t>Pendiente de validación: el ítem está en el Master pero no tiene código SAP confirmado</t>
        </is>
      </c>
      <c r="O146" s="41" t="inlineStr">
        <is>
          <t>Sin valor unitario en SAP: la diferencia económica de este ítem no puede calcularse (dato faltante).</t>
        </is>
      </c>
      <c r="P146" s="29" t="inlineStr">
        <is>
          <t>Homologado al master E-183, pero sus códigos SAP (2001219, 5000971, 5004072, 2001510) no figuran en el stock SAP de este centro. Mejor aproximación descartada: 2000037 TERMOMETRO DIGITAL (similitud 0.47).</t>
        </is>
      </c>
    </row>
    <row r="147">
      <c r="A147" s="29" t="inlineStr">
        <is>
          <t>Salta</t>
        </is>
      </c>
      <c r="B147" s="29" t="inlineStr">
        <is>
          <t>1130</t>
        </is>
      </c>
      <c r="C147" s="29" t="inlineStr">
        <is>
          <t>Sin clasificar en SAP</t>
        </is>
      </c>
      <c r="D147" s="29" t="n"/>
      <c r="E147" s="29" t="n"/>
      <c r="F147" s="29" t="inlineStr">
        <is>
          <t>208</t>
        </is>
      </c>
      <c r="G147" s="29" t="inlineStr">
        <is>
          <t>Rifamicina Spray x 30ml</t>
        </is>
      </c>
      <c r="H147" s="30" t="n">
        <v>0</v>
      </c>
      <c r="I147" s="30" t="n">
        <v>1</v>
      </c>
      <c r="J147" s="30" t="n">
        <v>1</v>
      </c>
      <c r="K147" s="31" t="n"/>
      <c r="L147" s="47" t="inlineStr">
        <is>
          <t>sin VU en SAP (dato faltante)</t>
        </is>
      </c>
      <c r="M147" s="45" t="inlineStr">
        <is>
          <t>Sin coincidencia</t>
        </is>
      </c>
      <c r="N147" s="29" t="inlineStr">
        <is>
          <t>Sin correspondencia confirmada: hay aproximaciones en SAP, descartadas por presentación o evidencia débil</t>
        </is>
      </c>
      <c r="O147" s="41" t="inlineStr">
        <is>
          <t>Sin valor unitario en SAP: la diferencia económica de este ítem no puede calcularse (dato faltante).</t>
        </is>
      </c>
      <c r="P147" s="29" t="inlineStr">
        <is>
          <t>Mejor aproximación descartada: 1001265 REPELENTE LOCION SPRAY 100ML (dosis/presentación distinta (30ML vs 100ML); similitud 0.38).</t>
        </is>
      </c>
    </row>
    <row r="148">
      <c r="A148" s="29" t="inlineStr">
        <is>
          <t>Salta</t>
        </is>
      </c>
      <c r="B148" s="29" t="inlineStr">
        <is>
          <t>1130</t>
        </is>
      </c>
      <c r="C148" s="29" t="inlineStr">
        <is>
          <t>Sin clasificar en SAP</t>
        </is>
      </c>
      <c r="D148" s="29" t="n"/>
      <c r="E148" s="29" t="n"/>
      <c r="F148" s="29" t="inlineStr">
        <is>
          <t>436</t>
        </is>
      </c>
      <c r="G148" s="29" t="inlineStr">
        <is>
          <t>Tubo endotraqueal Fr 22 N5.5</t>
        </is>
      </c>
      <c r="H148" s="30" t="n">
        <v>0</v>
      </c>
      <c r="I148" s="30" t="n">
        <v>1</v>
      </c>
      <c r="J148" s="30" t="n">
        <v>1</v>
      </c>
      <c r="K148" s="31" t="n"/>
      <c r="L148" s="47" t="inlineStr">
        <is>
          <t>sin VU en SAP (dato faltante)</t>
        </is>
      </c>
      <c r="M148" s="45" t="inlineStr">
        <is>
          <t>Sin coincidencia</t>
        </is>
      </c>
      <c r="N148" s="29" t="inlineStr">
        <is>
          <t>Sin correspondencia confirmada: hay aproximaciones en SAP, descartadas por presentación o evidencia débil</t>
        </is>
      </c>
      <c r="O148" s="41" t="inlineStr">
        <is>
          <t>Sin valor unitario en SAP: la diferencia económica de este ítem no puede calcularse (dato faltante).</t>
        </is>
      </c>
      <c r="P148" s="29" t="inlineStr">
        <is>
          <t>Mejor aproximación descartada: 2000019 TUBO ENDOTRAQ N° 7.5 C/BALON (calibre/talle/medida distinta; similitud 0.30).</t>
        </is>
      </c>
    </row>
    <row r="149">
      <c r="A149" s="29" t="inlineStr">
        <is>
          <t>Salta</t>
        </is>
      </c>
      <c r="B149" s="29" t="inlineStr">
        <is>
          <t>1130</t>
        </is>
      </c>
      <c r="C149" s="29" t="inlineStr">
        <is>
          <t>Sin clasificar en SAP</t>
        </is>
      </c>
      <c r="D149" s="29" t="n"/>
      <c r="E149" s="29" t="n"/>
      <c r="F149" s="29" t="inlineStr">
        <is>
          <t>247</t>
        </is>
      </c>
      <c r="G149" s="29" t="inlineStr">
        <is>
          <t>Vaselina 1000 ml</t>
        </is>
      </c>
      <c r="H149" s="30" t="n">
        <v>0</v>
      </c>
      <c r="I149" s="30" t="n">
        <v>1</v>
      </c>
      <c r="J149" s="30" t="n">
        <v>1</v>
      </c>
      <c r="K149" s="31" t="n"/>
      <c r="L149" s="47" t="inlineStr">
        <is>
          <t>sin VU en SAP (dato faltante)</t>
        </is>
      </c>
      <c r="M149" s="45" t="inlineStr">
        <is>
          <t>Sin coincidencia</t>
        </is>
      </c>
      <c r="N149" s="29" t="inlineStr">
        <is>
          <t>Sin correspondencia confirmada: hay aproximaciones en SAP, descartadas por presentación o evidencia débil</t>
        </is>
      </c>
      <c r="O149" s="41" t="inlineStr">
        <is>
          <t>Sin valor unitario en SAP: la diferencia económica de este ítem no puede calcularse (dato faltante).</t>
        </is>
      </c>
      <c r="P149" s="29" t="inlineStr">
        <is>
          <t>Mejor aproximación descartada: 1000053 ALCOHOL AL 96% X 1000ML (dosis coincide; similitud 0.46).</t>
        </is>
      </c>
    </row>
    <row r="150">
      <c r="A150" s="29" t="inlineStr">
        <is>
          <t>San Juan</t>
        </is>
      </c>
      <c r="B150" s="29" t="inlineStr">
        <is>
          <t>1120</t>
        </is>
      </c>
      <c r="C150" s="29" t="inlineStr">
        <is>
          <t>Sin clasificar en SAP</t>
        </is>
      </c>
      <c r="D150" s="29" t="n"/>
      <c r="E150" s="29" t="n"/>
      <c r="F150" s="29" t="inlineStr">
        <is>
          <t>DESC25</t>
        </is>
      </c>
      <c r="G150" s="29" t="inlineStr">
        <is>
          <t>Barbijos quirúrgicos x 1 ud</t>
        </is>
      </c>
      <c r="H150" s="30" t="n">
        <v>0</v>
      </c>
      <c r="I150" s="30" t="n">
        <v>350</v>
      </c>
      <c r="J150" s="30" t="n">
        <v>350</v>
      </c>
      <c r="K150" s="31" t="n"/>
      <c r="L150" s="47" t="inlineStr">
        <is>
          <t>sin VU en SAP (dato faltante)</t>
        </is>
      </c>
      <c r="M150" s="45" t="inlineStr">
        <is>
          <t>Sin coincidencia</t>
        </is>
      </c>
      <c r="N150" s="29" t="inlineStr">
        <is>
          <t>Pendiente de validación: el ítem está en el Master pero no tiene código SAP confirmado</t>
        </is>
      </c>
      <c r="O150" s="41" t="inlineStr">
        <is>
          <t>Sin valor unitario en SAP: la diferencia económica de este ítem no puede calcularse (dato faltante).</t>
        </is>
      </c>
      <c r="P150" s="29" t="inlineStr">
        <is>
          <t>Homologado al master D-155, pero sus códigos SAP (2001263) no figuran en el stock SAP de este centro. Mejor aproximación descartada: 2000041 BARBIJO TRIPLE RECTO C/ELÁSTI (similitud 0.34).</t>
        </is>
      </c>
    </row>
    <row r="151">
      <c r="A151" s="29" t="inlineStr">
        <is>
          <t>San Juan</t>
        </is>
      </c>
      <c r="B151" s="29" t="inlineStr">
        <is>
          <t>1120</t>
        </is>
      </c>
      <c r="C151" s="29" t="inlineStr">
        <is>
          <t>Sin clasificar en SAP</t>
        </is>
      </c>
      <c r="D151" s="29" t="n"/>
      <c r="E151" s="29" t="n"/>
      <c r="F151" s="29" t="inlineStr">
        <is>
          <t>DESC108</t>
        </is>
      </c>
      <c r="G151" s="29" t="inlineStr">
        <is>
          <t>Prolongador para guía de suero</t>
        </is>
      </c>
      <c r="H151" s="30" t="n">
        <v>0</v>
      </c>
      <c r="I151" s="30" t="n">
        <v>216</v>
      </c>
      <c r="J151" s="30" t="n">
        <v>216</v>
      </c>
      <c r="K151" s="31" t="n"/>
      <c r="L151" s="47" t="inlineStr">
        <is>
          <t>sin VU en SAP (dato faltante)</t>
        </is>
      </c>
      <c r="M151" s="45" t="inlineStr">
        <is>
          <t>Sin coincidencia</t>
        </is>
      </c>
      <c r="N151" s="29" t="inlineStr">
        <is>
          <t>Sin correspondencia confirmada: hay aproximaciones en SAP, descartadas por presentación o evidencia débil</t>
        </is>
      </c>
      <c r="O151" s="41" t="inlineStr">
        <is>
          <t>Sin valor unitario en SAP: la diferencia económica de este ítem no puede calcularse (dato faltante).</t>
        </is>
      </c>
      <c r="P151" s="29" t="inlineStr">
        <is>
          <t>Mejor aproximación descartada: 2000497 PIE DE SUERO (similitud 0.41).</t>
        </is>
      </c>
    </row>
    <row r="152">
      <c r="A152" s="29" t="inlineStr">
        <is>
          <t>San Juan</t>
        </is>
      </c>
      <c r="B152" s="29" t="inlineStr">
        <is>
          <t>1120</t>
        </is>
      </c>
      <c r="C152" s="29" t="inlineStr">
        <is>
          <t>Sin clasificar en SAP</t>
        </is>
      </c>
      <c r="D152" s="29" t="n"/>
      <c r="E152" s="29" t="n"/>
      <c r="F152" s="29" t="inlineStr">
        <is>
          <t>DESC112</t>
        </is>
      </c>
      <c r="G152" s="29" t="inlineStr">
        <is>
          <t>Sabanas descartables</t>
        </is>
      </c>
      <c r="H152" s="30" t="n">
        <v>0</v>
      </c>
      <c r="I152" s="30" t="n">
        <v>100</v>
      </c>
      <c r="J152" s="30" t="n">
        <v>100</v>
      </c>
      <c r="K152" s="31" t="n"/>
      <c r="L152" s="47" t="inlineStr">
        <is>
          <t>sin VU en SAP (dato faltante)</t>
        </is>
      </c>
      <c r="M152" s="45" t="inlineStr">
        <is>
          <t>Sin coincidencia</t>
        </is>
      </c>
      <c r="N152" s="29" t="inlineStr">
        <is>
          <t>Pendiente de validación: el ítem está en el Master pero no tiene código SAP confirmado</t>
        </is>
      </c>
      <c r="O152" s="41" t="inlineStr">
        <is>
          <t>Sin valor unitario en SAP: la diferencia económica de este ítem no puede calcularse (dato faltante).</t>
        </is>
      </c>
      <c r="P152" s="29" t="inlineStr">
        <is>
          <t>Homologado al master K-244, pero sus códigos SAP (2000463) no figuran en el stock SAP de este centro. Mejor aproximación descartada: 2000462 BIGOTERA DESCARTABLE (similitud 0.47).</t>
        </is>
      </c>
    </row>
    <row r="153">
      <c r="A153" s="29" t="inlineStr">
        <is>
          <t>San Juan</t>
        </is>
      </c>
      <c r="B153" s="29" t="inlineStr">
        <is>
          <t>1120</t>
        </is>
      </c>
      <c r="C153" s="29" t="inlineStr">
        <is>
          <t>Sin clasificar en SAP</t>
        </is>
      </c>
      <c r="D153" s="29" t="n"/>
      <c r="E153" s="29" t="n"/>
      <c r="F153" s="29" t="inlineStr">
        <is>
          <t>MED176</t>
        </is>
      </c>
      <c r="G153" s="29" t="inlineStr">
        <is>
          <t>Te vick sobre</t>
        </is>
      </c>
      <c r="H153" s="30" t="n">
        <v>0</v>
      </c>
      <c r="I153" s="30" t="n">
        <v>72</v>
      </c>
      <c r="J153" s="30" t="n">
        <v>72</v>
      </c>
      <c r="K153" s="31" t="n"/>
      <c r="L153" s="47" t="inlineStr">
        <is>
          <t>sin VU en SAP (dato faltante)</t>
        </is>
      </c>
      <c r="M153" s="45" t="inlineStr">
        <is>
          <t>Sin coincidencia</t>
        </is>
      </c>
      <c r="N153" s="29" t="inlineStr">
        <is>
          <t>Sin correspondencia confirmada: hay aproximaciones en SAP, descartadas por presentación o evidencia débil</t>
        </is>
      </c>
      <c r="O153" s="41" t="inlineStr">
        <is>
          <t>Sin valor unitario en SAP: la diferencia económica de este ítem no puede calcularse (dato faltante).</t>
        </is>
      </c>
      <c r="P153" s="29" t="inlineStr">
        <is>
          <t>Mejor aproximación descartada: 1000570 VICK VITAPIRENA (similitud 0.41).</t>
        </is>
      </c>
    </row>
    <row r="154">
      <c r="A154" s="29" t="inlineStr">
        <is>
          <t>San Juan</t>
        </is>
      </c>
      <c r="B154" s="29" t="inlineStr">
        <is>
          <t>1120</t>
        </is>
      </c>
      <c r="C154" s="29" t="inlineStr">
        <is>
          <t>Sin clasificar en SAP</t>
        </is>
      </c>
      <c r="D154" s="29" t="n"/>
      <c r="E154" s="29" t="n"/>
      <c r="F154" s="29" t="inlineStr">
        <is>
          <t>MED78</t>
        </is>
      </c>
      <c r="G154" s="29" t="inlineStr">
        <is>
          <t>Famotidina Comp x 20 mg</t>
        </is>
      </c>
      <c r="H154" s="30" t="n">
        <v>0</v>
      </c>
      <c r="I154" s="30" t="n">
        <v>70</v>
      </c>
      <c r="J154" s="30" t="n">
        <v>70</v>
      </c>
      <c r="K154" s="31" t="n"/>
      <c r="L154" s="47" t="inlineStr">
        <is>
          <t>sin VU en SAP (dato faltante)</t>
        </is>
      </c>
      <c r="M154" s="45" t="inlineStr">
        <is>
          <t>Sin coincidencia</t>
        </is>
      </c>
      <c r="N154" s="29" t="inlineStr">
        <is>
          <t>Pendiente de validación: el ítem está en el Master pero no tiene código SAP confirmado</t>
        </is>
      </c>
      <c r="O154" s="41" t="inlineStr">
        <is>
          <t>Sin valor unitario en SAP: la diferencia económica de este ítem no puede calcularse (dato faltante).</t>
        </is>
      </c>
      <c r="P154" s="29" t="inlineStr">
        <is>
          <t>Homologado al master M08-008, pero sus códigos SAP (1000667) no figuran en el stock SAP de este centro. Mejor aproximación descartada: 1000528 KETOROLAC  20 MG COMPRIMIDOS (dosis coincide; similitud 0.49).</t>
        </is>
      </c>
    </row>
    <row r="155">
      <c r="A155" s="29" t="inlineStr">
        <is>
          <t>San Juan</t>
        </is>
      </c>
      <c r="B155" s="29" t="inlineStr">
        <is>
          <t>1120</t>
        </is>
      </c>
      <c r="C155" s="29" t="inlineStr">
        <is>
          <t>Sin clasificar en SAP</t>
        </is>
      </c>
      <c r="D155" s="29" t="n"/>
      <c r="E155" s="29" t="n"/>
      <c r="F155" s="29" t="inlineStr">
        <is>
          <t>MED84</t>
        </is>
      </c>
      <c r="G155" s="29" t="inlineStr">
        <is>
          <t>Fluticasona Spray</t>
        </is>
      </c>
      <c r="H155" s="30" t="n">
        <v>0</v>
      </c>
      <c r="I155" s="30" t="n">
        <v>31</v>
      </c>
      <c r="J155" s="30" t="n">
        <v>31</v>
      </c>
      <c r="K155" s="31" t="n"/>
      <c r="L155" s="47" t="inlineStr">
        <is>
          <t>sin VU en SAP (dato faltante)</t>
        </is>
      </c>
      <c r="M155" s="45" t="inlineStr">
        <is>
          <t>Sin coincidencia</t>
        </is>
      </c>
      <c r="N155" s="29" t="inlineStr">
        <is>
          <t>Sin correspondencia confirmada: hay aproximaciones en SAP, descartadas por presentación o evidencia débil</t>
        </is>
      </c>
      <c r="O155" s="41" t="inlineStr">
        <is>
          <t>Sin valor unitario en SAP: la diferencia económica de este ítem no puede calcularse (dato faltante).</t>
        </is>
      </c>
      <c r="P155" s="29" t="inlineStr">
        <is>
          <t>Mejor aproximación descartada: 1001013 SODIO CLORURO 25ML SPRAY (una nomenclatura no informa dosis; similitud 0.34).</t>
        </is>
      </c>
    </row>
    <row r="156">
      <c r="A156" s="29" t="inlineStr">
        <is>
          <t>San Juan</t>
        </is>
      </c>
      <c r="B156" s="29" t="inlineStr">
        <is>
          <t>1120</t>
        </is>
      </c>
      <c r="C156" s="29" t="inlineStr">
        <is>
          <t>Sin clasificar en SAP</t>
        </is>
      </c>
      <c r="D156" s="29" t="n"/>
      <c r="E156" s="29" t="n"/>
      <c r="F156" s="29" t="inlineStr">
        <is>
          <t>MED186</t>
        </is>
      </c>
      <c r="G156" s="29" t="inlineStr">
        <is>
          <t>amiodarona 200mg comp</t>
        </is>
      </c>
      <c r="H156" s="30" t="n">
        <v>0</v>
      </c>
      <c r="I156" s="30" t="n">
        <v>20</v>
      </c>
      <c r="J156" s="30" t="n">
        <v>20</v>
      </c>
      <c r="K156" s="31" t="n"/>
      <c r="L156" s="47" t="inlineStr">
        <is>
          <t>sin VU en SAP (dato faltante)</t>
        </is>
      </c>
      <c r="M156" s="45" t="inlineStr">
        <is>
          <t>Sin coincidencia</t>
        </is>
      </c>
      <c r="N156" s="29" t="inlineStr">
        <is>
          <t>Sin correspondencia confirmada: hay aproximaciones en SAP, descartadas por presentación o evidencia débil</t>
        </is>
      </c>
      <c r="O156" s="41" t="inlineStr">
        <is>
          <t>Sin valor unitario en SAP: la diferencia económica de este ítem no puede calcularse (dato faltante).</t>
        </is>
      </c>
      <c r="P156" s="29" t="inlineStr">
        <is>
          <t>Mejor aproximación descartada: 1000005 AMIODARONA 150MG AMPOLLA DE 3 ML INYEC (dosis/presentación distinta (200MG vs 3ML, 150MG); similitud 0.43).</t>
        </is>
      </c>
    </row>
    <row r="157">
      <c r="A157" s="29" t="inlineStr">
        <is>
          <t>San Juan</t>
        </is>
      </c>
      <c r="B157" s="29" t="inlineStr">
        <is>
          <t>1120</t>
        </is>
      </c>
      <c r="C157" s="29" t="inlineStr">
        <is>
          <t>Sin clasificar en SAP</t>
        </is>
      </c>
      <c r="D157" s="29" t="n"/>
      <c r="E157" s="29" t="n"/>
      <c r="F157" s="29" t="inlineStr">
        <is>
          <t>DESC176</t>
        </is>
      </c>
      <c r="G157" s="29" t="inlineStr">
        <is>
          <t>Test Multidrogas</t>
        </is>
      </c>
      <c r="H157" s="30" t="n">
        <v>0</v>
      </c>
      <c r="I157" s="30" t="n">
        <v>19</v>
      </c>
      <c r="J157" s="30" t="n">
        <v>19</v>
      </c>
      <c r="K157" s="31" t="n"/>
      <c r="L157" s="47" t="inlineStr">
        <is>
          <t>sin VU en SAP (dato faltante)</t>
        </is>
      </c>
      <c r="M157" s="45" t="inlineStr">
        <is>
          <t>Sin coincidencia</t>
        </is>
      </c>
      <c r="N157" s="29" t="inlineStr">
        <is>
          <t>Sin correspondencia confirmada: hay aproximaciones en SAP, descartadas por presentación o evidencia débil</t>
        </is>
      </c>
      <c r="O157" s="41" t="inlineStr">
        <is>
          <t>Sin valor unitario en SAP: la diferencia económica de este ítem no puede calcularse (dato faltante).</t>
        </is>
      </c>
      <c r="P157" s="29" t="inlineStr">
        <is>
          <t>Mejor aproximación descartada: 3001350 GUANTE DE NITRILO TEJIDO (similitud 0.13).</t>
        </is>
      </c>
    </row>
    <row r="158">
      <c r="A158" s="29" t="inlineStr">
        <is>
          <t>San Juan</t>
        </is>
      </c>
      <c r="B158" s="29" t="inlineStr">
        <is>
          <t>1120</t>
        </is>
      </c>
      <c r="C158" s="29" t="inlineStr">
        <is>
          <t>Sin clasificar en SAP</t>
        </is>
      </c>
      <c r="D158" s="29" t="n"/>
      <c r="E158" s="29" t="n"/>
      <c r="F158" s="29" t="inlineStr">
        <is>
          <t>DESC287</t>
        </is>
      </c>
      <c r="G158" s="29" t="inlineStr">
        <is>
          <t>Pilas CR2032 3V</t>
        </is>
      </c>
      <c r="H158" s="30" t="n">
        <v>0</v>
      </c>
      <c r="I158" s="30" t="n">
        <v>13</v>
      </c>
      <c r="J158" s="30" t="n">
        <v>13</v>
      </c>
      <c r="K158" s="31" t="n"/>
      <c r="L158" s="47" t="inlineStr">
        <is>
          <t>sin VU en SAP (dato faltante)</t>
        </is>
      </c>
      <c r="M158" s="45" t="inlineStr">
        <is>
          <t>Sin coincidencia</t>
        </is>
      </c>
      <c r="N158" s="29" t="inlineStr">
        <is>
          <t>Sin correspondencia confirmada: hay aproximaciones en SAP, descartadas por presentación o evidencia débil</t>
        </is>
      </c>
      <c r="O158" s="41" t="inlineStr">
        <is>
          <t>Sin valor unitario en SAP: la diferencia económica de este ítem no puede calcularse (dato faltante).</t>
        </is>
      </c>
      <c r="P158" s="29" t="inlineStr">
        <is>
          <t>Mejor aproximación descartada: 1000699 VITACORTIL CR X 20GR (una nomenclatura no informa dosis; similitud 0.10).</t>
        </is>
      </c>
    </row>
    <row r="159">
      <c r="A159" s="29" t="inlineStr">
        <is>
          <t>San Juan</t>
        </is>
      </c>
      <c r="B159" s="29" t="inlineStr">
        <is>
          <t>1120</t>
        </is>
      </c>
      <c r="C159" s="29" t="inlineStr">
        <is>
          <t>Sin clasificar en SAP</t>
        </is>
      </c>
      <c r="D159" s="29" t="n"/>
      <c r="E159" s="29" t="n"/>
      <c r="F159" s="29" t="inlineStr">
        <is>
          <t>DESC109</t>
        </is>
      </c>
      <c r="G159" s="29" t="inlineStr">
        <is>
          <t>Rollo papel para Electrocardiograma 50mm x 30m (Rollo)</t>
        </is>
      </c>
      <c r="H159" s="30" t="n">
        <v>0</v>
      </c>
      <c r="I159" s="30" t="n">
        <v>13</v>
      </c>
      <c r="J159" s="30" t="n">
        <v>13</v>
      </c>
      <c r="K159" s="31" t="n"/>
      <c r="L159" s="47" t="inlineStr">
        <is>
          <t>sin VU en SAP (dato faltante)</t>
        </is>
      </c>
      <c r="M159" s="45" t="inlineStr">
        <is>
          <t>Sin coincidencia</t>
        </is>
      </c>
      <c r="N159" s="29" t="inlineStr">
        <is>
          <t>Pendiente de validación: el ítem está en el Master pero no tiene código SAP confirmado</t>
        </is>
      </c>
      <c r="O159" s="41" t="inlineStr">
        <is>
          <t>Sin valor unitario en SAP: la diferencia económica de este ítem no puede calcularse (dato faltante).</t>
        </is>
      </c>
      <c r="P159" s="29" t="inlineStr">
        <is>
          <t>Homologado al master D-173, pero sus códigos SAP (2001204) no figuran en el stock SAP de este centro. Mejor aproximación descartada: 1000384 RANITIDINA 50 MG AMP (similitud 0.26).</t>
        </is>
      </c>
    </row>
    <row r="160">
      <c r="A160" s="29" t="inlineStr">
        <is>
          <t>San Juan</t>
        </is>
      </c>
      <c r="B160" s="29" t="inlineStr">
        <is>
          <t>1120</t>
        </is>
      </c>
      <c r="C160" s="29" t="inlineStr">
        <is>
          <t>Sin clasificar en SAP</t>
        </is>
      </c>
      <c r="D160" s="29" t="n"/>
      <c r="E160" s="29" t="n"/>
      <c r="F160" s="29" t="inlineStr">
        <is>
          <t>DESC158</t>
        </is>
      </c>
      <c r="G160" s="29" t="inlineStr">
        <is>
          <t>Tubo endotraqueal N8.5</t>
        </is>
      </c>
      <c r="H160" s="30" t="n">
        <v>0</v>
      </c>
      <c r="I160" s="30" t="n">
        <v>13</v>
      </c>
      <c r="J160" s="30" t="n">
        <v>13</v>
      </c>
      <c r="K160" s="31" t="n"/>
      <c r="L160" s="47" t="inlineStr">
        <is>
          <t>sin VU en SAP (dato faltante)</t>
        </is>
      </c>
      <c r="M160" s="45" t="inlineStr">
        <is>
          <t>Sin coincidencia</t>
        </is>
      </c>
      <c r="N160" s="29" t="inlineStr">
        <is>
          <t>Sin correspondencia confirmada: hay aproximaciones en SAP, descartadas por presentación o evidencia débil</t>
        </is>
      </c>
      <c r="O160" s="41" t="inlineStr">
        <is>
          <t>Sin valor unitario en SAP: la diferencia económica de este ítem no puede calcularse (dato faltante).</t>
        </is>
      </c>
      <c r="P160" s="29" t="inlineStr">
        <is>
          <t>Mejor aproximación descartada: 2000020 TUBO ENDOTRAQ N° 8.5 C/BALON (similitud 0.35).</t>
        </is>
      </c>
    </row>
    <row r="161">
      <c r="A161" s="29" t="inlineStr">
        <is>
          <t>San Juan</t>
        </is>
      </c>
      <c r="B161" s="29" t="inlineStr">
        <is>
          <t>1120</t>
        </is>
      </c>
      <c r="C161" s="29" t="inlineStr">
        <is>
          <t>Sin clasificar en SAP</t>
        </is>
      </c>
      <c r="D161" s="29" t="n"/>
      <c r="E161" s="29" t="n"/>
      <c r="F161" s="29" t="inlineStr">
        <is>
          <t>DESC44</t>
        </is>
      </c>
      <c r="G161" s="29" t="inlineStr">
        <is>
          <t>Cintas de aproximacion tipo SteriStrip (6 mm x 10 cm)</t>
        </is>
      </c>
      <c r="H161" s="30" t="n">
        <v>0</v>
      </c>
      <c r="I161" s="30" t="n">
        <v>12</v>
      </c>
      <c r="J161" s="30" t="n">
        <v>12</v>
      </c>
      <c r="K161" s="31" t="n"/>
      <c r="L161" s="47" t="inlineStr">
        <is>
          <t>sin VU en SAP (dato faltante)</t>
        </is>
      </c>
      <c r="M161" s="45" t="inlineStr">
        <is>
          <t>Sin coincidencia</t>
        </is>
      </c>
      <c r="N161" s="29" t="inlineStr">
        <is>
          <t>Sin correspondencia confirmada: hay aproximaciones en SAP, descartadas por presentación o evidencia débil</t>
        </is>
      </c>
      <c r="O161" s="41" t="inlineStr">
        <is>
          <t>Sin valor unitario en SAP: la diferencia económica de este ítem no puede calcularse (dato faltante).</t>
        </is>
      </c>
      <c r="P161" s="29" t="inlineStr">
        <is>
          <t>Mejor aproximación descartada: 2000079 VENDA TIPO CAMBRIC X 10 CM (dosis coincide; similitud 0.39).</t>
        </is>
      </c>
    </row>
    <row r="162">
      <c r="A162" s="29" t="inlineStr">
        <is>
          <t>San Juan</t>
        </is>
      </c>
      <c r="B162" s="29" t="inlineStr">
        <is>
          <t>1120</t>
        </is>
      </c>
      <c r="C162" s="29" t="inlineStr">
        <is>
          <t>Sin clasificar en SAP</t>
        </is>
      </c>
      <c r="D162" s="29" t="n"/>
      <c r="E162" s="29" t="n"/>
      <c r="F162" s="29" t="inlineStr">
        <is>
          <t>DESC111</t>
        </is>
      </c>
      <c r="G162" s="29" t="inlineStr">
        <is>
          <t>Rollo papel para Electrocardiograma 80mm x 30m (Rollo)</t>
        </is>
      </c>
      <c r="H162" s="30" t="n">
        <v>0</v>
      </c>
      <c r="I162" s="30" t="n">
        <v>12</v>
      </c>
      <c r="J162" s="30" t="n">
        <v>12</v>
      </c>
      <c r="K162" s="31" t="n"/>
      <c r="L162" s="47" t="inlineStr">
        <is>
          <t>sin VU en SAP (dato faltante)</t>
        </is>
      </c>
      <c r="M162" s="45" t="inlineStr">
        <is>
          <t>Sin coincidencia</t>
        </is>
      </c>
      <c r="N162" s="29" t="inlineStr">
        <is>
          <t>Sin correspondencia confirmada: hay aproximaciones en SAP, descartadas por presentación o evidencia débil</t>
        </is>
      </c>
      <c r="O162" s="41" t="inlineStr">
        <is>
          <t>Sin valor unitario en SAP: la diferencia económica de este ítem no puede calcularse (dato faltante).</t>
        </is>
      </c>
      <c r="P162" s="29" t="inlineStr">
        <is>
          <t>Mejor aproximación descartada: 2002477 CANULA DE GUEDEL 60MM NEGRO (dosis/presentación distinta (80MM vs 60MM); similitud 0.18).</t>
        </is>
      </c>
    </row>
    <row r="163">
      <c r="A163" s="29" t="inlineStr">
        <is>
          <t>San Juan</t>
        </is>
      </c>
      <c r="B163" s="29" t="inlineStr">
        <is>
          <t>1120</t>
        </is>
      </c>
      <c r="C163" s="29" t="inlineStr">
        <is>
          <t>Sin clasificar en SAP</t>
        </is>
      </c>
      <c r="D163" s="29" t="n"/>
      <c r="E163" s="29" t="n"/>
      <c r="F163" s="29" t="inlineStr">
        <is>
          <t>DESC24</t>
        </is>
      </c>
      <c r="G163" s="29" t="inlineStr">
        <is>
          <t>Barbijos N95 c/válvula</t>
        </is>
      </c>
      <c r="H163" s="30" t="n">
        <v>0</v>
      </c>
      <c r="I163" s="30" t="n">
        <v>10</v>
      </c>
      <c r="J163" s="30" t="n">
        <v>10</v>
      </c>
      <c r="K163" s="31" t="n"/>
      <c r="L163" s="47" t="inlineStr">
        <is>
          <t>sin VU en SAP (dato faltante)</t>
        </is>
      </c>
      <c r="M163" s="45" t="inlineStr">
        <is>
          <t>Sin coincidencia</t>
        </is>
      </c>
      <c r="N163" s="29" t="inlineStr">
        <is>
          <t>Pendiente de validación: el ítem está en el Master pero no tiene código SAP confirmado</t>
        </is>
      </c>
      <c r="O163" s="41" t="inlineStr">
        <is>
          <t>Sin valor unitario en SAP: la diferencia económica de este ítem no puede calcularse (dato faltante).</t>
        </is>
      </c>
      <c r="P163" s="29" t="inlineStr">
        <is>
          <t>Homologado al master D-156, pero sus códigos SAP (2000917) no figuran en el stock SAP de este centro. Mejor aproximación descartada: 2000041 BARBIJO TRIPLE RECTO C/ELÁSTI (similitud 0.30).</t>
        </is>
      </c>
    </row>
    <row r="164">
      <c r="A164" s="29" t="inlineStr">
        <is>
          <t>San Juan</t>
        </is>
      </c>
      <c r="B164" s="29" t="inlineStr">
        <is>
          <t>1120</t>
        </is>
      </c>
      <c r="C164" s="29" t="inlineStr">
        <is>
          <t>Sin clasificar en SAP</t>
        </is>
      </c>
      <c r="D164" s="29" t="n"/>
      <c r="E164" s="29" t="n"/>
      <c r="F164" s="29" t="inlineStr">
        <is>
          <t>MED95</t>
        </is>
      </c>
      <c r="G164" s="29" t="inlineStr">
        <is>
          <t>Hidroclorotiazida Comp x 50 mg</t>
        </is>
      </c>
      <c r="H164" s="30" t="n">
        <v>0</v>
      </c>
      <c r="I164" s="30" t="n">
        <v>10</v>
      </c>
      <c r="J164" s="30" t="n">
        <v>10</v>
      </c>
      <c r="K164" s="31" t="n"/>
      <c r="L164" s="47" t="inlineStr">
        <is>
          <t>sin VU en SAP (dato faltante)</t>
        </is>
      </c>
      <c r="M164" s="45" t="inlineStr">
        <is>
          <t>Sin coincidencia</t>
        </is>
      </c>
      <c r="N164" s="29" t="inlineStr">
        <is>
          <t>Sin correspondencia confirmada: hay aproximaciones en SAP, descartadas por presentación o evidencia débil</t>
        </is>
      </c>
      <c r="O164" s="41" t="inlineStr">
        <is>
          <t>Sin valor unitario en SAP: la diferencia económica de este ítem no puede calcularse (dato faltante).</t>
        </is>
      </c>
      <c r="P164" s="29" t="inlineStr">
        <is>
          <t>Mejor aproximación descartada: 1000530 DIFENHIDRAMINA 50 MG COMPRIMIDOS (dosis coincide; similitud 0.50).</t>
        </is>
      </c>
    </row>
    <row r="165">
      <c r="A165" s="29" t="inlineStr">
        <is>
          <t>San Juan</t>
        </is>
      </c>
      <c r="B165" s="29" t="inlineStr">
        <is>
          <t>1120</t>
        </is>
      </c>
      <c r="C165" s="29" t="inlineStr">
        <is>
          <t>Sin clasificar en SAP</t>
        </is>
      </c>
      <c r="D165" s="29" t="n"/>
      <c r="E165" s="29" t="n"/>
      <c r="F165" s="29" t="inlineStr">
        <is>
          <t>DESC150</t>
        </is>
      </c>
      <c r="G165" s="29" t="inlineStr">
        <is>
          <t>Trimebutina / Simeticona comp</t>
        </is>
      </c>
      <c r="H165" s="30" t="n">
        <v>0</v>
      </c>
      <c r="I165" s="30" t="n">
        <v>10</v>
      </c>
      <c r="J165" s="30" t="n">
        <v>10</v>
      </c>
      <c r="K165" s="31" t="n"/>
      <c r="L165" s="47" t="inlineStr">
        <is>
          <t>sin VU en SAP (dato faltante)</t>
        </is>
      </c>
      <c r="M165" s="45" t="inlineStr">
        <is>
          <t>Sin coincidencia</t>
        </is>
      </c>
      <c r="N165" s="29" t="inlineStr">
        <is>
          <t>Pendiente de validación: el ítem está en el Master pero no tiene código SAP confirmado</t>
        </is>
      </c>
      <c r="O165" s="41" t="inlineStr">
        <is>
          <t>Sin valor unitario en SAP: la diferencia económica de este ítem no puede calcularse (dato faltante).</t>
        </is>
      </c>
      <c r="P165" s="29" t="inlineStr">
        <is>
          <t>Homologado al master M08-011, pero sus códigos SAP (1001039) no figuran en el stock SAP de este centro. Mejor aproximación descartada: 1000182 METOCLOPRAMIDA COMPRIMIDO (similitud 0.29).</t>
        </is>
      </c>
    </row>
    <row r="166">
      <c r="A166" s="29" t="inlineStr">
        <is>
          <t>San Juan</t>
        </is>
      </c>
      <c r="B166" s="29" t="inlineStr">
        <is>
          <t>1120</t>
        </is>
      </c>
      <c r="C166" s="29" t="inlineStr">
        <is>
          <t>Sin clasificar en SAP</t>
        </is>
      </c>
      <c r="D166" s="29" t="n"/>
      <c r="E166" s="29" t="n"/>
      <c r="F166" s="29" t="inlineStr">
        <is>
          <t>DESC288</t>
        </is>
      </c>
      <c r="G166" s="29" t="inlineStr">
        <is>
          <t>Sujetador para tubo Endotraqueal</t>
        </is>
      </c>
      <c r="H166" s="30" t="n">
        <v>0</v>
      </c>
      <c r="I166" s="30" t="n">
        <v>9</v>
      </c>
      <c r="J166" s="30" t="n">
        <v>9</v>
      </c>
      <c r="K166" s="31" t="n"/>
      <c r="L166" s="47" t="inlineStr">
        <is>
          <t>sin VU en SAP (dato faltante)</t>
        </is>
      </c>
      <c r="M166" s="45" t="inlineStr">
        <is>
          <t>Sin coincidencia</t>
        </is>
      </c>
      <c r="N166" s="29" t="inlineStr">
        <is>
          <t>Sin correspondencia confirmada: hay aproximaciones en SAP, descartadas por presentación o evidencia débil</t>
        </is>
      </c>
      <c r="O166" s="41" t="inlineStr">
        <is>
          <t>Sin valor unitario en SAP: la diferencia económica de este ítem no puede calcularse (dato faltante).</t>
        </is>
      </c>
      <c r="P166" s="29" t="inlineStr">
        <is>
          <t>Mejor aproximación descartada: 2000484 SUJETADOR C/VELCRO LARGO (similitud 0.34).</t>
        </is>
      </c>
    </row>
    <row r="167">
      <c r="A167" s="29" t="inlineStr">
        <is>
          <t>San Juan</t>
        </is>
      </c>
      <c r="B167" s="29" t="inlineStr">
        <is>
          <t>1120</t>
        </is>
      </c>
      <c r="C167" s="29" t="inlineStr">
        <is>
          <t>Sin clasificar en SAP</t>
        </is>
      </c>
      <c r="D167" s="29" t="n"/>
      <c r="E167" s="29" t="n"/>
      <c r="F167" s="29" t="inlineStr">
        <is>
          <t>DESC122</t>
        </is>
      </c>
      <c r="G167" s="29" t="inlineStr">
        <is>
          <t>Sutura Mononylon 4-0</t>
        </is>
      </c>
      <c r="H167" s="30" t="n">
        <v>0</v>
      </c>
      <c r="I167" s="30" t="n">
        <v>7</v>
      </c>
      <c r="J167" s="30" t="n">
        <v>7</v>
      </c>
      <c r="K167" s="31" t="n"/>
      <c r="L167" s="47" t="inlineStr">
        <is>
          <t>sin VU en SAP (dato faltante)</t>
        </is>
      </c>
      <c r="M167" s="45" t="inlineStr">
        <is>
          <t>Sin coincidencia</t>
        </is>
      </c>
      <c r="N167" s="29" t="inlineStr">
        <is>
          <t>Sin correspondencia confirmada: hay aproximaciones en SAP, descartadas por presentación o evidencia débil</t>
        </is>
      </c>
      <c r="O167" s="41" t="inlineStr">
        <is>
          <t>Sin valor unitario en SAP: la diferencia económica de este ítem no puede calcularse (dato faltante).</t>
        </is>
      </c>
      <c r="P167" s="29" t="inlineStr">
        <is>
          <t>Mejor aproximación descartada: 2001232 HILO DE SUTURA SUPRALON 4 (similitud 0.41).</t>
        </is>
      </c>
    </row>
    <row r="168">
      <c r="A168" s="29" t="inlineStr">
        <is>
          <t>San Juan</t>
        </is>
      </c>
      <c r="B168" s="29" t="inlineStr">
        <is>
          <t>1120</t>
        </is>
      </c>
      <c r="C168" s="29" t="inlineStr">
        <is>
          <t>Sin clasificar en SAP</t>
        </is>
      </c>
      <c r="D168" s="29" t="n"/>
      <c r="E168" s="29" t="n"/>
      <c r="F168" s="29" t="inlineStr">
        <is>
          <t>DESC125</t>
        </is>
      </c>
      <c r="G168" s="29" t="inlineStr">
        <is>
          <t>Sutura Prolene 4-0</t>
        </is>
      </c>
      <c r="H168" s="30" t="n">
        <v>0</v>
      </c>
      <c r="I168" s="30" t="n">
        <v>7</v>
      </c>
      <c r="J168" s="30" t="n">
        <v>7</v>
      </c>
      <c r="K168" s="31" t="n"/>
      <c r="L168" s="47" t="inlineStr">
        <is>
          <t>sin VU en SAP (dato faltante)</t>
        </is>
      </c>
      <c r="M168" s="45" t="inlineStr">
        <is>
          <t>Sin coincidencia</t>
        </is>
      </c>
      <c r="N168" s="29" t="inlineStr">
        <is>
          <t>Sin correspondencia confirmada: hay aproximaciones en SAP, descartadas por presentación o evidencia débil</t>
        </is>
      </c>
      <c r="O168" s="41" t="inlineStr">
        <is>
          <t>Sin valor unitario en SAP: la diferencia económica de este ítem no puede calcularse (dato faltante).</t>
        </is>
      </c>
      <c r="P168" s="29" t="inlineStr">
        <is>
          <t>Mejor aproximación descartada: 2001232 HILO DE SUTURA SUPRALON 4 (similitud 0.43).</t>
        </is>
      </c>
    </row>
    <row r="169">
      <c r="A169" s="29" t="inlineStr">
        <is>
          <t>San Juan</t>
        </is>
      </c>
      <c r="B169" s="29" t="inlineStr">
        <is>
          <t>1120</t>
        </is>
      </c>
      <c r="C169" s="29" t="inlineStr">
        <is>
          <t>Sin clasificar en SAP</t>
        </is>
      </c>
      <c r="D169" s="29" t="n"/>
      <c r="E169" s="29" t="n"/>
      <c r="F169" s="29" t="inlineStr">
        <is>
          <t>DESC157</t>
        </is>
      </c>
      <c r="G169" s="29" t="inlineStr">
        <is>
          <t>Tubo endotraqueal N8</t>
        </is>
      </c>
      <c r="H169" s="30" t="n">
        <v>0</v>
      </c>
      <c r="I169" s="30" t="n">
        <v>7</v>
      </c>
      <c r="J169" s="30" t="n">
        <v>7</v>
      </c>
      <c r="K169" s="31" t="n"/>
      <c r="L169" s="47" t="inlineStr">
        <is>
          <t>sin VU en SAP (dato faltante)</t>
        </is>
      </c>
      <c r="M169" s="45" t="inlineStr">
        <is>
          <t>Sin coincidencia</t>
        </is>
      </c>
      <c r="N169" s="29" t="inlineStr">
        <is>
          <t>Sin correspondencia confirmada: hay aproximaciones en SAP, descartadas por presentación o evidencia débil</t>
        </is>
      </c>
      <c r="O169" s="41" t="inlineStr">
        <is>
          <t>Sin valor unitario en SAP: la diferencia económica de este ítem no puede calcularse (dato faltante).</t>
        </is>
      </c>
      <c r="P169" s="29" t="inlineStr">
        <is>
          <t>Mejor aproximación descartada: 2000077 TUBO ENDOTRAQ Nº 7 C/BALON (similitud 0.35).</t>
        </is>
      </c>
    </row>
    <row r="170">
      <c r="A170" s="29" t="inlineStr">
        <is>
          <t>San Juan</t>
        </is>
      </c>
      <c r="B170" s="29" t="inlineStr">
        <is>
          <t>1120</t>
        </is>
      </c>
      <c r="C170" s="29" t="inlineStr">
        <is>
          <t>Sin clasificar en SAP</t>
        </is>
      </c>
      <c r="D170" s="29" t="n"/>
      <c r="E170" s="29" t="n"/>
      <c r="F170" s="29" t="inlineStr">
        <is>
          <t>DESC35</t>
        </is>
      </c>
      <c r="G170" s="29" t="inlineStr">
        <is>
          <t>Canula de Yankauer T/K 67</t>
        </is>
      </c>
      <c r="H170" s="30" t="n">
        <v>0</v>
      </c>
      <c r="I170" s="30" t="n">
        <v>6</v>
      </c>
      <c r="J170" s="30" t="n">
        <v>6</v>
      </c>
      <c r="K170" s="31" t="n"/>
      <c r="L170" s="47" t="inlineStr">
        <is>
          <t>sin VU en SAP (dato faltante)</t>
        </is>
      </c>
      <c r="M170" s="45" t="inlineStr">
        <is>
          <t>Sin coincidencia</t>
        </is>
      </c>
      <c r="N170" s="29" t="inlineStr">
        <is>
          <t>Sin correspondencia confirmada: hay aproximaciones en SAP, descartadas por presentación o evidencia débil</t>
        </is>
      </c>
      <c r="O170" s="41" t="inlineStr">
        <is>
          <t>Sin valor unitario en SAP: la diferencia económica de este ítem no puede calcularse (dato faltante).</t>
        </is>
      </c>
      <c r="P170" s="29" t="inlineStr">
        <is>
          <t>Mejor aproximación descartada: 2001530 SONDA ASP CAMP QUIRUR T-K/67 (similitud 0.45).</t>
        </is>
      </c>
    </row>
    <row r="171">
      <c r="A171" s="29" t="inlineStr">
        <is>
          <t>San Juan</t>
        </is>
      </c>
      <c r="B171" s="29" t="inlineStr">
        <is>
          <t>1120</t>
        </is>
      </c>
      <c r="C171" s="29" t="inlineStr">
        <is>
          <t>Sin clasificar en SAP</t>
        </is>
      </c>
      <c r="D171" s="29" t="n"/>
      <c r="E171" s="29" t="n"/>
      <c r="F171" s="29" t="inlineStr">
        <is>
          <t>DESC282</t>
        </is>
      </c>
      <c r="G171" s="29" t="inlineStr">
        <is>
          <t>Orinal Hombre</t>
        </is>
      </c>
      <c r="H171" s="30" t="n">
        <v>0</v>
      </c>
      <c r="I171" s="30" t="n">
        <v>6</v>
      </c>
      <c r="J171" s="30" t="n">
        <v>6</v>
      </c>
      <c r="K171" s="31" t="n"/>
      <c r="L171" s="47" t="inlineStr">
        <is>
          <t>sin VU en SAP (dato faltante)</t>
        </is>
      </c>
      <c r="M171" s="45" t="inlineStr">
        <is>
          <t>Sin coincidencia</t>
        </is>
      </c>
      <c r="N171" s="29" t="inlineStr">
        <is>
          <t>Sin correspondencia confirmada: hay aproximaciones en SAP, descartadas por presentación o evidencia débil</t>
        </is>
      </c>
      <c r="O171" s="41" t="inlineStr">
        <is>
          <t>Sin valor unitario en SAP: la diferencia económica de este ítem no puede calcularse (dato faltante).</t>
        </is>
      </c>
      <c r="P171" s="29" t="inlineStr">
        <is>
          <t>Mejor aproximación descartada: 1000019 CHATA ORINAL FEMENINO (similitud 0.38).</t>
        </is>
      </c>
    </row>
    <row r="172">
      <c r="A172" s="29" t="inlineStr">
        <is>
          <t>San Juan</t>
        </is>
      </c>
      <c r="B172" s="29" t="inlineStr">
        <is>
          <t>1120</t>
        </is>
      </c>
      <c r="C172" s="29" t="inlineStr">
        <is>
          <t>Sin clasificar en SAP</t>
        </is>
      </c>
      <c r="D172" s="29" t="n"/>
      <c r="E172" s="29" t="n"/>
      <c r="F172" s="29" t="inlineStr">
        <is>
          <t>DESC116</t>
        </is>
      </c>
      <c r="G172" s="29" t="inlineStr">
        <is>
          <t>Sonda nasogástrica K 10</t>
        </is>
      </c>
      <c r="H172" s="30" t="n">
        <v>0</v>
      </c>
      <c r="I172" s="30" t="n">
        <v>6</v>
      </c>
      <c r="J172" s="30" t="n">
        <v>6</v>
      </c>
      <c r="K172" s="31" t="n"/>
      <c r="L172" s="47" t="inlineStr">
        <is>
          <t>sin VU en SAP (dato faltante)</t>
        </is>
      </c>
      <c r="M172" s="45" t="inlineStr">
        <is>
          <t>Sin coincidencia</t>
        </is>
      </c>
      <c r="N172" s="29" t="inlineStr">
        <is>
          <t>Pendiente de validación: el ítem está en el Master pero no tiene código SAP confirmado</t>
        </is>
      </c>
      <c r="O172" s="41" t="inlineStr">
        <is>
          <t>Sin valor unitario en SAP: la diferencia económica de este ítem no puede calcularse (dato faltante).</t>
        </is>
      </c>
      <c r="P172" s="29" t="inlineStr">
        <is>
          <t>Homologado al master D-163, pero sus códigos SAP (2000867) no figuran en el stock SAP de este centro. Mejor aproximación descartada: 2000938 SONDA T/K-10 SHINOBI (similitud 0.53).</t>
        </is>
      </c>
    </row>
    <row r="173">
      <c r="A173" s="29" t="inlineStr">
        <is>
          <t>San Juan</t>
        </is>
      </c>
      <c r="B173" s="29" t="inlineStr">
        <is>
          <t>1120</t>
        </is>
      </c>
      <c r="C173" s="29" t="inlineStr">
        <is>
          <t>Sin clasificar en SAP</t>
        </is>
      </c>
      <c r="D173" s="29" t="n"/>
      <c r="E173" s="29" t="n"/>
      <c r="F173" s="29" t="inlineStr">
        <is>
          <t>DESC119</t>
        </is>
      </c>
      <c r="G173" s="29" t="inlineStr">
        <is>
          <t>Sonda para aspiración K 29</t>
        </is>
      </c>
      <c r="H173" s="30" t="n">
        <v>0</v>
      </c>
      <c r="I173" s="30" t="n">
        <v>6</v>
      </c>
      <c r="J173" s="30" t="n">
        <v>6</v>
      </c>
      <c r="K173" s="31" t="n"/>
      <c r="L173" s="47" t="inlineStr">
        <is>
          <t>sin VU en SAP (dato faltante)</t>
        </is>
      </c>
      <c r="M173" s="45" t="inlineStr">
        <is>
          <t>Sin coincidencia</t>
        </is>
      </c>
      <c r="N173" s="29" t="inlineStr">
        <is>
          <t>Pendiente de validación: el ítem está en el Master pero no tiene código SAP confirmado</t>
        </is>
      </c>
      <c r="O173" s="41" t="inlineStr">
        <is>
          <t>Sin valor unitario en SAP: la diferencia económica de este ítem no puede calcularse (dato faltante).</t>
        </is>
      </c>
      <c r="P173" s="29" t="inlineStr">
        <is>
          <t>Homologado al master D-162, pero sus códigos SAP (2000243, 2000369, 2000811, 2001270) no figuran en el stock SAP de este centro. Mejor aproximación descartada: 2000936 SONDA T/K-29 SHINOBI (similitud 0.57).</t>
        </is>
      </c>
    </row>
    <row r="174">
      <c r="A174" s="29" t="inlineStr">
        <is>
          <t>San Juan</t>
        </is>
      </c>
      <c r="B174" s="29" t="inlineStr">
        <is>
          <t>1120</t>
        </is>
      </c>
      <c r="C174" s="29" t="inlineStr">
        <is>
          <t>Sin clasificar en SAP</t>
        </is>
      </c>
      <c r="D174" s="29" t="n"/>
      <c r="E174" s="29" t="n"/>
      <c r="F174" s="29" t="inlineStr">
        <is>
          <t>DESC281</t>
        </is>
      </c>
      <c r="G174" s="29" t="inlineStr">
        <is>
          <t>Chata Plástica</t>
        </is>
      </c>
      <c r="H174" s="30" t="n">
        <v>0</v>
      </c>
      <c r="I174" s="30" t="n">
        <v>5</v>
      </c>
      <c r="J174" s="30" t="n">
        <v>5</v>
      </c>
      <c r="K174" s="31" t="n"/>
      <c r="L174" s="47" t="inlineStr">
        <is>
          <t>sin VU en SAP (dato faltante)</t>
        </is>
      </c>
      <c r="M174" s="45" t="inlineStr">
        <is>
          <t>Sin coincidencia</t>
        </is>
      </c>
      <c r="N174" s="29" t="inlineStr">
        <is>
          <t>Sin correspondencia confirmada: hay aproximaciones en SAP, descartadas por presentación o evidencia débil</t>
        </is>
      </c>
      <c r="O174" s="41" t="inlineStr">
        <is>
          <t>Sin valor unitario en SAP: la diferencia económica de este ítem no puede calcularse (dato faltante).</t>
        </is>
      </c>
      <c r="P174" s="29" t="inlineStr">
        <is>
          <t>Mejor aproximación descartada: 1000019 CHATA ORINAL FEMENINO (similitud 0.39).</t>
        </is>
      </c>
    </row>
    <row r="175">
      <c r="A175" s="29" t="inlineStr">
        <is>
          <t>San Juan</t>
        </is>
      </c>
      <c r="B175" s="29" t="inlineStr">
        <is>
          <t>1120</t>
        </is>
      </c>
      <c r="C175" s="29" t="inlineStr">
        <is>
          <t>Sin clasificar en SAP</t>
        </is>
      </c>
      <c r="D175" s="29" t="n"/>
      <c r="E175" s="29" t="n"/>
      <c r="F175" s="29" t="inlineStr">
        <is>
          <t>DESC283</t>
        </is>
      </c>
      <c r="G175" s="29" t="inlineStr">
        <is>
          <t>Frasco de Drenaje Pleural</t>
        </is>
      </c>
      <c r="H175" s="30" t="n">
        <v>0</v>
      </c>
      <c r="I175" s="30" t="n">
        <v>5</v>
      </c>
      <c r="J175" s="30" t="n">
        <v>5</v>
      </c>
      <c r="K175" s="31" t="n"/>
      <c r="L175" s="47" t="inlineStr">
        <is>
          <t>sin VU en SAP (dato faltante)</t>
        </is>
      </c>
      <c r="M175" s="45" t="inlineStr">
        <is>
          <t>Sin coincidencia</t>
        </is>
      </c>
      <c r="N175" s="29" t="inlineStr">
        <is>
          <t>Sin correspondencia confirmada: hay aproximaciones en SAP, descartadas por presentación o evidencia débil</t>
        </is>
      </c>
      <c r="O175" s="41" t="inlineStr">
        <is>
          <t>Sin valor unitario en SAP: la diferencia económica de este ítem no puede calcularse (dato faltante).</t>
        </is>
      </c>
      <c r="P175" s="29" t="inlineStr">
        <is>
          <t>Mejor aproximación descartada: 2000143 FRASCO DE ORINA ESTERIL (similitud 0.35).</t>
        </is>
      </c>
    </row>
    <row r="176">
      <c r="A176" s="29" t="inlineStr">
        <is>
          <t>San Juan</t>
        </is>
      </c>
      <c r="B176" s="29" t="inlineStr">
        <is>
          <t>1120</t>
        </is>
      </c>
      <c r="C176" s="29" t="inlineStr">
        <is>
          <t>Sin clasificar en SAP</t>
        </is>
      </c>
      <c r="D176" s="29" t="n"/>
      <c r="E176" s="29" t="n"/>
      <c r="F176" s="29" t="inlineStr">
        <is>
          <t>DESC94</t>
        </is>
      </c>
      <c r="G176" s="29" t="inlineStr">
        <is>
          <t>Otoscopio</t>
        </is>
      </c>
      <c r="H176" s="30" t="n">
        <v>0</v>
      </c>
      <c r="I176" s="30" t="n">
        <v>5</v>
      </c>
      <c r="J176" s="30" t="n">
        <v>5</v>
      </c>
      <c r="K176" s="31" t="n"/>
      <c r="L176" s="47" t="inlineStr">
        <is>
          <t>sin VU en SAP (dato faltante)</t>
        </is>
      </c>
      <c r="M176" s="45" t="inlineStr">
        <is>
          <t>Sin coincidencia</t>
        </is>
      </c>
      <c r="N176" s="29" t="inlineStr">
        <is>
          <t>Pendiente de validación: el ítem está en el Master pero no tiene código SAP confirmado</t>
        </is>
      </c>
      <c r="O176" s="41" t="inlineStr">
        <is>
          <t>Sin valor unitario en SAP: la diferencia económica de este ítem no puede calcularse (dato faltante).</t>
        </is>
      </c>
      <c r="P176" s="29" t="inlineStr">
        <is>
          <t>Homologado al master E-209, pero sus códigos SAP (2000470) no figuran en el stock SAP de este centro. Mejor aproximación descartada: 2000016 ESTETOSCOPIO ADULTO (similitud 0.15).</t>
        </is>
      </c>
    </row>
    <row r="177">
      <c r="A177" s="29" t="inlineStr">
        <is>
          <t>San Juan</t>
        </is>
      </c>
      <c r="B177" s="29" t="inlineStr">
        <is>
          <t>1120</t>
        </is>
      </c>
      <c r="C177" s="29" t="inlineStr">
        <is>
          <t>Sin clasificar en SAP</t>
        </is>
      </c>
      <c r="D177" s="29" t="n"/>
      <c r="E177" s="29" t="n"/>
      <c r="F177" s="29" t="inlineStr">
        <is>
          <t>DESC174</t>
        </is>
      </c>
      <c r="G177" s="29" t="inlineStr">
        <is>
          <t>Manta térmica (Aluminio)</t>
        </is>
      </c>
      <c r="H177" s="30" t="n">
        <v>0</v>
      </c>
      <c r="I177" s="30" t="n">
        <v>4</v>
      </c>
      <c r="J177" s="30" t="n">
        <v>4</v>
      </c>
      <c r="K177" s="31" t="n"/>
      <c r="L177" s="47" t="inlineStr">
        <is>
          <t>sin VU en SAP (dato faltante)</t>
        </is>
      </c>
      <c r="M177" s="45" t="inlineStr">
        <is>
          <t>Sin coincidencia</t>
        </is>
      </c>
      <c r="N177" s="29" t="inlineStr">
        <is>
          <t>Sin correspondencia confirmada: hay aproximaciones en SAP, descartadas por presentación o evidencia débil</t>
        </is>
      </c>
      <c r="O177" s="41" t="inlineStr">
        <is>
          <t>Sin valor unitario en SAP: la diferencia económica de este ítem no puede calcularse (dato faltante).</t>
        </is>
      </c>
      <c r="P177" s="29" t="inlineStr">
        <is>
          <t>Mejor aproximación descartada: 3000886 MEDIAS TERMICAS LARGAS (similitud 0.32).</t>
        </is>
      </c>
    </row>
    <row r="178">
      <c r="A178" s="29" t="inlineStr">
        <is>
          <t>San Juan</t>
        </is>
      </c>
      <c r="B178" s="29" t="inlineStr">
        <is>
          <t>1120</t>
        </is>
      </c>
      <c r="C178" s="29" t="inlineStr">
        <is>
          <t>Sin clasificar en SAP</t>
        </is>
      </c>
      <c r="D178" s="29" t="n"/>
      <c r="E178" s="29" t="n"/>
      <c r="F178" s="29" t="inlineStr">
        <is>
          <t>MED141</t>
        </is>
      </c>
      <c r="G178" s="29" t="inlineStr">
        <is>
          <t>Naloxona 0,4mg Amp x 1 ml</t>
        </is>
      </c>
      <c r="H178" s="30" t="n">
        <v>0</v>
      </c>
      <c r="I178" s="30" t="n">
        <v>4</v>
      </c>
      <c r="J178" s="30" t="n">
        <v>4</v>
      </c>
      <c r="K178" s="31" t="n"/>
      <c r="L178" s="47" t="inlineStr">
        <is>
          <t>sin VU en SAP (dato faltante)</t>
        </is>
      </c>
      <c r="M178" s="45" t="inlineStr">
        <is>
          <t>Sin coincidencia</t>
        </is>
      </c>
      <c r="N178" s="29" t="inlineStr">
        <is>
          <t>Pendiente de validación: el ítem está en el Master pero no tiene código SAP confirmado</t>
        </is>
      </c>
      <c r="O178" s="41" t="inlineStr">
        <is>
          <t>Sin valor unitario en SAP: la diferencia económica de este ítem no puede calcularse (dato faltante).</t>
        </is>
      </c>
      <c r="P178" s="29" t="inlineStr">
        <is>
          <t>Homologado al master M10-001, pero sus códigos SAP (1000307) no figuran en el stock SAP de este centro. Mejor aproximación descartada: 1000007 ATROPINA 1MG AMPOLLA DE 1ML (dosis/presentación distinta (0.4MG, 1ML vs 1MG, 1ML); similitud 0.43).</t>
        </is>
      </c>
    </row>
    <row r="179">
      <c r="A179" s="29" t="inlineStr">
        <is>
          <t>San Juan</t>
        </is>
      </c>
      <c r="B179" s="29" t="inlineStr">
        <is>
          <t>1120</t>
        </is>
      </c>
      <c r="C179" s="29" t="inlineStr">
        <is>
          <t>Sin clasificar en SAP</t>
        </is>
      </c>
      <c r="D179" s="29" t="n"/>
      <c r="E179" s="29" t="n"/>
      <c r="F179" s="29" t="inlineStr">
        <is>
          <t>DESC99</t>
        </is>
      </c>
      <c r="G179" s="29" t="inlineStr">
        <is>
          <t>Pilas C2</t>
        </is>
      </c>
      <c r="H179" s="30" t="n">
        <v>0</v>
      </c>
      <c r="I179" s="30" t="n">
        <v>4</v>
      </c>
      <c r="J179" s="30" t="n">
        <v>4</v>
      </c>
      <c r="K179" s="31" t="n"/>
      <c r="L179" s="47" t="inlineStr">
        <is>
          <t>sin VU en SAP (dato faltante)</t>
        </is>
      </c>
      <c r="M179" s="45" t="inlineStr">
        <is>
          <t>Sin coincidencia</t>
        </is>
      </c>
      <c r="N179" s="29" t="inlineStr">
        <is>
          <t>Sin correspondencia confirmada: hay aproximaciones en SAP, descartadas por presentación o evidencia débil</t>
        </is>
      </c>
      <c r="O179" s="41" t="inlineStr">
        <is>
          <t>Sin valor unitario en SAP: la diferencia económica de este ítem no puede calcularse (dato faltante).</t>
        </is>
      </c>
      <c r="P179" s="29" t="inlineStr">
        <is>
          <t>Mejor aproximación descartada: 1000614 BUSCAPINA PERLAS (similitud 0.11).</t>
        </is>
      </c>
    </row>
    <row r="180">
      <c r="A180" s="29" t="inlineStr">
        <is>
          <t>San Juan</t>
        </is>
      </c>
      <c r="B180" s="29" t="inlineStr">
        <is>
          <t>1120</t>
        </is>
      </c>
      <c r="C180" s="29" t="inlineStr">
        <is>
          <t>Sin clasificar en SAP</t>
        </is>
      </c>
      <c r="D180" s="29" t="n"/>
      <c r="E180" s="29" t="n"/>
      <c r="F180" s="29" t="inlineStr">
        <is>
          <t>DESC292</t>
        </is>
      </c>
      <c r="G180" s="29" t="inlineStr">
        <is>
          <t>Sonda Foley N° 14</t>
        </is>
      </c>
      <c r="H180" s="30" t="n">
        <v>0</v>
      </c>
      <c r="I180" s="30" t="n">
        <v>4</v>
      </c>
      <c r="J180" s="30" t="n">
        <v>4</v>
      </c>
      <c r="K180" s="31" t="n"/>
      <c r="L180" s="47" t="inlineStr">
        <is>
          <t>sin VU en SAP (dato faltante)</t>
        </is>
      </c>
      <c r="M180" s="45" t="inlineStr">
        <is>
          <t>Sin coincidencia</t>
        </is>
      </c>
      <c r="N180" s="29" t="inlineStr">
        <is>
          <t>Sin correspondencia confirmada: hay aproximaciones en SAP, descartadas por presentación o evidencia débil</t>
        </is>
      </c>
      <c r="O180" s="41" t="inlineStr">
        <is>
          <t>Sin valor unitario en SAP: la diferencia económica de este ítem no puede calcularse (dato faltante).</t>
        </is>
      </c>
      <c r="P180" s="29" t="inlineStr">
        <is>
          <t>Mejor aproximación descartada: 2000330 SONDA FOLEY 2 VIAS Nº 18 100% SILICONA (calibre/talle/medida distinta; una nomenclatura no informa dosis; similitud 0.49).</t>
        </is>
      </c>
    </row>
    <row r="181">
      <c r="A181" s="29" t="inlineStr">
        <is>
          <t>San Juan</t>
        </is>
      </c>
      <c r="B181" s="29" t="inlineStr">
        <is>
          <t>1120</t>
        </is>
      </c>
      <c r="C181" s="29" t="inlineStr">
        <is>
          <t>Sin clasificar en SAP</t>
        </is>
      </c>
      <c r="D181" s="29" t="n"/>
      <c r="E181" s="29" t="n"/>
      <c r="F181" s="29" t="inlineStr">
        <is>
          <t>DESC155</t>
        </is>
      </c>
      <c r="G181" s="29" t="inlineStr">
        <is>
          <t>Tubo endotraqueal N7</t>
        </is>
      </c>
      <c r="H181" s="30" t="n">
        <v>0</v>
      </c>
      <c r="I181" s="30" t="n">
        <v>4</v>
      </c>
      <c r="J181" s="30" t="n">
        <v>4</v>
      </c>
      <c r="K181" s="31" t="n"/>
      <c r="L181" s="47" t="inlineStr">
        <is>
          <t>sin VU en SAP (dato faltante)</t>
        </is>
      </c>
      <c r="M181" s="45" t="inlineStr">
        <is>
          <t>Sin coincidencia</t>
        </is>
      </c>
      <c r="N181" s="29" t="inlineStr">
        <is>
          <t>Sin correspondencia confirmada: hay aproximaciones en SAP, descartadas por presentación o evidencia débil</t>
        </is>
      </c>
      <c r="O181" s="41" t="inlineStr">
        <is>
          <t>Sin valor unitario en SAP: la diferencia económica de este ítem no puede calcularse (dato faltante).</t>
        </is>
      </c>
      <c r="P181" s="29" t="inlineStr">
        <is>
          <t>Mejor aproximación descartada: 2000077 TUBO ENDOTRAQ Nº 7 C/BALON (similitud 0.35).</t>
        </is>
      </c>
    </row>
    <row r="182">
      <c r="A182" s="29" t="inlineStr">
        <is>
          <t>San Juan</t>
        </is>
      </c>
      <c r="B182" s="29" t="inlineStr">
        <is>
          <t>1120</t>
        </is>
      </c>
      <c r="C182" s="29" t="inlineStr">
        <is>
          <t>Sin clasificar en SAP</t>
        </is>
      </c>
      <c r="D182" s="29" t="n"/>
      <c r="E182" s="29" t="n"/>
      <c r="F182" s="29" t="inlineStr">
        <is>
          <t>DESC280</t>
        </is>
      </c>
      <c r="G182" s="29" t="inlineStr">
        <is>
          <t>Canula Orofaringea N° 8</t>
        </is>
      </c>
      <c r="H182" s="30" t="n">
        <v>0</v>
      </c>
      <c r="I182" s="30" t="n">
        <v>3</v>
      </c>
      <c r="J182" s="30" t="n">
        <v>3</v>
      </c>
      <c r="K182" s="31" t="n"/>
      <c r="L182" s="47" t="inlineStr">
        <is>
          <t>sin VU en SAP (dato faltante)</t>
        </is>
      </c>
      <c r="M182" s="45" t="inlineStr">
        <is>
          <t>Sin coincidencia</t>
        </is>
      </c>
      <c r="N182" s="29" t="inlineStr">
        <is>
          <t>Sin correspondencia confirmada: hay aproximaciones en SAP, descartadas por presentación o evidencia débil</t>
        </is>
      </c>
      <c r="O182" s="41" t="inlineStr">
        <is>
          <t>Sin valor unitario en SAP: la diferencia económica de este ítem no puede calcularse (dato faltante).</t>
        </is>
      </c>
      <c r="P182" s="29" t="inlineStr">
        <is>
          <t>Mejor aproximación descartada: 2001553 CATETER ARGYLE N° 18 (calibre/talle/medida distinta; similitud 0.33).</t>
        </is>
      </c>
    </row>
    <row r="183">
      <c r="A183" s="29" t="inlineStr">
        <is>
          <t>San Juan</t>
        </is>
      </c>
      <c r="B183" s="29" t="inlineStr">
        <is>
          <t>1120</t>
        </is>
      </c>
      <c r="C183" s="29" t="inlineStr">
        <is>
          <t>Sin clasificar en SAP</t>
        </is>
      </c>
      <c r="D183" s="29" t="n"/>
      <c r="E183" s="29" t="n"/>
      <c r="F183" s="29" t="inlineStr">
        <is>
          <t>DESC284</t>
        </is>
      </c>
      <c r="G183" s="29" t="inlineStr">
        <is>
          <t>Martillo para Reflejo Neurológico</t>
        </is>
      </c>
      <c r="H183" s="30" t="n">
        <v>0</v>
      </c>
      <c r="I183" s="30" t="n">
        <v>3</v>
      </c>
      <c r="J183" s="30" t="n">
        <v>3</v>
      </c>
      <c r="K183" s="31" t="n"/>
      <c r="L183" s="47" t="inlineStr">
        <is>
          <t>sin VU en SAP (dato faltante)</t>
        </is>
      </c>
      <c r="M183" s="45" t="inlineStr">
        <is>
          <t>Sin coincidencia</t>
        </is>
      </c>
      <c r="N183" s="29" t="inlineStr">
        <is>
          <t>Sin correspondencia confirmada: hay aproximaciones en SAP, descartadas por presentación o evidencia débil</t>
        </is>
      </c>
      <c r="O183" s="41" t="inlineStr">
        <is>
          <t>Sin valor unitario en SAP: la diferencia económica de este ítem no puede calcularse (dato faltante).</t>
        </is>
      </c>
      <c r="P183" s="29" t="inlineStr">
        <is>
          <t>Mejor aproximación descartada: 2000403 CANULA DE GUEDEL 90CM N2 AMARILLO (una nomenclatura no informa dosis; similitud 0.21).</t>
        </is>
      </c>
    </row>
    <row r="184">
      <c r="A184" s="29" t="inlineStr">
        <is>
          <t>San Juan</t>
        </is>
      </c>
      <c r="B184" s="29" t="inlineStr">
        <is>
          <t>1120</t>
        </is>
      </c>
      <c r="C184" s="29" t="inlineStr">
        <is>
          <t>Sin clasificar en SAP</t>
        </is>
      </c>
      <c r="D184" s="29" t="n"/>
      <c r="E184" s="29" t="n"/>
      <c r="F184" s="29" t="inlineStr">
        <is>
          <t>DES104</t>
        </is>
      </c>
      <c r="G184" s="29" t="inlineStr">
        <is>
          <t>Rifamicina Spray x 30ml</t>
        </is>
      </c>
      <c r="H184" s="30" t="n">
        <v>0</v>
      </c>
      <c r="I184" s="30" t="n">
        <v>3</v>
      </c>
      <c r="J184" s="30" t="n">
        <v>3</v>
      </c>
      <c r="K184" s="31" t="n"/>
      <c r="L184" s="47" t="inlineStr">
        <is>
          <t>sin VU en SAP (dato faltante)</t>
        </is>
      </c>
      <c r="M184" s="45" t="inlineStr">
        <is>
          <t>Sin coincidencia</t>
        </is>
      </c>
      <c r="N184" s="29" t="inlineStr">
        <is>
          <t>Sin correspondencia confirmada: hay aproximaciones en SAP, descartadas por presentación o evidencia débil</t>
        </is>
      </c>
      <c r="O184" s="41" t="inlineStr">
        <is>
          <t>Sin valor unitario en SAP: la diferencia económica de este ítem no puede calcularse (dato faltante).</t>
        </is>
      </c>
      <c r="P184" s="29" t="inlineStr">
        <is>
          <t>Mejor aproximación descartada: 1001013 SODIO CLORURO 25ML SPRAY (dosis/presentación distinta (30ML vs 25ML); similitud 0.32).</t>
        </is>
      </c>
    </row>
    <row r="185">
      <c r="A185" s="29" t="inlineStr">
        <is>
          <t>San Juan</t>
        </is>
      </c>
      <c r="B185" s="29" t="inlineStr">
        <is>
          <t>1120</t>
        </is>
      </c>
      <c r="C185" s="29" t="inlineStr">
        <is>
          <t>Sin clasificar en SAP</t>
        </is>
      </c>
      <c r="D185" s="29" t="n"/>
      <c r="E185" s="29" t="n"/>
      <c r="F185" s="29" t="inlineStr">
        <is>
          <t>DESC114</t>
        </is>
      </c>
      <c r="G185" s="29" t="inlineStr">
        <is>
          <t>Sonda gastrica K 11</t>
        </is>
      </c>
      <c r="H185" s="30" t="n">
        <v>0</v>
      </c>
      <c r="I185" s="30" t="n">
        <v>3</v>
      </c>
      <c r="J185" s="30" t="n">
        <v>3</v>
      </c>
      <c r="K185" s="31" t="n"/>
      <c r="L185" s="47" t="inlineStr">
        <is>
          <t>sin VU en SAP (dato faltante)</t>
        </is>
      </c>
      <c r="M185" s="45" t="inlineStr">
        <is>
          <t>Sin coincidencia</t>
        </is>
      </c>
      <c r="N185" s="29" t="inlineStr">
        <is>
          <t>Sin correspondencia confirmada: hay aproximaciones en SAP, descartadas por presentación o evidencia débil</t>
        </is>
      </c>
      <c r="O185" s="41" t="inlineStr">
        <is>
          <t>Sin valor unitario en SAP: la diferencia económica de este ítem no puede calcularse (dato faltante).</t>
        </is>
      </c>
      <c r="P185" s="29" t="inlineStr">
        <is>
          <t>Mejor aproximación descartada: 2001555 SONDA T/K-27 (calibre/talle/medida distinta; similitud 0.44).</t>
        </is>
      </c>
    </row>
    <row r="186">
      <c r="A186" s="29" t="inlineStr">
        <is>
          <t>San Juan</t>
        </is>
      </c>
      <c r="B186" s="29" t="inlineStr">
        <is>
          <t>1120</t>
        </is>
      </c>
      <c r="C186" s="29" t="inlineStr">
        <is>
          <t>Sin clasificar en SAP</t>
        </is>
      </c>
      <c r="D186" s="29" t="n"/>
      <c r="E186" s="29" t="n"/>
      <c r="F186" s="29" t="inlineStr">
        <is>
          <t>DESC120</t>
        </is>
      </c>
      <c r="G186" s="29" t="inlineStr">
        <is>
          <t>Sonda vesical Nº 16</t>
        </is>
      </c>
      <c r="H186" s="30" t="n">
        <v>0</v>
      </c>
      <c r="I186" s="30" t="n">
        <v>3</v>
      </c>
      <c r="J186" s="30" t="n">
        <v>3</v>
      </c>
      <c r="K186" s="31" t="n"/>
      <c r="L186" s="47" t="inlineStr">
        <is>
          <t>sin VU en SAP (dato faltante)</t>
        </is>
      </c>
      <c r="M186" s="45" t="inlineStr">
        <is>
          <t>Sin coincidencia</t>
        </is>
      </c>
      <c r="N186" s="29" t="inlineStr">
        <is>
          <t>Sin correspondencia confirmada: hay aproximaciones en SAP, descartadas por presentación o evidencia débil</t>
        </is>
      </c>
      <c r="O186" s="41" t="inlineStr">
        <is>
          <t>Sin valor unitario en SAP: la diferencia económica de este ítem no puede calcularse (dato faltante).</t>
        </is>
      </c>
      <c r="P186" s="29" t="inlineStr">
        <is>
          <t>Mejor aproximación descartada: 2001218 CATETER IV N° 16 (similitud 0.34).</t>
        </is>
      </c>
    </row>
    <row r="187">
      <c r="A187" s="29" t="inlineStr">
        <is>
          <t>San Juan</t>
        </is>
      </c>
      <c r="B187" s="29" t="inlineStr">
        <is>
          <t>1120</t>
        </is>
      </c>
      <c r="C187" s="29" t="inlineStr">
        <is>
          <t>Sin clasificar en SAP</t>
        </is>
      </c>
      <c r="D187" s="29" t="n"/>
      <c r="E187" s="29" t="n"/>
      <c r="F187" s="29" t="inlineStr">
        <is>
          <t>DESC138</t>
        </is>
      </c>
      <c r="G187" s="29" t="inlineStr">
        <is>
          <t>Termómetro digital</t>
        </is>
      </c>
      <c r="H187" s="30" t="n">
        <v>0</v>
      </c>
      <c r="I187" s="30" t="n">
        <v>3</v>
      </c>
      <c r="J187" s="30" t="n">
        <v>3</v>
      </c>
      <c r="K187" s="31" t="n"/>
      <c r="L187" s="47" t="inlineStr">
        <is>
          <t>sin VU en SAP (dato faltante)</t>
        </is>
      </c>
      <c r="M187" s="45" t="inlineStr">
        <is>
          <t>Sin coincidencia</t>
        </is>
      </c>
      <c r="N187" s="29" t="inlineStr">
        <is>
          <t>Pendiente de validación: el ítem está en el Master pero no tiene código SAP confirmado</t>
        </is>
      </c>
      <c r="O187" s="41" t="inlineStr">
        <is>
          <t>Sin valor unitario en SAP: la diferencia económica de este ítem no puede calcularse (dato faltante).</t>
        </is>
      </c>
      <c r="P187" s="29" t="inlineStr">
        <is>
          <t>Homologado al master E-208, pero sus códigos SAP (2000037) no figuran en el stock SAP de este centro. Mejor aproximación descartada: 2000035 TENSIOMETRO ADULTO (similitud 0.15).</t>
        </is>
      </c>
    </row>
    <row r="188">
      <c r="A188" s="29" t="inlineStr">
        <is>
          <t>San Juan</t>
        </is>
      </c>
      <c r="B188" s="29" t="inlineStr">
        <is>
          <t>1120</t>
        </is>
      </c>
      <c r="C188" s="29" t="inlineStr">
        <is>
          <t>Sin clasificar en SAP</t>
        </is>
      </c>
      <c r="D188" s="29" t="n"/>
      <c r="E188" s="29" t="n"/>
      <c r="F188" s="29" t="inlineStr">
        <is>
          <t>DESC285</t>
        </is>
      </c>
      <c r="G188" s="29" t="inlineStr">
        <is>
          <t>Brazalete para Tensiómetro</t>
        </is>
      </c>
      <c r="H188" s="30" t="n">
        <v>0</v>
      </c>
      <c r="I188" s="30" t="n">
        <v>2</v>
      </c>
      <c r="J188" s="30" t="n">
        <v>2</v>
      </c>
      <c r="K188" s="31" t="n"/>
      <c r="L188" s="47" t="inlineStr">
        <is>
          <t>sin VU en SAP (dato faltante)</t>
        </is>
      </c>
      <c r="M188" s="45" t="inlineStr">
        <is>
          <t>Sin coincidencia</t>
        </is>
      </c>
      <c r="N188" s="29" t="inlineStr">
        <is>
          <t>Sin correspondencia confirmada: hay aproximaciones en SAP, descartadas por presentación o evidencia débil</t>
        </is>
      </c>
      <c r="O188" s="41" t="inlineStr">
        <is>
          <t>Sin valor unitario en SAP: la diferencia económica de este ítem no puede calcularse (dato faltante).</t>
        </is>
      </c>
      <c r="P188" s="29" t="inlineStr">
        <is>
          <t>Mejor aproximación descartada: 2000035 TENSIOMETRO ADULTO (similitud 0.51).</t>
        </is>
      </c>
    </row>
    <row r="189">
      <c r="A189" s="29" t="inlineStr">
        <is>
          <t>San Juan</t>
        </is>
      </c>
      <c r="B189" s="29" t="inlineStr">
        <is>
          <t>1120</t>
        </is>
      </c>
      <c r="C189" s="29" t="inlineStr">
        <is>
          <t>Sin clasificar en SAP</t>
        </is>
      </c>
      <c r="D189" s="29" t="n"/>
      <c r="E189" s="29" t="n"/>
      <c r="F189" s="29" t="inlineStr">
        <is>
          <t>DESC43</t>
        </is>
      </c>
      <c r="G189" s="29" t="inlineStr">
        <is>
          <t>Cintas de aproximacion tipo SteriStrip (3 mm x 7,5 cm)</t>
        </is>
      </c>
      <c r="H189" s="30" t="n">
        <v>0</v>
      </c>
      <c r="I189" s="30" t="n">
        <v>2</v>
      </c>
      <c r="J189" s="30" t="n">
        <v>2</v>
      </c>
      <c r="K189" s="31" t="n"/>
      <c r="L189" s="47" t="inlineStr">
        <is>
          <t>sin VU en SAP (dato faltante)</t>
        </is>
      </c>
      <c r="M189" s="45" t="inlineStr">
        <is>
          <t>Sin coincidencia</t>
        </is>
      </c>
      <c r="N189" s="29" t="inlineStr">
        <is>
          <t>Sin correspondencia confirmada: hay aproximaciones en SAP, descartadas por presentación o evidencia débil</t>
        </is>
      </c>
      <c r="O189" s="41" t="inlineStr">
        <is>
          <t>Sin valor unitario en SAP: la diferencia económica de este ítem no puede calcularse (dato faltante).</t>
        </is>
      </c>
      <c r="P189" s="29" t="inlineStr">
        <is>
          <t>Mejor aproximación descartada: 2002612 STERI STRIP 3M SUTURA 5T SOB. 3X7,5MM (dosis/presentación distinta (3MM, 7.5CM vs 7.5MM); similitud 0.43).</t>
        </is>
      </c>
    </row>
    <row r="190">
      <c r="A190" s="29" t="inlineStr">
        <is>
          <t>San Juan</t>
        </is>
      </c>
      <c r="B190" s="29" t="inlineStr">
        <is>
          <t>1120</t>
        </is>
      </c>
      <c r="C190" s="29" t="inlineStr">
        <is>
          <t>Sin clasificar en SAP</t>
        </is>
      </c>
      <c r="D190" s="29" t="n"/>
      <c r="E190" s="29" t="n"/>
      <c r="F190" s="29" t="inlineStr">
        <is>
          <t>DESC61</t>
        </is>
      </c>
      <c r="G190" s="29" t="inlineStr">
        <is>
          <t>Filtro para ventilación artificial</t>
        </is>
      </c>
      <c r="H190" s="30" t="n">
        <v>0</v>
      </c>
      <c r="I190" s="30" t="n">
        <v>2</v>
      </c>
      <c r="J190" s="30" t="n">
        <v>2</v>
      </c>
      <c r="K190" s="31" t="n"/>
      <c r="L190" s="47" t="inlineStr">
        <is>
          <t>sin VU en SAP (dato faltante)</t>
        </is>
      </c>
      <c r="M190" s="45" t="inlineStr">
        <is>
          <t>Sin coincidencia</t>
        </is>
      </c>
      <c r="N190" s="29" t="inlineStr">
        <is>
          <t>Pendiente de validación: el ítem está en el Master pero no tiene código SAP confirmado</t>
        </is>
      </c>
      <c r="O190" s="41" t="inlineStr">
        <is>
          <t>Sin valor unitario en SAP: la diferencia económica de este ítem no puede calcularse (dato faltante).</t>
        </is>
      </c>
      <c r="P190" s="29" t="inlineStr">
        <is>
          <t>Homologado al master K-229, pero sus códigos SAP (2000256, 2001253) no figuran en el stock SAP de este centro. Mejor aproximación descartada: 1005226 FILTRO P/ANEST HME (similitud 0.28).</t>
        </is>
      </c>
    </row>
    <row r="191">
      <c r="A191" s="29" t="inlineStr">
        <is>
          <t>San Juan</t>
        </is>
      </c>
      <c r="B191" s="29" t="inlineStr">
        <is>
          <t>1120</t>
        </is>
      </c>
      <c r="C191" s="29" t="inlineStr">
        <is>
          <t>Sin clasificar en SAP</t>
        </is>
      </c>
      <c r="D191" s="29" t="n"/>
      <c r="E191" s="29" t="n"/>
      <c r="F191" s="29" t="inlineStr">
        <is>
          <t>DESC83</t>
        </is>
      </c>
      <c r="G191" s="29" t="inlineStr">
        <is>
          <t>Linterna Chica</t>
        </is>
      </c>
      <c r="H191" s="30" t="n">
        <v>0</v>
      </c>
      <c r="I191" s="30" t="n">
        <v>2</v>
      </c>
      <c r="J191" s="30" t="n">
        <v>2</v>
      </c>
      <c r="K191" s="31" t="n"/>
      <c r="L191" s="47" t="inlineStr">
        <is>
          <t>sin VU en SAP (dato faltante)</t>
        </is>
      </c>
      <c r="M191" s="45" t="inlineStr">
        <is>
          <t>Sin coincidencia</t>
        </is>
      </c>
      <c r="N191" s="29" t="inlineStr">
        <is>
          <t>Sin correspondencia confirmada: hay aproximaciones en SAP, descartadas por presentación o evidencia débil</t>
        </is>
      </c>
      <c r="O191" s="41" t="inlineStr">
        <is>
          <t>Sin valor unitario en SAP: la diferencia económica de este ítem no puede calcularse (dato faltante).</t>
        </is>
      </c>
      <c r="P191" s="29" t="inlineStr">
        <is>
          <t>Mejor aproximación descartada: 2000553 TORNIQUETE TACTICO (similitud 0.12).</t>
        </is>
      </c>
    </row>
    <row r="192">
      <c r="A192" s="29" t="inlineStr">
        <is>
          <t>San Juan</t>
        </is>
      </c>
      <c r="B192" s="29" t="inlineStr">
        <is>
          <t>1120</t>
        </is>
      </c>
      <c r="C192" s="29" t="inlineStr">
        <is>
          <t>Sin clasificar en SAP</t>
        </is>
      </c>
      <c r="D192" s="29" t="n"/>
      <c r="E192" s="29" t="n"/>
      <c r="F192" s="29" t="inlineStr">
        <is>
          <t>DESC153</t>
        </is>
      </c>
      <c r="G192" s="29" t="inlineStr">
        <is>
          <t>Tubo endotraqueal N6</t>
        </is>
      </c>
      <c r="H192" s="30" t="n">
        <v>0</v>
      </c>
      <c r="I192" s="30" t="n">
        <v>2</v>
      </c>
      <c r="J192" s="30" t="n">
        <v>2</v>
      </c>
      <c r="K192" s="31" t="n"/>
      <c r="L192" s="47" t="inlineStr">
        <is>
          <t>sin VU en SAP (dato faltante)</t>
        </is>
      </c>
      <c r="M192" s="45" t="inlineStr">
        <is>
          <t>Sin coincidencia</t>
        </is>
      </c>
      <c r="N192" s="29" t="inlineStr">
        <is>
          <t>Sin correspondencia confirmada: hay aproximaciones en SAP, descartadas por presentación o evidencia débil</t>
        </is>
      </c>
      <c r="O192" s="41" t="inlineStr">
        <is>
          <t>Sin valor unitario en SAP: la diferencia económica de este ítem no puede calcularse (dato faltante).</t>
        </is>
      </c>
      <c r="P192" s="29" t="inlineStr">
        <is>
          <t>Mejor aproximación descartada: 2000077 TUBO ENDOTRAQ Nº 7 C/BALON (similitud 0.35).</t>
        </is>
      </c>
    </row>
    <row r="193">
      <c r="A193" s="29" t="inlineStr">
        <is>
          <t>San Juan</t>
        </is>
      </c>
      <c r="B193" s="29" t="inlineStr">
        <is>
          <t>1120</t>
        </is>
      </c>
      <c r="C193" s="29" t="inlineStr">
        <is>
          <t>Sin clasificar en SAP</t>
        </is>
      </c>
      <c r="D193" s="29" t="n"/>
      <c r="E193" s="29" t="n"/>
      <c r="F193" s="29" t="inlineStr">
        <is>
          <t>DESC50</t>
        </is>
      </c>
      <c r="G193" s="29" t="inlineStr">
        <is>
          <t>Collar regulable</t>
        </is>
      </c>
      <c r="H193" s="30" t="n">
        <v>0</v>
      </c>
      <c r="I193" s="30" t="n">
        <v>1</v>
      </c>
      <c r="J193" s="30" t="n">
        <v>1</v>
      </c>
      <c r="K193" s="31" t="n"/>
      <c r="L193" s="47" t="inlineStr">
        <is>
          <t>sin VU en SAP (dato faltante)</t>
        </is>
      </c>
      <c r="M193" s="45" t="inlineStr">
        <is>
          <t>Sin coincidencia</t>
        </is>
      </c>
      <c r="N193" s="29" t="inlineStr">
        <is>
          <t>Sin correspondencia confirmada: hay aproximaciones en SAP, descartadas por presentación o evidencia débil</t>
        </is>
      </c>
      <c r="O193" s="41" t="inlineStr">
        <is>
          <t>Sin valor unitario en SAP: la diferencia económica de este ítem no puede calcularse (dato faltante).</t>
        </is>
      </c>
      <c r="P193" s="29" t="inlineStr">
        <is>
          <t>Mejor aproximación descartada: 3002055 MAMELUCO DESCARTABLE (similitud 0.13).</t>
        </is>
      </c>
    </row>
    <row r="194">
      <c r="A194" s="29" t="inlineStr">
        <is>
          <t>San Juan</t>
        </is>
      </c>
      <c r="B194" s="29" t="inlineStr">
        <is>
          <t>1120</t>
        </is>
      </c>
      <c r="C194" s="29" t="inlineStr">
        <is>
          <t>Sin clasificar en SAP</t>
        </is>
      </c>
      <c r="D194" s="29" t="n"/>
      <c r="E194" s="29" t="n"/>
      <c r="F194" s="29" t="inlineStr">
        <is>
          <t>DESC286</t>
        </is>
      </c>
      <c r="G194" s="29" t="inlineStr">
        <is>
          <t>Estetoscopio LITTMANN</t>
        </is>
      </c>
      <c r="H194" s="30" t="n">
        <v>0</v>
      </c>
      <c r="I194" s="30" t="n">
        <v>1</v>
      </c>
      <c r="J194" s="30" t="n">
        <v>1</v>
      </c>
      <c r="K194" s="31" t="n"/>
      <c r="L194" s="47" t="inlineStr">
        <is>
          <t>sin VU en SAP (dato faltante)</t>
        </is>
      </c>
      <c r="M194" s="45" t="inlineStr">
        <is>
          <t>Sin coincidencia</t>
        </is>
      </c>
      <c r="N194" s="29" t="inlineStr">
        <is>
          <t>Sin correspondencia confirmada: hay aproximaciones en SAP, descartadas por presentación o evidencia débil</t>
        </is>
      </c>
      <c r="O194" s="41" t="inlineStr">
        <is>
          <t>Sin valor unitario en SAP: la diferencia económica de este ítem no puede calcularse (dato faltante).</t>
        </is>
      </c>
      <c r="P194" s="29" t="inlineStr">
        <is>
          <t>Mejor aproximación descartada: 2000016 ESTETOSCOPIO ADULTO (similitud 0.55).</t>
        </is>
      </c>
    </row>
    <row r="195">
      <c r="A195" s="29" t="inlineStr">
        <is>
          <t>San Juan</t>
        </is>
      </c>
      <c r="B195" s="29" t="inlineStr">
        <is>
          <t>1120</t>
        </is>
      </c>
      <c r="C195" s="29" t="inlineStr">
        <is>
          <t>Sin clasificar en SAP</t>
        </is>
      </c>
      <c r="D195" s="29" t="n"/>
      <c r="E195" s="29" t="n"/>
      <c r="F195" s="29" t="inlineStr">
        <is>
          <t>DESC58</t>
        </is>
      </c>
      <c r="G195" s="29" t="inlineStr">
        <is>
          <t>Ferula soft Chica</t>
        </is>
      </c>
      <c r="H195" s="30" t="n">
        <v>0</v>
      </c>
      <c r="I195" s="30" t="n">
        <v>1</v>
      </c>
      <c r="J195" s="30" t="n">
        <v>1</v>
      </c>
      <c r="K195" s="31" t="n"/>
      <c r="L195" s="47" t="inlineStr">
        <is>
          <t>sin VU en SAP (dato faltante)</t>
        </is>
      </c>
      <c r="M195" s="45" t="inlineStr">
        <is>
          <t>Sin coincidencia</t>
        </is>
      </c>
      <c r="N195" s="29" t="inlineStr">
        <is>
          <t>Sin correspondencia confirmada: hay aproximaciones en SAP, descartadas por presentación o evidencia débil</t>
        </is>
      </c>
      <c r="O195" s="41" t="inlineStr">
        <is>
          <t>Sin valor unitario en SAP: la diferencia económica de este ítem no puede calcularse (dato faltante).</t>
        </is>
      </c>
      <c r="P195" s="29" t="inlineStr">
        <is>
          <t>Mejor aproximación descartada: 2000532 CURITAS TELA ELASTICA (similitud 0.12).</t>
        </is>
      </c>
    </row>
    <row r="196">
      <c r="A196" s="29" t="inlineStr">
        <is>
          <t>San Juan</t>
        </is>
      </c>
      <c r="B196" s="29" t="inlineStr">
        <is>
          <t>1120</t>
        </is>
      </c>
      <c r="C196" s="29" t="inlineStr">
        <is>
          <t>Sin clasificar en SAP</t>
        </is>
      </c>
      <c r="D196" s="29" t="n"/>
      <c r="E196" s="29" t="n"/>
      <c r="F196" s="29" t="inlineStr">
        <is>
          <t>DESC59</t>
        </is>
      </c>
      <c r="G196" s="29" t="inlineStr">
        <is>
          <t>Ferula soft Grande</t>
        </is>
      </c>
      <c r="H196" s="30" t="n">
        <v>0</v>
      </c>
      <c r="I196" s="30" t="n">
        <v>1</v>
      </c>
      <c r="J196" s="30" t="n">
        <v>1</v>
      </c>
      <c r="K196" s="31" t="n"/>
      <c r="L196" s="47" t="inlineStr">
        <is>
          <t>sin VU en SAP (dato faltante)</t>
        </is>
      </c>
      <c r="M196" s="45" t="inlineStr">
        <is>
          <t>Sin coincidencia</t>
        </is>
      </c>
      <c r="N196" s="29" t="inlineStr">
        <is>
          <t>Sin correspondencia confirmada: hay aproximaciones en SAP, descartadas por presentación o evidencia débil</t>
        </is>
      </c>
      <c r="O196" s="41" t="inlineStr">
        <is>
          <t>Sin valor unitario en SAP: la diferencia económica de este ítem no puede calcularse (dato faltante).</t>
        </is>
      </c>
      <c r="P196" s="29" t="inlineStr">
        <is>
          <t>Mejor aproximación descartada: 2000052 DESCARTADOR GRANDE MODELO E4 (similitud 0.30).</t>
        </is>
      </c>
    </row>
    <row r="197">
      <c r="A197" s="29" t="inlineStr">
        <is>
          <t>San Juan</t>
        </is>
      </c>
      <c r="B197" s="29" t="inlineStr">
        <is>
          <t>1120</t>
        </is>
      </c>
      <c r="C197" s="29" t="inlineStr">
        <is>
          <t>Sin clasificar en SAP</t>
        </is>
      </c>
      <c r="D197" s="29" t="n"/>
      <c r="E197" s="29" t="n"/>
      <c r="F197" s="29" t="inlineStr">
        <is>
          <t>MED85</t>
        </is>
      </c>
      <c r="G197" s="29" t="inlineStr">
        <is>
          <t>Fluticasona 250 mcg/dosis Aerosol</t>
        </is>
      </c>
      <c r="H197" s="30" t="n">
        <v>0</v>
      </c>
      <c r="I197" s="30" t="n">
        <v>1</v>
      </c>
      <c r="J197" s="30" t="n">
        <v>1</v>
      </c>
      <c r="K197" s="31" t="n"/>
      <c r="L197" s="47" t="inlineStr">
        <is>
          <t>sin VU en SAP (dato faltante)</t>
        </is>
      </c>
      <c r="M197" s="45" t="inlineStr">
        <is>
          <t>Sin coincidencia</t>
        </is>
      </c>
      <c r="N197" s="29" t="inlineStr">
        <is>
          <t>Sin correspondencia confirmada: hay aproximaciones en SAP, descartadas por presentación o evidencia débil</t>
        </is>
      </c>
      <c r="O197" s="41" t="inlineStr">
        <is>
          <t>Sin valor unitario en SAP: la diferencia económica de este ítem no puede calcularse (dato faltante).</t>
        </is>
      </c>
      <c r="P197" s="29" t="inlineStr">
        <is>
          <t>Mejor aproximación descartada: 1000087 SALBUTAMOL PUFF ("AEROS" 250 DOSIS) 100M (una nomenclatura no informa dosis; similitud 0.31).</t>
        </is>
      </c>
    </row>
    <row r="198">
      <c r="A198" s="29" t="inlineStr">
        <is>
          <t>San Juan</t>
        </is>
      </c>
      <c r="B198" s="29" t="inlineStr">
        <is>
          <t>1120</t>
        </is>
      </c>
      <c r="C198" s="29" t="inlineStr">
        <is>
          <t>Sin clasificar en SAP</t>
        </is>
      </c>
      <c r="D198" s="29" t="n"/>
      <c r="E198" s="29" t="n"/>
      <c r="F198" s="29" t="inlineStr">
        <is>
          <t>DESC117</t>
        </is>
      </c>
      <c r="G198" s="29" t="inlineStr">
        <is>
          <t>Sonda nasogástrica K 30</t>
        </is>
      </c>
      <c r="H198" s="30" t="n">
        <v>0</v>
      </c>
      <c r="I198" s="30" t="n">
        <v>1</v>
      </c>
      <c r="J198" s="30" t="n">
        <v>1</v>
      </c>
      <c r="K198" s="31" t="n"/>
      <c r="L198" s="47" t="inlineStr">
        <is>
          <t>sin VU en SAP (dato faltante)</t>
        </is>
      </c>
      <c r="M198" s="45" t="inlineStr">
        <is>
          <t>Sin coincidencia</t>
        </is>
      </c>
      <c r="N198" s="29" t="inlineStr">
        <is>
          <t>Pendiente de validación: el ítem está en el Master pero no tiene código SAP confirmado</t>
        </is>
      </c>
      <c r="O198" s="41" t="inlineStr">
        <is>
          <t>Sin valor unitario en SAP: la diferencia económica de este ítem no puede calcularse (dato faltante).</t>
        </is>
      </c>
      <c r="P198" s="29" t="inlineStr">
        <is>
          <t>Homologado al master K-260, pero sus códigos SAP (2000031, 2000416, 2000406) no figuran en el stock SAP de este centro. Mejor aproximación descartada: 2001555 SONDA T/K-27 (calibre/talle/medida distinta; similitud 0.43).</t>
        </is>
      </c>
    </row>
    <row r="199">
      <c r="A199" s="29" t="inlineStr">
        <is>
          <t>San Juan</t>
        </is>
      </c>
      <c r="B199" s="29" t="inlineStr">
        <is>
          <t>1120</t>
        </is>
      </c>
      <c r="C199" s="29" t="inlineStr">
        <is>
          <t>Sin clasificar en SAP</t>
        </is>
      </c>
      <c r="D199" s="29" t="n"/>
      <c r="E199" s="29" t="n"/>
      <c r="F199" s="29" t="inlineStr">
        <is>
          <t>MED170</t>
        </is>
      </c>
      <c r="G199" s="29" t="inlineStr">
        <is>
          <t>Succinilcolina Amp x 2 ml</t>
        </is>
      </c>
      <c r="H199" s="30" t="n">
        <v>0</v>
      </c>
      <c r="I199" s="30" t="n">
        <v>1</v>
      </c>
      <c r="J199" s="30" t="n">
        <v>1</v>
      </c>
      <c r="K199" s="31" t="n"/>
      <c r="L199" s="47" t="inlineStr">
        <is>
          <t>sin VU en SAP (dato faltante)</t>
        </is>
      </c>
      <c r="M199" s="45" t="inlineStr">
        <is>
          <t>Sin coincidencia</t>
        </is>
      </c>
      <c r="N199" s="29" t="inlineStr">
        <is>
          <t>Sin correspondencia confirmada: hay aproximaciones en SAP, descartadas por presentación o evidencia débil</t>
        </is>
      </c>
      <c r="O199" s="41" t="inlineStr">
        <is>
          <t>Sin valor unitario en SAP: la diferencia económica de este ítem no puede calcularse (dato faltante).</t>
        </is>
      </c>
      <c r="P199" s="29" t="inlineStr">
        <is>
          <t>Mejor aproximación descartada: 1000100 FUROSEMIDA AMPOLLA DE 20 MG/2ML (dosis coincide; similitud 0.42).</t>
        </is>
      </c>
    </row>
    <row r="200">
      <c r="A200" s="29" t="inlineStr">
        <is>
          <t>San Juan</t>
        </is>
      </c>
      <c r="B200" s="29" t="inlineStr">
        <is>
          <t>1120</t>
        </is>
      </c>
      <c r="C200" s="29" t="inlineStr">
        <is>
          <t>Sin clasificar en SAP</t>
        </is>
      </c>
      <c r="D200" s="29" t="n"/>
      <c r="E200" s="29" t="n"/>
      <c r="F200" s="29" t="inlineStr">
        <is>
          <t>DESC123</t>
        </is>
      </c>
      <c r="G200" s="29" t="inlineStr">
        <is>
          <t>Sutura Mononylon 5-0</t>
        </is>
      </c>
      <c r="H200" s="30" t="n">
        <v>0</v>
      </c>
      <c r="I200" s="30" t="n">
        <v>1</v>
      </c>
      <c r="J200" s="30" t="n">
        <v>1</v>
      </c>
      <c r="K200" s="31" t="n"/>
      <c r="L200" s="47" t="inlineStr">
        <is>
          <t>sin VU en SAP (dato faltante)</t>
        </is>
      </c>
      <c r="M200" s="45" t="inlineStr">
        <is>
          <t>Sin coincidencia</t>
        </is>
      </c>
      <c r="N200" s="29" t="inlineStr">
        <is>
          <t>Sin correspondencia confirmada: hay aproximaciones en SAP, descartadas por presentación o evidencia débil</t>
        </is>
      </c>
      <c r="O200" s="41" t="inlineStr">
        <is>
          <t>Sin valor unitario en SAP: la diferencia económica de este ítem no puede calcularse (dato faltante).</t>
        </is>
      </c>
      <c r="P200" s="29" t="inlineStr">
        <is>
          <t>Mejor aproximación descartada: 2001233 HILO DE SUTURA SUPRALON 5 (similitud 0.40).</t>
        </is>
      </c>
    </row>
    <row r="201">
      <c r="A201" s="29" t="inlineStr">
        <is>
          <t>San Juan</t>
        </is>
      </c>
      <c r="B201" s="29" t="inlineStr">
        <is>
          <t>1120</t>
        </is>
      </c>
      <c r="C201" s="29" t="inlineStr">
        <is>
          <t>Sin clasificar en SAP</t>
        </is>
      </c>
      <c r="D201" s="29" t="n"/>
      <c r="E201" s="29" t="n"/>
      <c r="F201" s="29" t="inlineStr">
        <is>
          <t>DESC126</t>
        </is>
      </c>
      <c r="G201" s="29" t="inlineStr">
        <is>
          <t>Sutura Prolene 5-0</t>
        </is>
      </c>
      <c r="H201" s="30" t="n">
        <v>0</v>
      </c>
      <c r="I201" s="30" t="n">
        <v>1</v>
      </c>
      <c r="J201" s="30" t="n">
        <v>1</v>
      </c>
      <c r="K201" s="31" t="n"/>
      <c r="L201" s="47" t="inlineStr">
        <is>
          <t>sin VU en SAP (dato faltante)</t>
        </is>
      </c>
      <c r="M201" s="45" t="inlineStr">
        <is>
          <t>Sin coincidencia</t>
        </is>
      </c>
      <c r="N201" s="29" t="inlineStr">
        <is>
          <t>Sin correspondencia confirmada: hay aproximaciones en SAP, descartadas por presentación o evidencia débil</t>
        </is>
      </c>
      <c r="O201" s="41" t="inlineStr">
        <is>
          <t>Sin valor unitario en SAP: la diferencia económica de este ítem no puede calcularse (dato faltante).</t>
        </is>
      </c>
      <c r="P201" s="29" t="inlineStr">
        <is>
          <t>Mejor aproximación descartada: 2001233 HILO DE SUTURA SUPRALON 5 (similitud 0.42).</t>
        </is>
      </c>
    </row>
    <row r="202">
      <c r="A202" s="32" t="inlineStr">
        <is>
          <t>TOTAL</t>
        </is>
      </c>
      <c r="B202" s="46" t="inlineStr">
        <is>
          <t>(responde al filtro)</t>
        </is>
      </c>
      <c r="C202" s="32" t="n"/>
      <c r="D202" s="32" t="n"/>
      <c r="E202" s="32" t="n"/>
      <c r="F202" s="32" t="n"/>
      <c r="G202" s="32" t="n"/>
      <c r="H202" s="32" t="n"/>
      <c r="I202" s="32" t="n"/>
      <c r="J202" s="33">
        <f>SUBTOTAL(109,J6:J201)</f>
        <v/>
      </c>
      <c r="K202" s="32" t="n"/>
      <c r="L202" s="34">
        <f>SUBTOTAL(109,L6:L201)</f>
        <v/>
      </c>
      <c r="M202" s="32" t="n"/>
      <c r="N202" s="32" t="n"/>
      <c r="O202" s="32" t="n"/>
      <c r="P202" s="32" t="n"/>
    </row>
  </sheetData>
  <autoFilter ref="A5:P2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O732"/>
  <sheetViews>
    <sheetView tabSelected="1" workbookViewId="0">
      <pane xSplit="2" ySplit="1" topLeftCell="C2" activePane="bottomRight" state="frozen"/>
      <selection pane="topRight"/>
      <selection pane="bottomLeft"/>
      <selection pane="bottomRight" activeCell="A1" sqref="A1"/>
    </sheetView>
  </sheetViews>
  <sheetFormatPr baseColWidth="10" defaultColWidth="8.7265625" defaultRowHeight="12.5"/>
  <cols>
    <col width="10" bestFit="1" customWidth="1" style="13" min="1" max="1"/>
    <col width="42" bestFit="1" customWidth="1" style="13" min="2" max="2"/>
    <col width="12" bestFit="1" customWidth="1" style="13" min="3" max="3"/>
    <col width="6" bestFit="1" customWidth="1" style="13" min="4" max="4"/>
    <col width="15" bestFit="1" customWidth="1" style="13" min="5" max="5"/>
    <col width="8" bestFit="1" customWidth="1" style="13" min="6" max="6"/>
    <col width="9" bestFit="1" customWidth="1" style="13" min="7" max="7"/>
    <col width="13" bestFit="1" customWidth="1" style="13" min="8" max="8"/>
    <col width="19" bestFit="1" customWidth="1" style="13" min="9" max="9"/>
    <col width="10" bestFit="1" customWidth="1" style="13" min="10" max="10"/>
    <col width="8" bestFit="1" customWidth="1" style="13" min="11" max="11"/>
    <col width="6" bestFit="1" customWidth="1" style="13" min="12" max="12"/>
    <col width="19" bestFit="1" customWidth="1" style="13" min="13" max="13"/>
    <col width="24" customWidth="1" style="13" min="21" max="21"/>
    <col width="16" customWidth="1" style="13" min="22" max="22"/>
    <col width="16" customWidth="1" style="13" min="23" max="23"/>
    <col width="18" customWidth="1" style="13" min="24" max="24"/>
    <col width="46" customWidth="1" style="13" min="25" max="25"/>
    <col width="22" customWidth="1" style="13" min="26" max="26"/>
    <col width="13" customWidth="1" style="13" min="27" max="27"/>
    <col width="40" customWidth="1" style="13" min="28" max="28"/>
    <col width="32" customWidth="1" style="13" min="29" max="29"/>
    <col width="11" customWidth="1" style="13" min="30" max="30"/>
    <col width="22" customWidth="1" style="13" min="31" max="31"/>
    <col width="12" customWidth="1" style="13" min="32" max="32"/>
    <col width="12" customWidth="1" style="13" min="33" max="33"/>
    <col width="15" customWidth="1" style="13" min="34" max="34"/>
    <col width="15" customWidth="1" style="13" min="35" max="35"/>
    <col width="15" customWidth="1" style="13" min="36" max="36"/>
    <col width="16" customWidth="1" style="13" min="37" max="37"/>
    <col width="17" customWidth="1" style="13" min="38" max="38"/>
    <col width="17" customWidth="1" style="13" min="39" max="39"/>
    <col width="60" customWidth="1" style="13" min="40" max="40"/>
    <col width="100" customWidth="1" style="13" min="41" max="41"/>
  </cols>
  <sheetData>
    <row r="1" ht="60" customHeight="1" s="13">
      <c r="A1" s="1" t="inlineStr">
        <is>
          <t>Material</t>
        </is>
      </c>
      <c r="B1" s="1" t="inlineStr">
        <is>
          <t>Texto breve de material</t>
        </is>
      </c>
      <c r="C1" s="1" t="inlineStr">
        <is>
          <t>Lote</t>
        </is>
      </c>
      <c r="D1" s="4" t="inlineStr">
        <is>
          <t>Grupo de artículos</t>
        </is>
      </c>
      <c r="E1" s="1" t="inlineStr">
        <is>
          <t>Tipo material</t>
        </is>
      </c>
      <c r="F1" s="1" t="inlineStr">
        <is>
          <t>Centro</t>
        </is>
      </c>
      <c r="G1" s="1" t="inlineStr">
        <is>
          <t>Almacén</t>
        </is>
      </c>
      <c r="H1" s="4" t="inlineStr">
        <is>
          <t>Unidad medida base</t>
        </is>
      </c>
      <c r="I1" s="1" t="inlineStr">
        <is>
          <t>Libre utilización</t>
        </is>
      </c>
      <c r="J1" s="4" t="inlineStr">
        <is>
          <t>Trans./Trasl.</t>
        </is>
      </c>
      <c r="K1" s="1" t="inlineStr">
        <is>
          <t>Moneda</t>
        </is>
      </c>
      <c r="L1" s="4" t="inlineStr">
        <is>
          <t>Valor tránsito</t>
        </is>
      </c>
      <c r="M1" s="1" t="inlineStr">
        <is>
          <t>Valor libre util.</t>
        </is>
      </c>
      <c r="N1" s="4" t="inlineStr">
        <is>
          <t>Cuenta</t>
        </is>
      </c>
      <c r="O1" s="4" t="inlineStr">
        <is>
          <t>%</t>
        </is>
      </c>
      <c r="P1" s="4" t="inlineStr">
        <is>
          <t>VU</t>
        </is>
      </c>
      <c r="Q1" s="9" t="inlineStr">
        <is>
          <t>Cantidad fisica(recuento)</t>
        </is>
      </c>
      <c r="R1" s="4" t="inlineStr">
        <is>
          <t>Diferencia Q</t>
        </is>
      </c>
      <c r="S1" s="10" t="inlineStr">
        <is>
          <t>Diferencia economica</t>
        </is>
      </c>
      <c r="T1" s="4" t="inlineStr">
        <is>
          <t>Comentarios</t>
        </is>
      </c>
      <c r="U1" s="28" t="inlineStr">
        <is>
          <t>Origen del registro</t>
        </is>
      </c>
      <c r="V1" s="28" t="inlineStr">
        <is>
          <t>Clasificación SAP</t>
        </is>
      </c>
      <c r="W1" s="28" t="inlineStr">
        <is>
          <t>Alcance del inventario físico</t>
        </is>
      </c>
      <c r="X1" s="28" t="inlineStr">
        <is>
          <t>Nivel de coincidencia SAP–Avain</t>
        </is>
      </c>
      <c r="Y1" s="28" t="inlineStr">
        <is>
          <t>Estado de homologación / validación</t>
        </is>
      </c>
      <c r="Z1" s="28" t="inlineStr">
        <is>
          <t>Acción en SAP</t>
        </is>
      </c>
      <c r="AA1" s="28" t="inlineStr">
        <is>
          <t>Código Avain</t>
        </is>
      </c>
      <c r="AB1" s="28" t="inlineStr">
        <is>
          <t>Nombre en inventario físico Avain</t>
        </is>
      </c>
      <c r="AC1" s="28" t="inlineStr">
        <is>
          <t>Método de cruce</t>
        </is>
      </c>
      <c r="AD1" s="28" t="inlineStr">
        <is>
          <t>¿Posible duplicidad SAP?</t>
        </is>
      </c>
      <c r="AE1" s="28" t="inlineStr">
        <is>
          <t>Códigos SAP posibles equivalentes</t>
        </is>
      </c>
      <c r="AF1" s="28" t="inlineStr">
        <is>
          <t>¿Informado en Master de Seba?</t>
        </is>
      </c>
      <c r="AG1" s="28" t="inlineStr">
        <is>
          <t>ID común (Master)</t>
        </is>
      </c>
      <c r="AH1" s="28" t="inlineStr">
        <is>
          <t>Cantidad SAP del material · UNIDADES</t>
        </is>
      </c>
      <c r="AI1" s="28" t="inlineStr">
        <is>
          <t>Inventario físico Avain del material · UNIDADES</t>
        </is>
      </c>
      <c r="AJ1" s="28" t="inlineStr">
        <is>
          <t>Diferencia del material (SAP − físico) · UNIDADES</t>
        </is>
      </c>
      <c r="AK1" s="28" t="inlineStr">
        <is>
          <t>VU promedio ponderado del material · IMPORTE $ por unidad</t>
        </is>
      </c>
      <c r="AL1" s="28" t="inlineStr">
        <is>
          <t>Diferencia económica del material · IMPORTE $</t>
        </is>
      </c>
      <c r="AM1" s="28" t="inlineStr">
        <is>
          <t>Valor del recuento físico (VU × cantidad física) · IMPORTE $</t>
        </is>
      </c>
      <c r="AN1" s="28" t="inlineStr">
        <is>
          <t>Alerta de valorización</t>
        </is>
      </c>
      <c r="AO1" s="28" t="inlineStr">
        <is>
          <t>Observaciones del cruce</t>
        </is>
      </c>
    </row>
    <row r="2">
      <c r="A2" s="5" t="inlineStr">
        <is>
          <t>2001555</t>
        </is>
      </c>
      <c r="B2" s="5" t="inlineStr">
        <is>
          <t>SONDA T/K-27</t>
        </is>
      </c>
      <c r="C2" s="5" t="n"/>
      <c r="D2" s="5" t="inlineStr">
        <is>
          <t>MDES</t>
        </is>
      </c>
      <c r="E2" s="5" t="inlineStr">
        <is>
          <t>ZDES</t>
        </is>
      </c>
      <c r="F2" s="5" t="inlineStr">
        <is>
          <t>1120</t>
        </is>
      </c>
      <c r="G2" s="5" t="inlineStr">
        <is>
          <t>2021</t>
        </is>
      </c>
      <c r="H2" s="5" t="inlineStr">
        <is>
          <t>C/U</t>
        </is>
      </c>
      <c r="I2" s="6" t="n">
        <v>4107</v>
      </c>
      <c r="J2" s="6" t="n">
        <v>0</v>
      </c>
      <c r="K2" s="5" t="inlineStr">
        <is>
          <t>ARS</t>
        </is>
      </c>
      <c r="L2" s="48" t="n">
        <v>0</v>
      </c>
      <c r="M2" s="48" t="n">
        <v>3233000.3</v>
      </c>
      <c r="N2" s="5">
        <f>IFERROR(VLOOKUP(E2,[1]Total!$D$1:$M$446,10,0),0)</f>
        <v/>
      </c>
      <c r="O2" s="11">
        <f>M2/SUM($M$2:$M$679)</f>
        <v/>
      </c>
      <c r="P2" s="49">
        <f>IFERROR(M2/I2,0)</f>
        <v/>
      </c>
      <c r="Q2" s="50" t="n"/>
      <c r="R2" s="8">
        <f>I2-Q2</f>
        <v/>
      </c>
      <c r="S2" s="49">
        <f>$AK2*R2</f>
        <v/>
      </c>
      <c r="U2" s="39" t="inlineStr">
        <is>
          <t>Stock SAP</t>
        </is>
      </c>
      <c r="V2" s="39" t="inlineStr">
        <is>
          <t>Descartables</t>
        </is>
      </c>
      <c r="W2" s="39" t="inlineStr">
        <is>
          <t>Dentro del alcance</t>
        </is>
      </c>
      <c r="X2" s="39" t="n"/>
      <c r="Y2" s="39" t="inlineStr">
        <is>
          <t>Sin recuento físico en el inventario de Avain</t>
        </is>
      </c>
      <c r="Z2" s="40" t="inlineStr">
        <is>
          <t>Sin recuento físico</t>
        </is>
      </c>
      <c r="AA2" s="39" t="n"/>
      <c r="AB2" s="39" t="n"/>
      <c r="AC2" s="39" t="n"/>
      <c r="AD2" s="39" t="n"/>
      <c r="AE2" s="39" t="n"/>
      <c r="AF2" s="39" t="n"/>
      <c r="AG2" s="39" t="n"/>
      <c r="AH2" s="51" t="n">
        <v>4107</v>
      </c>
      <c r="AI2" s="51">
        <f>Q2</f>
        <v/>
      </c>
      <c r="AJ2" s="51">
        <f>$AH2-$AI2</f>
        <v/>
      </c>
      <c r="AK2" s="52" t="n">
        <v>787.1926710494278</v>
      </c>
      <c r="AL2" s="52">
        <f>$AJ2*$AK2</f>
        <v/>
      </c>
      <c r="AM2" s="52">
        <f>$AI2*$AK2</f>
        <v/>
      </c>
      <c r="AN2" s="39" t="n"/>
      <c r="AO2" s="39" t="n"/>
    </row>
    <row r="3">
      <c r="A3" s="5" t="inlineStr">
        <is>
          <t>2000158</t>
        </is>
      </c>
      <c r="B3" s="5" t="inlineStr">
        <is>
          <t>GUANTES DE EXAMINACIÓN TALLE M</t>
        </is>
      </c>
      <c r="C3" s="5" t="n"/>
      <c r="D3" s="5" t="inlineStr">
        <is>
          <t>033</t>
        </is>
      </c>
      <c r="E3" s="5" t="inlineStr">
        <is>
          <t>ZDES</t>
        </is>
      </c>
      <c r="F3" s="5" t="inlineStr">
        <is>
          <t>1120</t>
        </is>
      </c>
      <c r="G3" s="5" t="inlineStr">
        <is>
          <t>2021</t>
        </is>
      </c>
      <c r="H3" s="5" t="inlineStr">
        <is>
          <t>C/U</t>
        </is>
      </c>
      <c r="I3" s="6" t="n">
        <v>3090</v>
      </c>
      <c r="J3" s="6" t="n">
        <v>0</v>
      </c>
      <c r="K3" s="5" t="inlineStr">
        <is>
          <t>ARS</t>
        </is>
      </c>
      <c r="L3" s="48" t="n">
        <v>0</v>
      </c>
      <c r="M3" s="48" t="n">
        <v>496321.61</v>
      </c>
      <c r="N3" s="5">
        <f>IFERROR(VLOOKUP(E3,[1]Total!$D$1:$M$446,10,0),0)</f>
        <v/>
      </c>
      <c r="O3" s="11">
        <f>M3/SUM($M$2:$M$679)</f>
        <v/>
      </c>
      <c r="P3" s="49">
        <f>IFERROR(M3/I3,0)</f>
        <v/>
      </c>
      <c r="Q3" s="50" t="n">
        <v>2000</v>
      </c>
      <c r="R3" s="8">
        <f>I3-Q3</f>
        <v/>
      </c>
      <c r="S3" s="49">
        <f>$AK3*R3</f>
        <v/>
      </c>
      <c r="U3" s="39" t="inlineStr">
        <is>
          <t>Stock SAP</t>
        </is>
      </c>
      <c r="V3" s="39" t="inlineStr">
        <is>
          <t>Descartables</t>
        </is>
      </c>
      <c r="W3" s="39" t="inlineStr">
        <is>
          <t>Dentro del alcance</t>
        </is>
      </c>
      <c r="X3" s="37" t="inlineStr">
        <is>
          <t>Alta</t>
        </is>
      </c>
      <c r="Y3" s="39" t="inlineStr">
        <is>
          <t>Homologado – confianza Alta</t>
        </is>
      </c>
      <c r="Z3" s="38" t="inlineStr">
        <is>
          <t>Dar de baja en SAP</t>
        </is>
      </c>
      <c r="AA3" s="39" t="inlineStr">
        <is>
          <t>DESC68</t>
        </is>
      </c>
      <c r="AB3" s="39" t="inlineStr">
        <is>
          <t>Guantes de examinacion M c/u</t>
        </is>
      </c>
      <c r="AC3" s="39" t="inlineStr">
        <is>
          <t>Cruce por nomenclatura SAP</t>
        </is>
      </c>
      <c r="AD3" s="39" t="inlineStr">
        <is>
          <t>No</t>
        </is>
      </c>
      <c r="AE3" s="39" t="n"/>
      <c r="AF3" s="39" t="inlineStr">
        <is>
          <t>Sí</t>
        </is>
      </c>
      <c r="AG3" s="39" t="n"/>
      <c r="AH3" s="51" t="n">
        <v>3090</v>
      </c>
      <c r="AI3" s="51">
        <f>Q3</f>
        <v/>
      </c>
      <c r="AJ3" s="51">
        <f>$AH3-$AI3</f>
        <v/>
      </c>
      <c r="AK3" s="52" t="n">
        <v>160.6218802588997</v>
      </c>
      <c r="AL3" s="52">
        <f>$AJ3*$AK3</f>
        <v/>
      </c>
      <c r="AM3" s="52">
        <f>$AI3*$AK3</f>
        <v/>
      </c>
      <c r="AN3" s="39" t="n"/>
      <c r="AO3" s="39" t="inlineStr">
        <is>
          <t>Cruce por nomenclatura: similitud 0.88.</t>
        </is>
      </c>
    </row>
    <row r="4">
      <c r="A4" s="5" t="inlineStr">
        <is>
          <t>1000470</t>
        </is>
      </c>
      <c r="B4" s="5" t="inlineStr">
        <is>
          <t>PARACETAMOL COMP 1 GRAMO</t>
        </is>
      </c>
      <c r="C4" s="5" t="inlineStr">
        <is>
          <t>00000</t>
        </is>
      </c>
      <c r="D4" s="5" t="inlineStr">
        <is>
          <t>033</t>
        </is>
      </c>
      <c r="E4" s="5" t="inlineStr">
        <is>
          <t>ZMED</t>
        </is>
      </c>
      <c r="F4" s="5" t="inlineStr">
        <is>
          <t>1120</t>
        </is>
      </c>
      <c r="G4" s="5" t="inlineStr">
        <is>
          <t>2021</t>
        </is>
      </c>
      <c r="H4" s="5" t="inlineStr">
        <is>
          <t>C/U</t>
        </is>
      </c>
      <c r="I4" s="6" t="n">
        <v>3000</v>
      </c>
      <c r="J4" s="6" t="n">
        <v>0</v>
      </c>
      <c r="K4" s="5" t="inlineStr">
        <is>
          <t>ARS</t>
        </is>
      </c>
      <c r="L4" s="48" t="n">
        <v>0</v>
      </c>
      <c r="M4" s="48" t="n">
        <v>261471.37</v>
      </c>
      <c r="N4" s="5">
        <f>IFERROR(VLOOKUP(E4,[1]Total!$D$1:$M$446,10,0),0)</f>
        <v/>
      </c>
      <c r="O4" s="11">
        <f>M4/SUM($M$2:$M$679)</f>
        <v/>
      </c>
      <c r="P4" s="49">
        <f>IFERROR(M4/I4,0)</f>
        <v/>
      </c>
      <c r="Q4" s="50" t="n">
        <v>1048</v>
      </c>
      <c r="R4" s="8">
        <f>I4-Q4</f>
        <v/>
      </c>
      <c r="S4" s="49">
        <f>$AK4*R4</f>
        <v/>
      </c>
      <c r="U4" s="39" t="inlineStr">
        <is>
          <t>Stock SAP</t>
        </is>
      </c>
      <c r="V4" s="39" t="inlineStr">
        <is>
          <t>Medicamentos</t>
        </is>
      </c>
      <c r="W4" s="39" t="inlineStr">
        <is>
          <t>Dentro del alcance</t>
        </is>
      </c>
      <c r="X4" s="38" t="inlineStr">
        <is>
          <t>Baja</t>
        </is>
      </c>
      <c r="Y4" s="39" t="inlineStr">
        <is>
          <t>Homologado – confianza Baja – pendiente de validación</t>
        </is>
      </c>
      <c r="Z4" s="38" t="inlineStr">
        <is>
          <t>Dar de baja en SAP</t>
        </is>
      </c>
      <c r="AA4" s="39" t="inlineStr">
        <is>
          <t>MED150</t>
        </is>
      </c>
      <c r="AB4" s="39" t="inlineStr">
        <is>
          <t>Paracetamol Comp x 1 gr</t>
        </is>
      </c>
      <c r="AC4" s="39" t="inlineStr">
        <is>
          <t>Homologación por código Avain (master M01-008)</t>
        </is>
      </c>
      <c r="AD4" s="39" t="inlineStr">
        <is>
          <t>No</t>
        </is>
      </c>
      <c r="AE4" s="39" t="n"/>
      <c r="AF4" s="39" t="inlineStr">
        <is>
          <t>Sí</t>
        </is>
      </c>
      <c r="AG4" s="39" t="inlineStr">
        <is>
          <t>M01-008</t>
        </is>
      </c>
      <c r="AH4" s="51" t="n">
        <v>3831</v>
      </c>
      <c r="AI4" s="51">
        <f>Q4</f>
        <v/>
      </c>
      <c r="AJ4" s="51">
        <f>$AH4-$AI4</f>
        <v/>
      </c>
      <c r="AK4" s="52" t="n">
        <v>87.15712346645783</v>
      </c>
      <c r="AL4" s="52">
        <f>$AJ4*$AK4</f>
        <v/>
      </c>
      <c r="AM4" s="52">
        <f>$AI4*$AK4</f>
        <v/>
      </c>
      <c r="AN4" s="39" t="n"/>
      <c r="AO4" s="39" t="inlineStr">
        <is>
          <t>Homologación: confianza base Baja + confianza SAP Baja → Baja. El material ocupa 6 filas en la hoja 1120 SJ (lote/almacén). La cantidad SAP y la física de esta vista son el total del material.</t>
        </is>
      </c>
    </row>
    <row r="5">
      <c r="A5" s="5" t="inlineStr">
        <is>
          <t>2000363</t>
        </is>
      </c>
      <c r="B5" s="5" t="inlineStr">
        <is>
          <t>MASCARA PARA O2 ADULTO CON RESERVORIO</t>
        </is>
      </c>
      <c r="C5" s="5" t="n"/>
      <c r="D5" s="5" t="inlineStr">
        <is>
          <t>033</t>
        </is>
      </c>
      <c r="E5" s="5" t="inlineStr">
        <is>
          <t>ZDES</t>
        </is>
      </c>
      <c r="F5" s="5" t="inlineStr">
        <is>
          <t>1120</t>
        </is>
      </c>
      <c r="G5" s="5" t="inlineStr">
        <is>
          <t>2021</t>
        </is>
      </c>
      <c r="H5" s="5" t="inlineStr">
        <is>
          <t>C/U</t>
        </is>
      </c>
      <c r="I5" s="6" t="n">
        <v>2912</v>
      </c>
      <c r="J5" s="6" t="n">
        <v>0</v>
      </c>
      <c r="K5" s="5" t="inlineStr">
        <is>
          <t>ARS</t>
        </is>
      </c>
      <c r="L5" s="48" t="n">
        <v>0</v>
      </c>
      <c r="M5" s="48" t="n">
        <v>4641809.53</v>
      </c>
      <c r="N5" s="5">
        <f>IFERROR(VLOOKUP(E5,[1]Total!$D$1:$M$446,10,0),0)</f>
        <v/>
      </c>
      <c r="O5" s="11">
        <f>M5/SUM($M$2:$M$679)</f>
        <v/>
      </c>
      <c r="P5" s="49">
        <f>IFERROR(M5/I5,0)</f>
        <v/>
      </c>
      <c r="Q5" s="50" t="n">
        <v>50</v>
      </c>
      <c r="R5" s="8">
        <f>I5-Q5</f>
        <v/>
      </c>
      <c r="S5" s="49">
        <f>$AK5*R5</f>
        <v/>
      </c>
      <c r="U5" s="39" t="inlineStr">
        <is>
          <t>Stock SAP</t>
        </is>
      </c>
      <c r="V5" s="39" t="inlineStr">
        <is>
          <t>Descartables</t>
        </is>
      </c>
      <c r="W5" s="39" t="inlineStr">
        <is>
          <t>Dentro del alcance</t>
        </is>
      </c>
      <c r="X5" s="42" t="inlineStr">
        <is>
          <t>Media</t>
        </is>
      </c>
      <c r="Y5" s="39" t="inlineStr">
        <is>
          <t>Homologado – confianza Media – pendiente de validación</t>
        </is>
      </c>
      <c r="Z5" s="38" t="inlineStr">
        <is>
          <t>Dar de baja en SAP</t>
        </is>
      </c>
      <c r="AA5" s="39" t="inlineStr">
        <is>
          <t>DESC93</t>
        </is>
      </c>
      <c r="AB5" s="39" t="inlineStr">
        <is>
          <t>Mascaras para oxigeno c/ reservorio</t>
        </is>
      </c>
      <c r="AC5" s="39" t="inlineStr">
        <is>
          <t>Homologación por código Avain (master D-159)</t>
        </is>
      </c>
      <c r="AD5" s="39" t="inlineStr">
        <is>
          <t>No</t>
        </is>
      </c>
      <c r="AE5" s="39" t="n"/>
      <c r="AF5" s="39" t="inlineStr">
        <is>
          <t>Sí</t>
        </is>
      </c>
      <c r="AG5" s="39" t="inlineStr">
        <is>
          <t>D-159</t>
        </is>
      </c>
      <c r="AH5" s="51" t="n">
        <v>2912</v>
      </c>
      <c r="AI5" s="51">
        <f>Q5</f>
        <v/>
      </c>
      <c r="AJ5" s="51">
        <f>$AH5-$AI5</f>
        <v/>
      </c>
      <c r="AK5" s="52" t="n">
        <v>1594.02799793956</v>
      </c>
      <c r="AL5" s="52">
        <f>$AJ5*$AK5</f>
        <v/>
      </c>
      <c r="AM5" s="52">
        <f>$AI5*$AK5</f>
        <v/>
      </c>
      <c r="AN5" s="41" t="inlineStr">
        <is>
          <t>Valorización a validar: relación de cantidades 58 a 1 entre SAP y el recuento físico. Sugiere distinta unidad de medida (SAP por caja o envase y el recuento por unidad). La diferencia económica de esta fila no debe tomarse como definitiva.</t>
        </is>
      </c>
      <c r="AO5" s="39" t="inlineStr">
        <is>
          <t>Homologación: confianza base Media + confianza SAP Media → Media. Otros códigos SAP del master no están en el stock de este centro: 2000364.</t>
        </is>
      </c>
    </row>
    <row r="6">
      <c r="A6" s="5" t="inlineStr">
        <is>
          <t>2000011</t>
        </is>
      </c>
      <c r="B6" s="5" t="inlineStr">
        <is>
          <t>BAJALENGUAS DE MADERA</t>
        </is>
      </c>
      <c r="C6" s="5" t="n"/>
      <c r="D6" s="5" t="inlineStr">
        <is>
          <t>033</t>
        </is>
      </c>
      <c r="E6" s="5" t="inlineStr">
        <is>
          <t>ZDES</t>
        </is>
      </c>
      <c r="F6" s="5" t="inlineStr">
        <is>
          <t>1120</t>
        </is>
      </c>
      <c r="G6" s="5" t="inlineStr">
        <is>
          <t>2021</t>
        </is>
      </c>
      <c r="H6" s="5" t="inlineStr">
        <is>
          <t>C/U</t>
        </is>
      </c>
      <c r="I6" s="6" t="n">
        <v>2636</v>
      </c>
      <c r="J6" s="6" t="n">
        <v>0</v>
      </c>
      <c r="K6" s="5" t="inlineStr">
        <is>
          <t>ARS</t>
        </is>
      </c>
      <c r="L6" s="48" t="n">
        <v>0</v>
      </c>
      <c r="M6" s="48" t="n">
        <v>88337.75</v>
      </c>
      <c r="N6" s="5">
        <f>IFERROR(VLOOKUP(E6,[1]Total!$D$1:$M$446,10,0),0)</f>
        <v/>
      </c>
      <c r="O6" s="11">
        <f>M6/SUM($M$2:$M$679)</f>
        <v/>
      </c>
      <c r="P6" s="49">
        <f>IFERROR(M6/I6,0)</f>
        <v/>
      </c>
      <c r="Q6" s="50" t="n">
        <v>1800</v>
      </c>
      <c r="R6" s="8">
        <f>I6-Q6</f>
        <v/>
      </c>
      <c r="S6" s="49">
        <f>$AK6*R6</f>
        <v/>
      </c>
      <c r="U6" s="39" t="inlineStr">
        <is>
          <t>Stock SAP</t>
        </is>
      </c>
      <c r="V6" s="39" t="inlineStr">
        <is>
          <t>Descartables</t>
        </is>
      </c>
      <c r="W6" s="39" t="inlineStr">
        <is>
          <t>Dentro del alcance</t>
        </is>
      </c>
      <c r="X6" s="42" t="inlineStr">
        <is>
          <t>Media</t>
        </is>
      </c>
      <c r="Y6" s="39" t="inlineStr">
        <is>
          <t>Homologado – confianza Media – pendiente de validación</t>
        </is>
      </c>
      <c r="Z6" s="38" t="inlineStr">
        <is>
          <t>Dar de baja en SAP</t>
        </is>
      </c>
      <c r="AA6" s="39" t="inlineStr">
        <is>
          <t>DESC22</t>
        </is>
      </c>
      <c r="AB6" s="39" t="inlineStr">
        <is>
          <t>Bajalenguas x 1 ud</t>
        </is>
      </c>
      <c r="AC6" s="39" t="inlineStr">
        <is>
          <t>Cruce por nomenclatura SAP</t>
        </is>
      </c>
      <c r="AD6" s="39" t="inlineStr">
        <is>
          <t>No</t>
        </is>
      </c>
      <c r="AE6" s="39" t="n"/>
      <c r="AF6" s="39" t="inlineStr">
        <is>
          <t>No</t>
        </is>
      </c>
      <c r="AG6" s="39" t="n"/>
      <c r="AH6" s="51" t="n">
        <v>2636</v>
      </c>
      <c r="AI6" s="51">
        <f>Q6</f>
        <v/>
      </c>
      <c r="AJ6" s="51">
        <f>$AH6-$AI6</f>
        <v/>
      </c>
      <c r="AK6" s="52" t="n">
        <v>33.51204476479514</v>
      </c>
      <c r="AL6" s="52">
        <f>$AJ6*$AK6</f>
        <v/>
      </c>
      <c r="AM6" s="52">
        <f>$AI6*$AK6</f>
        <v/>
      </c>
      <c r="AN6" s="39" t="n"/>
      <c r="AO6" s="39" t="inlineStr">
        <is>
          <t>Cruce por nomenclatura: similitud 0.62.</t>
        </is>
      </c>
    </row>
    <row r="7">
      <c r="A7" s="5" t="inlineStr">
        <is>
          <t>2000270</t>
        </is>
      </c>
      <c r="B7" s="5" t="inlineStr">
        <is>
          <t>GUANTES DE EXAMINACION TALLE S</t>
        </is>
      </c>
      <c r="C7" s="5" t="n"/>
      <c r="D7" s="5" t="inlineStr">
        <is>
          <t>033</t>
        </is>
      </c>
      <c r="E7" s="5" t="inlineStr">
        <is>
          <t>ZDES</t>
        </is>
      </c>
      <c r="F7" s="5" t="inlineStr">
        <is>
          <t>1120</t>
        </is>
      </c>
      <c r="G7" s="5" t="inlineStr">
        <is>
          <t>2021</t>
        </is>
      </c>
      <c r="H7" s="5" t="inlineStr">
        <is>
          <t>C/U</t>
        </is>
      </c>
      <c r="I7" s="6" t="n">
        <v>2547</v>
      </c>
      <c r="J7" s="6" t="n">
        <v>0</v>
      </c>
      <c r="K7" s="5" t="inlineStr">
        <is>
          <t>ARS</t>
        </is>
      </c>
      <c r="L7" s="48" t="n">
        <v>0</v>
      </c>
      <c r="M7" s="48" t="n">
        <v>276761.46</v>
      </c>
      <c r="N7" s="5">
        <f>IFERROR(VLOOKUP(E7,[1]Total!$D$1:$M$446,10,0),0)</f>
        <v/>
      </c>
      <c r="O7" s="11">
        <f>M7/SUM($M$2:$M$679)</f>
        <v/>
      </c>
      <c r="P7" s="49">
        <f>IFERROR(M7/I7,0)</f>
        <v/>
      </c>
      <c r="Q7" s="50" t="n">
        <v>2810</v>
      </c>
      <c r="R7" s="8">
        <f>I7-Q7</f>
        <v/>
      </c>
      <c r="S7" s="49">
        <f>$AK7*R7</f>
        <v/>
      </c>
      <c r="U7" s="39" t="inlineStr">
        <is>
          <t>Stock SAP</t>
        </is>
      </c>
      <c r="V7" s="39" t="inlineStr">
        <is>
          <t>Descartables</t>
        </is>
      </c>
      <c r="W7" s="39" t="inlineStr">
        <is>
          <t>Dentro del alcance</t>
        </is>
      </c>
      <c r="X7" s="42" t="inlineStr">
        <is>
          <t>Media</t>
        </is>
      </c>
      <c r="Y7" s="39" t="inlineStr">
        <is>
          <t>Homologado – confianza Media – pendiente de validación</t>
        </is>
      </c>
      <c r="Z7" s="37" t="inlineStr">
        <is>
          <t>Dar de alta en SAP</t>
        </is>
      </c>
      <c r="AA7" s="39" t="inlineStr">
        <is>
          <t>DESC66; DESC67; 32</t>
        </is>
      </c>
      <c r="AB7" s="39" t="inlineStr">
        <is>
          <t>Guantes de examinacion Ch c/u; Guantes de examinacion G c/u; GUANTES DE EXAMINACIÓN TALLE S</t>
        </is>
      </c>
      <c r="AC7" s="39" t="inlineStr">
        <is>
          <t>Cruce por nomenclatura SAP; Homologación por código Avain (master D-152); Homologación por código Avain (master K-234)</t>
        </is>
      </c>
      <c r="AD7" s="39" t="inlineStr">
        <is>
          <t>Sí</t>
        </is>
      </c>
      <c r="AE7" s="39" t="inlineStr">
        <is>
          <t>2000270, 2000158, 2000157</t>
        </is>
      </c>
      <c r="AF7" s="39" t="inlineStr">
        <is>
          <t>Sí</t>
        </is>
      </c>
      <c r="AG7" s="39" t="inlineStr">
        <is>
          <t>D-152; K-234</t>
        </is>
      </c>
      <c r="AH7" s="51" t="n">
        <v>2547</v>
      </c>
      <c r="AI7" s="51">
        <f>Q7</f>
        <v/>
      </c>
      <c r="AJ7" s="51">
        <f>$AH7-$AI7</f>
        <v/>
      </c>
      <c r="AK7" s="52" t="n">
        <v>108.6617432273263</v>
      </c>
      <c r="AL7" s="52">
        <f>$AJ7*$AK7</f>
        <v/>
      </c>
      <c r="AM7" s="52">
        <f>$AI7*$AK7</f>
        <v/>
      </c>
      <c r="AN7" s="39" t="n"/>
      <c r="AO7" s="39" t="inlineStr">
        <is>
          <t>Varias denominaciones del inventario físico corresponden a este material SAP (DESC66 Guantes de examinacion Ch c/u; DESC67 Guantes de examinacion G c/u; 32 GUANTES DE EXAMINACIÓN TALLE S). Se sumaron las cantidades físicas. Cruce por nomenclatura: similitud 0.60. Homologación: confianza base Media + confianza SAP Media → Media. El cruce SAP–Avain identificó 3 códigos SAP como posibles equivalentes del mismo ítem de Avain (2000270, 2000158, 2000157). Se imputó al primero (lógica BUSCARV); requiere validación posterior. Homologación: confianza base Media + confianza SAP Media → Media. El cruce SAP–Avain identificó 3 códigos SAP como posibles equivalentes del mismo ítem de Avain (2000270, 2000158, 2000157). Se imputó al primero (lógica BUSCARV); requiere validación posterior.</t>
        </is>
      </c>
    </row>
    <row r="8">
      <c r="A8" s="5" t="inlineStr">
        <is>
          <t>2000028</t>
        </is>
      </c>
      <c r="B8" s="5" t="inlineStr">
        <is>
          <t>JERINGA 10 ML</t>
        </is>
      </c>
      <c r="C8" s="5" t="n"/>
      <c r="D8" s="5" t="inlineStr">
        <is>
          <t>033</t>
        </is>
      </c>
      <c r="E8" s="5" t="inlineStr">
        <is>
          <t>ZDES</t>
        </is>
      </c>
      <c r="F8" s="5" t="inlineStr">
        <is>
          <t>1120</t>
        </is>
      </c>
      <c r="G8" s="5" t="inlineStr">
        <is>
          <t>2021</t>
        </is>
      </c>
      <c r="H8" s="5" t="inlineStr">
        <is>
          <t>C/U</t>
        </is>
      </c>
      <c r="I8" s="6" t="n">
        <v>2117</v>
      </c>
      <c r="J8" s="6" t="n">
        <v>0</v>
      </c>
      <c r="K8" s="5" t="inlineStr">
        <is>
          <t>ARS</t>
        </is>
      </c>
      <c r="L8" s="48" t="n">
        <v>0</v>
      </c>
      <c r="M8" s="48" t="n">
        <v>200907.3</v>
      </c>
      <c r="N8" s="5">
        <f>IFERROR(VLOOKUP(E8,[1]Total!$D$1:$M$446,10,0),0)</f>
        <v/>
      </c>
      <c r="O8" s="11">
        <f>M8/SUM($M$2:$M$679)</f>
        <v/>
      </c>
      <c r="P8" s="49">
        <f>IFERROR(M8/I8,0)</f>
        <v/>
      </c>
      <c r="Q8" s="50" t="n">
        <v>918</v>
      </c>
      <c r="R8" s="8">
        <f>I8-Q8</f>
        <v/>
      </c>
      <c r="S8" s="49">
        <f>$AK8*R8</f>
        <v/>
      </c>
      <c r="U8" s="39" t="inlineStr">
        <is>
          <t>Stock SAP</t>
        </is>
      </c>
      <c r="V8" s="39" t="inlineStr">
        <is>
          <t>Descartables</t>
        </is>
      </c>
      <c r="W8" s="39" t="inlineStr">
        <is>
          <t>Dentro del alcance</t>
        </is>
      </c>
      <c r="X8" s="37" t="inlineStr">
        <is>
          <t>Alta</t>
        </is>
      </c>
      <c r="Y8" s="39" t="inlineStr">
        <is>
          <t>Homologado – confianza Alta</t>
        </is>
      </c>
      <c r="Z8" s="38" t="inlineStr">
        <is>
          <t>Dar de baja en SAP</t>
        </is>
      </c>
      <c r="AA8" s="39" t="inlineStr">
        <is>
          <t>DESC78</t>
        </is>
      </c>
      <c r="AB8" s="39" t="inlineStr">
        <is>
          <t>Jeringas 10 cc</t>
        </is>
      </c>
      <c r="AC8" s="39" t="inlineStr">
        <is>
          <t>Homologación por código Avain (master D-136)</t>
        </is>
      </c>
      <c r="AD8" s="39" t="inlineStr">
        <is>
          <t>No</t>
        </is>
      </c>
      <c r="AE8" s="39" t="n"/>
      <c r="AF8" s="39" t="inlineStr">
        <is>
          <t>Sí</t>
        </is>
      </c>
      <c r="AG8" s="39" t="inlineStr">
        <is>
          <t>D-136</t>
        </is>
      </c>
      <c r="AH8" s="51" t="n">
        <v>2367</v>
      </c>
      <c r="AI8" s="51">
        <f>Q8</f>
        <v/>
      </c>
      <c r="AJ8" s="51">
        <f>$AH8-$AI8</f>
        <v/>
      </c>
      <c r="AK8" s="52" t="n">
        <v>94.90188846641318</v>
      </c>
      <c r="AL8" s="52">
        <f>$AJ8*$AK8</f>
        <v/>
      </c>
      <c r="AM8" s="52">
        <f>$AI8*$AK8</f>
        <v/>
      </c>
      <c r="AN8" s="39" t="n"/>
      <c r="AO8" s="39" t="inlineStr">
        <is>
          <t>Homologación: confianza base Alta + confianza SAP Alta → Alta. El material ocupa 2 filas en la hoja 1120 SJ (lote/almacén). La cantidad SAP y la física de esta vista son el total del material.</t>
        </is>
      </c>
    </row>
    <row r="9">
      <c r="A9" s="5" t="inlineStr">
        <is>
          <t>2000041</t>
        </is>
      </c>
      <c r="B9" s="5" t="inlineStr">
        <is>
          <t>BARBIJO TRIPLE RECTO C/ELÁSTI</t>
        </is>
      </c>
      <c r="C9" s="5" t="n"/>
      <c r="D9" s="5" t="inlineStr">
        <is>
          <t>033</t>
        </is>
      </c>
      <c r="E9" s="5" t="inlineStr">
        <is>
          <t>ZDES</t>
        </is>
      </c>
      <c r="F9" s="5" t="inlineStr">
        <is>
          <t>1120</t>
        </is>
      </c>
      <c r="G9" s="5" t="inlineStr">
        <is>
          <t>2021</t>
        </is>
      </c>
      <c r="H9" s="5" t="inlineStr">
        <is>
          <t>C/U</t>
        </is>
      </c>
      <c r="I9" s="6" t="n">
        <v>2094</v>
      </c>
      <c r="J9" s="6" t="n">
        <v>0</v>
      </c>
      <c r="K9" s="5" t="inlineStr">
        <is>
          <t>ARS</t>
        </is>
      </c>
      <c r="L9" s="48" t="n">
        <v>0</v>
      </c>
      <c r="M9" s="48" t="n">
        <v>334520.96</v>
      </c>
      <c r="N9" s="5">
        <f>IFERROR(VLOOKUP(E9,[1]Total!$D$1:$M$446,10,0),0)</f>
        <v/>
      </c>
      <c r="O9" s="11">
        <f>M9/SUM($M$2:$M$679)</f>
        <v/>
      </c>
      <c r="P9" s="49">
        <f>IFERROR(M9/I9,0)</f>
        <v/>
      </c>
      <c r="Q9" s="50" t="n"/>
      <c r="R9" s="8">
        <f>I9-Q9</f>
        <v/>
      </c>
      <c r="S9" s="49">
        <f>$AK9*R9</f>
        <v/>
      </c>
      <c r="U9" s="39" t="inlineStr">
        <is>
          <t>Stock SAP</t>
        </is>
      </c>
      <c r="V9" s="39" t="inlineStr">
        <is>
          <t>Descartables</t>
        </is>
      </c>
      <c r="W9" s="39" t="inlineStr">
        <is>
          <t>Dentro del alcance</t>
        </is>
      </c>
      <c r="X9" s="39" t="n"/>
      <c r="Y9" s="39" t="inlineStr">
        <is>
          <t>Sin recuento físico en el inventario de Avain</t>
        </is>
      </c>
      <c r="Z9" s="40" t="inlineStr">
        <is>
          <t>Sin recuento físico</t>
        </is>
      </c>
      <c r="AA9" s="39" t="n"/>
      <c r="AB9" s="39" t="n"/>
      <c r="AC9" s="39" t="n"/>
      <c r="AD9" s="39" t="n"/>
      <c r="AE9" s="39" t="n"/>
      <c r="AF9" s="39" t="n"/>
      <c r="AG9" s="39" t="n"/>
      <c r="AH9" s="51" t="n">
        <v>2094</v>
      </c>
      <c r="AI9" s="51">
        <f>Q9</f>
        <v/>
      </c>
      <c r="AJ9" s="51">
        <f>$AH9-$AI9</f>
        <v/>
      </c>
      <c r="AK9" s="52" t="n">
        <v>159.7521298949379</v>
      </c>
      <c r="AL9" s="52">
        <f>$AJ9*$AK9</f>
        <v/>
      </c>
      <c r="AM9" s="52">
        <f>$AI9*$AK9</f>
        <v/>
      </c>
      <c r="AN9" s="39" t="n"/>
      <c r="AO9" s="39" t="n"/>
    </row>
    <row r="10">
      <c r="A10" s="5" t="inlineStr">
        <is>
          <t>2000023</t>
        </is>
      </c>
      <c r="B10" s="5" t="inlineStr">
        <is>
          <t>GUIA MACROGOTERO Nª14</t>
        </is>
      </c>
      <c r="C10" s="5" t="n"/>
      <c r="D10" s="5" t="inlineStr">
        <is>
          <t>033</t>
        </is>
      </c>
      <c r="E10" s="5" t="inlineStr">
        <is>
          <t>ZDES</t>
        </is>
      </c>
      <c r="F10" s="5" t="inlineStr">
        <is>
          <t>1120</t>
        </is>
      </c>
      <c r="G10" s="5" t="inlineStr">
        <is>
          <t>2021</t>
        </is>
      </c>
      <c r="H10" s="5" t="inlineStr">
        <is>
          <t>C/U</t>
        </is>
      </c>
      <c r="I10" s="6" t="n">
        <v>2075</v>
      </c>
      <c r="J10" s="6" t="n">
        <v>0</v>
      </c>
      <c r="K10" s="5" t="inlineStr">
        <is>
          <t>ARS</t>
        </is>
      </c>
      <c r="L10" s="48" t="n">
        <v>0</v>
      </c>
      <c r="M10" s="48" t="n">
        <v>569620.36</v>
      </c>
      <c r="N10" s="5">
        <f>IFERROR(VLOOKUP(E10,[1]Total!$D$1:$M$446,10,0),0)</f>
        <v/>
      </c>
      <c r="O10" s="11">
        <f>M10/SUM($M$2:$M$679)</f>
        <v/>
      </c>
      <c r="P10" s="49">
        <f>IFERROR(M10/I10,0)</f>
        <v/>
      </c>
      <c r="Q10" s="50" t="n">
        <v>1090</v>
      </c>
      <c r="R10" s="8">
        <f>I10-Q10</f>
        <v/>
      </c>
      <c r="S10" s="49">
        <f>$AK10*R10</f>
        <v/>
      </c>
      <c r="U10" s="39" t="inlineStr">
        <is>
          <t>Stock SAP</t>
        </is>
      </c>
      <c r="V10" s="39" t="inlineStr">
        <is>
          <t>Descartables</t>
        </is>
      </c>
      <c r="W10" s="39" t="inlineStr">
        <is>
          <t>Dentro del alcance</t>
        </is>
      </c>
      <c r="X10" s="42" t="inlineStr">
        <is>
          <t>Media</t>
        </is>
      </c>
      <c r="Y10" s="39" t="inlineStr">
        <is>
          <t>Homologado – confianza Media – pendiente de validación</t>
        </is>
      </c>
      <c r="Z10" s="38" t="inlineStr">
        <is>
          <t>Dar de baja en SAP</t>
        </is>
      </c>
      <c r="AA10" s="39" t="inlineStr">
        <is>
          <t>DESC73</t>
        </is>
      </c>
      <c r="AB10" s="39" t="inlineStr">
        <is>
          <t>Guia Macrogotero</t>
        </is>
      </c>
      <c r="AC10" s="39" t="inlineStr">
        <is>
          <t>Homologación por código Avain (master D-131)</t>
        </is>
      </c>
      <c r="AD10" s="39" t="inlineStr">
        <is>
          <t>No</t>
        </is>
      </c>
      <c r="AE10" s="39" t="n"/>
      <c r="AF10" s="39" t="inlineStr">
        <is>
          <t>Sí</t>
        </is>
      </c>
      <c r="AG10" s="39" t="inlineStr">
        <is>
          <t>D-131</t>
        </is>
      </c>
      <c r="AH10" s="51" t="n">
        <v>2075</v>
      </c>
      <c r="AI10" s="51">
        <f>Q10</f>
        <v/>
      </c>
      <c r="AJ10" s="51">
        <f>$AH10-$AI10</f>
        <v/>
      </c>
      <c r="AK10" s="52" t="n">
        <v>274.5158361445783</v>
      </c>
      <c r="AL10" s="52">
        <f>$AJ10*$AK10</f>
        <v/>
      </c>
      <c r="AM10" s="52">
        <f>$AI10*$AK10</f>
        <v/>
      </c>
      <c r="AN10" s="39" t="n"/>
      <c r="AO10" s="39" t="inlineStr">
        <is>
          <t>Homologación: confianza base Media + confianza SAP Alta → Media.</t>
        </is>
      </c>
    </row>
    <row r="11">
      <c r="A11" s="5" t="inlineStr">
        <is>
          <t>2000008</t>
        </is>
      </c>
      <c r="B11" s="5" t="inlineStr">
        <is>
          <t>AGUJA HIPODERMICA 21G x 1 - 25/8</t>
        </is>
      </c>
      <c r="C11" s="5" t="n"/>
      <c r="D11" s="5" t="inlineStr">
        <is>
          <t>033</t>
        </is>
      </c>
      <c r="E11" s="5" t="inlineStr">
        <is>
          <t>ZDES</t>
        </is>
      </c>
      <c r="F11" s="5" t="inlineStr">
        <is>
          <t>1120</t>
        </is>
      </c>
      <c r="G11" s="5" t="inlineStr">
        <is>
          <t>2021</t>
        </is>
      </c>
      <c r="H11" s="5" t="inlineStr">
        <is>
          <t>C/U</t>
        </is>
      </c>
      <c r="I11" s="6" t="n">
        <v>1548</v>
      </c>
      <c r="J11" s="6" t="n">
        <v>0</v>
      </c>
      <c r="K11" s="5" t="inlineStr">
        <is>
          <t>ARS</t>
        </is>
      </c>
      <c r="L11" s="48" t="n">
        <v>0</v>
      </c>
      <c r="M11" s="48" t="n">
        <v>38660.94</v>
      </c>
      <c r="N11" s="5">
        <f>IFERROR(VLOOKUP(E11,[1]Total!$D$1:$M$446,10,0),0)</f>
        <v/>
      </c>
      <c r="O11" s="11">
        <f>M11/SUM($M$2:$M$679)</f>
        <v/>
      </c>
      <c r="P11" s="49">
        <f>IFERROR(M11/I11,0)</f>
        <v/>
      </c>
      <c r="Q11" s="50" t="n">
        <v>975</v>
      </c>
      <c r="R11" s="8">
        <f>I11-Q11</f>
        <v/>
      </c>
      <c r="S11" s="49">
        <f>$AK11*R11</f>
        <v/>
      </c>
      <c r="U11" s="39" t="inlineStr">
        <is>
          <t>Stock SAP</t>
        </is>
      </c>
      <c r="V11" s="39" t="inlineStr">
        <is>
          <t>Descartables</t>
        </is>
      </c>
      <c r="W11" s="39" t="inlineStr">
        <is>
          <t>Dentro del alcance</t>
        </is>
      </c>
      <c r="X11" s="37" t="inlineStr">
        <is>
          <t>Alta</t>
        </is>
      </c>
      <c r="Y11" s="39" t="inlineStr">
        <is>
          <t>Homologado – confianza Alta</t>
        </is>
      </c>
      <c r="Z11" s="38" t="inlineStr">
        <is>
          <t>Dar de baja en SAP</t>
        </is>
      </c>
      <c r="AA11" s="39" t="inlineStr">
        <is>
          <t>DESC12</t>
        </is>
      </c>
      <c r="AB11" s="39" t="inlineStr">
        <is>
          <t>Agujas 25/8</t>
        </is>
      </c>
      <c r="AC11" s="39" t="inlineStr">
        <is>
          <t>Homologación por código Avain (master D-138)</t>
        </is>
      </c>
      <c r="AD11" s="39" t="inlineStr">
        <is>
          <t>No</t>
        </is>
      </c>
      <c r="AE11" s="39" t="n"/>
      <c r="AF11" s="39" t="inlineStr">
        <is>
          <t>Sí</t>
        </is>
      </c>
      <c r="AG11" s="39" t="inlineStr">
        <is>
          <t>D-138</t>
        </is>
      </c>
      <c r="AH11" s="51" t="n">
        <v>1548</v>
      </c>
      <c r="AI11" s="51">
        <f>Q11</f>
        <v/>
      </c>
      <c r="AJ11" s="51">
        <f>$AH11-$AI11</f>
        <v/>
      </c>
      <c r="AK11" s="52" t="n">
        <v>24.97476744186047</v>
      </c>
      <c r="AL11" s="52">
        <f>$AJ11*$AK11</f>
        <v/>
      </c>
      <c r="AM11" s="52">
        <f>$AI11*$AK11</f>
        <v/>
      </c>
      <c r="AN11" s="39" t="n"/>
      <c r="AO11" s="39" t="inlineStr">
        <is>
          <t>Homologación: confianza base Alta + confianza SAP Alta → Alta.</t>
        </is>
      </c>
    </row>
    <row r="12">
      <c r="A12" s="5" t="inlineStr">
        <is>
          <t>1000182</t>
        </is>
      </c>
      <c r="B12" s="5" t="inlineStr">
        <is>
          <t>METOCLOPRAMIDA COMPRIMIDO</t>
        </is>
      </c>
      <c r="C12" s="5" t="inlineStr">
        <is>
          <t>00000</t>
        </is>
      </c>
      <c r="D12" s="5" t="inlineStr">
        <is>
          <t>033</t>
        </is>
      </c>
      <c r="E12" s="5" t="inlineStr">
        <is>
          <t>ZMED</t>
        </is>
      </c>
      <c r="F12" s="5" t="inlineStr">
        <is>
          <t>1120</t>
        </is>
      </c>
      <c r="G12" s="5" t="inlineStr">
        <is>
          <t>2021</t>
        </is>
      </c>
      <c r="H12" s="5" t="inlineStr">
        <is>
          <t>C/U</t>
        </is>
      </c>
      <c r="I12" s="6" t="n">
        <v>1530</v>
      </c>
      <c r="J12" s="6" t="n">
        <v>0</v>
      </c>
      <c r="K12" s="5" t="inlineStr">
        <is>
          <t>ARS</t>
        </is>
      </c>
      <c r="L12" s="48" t="n">
        <v>0</v>
      </c>
      <c r="M12" s="48" t="n">
        <v>115788.86</v>
      </c>
      <c r="N12" s="5">
        <f>IFERROR(VLOOKUP(E12,[1]Total!$D$1:$M$446,10,0),0)</f>
        <v/>
      </c>
      <c r="O12" s="11">
        <f>M12/SUM($M$2:$M$679)</f>
        <v/>
      </c>
      <c r="P12" s="49">
        <f>IFERROR(M12/I12,0)</f>
        <v/>
      </c>
      <c r="Q12" s="50" t="n">
        <v>300</v>
      </c>
      <c r="R12" s="8">
        <f>I12-Q12</f>
        <v/>
      </c>
      <c r="S12" s="49">
        <f>$AK12*R12</f>
        <v/>
      </c>
      <c r="U12" s="39" t="inlineStr">
        <is>
          <t>Stock SAP</t>
        </is>
      </c>
      <c r="V12" s="39" t="inlineStr">
        <is>
          <t>Medicamentos</t>
        </is>
      </c>
      <c r="W12" s="39" t="inlineStr">
        <is>
          <t>Dentro del alcance</t>
        </is>
      </c>
      <c r="X12" s="37" t="inlineStr">
        <is>
          <t>Alta</t>
        </is>
      </c>
      <c r="Y12" s="39" t="inlineStr">
        <is>
          <t>Homologado – confianza Alta</t>
        </is>
      </c>
      <c r="Z12" s="38" t="inlineStr">
        <is>
          <t>Dar de baja en SAP</t>
        </is>
      </c>
      <c r="AA12" s="39" t="inlineStr">
        <is>
          <t>MED132</t>
        </is>
      </c>
      <c r="AB12" s="39" t="inlineStr">
        <is>
          <t>Metoclopramida S/L comp</t>
        </is>
      </c>
      <c r="AC12" s="39" t="inlineStr">
        <is>
          <t>Cruce por nomenclatura SAP</t>
        </is>
      </c>
      <c r="AD12" s="39" t="inlineStr">
        <is>
          <t>No</t>
        </is>
      </c>
      <c r="AE12" s="39" t="n"/>
      <c r="AF12" s="39" t="inlineStr">
        <is>
          <t>No</t>
        </is>
      </c>
      <c r="AG12" s="39" t="n"/>
      <c r="AH12" s="51" t="n">
        <v>1530</v>
      </c>
      <c r="AI12" s="51">
        <f>Q12</f>
        <v/>
      </c>
      <c r="AJ12" s="51">
        <f>$AH12-$AI12</f>
        <v/>
      </c>
      <c r="AK12" s="52" t="n">
        <v>75.67899346405228</v>
      </c>
      <c r="AL12" s="52">
        <f>$AJ12*$AK12</f>
        <v/>
      </c>
      <c r="AM12" s="52">
        <f>$AI12*$AK12</f>
        <v/>
      </c>
      <c r="AN12" s="39" t="n"/>
      <c r="AO12" s="39" t="inlineStr">
        <is>
          <t>Cruce por nomenclatura: similitud 0.87.</t>
        </is>
      </c>
    </row>
    <row r="13">
      <c r="A13" s="5" t="inlineStr">
        <is>
          <t>1000124</t>
        </is>
      </c>
      <c r="B13" s="5" t="inlineStr">
        <is>
          <t>IBUPROFENO COMP 600MG</t>
        </is>
      </c>
      <c r="C13" s="5" t="inlineStr">
        <is>
          <t>00172</t>
        </is>
      </c>
      <c r="D13" s="5" t="inlineStr">
        <is>
          <t>033</t>
        </is>
      </c>
      <c r="E13" s="5" t="inlineStr">
        <is>
          <t>ZMED</t>
        </is>
      </c>
      <c r="F13" s="5" t="inlineStr">
        <is>
          <t>1120</t>
        </is>
      </c>
      <c r="G13" s="5" t="inlineStr">
        <is>
          <t>2021</t>
        </is>
      </c>
      <c r="H13" s="5" t="inlineStr">
        <is>
          <t>C/U</t>
        </is>
      </c>
      <c r="I13" s="6" t="n">
        <v>1330</v>
      </c>
      <c r="J13" s="6" t="n">
        <v>0</v>
      </c>
      <c r="K13" s="5" t="inlineStr">
        <is>
          <t>ARS</t>
        </is>
      </c>
      <c r="L13" s="48" t="n">
        <v>0</v>
      </c>
      <c r="M13" s="48" t="n">
        <v>83645.45</v>
      </c>
      <c r="N13" s="5">
        <f>IFERROR(VLOOKUP(E13,[1]Total!$D$1:$M$446,10,0),0)</f>
        <v/>
      </c>
      <c r="O13" s="11">
        <f>M13/SUM($M$2:$M$679)</f>
        <v/>
      </c>
      <c r="P13" s="49">
        <f>IFERROR(M13/I13,0)</f>
        <v/>
      </c>
      <c r="Q13" s="50" t="n">
        <v>222</v>
      </c>
      <c r="R13" s="8">
        <f>I13-Q13</f>
        <v/>
      </c>
      <c r="S13" s="49">
        <f>$AK13*R13</f>
        <v/>
      </c>
      <c r="U13" s="39" t="inlineStr">
        <is>
          <t>Stock SAP</t>
        </is>
      </c>
      <c r="V13" s="39" t="inlineStr">
        <is>
          <t>Medicamentos</t>
        </is>
      </c>
      <c r="W13" s="39" t="inlineStr">
        <is>
          <t>Dentro del alcance</t>
        </is>
      </c>
      <c r="X13" s="37" t="inlineStr">
        <is>
          <t>Alta</t>
        </is>
      </c>
      <c r="Y13" s="39" t="inlineStr">
        <is>
          <t>Homologado – confianza Alta</t>
        </is>
      </c>
      <c r="Z13" s="38" t="inlineStr">
        <is>
          <t>Dar de baja en SAP</t>
        </is>
      </c>
      <c r="AA13" s="39" t="inlineStr">
        <is>
          <t>MED102</t>
        </is>
      </c>
      <c r="AB13" s="39" t="inlineStr">
        <is>
          <t>Ibuprofeno Comp x 600 mg</t>
        </is>
      </c>
      <c r="AC13" s="39" t="inlineStr">
        <is>
          <t>Homologación por código Avain (master M01-005)</t>
        </is>
      </c>
      <c r="AD13" s="39" t="inlineStr">
        <is>
          <t>No</t>
        </is>
      </c>
      <c r="AE13" s="39" t="n"/>
      <c r="AF13" s="39" t="inlineStr">
        <is>
          <t>Sí</t>
        </is>
      </c>
      <c r="AG13" s="39" t="inlineStr">
        <is>
          <t>M01-005</t>
        </is>
      </c>
      <c r="AH13" s="51" t="n">
        <v>5940</v>
      </c>
      <c r="AI13" s="51">
        <f>Q13</f>
        <v/>
      </c>
      <c r="AJ13" s="51">
        <f>$AH13-$AI13</f>
        <v/>
      </c>
      <c r="AK13" s="52" t="n">
        <v>62.89131818181817</v>
      </c>
      <c r="AL13" s="52">
        <f>$AJ13*$AK13</f>
        <v/>
      </c>
      <c r="AM13" s="52">
        <f>$AI13*$AK13</f>
        <v/>
      </c>
      <c r="AN13" s="39" t="n"/>
      <c r="AO13" s="39" t="inlineStr">
        <is>
          <t>Homologación: confianza base Alta + confianza SAP Alta → Alta. El material ocupa 16 filas en la hoja 1120 SJ (lote/almacén). La cantidad SAP y la física de esta vista son el total del material.</t>
        </is>
      </c>
    </row>
    <row r="14">
      <c r="A14" s="5" t="inlineStr">
        <is>
          <t>1000124</t>
        </is>
      </c>
      <c r="B14" s="5" t="inlineStr">
        <is>
          <t>IBUPROFENO COMP 600MG</t>
        </is>
      </c>
      <c r="C14" s="5" t="inlineStr">
        <is>
          <t>00000</t>
        </is>
      </c>
      <c r="D14" s="5" t="inlineStr">
        <is>
          <t>033</t>
        </is>
      </c>
      <c r="E14" s="5" t="inlineStr">
        <is>
          <t>ZMED</t>
        </is>
      </c>
      <c r="F14" s="5" t="inlineStr">
        <is>
          <t>1120</t>
        </is>
      </c>
      <c r="G14" s="5" t="inlineStr">
        <is>
          <t>2021</t>
        </is>
      </c>
      <c r="H14" s="5" t="inlineStr">
        <is>
          <t>C/U</t>
        </is>
      </c>
      <c r="I14" s="6" t="n">
        <v>1280</v>
      </c>
      <c r="J14" s="6" t="n">
        <v>0</v>
      </c>
      <c r="K14" s="5" t="inlineStr">
        <is>
          <t>ARS</t>
        </is>
      </c>
      <c r="L14" s="48" t="n">
        <v>0</v>
      </c>
      <c r="M14" s="48" t="n">
        <v>80500.89</v>
      </c>
      <c r="N14" s="5">
        <f>IFERROR(VLOOKUP(E14,[1]Total!$D$1:$M$446,10,0),0)</f>
        <v/>
      </c>
      <c r="O14" s="11">
        <f>M14/SUM($M$2:$M$679)</f>
        <v/>
      </c>
      <c r="P14" s="49">
        <f>IFERROR(M14/I14,0)</f>
        <v/>
      </c>
      <c r="Q14" s="50" t="n"/>
      <c r="R14" s="8">
        <f>I14-Q14</f>
        <v/>
      </c>
      <c r="S14" s="49">
        <f>$AK14*R14</f>
        <v/>
      </c>
      <c r="U14" s="39" t="inlineStr">
        <is>
          <t>Stock SAP</t>
        </is>
      </c>
      <c r="V14" s="39" t="inlineStr">
        <is>
          <t>Medicamentos</t>
        </is>
      </c>
      <c r="W14" s="39" t="inlineStr">
        <is>
          <t>Dentro del alcance</t>
        </is>
      </c>
      <c r="X14" s="37" t="inlineStr">
        <is>
          <t>Alta</t>
        </is>
      </c>
      <c r="Y14" s="39" t="inlineStr">
        <is>
          <t>Homologado – confianza Alta</t>
        </is>
      </c>
      <c r="Z14" s="38" t="inlineStr">
        <is>
          <t>Dar de baja en SAP</t>
        </is>
      </c>
      <c r="AA14" s="39" t="inlineStr">
        <is>
          <t>MED102</t>
        </is>
      </c>
      <c r="AB14" s="39" t="inlineStr">
        <is>
          <t>Ibuprofeno Comp x 600 mg</t>
        </is>
      </c>
      <c r="AC14" s="39" t="inlineStr">
        <is>
          <t>Homologación por código Avain (master M01-005)</t>
        </is>
      </c>
      <c r="AD14" s="39" t="inlineStr">
        <is>
          <t>No</t>
        </is>
      </c>
      <c r="AE14" s="39" t="n"/>
      <c r="AF14" s="39" t="inlineStr">
        <is>
          <t>Sí</t>
        </is>
      </c>
      <c r="AG14" s="39" t="inlineStr">
        <is>
          <t>M01-005</t>
        </is>
      </c>
      <c r="AH14" s="51" t="n"/>
      <c r="AI14" s="51" t="n"/>
      <c r="AJ14" s="51" t="n"/>
      <c r="AK14" s="52" t="n">
        <v>62.89131818181817</v>
      </c>
      <c r="AL14" s="52" t="n"/>
      <c r="AM14" s="52" t="n"/>
      <c r="AN14" s="39" t="n"/>
      <c r="AO14" s="39" t="inlineStr">
        <is>
          <t>La cantidad física del material se imputó en la fila 13 (primera fila del material). Homologación: confianza base Alta + confianza SAP Alta → Alta. El material ocupa 16 filas en la hoja 1120 SJ (lote/almacén). La cantidad SAP y la física de esta vista son el total del material.</t>
        </is>
      </c>
    </row>
    <row r="15">
      <c r="A15" s="5" t="inlineStr">
        <is>
          <t>2000009</t>
        </is>
      </c>
      <c r="B15" s="5" t="inlineStr">
        <is>
          <t>AGUJA HIPODERMICA 21G x 1 ½ - 40/8</t>
        </is>
      </c>
      <c r="C15" s="5" t="n"/>
      <c r="D15" s="5" t="inlineStr">
        <is>
          <t>033</t>
        </is>
      </c>
      <c r="E15" s="5" t="inlineStr">
        <is>
          <t>ZDES</t>
        </is>
      </c>
      <c r="F15" s="5" t="inlineStr">
        <is>
          <t>1120</t>
        </is>
      </c>
      <c r="G15" s="5" t="inlineStr">
        <is>
          <t>2021</t>
        </is>
      </c>
      <c r="H15" s="5" t="inlineStr">
        <is>
          <t>C/U</t>
        </is>
      </c>
      <c r="I15" s="6" t="n">
        <v>1229</v>
      </c>
      <c r="J15" s="6" t="n">
        <v>0</v>
      </c>
      <c r="K15" s="5" t="inlineStr">
        <is>
          <t>ARS</t>
        </is>
      </c>
      <c r="L15" s="48" t="n">
        <v>0</v>
      </c>
      <c r="M15" s="48" t="n">
        <v>68561.82000000001</v>
      </c>
      <c r="N15" s="5">
        <f>IFERROR(VLOOKUP(E15,[1]Total!$D$1:$M$446,10,0),0)</f>
        <v/>
      </c>
      <c r="O15" s="11">
        <f>M15/SUM($M$2:$M$679)</f>
        <v/>
      </c>
      <c r="P15" s="49">
        <f>IFERROR(M15/I15,0)</f>
        <v/>
      </c>
      <c r="Q15" s="50" t="n">
        <v>100</v>
      </c>
      <c r="R15" s="8">
        <f>I15-Q15</f>
        <v/>
      </c>
      <c r="S15" s="49">
        <f>$AK15*R15</f>
        <v/>
      </c>
      <c r="U15" s="39" t="inlineStr">
        <is>
          <t>Stock SAP</t>
        </is>
      </c>
      <c r="V15" s="39" t="inlineStr">
        <is>
          <t>Descartables</t>
        </is>
      </c>
      <c r="W15" s="39" t="inlineStr">
        <is>
          <t>Dentro del alcance</t>
        </is>
      </c>
      <c r="X15" s="37" t="inlineStr">
        <is>
          <t>Alta</t>
        </is>
      </c>
      <c r="Y15" s="39" t="inlineStr">
        <is>
          <t>Homologado – confianza Alta</t>
        </is>
      </c>
      <c r="Z15" s="38" t="inlineStr">
        <is>
          <t>Dar de baja en SAP</t>
        </is>
      </c>
      <c r="AA15" s="39" t="inlineStr">
        <is>
          <t>DESC13</t>
        </is>
      </c>
      <c r="AB15" s="39" t="inlineStr">
        <is>
          <t>Agujas 40/8</t>
        </is>
      </c>
      <c r="AC15" s="39" t="inlineStr">
        <is>
          <t>Homologación por código Avain (master D-139)</t>
        </is>
      </c>
      <c r="AD15" s="39" t="inlineStr">
        <is>
          <t>No</t>
        </is>
      </c>
      <c r="AE15" s="39" t="n"/>
      <c r="AF15" s="39" t="inlineStr">
        <is>
          <t>Sí</t>
        </is>
      </c>
      <c r="AG15" s="39" t="inlineStr">
        <is>
          <t>D-139</t>
        </is>
      </c>
      <c r="AH15" s="51" t="n">
        <v>1229</v>
      </c>
      <c r="AI15" s="51">
        <f>Q15</f>
        <v/>
      </c>
      <c r="AJ15" s="51">
        <f>$AH15-$AI15</f>
        <v/>
      </c>
      <c r="AK15" s="52" t="n">
        <v>55.78667209113101</v>
      </c>
      <c r="AL15" s="52">
        <f>$AJ15*$AK15</f>
        <v/>
      </c>
      <c r="AM15" s="52">
        <f>$AI15*$AK15</f>
        <v/>
      </c>
      <c r="AN15" s="39" t="n"/>
      <c r="AO15" s="39" t="inlineStr">
        <is>
          <t>Homologación: confianza base Alta + confianza SAP Alta → Alta.</t>
        </is>
      </c>
    </row>
    <row r="16">
      <c r="A16" s="5" t="inlineStr">
        <is>
          <t>1000478</t>
        </is>
      </c>
      <c r="B16" s="5" t="inlineStr">
        <is>
          <t>DEXAMETASONA 8MG/2ML AMP(DESCONTINUADO)</t>
        </is>
      </c>
      <c r="C16" s="5" t="inlineStr">
        <is>
          <t>00000</t>
        </is>
      </c>
      <c r="D16" s="5" t="inlineStr">
        <is>
          <t>033</t>
        </is>
      </c>
      <c r="E16" s="5" t="inlineStr">
        <is>
          <t>ZMED</t>
        </is>
      </c>
      <c r="F16" s="5" t="inlineStr">
        <is>
          <t>1120</t>
        </is>
      </c>
      <c r="G16" s="5" t="inlineStr">
        <is>
          <t>2021</t>
        </is>
      </c>
      <c r="H16" s="5" t="inlineStr">
        <is>
          <t>C/U</t>
        </is>
      </c>
      <c r="I16" s="6" t="n">
        <v>1201</v>
      </c>
      <c r="J16" s="6" t="n">
        <v>0</v>
      </c>
      <c r="K16" s="5" t="inlineStr">
        <is>
          <t>ARS</t>
        </is>
      </c>
      <c r="L16" s="48" t="n">
        <v>0</v>
      </c>
      <c r="M16" s="48" t="n">
        <v>843947.64</v>
      </c>
      <c r="N16" s="5">
        <f>IFERROR(VLOOKUP(E16,[1]Total!$D$1:$M$446,10,0),0)</f>
        <v/>
      </c>
      <c r="O16" s="11">
        <f>M16/SUM($M$2:$M$679)</f>
        <v/>
      </c>
      <c r="P16" s="49">
        <f>IFERROR(M16/I16,0)</f>
        <v/>
      </c>
      <c r="Q16" s="50" t="n">
        <v>100</v>
      </c>
      <c r="R16" s="8">
        <f>I16-Q16</f>
        <v/>
      </c>
      <c r="S16" s="49">
        <f>$AK16*R16</f>
        <v/>
      </c>
      <c r="U16" s="39" t="inlineStr">
        <is>
          <t>Stock SAP</t>
        </is>
      </c>
      <c r="V16" s="39" t="inlineStr">
        <is>
          <t>Medicamentos</t>
        </is>
      </c>
      <c r="W16" s="39" t="inlineStr">
        <is>
          <t>Dentro del alcance</t>
        </is>
      </c>
      <c r="X16" s="37" t="inlineStr">
        <is>
          <t>Alta</t>
        </is>
      </c>
      <c r="Y16" s="39" t="inlineStr">
        <is>
          <t>Homologado – confianza Alta</t>
        </is>
      </c>
      <c r="Z16" s="38" t="inlineStr">
        <is>
          <t>Dar de baja en SAP</t>
        </is>
      </c>
      <c r="AA16" s="39" t="inlineStr">
        <is>
          <t>MED55</t>
        </is>
      </c>
      <c r="AB16" s="39" t="inlineStr">
        <is>
          <t>Dexametasona 8mg Amp x 2 ml</t>
        </is>
      </c>
      <c r="AC16" s="39" t="inlineStr">
        <is>
          <t>Homologación por código Avain (master M06-001)</t>
        </is>
      </c>
      <c r="AD16" s="39" t="inlineStr">
        <is>
          <t>No</t>
        </is>
      </c>
      <c r="AE16" s="39" t="n"/>
      <c r="AF16" s="39" t="inlineStr">
        <is>
          <t>Sí</t>
        </is>
      </c>
      <c r="AG16" s="39" t="inlineStr">
        <is>
          <t>M06-001</t>
        </is>
      </c>
      <c r="AH16" s="51" t="n">
        <v>2853</v>
      </c>
      <c r="AI16" s="51">
        <f>Q16</f>
        <v/>
      </c>
      <c r="AJ16" s="51">
        <f>$AH16-$AI16</f>
        <v/>
      </c>
      <c r="AK16" s="52" t="n">
        <v>702.7041044514547</v>
      </c>
      <c r="AL16" s="52">
        <f>$AJ16*$AK16</f>
        <v/>
      </c>
      <c r="AM16" s="52">
        <f>$AI16*$AK16</f>
        <v/>
      </c>
      <c r="AN16" s="39" t="n"/>
      <c r="AO16" s="39" t="inlineStr">
        <is>
          <t>Homologación: confianza base Alta + confianza SAP Alta → Alta. El material ocupa 12 filas en la hoja 1120 SJ (lote/almacén). La cantidad SAP y la física de esta vista son el total del material.</t>
        </is>
      </c>
    </row>
    <row r="17">
      <c r="A17" s="5" t="inlineStr">
        <is>
          <t>1000105</t>
        </is>
      </c>
      <c r="B17" s="5" t="inlineStr">
        <is>
          <t>METOCLOPRAMIDA 10MG/2ML AMPOLLA</t>
        </is>
      </c>
      <c r="C17" s="5" t="inlineStr">
        <is>
          <t>00000</t>
        </is>
      </c>
      <c r="D17" s="5" t="inlineStr">
        <is>
          <t>033</t>
        </is>
      </c>
      <c r="E17" s="5" t="inlineStr">
        <is>
          <t>ZMED</t>
        </is>
      </c>
      <c r="F17" s="5" t="inlineStr">
        <is>
          <t>1120</t>
        </is>
      </c>
      <c r="G17" s="5" t="inlineStr">
        <is>
          <t>2021</t>
        </is>
      </c>
      <c r="H17" s="5" t="inlineStr">
        <is>
          <t>C/U</t>
        </is>
      </c>
      <c r="I17" s="6" t="n">
        <v>1195</v>
      </c>
      <c r="J17" s="6" t="n">
        <v>0</v>
      </c>
      <c r="K17" s="5" t="inlineStr">
        <is>
          <t>ARS</t>
        </is>
      </c>
      <c r="L17" s="48" t="n">
        <v>0</v>
      </c>
      <c r="M17" s="48" t="n">
        <v>509475.96</v>
      </c>
      <c r="N17" s="5">
        <f>IFERROR(VLOOKUP(E17,[1]Total!$D$1:$M$446,10,0),0)</f>
        <v/>
      </c>
      <c r="O17" s="11">
        <f>M17/SUM($M$2:$M$679)</f>
        <v/>
      </c>
      <c r="P17" s="49">
        <f>IFERROR(M17/I17,0)</f>
        <v/>
      </c>
      <c r="Q17" s="50" t="n">
        <v>451</v>
      </c>
      <c r="R17" s="8">
        <f>I17-Q17</f>
        <v/>
      </c>
      <c r="S17" s="49">
        <f>$AK17*R17</f>
        <v/>
      </c>
      <c r="U17" s="39" t="inlineStr">
        <is>
          <t>Stock SAP</t>
        </is>
      </c>
      <c r="V17" s="39" t="inlineStr">
        <is>
          <t>Medicamentos</t>
        </is>
      </c>
      <c r="W17" s="39" t="inlineStr">
        <is>
          <t>Dentro del alcance</t>
        </is>
      </c>
      <c r="X17" s="37" t="inlineStr">
        <is>
          <t>Alta</t>
        </is>
      </c>
      <c r="Y17" s="39" t="inlineStr">
        <is>
          <t>Homologado – confianza Alta</t>
        </is>
      </c>
      <c r="Z17" s="38" t="inlineStr">
        <is>
          <t>Dar de baja en SAP</t>
        </is>
      </c>
      <c r="AA17" s="39" t="inlineStr">
        <is>
          <t>MED130</t>
        </is>
      </c>
      <c r="AB17" s="39" t="inlineStr">
        <is>
          <t>Metoclopramida 10 mg Amp x 2 ml</t>
        </is>
      </c>
      <c r="AC17" s="39" t="inlineStr">
        <is>
          <t>Homologación por código Avain (master M08-001)</t>
        </is>
      </c>
      <c r="AD17" s="39" t="inlineStr">
        <is>
          <t>No</t>
        </is>
      </c>
      <c r="AE17" s="39" t="n"/>
      <c r="AF17" s="39" t="inlineStr">
        <is>
          <t>Sí</t>
        </is>
      </c>
      <c r="AG17" s="39" t="inlineStr">
        <is>
          <t>M08-001</t>
        </is>
      </c>
      <c r="AH17" s="51" t="n">
        <v>1845</v>
      </c>
      <c r="AI17" s="51">
        <f>Q17</f>
        <v/>
      </c>
      <c r="AJ17" s="51">
        <f>$AH17-$AI17</f>
        <v/>
      </c>
      <c r="AK17" s="52" t="n">
        <v>426.3397181571816</v>
      </c>
      <c r="AL17" s="52">
        <f>$AJ17*$AK17</f>
        <v/>
      </c>
      <c r="AM17" s="52">
        <f>$AI17*$AK17</f>
        <v/>
      </c>
      <c r="AN17" s="39" t="n"/>
      <c r="AO17" s="39" t="inlineStr">
        <is>
          <t>Homologación: confianza base Alta + confianza SAP Alta → Alta. El material ocupa 7 filas en la hoja 1120 SJ (lote/almacén). La cantidad SAP y la física de esta vista son el total del material.</t>
        </is>
      </c>
    </row>
    <row r="18">
      <c r="A18" s="5" t="inlineStr">
        <is>
          <t>1000144</t>
        </is>
      </c>
      <c r="B18" s="5" t="inlineStr">
        <is>
          <t>LORATADINA 10 MG COMP</t>
        </is>
      </c>
      <c r="C18" s="5" t="inlineStr">
        <is>
          <t>00000</t>
        </is>
      </c>
      <c r="D18" s="5" t="inlineStr">
        <is>
          <t>033</t>
        </is>
      </c>
      <c r="E18" s="5" t="inlineStr">
        <is>
          <t>ZMED</t>
        </is>
      </c>
      <c r="F18" s="5" t="inlineStr">
        <is>
          <t>1120</t>
        </is>
      </c>
      <c r="G18" s="5" t="inlineStr">
        <is>
          <t>2021</t>
        </is>
      </c>
      <c r="H18" s="5" t="inlineStr">
        <is>
          <t>C/U</t>
        </is>
      </c>
      <c r="I18" s="6" t="n">
        <v>1120</v>
      </c>
      <c r="J18" s="6" t="n">
        <v>0</v>
      </c>
      <c r="K18" s="5" t="inlineStr">
        <is>
          <t>ARS</t>
        </is>
      </c>
      <c r="L18" s="48" t="n">
        <v>0</v>
      </c>
      <c r="M18" s="48" t="n">
        <v>50620.69</v>
      </c>
      <c r="N18" s="5">
        <f>IFERROR(VLOOKUP(E18,[1]Total!$D$1:$M$446,10,0),0)</f>
        <v/>
      </c>
      <c r="O18" s="11">
        <f>M18/SUM($M$2:$M$679)</f>
        <v/>
      </c>
      <c r="P18" s="49">
        <f>IFERROR(M18/I18,0)</f>
        <v/>
      </c>
      <c r="Q18" s="50" t="n"/>
      <c r="R18" s="8">
        <f>I18-Q18</f>
        <v/>
      </c>
      <c r="S18" s="49">
        <f>$AK18*R18</f>
        <v/>
      </c>
      <c r="U18" s="39" t="inlineStr">
        <is>
          <t>Stock SAP</t>
        </is>
      </c>
      <c r="V18" s="39" t="inlineStr">
        <is>
          <t>Medicamentos</t>
        </is>
      </c>
      <c r="W18" s="39" t="inlineStr">
        <is>
          <t>Dentro del alcance</t>
        </is>
      </c>
      <c r="X18" s="39" t="n"/>
      <c r="Y18" s="39" t="inlineStr">
        <is>
          <t>Sin recuento físico en el inventario de Avain</t>
        </is>
      </c>
      <c r="Z18" s="40" t="inlineStr">
        <is>
          <t>Sin recuento físico</t>
        </is>
      </c>
      <c r="AA18" s="39" t="n"/>
      <c r="AB18" s="39" t="n"/>
      <c r="AC18" s="39" t="n"/>
      <c r="AD18" s="39" t="n"/>
      <c r="AE18" s="39" t="n"/>
      <c r="AF18" s="39" t="n"/>
      <c r="AG18" s="39" t="n"/>
      <c r="AH18" s="51" t="n">
        <v>1170</v>
      </c>
      <c r="AI18" s="51">
        <f>Q18</f>
        <v/>
      </c>
      <c r="AJ18" s="51">
        <f>$AH18-$AI18</f>
        <v/>
      </c>
      <c r="AK18" s="52" t="n">
        <v>45.19704273504274</v>
      </c>
      <c r="AL18" s="52">
        <f>$AJ18*$AK18</f>
        <v/>
      </c>
      <c r="AM18" s="52">
        <f>$AI18*$AK18</f>
        <v/>
      </c>
      <c r="AN18" s="39" t="n"/>
      <c r="AO18" s="39" t="inlineStr">
        <is>
          <t>El material ocupa 2 filas en la hoja 1120 SJ (lote/almacén). La cantidad SAP y la física de esta vista son el total del material.</t>
        </is>
      </c>
    </row>
    <row r="19">
      <c r="A19" s="5" t="inlineStr">
        <is>
          <t>1000129</t>
        </is>
      </c>
      <c r="B19" s="5" t="inlineStr">
        <is>
          <t>KETOROLAC 10MG SUBLINGUAL</t>
        </is>
      </c>
      <c r="C19" s="5" t="inlineStr">
        <is>
          <t>00000</t>
        </is>
      </c>
      <c r="D19" s="5" t="inlineStr">
        <is>
          <t>033</t>
        </is>
      </c>
      <c r="E19" s="5" t="inlineStr">
        <is>
          <t>ZMED</t>
        </is>
      </c>
      <c r="F19" s="5" t="inlineStr">
        <is>
          <t>1120</t>
        </is>
      </c>
      <c r="G19" s="5" t="inlineStr">
        <is>
          <t>2021</t>
        </is>
      </c>
      <c r="H19" s="5" t="inlineStr">
        <is>
          <t>C/U</t>
        </is>
      </c>
      <c r="I19" s="6" t="n">
        <v>1100</v>
      </c>
      <c r="J19" s="6" t="n">
        <v>0</v>
      </c>
      <c r="K19" s="5" t="inlineStr">
        <is>
          <t>ARS</t>
        </is>
      </c>
      <c r="L19" s="48" t="n">
        <v>0</v>
      </c>
      <c r="M19" s="48" t="n">
        <v>69770.67999999999</v>
      </c>
      <c r="N19" s="5">
        <f>IFERROR(VLOOKUP(E19,[1]Total!$D$1:$M$446,10,0),0)</f>
        <v/>
      </c>
      <c r="O19" s="11">
        <f>M19/SUM($M$2:$M$679)</f>
        <v/>
      </c>
      <c r="P19" s="49">
        <f>IFERROR(M19/I19,0)</f>
        <v/>
      </c>
      <c r="Q19" s="50" t="n">
        <v>920</v>
      </c>
      <c r="R19" s="8">
        <f>I19-Q19</f>
        <v/>
      </c>
      <c r="S19" s="49">
        <f>$AK19*R19</f>
        <v/>
      </c>
      <c r="U19" s="39" t="inlineStr">
        <is>
          <t>Stock SAP</t>
        </is>
      </c>
      <c r="V19" s="39" t="inlineStr">
        <is>
          <t>Medicamentos</t>
        </is>
      </c>
      <c r="W19" s="39" t="inlineStr">
        <is>
          <t>Dentro del alcance</t>
        </is>
      </c>
      <c r="X19" s="37" t="inlineStr">
        <is>
          <t>Alta</t>
        </is>
      </c>
      <c r="Y19" s="39" t="inlineStr">
        <is>
          <t>Homologado – confianza Alta</t>
        </is>
      </c>
      <c r="Z19" s="38" t="inlineStr">
        <is>
          <t>Dar de baja en SAP</t>
        </is>
      </c>
      <c r="AA19" s="39" t="inlineStr">
        <is>
          <t>MED110</t>
        </is>
      </c>
      <c r="AB19" s="39" t="inlineStr">
        <is>
          <t>Ketorolac Comp SL X 10 mg</t>
        </is>
      </c>
      <c r="AC19" s="39" t="inlineStr">
        <is>
          <t>Homologación por código Avain (master M01-006)</t>
        </is>
      </c>
      <c r="AD19" s="39" t="inlineStr">
        <is>
          <t>No</t>
        </is>
      </c>
      <c r="AE19" s="39" t="n"/>
      <c r="AF19" s="39" t="inlineStr">
        <is>
          <t>Sí</t>
        </is>
      </c>
      <c r="AG19" s="39" t="inlineStr">
        <is>
          <t>M01-006</t>
        </is>
      </c>
      <c r="AH19" s="51" t="n">
        <v>1693</v>
      </c>
      <c r="AI19" s="51">
        <f>Q19</f>
        <v/>
      </c>
      <c r="AJ19" s="51">
        <f>$AH19-$AI19</f>
        <v/>
      </c>
      <c r="AK19" s="52" t="n">
        <v>63.42787950383934</v>
      </c>
      <c r="AL19" s="52">
        <f>$AJ19*$AK19</f>
        <v/>
      </c>
      <c r="AM19" s="52">
        <f>$AI19*$AK19</f>
        <v/>
      </c>
      <c r="AN19" s="39" t="n"/>
      <c r="AO19" s="39" t="inlineStr">
        <is>
          <t>Homologación: confianza base Alta + confianza SAP Alta → Alta. El material ocupa 7 filas en la hoja 1120 SJ (lote/almacén). La cantidad SAP y la física de esta vista son el total del material.</t>
        </is>
      </c>
    </row>
    <row r="20">
      <c r="A20" s="5" t="inlineStr">
        <is>
          <t>2000007</t>
        </is>
      </c>
      <c r="B20" s="5" t="inlineStr">
        <is>
          <t>AGUJA HIPODERMICA 25G x ⅝ - 16/5</t>
        </is>
      </c>
      <c r="C20" s="5" t="n"/>
      <c r="D20" s="5" t="inlineStr">
        <is>
          <t>033</t>
        </is>
      </c>
      <c r="E20" s="5" t="inlineStr">
        <is>
          <t>ZDES</t>
        </is>
      </c>
      <c r="F20" s="5" t="inlineStr">
        <is>
          <t>1120</t>
        </is>
      </c>
      <c r="G20" s="5" t="inlineStr">
        <is>
          <t>2021</t>
        </is>
      </c>
      <c r="H20" s="5" t="inlineStr">
        <is>
          <t>C/U</t>
        </is>
      </c>
      <c r="I20" s="6" t="n">
        <v>1020</v>
      </c>
      <c r="J20" s="6" t="n">
        <v>0</v>
      </c>
      <c r="K20" s="5" t="inlineStr">
        <is>
          <t>ARS</t>
        </is>
      </c>
      <c r="L20" s="48" t="n">
        <v>0</v>
      </c>
      <c r="M20" s="48" t="n">
        <v>28280.46</v>
      </c>
      <c r="N20" s="5">
        <f>IFERROR(VLOOKUP(E20,[1]Total!$D$1:$M$446,10,0),0)</f>
        <v/>
      </c>
      <c r="O20" s="11">
        <f>M20/SUM($M$2:$M$679)</f>
        <v/>
      </c>
      <c r="P20" s="49">
        <f>IFERROR(M20/I20,0)</f>
        <v/>
      </c>
      <c r="Q20" s="50" t="n">
        <v>300</v>
      </c>
      <c r="R20" s="8">
        <f>I20-Q20</f>
        <v/>
      </c>
      <c r="S20" s="49">
        <f>$AK20*R20</f>
        <v/>
      </c>
      <c r="U20" s="39" t="inlineStr">
        <is>
          <t>Stock SAP</t>
        </is>
      </c>
      <c r="V20" s="39" t="inlineStr">
        <is>
          <t>Descartables</t>
        </is>
      </c>
      <c r="W20" s="39" t="inlineStr">
        <is>
          <t>Dentro del alcance</t>
        </is>
      </c>
      <c r="X20" s="37" t="inlineStr">
        <is>
          <t>Alta</t>
        </is>
      </c>
      <c r="Y20" s="39" t="inlineStr">
        <is>
          <t>Homologado – confianza Alta</t>
        </is>
      </c>
      <c r="Z20" s="38" t="inlineStr">
        <is>
          <t>Dar de baja en SAP</t>
        </is>
      </c>
      <c r="AA20" s="39" t="inlineStr">
        <is>
          <t>DESC11</t>
        </is>
      </c>
      <c r="AB20" s="39" t="inlineStr">
        <is>
          <t>Agujas 16/5</t>
        </is>
      </c>
      <c r="AC20" s="39" t="inlineStr">
        <is>
          <t>Homologación por código Avain (master D-140)</t>
        </is>
      </c>
      <c r="AD20" s="39" t="inlineStr">
        <is>
          <t>No</t>
        </is>
      </c>
      <c r="AE20" s="39" t="n"/>
      <c r="AF20" s="39" t="inlineStr">
        <is>
          <t>Sí</t>
        </is>
      </c>
      <c r="AG20" s="39" t="inlineStr">
        <is>
          <t>D-140</t>
        </is>
      </c>
      <c r="AH20" s="51" t="n">
        <v>1020</v>
      </c>
      <c r="AI20" s="51">
        <f>Q20</f>
        <v/>
      </c>
      <c r="AJ20" s="51">
        <f>$AH20-$AI20</f>
        <v/>
      </c>
      <c r="AK20" s="52" t="n">
        <v>27.72594117647059</v>
      </c>
      <c r="AL20" s="52">
        <f>$AJ20*$AK20</f>
        <v/>
      </c>
      <c r="AM20" s="52">
        <f>$AI20*$AK20</f>
        <v/>
      </c>
      <c r="AN20" s="39" t="n"/>
      <c r="AO20" s="39" t="inlineStr">
        <is>
          <t>Homologación: confianza base Alta + confianza SAP Alta → Alta.</t>
        </is>
      </c>
    </row>
    <row r="21">
      <c r="A21" s="5" t="inlineStr">
        <is>
          <t>1000125</t>
        </is>
      </c>
      <c r="B21" s="5" t="inlineStr">
        <is>
          <t>DICLOFENAC 75 MG COMPRIMIDOS</t>
        </is>
      </c>
      <c r="C21" s="5" t="inlineStr">
        <is>
          <t>53727</t>
        </is>
      </c>
      <c r="D21" s="5" t="inlineStr">
        <is>
          <t>033</t>
        </is>
      </c>
      <c r="E21" s="5" t="inlineStr">
        <is>
          <t>ZMED</t>
        </is>
      </c>
      <c r="F21" s="5" t="inlineStr">
        <is>
          <t>1120</t>
        </is>
      </c>
      <c r="G21" s="5" t="inlineStr">
        <is>
          <t>2021</t>
        </is>
      </c>
      <c r="H21" s="5" t="inlineStr">
        <is>
          <t>C/U</t>
        </is>
      </c>
      <c r="I21" s="6" t="n">
        <v>1005</v>
      </c>
      <c r="J21" s="6" t="n">
        <v>0</v>
      </c>
      <c r="K21" s="5" t="inlineStr">
        <is>
          <t>ARS</t>
        </is>
      </c>
      <c r="L21" s="48" t="n">
        <v>0</v>
      </c>
      <c r="M21" s="48" t="n">
        <v>102983.23</v>
      </c>
      <c r="N21" s="5">
        <f>IFERROR(VLOOKUP(E21,[1]Total!$D$1:$M$446,10,0),0)</f>
        <v/>
      </c>
      <c r="O21" s="11">
        <f>M21/SUM($M$2:$M$679)</f>
        <v/>
      </c>
      <c r="P21" s="49">
        <f>IFERROR(M21/I21,0)</f>
        <v/>
      </c>
      <c r="Q21" s="50" t="n">
        <v>945</v>
      </c>
      <c r="R21" s="8">
        <f>I21-Q21</f>
        <v/>
      </c>
      <c r="S21" s="49">
        <f>$AK21*R21</f>
        <v/>
      </c>
      <c r="U21" s="39" t="inlineStr">
        <is>
          <t>Stock SAP</t>
        </is>
      </c>
      <c r="V21" s="39" t="inlineStr">
        <is>
          <t>Medicamentos</t>
        </is>
      </c>
      <c r="W21" s="39" t="inlineStr">
        <is>
          <t>Dentro del alcance</t>
        </is>
      </c>
      <c r="X21" s="37" t="inlineStr">
        <is>
          <t>Alta</t>
        </is>
      </c>
      <c r="Y21" s="39" t="inlineStr">
        <is>
          <t>Homologado – confianza Alta</t>
        </is>
      </c>
      <c r="Z21" s="38" t="inlineStr">
        <is>
          <t>Dar de baja en SAP</t>
        </is>
      </c>
      <c r="AA21" s="39" t="inlineStr">
        <is>
          <t>MED64</t>
        </is>
      </c>
      <c r="AB21" s="39" t="inlineStr">
        <is>
          <t>Diclofenac Comp x 75 mg</t>
        </is>
      </c>
      <c r="AC21" s="39" t="inlineStr">
        <is>
          <t>Homologación por nombre Avain (master M01-002)</t>
        </is>
      </c>
      <c r="AD21" s="39" t="inlineStr">
        <is>
          <t>No</t>
        </is>
      </c>
      <c r="AE21" s="39" t="n"/>
      <c r="AF21" s="39" t="inlineStr">
        <is>
          <t>Sí</t>
        </is>
      </c>
      <c r="AG21" s="39" t="inlineStr">
        <is>
          <t>M01-002</t>
        </is>
      </c>
      <c r="AH21" s="51" t="n">
        <v>2243</v>
      </c>
      <c r="AI21" s="51">
        <f>Q21</f>
        <v/>
      </c>
      <c r="AJ21" s="51">
        <f>$AH21-$AI21</f>
        <v/>
      </c>
      <c r="AK21" s="52" t="n">
        <v>102.4708827463219</v>
      </c>
      <c r="AL21" s="52">
        <f>$AJ21*$AK21</f>
        <v/>
      </c>
      <c r="AM21" s="52">
        <f>$AI21*$AK21</f>
        <v/>
      </c>
      <c r="AN21" s="39" t="n"/>
      <c r="AO21" s="39" t="inlineStr">
        <is>
          <t>Homologación: confianza base Alta + confianza SAP Alta → Alta. El material ocupa 7 filas en la hoja 1120 SJ (lote/almacén). La cantidad SAP y la física de esta vista son el total del material.</t>
        </is>
      </c>
    </row>
    <row r="22">
      <c r="A22" s="5" t="inlineStr">
        <is>
          <t>1000124</t>
        </is>
      </c>
      <c r="B22" s="5" t="inlineStr">
        <is>
          <t>IBUPROFENO COMP 600MG</t>
        </is>
      </c>
      <c r="C22" s="5" t="inlineStr">
        <is>
          <t>783492</t>
        </is>
      </c>
      <c r="D22" s="5" t="inlineStr">
        <is>
          <t>033</t>
        </is>
      </c>
      <c r="E22" s="5" t="inlineStr">
        <is>
          <t>ZMED</t>
        </is>
      </c>
      <c r="F22" s="5" t="inlineStr">
        <is>
          <t>1120</t>
        </is>
      </c>
      <c r="G22" s="5" t="inlineStr">
        <is>
          <t>2010</t>
        </is>
      </c>
      <c r="H22" s="5" t="inlineStr">
        <is>
          <t>C/U</t>
        </is>
      </c>
      <c r="I22" s="6" t="n">
        <v>1000</v>
      </c>
      <c r="J22" s="6" t="n">
        <v>0</v>
      </c>
      <c r="K22" s="5" t="inlineStr">
        <is>
          <t>ARS</t>
        </is>
      </c>
      <c r="L22" s="48" t="n">
        <v>0</v>
      </c>
      <c r="M22" s="48" t="n">
        <v>62891.32</v>
      </c>
      <c r="N22" s="5">
        <f>IFERROR(VLOOKUP(E22,[1]Total!$D$1:$M$446,10,0),0)</f>
        <v/>
      </c>
      <c r="O22" s="11">
        <f>M22/SUM($M$2:$M$679)</f>
        <v/>
      </c>
      <c r="P22" s="49">
        <f>IFERROR(M22/I22,0)</f>
        <v/>
      </c>
      <c r="Q22" s="50" t="n"/>
      <c r="R22" s="8">
        <f>I22-Q22</f>
        <v/>
      </c>
      <c r="S22" s="49">
        <f>$AK22*R22</f>
        <v/>
      </c>
      <c r="U22" s="39" t="inlineStr">
        <is>
          <t>Stock SAP</t>
        </is>
      </c>
      <c r="V22" s="39" t="inlineStr">
        <is>
          <t>Medicamentos</t>
        </is>
      </c>
      <c r="W22" s="39" t="inlineStr">
        <is>
          <t>Dentro del alcance</t>
        </is>
      </c>
      <c r="X22" s="37" t="inlineStr">
        <is>
          <t>Alta</t>
        </is>
      </c>
      <c r="Y22" s="39" t="inlineStr">
        <is>
          <t>Homologado – confianza Alta</t>
        </is>
      </c>
      <c r="Z22" s="38" t="inlineStr">
        <is>
          <t>Dar de baja en SAP</t>
        </is>
      </c>
      <c r="AA22" s="39" t="inlineStr">
        <is>
          <t>MED102</t>
        </is>
      </c>
      <c r="AB22" s="39" t="inlineStr">
        <is>
          <t>Ibuprofeno Comp x 600 mg</t>
        </is>
      </c>
      <c r="AC22" s="39" t="inlineStr">
        <is>
          <t>Homologación por código Avain (master M01-005)</t>
        </is>
      </c>
      <c r="AD22" s="39" t="inlineStr">
        <is>
          <t>No</t>
        </is>
      </c>
      <c r="AE22" s="39" t="n"/>
      <c r="AF22" s="39" t="inlineStr">
        <is>
          <t>Sí</t>
        </is>
      </c>
      <c r="AG22" s="39" t="inlineStr">
        <is>
          <t>M01-005</t>
        </is>
      </c>
      <c r="AH22" s="51" t="n"/>
      <c r="AI22" s="51" t="n"/>
      <c r="AJ22" s="51" t="n"/>
      <c r="AK22" s="52" t="n">
        <v>62.89131818181817</v>
      </c>
      <c r="AL22" s="52" t="n"/>
      <c r="AM22" s="52" t="n"/>
      <c r="AN22" s="39" t="n"/>
      <c r="AO22" s="39" t="inlineStr">
        <is>
          <t>La cantidad física del material se imputó en la fila 13 (primera fila del material). Homologación: confianza base Alta + confianza SAP Alta → Alta. El material ocupa 16 filas en la hoja 1120 SJ (lote/almacén). La cantidad SAP y la física de esta vista son el total del material.</t>
        </is>
      </c>
    </row>
    <row r="23">
      <c r="A23" s="5" t="inlineStr">
        <is>
          <t>1000816</t>
        </is>
      </c>
      <c r="B23" s="5" t="inlineStr">
        <is>
          <t>AMOXICILINA+AC.CLA 875MG/125MG x 14 COMP</t>
        </is>
      </c>
      <c r="C23" s="5" t="inlineStr">
        <is>
          <t>00000</t>
        </is>
      </c>
      <c r="D23" s="5" t="inlineStr">
        <is>
          <t>033</t>
        </is>
      </c>
      <c r="E23" s="5" t="inlineStr">
        <is>
          <t>ZMED</t>
        </is>
      </c>
      <c r="F23" s="5" t="inlineStr">
        <is>
          <t>1120</t>
        </is>
      </c>
      <c r="G23" s="5" t="inlineStr">
        <is>
          <t>2021</t>
        </is>
      </c>
      <c r="H23" s="5" t="inlineStr">
        <is>
          <t>C/U</t>
        </is>
      </c>
      <c r="I23" s="6" t="n">
        <v>916</v>
      </c>
      <c r="J23" s="6" t="n">
        <v>0</v>
      </c>
      <c r="K23" s="5" t="inlineStr">
        <is>
          <t>ARS</t>
        </is>
      </c>
      <c r="L23" s="48" t="n">
        <v>0</v>
      </c>
      <c r="M23" s="48" t="n">
        <v>1020315.98</v>
      </c>
      <c r="N23" s="5">
        <f>IFERROR(VLOOKUP(E23,[1]Total!$D$1:$M$446,10,0),0)</f>
        <v/>
      </c>
      <c r="O23" s="11">
        <f>M23/SUM($M$2:$M$679)</f>
        <v/>
      </c>
      <c r="P23" s="49">
        <f>IFERROR(M23/I23,0)</f>
        <v/>
      </c>
      <c r="Q23" s="50" t="n"/>
      <c r="R23" s="8">
        <f>I23-Q23</f>
        <v/>
      </c>
      <c r="S23" s="49">
        <f>$AK23*R23</f>
        <v/>
      </c>
      <c r="U23" s="39" t="inlineStr">
        <is>
          <t>Stock SAP</t>
        </is>
      </c>
      <c r="V23" s="39" t="inlineStr">
        <is>
          <t>Medicamentos</t>
        </is>
      </c>
      <c r="W23" s="39" t="inlineStr">
        <is>
          <t>Dentro del alcance</t>
        </is>
      </c>
      <c r="X23" s="39" t="n"/>
      <c r="Y23" s="39" t="inlineStr">
        <is>
          <t>Sin recuento físico en el inventario de Avain</t>
        </is>
      </c>
      <c r="Z23" s="40" t="inlineStr">
        <is>
          <t>Sin recuento físico</t>
        </is>
      </c>
      <c r="AA23" s="39" t="n"/>
      <c r="AB23" s="39" t="n"/>
      <c r="AC23" s="39" t="n"/>
      <c r="AD23" s="39" t="n"/>
      <c r="AE23" s="39" t="n"/>
      <c r="AF23" s="39" t="n"/>
      <c r="AG23" s="39" t="n"/>
      <c r="AH23" s="51" t="n">
        <v>1336</v>
      </c>
      <c r="AI23" s="51">
        <f>Q23</f>
        <v/>
      </c>
      <c r="AJ23" s="51">
        <f>$AH23-$AI23</f>
        <v/>
      </c>
      <c r="AK23" s="52" t="n">
        <v>1113.882073353293</v>
      </c>
      <c r="AL23" s="52">
        <f>$AJ23*$AK23</f>
        <v/>
      </c>
      <c r="AM23" s="52">
        <f>$AI23*$AK23</f>
        <v/>
      </c>
      <c r="AN23" s="39" t="n"/>
      <c r="AO23" s="39" t="inlineStr">
        <is>
          <t>El material ocupa 2 filas en la hoja 1120 SJ (lote/almacén). La cantidad SAP y la física de esta vista son el total del material.</t>
        </is>
      </c>
    </row>
    <row r="24">
      <c r="A24" s="5" t="inlineStr">
        <is>
          <t>1000196</t>
        </is>
      </c>
      <c r="B24" s="5" t="inlineStr">
        <is>
          <t>KETOROLAC 30 MG/1ML AMP</t>
        </is>
      </c>
      <c r="C24" s="5" t="inlineStr">
        <is>
          <t>00000</t>
        </is>
      </c>
      <c r="D24" s="5" t="inlineStr">
        <is>
          <t>033</t>
        </is>
      </c>
      <c r="E24" s="5" t="inlineStr">
        <is>
          <t>ZMED</t>
        </is>
      </c>
      <c r="F24" s="5" t="inlineStr">
        <is>
          <t>1120</t>
        </is>
      </c>
      <c r="G24" s="5" t="inlineStr">
        <is>
          <t>2021</t>
        </is>
      </c>
      <c r="H24" s="5" t="inlineStr">
        <is>
          <t>C/U</t>
        </is>
      </c>
      <c r="I24" s="6" t="n">
        <v>900</v>
      </c>
      <c r="J24" s="6" t="n">
        <v>0</v>
      </c>
      <c r="K24" s="5" t="inlineStr">
        <is>
          <t>ARS</t>
        </is>
      </c>
      <c r="L24" s="48" t="n">
        <v>0</v>
      </c>
      <c r="M24" s="48" t="n">
        <v>527701.2</v>
      </c>
      <c r="N24" s="5">
        <f>IFERROR(VLOOKUP(E24,[1]Total!$D$1:$M$446,10,0),0)</f>
        <v/>
      </c>
      <c r="O24" s="11">
        <f>M24/SUM($M$2:$M$679)</f>
        <v/>
      </c>
      <c r="P24" s="49">
        <f>IFERROR(M24/I24,0)</f>
        <v/>
      </c>
      <c r="Q24" s="50" t="n">
        <v>83</v>
      </c>
      <c r="R24" s="8">
        <f>I24-Q24</f>
        <v/>
      </c>
      <c r="S24" s="49">
        <f>$AK24*R24</f>
        <v/>
      </c>
      <c r="U24" s="39" t="inlineStr">
        <is>
          <t>Stock SAP</t>
        </is>
      </c>
      <c r="V24" s="39" t="inlineStr">
        <is>
          <t>Medicamentos</t>
        </is>
      </c>
      <c r="W24" s="39" t="inlineStr">
        <is>
          <t>Dentro del alcance</t>
        </is>
      </c>
      <c r="X24" s="37" t="inlineStr">
        <is>
          <t>Alta</t>
        </is>
      </c>
      <c r="Y24" s="39" t="inlineStr">
        <is>
          <t>Homologado – confianza Alta</t>
        </is>
      </c>
      <c r="Z24" s="38" t="inlineStr">
        <is>
          <t>Dar de baja en SAP</t>
        </is>
      </c>
      <c r="AA24" s="39" t="inlineStr">
        <is>
          <t>MED109</t>
        </is>
      </c>
      <c r="AB24" s="39" t="inlineStr">
        <is>
          <t>Ketorolac 30mg Amp x 1 ml</t>
        </is>
      </c>
      <c r="AC24" s="39" t="inlineStr">
        <is>
          <t>Homologación por código Avain (master M01-007)</t>
        </is>
      </c>
      <c r="AD24" s="39" t="inlineStr">
        <is>
          <t>No</t>
        </is>
      </c>
      <c r="AE24" s="39" t="n"/>
      <c r="AF24" s="39" t="inlineStr">
        <is>
          <t>Sí</t>
        </is>
      </c>
      <c r="AG24" s="39" t="inlineStr">
        <is>
          <t>M01-007</t>
        </is>
      </c>
      <c r="AH24" s="51" t="n">
        <v>912</v>
      </c>
      <c r="AI24" s="51">
        <f>Q24</f>
        <v/>
      </c>
      <c r="AJ24" s="51">
        <f>$AH24-$AI24</f>
        <v/>
      </c>
      <c r="AK24" s="52" t="n">
        <v>586.3346710526315</v>
      </c>
      <c r="AL24" s="52">
        <f>$AJ24*$AK24</f>
        <v/>
      </c>
      <c r="AM24" s="52">
        <f>$AI24*$AK24</f>
        <v/>
      </c>
      <c r="AN24" s="39" t="n"/>
      <c r="AO24" s="39" t="inlineStr">
        <is>
          <t>Homologación: confianza base Alta + confianza SAP Alta → Alta. El material ocupa 2 filas en la hoja 1120 SJ (lote/almacén). La cantidad SAP y la física de esta vista son el total del material.</t>
        </is>
      </c>
    </row>
    <row r="25">
      <c r="A25" s="5" t="inlineStr">
        <is>
          <t>2000005</t>
        </is>
      </c>
      <c r="B25" s="5" t="inlineStr">
        <is>
          <t>CATETER INTRAVENOSO 20G T/ABBOCATH</t>
        </is>
      </c>
      <c r="C25" s="5" t="n"/>
      <c r="D25" s="5" t="inlineStr">
        <is>
          <t>033</t>
        </is>
      </c>
      <c r="E25" s="5" t="inlineStr">
        <is>
          <t>ZDES</t>
        </is>
      </c>
      <c r="F25" s="5" t="inlineStr">
        <is>
          <t>1120</t>
        </is>
      </c>
      <c r="G25" s="5" t="inlineStr">
        <is>
          <t>2021</t>
        </is>
      </c>
      <c r="H25" s="5" t="inlineStr">
        <is>
          <t>C/U</t>
        </is>
      </c>
      <c r="I25" s="6" t="n">
        <v>870</v>
      </c>
      <c r="J25" s="6" t="n">
        <v>0</v>
      </c>
      <c r="K25" s="5" t="inlineStr">
        <is>
          <t>ARS</t>
        </is>
      </c>
      <c r="L25" s="48" t="n">
        <v>0</v>
      </c>
      <c r="M25" s="48" t="n">
        <v>153631.22</v>
      </c>
      <c r="N25" s="5">
        <f>IFERROR(VLOOKUP(E25,[1]Total!$D$1:$M$446,10,0),0)</f>
        <v/>
      </c>
      <c r="O25" s="11">
        <f>M25/SUM($M$2:$M$679)</f>
        <v/>
      </c>
      <c r="P25" s="49">
        <f>IFERROR(M25/I25,0)</f>
        <v/>
      </c>
      <c r="Q25" s="50" t="n">
        <v>272</v>
      </c>
      <c r="R25" s="8">
        <f>I25-Q25</f>
        <v/>
      </c>
      <c r="S25" s="49">
        <f>$AK25*R25</f>
        <v/>
      </c>
      <c r="U25" s="39" t="inlineStr">
        <is>
          <t>Stock SAP</t>
        </is>
      </c>
      <c r="V25" s="39" t="inlineStr">
        <is>
          <t>Descartables</t>
        </is>
      </c>
      <c r="W25" s="39" t="inlineStr">
        <is>
          <t>Dentro del alcance</t>
        </is>
      </c>
      <c r="X25" s="37" t="inlineStr">
        <is>
          <t>Alta</t>
        </is>
      </c>
      <c r="Y25" s="39" t="inlineStr">
        <is>
          <t>Homologado – confianza Alta</t>
        </is>
      </c>
      <c r="Z25" s="38" t="inlineStr">
        <is>
          <t>Dar de baja en SAP</t>
        </is>
      </c>
      <c r="AA25" s="39" t="inlineStr">
        <is>
          <t>DESC4</t>
        </is>
      </c>
      <c r="AB25" s="39" t="inlineStr">
        <is>
          <t>Abbocath Nº 20</t>
        </is>
      </c>
      <c r="AC25" s="39" t="inlineStr">
        <is>
          <t>Homologación por código Avain (master D-128)</t>
        </is>
      </c>
      <c r="AD25" s="39" t="inlineStr">
        <is>
          <t>No</t>
        </is>
      </c>
      <c r="AE25" s="39" t="n"/>
      <c r="AF25" s="39" t="inlineStr">
        <is>
          <t>Sí</t>
        </is>
      </c>
      <c r="AG25" s="39" t="inlineStr">
        <is>
          <t>D-128</t>
        </is>
      </c>
      <c r="AH25" s="51" t="n">
        <v>870</v>
      </c>
      <c r="AI25" s="51">
        <f>Q25</f>
        <v/>
      </c>
      <c r="AJ25" s="51">
        <f>$AH25-$AI25</f>
        <v/>
      </c>
      <c r="AK25" s="52" t="n">
        <v>176.5876091954023</v>
      </c>
      <c r="AL25" s="52">
        <f>$AJ25*$AK25</f>
        <v/>
      </c>
      <c r="AM25" s="52">
        <f>$AI25*$AK25</f>
        <v/>
      </c>
      <c r="AN25" s="39" t="n"/>
      <c r="AO25" s="39" t="inlineStr">
        <is>
          <t>Homologación: confianza base Alta + confianza SAP Alta → Alta.</t>
        </is>
      </c>
    </row>
    <row r="26">
      <c r="A26" s="5" t="inlineStr">
        <is>
          <t>1000470</t>
        </is>
      </c>
      <c r="B26" s="5" t="inlineStr">
        <is>
          <t>PARACETAMOL COMP 1 GRAMO</t>
        </is>
      </c>
      <c r="C26" s="5" t="inlineStr">
        <is>
          <t>03161</t>
        </is>
      </c>
      <c r="D26" s="5" t="inlineStr">
        <is>
          <t>033</t>
        </is>
      </c>
      <c r="E26" s="5" t="inlineStr">
        <is>
          <t>ZMED</t>
        </is>
      </c>
      <c r="F26" s="5" t="inlineStr">
        <is>
          <t>1120</t>
        </is>
      </c>
      <c r="G26" s="5" t="inlineStr">
        <is>
          <t>2021</t>
        </is>
      </c>
      <c r="H26" s="5" t="inlineStr">
        <is>
          <t>C/U</t>
        </is>
      </c>
      <c r="I26" s="6" t="n">
        <v>800</v>
      </c>
      <c r="J26" s="6" t="n">
        <v>0</v>
      </c>
      <c r="K26" s="5" t="inlineStr">
        <is>
          <t>ARS</t>
        </is>
      </c>
      <c r="L26" s="48" t="n">
        <v>0</v>
      </c>
      <c r="M26" s="48" t="n">
        <v>69725.7</v>
      </c>
      <c r="N26" s="5">
        <f>IFERROR(VLOOKUP(E26,[1]Total!$D$1:$M$446,10,0),0)</f>
        <v/>
      </c>
      <c r="O26" s="11">
        <f>M26/SUM($M$2:$M$679)</f>
        <v/>
      </c>
      <c r="P26" s="49">
        <f>IFERROR(M26/I26,0)</f>
        <v/>
      </c>
      <c r="Q26" s="50" t="n"/>
      <c r="R26" s="8">
        <f>I26-Q26</f>
        <v/>
      </c>
      <c r="S26" s="49">
        <f>$AK26*R26</f>
        <v/>
      </c>
      <c r="U26" s="39" t="inlineStr">
        <is>
          <t>Stock SAP</t>
        </is>
      </c>
      <c r="V26" s="39" t="inlineStr">
        <is>
          <t>Medicamentos</t>
        </is>
      </c>
      <c r="W26" s="39" t="inlineStr">
        <is>
          <t>Dentro del alcance</t>
        </is>
      </c>
      <c r="X26" s="38" t="inlineStr">
        <is>
          <t>Baja</t>
        </is>
      </c>
      <c r="Y26" s="39" t="inlineStr">
        <is>
          <t>Homologado – confianza Baja – pendiente de validación</t>
        </is>
      </c>
      <c r="Z26" s="38" t="inlineStr">
        <is>
          <t>Dar de baja en SAP</t>
        </is>
      </c>
      <c r="AA26" s="39" t="inlineStr">
        <is>
          <t>MED150</t>
        </is>
      </c>
      <c r="AB26" s="39" t="inlineStr">
        <is>
          <t>Paracetamol Comp x 1 gr</t>
        </is>
      </c>
      <c r="AC26" s="39" t="inlineStr">
        <is>
          <t>Homologación por código Avain (master M01-008)</t>
        </is>
      </c>
      <c r="AD26" s="39" t="inlineStr">
        <is>
          <t>No</t>
        </is>
      </c>
      <c r="AE26" s="39" t="n"/>
      <c r="AF26" s="39" t="inlineStr">
        <is>
          <t>Sí</t>
        </is>
      </c>
      <c r="AG26" s="39" t="inlineStr">
        <is>
          <t>M01-008</t>
        </is>
      </c>
      <c r="AH26" s="51" t="n"/>
      <c r="AI26" s="51" t="n"/>
      <c r="AJ26" s="51" t="n"/>
      <c r="AK26" s="52" t="n">
        <v>87.15712346645783</v>
      </c>
      <c r="AL26" s="52" t="n"/>
      <c r="AM26" s="52" t="n"/>
      <c r="AN26" s="39" t="n"/>
      <c r="AO26" s="39" t="inlineStr">
        <is>
          <t>La cantidad física del material se imputó en la fila 4 (primera fila del material). Homologación: confianza base Baja + confianza SAP Baja → Baja. El material ocupa 6 filas en la hoja 1120 SJ (lote/almacén). La cantidad SAP y la física de esta vista son el total del material.</t>
        </is>
      </c>
    </row>
    <row r="27">
      <c r="A27" s="5" t="inlineStr">
        <is>
          <t>1000124</t>
        </is>
      </c>
      <c r="B27" s="5" t="inlineStr">
        <is>
          <t>IBUPROFENO COMP 600MG</t>
        </is>
      </c>
      <c r="C27" s="5" t="inlineStr">
        <is>
          <t>123</t>
        </is>
      </c>
      <c r="D27" s="5" t="inlineStr">
        <is>
          <t>033</t>
        </is>
      </c>
      <c r="E27" s="5" t="inlineStr">
        <is>
          <t>ZMED</t>
        </is>
      </c>
      <c r="F27" s="5" t="inlineStr">
        <is>
          <t>1120</t>
        </is>
      </c>
      <c r="G27" s="5" t="inlineStr">
        <is>
          <t>2021</t>
        </is>
      </c>
      <c r="H27" s="5" t="inlineStr">
        <is>
          <t>C/U</t>
        </is>
      </c>
      <c r="I27" s="6" t="n">
        <v>785</v>
      </c>
      <c r="J27" s="6" t="n">
        <v>0</v>
      </c>
      <c r="K27" s="5" t="inlineStr">
        <is>
          <t>ARS</t>
        </is>
      </c>
      <c r="L27" s="48" t="n">
        <v>0</v>
      </c>
      <c r="M27" s="48" t="n">
        <v>49369.68</v>
      </c>
      <c r="N27" s="5">
        <f>IFERROR(VLOOKUP(E27,[1]Total!$D$1:$M$446,10,0),0)</f>
        <v/>
      </c>
      <c r="O27" s="11">
        <f>M27/SUM($M$2:$M$679)</f>
        <v/>
      </c>
      <c r="P27" s="49">
        <f>IFERROR(M27/I27,0)</f>
        <v/>
      </c>
      <c r="Q27" s="50" t="n"/>
      <c r="R27" s="8">
        <f>I27-Q27</f>
        <v/>
      </c>
      <c r="S27" s="49">
        <f>$AK27*R27</f>
        <v/>
      </c>
      <c r="U27" s="39" t="inlineStr">
        <is>
          <t>Stock SAP</t>
        </is>
      </c>
      <c r="V27" s="39" t="inlineStr">
        <is>
          <t>Medicamentos</t>
        </is>
      </c>
      <c r="W27" s="39" t="inlineStr">
        <is>
          <t>Dentro del alcance</t>
        </is>
      </c>
      <c r="X27" s="37" t="inlineStr">
        <is>
          <t>Alta</t>
        </is>
      </c>
      <c r="Y27" s="39" t="inlineStr">
        <is>
          <t>Homologado – confianza Alta</t>
        </is>
      </c>
      <c r="Z27" s="38" t="inlineStr">
        <is>
          <t>Dar de baja en SAP</t>
        </is>
      </c>
      <c r="AA27" s="39" t="inlineStr">
        <is>
          <t>MED102</t>
        </is>
      </c>
      <c r="AB27" s="39" t="inlineStr">
        <is>
          <t>Ibuprofeno Comp x 600 mg</t>
        </is>
      </c>
      <c r="AC27" s="39" t="inlineStr">
        <is>
          <t>Homologación por código Avain (master M01-005)</t>
        </is>
      </c>
      <c r="AD27" s="39" t="inlineStr">
        <is>
          <t>No</t>
        </is>
      </c>
      <c r="AE27" s="39" t="n"/>
      <c r="AF27" s="39" t="inlineStr">
        <is>
          <t>Sí</t>
        </is>
      </c>
      <c r="AG27" s="39" t="inlineStr">
        <is>
          <t>M01-005</t>
        </is>
      </c>
      <c r="AH27" s="51" t="n"/>
      <c r="AI27" s="51" t="n"/>
      <c r="AJ27" s="51" t="n"/>
      <c r="AK27" s="52" t="n">
        <v>62.89131818181817</v>
      </c>
      <c r="AL27" s="52" t="n"/>
      <c r="AM27" s="52" t="n"/>
      <c r="AN27" s="39" t="n"/>
      <c r="AO27" s="39" t="inlineStr">
        <is>
          <t>La cantidad física del material se imputó en la fila 13 (primera fila del material). Homologación: confianza base Alta + confianza SAP Alta → Alta. El material ocupa 16 filas en la hoja 1120 SJ (lote/almacén). La cantidad SAP y la física de esta vista son el total del material.</t>
        </is>
      </c>
    </row>
    <row r="28">
      <c r="A28" s="5" t="inlineStr">
        <is>
          <t>2000522</t>
        </is>
      </c>
      <c r="B28" s="5" t="inlineStr">
        <is>
          <t>APOSITO 10X20 SYRA</t>
        </is>
      </c>
      <c r="C28" s="5" t="n"/>
      <c r="D28" s="5" t="inlineStr">
        <is>
          <t>033</t>
        </is>
      </c>
      <c r="E28" s="5" t="inlineStr">
        <is>
          <t>ZDES</t>
        </is>
      </c>
      <c r="F28" s="5" t="inlineStr">
        <is>
          <t>1120</t>
        </is>
      </c>
      <c r="G28" s="5" t="inlineStr">
        <is>
          <t>2021</t>
        </is>
      </c>
      <c r="H28" s="5" t="inlineStr">
        <is>
          <t>C/U</t>
        </is>
      </c>
      <c r="I28" s="6" t="n">
        <v>760</v>
      </c>
      <c r="J28" s="6" t="n">
        <v>0</v>
      </c>
      <c r="K28" s="5" t="inlineStr">
        <is>
          <t>ARS</t>
        </is>
      </c>
      <c r="L28" s="48" t="n">
        <v>0</v>
      </c>
      <c r="M28" s="48" t="n">
        <v>631675.51</v>
      </c>
      <c r="N28" s="5">
        <f>IFERROR(VLOOKUP(E28,[1]Total!$D$1:$M$446,10,0),0)</f>
        <v/>
      </c>
      <c r="O28" s="11">
        <f>M28/SUM($M$2:$M$679)</f>
        <v/>
      </c>
      <c r="P28" s="49">
        <f>IFERROR(M28/I28,0)</f>
        <v/>
      </c>
      <c r="Q28" s="50" t="n"/>
      <c r="R28" s="8">
        <f>I28-Q28</f>
        <v/>
      </c>
      <c r="S28" s="49">
        <f>$AK28*R28</f>
        <v/>
      </c>
      <c r="U28" s="39" t="inlineStr">
        <is>
          <t>Stock SAP</t>
        </is>
      </c>
      <c r="V28" s="39" t="inlineStr">
        <is>
          <t>Descartables</t>
        </is>
      </c>
      <c r="W28" s="39" t="inlineStr">
        <is>
          <t>Dentro del alcance</t>
        </is>
      </c>
      <c r="X28" s="39" t="n"/>
      <c r="Y28" s="39" t="inlineStr">
        <is>
          <t>Sin recuento físico en el inventario de Avain</t>
        </is>
      </c>
      <c r="Z28" s="40" t="inlineStr">
        <is>
          <t>Sin recuento físico</t>
        </is>
      </c>
      <c r="AA28" s="39" t="n"/>
      <c r="AB28" s="39" t="n"/>
      <c r="AC28" s="39" t="n"/>
      <c r="AD28" s="39" t="n"/>
      <c r="AE28" s="39" t="n"/>
      <c r="AF28" s="39" t="n"/>
      <c r="AG28" s="39" t="n"/>
      <c r="AH28" s="51" t="n">
        <v>760</v>
      </c>
      <c r="AI28" s="51">
        <f>Q28</f>
        <v/>
      </c>
      <c r="AJ28" s="51">
        <f>$AH28-$AI28</f>
        <v/>
      </c>
      <c r="AK28" s="52" t="n">
        <v>831.1519868421053</v>
      </c>
      <c r="AL28" s="52">
        <f>$AJ28*$AK28</f>
        <v/>
      </c>
      <c r="AM28" s="52">
        <f>$AI28*$AK28</f>
        <v/>
      </c>
      <c r="AN28" s="39" t="n"/>
      <c r="AO28" s="39" t="n"/>
    </row>
    <row r="29">
      <c r="A29" s="5" t="inlineStr">
        <is>
          <t>2000027</t>
        </is>
      </c>
      <c r="B29" s="5" t="inlineStr">
        <is>
          <t>JERINGA DE 5 ML</t>
        </is>
      </c>
      <c r="C29" s="5" t="n"/>
      <c r="D29" s="5" t="inlineStr">
        <is>
          <t>033</t>
        </is>
      </c>
      <c r="E29" s="5" t="inlineStr">
        <is>
          <t>ZDES</t>
        </is>
      </c>
      <c r="F29" s="5" t="inlineStr">
        <is>
          <t>1120</t>
        </is>
      </c>
      <c r="G29" s="5" t="inlineStr">
        <is>
          <t>2021</t>
        </is>
      </c>
      <c r="H29" s="5" t="inlineStr">
        <is>
          <t>C/U</t>
        </is>
      </c>
      <c r="I29" s="6" t="n">
        <v>758</v>
      </c>
      <c r="J29" s="6" t="n">
        <v>0</v>
      </c>
      <c r="K29" s="5" t="inlineStr">
        <is>
          <t>ARS</t>
        </is>
      </c>
      <c r="L29" s="48" t="n">
        <v>0</v>
      </c>
      <c r="M29" s="48" t="n">
        <v>113959.23</v>
      </c>
      <c r="N29" s="5">
        <f>IFERROR(VLOOKUP(E29,[1]Total!$D$1:$M$446,10,0),0)</f>
        <v/>
      </c>
      <c r="O29" s="11">
        <f>M29/SUM($M$2:$M$679)</f>
        <v/>
      </c>
      <c r="P29" s="49">
        <f>IFERROR(M29/I29,0)</f>
        <v/>
      </c>
      <c r="Q29" s="50" t="n">
        <v>105</v>
      </c>
      <c r="R29" s="8">
        <f>I29-Q29</f>
        <v/>
      </c>
      <c r="S29" s="49">
        <f>$AK29*R29</f>
        <v/>
      </c>
      <c r="U29" s="39" t="inlineStr">
        <is>
          <t>Stock SAP</t>
        </is>
      </c>
      <c r="V29" s="39" t="inlineStr">
        <is>
          <t>Descartables</t>
        </is>
      </c>
      <c r="W29" s="39" t="inlineStr">
        <is>
          <t>Dentro del alcance</t>
        </is>
      </c>
      <c r="X29" s="37" t="inlineStr">
        <is>
          <t>Alta</t>
        </is>
      </c>
      <c r="Y29" s="39" t="inlineStr">
        <is>
          <t>Homologado – confianza Alta</t>
        </is>
      </c>
      <c r="Z29" s="38" t="inlineStr">
        <is>
          <t>Dar de baja en SAP</t>
        </is>
      </c>
      <c r="AA29" s="39" t="inlineStr">
        <is>
          <t>DESC80</t>
        </is>
      </c>
      <c r="AB29" s="39" t="inlineStr">
        <is>
          <t>Jeringas 5 cc</t>
        </is>
      </c>
      <c r="AC29" s="39" t="inlineStr">
        <is>
          <t>Homologación por código Avain (master D-135)</t>
        </is>
      </c>
      <c r="AD29" s="39" t="inlineStr">
        <is>
          <t>No</t>
        </is>
      </c>
      <c r="AE29" s="39" t="n"/>
      <c r="AF29" s="39" t="inlineStr">
        <is>
          <t>Sí</t>
        </is>
      </c>
      <c r="AG29" s="39" t="inlineStr">
        <is>
          <t>D-135</t>
        </is>
      </c>
      <c r="AH29" s="51" t="n">
        <v>758</v>
      </c>
      <c r="AI29" s="51">
        <f>Q29</f>
        <v/>
      </c>
      <c r="AJ29" s="51">
        <f>$AH29-$AI29</f>
        <v/>
      </c>
      <c r="AK29" s="52" t="n">
        <v>150.3419920844327</v>
      </c>
      <c r="AL29" s="52">
        <f>$AJ29*$AK29</f>
        <v/>
      </c>
      <c r="AM29" s="52">
        <f>$AI29*$AK29</f>
        <v/>
      </c>
      <c r="AN29" s="39" t="n"/>
      <c r="AO29" s="39" t="inlineStr">
        <is>
          <t>Homologación: confianza base Alta + confianza SAP Alta → Alta.</t>
        </is>
      </c>
    </row>
    <row r="30">
      <c r="A30" s="5" t="inlineStr">
        <is>
          <t>1000529</t>
        </is>
      </c>
      <c r="B30" s="5" t="inlineStr">
        <is>
          <t>DEXAMETASONA 4 MG COMPRIMIDOS</t>
        </is>
      </c>
      <c r="C30" s="5" t="inlineStr">
        <is>
          <t>00000</t>
        </is>
      </c>
      <c r="D30" s="5" t="inlineStr">
        <is>
          <t>MEGE</t>
        </is>
      </c>
      <c r="E30" s="5" t="inlineStr">
        <is>
          <t>ZMED</t>
        </is>
      </c>
      <c r="F30" s="5" t="inlineStr">
        <is>
          <t>1120</t>
        </is>
      </c>
      <c r="G30" s="5" t="inlineStr">
        <is>
          <t>2021</t>
        </is>
      </c>
      <c r="H30" s="5" t="inlineStr">
        <is>
          <t>C/U</t>
        </is>
      </c>
      <c r="I30" s="6" t="n">
        <v>711</v>
      </c>
      <c r="J30" s="6" t="n">
        <v>0</v>
      </c>
      <c r="K30" s="5" t="inlineStr">
        <is>
          <t>ARS</t>
        </is>
      </c>
      <c r="L30" s="48" t="n">
        <v>0</v>
      </c>
      <c r="M30" s="48" t="n">
        <v>264169.31</v>
      </c>
      <c r="N30" s="5">
        <f>IFERROR(VLOOKUP(E30,[1]Total!$D$1:$M$446,10,0),0)</f>
        <v/>
      </c>
      <c r="O30" s="11">
        <f>M30/SUM($M$2:$M$679)</f>
        <v/>
      </c>
      <c r="P30" s="49">
        <f>IFERROR(M30/I30,0)</f>
        <v/>
      </c>
      <c r="Q30" s="50" t="n"/>
      <c r="R30" s="8">
        <f>I30-Q30</f>
        <v/>
      </c>
      <c r="S30" s="49">
        <f>$AK30*R30</f>
        <v/>
      </c>
      <c r="U30" s="39" t="inlineStr">
        <is>
          <t>Stock SAP</t>
        </is>
      </c>
      <c r="V30" s="39" t="inlineStr">
        <is>
          <t>Medicamentos</t>
        </is>
      </c>
      <c r="W30" s="39" t="inlineStr">
        <is>
          <t>Dentro del alcance</t>
        </is>
      </c>
      <c r="X30" s="39" t="n"/>
      <c r="Y30" s="39" t="inlineStr">
        <is>
          <t>Sin recuento físico en el inventario de Avain</t>
        </is>
      </c>
      <c r="Z30" s="40" t="inlineStr">
        <is>
          <t>Sin recuento físico</t>
        </is>
      </c>
      <c r="AA30" s="39" t="n"/>
      <c r="AB30" s="39" t="n"/>
      <c r="AC30" s="39" t="n"/>
      <c r="AD30" s="39" t="n"/>
      <c r="AE30" s="39" t="n"/>
      <c r="AF30" s="39" t="n"/>
      <c r="AG30" s="39" t="n"/>
      <c r="AH30" s="51" t="n">
        <v>990</v>
      </c>
      <c r="AI30" s="51">
        <f>Q30</f>
        <v/>
      </c>
      <c r="AJ30" s="51">
        <f>$AH30-$AI30</f>
        <v/>
      </c>
      <c r="AK30" s="52" t="n">
        <v>371.5461515151515</v>
      </c>
      <c r="AL30" s="52">
        <f>$AJ30*$AK30</f>
        <v/>
      </c>
      <c r="AM30" s="52">
        <f>$AI30*$AK30</f>
        <v/>
      </c>
      <c r="AN30" s="39" t="n"/>
      <c r="AO30" s="39" t="inlineStr">
        <is>
          <t>El material ocupa 5 filas en la hoja 1120 SJ (lote/almacén). La cantidad SAP y la física de esta vista son el total del material.</t>
        </is>
      </c>
    </row>
    <row r="31">
      <c r="A31" s="5" t="inlineStr">
        <is>
          <t>1001297</t>
        </is>
      </c>
      <c r="B31" s="5" t="inlineStr">
        <is>
          <t>PULMONIX ANTIGRIP 20 COMP</t>
        </is>
      </c>
      <c r="C31" s="5" t="inlineStr">
        <is>
          <t>00000</t>
        </is>
      </c>
      <c r="D31" s="5" t="inlineStr">
        <is>
          <t>MEGE</t>
        </is>
      </c>
      <c r="E31" s="5" t="inlineStr">
        <is>
          <t>ZMED</t>
        </is>
      </c>
      <c r="F31" s="5" t="inlineStr">
        <is>
          <t>1120</t>
        </is>
      </c>
      <c r="G31" s="5" t="inlineStr">
        <is>
          <t>2021</t>
        </is>
      </c>
      <c r="H31" s="5" t="inlineStr">
        <is>
          <t>C/U</t>
        </is>
      </c>
      <c r="I31" s="6" t="n">
        <v>646</v>
      </c>
      <c r="J31" s="6" t="n">
        <v>0</v>
      </c>
      <c r="K31" s="5" t="inlineStr">
        <is>
          <t>ARS</t>
        </is>
      </c>
      <c r="L31" s="48" t="n">
        <v>0</v>
      </c>
      <c r="M31" s="48" t="n">
        <v>976482.38</v>
      </c>
      <c r="N31" s="5">
        <f>IFERROR(VLOOKUP(E31,[1]Total!$D$1:$M$446,10,0),0)</f>
        <v/>
      </c>
      <c r="O31" s="11">
        <f>M31/SUM($M$2:$M$679)</f>
        <v/>
      </c>
      <c r="P31" s="49">
        <f>IFERROR(M31/I31,0)</f>
        <v/>
      </c>
      <c r="Q31" s="50" t="n">
        <v>60</v>
      </c>
      <c r="R31" s="8">
        <f>I31-Q31</f>
        <v/>
      </c>
      <c r="S31" s="49">
        <f>$AK31*R31</f>
        <v/>
      </c>
      <c r="U31" s="39" t="inlineStr">
        <is>
          <t>Stock SAP</t>
        </is>
      </c>
      <c r="V31" s="39" t="inlineStr">
        <is>
          <t>Medicamentos</t>
        </is>
      </c>
      <c r="W31" s="39" t="inlineStr">
        <is>
          <t>Dentro del alcance</t>
        </is>
      </c>
      <c r="X31" s="42" t="inlineStr">
        <is>
          <t>Media</t>
        </is>
      </c>
      <c r="Y31" s="39" t="inlineStr">
        <is>
          <t>Homologado – confianza Media – pendiente de validación</t>
        </is>
      </c>
      <c r="Z31" s="38" t="inlineStr">
        <is>
          <t>Dar de baja en SAP</t>
        </is>
      </c>
      <c r="AA31" s="39" t="inlineStr">
        <is>
          <t>MED156</t>
        </is>
      </c>
      <c r="AB31" s="39" t="inlineStr">
        <is>
          <t>Antigripal comp</t>
        </is>
      </c>
      <c r="AC31" s="39" t="inlineStr">
        <is>
          <t>Cruce por nomenclatura SAP</t>
        </is>
      </c>
      <c r="AD31" s="39" t="inlineStr">
        <is>
          <t>No</t>
        </is>
      </c>
      <c r="AE31" s="39" t="n"/>
      <c r="AF31" s="39" t="inlineStr">
        <is>
          <t>No</t>
        </is>
      </c>
      <c r="AG31" s="39" t="n"/>
      <c r="AH31" s="51" t="n">
        <v>672</v>
      </c>
      <c r="AI31" s="51">
        <f>Q31</f>
        <v/>
      </c>
      <c r="AJ31" s="51">
        <f>$AH31-$AI31</f>
        <v/>
      </c>
      <c r="AK31" s="52" t="n">
        <v>1511.582633928571</v>
      </c>
      <c r="AL31" s="52">
        <f>$AJ31*$AK31</f>
        <v/>
      </c>
      <c r="AM31" s="52">
        <f>$AI31*$AK31</f>
        <v/>
      </c>
      <c r="AN31" s="39" t="n"/>
      <c r="AO31" s="39" t="inlineStr">
        <is>
          <t>Cruce por nomenclatura: similitud 0.62. El material ocupa 3 filas en la hoja 1120 SJ (lote/almacén). La cantidad SAP y la física de esta vista son el total del material.</t>
        </is>
      </c>
    </row>
    <row r="32">
      <c r="A32" s="5" t="inlineStr">
        <is>
          <t>1000045</t>
        </is>
      </c>
      <c r="B32" s="5" t="inlineStr">
        <is>
          <t>DICLOFENAC 75MG AMPOLLA 3ML</t>
        </is>
      </c>
      <c r="C32" s="5" t="inlineStr">
        <is>
          <t>16278</t>
        </is>
      </c>
      <c r="D32" s="5" t="inlineStr">
        <is>
          <t>033</t>
        </is>
      </c>
      <c r="E32" s="5" t="inlineStr">
        <is>
          <t>ZMED</t>
        </is>
      </c>
      <c r="F32" s="5" t="inlineStr">
        <is>
          <t>1120</t>
        </is>
      </c>
      <c r="G32" s="5" t="inlineStr">
        <is>
          <t>2021</t>
        </is>
      </c>
      <c r="H32" s="5" t="inlineStr">
        <is>
          <t>C/U</t>
        </is>
      </c>
      <c r="I32" s="6" t="n">
        <v>600</v>
      </c>
      <c r="J32" s="6" t="n">
        <v>0</v>
      </c>
      <c r="K32" s="5" t="inlineStr">
        <is>
          <t>ARS</t>
        </is>
      </c>
      <c r="L32" s="48" t="n">
        <v>0</v>
      </c>
      <c r="M32" s="48" t="n">
        <v>316733.97</v>
      </c>
      <c r="N32" s="5">
        <f>IFERROR(VLOOKUP(E32,[1]Total!$D$1:$M$446,10,0),0)</f>
        <v/>
      </c>
      <c r="O32" s="11">
        <f>M32/SUM($M$2:$M$679)</f>
        <v/>
      </c>
      <c r="P32" s="49">
        <f>IFERROR(M32/I32,0)</f>
        <v/>
      </c>
      <c r="Q32" s="50" t="n">
        <v>400</v>
      </c>
      <c r="R32" s="8">
        <f>I32-Q32</f>
        <v/>
      </c>
      <c r="S32" s="49">
        <f>$AK32*R32</f>
        <v/>
      </c>
      <c r="U32" s="39" t="inlineStr">
        <is>
          <t>Stock SAP</t>
        </is>
      </c>
      <c r="V32" s="39" t="inlineStr">
        <is>
          <t>Medicamentos</t>
        </is>
      </c>
      <c r="W32" s="39" t="inlineStr">
        <is>
          <t>Dentro del alcance</t>
        </is>
      </c>
      <c r="X32" s="37" t="inlineStr">
        <is>
          <t>Alta</t>
        </is>
      </c>
      <c r="Y32" s="39" t="inlineStr">
        <is>
          <t>Homologado – confianza Alta</t>
        </is>
      </c>
      <c r="Z32" s="38" t="inlineStr">
        <is>
          <t>Dar de baja en SAP</t>
        </is>
      </c>
      <c r="AA32" s="39" t="inlineStr">
        <is>
          <t>MED62</t>
        </is>
      </c>
      <c r="AB32" s="39" t="inlineStr">
        <is>
          <t>Diclofenac 75mg Amp x 3ml</t>
        </is>
      </c>
      <c r="AC32" s="39" t="inlineStr">
        <is>
          <t>Homologación por código Avain (master M01-003)</t>
        </is>
      </c>
      <c r="AD32" s="39" t="inlineStr">
        <is>
          <t>No</t>
        </is>
      </c>
      <c r="AE32" s="39" t="n"/>
      <c r="AF32" s="39" t="inlineStr">
        <is>
          <t>Sí</t>
        </is>
      </c>
      <c r="AG32" s="39" t="inlineStr">
        <is>
          <t>M01-003</t>
        </is>
      </c>
      <c r="AH32" s="51" t="n">
        <v>1959</v>
      </c>
      <c r="AI32" s="51">
        <f>Q32</f>
        <v/>
      </c>
      <c r="AJ32" s="51">
        <f>$AH32-$AI32</f>
        <v/>
      </c>
      <c r="AK32" s="52" t="n">
        <v>527.8899489535477</v>
      </c>
      <c r="AL32" s="52">
        <f>$AJ32*$AK32</f>
        <v/>
      </c>
      <c r="AM32" s="52">
        <f>$AI32*$AK32</f>
        <v/>
      </c>
      <c r="AN32" s="39" t="n"/>
      <c r="AO32" s="39" t="inlineStr">
        <is>
          <t>Homologación: confianza base Alta + confianza SAP Alta → Alta. El material ocupa 7 filas en la hoja 1120 SJ (lote/almacén). La cantidad SAP y la física de esta vista son el total del material.</t>
        </is>
      </c>
    </row>
    <row r="33">
      <c r="A33" s="5" t="inlineStr">
        <is>
          <t>2001536</t>
        </is>
      </c>
      <c r="B33" s="5" t="inlineStr">
        <is>
          <t>CATETER ARGYLE N° 20</t>
        </is>
      </c>
      <c r="C33" s="5" t="n"/>
      <c r="D33" s="5" t="inlineStr">
        <is>
          <t>MDES</t>
        </is>
      </c>
      <c r="E33" s="5" t="inlineStr">
        <is>
          <t>ZDES</t>
        </is>
      </c>
      <c r="F33" s="5" t="inlineStr">
        <is>
          <t>1120</t>
        </is>
      </c>
      <c r="G33" s="5" t="inlineStr">
        <is>
          <t>2021</t>
        </is>
      </c>
      <c r="H33" s="5" t="inlineStr">
        <is>
          <t>C/U</t>
        </is>
      </c>
      <c r="I33" s="6" t="n">
        <v>600</v>
      </c>
      <c r="J33" s="6" t="n">
        <v>0</v>
      </c>
      <c r="K33" s="5" t="inlineStr">
        <is>
          <t>ARS</t>
        </is>
      </c>
      <c r="L33" s="48" t="n">
        <v>0</v>
      </c>
      <c r="M33" s="48" t="n">
        <v>140442</v>
      </c>
      <c r="N33" s="5">
        <f>IFERROR(VLOOKUP(E33,[1]Total!$D$1:$M$446,10,0),0)</f>
        <v/>
      </c>
      <c r="O33" s="11">
        <f>M33/SUM($M$2:$M$679)</f>
        <v/>
      </c>
      <c r="P33" s="49">
        <f>IFERROR(M33/I33,0)</f>
        <v/>
      </c>
      <c r="Q33" s="50" t="n"/>
      <c r="R33" s="8">
        <f>I33-Q33</f>
        <v/>
      </c>
      <c r="S33" s="49">
        <f>$AK33*R33</f>
        <v/>
      </c>
      <c r="U33" s="39" t="inlineStr">
        <is>
          <t>Stock SAP</t>
        </is>
      </c>
      <c r="V33" s="39" t="inlineStr">
        <is>
          <t>Descartables</t>
        </is>
      </c>
      <c r="W33" s="39" t="inlineStr">
        <is>
          <t>Dentro del alcance</t>
        </is>
      </c>
      <c r="X33" s="39" t="n"/>
      <c r="Y33" s="39" t="inlineStr">
        <is>
          <t>Sin recuento físico en el inventario de Avain</t>
        </is>
      </c>
      <c r="Z33" s="40" t="inlineStr">
        <is>
          <t>Sin recuento físico</t>
        </is>
      </c>
      <c r="AA33" s="39" t="n"/>
      <c r="AB33" s="39" t="n"/>
      <c r="AC33" s="39" t="n"/>
      <c r="AD33" s="39" t="n"/>
      <c r="AE33" s="39" t="n"/>
      <c r="AF33" s="39" t="n"/>
      <c r="AG33" s="39" t="n"/>
      <c r="AH33" s="51" t="n">
        <v>600</v>
      </c>
      <c r="AI33" s="51">
        <f>Q33</f>
        <v/>
      </c>
      <c r="AJ33" s="51">
        <f>$AH33-$AI33</f>
        <v/>
      </c>
      <c r="AK33" s="52" t="n">
        <v>234.07</v>
      </c>
      <c r="AL33" s="52">
        <f>$AJ33*$AK33</f>
        <v/>
      </c>
      <c r="AM33" s="52">
        <f>$AI33*$AK33</f>
        <v/>
      </c>
      <c r="AN33" s="39" t="n"/>
      <c r="AO33" s="39" t="n"/>
    </row>
    <row r="34">
      <c r="A34" s="5" t="inlineStr">
        <is>
          <t>1000045</t>
        </is>
      </c>
      <c r="B34" s="5" t="inlineStr">
        <is>
          <t>DICLOFENAC 75MG AMPOLLA 3ML</t>
        </is>
      </c>
      <c r="C34" s="5" t="inlineStr">
        <is>
          <t>00000</t>
        </is>
      </c>
      <c r="D34" s="5" t="inlineStr">
        <is>
          <t>033</t>
        </is>
      </c>
      <c r="E34" s="5" t="inlineStr">
        <is>
          <t>ZMED</t>
        </is>
      </c>
      <c r="F34" s="5" t="inlineStr">
        <is>
          <t>1120</t>
        </is>
      </c>
      <c r="G34" s="5" t="inlineStr">
        <is>
          <t>2021</t>
        </is>
      </c>
      <c r="H34" s="5" t="inlineStr">
        <is>
          <t>C/U</t>
        </is>
      </c>
      <c r="I34" s="6" t="n">
        <v>594</v>
      </c>
      <c r="J34" s="6" t="n">
        <v>0</v>
      </c>
      <c r="K34" s="5" t="inlineStr">
        <is>
          <t>ARS</t>
        </is>
      </c>
      <c r="L34" s="48" t="n">
        <v>0</v>
      </c>
      <c r="M34" s="48" t="n">
        <v>313566.63</v>
      </c>
      <c r="N34" s="5">
        <f>IFERROR(VLOOKUP(E34,[1]Total!$D$1:$M$446,10,0),0)</f>
        <v/>
      </c>
      <c r="O34" s="11">
        <f>M34/SUM($M$2:$M$679)</f>
        <v/>
      </c>
      <c r="P34" s="49">
        <f>IFERROR(M34/I34,0)</f>
        <v/>
      </c>
      <c r="Q34" s="50" t="n"/>
      <c r="R34" s="8">
        <f>I34-Q34</f>
        <v/>
      </c>
      <c r="S34" s="49">
        <f>$AK34*R34</f>
        <v/>
      </c>
      <c r="U34" s="39" t="inlineStr">
        <is>
          <t>Stock SAP</t>
        </is>
      </c>
      <c r="V34" s="39" t="inlineStr">
        <is>
          <t>Medicamentos</t>
        </is>
      </c>
      <c r="W34" s="39" t="inlineStr">
        <is>
          <t>Dentro del alcance</t>
        </is>
      </c>
      <c r="X34" s="37" t="inlineStr">
        <is>
          <t>Alta</t>
        </is>
      </c>
      <c r="Y34" s="39" t="inlineStr">
        <is>
          <t>Homologado – confianza Alta</t>
        </is>
      </c>
      <c r="Z34" s="38" t="inlineStr">
        <is>
          <t>Dar de baja en SAP</t>
        </is>
      </c>
      <c r="AA34" s="39" t="inlineStr">
        <is>
          <t>MED62</t>
        </is>
      </c>
      <c r="AB34" s="39" t="inlineStr">
        <is>
          <t>Diclofenac 75mg Amp x 3ml</t>
        </is>
      </c>
      <c r="AC34" s="39" t="inlineStr">
        <is>
          <t>Homologación por código Avain (master M01-003)</t>
        </is>
      </c>
      <c r="AD34" s="39" t="inlineStr">
        <is>
          <t>No</t>
        </is>
      </c>
      <c r="AE34" s="39" t="n"/>
      <c r="AF34" s="39" t="inlineStr">
        <is>
          <t>Sí</t>
        </is>
      </c>
      <c r="AG34" s="39" t="inlineStr">
        <is>
          <t>M01-003</t>
        </is>
      </c>
      <c r="AH34" s="51" t="n"/>
      <c r="AI34" s="51" t="n"/>
      <c r="AJ34" s="51" t="n"/>
      <c r="AK34" s="52" t="n">
        <v>527.8899489535477</v>
      </c>
      <c r="AL34" s="52" t="n"/>
      <c r="AM34" s="52" t="n"/>
      <c r="AN34" s="39" t="n"/>
      <c r="AO34" s="39" t="inlineStr">
        <is>
          <t>La cantidad física del material se imputó en la fila 32 (primera fila del material). Homologación: confianza base Alta + confianza SAP Alta → Alta. El material ocupa 7 filas en la hoja 1120 SJ (lote/almacén). La cantidad SAP y la física de esta vista son el total del material.</t>
        </is>
      </c>
    </row>
    <row r="35">
      <c r="A35" s="5" t="inlineStr">
        <is>
          <t>2000157</t>
        </is>
      </c>
      <c r="B35" s="5" t="inlineStr">
        <is>
          <t>GUANTES DE EXAMINACIÓN TALLE L</t>
        </is>
      </c>
      <c r="C35" s="5" t="n"/>
      <c r="D35" s="5" t="inlineStr">
        <is>
          <t>033</t>
        </is>
      </c>
      <c r="E35" s="5" t="inlineStr">
        <is>
          <t>ZDES</t>
        </is>
      </c>
      <c r="F35" s="5" t="inlineStr">
        <is>
          <t>1120</t>
        </is>
      </c>
      <c r="G35" s="5" t="inlineStr">
        <is>
          <t>2021</t>
        </is>
      </c>
      <c r="H35" s="5" t="inlineStr">
        <is>
          <t>C/U</t>
        </is>
      </c>
      <c r="I35" s="6" t="n">
        <v>563</v>
      </c>
      <c r="J35" s="6" t="n">
        <v>0</v>
      </c>
      <c r="K35" s="5" t="inlineStr">
        <is>
          <t>ARS</t>
        </is>
      </c>
      <c r="L35" s="48" t="n">
        <v>0</v>
      </c>
      <c r="M35" s="48" t="n">
        <v>300346.59</v>
      </c>
      <c r="N35" s="5">
        <f>IFERROR(VLOOKUP(E35,[1]Total!$D$1:$M$446,10,0),0)</f>
        <v/>
      </c>
      <c r="O35" s="11">
        <f>M35/SUM($M$2:$M$679)</f>
        <v/>
      </c>
      <c r="P35" s="49">
        <f>IFERROR(M35/I35,0)</f>
        <v/>
      </c>
      <c r="Q35" s="50" t="n"/>
      <c r="R35" s="8">
        <f>I35-Q35</f>
        <v/>
      </c>
      <c r="S35" s="49">
        <f>$AK35*R35</f>
        <v/>
      </c>
      <c r="U35" s="39" t="inlineStr">
        <is>
          <t>Stock SAP</t>
        </is>
      </c>
      <c r="V35" s="39" t="inlineStr">
        <is>
          <t>Descartables</t>
        </is>
      </c>
      <c r="W35" s="39" t="inlineStr">
        <is>
          <t>Dentro del alcance</t>
        </is>
      </c>
      <c r="X35" s="39" t="n"/>
      <c r="Y35" s="39" t="inlineStr">
        <is>
          <t>Sin recuento físico en el inventario de Avain</t>
        </is>
      </c>
      <c r="Z35" s="40" t="inlineStr">
        <is>
          <t>Sin recuento físico</t>
        </is>
      </c>
      <c r="AA35" s="39" t="n"/>
      <c r="AB35" s="39" t="n"/>
      <c r="AC35" s="39" t="n"/>
      <c r="AD35" s="39" t="n"/>
      <c r="AE35" s="39" t="n"/>
      <c r="AF35" s="39" t="n"/>
      <c r="AG35" s="39" t="n"/>
      <c r="AH35" s="51" t="n">
        <v>563</v>
      </c>
      <c r="AI35" s="51">
        <f>Q35</f>
        <v/>
      </c>
      <c r="AJ35" s="51">
        <f>$AH35-$AI35</f>
        <v/>
      </c>
      <c r="AK35" s="52" t="n">
        <v>533.4752930728242</v>
      </c>
      <c r="AL35" s="52">
        <f>$AJ35*$AK35</f>
        <v/>
      </c>
      <c r="AM35" s="52">
        <f>$AI35*$AK35</f>
        <v/>
      </c>
      <c r="AN35" s="39" t="n"/>
      <c r="AO35" s="39" t="n"/>
    </row>
    <row r="36">
      <c r="A36" s="5" t="inlineStr">
        <is>
          <t>1000022</t>
        </is>
      </c>
      <c r="B36" s="5" t="inlineStr">
        <is>
          <t>DIPIRONA 1G AMPOLLA DE 2ML INYECTABLE</t>
        </is>
      </c>
      <c r="C36" s="5" t="inlineStr">
        <is>
          <t>00000</t>
        </is>
      </c>
      <c r="D36" s="5" t="inlineStr">
        <is>
          <t>033</t>
        </is>
      </c>
      <c r="E36" s="5" t="inlineStr">
        <is>
          <t>ZMED</t>
        </is>
      </c>
      <c r="F36" s="5" t="inlineStr">
        <is>
          <t>1120</t>
        </is>
      </c>
      <c r="G36" s="5" t="inlineStr">
        <is>
          <t>2021</t>
        </is>
      </c>
      <c r="H36" s="5" t="inlineStr">
        <is>
          <t>C/U</t>
        </is>
      </c>
      <c r="I36" s="6" t="n">
        <v>555</v>
      </c>
      <c r="J36" s="6" t="n">
        <v>0</v>
      </c>
      <c r="K36" s="5" t="inlineStr">
        <is>
          <t>ARS</t>
        </is>
      </c>
      <c r="L36" s="48" t="n">
        <v>0</v>
      </c>
      <c r="M36" s="48" t="n">
        <v>327614.39</v>
      </c>
      <c r="N36" s="5">
        <f>IFERROR(VLOOKUP(E36,[1]Total!$D$1:$M$446,10,0),0)</f>
        <v/>
      </c>
      <c r="O36" s="11">
        <f>M36/SUM($M$2:$M$679)</f>
        <v/>
      </c>
      <c r="P36" s="49">
        <f>IFERROR(M36/I36,0)</f>
        <v/>
      </c>
      <c r="Q36" s="50" t="n">
        <v>93</v>
      </c>
      <c r="R36" s="8">
        <f>I36-Q36</f>
        <v/>
      </c>
      <c r="S36" s="49">
        <f>$AK36*R36</f>
        <v/>
      </c>
      <c r="U36" s="39" t="inlineStr">
        <is>
          <t>Stock SAP</t>
        </is>
      </c>
      <c r="V36" s="39" t="inlineStr">
        <is>
          <t>Medicamentos</t>
        </is>
      </c>
      <c r="W36" s="39" t="inlineStr">
        <is>
          <t>Dentro del alcance</t>
        </is>
      </c>
      <c r="X36" s="37" t="inlineStr">
        <is>
          <t>Alta</t>
        </is>
      </c>
      <c r="Y36" s="39" t="inlineStr">
        <is>
          <t>Homologado – confianza Alta</t>
        </is>
      </c>
      <c r="Z36" s="38" t="inlineStr">
        <is>
          <t>Dar de baja en SAP</t>
        </is>
      </c>
      <c r="AA36" s="39" t="inlineStr">
        <is>
          <t>MED69</t>
        </is>
      </c>
      <c r="AB36" s="39" t="inlineStr">
        <is>
          <t>Dipirona 1gr Amp x 2 ml</t>
        </is>
      </c>
      <c r="AC36" s="39" t="inlineStr">
        <is>
          <t>Cruce por nomenclatura SAP</t>
        </is>
      </c>
      <c r="AD36" s="39" t="inlineStr">
        <is>
          <t>No</t>
        </is>
      </c>
      <c r="AE36" s="39" t="n"/>
      <c r="AF36" s="39" t="inlineStr">
        <is>
          <t>Sí</t>
        </is>
      </c>
      <c r="AG36" s="39" t="n"/>
      <c r="AH36" s="51" t="n">
        <v>670</v>
      </c>
      <c r="AI36" s="51">
        <f>Q36</f>
        <v/>
      </c>
      <c r="AJ36" s="51">
        <f>$AH36-$AI36</f>
        <v/>
      </c>
      <c r="AK36" s="52" t="n">
        <v>590.2961940298508</v>
      </c>
      <c r="AL36" s="52">
        <f>$AJ36*$AK36</f>
        <v/>
      </c>
      <c r="AM36" s="52">
        <f>$AI36*$AK36</f>
        <v/>
      </c>
      <c r="AN36" s="39" t="n"/>
      <c r="AO36" s="39" t="inlineStr">
        <is>
          <t>Cruce por nomenclatura: dosis coincide; similitud 0.77. El material ocupa 4 filas en la hoja 1120 SJ (lote/almacén). La cantidad SAP y la física de esta vista son el total del material.</t>
        </is>
      </c>
    </row>
    <row r="37">
      <c r="A37" s="5" t="inlineStr">
        <is>
          <t>2000022</t>
        </is>
      </c>
      <c r="B37" s="5" t="inlineStr">
        <is>
          <t>GUANTES ESTERILES Nº 8 POR PAR</t>
        </is>
      </c>
      <c r="C37" s="5" t="n"/>
      <c r="D37" s="5" t="inlineStr">
        <is>
          <t>033</t>
        </is>
      </c>
      <c r="E37" s="5" t="inlineStr">
        <is>
          <t>ZDES</t>
        </is>
      </c>
      <c r="F37" s="5" t="inlineStr">
        <is>
          <t>1120</t>
        </is>
      </c>
      <c r="G37" s="5" t="inlineStr">
        <is>
          <t>2021</t>
        </is>
      </c>
      <c r="H37" s="5" t="inlineStr">
        <is>
          <t>C/U</t>
        </is>
      </c>
      <c r="I37" s="6" t="n">
        <v>550</v>
      </c>
      <c r="J37" s="6" t="n">
        <v>0</v>
      </c>
      <c r="K37" s="5" t="inlineStr">
        <is>
          <t>ARS</t>
        </is>
      </c>
      <c r="L37" s="48" t="n">
        <v>0</v>
      </c>
      <c r="M37" s="48" t="n">
        <v>122037.5</v>
      </c>
      <c r="N37" s="5">
        <f>IFERROR(VLOOKUP(E37,[1]Total!$D$1:$M$446,10,0),0)</f>
        <v/>
      </c>
      <c r="O37" s="11">
        <f>M37/SUM($M$2:$M$679)</f>
        <v/>
      </c>
      <c r="P37" s="49">
        <f>IFERROR(M37/I37,0)</f>
        <v/>
      </c>
      <c r="Q37" s="50" t="n"/>
      <c r="R37" s="8">
        <f>I37-Q37</f>
        <v/>
      </c>
      <c r="S37" s="49">
        <f>$AK37*R37</f>
        <v/>
      </c>
      <c r="U37" s="39" t="inlineStr">
        <is>
          <t>Stock SAP</t>
        </is>
      </c>
      <c r="V37" s="39" t="inlineStr">
        <is>
          <t>Descartables</t>
        </is>
      </c>
      <c r="W37" s="39" t="inlineStr">
        <is>
          <t>Dentro del alcance</t>
        </is>
      </c>
      <c r="X37" s="39" t="n"/>
      <c r="Y37" s="39" t="inlineStr">
        <is>
          <t>Sin recuento físico en el inventario de Avain</t>
        </is>
      </c>
      <c r="Z37" s="40" t="inlineStr">
        <is>
          <t>Sin recuento físico</t>
        </is>
      </c>
      <c r="AA37" s="39" t="n"/>
      <c r="AB37" s="39" t="n"/>
      <c r="AC37" s="39" t="n"/>
      <c r="AD37" s="39" t="n"/>
      <c r="AE37" s="39" t="n"/>
      <c r="AF37" s="39" t="n"/>
      <c r="AG37" s="39" t="n"/>
      <c r="AH37" s="51" t="n">
        <v>550</v>
      </c>
      <c r="AI37" s="51">
        <f>Q37</f>
        <v/>
      </c>
      <c r="AJ37" s="51">
        <f>$AH37-$AI37</f>
        <v/>
      </c>
      <c r="AK37" s="52" t="n">
        <v>221.8863636363636</v>
      </c>
      <c r="AL37" s="52">
        <f>$AJ37*$AK37</f>
        <v/>
      </c>
      <c r="AM37" s="52">
        <f>$AI37*$AK37</f>
        <v/>
      </c>
      <c r="AN37" s="39" t="n"/>
      <c r="AO37" s="39" t="n"/>
    </row>
    <row r="38">
      <c r="A38" s="5" t="inlineStr">
        <is>
          <t>2001554</t>
        </is>
      </c>
      <c r="B38" s="5" t="inlineStr">
        <is>
          <t>CATETER ARGYLE N° 22</t>
        </is>
      </c>
      <c r="C38" s="5" t="n"/>
      <c r="D38" s="5" t="inlineStr">
        <is>
          <t>MDES</t>
        </is>
      </c>
      <c r="E38" s="5" t="inlineStr">
        <is>
          <t>ZDES</t>
        </is>
      </c>
      <c r="F38" s="5" t="inlineStr">
        <is>
          <t>1120</t>
        </is>
      </c>
      <c r="G38" s="5" t="inlineStr">
        <is>
          <t>2021</t>
        </is>
      </c>
      <c r="H38" s="5" t="inlineStr">
        <is>
          <t>C/U</t>
        </is>
      </c>
      <c r="I38" s="6" t="n">
        <v>550</v>
      </c>
      <c r="J38" s="6" t="n">
        <v>0</v>
      </c>
      <c r="K38" s="5" t="inlineStr">
        <is>
          <t>ARS</t>
        </is>
      </c>
      <c r="L38" s="48" t="n">
        <v>0</v>
      </c>
      <c r="M38" s="48" t="n">
        <v>131142</v>
      </c>
      <c r="N38" s="5">
        <f>IFERROR(VLOOKUP(E38,[1]Total!$D$1:$M$446,10,0),0)</f>
        <v/>
      </c>
      <c r="O38" s="11">
        <f>M38/SUM($M$2:$M$679)</f>
        <v/>
      </c>
      <c r="P38" s="49">
        <f>IFERROR(M38/I38,0)</f>
        <v/>
      </c>
      <c r="Q38" s="50" t="n"/>
      <c r="R38" s="8">
        <f>I38-Q38</f>
        <v/>
      </c>
      <c r="S38" s="49">
        <f>$AK38*R38</f>
        <v/>
      </c>
      <c r="U38" s="39" t="inlineStr">
        <is>
          <t>Stock SAP</t>
        </is>
      </c>
      <c r="V38" s="39" t="inlineStr">
        <is>
          <t>Descartables</t>
        </is>
      </c>
      <c r="W38" s="39" t="inlineStr">
        <is>
          <t>Dentro del alcance</t>
        </is>
      </c>
      <c r="X38" s="39" t="n"/>
      <c r="Y38" s="39" t="inlineStr">
        <is>
          <t>Sin recuento físico en el inventario de Avain</t>
        </is>
      </c>
      <c r="Z38" s="40" t="inlineStr">
        <is>
          <t>Sin recuento físico</t>
        </is>
      </c>
      <c r="AA38" s="39" t="n"/>
      <c r="AB38" s="39" t="n"/>
      <c r="AC38" s="39" t="n"/>
      <c r="AD38" s="39" t="n"/>
      <c r="AE38" s="39" t="n"/>
      <c r="AF38" s="39" t="n"/>
      <c r="AG38" s="39" t="n"/>
      <c r="AH38" s="51" t="n">
        <v>550</v>
      </c>
      <c r="AI38" s="51">
        <f>Q38</f>
        <v/>
      </c>
      <c r="AJ38" s="51">
        <f>$AH38-$AI38</f>
        <v/>
      </c>
      <c r="AK38" s="52" t="n">
        <v>238.44</v>
      </c>
      <c r="AL38" s="52">
        <f>$AJ38*$AK38</f>
        <v/>
      </c>
      <c r="AM38" s="52">
        <f>$AI38*$AK38</f>
        <v/>
      </c>
      <c r="AN38" s="39" t="n"/>
      <c r="AO38" s="39" t="n"/>
    </row>
    <row r="39">
      <c r="A39" s="5" t="inlineStr">
        <is>
          <t>2001709</t>
        </is>
      </c>
      <c r="B39" s="5" t="inlineStr">
        <is>
          <t>INSYTE 20MG 1.16</t>
        </is>
      </c>
      <c r="C39" s="5" t="n"/>
      <c r="D39" s="5" t="inlineStr">
        <is>
          <t>MAVA</t>
        </is>
      </c>
      <c r="E39" s="5" t="inlineStr">
        <is>
          <t>ZDES</t>
        </is>
      </c>
      <c r="F39" s="5" t="inlineStr">
        <is>
          <t>1120</t>
        </is>
      </c>
      <c r="G39" s="5" t="inlineStr">
        <is>
          <t>2021</t>
        </is>
      </c>
      <c r="H39" s="5" t="inlineStr">
        <is>
          <t>C/U</t>
        </is>
      </c>
      <c r="I39" s="6" t="n">
        <v>550</v>
      </c>
      <c r="J39" s="6" t="n">
        <v>0</v>
      </c>
      <c r="K39" s="5" t="inlineStr">
        <is>
          <t>ARS</t>
        </is>
      </c>
      <c r="L39" s="48" t="n">
        <v>0</v>
      </c>
      <c r="M39" s="48" t="n">
        <v>795837</v>
      </c>
      <c r="N39" s="5">
        <f>IFERROR(VLOOKUP(E39,[1]Total!$D$1:$M$446,10,0),0)</f>
        <v/>
      </c>
      <c r="O39" s="11">
        <f>M39/SUM($M$2:$M$679)</f>
        <v/>
      </c>
      <c r="P39" s="49">
        <f>IFERROR(M39/I39,0)</f>
        <v/>
      </c>
      <c r="Q39" s="50" t="n"/>
      <c r="R39" s="8">
        <f>I39-Q39</f>
        <v/>
      </c>
      <c r="S39" s="49">
        <f>$AK39*R39</f>
        <v/>
      </c>
      <c r="U39" s="39" t="inlineStr">
        <is>
          <t>Stock SAP</t>
        </is>
      </c>
      <c r="V39" s="39" t="inlineStr">
        <is>
          <t>Descartables</t>
        </is>
      </c>
      <c r="W39" s="39" t="inlineStr">
        <is>
          <t>Dentro del alcance</t>
        </is>
      </c>
      <c r="X39" s="39" t="n"/>
      <c r="Y39" s="39" t="inlineStr">
        <is>
          <t>Sin recuento físico en el inventario de Avain</t>
        </is>
      </c>
      <c r="Z39" s="40" t="inlineStr">
        <is>
          <t>Sin recuento físico</t>
        </is>
      </c>
      <c r="AA39" s="39" t="n"/>
      <c r="AB39" s="39" t="n"/>
      <c r="AC39" s="39" t="n"/>
      <c r="AD39" s="39" t="n"/>
      <c r="AE39" s="39" t="n"/>
      <c r="AF39" s="39" t="n"/>
      <c r="AG39" s="39" t="n"/>
      <c r="AH39" s="51" t="n">
        <v>550</v>
      </c>
      <c r="AI39" s="51">
        <f>Q39</f>
        <v/>
      </c>
      <c r="AJ39" s="51">
        <f>$AH39-$AI39</f>
        <v/>
      </c>
      <c r="AK39" s="52" t="n">
        <v>1446.976363636364</v>
      </c>
      <c r="AL39" s="52">
        <f>$AJ39*$AK39</f>
        <v/>
      </c>
      <c r="AM39" s="52">
        <f>$AI39*$AK39</f>
        <v/>
      </c>
      <c r="AN39" s="39" t="n"/>
      <c r="AO39" s="39" t="n"/>
    </row>
    <row r="40">
      <c r="A40" s="5" t="inlineStr">
        <is>
          <t>1000977</t>
        </is>
      </c>
      <c r="B40" s="5" t="inlineStr">
        <is>
          <t>OMEPRAZOL 20MG 30U CAPSULAS</t>
        </is>
      </c>
      <c r="C40" s="5" t="inlineStr">
        <is>
          <t>386</t>
        </is>
      </c>
      <c r="D40" s="5" t="inlineStr">
        <is>
          <t>033</t>
        </is>
      </c>
      <c r="E40" s="5" t="inlineStr">
        <is>
          <t>ZMED</t>
        </is>
      </c>
      <c r="F40" s="5" t="inlineStr">
        <is>
          <t>1120</t>
        </is>
      </c>
      <c r="G40" s="5" t="inlineStr">
        <is>
          <t>2021</t>
        </is>
      </c>
      <c r="H40" s="5" t="inlineStr">
        <is>
          <t>C/U</t>
        </is>
      </c>
      <c r="I40" s="6" t="n">
        <v>510</v>
      </c>
      <c r="J40" s="6" t="n">
        <v>0</v>
      </c>
      <c r="K40" s="5" t="inlineStr">
        <is>
          <t>ARS</t>
        </is>
      </c>
      <c r="L40" s="48" t="n">
        <v>0</v>
      </c>
      <c r="M40" s="48" t="n">
        <v>55791.76</v>
      </c>
      <c r="N40" s="5">
        <f>IFERROR(VLOOKUP(E40,[1]Total!$D$1:$M$446,10,0),0)</f>
        <v/>
      </c>
      <c r="O40" s="11">
        <f>M40/SUM($M$2:$M$679)</f>
        <v/>
      </c>
      <c r="P40" s="49">
        <f>IFERROR(M40/I40,0)</f>
        <v/>
      </c>
      <c r="Q40" s="50" t="n"/>
      <c r="R40" s="8">
        <f>I40-Q40</f>
        <v/>
      </c>
      <c r="S40" s="49">
        <f>$AK40*R40</f>
        <v/>
      </c>
      <c r="U40" s="39" t="inlineStr">
        <is>
          <t>Stock SAP</t>
        </is>
      </c>
      <c r="V40" s="39" t="inlineStr">
        <is>
          <t>Medicamentos</t>
        </is>
      </c>
      <c r="W40" s="39" t="inlineStr">
        <is>
          <t>Dentro del alcance</t>
        </is>
      </c>
      <c r="X40" s="39" t="n"/>
      <c r="Y40" s="39" t="inlineStr">
        <is>
          <t>Sin recuento físico en el inventario de Avain</t>
        </is>
      </c>
      <c r="Z40" s="40" t="inlineStr">
        <is>
          <t>Sin recuento físico</t>
        </is>
      </c>
      <c r="AA40" s="39" t="n"/>
      <c r="AB40" s="39" t="n"/>
      <c r="AC40" s="39" t="n"/>
      <c r="AD40" s="39" t="n"/>
      <c r="AE40" s="39" t="n"/>
      <c r="AF40" s="39" t="n"/>
      <c r="AG40" s="39" t="n"/>
      <c r="AH40" s="51" t="n">
        <v>510</v>
      </c>
      <c r="AI40" s="51">
        <f>Q40</f>
        <v/>
      </c>
      <c r="AJ40" s="51">
        <f>$AH40-$AI40</f>
        <v/>
      </c>
      <c r="AK40" s="52" t="n">
        <v>109.3956078431373</v>
      </c>
      <c r="AL40" s="52">
        <f>$AJ40*$AK40</f>
        <v/>
      </c>
      <c r="AM40" s="52">
        <f>$AI40*$AK40</f>
        <v/>
      </c>
      <c r="AN40" s="39" t="n"/>
      <c r="AO40" s="39" t="n"/>
    </row>
    <row r="41">
      <c r="A41" s="5" t="inlineStr">
        <is>
          <t>1000045</t>
        </is>
      </c>
      <c r="B41" s="5" t="inlineStr">
        <is>
          <t>DICLOFENAC 75MG AMPOLLA 3ML</t>
        </is>
      </c>
      <c r="C41" s="5" t="inlineStr">
        <is>
          <t>50567</t>
        </is>
      </c>
      <c r="D41" s="5" t="inlineStr">
        <is>
          <t>033</t>
        </is>
      </c>
      <c r="E41" s="5" t="inlineStr">
        <is>
          <t>ZMED</t>
        </is>
      </c>
      <c r="F41" s="5" t="inlineStr">
        <is>
          <t>1120</t>
        </is>
      </c>
      <c r="G41" s="5" t="inlineStr">
        <is>
          <t>2021</t>
        </is>
      </c>
      <c r="H41" s="5" t="inlineStr">
        <is>
          <t>C/U</t>
        </is>
      </c>
      <c r="I41" s="6" t="n">
        <v>500</v>
      </c>
      <c r="J41" s="6" t="n">
        <v>0</v>
      </c>
      <c r="K41" s="5" t="inlineStr">
        <is>
          <t>ARS</t>
        </is>
      </c>
      <c r="L41" s="48" t="n">
        <v>0</v>
      </c>
      <c r="M41" s="48" t="n">
        <v>263944.97</v>
      </c>
      <c r="N41" s="5">
        <f>IFERROR(VLOOKUP(E41,[1]Total!$D$1:$M$446,10,0),0)</f>
        <v/>
      </c>
      <c r="O41" s="11">
        <f>M41/SUM($M$2:$M$679)</f>
        <v/>
      </c>
      <c r="P41" s="49">
        <f>IFERROR(M41/I41,0)</f>
        <v/>
      </c>
      <c r="Q41" s="50" t="n"/>
      <c r="R41" s="8">
        <f>I41-Q41</f>
        <v/>
      </c>
      <c r="S41" s="49">
        <f>$AK41*R41</f>
        <v/>
      </c>
      <c r="U41" s="39" t="inlineStr">
        <is>
          <t>Stock SAP</t>
        </is>
      </c>
      <c r="V41" s="39" t="inlineStr">
        <is>
          <t>Medicamentos</t>
        </is>
      </c>
      <c r="W41" s="39" t="inlineStr">
        <is>
          <t>Dentro del alcance</t>
        </is>
      </c>
      <c r="X41" s="37" t="inlineStr">
        <is>
          <t>Alta</t>
        </is>
      </c>
      <c r="Y41" s="39" t="inlineStr">
        <is>
          <t>Homologado – confianza Alta</t>
        </is>
      </c>
      <c r="Z41" s="38" t="inlineStr">
        <is>
          <t>Dar de baja en SAP</t>
        </is>
      </c>
      <c r="AA41" s="39" t="inlineStr">
        <is>
          <t>MED62</t>
        </is>
      </c>
      <c r="AB41" s="39" t="inlineStr">
        <is>
          <t>Diclofenac 75mg Amp x 3ml</t>
        </is>
      </c>
      <c r="AC41" s="39" t="inlineStr">
        <is>
          <t>Homologación por código Avain (master M01-003)</t>
        </is>
      </c>
      <c r="AD41" s="39" t="inlineStr">
        <is>
          <t>No</t>
        </is>
      </c>
      <c r="AE41" s="39" t="n"/>
      <c r="AF41" s="39" t="inlineStr">
        <is>
          <t>Sí</t>
        </is>
      </c>
      <c r="AG41" s="39" t="inlineStr">
        <is>
          <t>M01-003</t>
        </is>
      </c>
      <c r="AH41" s="51" t="n"/>
      <c r="AI41" s="51" t="n"/>
      <c r="AJ41" s="51" t="n"/>
      <c r="AK41" s="52" t="n">
        <v>527.8899489535477</v>
      </c>
      <c r="AL41" s="52" t="n"/>
      <c r="AM41" s="52" t="n"/>
      <c r="AN41" s="39" t="n"/>
      <c r="AO41" s="39" t="inlineStr">
        <is>
          <t>La cantidad física del material se imputó en la fila 32 (primera fila del material). Homologación: confianza base Alta + confianza SAP Alta → Alta. El material ocupa 7 filas en la hoja 1120 SJ (lote/almacén). La cantidad SAP y la física de esta vista son el total del material.</t>
        </is>
      </c>
    </row>
    <row r="42">
      <c r="A42" s="5" t="inlineStr">
        <is>
          <t>1000124</t>
        </is>
      </c>
      <c r="B42" s="5" t="inlineStr">
        <is>
          <t>IBUPROFENO COMP 600MG</t>
        </is>
      </c>
      <c r="C42" s="5" t="inlineStr">
        <is>
          <t>153</t>
        </is>
      </c>
      <c r="D42" s="5" t="inlineStr">
        <is>
          <t>033</t>
        </is>
      </c>
      <c r="E42" s="5" t="inlineStr">
        <is>
          <t>ZMED</t>
        </is>
      </c>
      <c r="F42" s="5" t="inlineStr">
        <is>
          <t>1120</t>
        </is>
      </c>
      <c r="G42" s="5" t="inlineStr">
        <is>
          <t>2021</t>
        </is>
      </c>
      <c r="H42" s="5" t="inlineStr">
        <is>
          <t>C/U</t>
        </is>
      </c>
      <c r="I42" s="6" t="n">
        <v>500</v>
      </c>
      <c r="J42" s="6" t="n">
        <v>0</v>
      </c>
      <c r="K42" s="5" t="inlineStr">
        <is>
          <t>ARS</t>
        </is>
      </c>
      <c r="L42" s="48" t="n">
        <v>0</v>
      </c>
      <c r="M42" s="48" t="n">
        <v>31445.66</v>
      </c>
      <c r="N42" s="5">
        <f>IFERROR(VLOOKUP(E42,[1]Total!$D$1:$M$446,10,0),0)</f>
        <v/>
      </c>
      <c r="O42" s="11">
        <f>M42/SUM($M$2:$M$679)</f>
        <v/>
      </c>
      <c r="P42" s="49">
        <f>IFERROR(M42/I42,0)</f>
        <v/>
      </c>
      <c r="Q42" s="50" t="n"/>
      <c r="R42" s="8">
        <f>I42-Q42</f>
        <v/>
      </c>
      <c r="S42" s="49">
        <f>$AK42*R42</f>
        <v/>
      </c>
      <c r="U42" s="39" t="inlineStr">
        <is>
          <t>Stock SAP</t>
        </is>
      </c>
      <c r="V42" s="39" t="inlineStr">
        <is>
          <t>Medicamentos</t>
        </is>
      </c>
      <c r="W42" s="39" t="inlineStr">
        <is>
          <t>Dentro del alcance</t>
        </is>
      </c>
      <c r="X42" s="37" t="inlineStr">
        <is>
          <t>Alta</t>
        </is>
      </c>
      <c r="Y42" s="39" t="inlineStr">
        <is>
          <t>Homologado – confianza Alta</t>
        </is>
      </c>
      <c r="Z42" s="38" t="inlineStr">
        <is>
          <t>Dar de baja en SAP</t>
        </is>
      </c>
      <c r="AA42" s="39" t="inlineStr">
        <is>
          <t>MED102</t>
        </is>
      </c>
      <c r="AB42" s="39" t="inlineStr">
        <is>
          <t>Ibuprofeno Comp x 600 mg</t>
        </is>
      </c>
      <c r="AC42" s="39" t="inlineStr">
        <is>
          <t>Homologación por código Avain (master M01-005)</t>
        </is>
      </c>
      <c r="AD42" s="39" t="inlineStr">
        <is>
          <t>No</t>
        </is>
      </c>
      <c r="AE42" s="39" t="n"/>
      <c r="AF42" s="39" t="inlineStr">
        <is>
          <t>Sí</t>
        </is>
      </c>
      <c r="AG42" s="39" t="inlineStr">
        <is>
          <t>M01-005</t>
        </is>
      </c>
      <c r="AH42" s="51" t="n"/>
      <c r="AI42" s="51" t="n"/>
      <c r="AJ42" s="51" t="n"/>
      <c r="AK42" s="52" t="n">
        <v>62.89131818181817</v>
      </c>
      <c r="AL42" s="52" t="n"/>
      <c r="AM42" s="52" t="n"/>
      <c r="AN42" s="39" t="n"/>
      <c r="AO42" s="39" t="inlineStr">
        <is>
          <t>La cantidad física del material se imputó en la fila 13 (primera fila del material). Homologación: confianza base Alta + confianza SAP Alta → Alta. El material ocupa 16 filas en la hoja 1120 SJ (lote/almacén). La cantidad SAP y la física de esta vista son el total del material.</t>
        </is>
      </c>
    </row>
    <row r="43">
      <c r="A43" s="5" t="inlineStr">
        <is>
          <t>1000124</t>
        </is>
      </c>
      <c r="B43" s="5" t="inlineStr">
        <is>
          <t>IBUPROFENO COMP 600MG</t>
        </is>
      </c>
      <c r="C43" s="5" t="inlineStr">
        <is>
          <t>1A80224</t>
        </is>
      </c>
      <c r="D43" s="5" t="inlineStr">
        <is>
          <t>033</t>
        </is>
      </c>
      <c r="E43" s="5" t="inlineStr">
        <is>
          <t>ZMED</t>
        </is>
      </c>
      <c r="F43" s="5" t="inlineStr">
        <is>
          <t>1120</t>
        </is>
      </c>
      <c r="G43" s="5" t="inlineStr">
        <is>
          <t>2021</t>
        </is>
      </c>
      <c r="H43" s="5" t="inlineStr">
        <is>
          <t>C/U</t>
        </is>
      </c>
      <c r="I43" s="6" t="n">
        <v>500</v>
      </c>
      <c r="J43" s="6" t="n">
        <v>0</v>
      </c>
      <c r="K43" s="5" t="inlineStr">
        <is>
          <t>ARS</t>
        </is>
      </c>
      <c r="L43" s="48" t="n">
        <v>0</v>
      </c>
      <c r="M43" s="48" t="n">
        <v>31445.66</v>
      </c>
      <c r="N43" s="5">
        <f>IFERROR(VLOOKUP(E43,[1]Total!$D$1:$M$446,10,0),0)</f>
        <v/>
      </c>
      <c r="O43" s="11">
        <f>M43/SUM($M$2:$M$679)</f>
        <v/>
      </c>
      <c r="P43" s="49">
        <f>IFERROR(M43/I43,0)</f>
        <v/>
      </c>
      <c r="Q43" s="50" t="n"/>
      <c r="R43" s="8">
        <f>I43-Q43</f>
        <v/>
      </c>
      <c r="S43" s="49">
        <f>$AK43*R43</f>
        <v/>
      </c>
      <c r="U43" s="39" t="inlineStr">
        <is>
          <t>Stock SAP</t>
        </is>
      </c>
      <c r="V43" s="39" t="inlineStr">
        <is>
          <t>Medicamentos</t>
        </is>
      </c>
      <c r="W43" s="39" t="inlineStr">
        <is>
          <t>Dentro del alcance</t>
        </is>
      </c>
      <c r="X43" s="37" t="inlineStr">
        <is>
          <t>Alta</t>
        </is>
      </c>
      <c r="Y43" s="39" t="inlineStr">
        <is>
          <t>Homologado – confianza Alta</t>
        </is>
      </c>
      <c r="Z43" s="38" t="inlineStr">
        <is>
          <t>Dar de baja en SAP</t>
        </is>
      </c>
      <c r="AA43" s="39" t="inlineStr">
        <is>
          <t>MED102</t>
        </is>
      </c>
      <c r="AB43" s="39" t="inlineStr">
        <is>
          <t>Ibuprofeno Comp x 600 mg</t>
        </is>
      </c>
      <c r="AC43" s="39" t="inlineStr">
        <is>
          <t>Homologación por código Avain (master M01-005)</t>
        </is>
      </c>
      <c r="AD43" s="39" t="inlineStr">
        <is>
          <t>No</t>
        </is>
      </c>
      <c r="AE43" s="39" t="n"/>
      <c r="AF43" s="39" t="inlineStr">
        <is>
          <t>Sí</t>
        </is>
      </c>
      <c r="AG43" s="39" t="inlineStr">
        <is>
          <t>M01-005</t>
        </is>
      </c>
      <c r="AH43" s="51" t="n"/>
      <c r="AI43" s="51" t="n"/>
      <c r="AJ43" s="51" t="n"/>
      <c r="AK43" s="52" t="n">
        <v>62.89131818181817</v>
      </c>
      <c r="AL43" s="52" t="n"/>
      <c r="AM43" s="52" t="n"/>
      <c r="AN43" s="39" t="n"/>
      <c r="AO43" s="39" t="inlineStr">
        <is>
          <t>La cantidad física del material se imputó en la fila 13 (primera fila del material). Homologación: confianza base Alta + confianza SAP Alta → Alta. El material ocupa 16 filas en la hoja 1120 SJ (lote/almacén). La cantidad SAP y la física de esta vista son el total del material.</t>
        </is>
      </c>
    </row>
    <row r="44">
      <c r="A44" s="5" t="inlineStr">
        <is>
          <t>2000006</t>
        </is>
      </c>
      <c r="B44" s="5" t="inlineStr">
        <is>
          <t>CATETER INTRAVENOSO 22G T/ABBOCATH</t>
        </is>
      </c>
      <c r="C44" s="5" t="n"/>
      <c r="D44" s="5" t="inlineStr">
        <is>
          <t>033</t>
        </is>
      </c>
      <c r="E44" s="5" t="inlineStr">
        <is>
          <t>ZDES</t>
        </is>
      </c>
      <c r="F44" s="5" t="inlineStr">
        <is>
          <t>1120</t>
        </is>
      </c>
      <c r="G44" s="5" t="inlineStr">
        <is>
          <t>2021</t>
        </is>
      </c>
      <c r="H44" s="5" t="inlineStr">
        <is>
          <t>C/U</t>
        </is>
      </c>
      <c r="I44" s="6" t="n">
        <v>500</v>
      </c>
      <c r="J44" s="6" t="n">
        <v>0</v>
      </c>
      <c r="K44" s="5" t="inlineStr">
        <is>
          <t>ARS</t>
        </is>
      </c>
      <c r="L44" s="48" t="n">
        <v>0</v>
      </c>
      <c r="M44" s="48" t="n">
        <v>85251.33</v>
      </c>
      <c r="N44" s="5">
        <f>IFERROR(VLOOKUP(E44,[1]Total!$D$1:$M$446,10,0),0)</f>
        <v/>
      </c>
      <c r="O44" s="11">
        <f>M44/SUM($M$2:$M$679)</f>
        <v/>
      </c>
      <c r="P44" s="49">
        <f>IFERROR(M44/I44,0)</f>
        <v/>
      </c>
      <c r="Q44" s="50" t="n">
        <v>217</v>
      </c>
      <c r="R44" s="8">
        <f>I44-Q44</f>
        <v/>
      </c>
      <c r="S44" s="49">
        <f>$AK44*R44</f>
        <v/>
      </c>
      <c r="U44" s="39" t="inlineStr">
        <is>
          <t>Stock SAP</t>
        </is>
      </c>
      <c r="V44" s="39" t="inlineStr">
        <is>
          <t>Descartables</t>
        </is>
      </c>
      <c r="W44" s="39" t="inlineStr">
        <is>
          <t>Dentro del alcance</t>
        </is>
      </c>
      <c r="X44" s="42" t="inlineStr">
        <is>
          <t>Media</t>
        </is>
      </c>
      <c r="Y44" s="39" t="inlineStr">
        <is>
          <t>Homologado – confianza Media – pendiente de validación</t>
        </is>
      </c>
      <c r="Z44" s="38" t="inlineStr">
        <is>
          <t>Dar de baja en SAP</t>
        </is>
      </c>
      <c r="AA44" s="39" t="inlineStr">
        <is>
          <t>DESC5</t>
        </is>
      </c>
      <c r="AB44" s="39" t="inlineStr">
        <is>
          <t>Abbocath Nº 22</t>
        </is>
      </c>
      <c r="AC44" s="39" t="inlineStr">
        <is>
          <t>Homologación por código Avain (master D-129)</t>
        </is>
      </c>
      <c r="AD44" s="39" t="inlineStr">
        <is>
          <t>No</t>
        </is>
      </c>
      <c r="AE44" s="39" t="n"/>
      <c r="AF44" s="39" t="inlineStr">
        <is>
          <t>Sí</t>
        </is>
      </c>
      <c r="AG44" s="39" t="inlineStr">
        <is>
          <t>D-129</t>
        </is>
      </c>
      <c r="AH44" s="51" t="n">
        <v>500</v>
      </c>
      <c r="AI44" s="51">
        <f>Q44</f>
        <v/>
      </c>
      <c r="AJ44" s="51">
        <f>$AH44-$AI44</f>
        <v/>
      </c>
      <c r="AK44" s="52" t="n">
        <v>170.50266</v>
      </c>
      <c r="AL44" s="52">
        <f>$AJ44*$AK44</f>
        <v/>
      </c>
      <c r="AM44" s="52">
        <f>$AI44*$AK44</f>
        <v/>
      </c>
      <c r="AN44" s="39" t="n"/>
      <c r="AO44" s="39" t="inlineStr">
        <is>
          <t>Homologación: confianza base Media + confianza SAP Alta → Media.</t>
        </is>
      </c>
    </row>
    <row r="45">
      <c r="A45" s="5" t="inlineStr">
        <is>
          <t>2000021</t>
        </is>
      </c>
      <c r="B45" s="5" t="inlineStr">
        <is>
          <t>GUANTES ESTERILES Nº 7.5 POR PAR</t>
        </is>
      </c>
      <c r="C45" s="5" t="n"/>
      <c r="D45" s="5" t="inlineStr">
        <is>
          <t>033</t>
        </is>
      </c>
      <c r="E45" s="5" t="inlineStr">
        <is>
          <t>ZDES</t>
        </is>
      </c>
      <c r="F45" s="5" t="inlineStr">
        <is>
          <t>1120</t>
        </is>
      </c>
      <c r="G45" s="5" t="inlineStr">
        <is>
          <t>2021</t>
        </is>
      </c>
      <c r="H45" s="5" t="inlineStr">
        <is>
          <t>C/U</t>
        </is>
      </c>
      <c r="I45" s="6" t="n">
        <v>500</v>
      </c>
      <c r="J45" s="6" t="n">
        <v>0</v>
      </c>
      <c r="K45" s="5" t="inlineStr">
        <is>
          <t>ARS</t>
        </is>
      </c>
      <c r="L45" s="48" t="n">
        <v>0</v>
      </c>
      <c r="M45" s="48" t="n">
        <v>93256.55</v>
      </c>
      <c r="N45" s="5">
        <f>IFERROR(VLOOKUP(E45,[1]Total!$D$1:$M$446,10,0),0)</f>
        <v/>
      </c>
      <c r="O45" s="11">
        <f>M45/SUM($M$2:$M$679)</f>
        <v/>
      </c>
      <c r="P45" s="49">
        <f>IFERROR(M45/I45,0)</f>
        <v/>
      </c>
      <c r="Q45" s="50" t="n"/>
      <c r="R45" s="8">
        <f>I45-Q45</f>
        <v/>
      </c>
      <c r="S45" s="49">
        <f>$AK45*R45</f>
        <v/>
      </c>
      <c r="U45" s="39" t="inlineStr">
        <is>
          <t>Stock SAP</t>
        </is>
      </c>
      <c r="V45" s="39" t="inlineStr">
        <is>
          <t>Descartables</t>
        </is>
      </c>
      <c r="W45" s="39" t="inlineStr">
        <is>
          <t>Dentro del alcance</t>
        </is>
      </c>
      <c r="X45" s="39" t="n"/>
      <c r="Y45" s="39" t="inlineStr">
        <is>
          <t>Sin recuento físico en el inventario de Avain</t>
        </is>
      </c>
      <c r="Z45" s="40" t="inlineStr">
        <is>
          <t>Sin recuento físico</t>
        </is>
      </c>
      <c r="AA45" s="39" t="n"/>
      <c r="AB45" s="39" t="n"/>
      <c r="AC45" s="39" t="n"/>
      <c r="AD45" s="39" t="n"/>
      <c r="AE45" s="39" t="n"/>
      <c r="AF45" s="39" t="n"/>
      <c r="AG45" s="39" t="n"/>
      <c r="AH45" s="51" t="n">
        <v>500</v>
      </c>
      <c r="AI45" s="51">
        <f>Q45</f>
        <v/>
      </c>
      <c r="AJ45" s="51">
        <f>$AH45-$AI45</f>
        <v/>
      </c>
      <c r="AK45" s="52" t="n">
        <v>186.5131</v>
      </c>
      <c r="AL45" s="52">
        <f>$AJ45*$AK45</f>
        <v/>
      </c>
      <c r="AM45" s="52">
        <f>$AI45*$AK45</f>
        <v/>
      </c>
      <c r="AN45" s="39" t="n"/>
      <c r="AO45" s="39" t="n"/>
    </row>
    <row r="46">
      <c r="A46" s="5" t="inlineStr">
        <is>
          <t>2001761</t>
        </is>
      </c>
      <c r="B46" s="5" t="inlineStr">
        <is>
          <t>GUANTES ESTERILES Nº 6.5 POR PAR</t>
        </is>
      </c>
      <c r="C46" s="5" t="n"/>
      <c r="D46" s="5" t="inlineStr">
        <is>
          <t>033</t>
        </is>
      </c>
      <c r="E46" s="5" t="inlineStr">
        <is>
          <t>ZDES</t>
        </is>
      </c>
      <c r="F46" s="5" t="inlineStr">
        <is>
          <t>1120</t>
        </is>
      </c>
      <c r="G46" s="5" t="inlineStr">
        <is>
          <t>2021</t>
        </is>
      </c>
      <c r="H46" s="5" t="inlineStr">
        <is>
          <t>C/U</t>
        </is>
      </c>
      <c r="I46" s="6" t="n">
        <v>500</v>
      </c>
      <c r="J46" s="6" t="n">
        <v>0</v>
      </c>
      <c r="K46" s="5" t="inlineStr">
        <is>
          <t>ARS</t>
        </is>
      </c>
      <c r="L46" s="48" t="n">
        <v>0</v>
      </c>
      <c r="M46" s="48" t="n">
        <v>101122.58</v>
      </c>
      <c r="N46" s="5">
        <f>IFERROR(VLOOKUP(E46,[1]Total!$D$1:$M$446,10,0),0)</f>
        <v/>
      </c>
      <c r="O46" s="11">
        <f>M46/SUM($M$2:$M$679)</f>
        <v/>
      </c>
      <c r="P46" s="49">
        <f>IFERROR(M46/I46,0)</f>
        <v/>
      </c>
      <c r="Q46" s="50" t="n"/>
      <c r="R46" s="8">
        <f>I46-Q46</f>
        <v/>
      </c>
      <c r="S46" s="49">
        <f>$AK46*R46</f>
        <v/>
      </c>
      <c r="U46" s="39" t="inlineStr">
        <is>
          <t>Stock SAP</t>
        </is>
      </c>
      <c r="V46" s="39" t="inlineStr">
        <is>
          <t>Descartables</t>
        </is>
      </c>
      <c r="W46" s="39" t="inlineStr">
        <is>
          <t>Dentro del alcance</t>
        </is>
      </c>
      <c r="X46" s="39" t="n"/>
      <c r="Y46" s="39" t="inlineStr">
        <is>
          <t>Sin recuento físico en el inventario de Avain</t>
        </is>
      </c>
      <c r="Z46" s="40" t="inlineStr">
        <is>
          <t>Sin recuento físico</t>
        </is>
      </c>
      <c r="AA46" s="39" t="n"/>
      <c r="AB46" s="39" t="n"/>
      <c r="AC46" s="39" t="n"/>
      <c r="AD46" s="39" t="n"/>
      <c r="AE46" s="39" t="n"/>
      <c r="AF46" s="39" t="n"/>
      <c r="AG46" s="39" t="n"/>
      <c r="AH46" s="51" t="n">
        <v>500</v>
      </c>
      <c r="AI46" s="51">
        <f>Q46</f>
        <v/>
      </c>
      <c r="AJ46" s="51">
        <f>$AH46-$AI46</f>
        <v/>
      </c>
      <c r="AK46" s="52" t="n">
        <v>202.24516</v>
      </c>
      <c r="AL46" s="52">
        <f>$AJ46*$AK46</f>
        <v/>
      </c>
      <c r="AM46" s="52">
        <f>$AI46*$AK46</f>
        <v/>
      </c>
      <c r="AN46" s="39" t="n"/>
      <c r="AO46" s="39" t="n"/>
    </row>
    <row r="47">
      <c r="A47" s="5" t="inlineStr">
        <is>
          <t>1000597</t>
        </is>
      </c>
      <c r="B47" s="5" t="inlineStr">
        <is>
          <t>LOPERAMIDA 2MG COMPRIMIDO</t>
        </is>
      </c>
      <c r="C47" s="5" t="inlineStr">
        <is>
          <t>00000</t>
        </is>
      </c>
      <c r="D47" s="5" t="inlineStr">
        <is>
          <t>033</t>
        </is>
      </c>
      <c r="E47" s="5" t="inlineStr">
        <is>
          <t>ZMED</t>
        </is>
      </c>
      <c r="F47" s="5" t="inlineStr">
        <is>
          <t>1120</t>
        </is>
      </c>
      <c r="G47" s="5" t="inlineStr">
        <is>
          <t>2021</t>
        </is>
      </c>
      <c r="H47" s="5" t="inlineStr">
        <is>
          <t>C/U</t>
        </is>
      </c>
      <c r="I47" s="6" t="n">
        <v>450</v>
      </c>
      <c r="J47" s="6" t="n">
        <v>0</v>
      </c>
      <c r="K47" s="5" t="inlineStr">
        <is>
          <t>ARS</t>
        </is>
      </c>
      <c r="L47" s="48" t="n">
        <v>0</v>
      </c>
      <c r="M47" s="48" t="n">
        <v>16884.31</v>
      </c>
      <c r="N47" s="5">
        <f>IFERROR(VLOOKUP(E47,[1]Total!$D$1:$M$446,10,0),0)</f>
        <v/>
      </c>
      <c r="O47" s="11">
        <f>M47/SUM($M$2:$M$679)</f>
        <v/>
      </c>
      <c r="P47" s="49">
        <f>IFERROR(M47/I47,0)</f>
        <v/>
      </c>
      <c r="Q47" s="50" t="n">
        <v>23</v>
      </c>
      <c r="R47" s="8">
        <f>I47-Q47</f>
        <v/>
      </c>
      <c r="S47" s="49">
        <f>$AK47*R47</f>
        <v/>
      </c>
      <c r="U47" s="39" t="inlineStr">
        <is>
          <t>Stock SAP</t>
        </is>
      </c>
      <c r="V47" s="39" t="inlineStr">
        <is>
          <t>Medicamentos</t>
        </is>
      </c>
      <c r="W47" s="39" t="inlineStr">
        <is>
          <t>Dentro del alcance</t>
        </is>
      </c>
      <c r="X47" s="37" t="inlineStr">
        <is>
          <t>Alta</t>
        </is>
      </c>
      <c r="Y47" s="39" t="inlineStr">
        <is>
          <t>Homologado – confianza Alta</t>
        </is>
      </c>
      <c r="Z47" s="38" t="inlineStr">
        <is>
          <t>Dar de baja en SAP</t>
        </is>
      </c>
      <c r="AA47" s="39" t="inlineStr">
        <is>
          <t>MED118</t>
        </is>
      </c>
      <c r="AB47" s="39" t="inlineStr">
        <is>
          <t>Loperamida Comp x 2 mg</t>
        </is>
      </c>
      <c r="AC47" s="39" t="inlineStr">
        <is>
          <t>Cruce por nomenclatura SAP</t>
        </is>
      </c>
      <c r="AD47" s="39" t="inlineStr">
        <is>
          <t>No</t>
        </is>
      </c>
      <c r="AE47" s="39" t="n"/>
      <c r="AF47" s="39" t="inlineStr">
        <is>
          <t>Sí</t>
        </is>
      </c>
      <c r="AG47" s="39" t="n"/>
      <c r="AH47" s="51" t="n">
        <v>1050</v>
      </c>
      <c r="AI47" s="51">
        <f>Q47</f>
        <v/>
      </c>
      <c r="AJ47" s="51">
        <f>$AH47-$AI47</f>
        <v/>
      </c>
      <c r="AK47" s="52" t="n">
        <v>37.52069523809524</v>
      </c>
      <c r="AL47" s="52">
        <f>$AJ47*$AK47</f>
        <v/>
      </c>
      <c r="AM47" s="52">
        <f>$AI47*$AK47</f>
        <v/>
      </c>
      <c r="AN47" s="39" t="n"/>
      <c r="AO47" s="39" t="inlineStr">
        <is>
          <t>Cruce por nomenclatura: dosis coincide; similitud 0.97. El material ocupa 5 filas en la hoja 1120 SJ (lote/almacén). La cantidad SAP y la física de esta vista son el total del material.</t>
        </is>
      </c>
    </row>
    <row r="48">
      <c r="A48" s="5" t="inlineStr">
        <is>
          <t>1001129</t>
        </is>
      </c>
      <c r="B48" s="5" t="inlineStr">
        <is>
          <t>BUCOANGIN CARAM ANTIB X9</t>
        </is>
      </c>
      <c r="C48" s="5" t="inlineStr">
        <is>
          <t>00000</t>
        </is>
      </c>
      <c r="D48" s="5" t="inlineStr">
        <is>
          <t>MEGE</t>
        </is>
      </c>
      <c r="E48" s="5" t="inlineStr">
        <is>
          <t>ZMED</t>
        </is>
      </c>
      <c r="F48" s="5" t="inlineStr">
        <is>
          <t>1120</t>
        </is>
      </c>
      <c r="G48" s="5" t="inlineStr">
        <is>
          <t>2021</t>
        </is>
      </c>
      <c r="H48" s="5" t="inlineStr">
        <is>
          <t>C/U</t>
        </is>
      </c>
      <c r="I48" s="6" t="n">
        <v>441</v>
      </c>
      <c r="J48" s="6" t="n">
        <v>0</v>
      </c>
      <c r="K48" s="5" t="inlineStr">
        <is>
          <t>ARS</t>
        </is>
      </c>
      <c r="L48" s="48" t="n">
        <v>0</v>
      </c>
      <c r="M48" s="48" t="n">
        <v>1307128.9</v>
      </c>
      <c r="N48" s="5">
        <f>IFERROR(VLOOKUP(E48,[1]Total!$D$1:$M$446,10,0),0)</f>
        <v/>
      </c>
      <c r="O48" s="11">
        <f>M48/SUM($M$2:$M$679)</f>
        <v/>
      </c>
      <c r="P48" s="49">
        <f>IFERROR(M48/I48,0)</f>
        <v/>
      </c>
      <c r="Q48" s="50" t="n">
        <v>351</v>
      </c>
      <c r="R48" s="8">
        <f>I48-Q48</f>
        <v/>
      </c>
      <c r="S48" s="49">
        <f>$AK48*R48</f>
        <v/>
      </c>
      <c r="U48" s="39" t="inlineStr">
        <is>
          <t>Stock SAP</t>
        </is>
      </c>
      <c r="V48" s="39" t="inlineStr">
        <is>
          <t>Medicamentos</t>
        </is>
      </c>
      <c r="W48" s="39" t="inlineStr">
        <is>
          <t>Dentro del alcance</t>
        </is>
      </c>
      <c r="X48" s="38" t="inlineStr">
        <is>
          <t>Baja</t>
        </is>
      </c>
      <c r="Y48" s="39" t="inlineStr">
        <is>
          <t>Homologado – confianza Baja – pendiente de validación</t>
        </is>
      </c>
      <c r="Z48" s="38" t="inlineStr">
        <is>
          <t>Dar de baja en SAP</t>
        </is>
      </c>
      <c r="AA48" s="39" t="inlineStr">
        <is>
          <t>MED30</t>
        </is>
      </c>
      <c r="AB48" s="39" t="inlineStr">
        <is>
          <t>Caramelos antigripales con benzocaina 20.7mg</t>
        </is>
      </c>
      <c r="AC48" s="39" t="inlineStr">
        <is>
          <t>Homologación por código Avain (master M01-017)</t>
        </is>
      </c>
      <c r="AD48" s="39" t="inlineStr">
        <is>
          <t>No</t>
        </is>
      </c>
      <c r="AE48" s="39" t="n"/>
      <c r="AF48" s="39" t="inlineStr">
        <is>
          <t>Sí</t>
        </is>
      </c>
      <c r="AG48" s="39" t="inlineStr">
        <is>
          <t>M01-017</t>
        </is>
      </c>
      <c r="AH48" s="51" t="n">
        <v>964</v>
      </c>
      <c r="AI48" s="51">
        <f>Q48</f>
        <v/>
      </c>
      <c r="AJ48" s="51">
        <f>$AH48-$AI48</f>
        <v/>
      </c>
      <c r="AK48" s="52" t="n">
        <v>2964.011099585062</v>
      </c>
      <c r="AL48" s="52">
        <f>$AJ48*$AK48</f>
        <v/>
      </c>
      <c r="AM48" s="52">
        <f>$AI48*$AK48</f>
        <v/>
      </c>
      <c r="AN48" s="39" t="n"/>
      <c r="AO48" s="39" t="inlineStr">
        <is>
          <t>Homologación: confianza base Baja + confianza SAP Alta → Baja. La nomenclatura del material imputado no respalda por sí sola la equivalencia (similitud 0.09); el vínculo proviene sólo de la homologación. Nivel degradado a Baja. El material ocupa 15 filas en la hoja 1120 SJ (lote/almacén). La cantidad SAP y la física de esta vista son el total del material.</t>
        </is>
      </c>
    </row>
    <row r="49">
      <c r="A49" s="5" t="inlineStr">
        <is>
          <t>1000528</t>
        </is>
      </c>
      <c r="B49" s="5" t="inlineStr">
        <is>
          <t>KETOROLAC  20 MG COMPRIMIDOS</t>
        </is>
      </c>
      <c r="C49" s="5" t="inlineStr">
        <is>
          <t>00000</t>
        </is>
      </c>
      <c r="D49" s="5" t="inlineStr">
        <is>
          <t>033</t>
        </is>
      </c>
      <c r="E49" s="5" t="inlineStr">
        <is>
          <t>ZMED</t>
        </is>
      </c>
      <c r="F49" s="5" t="inlineStr">
        <is>
          <t>1120</t>
        </is>
      </c>
      <c r="G49" s="5" t="inlineStr">
        <is>
          <t>2021</t>
        </is>
      </c>
      <c r="H49" s="5" t="inlineStr">
        <is>
          <t>C/U</t>
        </is>
      </c>
      <c r="I49" s="6" t="n">
        <v>431</v>
      </c>
      <c r="J49" s="6" t="n">
        <v>0</v>
      </c>
      <c r="K49" s="5" t="inlineStr">
        <is>
          <t>ARS</t>
        </is>
      </c>
      <c r="L49" s="48" t="n">
        <v>0</v>
      </c>
      <c r="M49" s="48" t="n">
        <v>84067.98</v>
      </c>
      <c r="N49" s="5">
        <f>IFERROR(VLOOKUP(E49,[1]Total!$D$1:$M$446,10,0),0)</f>
        <v/>
      </c>
      <c r="O49" s="11">
        <f>M49/SUM($M$2:$M$679)</f>
        <v/>
      </c>
      <c r="P49" s="49">
        <f>IFERROR(M49/I49,0)</f>
        <v/>
      </c>
      <c r="Q49" s="50" t="n">
        <v>240</v>
      </c>
      <c r="R49" s="8">
        <f>I49-Q49</f>
        <v/>
      </c>
      <c r="S49" s="49">
        <f>$AK49*R49</f>
        <v/>
      </c>
      <c r="U49" s="39" t="inlineStr">
        <is>
          <t>Stock SAP</t>
        </is>
      </c>
      <c r="V49" s="39" t="inlineStr">
        <is>
          <t>Medicamentos</t>
        </is>
      </c>
      <c r="W49" s="39" t="inlineStr">
        <is>
          <t>Dentro del alcance</t>
        </is>
      </c>
      <c r="X49" s="37" t="inlineStr">
        <is>
          <t>Alta</t>
        </is>
      </c>
      <c r="Y49" s="39" t="inlineStr">
        <is>
          <t>Homologado – confianza Alta</t>
        </is>
      </c>
      <c r="Z49" s="38" t="inlineStr">
        <is>
          <t>Dar de baja en SAP</t>
        </is>
      </c>
      <c r="AA49" s="39" t="inlineStr">
        <is>
          <t>MED111</t>
        </is>
      </c>
      <c r="AB49" s="39" t="inlineStr">
        <is>
          <t>Ketorolac Comp x 20 mg</t>
        </is>
      </c>
      <c r="AC49" s="39" t="inlineStr">
        <is>
          <t>Homologación por código Avain (master M01-018)</t>
        </is>
      </c>
      <c r="AD49" s="39" t="inlineStr">
        <is>
          <t>No</t>
        </is>
      </c>
      <c r="AE49" s="39" t="n"/>
      <c r="AF49" s="39" t="inlineStr">
        <is>
          <t>Sí</t>
        </is>
      </c>
      <c r="AG49" s="39" t="inlineStr">
        <is>
          <t>M01-018</t>
        </is>
      </c>
      <c r="AH49" s="51" t="n">
        <v>441</v>
      </c>
      <c r="AI49" s="51">
        <f>Q49</f>
        <v/>
      </c>
      <c r="AJ49" s="51">
        <f>$AH49-$AI49</f>
        <v/>
      </c>
      <c r="AK49" s="52" t="n">
        <v>195.0533106575964</v>
      </c>
      <c r="AL49" s="52">
        <f>$AJ49*$AK49</f>
        <v/>
      </c>
      <c r="AM49" s="52">
        <f>$AI49*$AK49</f>
        <v/>
      </c>
      <c r="AN49" s="39" t="n"/>
      <c r="AO49" s="39" t="inlineStr">
        <is>
          <t>Homologación: confianza base Alta + confianza SAP Alta → Alta. El material ocupa 2 filas en la hoja 1120 SJ (lote/almacén). La cantidad SAP y la física de esta vista son el total del material.</t>
        </is>
      </c>
    </row>
    <row r="50">
      <c r="A50" s="5" t="inlineStr">
        <is>
          <t>1000816</t>
        </is>
      </c>
      <c r="B50" s="5" t="inlineStr">
        <is>
          <t>AMOXICILINA+AC.CLA 875MG/125MG x 14 COMP</t>
        </is>
      </c>
      <c r="C50" s="5" t="inlineStr">
        <is>
          <t>591</t>
        </is>
      </c>
      <c r="D50" s="5" t="inlineStr">
        <is>
          <t>033</t>
        </is>
      </c>
      <c r="E50" s="5" t="inlineStr">
        <is>
          <t>ZMED</t>
        </is>
      </c>
      <c r="F50" s="5" t="inlineStr">
        <is>
          <t>1120</t>
        </is>
      </c>
      <c r="G50" s="5" t="inlineStr">
        <is>
          <t>2021</t>
        </is>
      </c>
      <c r="H50" s="5" t="inlineStr">
        <is>
          <t>C/U</t>
        </is>
      </c>
      <c r="I50" s="6" t="n">
        <v>420</v>
      </c>
      <c r="J50" s="6" t="n">
        <v>0</v>
      </c>
      <c r="K50" s="5" t="inlineStr">
        <is>
          <t>ARS</t>
        </is>
      </c>
      <c r="L50" s="48" t="n">
        <v>0</v>
      </c>
      <c r="M50" s="48" t="n">
        <v>467830.47</v>
      </c>
      <c r="N50" s="5">
        <f>IFERROR(VLOOKUP(E50,[1]Total!$D$1:$M$446,10,0),0)</f>
        <v/>
      </c>
      <c r="O50" s="11">
        <f>M50/SUM($M$2:$M$679)</f>
        <v/>
      </c>
      <c r="P50" s="49">
        <f>IFERROR(M50/I50,0)</f>
        <v/>
      </c>
      <c r="Q50" s="50" t="n"/>
      <c r="R50" s="8">
        <f>I50-Q50</f>
        <v/>
      </c>
      <c r="S50" s="49">
        <f>$AK50*R50</f>
        <v/>
      </c>
      <c r="U50" s="39" t="inlineStr">
        <is>
          <t>Stock SAP</t>
        </is>
      </c>
      <c r="V50" s="39" t="inlineStr">
        <is>
          <t>Medicamentos</t>
        </is>
      </c>
      <c r="W50" s="39" t="inlineStr">
        <is>
          <t>Dentro del alcance</t>
        </is>
      </c>
      <c r="X50" s="39" t="n"/>
      <c r="Y50" s="39" t="inlineStr">
        <is>
          <t>Sin recuento físico en el inventario de Avain</t>
        </is>
      </c>
      <c r="Z50" s="40" t="inlineStr">
        <is>
          <t>Sin recuento físico</t>
        </is>
      </c>
      <c r="AA50" s="39" t="n"/>
      <c r="AB50" s="39" t="n"/>
      <c r="AC50" s="39" t="n"/>
      <c r="AD50" s="39" t="n"/>
      <c r="AE50" s="39" t="n"/>
      <c r="AF50" s="39" t="n"/>
      <c r="AG50" s="39" t="n"/>
      <c r="AH50" s="51" t="n"/>
      <c r="AI50" s="51" t="n"/>
      <c r="AJ50" s="51" t="n"/>
      <c r="AK50" s="52" t="n">
        <v>1113.882073353293</v>
      </c>
      <c r="AL50" s="52" t="n"/>
      <c r="AM50" s="52" t="n"/>
      <c r="AN50" s="39" t="n"/>
      <c r="AO50" s="39" t="inlineStr">
        <is>
          <t>El material ocupa 2 filas en la hoja 1120 SJ (lote/almacén). La cantidad SAP y la física de esta vista son el total del material.</t>
        </is>
      </c>
    </row>
    <row r="51">
      <c r="A51" s="5" t="inlineStr">
        <is>
          <t>1000122</t>
        </is>
      </c>
      <c r="B51" s="5" t="inlineStr">
        <is>
          <t>METOCLOPRAMIDA DE 10MG SL</t>
        </is>
      </c>
      <c r="C51" s="5" t="inlineStr">
        <is>
          <t>00000</t>
        </is>
      </c>
      <c r="D51" s="5" t="inlineStr">
        <is>
          <t>033</t>
        </is>
      </c>
      <c r="E51" s="5" t="inlineStr">
        <is>
          <t>ZMED</t>
        </is>
      </c>
      <c r="F51" s="5" t="inlineStr">
        <is>
          <t>1120</t>
        </is>
      </c>
      <c r="G51" s="5" t="inlineStr">
        <is>
          <t>2021</t>
        </is>
      </c>
      <c r="H51" s="5" t="inlineStr">
        <is>
          <t>C/U</t>
        </is>
      </c>
      <c r="I51" s="6" t="n">
        <v>415</v>
      </c>
      <c r="J51" s="6" t="n">
        <v>0</v>
      </c>
      <c r="K51" s="5" t="inlineStr">
        <is>
          <t>ARS</t>
        </is>
      </c>
      <c r="L51" s="48" t="n">
        <v>0</v>
      </c>
      <c r="M51" s="48" t="n">
        <v>220072.2</v>
      </c>
      <c r="N51" s="5">
        <f>IFERROR(VLOOKUP(E51,[1]Total!$D$1:$M$446,10,0),0)</f>
        <v/>
      </c>
      <c r="O51" s="11">
        <f>M51/SUM($M$2:$M$679)</f>
        <v/>
      </c>
      <c r="P51" s="49">
        <f>IFERROR(M51/I51,0)</f>
        <v/>
      </c>
      <c r="Q51" s="50" t="n">
        <v>130</v>
      </c>
      <c r="R51" s="8">
        <f>I51-Q51</f>
        <v/>
      </c>
      <c r="S51" s="49">
        <f>$AK51*R51</f>
        <v/>
      </c>
      <c r="U51" s="39" t="inlineStr">
        <is>
          <t>Stock SAP</t>
        </is>
      </c>
      <c r="V51" s="39" t="inlineStr">
        <is>
          <t>Medicamentos</t>
        </is>
      </c>
      <c r="W51" s="39" t="inlineStr">
        <is>
          <t>Dentro del alcance</t>
        </is>
      </c>
      <c r="X51" s="37" t="inlineStr">
        <is>
          <t>Alta</t>
        </is>
      </c>
      <c r="Y51" s="39" t="inlineStr">
        <is>
          <t>Homologado – confianza Alta</t>
        </is>
      </c>
      <c r="Z51" s="38" t="inlineStr">
        <is>
          <t>Dar de baja en SAP</t>
        </is>
      </c>
      <c r="AA51" s="39" t="inlineStr">
        <is>
          <t>MED131</t>
        </is>
      </c>
      <c r="AB51" s="39" t="inlineStr">
        <is>
          <t>Metoclopramida Comp x 10 mg</t>
        </is>
      </c>
      <c r="AC51" s="39" t="inlineStr">
        <is>
          <t>Homologación por código Avain (master M08-002)</t>
        </is>
      </c>
      <c r="AD51" s="39" t="inlineStr">
        <is>
          <t>No</t>
        </is>
      </c>
      <c r="AE51" s="39" t="n"/>
      <c r="AF51" s="39" t="inlineStr">
        <is>
          <t>Sí</t>
        </is>
      </c>
      <c r="AG51" s="39" t="inlineStr">
        <is>
          <t>M08-002</t>
        </is>
      </c>
      <c r="AH51" s="51" t="n">
        <v>915</v>
      </c>
      <c r="AI51" s="51">
        <f>Q51</f>
        <v/>
      </c>
      <c r="AJ51" s="51">
        <f>$AH51-$AI51</f>
        <v/>
      </c>
      <c r="AK51" s="52" t="n">
        <v>530.2944480874318</v>
      </c>
      <c r="AL51" s="52">
        <f>$AJ51*$AK51</f>
        <v/>
      </c>
      <c r="AM51" s="52">
        <f>$AI51*$AK51</f>
        <v/>
      </c>
      <c r="AN51" s="39" t="n"/>
      <c r="AO51" s="39" t="inlineStr">
        <is>
          <t>Homologación: confianza base Alta + confianza SAP Alta → Alta. El material ocupa 3 filas en la hoja 1120 SJ (lote/almacén). La cantidad SAP y la física de esta vista son el total del material.</t>
        </is>
      </c>
    </row>
    <row r="52">
      <c r="A52" s="5" t="inlineStr">
        <is>
          <t>1000129</t>
        </is>
      </c>
      <c r="B52" s="5" t="inlineStr">
        <is>
          <t>KETOROLAC 10MG SUBLINGUAL</t>
        </is>
      </c>
      <c r="C52" s="5" t="inlineStr">
        <is>
          <t>95832</t>
        </is>
      </c>
      <c r="D52" s="5" t="inlineStr">
        <is>
          <t>033</t>
        </is>
      </c>
      <c r="E52" s="5" t="inlineStr">
        <is>
          <t>ZMED</t>
        </is>
      </c>
      <c r="F52" s="5" t="inlineStr">
        <is>
          <t>1120</t>
        </is>
      </c>
      <c r="G52" s="5" t="inlineStr">
        <is>
          <t>2021</t>
        </is>
      </c>
      <c r="H52" s="5" t="inlineStr">
        <is>
          <t>C/U</t>
        </is>
      </c>
      <c r="I52" s="6" t="n">
        <v>415</v>
      </c>
      <c r="J52" s="6" t="n">
        <v>0</v>
      </c>
      <c r="K52" s="5" t="inlineStr">
        <is>
          <t>ARS</t>
        </is>
      </c>
      <c r="L52" s="48" t="n">
        <v>0</v>
      </c>
      <c r="M52" s="48" t="n">
        <v>26322.57</v>
      </c>
      <c r="N52" s="5">
        <f>IFERROR(VLOOKUP(E52,[1]Total!$D$1:$M$446,10,0),0)</f>
        <v/>
      </c>
      <c r="O52" s="11">
        <f>M52/SUM($M$2:$M$679)</f>
        <v/>
      </c>
      <c r="P52" s="49">
        <f>IFERROR(M52/I52,0)</f>
        <v/>
      </c>
      <c r="Q52" s="50" t="n"/>
      <c r="R52" s="8">
        <f>I52-Q52</f>
        <v/>
      </c>
      <c r="S52" s="49">
        <f>$AK52*R52</f>
        <v/>
      </c>
      <c r="U52" s="39" t="inlineStr">
        <is>
          <t>Stock SAP</t>
        </is>
      </c>
      <c r="V52" s="39" t="inlineStr">
        <is>
          <t>Medicamentos</t>
        </is>
      </c>
      <c r="W52" s="39" t="inlineStr">
        <is>
          <t>Dentro del alcance</t>
        </is>
      </c>
      <c r="X52" s="37" t="inlineStr">
        <is>
          <t>Alta</t>
        </is>
      </c>
      <c r="Y52" s="39" t="inlineStr">
        <is>
          <t>Homologado – confianza Alta</t>
        </is>
      </c>
      <c r="Z52" s="38" t="inlineStr">
        <is>
          <t>Dar de baja en SAP</t>
        </is>
      </c>
      <c r="AA52" s="39" t="inlineStr">
        <is>
          <t>MED110</t>
        </is>
      </c>
      <c r="AB52" s="39" t="inlineStr">
        <is>
          <t>Ketorolac Comp SL X 10 mg</t>
        </is>
      </c>
      <c r="AC52" s="39" t="inlineStr">
        <is>
          <t>Homologación por código Avain (master M01-006)</t>
        </is>
      </c>
      <c r="AD52" s="39" t="inlineStr">
        <is>
          <t>No</t>
        </is>
      </c>
      <c r="AE52" s="39" t="n"/>
      <c r="AF52" s="39" t="inlineStr">
        <is>
          <t>Sí</t>
        </is>
      </c>
      <c r="AG52" s="39" t="inlineStr">
        <is>
          <t>M01-006</t>
        </is>
      </c>
      <c r="AH52" s="51" t="n"/>
      <c r="AI52" s="51" t="n"/>
      <c r="AJ52" s="51" t="n"/>
      <c r="AK52" s="52" t="n">
        <v>63.42787950383934</v>
      </c>
      <c r="AL52" s="52" t="n"/>
      <c r="AM52" s="52" t="n"/>
      <c r="AN52" s="39" t="n"/>
      <c r="AO52" s="39" t="inlineStr">
        <is>
          <t>La cantidad física del material se imputó en la fila 19 (primera fila del material). Homologación: confianza base Alta + confianza SAP Alta → Alta. El material ocupa 7 filas en la hoja 1120 SJ (lote/almacén). La cantidad SAP y la física de esta vista son el total del material.</t>
        </is>
      </c>
    </row>
    <row r="53">
      <c r="A53" s="5" t="inlineStr">
        <is>
          <t>1000125</t>
        </is>
      </c>
      <c r="B53" s="5" t="inlineStr">
        <is>
          <t>DICLOFENAC 75 MG COMPRIMIDOS</t>
        </is>
      </c>
      <c r="C53" s="5" t="inlineStr">
        <is>
          <t>00000</t>
        </is>
      </c>
      <c r="D53" s="5" t="inlineStr">
        <is>
          <t>033</t>
        </is>
      </c>
      <c r="E53" s="5" t="inlineStr">
        <is>
          <t>ZMED</t>
        </is>
      </c>
      <c r="F53" s="5" t="inlineStr">
        <is>
          <t>1120</t>
        </is>
      </c>
      <c r="G53" s="5" t="inlineStr">
        <is>
          <t>2021</t>
        </is>
      </c>
      <c r="H53" s="5" t="inlineStr">
        <is>
          <t>C/U</t>
        </is>
      </c>
      <c r="I53" s="6" t="n">
        <v>348</v>
      </c>
      <c r="J53" s="6" t="n">
        <v>0</v>
      </c>
      <c r="K53" s="5" t="inlineStr">
        <is>
          <t>ARS</t>
        </is>
      </c>
      <c r="L53" s="48" t="n">
        <v>0</v>
      </c>
      <c r="M53" s="48" t="n">
        <v>35659.87</v>
      </c>
      <c r="N53" s="5">
        <f>IFERROR(VLOOKUP(E53,[1]Total!$D$1:$M$446,10,0),0)</f>
        <v/>
      </c>
      <c r="O53" s="11">
        <f>M53/SUM($M$2:$M$679)</f>
        <v/>
      </c>
      <c r="P53" s="49">
        <f>IFERROR(M53/I53,0)</f>
        <v/>
      </c>
      <c r="Q53" s="50" t="n"/>
      <c r="R53" s="8">
        <f>I53-Q53</f>
        <v/>
      </c>
      <c r="S53" s="49">
        <f>$AK53*R53</f>
        <v/>
      </c>
      <c r="U53" s="39" t="inlineStr">
        <is>
          <t>Stock SAP</t>
        </is>
      </c>
      <c r="V53" s="39" t="inlineStr">
        <is>
          <t>Medicamentos</t>
        </is>
      </c>
      <c r="W53" s="39" t="inlineStr">
        <is>
          <t>Dentro del alcance</t>
        </is>
      </c>
      <c r="X53" s="37" t="inlineStr">
        <is>
          <t>Alta</t>
        </is>
      </c>
      <c r="Y53" s="39" t="inlineStr">
        <is>
          <t>Homologado – confianza Alta</t>
        </is>
      </c>
      <c r="Z53" s="38" t="inlineStr">
        <is>
          <t>Dar de baja en SAP</t>
        </is>
      </c>
      <c r="AA53" s="39" t="inlineStr">
        <is>
          <t>MED64</t>
        </is>
      </c>
      <c r="AB53" s="39" t="inlineStr">
        <is>
          <t>Diclofenac Comp x 75 mg</t>
        </is>
      </c>
      <c r="AC53" s="39" t="inlineStr">
        <is>
          <t>Homologación por nombre Avain (master M01-002)</t>
        </is>
      </c>
      <c r="AD53" s="39" t="inlineStr">
        <is>
          <t>No</t>
        </is>
      </c>
      <c r="AE53" s="39" t="n"/>
      <c r="AF53" s="39" t="inlineStr">
        <is>
          <t>Sí</t>
        </is>
      </c>
      <c r="AG53" s="39" t="inlineStr">
        <is>
          <t>M01-002</t>
        </is>
      </c>
      <c r="AH53" s="51" t="n"/>
      <c r="AI53" s="51" t="n"/>
      <c r="AJ53" s="51" t="n"/>
      <c r="AK53" s="52" t="n">
        <v>102.4708827463219</v>
      </c>
      <c r="AL53" s="52" t="n"/>
      <c r="AM53" s="52" t="n"/>
      <c r="AN53" s="39" t="n"/>
      <c r="AO53" s="39" t="inlineStr">
        <is>
          <t>La cantidad física del material se imputó en la fila 21 (primera fila del material). Homologación: confianza base Alta + confianza SAP Alta → Alta. El material ocupa 7 filas en la hoja 1120 SJ (lote/almacén). La cantidad SAP y la física de esta vista son el total del material.</t>
        </is>
      </c>
    </row>
    <row r="54">
      <c r="A54" s="5" t="inlineStr">
        <is>
          <t>1000125</t>
        </is>
      </c>
      <c r="B54" s="5" t="inlineStr">
        <is>
          <t>DICLOFENAC 75 MG COMPRIMIDOS</t>
        </is>
      </c>
      <c r="C54" s="5" t="inlineStr">
        <is>
          <t>00518</t>
        </is>
      </c>
      <c r="D54" s="5" t="inlineStr">
        <is>
          <t>033</t>
        </is>
      </c>
      <c r="E54" s="5" t="inlineStr">
        <is>
          <t>ZMED</t>
        </is>
      </c>
      <c r="F54" s="5" t="inlineStr">
        <is>
          <t>1120</t>
        </is>
      </c>
      <c r="G54" s="5" t="inlineStr">
        <is>
          <t>2021</t>
        </is>
      </c>
      <c r="H54" s="5" t="inlineStr">
        <is>
          <t>C/U</t>
        </is>
      </c>
      <c r="I54" s="6" t="n">
        <v>330</v>
      </c>
      <c r="J54" s="6" t="n">
        <v>0</v>
      </c>
      <c r="K54" s="5" t="inlineStr">
        <is>
          <t>ARS</t>
        </is>
      </c>
      <c r="L54" s="48" t="n">
        <v>0</v>
      </c>
      <c r="M54" s="48" t="n">
        <v>33815.39</v>
      </c>
      <c r="N54" s="5">
        <f>IFERROR(VLOOKUP(E54,[1]Total!$D$1:$M$446,10,0),0)</f>
        <v/>
      </c>
      <c r="O54" s="11">
        <f>M54/SUM($M$2:$M$679)</f>
        <v/>
      </c>
      <c r="P54" s="49">
        <f>IFERROR(M54/I54,0)</f>
        <v/>
      </c>
      <c r="Q54" s="50" t="n"/>
      <c r="R54" s="8">
        <f>I54-Q54</f>
        <v/>
      </c>
      <c r="S54" s="49">
        <f>$AK54*R54</f>
        <v/>
      </c>
      <c r="U54" s="39" t="inlineStr">
        <is>
          <t>Stock SAP</t>
        </is>
      </c>
      <c r="V54" s="39" t="inlineStr">
        <is>
          <t>Medicamentos</t>
        </is>
      </c>
      <c r="W54" s="39" t="inlineStr">
        <is>
          <t>Dentro del alcance</t>
        </is>
      </c>
      <c r="X54" s="37" t="inlineStr">
        <is>
          <t>Alta</t>
        </is>
      </c>
      <c r="Y54" s="39" t="inlineStr">
        <is>
          <t>Homologado – confianza Alta</t>
        </is>
      </c>
      <c r="Z54" s="38" t="inlineStr">
        <is>
          <t>Dar de baja en SAP</t>
        </is>
      </c>
      <c r="AA54" s="39" t="inlineStr">
        <is>
          <t>MED64</t>
        </is>
      </c>
      <c r="AB54" s="39" t="inlineStr">
        <is>
          <t>Diclofenac Comp x 75 mg</t>
        </is>
      </c>
      <c r="AC54" s="39" t="inlineStr">
        <is>
          <t>Homologación por nombre Avain (master M01-002)</t>
        </is>
      </c>
      <c r="AD54" s="39" t="inlineStr">
        <is>
          <t>No</t>
        </is>
      </c>
      <c r="AE54" s="39" t="n"/>
      <c r="AF54" s="39" t="inlineStr">
        <is>
          <t>Sí</t>
        </is>
      </c>
      <c r="AG54" s="39" t="inlineStr">
        <is>
          <t>M01-002</t>
        </is>
      </c>
      <c r="AH54" s="51" t="n"/>
      <c r="AI54" s="51" t="n"/>
      <c r="AJ54" s="51" t="n"/>
      <c r="AK54" s="52" t="n">
        <v>102.4708827463219</v>
      </c>
      <c r="AL54" s="52" t="n"/>
      <c r="AM54" s="52" t="n"/>
      <c r="AN54" s="39" t="n"/>
      <c r="AO54" s="39" t="inlineStr">
        <is>
          <t>La cantidad física del material se imputó en la fila 21 (primera fila del material). Homologación: confianza base Alta + confianza SAP Alta → Alta. El material ocupa 7 filas en la hoja 1120 SJ (lote/almacén). La cantidad SAP y la física de esta vista son el total del material.</t>
        </is>
      </c>
    </row>
    <row r="55">
      <c r="A55" s="5" t="inlineStr">
        <is>
          <t>1005260</t>
        </is>
      </c>
      <c r="B55" s="5" t="inlineStr">
        <is>
          <t>KETOROLAC 20MG SUBLINGUAL</t>
        </is>
      </c>
      <c r="C55" s="5" t="inlineStr">
        <is>
          <t>00000</t>
        </is>
      </c>
      <c r="D55" s="5" t="inlineStr">
        <is>
          <t>033</t>
        </is>
      </c>
      <c r="E55" s="5" t="inlineStr">
        <is>
          <t>ZMED</t>
        </is>
      </c>
      <c r="F55" s="5" t="inlineStr">
        <is>
          <t>1120</t>
        </is>
      </c>
      <c r="G55" s="5" t="inlineStr">
        <is>
          <t>2021</t>
        </is>
      </c>
      <c r="H55" s="5" t="inlineStr">
        <is>
          <t>C/U</t>
        </is>
      </c>
      <c r="I55" s="6" t="n">
        <v>305</v>
      </c>
      <c r="J55" s="6" t="n">
        <v>0</v>
      </c>
      <c r="K55" s="5" t="inlineStr">
        <is>
          <t>ARS</t>
        </is>
      </c>
      <c r="L55" s="48" t="n">
        <v>0</v>
      </c>
      <c r="M55" s="48" t="n">
        <v>13027.24</v>
      </c>
      <c r="N55" s="5">
        <f>IFERROR(VLOOKUP(E55,[1]Total!$D$1:$M$446,10,0),0)</f>
        <v/>
      </c>
      <c r="O55" s="11">
        <f>M55/SUM($M$2:$M$679)</f>
        <v/>
      </c>
      <c r="P55" s="49">
        <f>IFERROR(M55/I55,0)</f>
        <v/>
      </c>
      <c r="Q55" s="50" t="n"/>
      <c r="R55" s="8">
        <f>I55-Q55</f>
        <v/>
      </c>
      <c r="S55" s="49">
        <f>$AK55*R55</f>
        <v/>
      </c>
      <c r="U55" s="39" t="inlineStr">
        <is>
          <t>Stock SAP</t>
        </is>
      </c>
      <c r="V55" s="39" t="inlineStr">
        <is>
          <t>Medicamentos</t>
        </is>
      </c>
      <c r="W55" s="39" t="inlineStr">
        <is>
          <t>Dentro del alcance</t>
        </is>
      </c>
      <c r="X55" s="39" t="n"/>
      <c r="Y55" s="39" t="inlineStr">
        <is>
          <t>Sin recuento físico en el inventario de Avain</t>
        </is>
      </c>
      <c r="Z55" s="40" t="inlineStr">
        <is>
          <t>Sin recuento físico</t>
        </is>
      </c>
      <c r="AA55" s="39" t="n"/>
      <c r="AB55" s="39" t="n"/>
      <c r="AC55" s="39" t="n"/>
      <c r="AD55" s="39" t="n"/>
      <c r="AE55" s="39" t="n"/>
      <c r="AF55" s="39" t="n"/>
      <c r="AG55" s="39" t="n"/>
      <c r="AH55" s="51" t="n">
        <v>595</v>
      </c>
      <c r="AI55" s="51">
        <f>Q55</f>
        <v/>
      </c>
      <c r="AJ55" s="51">
        <f>$AH55-$AI55</f>
        <v/>
      </c>
      <c r="AK55" s="52" t="n">
        <v>42.71226890756302</v>
      </c>
      <c r="AL55" s="52">
        <f>$AJ55*$AK55</f>
        <v/>
      </c>
      <c r="AM55" s="52">
        <f>$AI55*$AK55</f>
        <v/>
      </c>
      <c r="AN55" s="39" t="n"/>
      <c r="AO55" s="39" t="inlineStr">
        <is>
          <t>El material ocupa 2 filas en la hoja 1120 SJ (lote/almacén). La cantidad SAP y la física de esta vista son el total del material.</t>
        </is>
      </c>
    </row>
    <row r="56">
      <c r="A56" s="5" t="inlineStr">
        <is>
          <t>1000059</t>
        </is>
      </c>
      <c r="B56" s="5" t="inlineStr">
        <is>
          <t>BUTIL BROMURO DE HIOSCINA 20MG AMPOLLA</t>
        </is>
      </c>
      <c r="C56" s="5" t="inlineStr">
        <is>
          <t>00000</t>
        </is>
      </c>
      <c r="D56" s="5" t="inlineStr">
        <is>
          <t>033</t>
        </is>
      </c>
      <c r="E56" s="5" t="inlineStr">
        <is>
          <t>ZMED</t>
        </is>
      </c>
      <c r="F56" s="5" t="inlineStr">
        <is>
          <t>1120</t>
        </is>
      </c>
      <c r="G56" s="5" t="inlineStr">
        <is>
          <t>2021</t>
        </is>
      </c>
      <c r="H56" s="5" t="inlineStr">
        <is>
          <t>C/U</t>
        </is>
      </c>
      <c r="I56" s="6" t="n">
        <v>300</v>
      </c>
      <c r="J56" s="6" t="n">
        <v>0</v>
      </c>
      <c r="K56" s="5" t="inlineStr">
        <is>
          <t>ARS</t>
        </is>
      </c>
      <c r="L56" s="48" t="n">
        <v>0</v>
      </c>
      <c r="M56" s="48" t="n">
        <v>161227.23</v>
      </c>
      <c r="N56" s="5">
        <f>IFERROR(VLOOKUP(E56,[1]Total!$D$1:$M$446,10,0),0)</f>
        <v/>
      </c>
      <c r="O56" s="11">
        <f>M56/SUM($M$2:$M$679)</f>
        <v/>
      </c>
      <c r="P56" s="49">
        <f>IFERROR(M56/I56,0)</f>
        <v/>
      </c>
      <c r="Q56" s="50" t="n">
        <v>117</v>
      </c>
      <c r="R56" s="8">
        <f>I56-Q56</f>
        <v/>
      </c>
      <c r="S56" s="49">
        <f>$AK56*R56</f>
        <v/>
      </c>
      <c r="U56" s="39" t="inlineStr">
        <is>
          <t>Stock SAP</t>
        </is>
      </c>
      <c r="V56" s="39" t="inlineStr">
        <is>
          <t>Medicamentos</t>
        </is>
      </c>
      <c r="W56" s="39" t="inlineStr">
        <is>
          <t>Dentro del alcance</t>
        </is>
      </c>
      <c r="X56" s="42" t="inlineStr">
        <is>
          <t>Media</t>
        </is>
      </c>
      <c r="Y56" s="39" t="inlineStr">
        <is>
          <t>Homologado – confianza Media – pendiente de validación</t>
        </is>
      </c>
      <c r="Z56" s="38" t="inlineStr">
        <is>
          <t>Dar de baja en SAP</t>
        </is>
      </c>
      <c r="AA56" s="39" t="inlineStr">
        <is>
          <t>MED100</t>
        </is>
      </c>
      <c r="AB56" s="39" t="inlineStr">
        <is>
          <t>Hioscina x 20 mg Amp x 1 ml</t>
        </is>
      </c>
      <c r="AC56" s="39" t="inlineStr">
        <is>
          <t>Homologación por código Avain (master M08-003)</t>
        </is>
      </c>
      <c r="AD56" s="39" t="inlineStr">
        <is>
          <t>No</t>
        </is>
      </c>
      <c r="AE56" s="39" t="n"/>
      <c r="AF56" s="39" t="inlineStr">
        <is>
          <t>Sí</t>
        </is>
      </c>
      <c r="AG56" s="39" t="inlineStr">
        <is>
          <t>M08-003</t>
        </is>
      </c>
      <c r="AH56" s="51" t="n">
        <v>600</v>
      </c>
      <c r="AI56" s="51">
        <f>Q56</f>
        <v/>
      </c>
      <c r="AJ56" s="51">
        <f>$AH56-$AI56</f>
        <v/>
      </c>
      <c r="AK56" s="52" t="n">
        <v>537.4241166666667</v>
      </c>
      <c r="AL56" s="52">
        <f>$AJ56*$AK56</f>
        <v/>
      </c>
      <c r="AM56" s="52">
        <f>$AI56*$AK56</f>
        <v/>
      </c>
      <c r="AN56" s="39" t="n"/>
      <c r="AO56" s="39" t="inlineStr">
        <is>
          <t>Homologación: confianza base Media + confianza SAP Alta → Media. El material ocupa 6 filas en la hoja 1120 SJ (lote/almacén). La cantidad SAP y la física de esta vista son el total del material.</t>
        </is>
      </c>
    </row>
    <row r="57">
      <c r="A57" s="5" t="inlineStr">
        <is>
          <t>1000089</t>
        </is>
      </c>
      <c r="B57" s="5" t="inlineStr">
        <is>
          <t>SOLUCION FISIOLOGICA DE 500CC</t>
        </is>
      </c>
      <c r="C57" s="5" t="inlineStr">
        <is>
          <t>24236</t>
        </is>
      </c>
      <c r="D57" s="5" t="inlineStr">
        <is>
          <t>033</t>
        </is>
      </c>
      <c r="E57" s="5" t="inlineStr">
        <is>
          <t>ZMED</t>
        </is>
      </c>
      <c r="F57" s="5" t="inlineStr">
        <is>
          <t>1120</t>
        </is>
      </c>
      <c r="G57" s="5" t="inlineStr">
        <is>
          <t>2021</t>
        </is>
      </c>
      <c r="H57" s="5" t="inlineStr">
        <is>
          <t>C/U</t>
        </is>
      </c>
      <c r="I57" s="6" t="n">
        <v>300</v>
      </c>
      <c r="J57" s="6" t="n">
        <v>0</v>
      </c>
      <c r="K57" s="5" t="inlineStr">
        <is>
          <t>ARS</t>
        </is>
      </c>
      <c r="L57" s="48" t="n">
        <v>0</v>
      </c>
      <c r="M57" s="48" t="n">
        <v>434255.17</v>
      </c>
      <c r="N57" s="5">
        <f>IFERROR(VLOOKUP(E57,[1]Total!$D$1:$M$446,10,0),0)</f>
        <v/>
      </c>
      <c r="O57" s="11">
        <f>M57/SUM($M$2:$M$679)</f>
        <v/>
      </c>
      <c r="P57" s="49">
        <f>IFERROR(M57/I57,0)</f>
        <v/>
      </c>
      <c r="Q57" s="50" t="n">
        <v>249</v>
      </c>
      <c r="R57" s="8">
        <f>I57-Q57</f>
        <v/>
      </c>
      <c r="S57" s="49">
        <f>$AK57*R57</f>
        <v/>
      </c>
      <c r="U57" s="39" t="inlineStr">
        <is>
          <t>Stock SAP</t>
        </is>
      </c>
      <c r="V57" s="39" t="inlineStr">
        <is>
          <t>Medicamentos</t>
        </is>
      </c>
      <c r="W57" s="39" t="inlineStr">
        <is>
          <t>Dentro del alcance</t>
        </is>
      </c>
      <c r="X57" s="42" t="inlineStr">
        <is>
          <t>Media</t>
        </is>
      </c>
      <c r="Y57" s="39" t="inlineStr">
        <is>
          <t>Homologado – confianza Media – pendiente de validación</t>
        </is>
      </c>
      <c r="Z57" s="38" t="inlineStr">
        <is>
          <t>Dar de baja en SAP</t>
        </is>
      </c>
      <c r="AA57" s="39" t="inlineStr">
        <is>
          <t>MED168</t>
        </is>
      </c>
      <c r="AB57" s="39" t="inlineStr">
        <is>
          <t>Solucion fisiológica x 500 ml</t>
        </is>
      </c>
      <c r="AC57" s="39" t="inlineStr">
        <is>
          <t>Homologación por código Avain (master M13-001)</t>
        </is>
      </c>
      <c r="AD57" s="39" t="inlineStr">
        <is>
          <t>No</t>
        </is>
      </c>
      <c r="AE57" s="39" t="n"/>
      <c r="AF57" s="39" t="inlineStr">
        <is>
          <t>Sí</t>
        </is>
      </c>
      <c r="AG57" s="39" t="inlineStr">
        <is>
          <t>M13-001</t>
        </is>
      </c>
      <c r="AH57" s="51" t="n">
        <v>1271</v>
      </c>
      <c r="AI57" s="51">
        <f>Q57</f>
        <v/>
      </c>
      <c r="AJ57" s="51">
        <f>$AH57-$AI57</f>
        <v/>
      </c>
      <c r="AK57" s="52" t="n">
        <v>1447.517246262785</v>
      </c>
      <c r="AL57" s="52">
        <f>$AJ57*$AK57</f>
        <v/>
      </c>
      <c r="AM57" s="52">
        <f>$AI57*$AK57</f>
        <v/>
      </c>
      <c r="AN57" s="39" t="n"/>
      <c r="AO57" s="39" t="inlineStr">
        <is>
          <t>Homologación: confianza base Media + confianza SAP Alta → Media. Otros códigos SAP del master no están en el stock de este centro: 1005145. El material ocupa 11 filas en la hoja 1120 SJ (lote/almacén). La cantidad SAP y la física de esta vista son el total del material.</t>
        </is>
      </c>
    </row>
    <row r="58">
      <c r="A58" s="5" t="inlineStr">
        <is>
          <t>1000105</t>
        </is>
      </c>
      <c r="B58" s="5" t="inlineStr">
        <is>
          <t>METOCLOPRAMIDA 10MG/2ML AMPOLLA</t>
        </is>
      </c>
      <c r="C58" s="5" t="inlineStr">
        <is>
          <t>316-264</t>
        </is>
      </c>
      <c r="D58" s="5" t="inlineStr">
        <is>
          <t>033</t>
        </is>
      </c>
      <c r="E58" s="5" t="inlineStr">
        <is>
          <t>ZMED</t>
        </is>
      </c>
      <c r="F58" s="5" t="inlineStr">
        <is>
          <t>1120</t>
        </is>
      </c>
      <c r="G58" s="5" t="inlineStr">
        <is>
          <t>2021</t>
        </is>
      </c>
      <c r="H58" s="5" t="inlineStr">
        <is>
          <t>C/U</t>
        </is>
      </c>
      <c r="I58" s="6" t="n">
        <v>300</v>
      </c>
      <c r="J58" s="6" t="n">
        <v>0</v>
      </c>
      <c r="K58" s="5" t="inlineStr">
        <is>
          <t>ARS</t>
        </is>
      </c>
      <c r="L58" s="48" t="n">
        <v>0</v>
      </c>
      <c r="M58" s="48" t="n">
        <v>127901.92</v>
      </c>
      <c r="N58" s="5">
        <f>IFERROR(VLOOKUP(E58,[1]Total!$D$1:$M$446,10,0),0)</f>
        <v/>
      </c>
      <c r="O58" s="11">
        <f>M58/SUM($M$2:$M$679)</f>
        <v/>
      </c>
      <c r="P58" s="49">
        <f>IFERROR(M58/I58,0)</f>
        <v/>
      </c>
      <c r="Q58" s="50" t="n"/>
      <c r="R58" s="8">
        <f>I58-Q58</f>
        <v/>
      </c>
      <c r="S58" s="49">
        <f>$AK58*R58</f>
        <v/>
      </c>
      <c r="U58" s="39" t="inlineStr">
        <is>
          <t>Stock SAP</t>
        </is>
      </c>
      <c r="V58" s="39" t="inlineStr">
        <is>
          <t>Medicamentos</t>
        </is>
      </c>
      <c r="W58" s="39" t="inlineStr">
        <is>
          <t>Dentro del alcance</t>
        </is>
      </c>
      <c r="X58" s="37" t="inlineStr">
        <is>
          <t>Alta</t>
        </is>
      </c>
      <c r="Y58" s="39" t="inlineStr">
        <is>
          <t>Homologado – confianza Alta</t>
        </is>
      </c>
      <c r="Z58" s="38" t="inlineStr">
        <is>
          <t>Dar de baja en SAP</t>
        </is>
      </c>
      <c r="AA58" s="39" t="inlineStr">
        <is>
          <t>MED130</t>
        </is>
      </c>
      <c r="AB58" s="39" t="inlineStr">
        <is>
          <t>Metoclopramida 10 mg Amp x 2 ml</t>
        </is>
      </c>
      <c r="AC58" s="39" t="inlineStr">
        <is>
          <t>Homologación por código Avain (master M08-001)</t>
        </is>
      </c>
      <c r="AD58" s="39" t="inlineStr">
        <is>
          <t>No</t>
        </is>
      </c>
      <c r="AE58" s="39" t="n"/>
      <c r="AF58" s="39" t="inlineStr">
        <is>
          <t>Sí</t>
        </is>
      </c>
      <c r="AG58" s="39" t="inlineStr">
        <is>
          <t>M08-001</t>
        </is>
      </c>
      <c r="AH58" s="51" t="n"/>
      <c r="AI58" s="51" t="n"/>
      <c r="AJ58" s="51" t="n"/>
      <c r="AK58" s="52" t="n">
        <v>426.3397181571816</v>
      </c>
      <c r="AL58" s="52" t="n"/>
      <c r="AM58" s="52" t="n"/>
      <c r="AN58" s="39" t="n"/>
      <c r="AO58" s="39" t="inlineStr">
        <is>
          <t>La cantidad física del material se imputó en la fila 17 (primera fila del material). Homologación: confianza base Alta + confianza SAP Alta → Alta. El material ocupa 7 filas en la hoja 1120 SJ (lote/almacén). La cantidad SAP y la física de esta vista son el total del material.</t>
        </is>
      </c>
    </row>
    <row r="59">
      <c r="A59" s="5" t="inlineStr">
        <is>
          <t>1000122</t>
        </is>
      </c>
      <c r="B59" s="5" t="inlineStr">
        <is>
          <t>METOCLOPRAMIDA DE 10MG SL</t>
        </is>
      </c>
      <c r="C59" s="5" t="inlineStr">
        <is>
          <t>115076</t>
        </is>
      </c>
      <c r="D59" s="5" t="inlineStr">
        <is>
          <t>033</t>
        </is>
      </c>
      <c r="E59" s="5" t="inlineStr">
        <is>
          <t>ZMED</t>
        </is>
      </c>
      <c r="F59" s="5" t="inlineStr">
        <is>
          <t>1120</t>
        </is>
      </c>
      <c r="G59" s="5" t="inlineStr">
        <is>
          <t>2021</t>
        </is>
      </c>
      <c r="H59" s="5" t="inlineStr">
        <is>
          <t>C/U</t>
        </is>
      </c>
      <c r="I59" s="6" t="n">
        <v>300</v>
      </c>
      <c r="J59" s="6" t="n">
        <v>0</v>
      </c>
      <c r="K59" s="5" t="inlineStr">
        <is>
          <t>ARS</t>
        </is>
      </c>
      <c r="L59" s="48" t="n">
        <v>0</v>
      </c>
      <c r="M59" s="48" t="n">
        <v>159088.33</v>
      </c>
      <c r="N59" s="5">
        <f>IFERROR(VLOOKUP(E59,[1]Total!$D$1:$M$446,10,0),0)</f>
        <v/>
      </c>
      <c r="O59" s="11">
        <f>M59/SUM($M$2:$M$679)</f>
        <v/>
      </c>
      <c r="P59" s="49">
        <f>IFERROR(M59/I59,0)</f>
        <v/>
      </c>
      <c r="Q59" s="50" t="n"/>
      <c r="R59" s="8">
        <f>I59-Q59</f>
        <v/>
      </c>
      <c r="S59" s="49">
        <f>$AK59*R59</f>
        <v/>
      </c>
      <c r="U59" s="39" t="inlineStr">
        <is>
          <t>Stock SAP</t>
        </is>
      </c>
      <c r="V59" s="39" t="inlineStr">
        <is>
          <t>Medicamentos</t>
        </is>
      </c>
      <c r="W59" s="39" t="inlineStr">
        <is>
          <t>Dentro del alcance</t>
        </is>
      </c>
      <c r="X59" s="37" t="inlineStr">
        <is>
          <t>Alta</t>
        </is>
      </c>
      <c r="Y59" s="39" t="inlineStr">
        <is>
          <t>Homologado – confianza Alta</t>
        </is>
      </c>
      <c r="Z59" s="38" t="inlineStr">
        <is>
          <t>Dar de baja en SAP</t>
        </is>
      </c>
      <c r="AA59" s="39" t="inlineStr">
        <is>
          <t>MED131</t>
        </is>
      </c>
      <c r="AB59" s="39" t="inlineStr">
        <is>
          <t>Metoclopramida Comp x 10 mg</t>
        </is>
      </c>
      <c r="AC59" s="39" t="inlineStr">
        <is>
          <t>Homologación por código Avain (master M08-002)</t>
        </is>
      </c>
      <c r="AD59" s="39" t="inlineStr">
        <is>
          <t>No</t>
        </is>
      </c>
      <c r="AE59" s="39" t="n"/>
      <c r="AF59" s="39" t="inlineStr">
        <is>
          <t>Sí</t>
        </is>
      </c>
      <c r="AG59" s="39" t="inlineStr">
        <is>
          <t>M08-002</t>
        </is>
      </c>
      <c r="AH59" s="51" t="n"/>
      <c r="AI59" s="51" t="n"/>
      <c r="AJ59" s="51" t="n"/>
      <c r="AK59" s="52" t="n">
        <v>530.2944480874318</v>
      </c>
      <c r="AL59" s="52" t="n"/>
      <c r="AM59" s="52" t="n"/>
      <c r="AN59" s="39" t="n"/>
      <c r="AO59" s="39" t="inlineStr">
        <is>
          <t>La cantidad física del material se imputó en la fila 51 (primera fila del material). Homologación: confianza base Alta + confianza SAP Alta → Alta. El material ocupa 3 filas en la hoja 1120 SJ (lote/almacén). La cantidad SAP y la física de esta vista son el total del material.</t>
        </is>
      </c>
    </row>
    <row r="60">
      <c r="A60" s="5" t="inlineStr">
        <is>
          <t>1000125</t>
        </is>
      </c>
      <c r="B60" s="5" t="inlineStr">
        <is>
          <t>DICLOFENAC 75 MG COMPRIMIDOS</t>
        </is>
      </c>
      <c r="C60" s="5" t="inlineStr">
        <is>
          <t>1A70516</t>
        </is>
      </c>
      <c r="D60" s="5" t="inlineStr">
        <is>
          <t>033</t>
        </is>
      </c>
      <c r="E60" s="5" t="inlineStr">
        <is>
          <t>ZMED</t>
        </is>
      </c>
      <c r="F60" s="5" t="inlineStr">
        <is>
          <t>1120</t>
        </is>
      </c>
      <c r="G60" s="5" t="inlineStr">
        <is>
          <t>2021</t>
        </is>
      </c>
      <c r="H60" s="5" t="inlineStr">
        <is>
          <t>C/U</t>
        </is>
      </c>
      <c r="I60" s="6" t="n">
        <v>300</v>
      </c>
      <c r="J60" s="6" t="n">
        <v>0</v>
      </c>
      <c r="K60" s="5" t="inlineStr">
        <is>
          <t>ARS</t>
        </is>
      </c>
      <c r="L60" s="48" t="n">
        <v>0</v>
      </c>
      <c r="M60" s="48" t="n">
        <v>30741.26</v>
      </c>
      <c r="N60" s="5">
        <f>IFERROR(VLOOKUP(E60,[1]Total!$D$1:$M$446,10,0),0)</f>
        <v/>
      </c>
      <c r="O60" s="11">
        <f>M60/SUM($M$2:$M$679)</f>
        <v/>
      </c>
      <c r="P60" s="49">
        <f>IFERROR(M60/I60,0)</f>
        <v/>
      </c>
      <c r="Q60" s="50" t="n"/>
      <c r="R60" s="8">
        <f>I60-Q60</f>
        <v/>
      </c>
      <c r="S60" s="49">
        <f>$AK60*R60</f>
        <v/>
      </c>
      <c r="U60" s="39" t="inlineStr">
        <is>
          <t>Stock SAP</t>
        </is>
      </c>
      <c r="V60" s="39" t="inlineStr">
        <is>
          <t>Medicamentos</t>
        </is>
      </c>
      <c r="W60" s="39" t="inlineStr">
        <is>
          <t>Dentro del alcance</t>
        </is>
      </c>
      <c r="X60" s="37" t="inlineStr">
        <is>
          <t>Alta</t>
        </is>
      </c>
      <c r="Y60" s="39" t="inlineStr">
        <is>
          <t>Homologado – confianza Alta</t>
        </is>
      </c>
      <c r="Z60" s="38" t="inlineStr">
        <is>
          <t>Dar de baja en SAP</t>
        </is>
      </c>
      <c r="AA60" s="39" t="inlineStr">
        <is>
          <t>MED64</t>
        </is>
      </c>
      <c r="AB60" s="39" t="inlineStr">
        <is>
          <t>Diclofenac Comp x 75 mg</t>
        </is>
      </c>
      <c r="AC60" s="39" t="inlineStr">
        <is>
          <t>Homologación por nombre Avain (master M01-002)</t>
        </is>
      </c>
      <c r="AD60" s="39" t="inlineStr">
        <is>
          <t>No</t>
        </is>
      </c>
      <c r="AE60" s="39" t="n"/>
      <c r="AF60" s="39" t="inlineStr">
        <is>
          <t>Sí</t>
        </is>
      </c>
      <c r="AG60" s="39" t="inlineStr">
        <is>
          <t>M01-002</t>
        </is>
      </c>
      <c r="AH60" s="51" t="n"/>
      <c r="AI60" s="51" t="n"/>
      <c r="AJ60" s="51" t="n"/>
      <c r="AK60" s="52" t="n">
        <v>102.4708827463219</v>
      </c>
      <c r="AL60" s="52" t="n"/>
      <c r="AM60" s="52" t="n"/>
      <c r="AN60" s="39" t="n"/>
      <c r="AO60" s="39" t="inlineStr">
        <is>
          <t>La cantidad física del material se imputó en la fila 21 (primera fila del material). Homologación: confianza base Alta + confianza SAP Alta → Alta. El material ocupa 7 filas en la hoja 1120 SJ (lote/almacén). La cantidad SAP y la física de esta vista son el total del material.</t>
        </is>
      </c>
    </row>
    <row r="61">
      <c r="A61" s="5" t="inlineStr">
        <is>
          <t>1000478</t>
        </is>
      </c>
      <c r="B61" s="5" t="inlineStr">
        <is>
          <t>DEXAMETASONA 8MG/2ML AMP(DESCONTINUADO)</t>
        </is>
      </c>
      <c r="C61" s="5" t="inlineStr">
        <is>
          <t>50304</t>
        </is>
      </c>
      <c r="D61" s="5" t="inlineStr">
        <is>
          <t>033</t>
        </is>
      </c>
      <c r="E61" s="5" t="inlineStr">
        <is>
          <t>ZMED</t>
        </is>
      </c>
      <c r="F61" s="5" t="inlineStr">
        <is>
          <t>1120</t>
        </is>
      </c>
      <c r="G61" s="5" t="inlineStr">
        <is>
          <t>2021</t>
        </is>
      </c>
      <c r="H61" s="5" t="inlineStr">
        <is>
          <t>C/U</t>
        </is>
      </c>
      <c r="I61" s="6" t="n">
        <v>300</v>
      </c>
      <c r="J61" s="6" t="n">
        <v>0</v>
      </c>
      <c r="K61" s="5" t="inlineStr">
        <is>
          <t>ARS</t>
        </is>
      </c>
      <c r="L61" s="48" t="n">
        <v>0</v>
      </c>
      <c r="M61" s="48" t="n">
        <v>210811.23</v>
      </c>
      <c r="N61" s="5">
        <f>IFERROR(VLOOKUP(E61,[1]Total!$D$1:$M$446,10,0),0)</f>
        <v/>
      </c>
      <c r="O61" s="11">
        <f>M61/SUM($M$2:$M$679)</f>
        <v/>
      </c>
      <c r="P61" s="49">
        <f>IFERROR(M61/I61,0)</f>
        <v/>
      </c>
      <c r="Q61" s="50" t="n"/>
      <c r="R61" s="8">
        <f>I61-Q61</f>
        <v/>
      </c>
      <c r="S61" s="49">
        <f>$AK61*R61</f>
        <v/>
      </c>
      <c r="U61" s="39" t="inlineStr">
        <is>
          <t>Stock SAP</t>
        </is>
      </c>
      <c r="V61" s="39" t="inlineStr">
        <is>
          <t>Medicamentos</t>
        </is>
      </c>
      <c r="W61" s="39" t="inlineStr">
        <is>
          <t>Dentro del alcance</t>
        </is>
      </c>
      <c r="X61" s="37" t="inlineStr">
        <is>
          <t>Alta</t>
        </is>
      </c>
      <c r="Y61" s="39" t="inlineStr">
        <is>
          <t>Homologado – confianza Alta</t>
        </is>
      </c>
      <c r="Z61" s="38" t="inlineStr">
        <is>
          <t>Dar de baja en SAP</t>
        </is>
      </c>
      <c r="AA61" s="39" t="inlineStr">
        <is>
          <t>MED55</t>
        </is>
      </c>
      <c r="AB61" s="39" t="inlineStr">
        <is>
          <t>Dexametasona 8mg Amp x 2 ml</t>
        </is>
      </c>
      <c r="AC61" s="39" t="inlineStr">
        <is>
          <t>Homologación por código Avain (master M06-001)</t>
        </is>
      </c>
      <c r="AD61" s="39" t="inlineStr">
        <is>
          <t>No</t>
        </is>
      </c>
      <c r="AE61" s="39" t="n"/>
      <c r="AF61" s="39" t="inlineStr">
        <is>
          <t>Sí</t>
        </is>
      </c>
      <c r="AG61" s="39" t="inlineStr">
        <is>
          <t>M06-001</t>
        </is>
      </c>
      <c r="AH61" s="51" t="n"/>
      <c r="AI61" s="51" t="n"/>
      <c r="AJ61" s="51" t="n"/>
      <c r="AK61" s="52" t="n">
        <v>702.7041044514547</v>
      </c>
      <c r="AL61" s="52" t="n"/>
      <c r="AM61" s="52" t="n"/>
      <c r="AN61" s="39" t="n"/>
      <c r="AO61" s="39" t="inlineStr">
        <is>
          <t>La cantidad física del material se imputó en la fila 16 (primera fila del material). Homologación: confianza base Alta + confianza SAP Alta → Alta. El material ocupa 12 filas en la hoja 1120 SJ (lote/almacén). La cantidad SAP y la física de esta vista son el total del material.</t>
        </is>
      </c>
    </row>
    <row r="62">
      <c r="A62" s="5" t="inlineStr">
        <is>
          <t>1000520</t>
        </is>
      </c>
      <c r="B62" s="5" t="inlineStr">
        <is>
          <t>DICLOFENAC 50MG + PRIDINOL 4MG</t>
        </is>
      </c>
      <c r="C62" s="5" t="inlineStr">
        <is>
          <t>54767</t>
        </is>
      </c>
      <c r="D62" s="5" t="inlineStr">
        <is>
          <t>033</t>
        </is>
      </c>
      <c r="E62" s="5" t="inlineStr">
        <is>
          <t>ZMED</t>
        </is>
      </c>
      <c r="F62" s="5" t="inlineStr">
        <is>
          <t>1120</t>
        </is>
      </c>
      <c r="G62" s="5" t="inlineStr">
        <is>
          <t>2021</t>
        </is>
      </c>
      <c r="H62" s="5" t="inlineStr">
        <is>
          <t>C/U</t>
        </is>
      </c>
      <c r="I62" s="6" t="n">
        <v>300</v>
      </c>
      <c r="J62" s="6" t="n">
        <v>0</v>
      </c>
      <c r="K62" s="5" t="inlineStr">
        <is>
          <t>ARS</t>
        </is>
      </c>
      <c r="L62" s="48" t="n">
        <v>0</v>
      </c>
      <c r="M62" s="48" t="n">
        <v>13687.5</v>
      </c>
      <c r="N62" s="5">
        <f>IFERROR(VLOOKUP(E62,[1]Total!$D$1:$M$446,10,0),0)</f>
        <v/>
      </c>
      <c r="O62" s="11">
        <f>M62/SUM($M$2:$M$679)</f>
        <v/>
      </c>
      <c r="P62" s="49">
        <f>IFERROR(M62/I62,0)</f>
        <v/>
      </c>
      <c r="Q62" s="50" t="n"/>
      <c r="R62" s="8">
        <f>I62-Q62</f>
        <v/>
      </c>
      <c r="S62" s="49">
        <f>$AK62*R62</f>
        <v/>
      </c>
      <c r="U62" s="39" t="inlineStr">
        <is>
          <t>Stock SAP</t>
        </is>
      </c>
      <c r="V62" s="39" t="inlineStr">
        <is>
          <t>Medicamentos</t>
        </is>
      </c>
      <c r="W62" s="39" t="inlineStr">
        <is>
          <t>Dentro del alcance</t>
        </is>
      </c>
      <c r="X62" s="39" t="n"/>
      <c r="Y62" s="39" t="inlineStr">
        <is>
          <t>Sin recuento físico en el inventario de Avain</t>
        </is>
      </c>
      <c r="Z62" s="40" t="inlineStr">
        <is>
          <t>Sin recuento físico</t>
        </is>
      </c>
      <c r="AA62" s="39" t="n"/>
      <c r="AB62" s="39" t="n"/>
      <c r="AC62" s="39" t="n"/>
      <c r="AD62" s="39" t="n"/>
      <c r="AE62" s="39" t="n"/>
      <c r="AF62" s="39" t="n"/>
      <c r="AG62" s="39" t="n"/>
      <c r="AH62" s="51" t="n">
        <v>600</v>
      </c>
      <c r="AI62" s="51">
        <f>Q62</f>
        <v/>
      </c>
      <c r="AJ62" s="51">
        <f>$AH62-$AI62</f>
        <v/>
      </c>
      <c r="AK62" s="52" t="n">
        <v>45.625</v>
      </c>
      <c r="AL62" s="52">
        <f>$AJ62*$AK62</f>
        <v/>
      </c>
      <c r="AM62" s="52">
        <f>$AI62*$AK62</f>
        <v/>
      </c>
      <c r="AN62" s="39" t="n"/>
      <c r="AO62" s="39" t="inlineStr">
        <is>
          <t>El material ocupa 2 filas en la hoja 1120 SJ (lote/almacén). La cantidad SAP y la física de esta vista son el total del material.</t>
        </is>
      </c>
    </row>
    <row r="63">
      <c r="A63" s="5" t="inlineStr">
        <is>
          <t>1000520</t>
        </is>
      </c>
      <c r="B63" s="5" t="inlineStr">
        <is>
          <t>DICLOFENAC 50MG + PRIDINOL 4MG</t>
        </is>
      </c>
      <c r="C63" s="5" t="inlineStr">
        <is>
          <t>57188</t>
        </is>
      </c>
      <c r="D63" s="5" t="inlineStr">
        <is>
          <t>033</t>
        </is>
      </c>
      <c r="E63" s="5" t="inlineStr">
        <is>
          <t>ZMED</t>
        </is>
      </c>
      <c r="F63" s="5" t="inlineStr">
        <is>
          <t>1120</t>
        </is>
      </c>
      <c r="G63" s="5" t="inlineStr">
        <is>
          <t>2021</t>
        </is>
      </c>
      <c r="H63" s="5" t="inlineStr">
        <is>
          <t>C/U</t>
        </is>
      </c>
      <c r="I63" s="6" t="n">
        <v>300</v>
      </c>
      <c r="J63" s="6" t="n">
        <v>0</v>
      </c>
      <c r="K63" s="5" t="inlineStr">
        <is>
          <t>ARS</t>
        </is>
      </c>
      <c r="L63" s="48" t="n">
        <v>0</v>
      </c>
      <c r="M63" s="48" t="n">
        <v>13687.5</v>
      </c>
      <c r="N63" s="5">
        <f>IFERROR(VLOOKUP(E63,[1]Total!$D$1:$M$446,10,0),0)</f>
        <v/>
      </c>
      <c r="O63" s="11">
        <f>M63/SUM($M$2:$M$679)</f>
        <v/>
      </c>
      <c r="P63" s="49">
        <f>IFERROR(M63/I63,0)</f>
        <v/>
      </c>
      <c r="Q63" s="50" t="n"/>
      <c r="R63" s="8">
        <f>I63-Q63</f>
        <v/>
      </c>
      <c r="S63" s="49">
        <f>$AK63*R63</f>
        <v/>
      </c>
      <c r="U63" s="39" t="inlineStr">
        <is>
          <t>Stock SAP</t>
        </is>
      </c>
      <c r="V63" s="39" t="inlineStr">
        <is>
          <t>Medicamentos</t>
        </is>
      </c>
      <c r="W63" s="39" t="inlineStr">
        <is>
          <t>Dentro del alcance</t>
        </is>
      </c>
      <c r="X63" s="39" t="n"/>
      <c r="Y63" s="39" t="inlineStr">
        <is>
          <t>Sin recuento físico en el inventario de Avain</t>
        </is>
      </c>
      <c r="Z63" s="40" t="inlineStr">
        <is>
          <t>Sin recuento físico</t>
        </is>
      </c>
      <c r="AA63" s="39" t="n"/>
      <c r="AB63" s="39" t="n"/>
      <c r="AC63" s="39" t="n"/>
      <c r="AD63" s="39" t="n"/>
      <c r="AE63" s="39" t="n"/>
      <c r="AF63" s="39" t="n"/>
      <c r="AG63" s="39" t="n"/>
      <c r="AH63" s="51" t="n"/>
      <c r="AI63" s="51" t="n"/>
      <c r="AJ63" s="51" t="n"/>
      <c r="AK63" s="52" t="n">
        <v>45.625</v>
      </c>
      <c r="AL63" s="52" t="n"/>
      <c r="AM63" s="52" t="n"/>
      <c r="AN63" s="39" t="n"/>
      <c r="AO63" s="39" t="inlineStr">
        <is>
          <t>El material ocupa 2 filas en la hoja 1120 SJ (lote/almacén). La cantidad SAP y la física de esta vista son el total del material.</t>
        </is>
      </c>
    </row>
    <row r="64">
      <c r="A64" s="5" t="inlineStr">
        <is>
          <t>1000783</t>
        </is>
      </c>
      <c r="B64" s="5" t="inlineStr">
        <is>
          <t>HYPERSOL SOLUC X 25ML</t>
        </is>
      </c>
      <c r="C64" s="5" t="inlineStr">
        <is>
          <t>00000</t>
        </is>
      </c>
      <c r="D64" s="5" t="inlineStr">
        <is>
          <t>033</t>
        </is>
      </c>
      <c r="E64" s="5" t="inlineStr">
        <is>
          <t>ZMED</t>
        </is>
      </c>
      <c r="F64" s="5" t="inlineStr">
        <is>
          <t>1120</t>
        </is>
      </c>
      <c r="G64" s="5" t="inlineStr">
        <is>
          <t>2021</t>
        </is>
      </c>
      <c r="H64" s="5" t="inlineStr">
        <is>
          <t>C/U</t>
        </is>
      </c>
      <c r="I64" s="6" t="n">
        <v>300</v>
      </c>
      <c r="J64" s="6" t="n">
        <v>0</v>
      </c>
      <c r="K64" s="5" t="inlineStr">
        <is>
          <t>ARS</t>
        </is>
      </c>
      <c r="L64" s="48" t="n">
        <v>0</v>
      </c>
      <c r="M64" s="48" t="n">
        <v>2286900</v>
      </c>
      <c r="N64" s="5">
        <f>IFERROR(VLOOKUP(E64,[1]Total!$D$1:$M$446,10,0),0)</f>
        <v/>
      </c>
      <c r="O64" s="11">
        <f>M64/SUM($M$2:$M$679)</f>
        <v/>
      </c>
      <c r="P64" s="49">
        <f>IFERROR(M64/I64,0)</f>
        <v/>
      </c>
      <c r="Q64" s="50" t="n"/>
      <c r="R64" s="8">
        <f>I64-Q64</f>
        <v/>
      </c>
      <c r="S64" s="49">
        <f>$AK64*R64</f>
        <v/>
      </c>
      <c r="U64" s="39" t="inlineStr">
        <is>
          <t>Stock SAP</t>
        </is>
      </c>
      <c r="V64" s="39" t="inlineStr">
        <is>
          <t>Medicamentos</t>
        </is>
      </c>
      <c r="W64" s="39" t="inlineStr">
        <is>
          <t>Dentro del alcance</t>
        </is>
      </c>
      <c r="X64" s="39" t="n"/>
      <c r="Y64" s="39" t="inlineStr">
        <is>
          <t>Sin recuento físico en el inventario de Avain</t>
        </is>
      </c>
      <c r="Z64" s="40" t="inlineStr">
        <is>
          <t>Sin recuento físico</t>
        </is>
      </c>
      <c r="AA64" s="39" t="n"/>
      <c r="AB64" s="39" t="n"/>
      <c r="AC64" s="39" t="n"/>
      <c r="AD64" s="39" t="n"/>
      <c r="AE64" s="39" t="n"/>
      <c r="AF64" s="39" t="n"/>
      <c r="AG64" s="39" t="n"/>
      <c r="AH64" s="51" t="n">
        <v>300</v>
      </c>
      <c r="AI64" s="51">
        <f>Q64</f>
        <v/>
      </c>
      <c r="AJ64" s="51">
        <f>$AH64-$AI64</f>
        <v/>
      </c>
      <c r="AK64" s="52" t="n">
        <v>7623</v>
      </c>
      <c r="AL64" s="52">
        <f>$AJ64*$AK64</f>
        <v/>
      </c>
      <c r="AM64" s="52">
        <f>$AI64*$AK64</f>
        <v/>
      </c>
      <c r="AN64" s="39" t="n"/>
      <c r="AO64" s="39" t="n"/>
    </row>
    <row r="65">
      <c r="A65" s="5" t="inlineStr">
        <is>
          <t>1001291</t>
        </is>
      </c>
      <c r="B65" s="5" t="inlineStr">
        <is>
          <t>KETOROLAC 30 MG/2ML AMP</t>
        </is>
      </c>
      <c r="C65" s="5" t="inlineStr">
        <is>
          <t>24125</t>
        </is>
      </c>
      <c r="D65" s="5" t="inlineStr">
        <is>
          <t>MEGE</t>
        </is>
      </c>
      <c r="E65" s="5" t="inlineStr">
        <is>
          <t>ZMED</t>
        </is>
      </c>
      <c r="F65" s="5" t="inlineStr">
        <is>
          <t>1120</t>
        </is>
      </c>
      <c r="G65" s="5" t="inlineStr">
        <is>
          <t>2021</t>
        </is>
      </c>
      <c r="H65" s="5" t="inlineStr">
        <is>
          <t>C/U</t>
        </is>
      </c>
      <c r="I65" s="6" t="n">
        <v>300</v>
      </c>
      <c r="J65" s="6" t="n">
        <v>0</v>
      </c>
      <c r="K65" s="5" t="inlineStr">
        <is>
          <t>ARS</t>
        </is>
      </c>
      <c r="L65" s="48" t="n">
        <v>0</v>
      </c>
      <c r="M65" s="48" t="n">
        <v>124772.73</v>
      </c>
      <c r="N65" s="5">
        <f>IFERROR(VLOOKUP(E65,[1]Total!$D$1:$M$446,10,0),0)</f>
        <v/>
      </c>
      <c r="O65" s="11">
        <f>M65/SUM($M$2:$M$679)</f>
        <v/>
      </c>
      <c r="P65" s="49">
        <f>IFERROR(M65/I65,0)</f>
        <v/>
      </c>
      <c r="Q65" s="50" t="n"/>
      <c r="R65" s="8">
        <f>I65-Q65</f>
        <v/>
      </c>
      <c r="S65" s="49">
        <f>$AK65*R65</f>
        <v/>
      </c>
      <c r="U65" s="39" t="inlineStr">
        <is>
          <t>Stock SAP</t>
        </is>
      </c>
      <c r="V65" s="39" t="inlineStr">
        <is>
          <t>Medicamentos</t>
        </is>
      </c>
      <c r="W65" s="39" t="inlineStr">
        <is>
          <t>Dentro del alcance</t>
        </is>
      </c>
      <c r="X65" s="39" t="n"/>
      <c r="Y65" s="39" t="inlineStr">
        <is>
          <t>Sin recuento físico en el inventario de Avain</t>
        </is>
      </c>
      <c r="Z65" s="40" t="inlineStr">
        <is>
          <t>Sin recuento físico</t>
        </is>
      </c>
      <c r="AA65" s="39" t="n"/>
      <c r="AB65" s="39" t="n"/>
      <c r="AC65" s="39" t="n"/>
      <c r="AD65" s="39" t="n"/>
      <c r="AE65" s="39" t="n"/>
      <c r="AF65" s="39" t="n"/>
      <c r="AG65" s="39" t="n"/>
      <c r="AH65" s="51" t="n">
        <v>800</v>
      </c>
      <c r="AI65" s="51">
        <f>Q65</f>
        <v/>
      </c>
      <c r="AJ65" s="51">
        <f>$AH65-$AI65</f>
        <v/>
      </c>
      <c r="AK65" s="52" t="n">
        <v>415.9091</v>
      </c>
      <c r="AL65" s="52">
        <f>$AJ65*$AK65</f>
        <v/>
      </c>
      <c r="AM65" s="52">
        <f>$AI65*$AK65</f>
        <v/>
      </c>
      <c r="AN65" s="39" t="n"/>
      <c r="AO65" s="39" t="inlineStr">
        <is>
          <t>El material ocupa 4 filas en la hoja 1120 SJ (lote/almacén). La cantidad SAP y la física de esta vista son el total del material.</t>
        </is>
      </c>
    </row>
    <row r="66">
      <c r="A66" s="5" t="inlineStr">
        <is>
          <t>2001414</t>
        </is>
      </c>
      <c r="B66" s="5" t="inlineStr">
        <is>
          <t>AGUJA HIPODERMICA 18G x 1 ½ - 40/12</t>
        </is>
      </c>
      <c r="C66" s="5" t="n"/>
      <c r="D66" s="5" t="inlineStr">
        <is>
          <t>033</t>
        </is>
      </c>
      <c r="E66" s="5" t="inlineStr">
        <is>
          <t>ZDES</t>
        </is>
      </c>
      <c r="F66" s="5" t="inlineStr">
        <is>
          <t>1120</t>
        </is>
      </c>
      <c r="G66" s="5" t="inlineStr">
        <is>
          <t>2021</t>
        </is>
      </c>
      <c r="H66" s="5" t="inlineStr">
        <is>
          <t>C/U</t>
        </is>
      </c>
      <c r="I66" s="6" t="n">
        <v>300</v>
      </c>
      <c r="J66" s="6" t="n">
        <v>0</v>
      </c>
      <c r="K66" s="5" t="inlineStr">
        <is>
          <t>ARS</t>
        </is>
      </c>
      <c r="L66" s="48" t="n">
        <v>0</v>
      </c>
      <c r="M66" s="48" t="n">
        <v>5714.88</v>
      </c>
      <c r="N66" s="5">
        <f>IFERROR(VLOOKUP(E66,[1]Total!$D$1:$M$446,10,0),0)</f>
        <v/>
      </c>
      <c r="O66" s="11">
        <f>M66/SUM($M$2:$M$679)</f>
        <v/>
      </c>
      <c r="P66" s="49">
        <f>IFERROR(M66/I66,0)</f>
        <v/>
      </c>
      <c r="Q66" s="50" t="n"/>
      <c r="R66" s="8">
        <f>I66-Q66</f>
        <v/>
      </c>
      <c r="S66" s="49">
        <f>$AK66*R66</f>
        <v/>
      </c>
      <c r="U66" s="39" t="inlineStr">
        <is>
          <t>Stock SAP</t>
        </is>
      </c>
      <c r="V66" s="39" t="inlineStr">
        <is>
          <t>Descartables</t>
        </is>
      </c>
      <c r="W66" s="39" t="inlineStr">
        <is>
          <t>Dentro del alcance</t>
        </is>
      </c>
      <c r="X66" s="39" t="n"/>
      <c r="Y66" s="39" t="inlineStr">
        <is>
          <t>Sin recuento físico en el inventario de Avain</t>
        </is>
      </c>
      <c r="Z66" s="40" t="inlineStr">
        <is>
          <t>Sin recuento físico</t>
        </is>
      </c>
      <c r="AA66" s="39" t="n"/>
      <c r="AB66" s="39" t="n"/>
      <c r="AC66" s="39" t="n"/>
      <c r="AD66" s="39" t="n"/>
      <c r="AE66" s="39" t="n"/>
      <c r="AF66" s="39" t="n"/>
      <c r="AG66" s="39" t="n"/>
      <c r="AH66" s="51" t="n">
        <v>300</v>
      </c>
      <c r="AI66" s="51">
        <f>Q66</f>
        <v/>
      </c>
      <c r="AJ66" s="51">
        <f>$AH66-$AI66</f>
        <v/>
      </c>
      <c r="AK66" s="52" t="n">
        <v>19.0496</v>
      </c>
      <c r="AL66" s="52">
        <f>$AJ66*$AK66</f>
        <v/>
      </c>
      <c r="AM66" s="52">
        <f>$AI66*$AK66</f>
        <v/>
      </c>
      <c r="AN66" s="39" t="n"/>
      <c r="AO66" s="39" t="n"/>
    </row>
    <row r="67">
      <c r="A67" s="5" t="inlineStr">
        <is>
          <t>1000478</t>
        </is>
      </c>
      <c r="B67" s="5" t="inlineStr">
        <is>
          <t>DEXAMETASONA 8MG/2ML AMP(DESCONTINUADO)</t>
        </is>
      </c>
      <c r="C67" s="5" t="inlineStr">
        <is>
          <t>60002</t>
        </is>
      </c>
      <c r="D67" s="5" t="inlineStr">
        <is>
          <t>033</t>
        </is>
      </c>
      <c r="E67" s="5" t="inlineStr">
        <is>
          <t>ZMED</t>
        </is>
      </c>
      <c r="F67" s="5" t="inlineStr">
        <is>
          <t>1120</t>
        </is>
      </c>
      <c r="G67" s="5" t="inlineStr">
        <is>
          <t>2021</t>
        </is>
      </c>
      <c r="H67" s="5" t="inlineStr">
        <is>
          <t>C/U</t>
        </is>
      </c>
      <c r="I67" s="6" t="n">
        <v>290</v>
      </c>
      <c r="J67" s="6" t="n">
        <v>0</v>
      </c>
      <c r="K67" s="5" t="inlineStr">
        <is>
          <t>ARS</t>
        </is>
      </c>
      <c r="L67" s="48" t="n">
        <v>0</v>
      </c>
      <c r="M67" s="48" t="n">
        <v>203784.19</v>
      </c>
      <c r="N67" s="5">
        <f>IFERROR(VLOOKUP(E67,[1]Total!$D$1:$M$446,10,0),0)</f>
        <v/>
      </c>
      <c r="O67" s="11">
        <f>M67/SUM($M$2:$M$679)</f>
        <v/>
      </c>
      <c r="P67" s="49">
        <f>IFERROR(M67/I67,0)</f>
        <v/>
      </c>
      <c r="Q67" s="50" t="n"/>
      <c r="R67" s="8">
        <f>I67-Q67</f>
        <v/>
      </c>
      <c r="S67" s="49">
        <f>$AK67*R67</f>
        <v/>
      </c>
      <c r="U67" s="39" t="inlineStr">
        <is>
          <t>Stock SAP</t>
        </is>
      </c>
      <c r="V67" s="39" t="inlineStr">
        <is>
          <t>Medicamentos</t>
        </is>
      </c>
      <c r="W67" s="39" t="inlineStr">
        <is>
          <t>Dentro del alcance</t>
        </is>
      </c>
      <c r="X67" s="37" t="inlineStr">
        <is>
          <t>Alta</t>
        </is>
      </c>
      <c r="Y67" s="39" t="inlineStr">
        <is>
          <t>Homologado – confianza Alta</t>
        </is>
      </c>
      <c r="Z67" s="38" t="inlineStr">
        <is>
          <t>Dar de baja en SAP</t>
        </is>
      </c>
      <c r="AA67" s="39" t="inlineStr">
        <is>
          <t>MED55</t>
        </is>
      </c>
      <c r="AB67" s="39" t="inlineStr">
        <is>
          <t>Dexametasona 8mg Amp x 2 ml</t>
        </is>
      </c>
      <c r="AC67" s="39" t="inlineStr">
        <is>
          <t>Homologación por código Avain (master M06-001)</t>
        </is>
      </c>
      <c r="AD67" s="39" t="inlineStr">
        <is>
          <t>No</t>
        </is>
      </c>
      <c r="AE67" s="39" t="n"/>
      <c r="AF67" s="39" t="inlineStr">
        <is>
          <t>Sí</t>
        </is>
      </c>
      <c r="AG67" s="39" t="inlineStr">
        <is>
          <t>M06-001</t>
        </is>
      </c>
      <c r="AH67" s="51" t="n"/>
      <c r="AI67" s="51" t="n"/>
      <c r="AJ67" s="51" t="n"/>
      <c r="AK67" s="52" t="n">
        <v>702.7041044514547</v>
      </c>
      <c r="AL67" s="52" t="n"/>
      <c r="AM67" s="52" t="n"/>
      <c r="AN67" s="39" t="n"/>
      <c r="AO67" s="39" t="inlineStr">
        <is>
          <t>La cantidad física del material se imputó en la fila 16 (primera fila del material). Homologación: confianza base Alta + confianza SAP Alta → Alta. El material ocupa 12 filas en la hoja 1120 SJ (lote/almacén). La cantidad SAP y la física de esta vista son el total del material.</t>
        </is>
      </c>
    </row>
    <row r="68">
      <c r="A68" s="5" t="inlineStr">
        <is>
          <t>1005260</t>
        </is>
      </c>
      <c r="B68" s="5" t="inlineStr">
        <is>
          <t>KETOROLAC 20MG SUBLINGUAL</t>
        </is>
      </c>
      <c r="C68" s="5" t="inlineStr">
        <is>
          <t>49161</t>
        </is>
      </c>
      <c r="D68" s="5" t="inlineStr">
        <is>
          <t>033</t>
        </is>
      </c>
      <c r="E68" s="5" t="inlineStr">
        <is>
          <t>ZMED</t>
        </is>
      </c>
      <c r="F68" s="5" t="inlineStr">
        <is>
          <t>1120</t>
        </is>
      </c>
      <c r="G68" s="5" t="inlineStr">
        <is>
          <t>2021</t>
        </is>
      </c>
      <c r="H68" s="5" t="inlineStr">
        <is>
          <t>C/U</t>
        </is>
      </c>
      <c r="I68" s="6" t="n">
        <v>290</v>
      </c>
      <c r="J68" s="6" t="n">
        <v>0</v>
      </c>
      <c r="K68" s="5" t="inlineStr">
        <is>
          <t>ARS</t>
        </is>
      </c>
      <c r="L68" s="48" t="n">
        <v>0</v>
      </c>
      <c r="M68" s="48" t="n">
        <v>12386.56</v>
      </c>
      <c r="N68" s="5">
        <f>IFERROR(VLOOKUP(E68,[1]Total!$D$1:$M$446,10,0),0)</f>
        <v/>
      </c>
      <c r="O68" s="11">
        <f>M68/SUM($M$2:$M$679)</f>
        <v/>
      </c>
      <c r="P68" s="49">
        <f>IFERROR(M68/I68,0)</f>
        <v/>
      </c>
      <c r="Q68" s="50" t="n"/>
      <c r="R68" s="8">
        <f>I68-Q68</f>
        <v/>
      </c>
      <c r="S68" s="49">
        <f>$AK68*R68</f>
        <v/>
      </c>
      <c r="U68" s="39" t="inlineStr">
        <is>
          <t>Stock SAP</t>
        </is>
      </c>
      <c r="V68" s="39" t="inlineStr">
        <is>
          <t>Medicamentos</t>
        </is>
      </c>
      <c r="W68" s="39" t="inlineStr">
        <is>
          <t>Dentro del alcance</t>
        </is>
      </c>
      <c r="X68" s="39" t="n"/>
      <c r="Y68" s="39" t="inlineStr">
        <is>
          <t>Sin recuento físico en el inventario de Avain</t>
        </is>
      </c>
      <c r="Z68" s="40" t="inlineStr">
        <is>
          <t>Sin recuento físico</t>
        </is>
      </c>
      <c r="AA68" s="39" t="n"/>
      <c r="AB68" s="39" t="n"/>
      <c r="AC68" s="39" t="n"/>
      <c r="AD68" s="39" t="n"/>
      <c r="AE68" s="39" t="n"/>
      <c r="AF68" s="39" t="n"/>
      <c r="AG68" s="39" t="n"/>
      <c r="AH68" s="51" t="n"/>
      <c r="AI68" s="51" t="n"/>
      <c r="AJ68" s="51" t="n"/>
      <c r="AK68" s="52" t="n">
        <v>42.71226890756302</v>
      </c>
      <c r="AL68" s="52" t="n"/>
      <c r="AM68" s="52" t="n"/>
      <c r="AN68" s="39" t="n"/>
      <c r="AO68" s="39" t="inlineStr">
        <is>
          <t>El material ocupa 2 filas en la hoja 1120 SJ (lote/almacén). La cantidad SAP y la física de esta vista son el total del material.</t>
        </is>
      </c>
    </row>
    <row r="69">
      <c r="A69" s="5" t="inlineStr">
        <is>
          <t>2000462</t>
        </is>
      </c>
      <c r="B69" s="5" t="inlineStr">
        <is>
          <t>BIGOTERA DESCARTABLE</t>
        </is>
      </c>
      <c r="C69" s="5" t="n"/>
      <c r="D69" s="5" t="inlineStr">
        <is>
          <t>033</t>
        </is>
      </c>
      <c r="E69" s="5" t="inlineStr">
        <is>
          <t>ZDES</t>
        </is>
      </c>
      <c r="F69" s="5" t="inlineStr">
        <is>
          <t>1120</t>
        </is>
      </c>
      <c r="G69" s="5" t="inlineStr">
        <is>
          <t>2021</t>
        </is>
      </c>
      <c r="H69" s="5" t="inlineStr">
        <is>
          <t>C/U</t>
        </is>
      </c>
      <c r="I69" s="6" t="n">
        <v>286</v>
      </c>
      <c r="J69" s="6" t="n">
        <v>0</v>
      </c>
      <c r="K69" s="5" t="inlineStr">
        <is>
          <t>ARS</t>
        </is>
      </c>
      <c r="L69" s="48" t="n">
        <v>0</v>
      </c>
      <c r="M69" s="48" t="n">
        <v>194150.57</v>
      </c>
      <c r="N69" s="5">
        <f>IFERROR(VLOOKUP(E69,[1]Total!$D$1:$M$446,10,0),0)</f>
        <v/>
      </c>
      <c r="O69" s="11">
        <f>M69/SUM($M$2:$M$679)</f>
        <v/>
      </c>
      <c r="P69" s="49">
        <f>IFERROR(M69/I69,0)</f>
        <v/>
      </c>
      <c r="Q69" s="50" t="n">
        <v>1316</v>
      </c>
      <c r="R69" s="8">
        <f>I69-Q69</f>
        <v/>
      </c>
      <c r="S69" s="49">
        <f>$AK69*R69</f>
        <v/>
      </c>
      <c r="U69" s="39" t="inlineStr">
        <is>
          <t>Stock SAP</t>
        </is>
      </c>
      <c r="V69" s="39" t="inlineStr">
        <is>
          <t>Descartables</t>
        </is>
      </c>
      <c r="W69" s="39" t="inlineStr">
        <is>
          <t>Dentro del alcance</t>
        </is>
      </c>
      <c r="X69" s="38" t="inlineStr">
        <is>
          <t>Baja</t>
        </is>
      </c>
      <c r="Y69" s="39" t="inlineStr">
        <is>
          <t>Homologado – confianza Baja – pendiente de validación</t>
        </is>
      </c>
      <c r="Z69" s="37" t="inlineStr">
        <is>
          <t>Dar de alta en SAP</t>
        </is>
      </c>
      <c r="AA69" s="39" t="inlineStr">
        <is>
          <t>DESC36</t>
        </is>
      </c>
      <c r="AB69" s="39" t="inlineStr">
        <is>
          <t>Canula nasal</t>
        </is>
      </c>
      <c r="AC69" s="39" t="inlineStr">
        <is>
          <t>Homologación por código Avain (master D-161)</t>
        </is>
      </c>
      <c r="AD69" s="39" t="inlineStr">
        <is>
          <t>No</t>
        </is>
      </c>
      <c r="AE69" s="39" t="n"/>
      <c r="AF69" s="39" t="inlineStr">
        <is>
          <t>Sí</t>
        </is>
      </c>
      <c r="AG69" s="39" t="inlineStr">
        <is>
          <t>D-161</t>
        </is>
      </c>
      <c r="AH69" s="51" t="n">
        <v>286</v>
      </c>
      <c r="AI69" s="51">
        <f>Q69</f>
        <v/>
      </c>
      <c r="AJ69" s="51">
        <f>$AH69-$AI69</f>
        <v/>
      </c>
      <c r="AK69" s="52" t="n">
        <v>678.8481468531469</v>
      </c>
      <c r="AL69" s="52">
        <f>$AJ69*$AK69</f>
        <v/>
      </c>
      <c r="AM69" s="52">
        <f>$AI69*$AK69</f>
        <v/>
      </c>
      <c r="AN69" s="39" t="n"/>
      <c r="AO69" s="39" t="inlineStr">
        <is>
          <t>Homologación: confianza base Media + confianza SAP Alta → Media. La nomenclatura del material imputado no respalda por sí sola la equivalencia (similitud 0.05); el vínculo proviene sólo de la homologación. Nivel degradado a Baja.</t>
        </is>
      </c>
    </row>
    <row r="70">
      <c r="A70" s="5" t="inlineStr">
        <is>
          <t>1000145</t>
        </is>
      </c>
      <c r="B70" s="5" t="inlineStr">
        <is>
          <t>DEXAMETASONA 0,5 MG COMP</t>
        </is>
      </c>
      <c r="C70" s="5" t="inlineStr">
        <is>
          <t>00000</t>
        </is>
      </c>
      <c r="D70" s="5" t="inlineStr">
        <is>
          <t>033</t>
        </is>
      </c>
      <c r="E70" s="5" t="inlineStr">
        <is>
          <t>ZMED</t>
        </is>
      </c>
      <c r="F70" s="5" t="inlineStr">
        <is>
          <t>1120</t>
        </is>
      </c>
      <c r="G70" s="5" t="inlineStr">
        <is>
          <t>2021</t>
        </is>
      </c>
      <c r="H70" s="5" t="inlineStr">
        <is>
          <t>C/U</t>
        </is>
      </c>
      <c r="I70" s="6" t="n">
        <v>260</v>
      </c>
      <c r="J70" s="6" t="n">
        <v>0</v>
      </c>
      <c r="K70" s="5" t="inlineStr">
        <is>
          <t>ARS</t>
        </is>
      </c>
      <c r="L70" s="48" t="n">
        <v>0</v>
      </c>
      <c r="M70" s="48" t="n">
        <v>11225</v>
      </c>
      <c r="N70" s="5">
        <f>IFERROR(VLOOKUP(E70,[1]Total!$D$1:$M$446,10,0),0)</f>
        <v/>
      </c>
      <c r="O70" s="11">
        <f>M70/SUM($M$2:$M$679)</f>
        <v/>
      </c>
      <c r="P70" s="49">
        <f>IFERROR(M70/I70,0)</f>
        <v/>
      </c>
      <c r="Q70" s="50" t="n"/>
      <c r="R70" s="8">
        <f>I70-Q70</f>
        <v/>
      </c>
      <c r="S70" s="49">
        <f>$AK70*R70</f>
        <v/>
      </c>
      <c r="U70" s="39" t="inlineStr">
        <is>
          <t>Stock SAP</t>
        </is>
      </c>
      <c r="V70" s="39" t="inlineStr">
        <is>
          <t>Medicamentos</t>
        </is>
      </c>
      <c r="W70" s="39" t="inlineStr">
        <is>
          <t>Dentro del alcance</t>
        </is>
      </c>
      <c r="X70" s="39" t="n"/>
      <c r="Y70" s="39" t="inlineStr">
        <is>
          <t>Sin recuento físico en el inventario de Avain</t>
        </is>
      </c>
      <c r="Z70" s="40" t="inlineStr">
        <is>
          <t>Sin recuento físico</t>
        </is>
      </c>
      <c r="AA70" s="39" t="n"/>
      <c r="AB70" s="39" t="n"/>
      <c r="AC70" s="39" t="n"/>
      <c r="AD70" s="39" t="n"/>
      <c r="AE70" s="39" t="n"/>
      <c r="AF70" s="39" t="n"/>
      <c r="AG70" s="39" t="n"/>
      <c r="AH70" s="51" t="n">
        <v>260</v>
      </c>
      <c r="AI70" s="51">
        <f>Q70</f>
        <v/>
      </c>
      <c r="AJ70" s="51">
        <f>$AH70-$AI70</f>
        <v/>
      </c>
      <c r="AK70" s="52" t="n">
        <v>43.17307692307692</v>
      </c>
      <c r="AL70" s="52">
        <f>$AJ70*$AK70</f>
        <v/>
      </c>
      <c r="AM70" s="52">
        <f>$AI70*$AK70</f>
        <v/>
      </c>
      <c r="AN70" s="39" t="n"/>
      <c r="AO70" s="39" t="n"/>
    </row>
    <row r="71">
      <c r="A71" s="5" t="inlineStr">
        <is>
          <t>1000530</t>
        </is>
      </c>
      <c r="B71" s="5" t="inlineStr">
        <is>
          <t>DIFENHIDRAMINA 50 MG COMPRIMIDOS</t>
        </is>
      </c>
      <c r="C71" s="5" t="inlineStr">
        <is>
          <t>25114</t>
        </is>
      </c>
      <c r="D71" s="5" t="inlineStr">
        <is>
          <t>033</t>
        </is>
      </c>
      <c r="E71" s="5" t="inlineStr">
        <is>
          <t>ZMED</t>
        </is>
      </c>
      <c r="F71" s="5" t="inlineStr">
        <is>
          <t>1120</t>
        </is>
      </c>
      <c r="G71" s="5" t="inlineStr">
        <is>
          <t>2021</t>
        </is>
      </c>
      <c r="H71" s="5" t="inlineStr">
        <is>
          <t>C/U</t>
        </is>
      </c>
      <c r="I71" s="6" t="n">
        <v>260</v>
      </c>
      <c r="J71" s="6" t="n">
        <v>0</v>
      </c>
      <c r="K71" s="5" t="inlineStr">
        <is>
          <t>ARS</t>
        </is>
      </c>
      <c r="L71" s="48" t="n">
        <v>0</v>
      </c>
      <c r="M71" s="48" t="n">
        <v>51233.96</v>
      </c>
      <c r="N71" s="5">
        <f>IFERROR(VLOOKUP(E71,[1]Total!$D$1:$M$446,10,0),0)</f>
        <v/>
      </c>
      <c r="O71" s="11">
        <f>M71/SUM($M$2:$M$679)</f>
        <v/>
      </c>
      <c r="P71" s="49">
        <f>IFERROR(M71/I71,0)</f>
        <v/>
      </c>
      <c r="Q71" s="50" t="n">
        <v>50</v>
      </c>
      <c r="R71" s="8">
        <f>I71-Q71</f>
        <v/>
      </c>
      <c r="S71" s="49">
        <f>$AK71*R71</f>
        <v/>
      </c>
      <c r="U71" s="39" t="inlineStr">
        <is>
          <t>Stock SAP</t>
        </is>
      </c>
      <c r="V71" s="39" t="inlineStr">
        <is>
          <t>Medicamentos</t>
        </is>
      </c>
      <c r="W71" s="39" t="inlineStr">
        <is>
          <t>Dentro del alcance</t>
        </is>
      </c>
      <c r="X71" s="37" t="inlineStr">
        <is>
          <t>Alta</t>
        </is>
      </c>
      <c r="Y71" s="39" t="inlineStr">
        <is>
          <t>Homologado – confianza Alta</t>
        </is>
      </c>
      <c r="Z71" s="38" t="inlineStr">
        <is>
          <t>Dar de baja en SAP</t>
        </is>
      </c>
      <c r="AA71" s="39" t="inlineStr">
        <is>
          <t>MED66</t>
        </is>
      </c>
      <c r="AB71" s="39" t="inlineStr">
        <is>
          <t>Difenhidramina 50mg Comp</t>
        </is>
      </c>
      <c r="AC71" s="39" t="inlineStr">
        <is>
          <t>Cruce por nomenclatura SAP</t>
        </is>
      </c>
      <c r="AD71" s="39" t="inlineStr">
        <is>
          <t>No</t>
        </is>
      </c>
      <c r="AE71" s="39" t="n"/>
      <c r="AF71" s="39" t="inlineStr">
        <is>
          <t>No</t>
        </is>
      </c>
      <c r="AG71" s="39" t="n"/>
      <c r="AH71" s="51" t="n">
        <v>263</v>
      </c>
      <c r="AI71" s="51">
        <f>Q71</f>
        <v/>
      </c>
      <c r="AJ71" s="51">
        <f>$AH71-$AI71</f>
        <v/>
      </c>
      <c r="AK71" s="52" t="n">
        <v>197.0536882129278</v>
      </c>
      <c r="AL71" s="52">
        <f>$AJ71*$AK71</f>
        <v/>
      </c>
      <c r="AM71" s="52">
        <f>$AI71*$AK71</f>
        <v/>
      </c>
      <c r="AN71" s="39" t="n"/>
      <c r="AO71" s="39" t="inlineStr">
        <is>
          <t>Cruce por nomenclatura: dosis coincide; similitud 1.00. El material ocupa 3 filas en la hoja 1120 SJ (lote/almacén). La cantidad SAP y la física de esta vista son el total del material.</t>
        </is>
      </c>
    </row>
    <row r="72">
      <c r="A72" s="5" t="inlineStr">
        <is>
          <t>1005149</t>
        </is>
      </c>
      <c r="B72" s="5" t="inlineStr">
        <is>
          <t>DIPIRONA 500MG COMPRIMIDOS</t>
        </is>
      </c>
      <c r="C72" s="5" t="inlineStr">
        <is>
          <t>00000</t>
        </is>
      </c>
      <c r="D72" s="5" t="inlineStr">
        <is>
          <t>033</t>
        </is>
      </c>
      <c r="E72" s="5" t="inlineStr">
        <is>
          <t>ZMED</t>
        </is>
      </c>
      <c r="F72" s="5" t="inlineStr">
        <is>
          <t>1120</t>
        </is>
      </c>
      <c r="G72" s="5" t="inlineStr">
        <is>
          <t>2021</t>
        </is>
      </c>
      <c r="H72" s="5" t="inlineStr">
        <is>
          <t>C/U</t>
        </is>
      </c>
      <c r="I72" s="6" t="n">
        <v>250</v>
      </c>
      <c r="J72" s="6" t="n">
        <v>0</v>
      </c>
      <c r="K72" s="5" t="inlineStr">
        <is>
          <t>ARS</t>
        </is>
      </c>
      <c r="L72" s="48" t="n">
        <v>0</v>
      </c>
      <c r="M72" s="48" t="n">
        <v>76740</v>
      </c>
      <c r="N72" s="5">
        <f>IFERROR(VLOOKUP(E72,[1]Total!$D$1:$M$446,10,0),0)</f>
        <v/>
      </c>
      <c r="O72" s="11">
        <f>M72/SUM($M$2:$M$679)</f>
        <v/>
      </c>
      <c r="P72" s="49">
        <f>IFERROR(M72/I72,0)</f>
        <v/>
      </c>
      <c r="Q72" s="50" t="n"/>
      <c r="R72" s="8">
        <f>I72-Q72</f>
        <v/>
      </c>
      <c r="S72" s="49">
        <f>$AK72*R72</f>
        <v/>
      </c>
      <c r="U72" s="39" t="inlineStr">
        <is>
          <t>Stock SAP</t>
        </is>
      </c>
      <c r="V72" s="39" t="inlineStr">
        <is>
          <t>Medicamentos</t>
        </is>
      </c>
      <c r="W72" s="39" t="inlineStr">
        <is>
          <t>Dentro del alcance</t>
        </is>
      </c>
      <c r="X72" s="39" t="n"/>
      <c r="Y72" s="39" t="inlineStr">
        <is>
          <t>Sin recuento físico en el inventario de Avain</t>
        </is>
      </c>
      <c r="Z72" s="40" t="inlineStr">
        <is>
          <t>Sin recuento físico</t>
        </is>
      </c>
      <c r="AA72" s="39" t="n"/>
      <c r="AB72" s="39" t="n"/>
      <c r="AC72" s="39" t="n"/>
      <c r="AD72" s="39" t="n"/>
      <c r="AE72" s="39" t="n"/>
      <c r="AF72" s="39" t="n"/>
      <c r="AG72" s="39" t="n"/>
      <c r="AH72" s="51" t="n">
        <v>250</v>
      </c>
      <c r="AI72" s="51">
        <f>Q72</f>
        <v/>
      </c>
      <c r="AJ72" s="51">
        <f>$AH72-$AI72</f>
        <v/>
      </c>
      <c r="AK72" s="52" t="n">
        <v>306.96</v>
      </c>
      <c r="AL72" s="52">
        <f>$AJ72*$AK72</f>
        <v/>
      </c>
      <c r="AM72" s="52">
        <f>$AI72*$AK72</f>
        <v/>
      </c>
      <c r="AN72" s="39" t="n"/>
      <c r="AO72" s="39" t="n"/>
    </row>
    <row r="73">
      <c r="A73" s="5" t="inlineStr">
        <is>
          <t>2000028</t>
        </is>
      </c>
      <c r="B73" s="5" t="inlineStr">
        <is>
          <t>JERINGA 10 ML</t>
        </is>
      </c>
      <c r="C73" s="5" t="n"/>
      <c r="D73" s="5" t="inlineStr">
        <is>
          <t>033</t>
        </is>
      </c>
      <c r="E73" s="5" t="inlineStr">
        <is>
          <t>ZDES</t>
        </is>
      </c>
      <c r="F73" s="5" t="inlineStr">
        <is>
          <t>1120</t>
        </is>
      </c>
      <c r="G73" s="5" t="inlineStr">
        <is>
          <t>2010</t>
        </is>
      </c>
      <c r="H73" s="5" t="inlineStr">
        <is>
          <t>C/U</t>
        </is>
      </c>
      <c r="I73" s="6" t="n">
        <v>250</v>
      </c>
      <c r="J73" s="6" t="n">
        <v>0</v>
      </c>
      <c r="K73" s="5" t="inlineStr">
        <is>
          <t>ARS</t>
        </is>
      </c>
      <c r="L73" s="48" t="n">
        <v>0</v>
      </c>
      <c r="M73" s="48" t="n">
        <v>23725.47</v>
      </c>
      <c r="N73" s="5">
        <f>IFERROR(VLOOKUP(E73,[1]Total!$D$1:$M$446,10,0),0)</f>
        <v/>
      </c>
      <c r="O73" s="11">
        <f>M73/SUM($M$2:$M$679)</f>
        <v/>
      </c>
      <c r="P73" s="49">
        <f>IFERROR(M73/I73,0)</f>
        <v/>
      </c>
      <c r="Q73" s="50" t="n"/>
      <c r="R73" s="8">
        <f>I73-Q73</f>
        <v/>
      </c>
      <c r="S73" s="49">
        <f>$AK73*R73</f>
        <v/>
      </c>
      <c r="U73" s="39" t="inlineStr">
        <is>
          <t>Stock SAP</t>
        </is>
      </c>
      <c r="V73" s="39" t="inlineStr">
        <is>
          <t>Descartables</t>
        </is>
      </c>
      <c r="W73" s="39" t="inlineStr">
        <is>
          <t>Dentro del alcance</t>
        </is>
      </c>
      <c r="X73" s="37" t="inlineStr">
        <is>
          <t>Alta</t>
        </is>
      </c>
      <c r="Y73" s="39" t="inlineStr">
        <is>
          <t>Homologado – confianza Alta</t>
        </is>
      </c>
      <c r="Z73" s="38" t="inlineStr">
        <is>
          <t>Dar de baja en SAP</t>
        </is>
      </c>
      <c r="AA73" s="39" t="inlineStr">
        <is>
          <t>DESC78</t>
        </is>
      </c>
      <c r="AB73" s="39" t="inlineStr">
        <is>
          <t>Jeringas 10 cc</t>
        </is>
      </c>
      <c r="AC73" s="39" t="inlineStr">
        <is>
          <t>Homologación por código Avain (master D-136)</t>
        </is>
      </c>
      <c r="AD73" s="39" t="inlineStr">
        <is>
          <t>No</t>
        </is>
      </c>
      <c r="AE73" s="39" t="n"/>
      <c r="AF73" s="39" t="inlineStr">
        <is>
          <t>Sí</t>
        </is>
      </c>
      <c r="AG73" s="39" t="inlineStr">
        <is>
          <t>D-136</t>
        </is>
      </c>
      <c r="AH73" s="51" t="n"/>
      <c r="AI73" s="51" t="n"/>
      <c r="AJ73" s="51" t="n"/>
      <c r="AK73" s="52" t="n">
        <v>94.90188846641318</v>
      </c>
      <c r="AL73" s="52" t="n"/>
      <c r="AM73" s="52" t="n"/>
      <c r="AN73" s="39" t="n"/>
      <c r="AO73" s="39" t="inlineStr">
        <is>
          <t>La cantidad física del material se imputó en la fila 8 (primera fila del material). Homologación: confianza base Alta + confianza SAP Alta → Alta. El material ocupa 2 filas en la hoja 1120 SJ (lote/almacén). La cantidad SAP y la física de esta vista son el total del material.</t>
        </is>
      </c>
    </row>
    <row r="74">
      <c r="A74" s="5" t="inlineStr">
        <is>
          <t>2001553</t>
        </is>
      </c>
      <c r="B74" s="5" t="inlineStr">
        <is>
          <t>CATETER ARGYLE N° 18</t>
        </is>
      </c>
      <c r="C74" s="5" t="n"/>
      <c r="D74" s="5" t="inlineStr">
        <is>
          <t>MDES</t>
        </is>
      </c>
      <c r="E74" s="5" t="inlineStr">
        <is>
          <t>ZDES</t>
        </is>
      </c>
      <c r="F74" s="5" t="inlineStr">
        <is>
          <t>1120</t>
        </is>
      </c>
      <c r="G74" s="5" t="inlineStr">
        <is>
          <t>2021</t>
        </is>
      </c>
      <c r="H74" s="5" t="inlineStr">
        <is>
          <t>C/U</t>
        </is>
      </c>
      <c r="I74" s="6" t="n">
        <v>250</v>
      </c>
      <c r="J74" s="6" t="n">
        <v>0</v>
      </c>
      <c r="K74" s="5" t="inlineStr">
        <is>
          <t>ARS</t>
        </is>
      </c>
      <c r="L74" s="48" t="n">
        <v>0</v>
      </c>
      <c r="M74" s="48" t="n">
        <v>52032.5</v>
      </c>
      <c r="N74" s="5">
        <f>IFERROR(VLOOKUP(E74,[1]Total!$D$1:$M$446,10,0),0)</f>
        <v/>
      </c>
      <c r="O74" s="11">
        <f>M74/SUM($M$2:$M$679)</f>
        <v/>
      </c>
      <c r="P74" s="49">
        <f>IFERROR(M74/I74,0)</f>
        <v/>
      </c>
      <c r="Q74" s="50" t="n"/>
      <c r="R74" s="8">
        <f>I74-Q74</f>
        <v/>
      </c>
      <c r="S74" s="49">
        <f>$AK74*R74</f>
        <v/>
      </c>
      <c r="U74" s="39" t="inlineStr">
        <is>
          <t>Stock SAP</t>
        </is>
      </c>
      <c r="V74" s="39" t="inlineStr">
        <is>
          <t>Descartables</t>
        </is>
      </c>
      <c r="W74" s="39" t="inlineStr">
        <is>
          <t>Dentro del alcance</t>
        </is>
      </c>
      <c r="X74" s="39" t="n"/>
      <c r="Y74" s="39" t="inlineStr">
        <is>
          <t>Sin recuento físico en el inventario de Avain</t>
        </is>
      </c>
      <c r="Z74" s="40" t="inlineStr">
        <is>
          <t>Sin recuento físico</t>
        </is>
      </c>
      <c r="AA74" s="39" t="n"/>
      <c r="AB74" s="39" t="n"/>
      <c r="AC74" s="39" t="n"/>
      <c r="AD74" s="39" t="n"/>
      <c r="AE74" s="39" t="n"/>
      <c r="AF74" s="39" t="n"/>
      <c r="AG74" s="39" t="n"/>
      <c r="AH74" s="51" t="n">
        <v>250</v>
      </c>
      <c r="AI74" s="51">
        <f>Q74</f>
        <v/>
      </c>
      <c r="AJ74" s="51">
        <f>$AH74-$AI74</f>
        <v/>
      </c>
      <c r="AK74" s="52" t="n">
        <v>208.13</v>
      </c>
      <c r="AL74" s="52">
        <f>$AJ74*$AK74</f>
        <v/>
      </c>
      <c r="AM74" s="52">
        <f>$AI74*$AK74</f>
        <v/>
      </c>
      <c r="AN74" s="39" t="n"/>
      <c r="AO74" s="39" t="n"/>
    </row>
    <row r="75">
      <c r="A75" s="5" t="inlineStr">
        <is>
          <t>1000779</t>
        </is>
      </c>
      <c r="B75" s="5" t="inlineStr">
        <is>
          <t>METRONIDAZOL COMP. 500mg</t>
        </is>
      </c>
      <c r="C75" s="5" t="inlineStr">
        <is>
          <t>31159</t>
        </is>
      </c>
      <c r="D75" s="5" t="inlineStr">
        <is>
          <t>MEGE</t>
        </is>
      </c>
      <c r="E75" s="5" t="inlineStr">
        <is>
          <t>ZMED</t>
        </is>
      </c>
      <c r="F75" s="5" t="inlineStr">
        <is>
          <t>1120</t>
        </is>
      </c>
      <c r="G75" s="5" t="inlineStr">
        <is>
          <t>2021</t>
        </is>
      </c>
      <c r="H75" s="5" t="inlineStr">
        <is>
          <t>C/U</t>
        </is>
      </c>
      <c r="I75" s="6" t="n">
        <v>240</v>
      </c>
      <c r="J75" s="6" t="n">
        <v>0</v>
      </c>
      <c r="K75" s="5" t="inlineStr">
        <is>
          <t>ARS</t>
        </is>
      </c>
      <c r="L75" s="48" t="n">
        <v>0</v>
      </c>
      <c r="M75" s="48" t="n">
        <v>26296</v>
      </c>
      <c r="N75" s="5">
        <f>IFERROR(VLOOKUP(E75,[1]Total!$D$1:$M$446,10,0),0)</f>
        <v/>
      </c>
      <c r="O75" s="11">
        <f>M75/SUM($M$2:$M$679)</f>
        <v/>
      </c>
      <c r="P75" s="49">
        <f>IFERROR(M75/I75,0)</f>
        <v/>
      </c>
      <c r="Q75" s="50" t="n">
        <v>100</v>
      </c>
      <c r="R75" s="8">
        <f>I75-Q75</f>
        <v/>
      </c>
      <c r="S75" s="49">
        <f>$AK75*R75</f>
        <v/>
      </c>
      <c r="U75" s="39" t="inlineStr">
        <is>
          <t>Stock SAP</t>
        </is>
      </c>
      <c r="V75" s="39" t="inlineStr">
        <is>
          <t>Medicamentos</t>
        </is>
      </c>
      <c r="W75" s="39" t="inlineStr">
        <is>
          <t>Dentro del alcance</t>
        </is>
      </c>
      <c r="X75" s="37" t="inlineStr">
        <is>
          <t>Alta</t>
        </is>
      </c>
      <c r="Y75" s="39" t="inlineStr">
        <is>
          <t>Homologado – confianza Alta</t>
        </is>
      </c>
      <c r="Z75" s="38" t="inlineStr">
        <is>
          <t>Dar de baja en SAP</t>
        </is>
      </c>
      <c r="AA75" s="39" t="inlineStr">
        <is>
          <t>MED133</t>
        </is>
      </c>
      <c r="AB75" s="39" t="inlineStr">
        <is>
          <t>Metronidazol 500 mg comp</t>
        </is>
      </c>
      <c r="AC75" s="39" t="inlineStr">
        <is>
          <t>Cruce por nomenclatura SAP</t>
        </is>
      </c>
      <c r="AD75" s="39" t="inlineStr">
        <is>
          <t>No</t>
        </is>
      </c>
      <c r="AE75" s="39" t="n"/>
      <c r="AF75" s="39" t="inlineStr">
        <is>
          <t>Sí</t>
        </is>
      </c>
      <c r="AG75" s="39" t="n"/>
      <c r="AH75" s="51" t="n">
        <v>240</v>
      </c>
      <c r="AI75" s="51">
        <f>Q75</f>
        <v/>
      </c>
      <c r="AJ75" s="51">
        <f>$AH75-$AI75</f>
        <v/>
      </c>
      <c r="AK75" s="52" t="n">
        <v>109.5666666666667</v>
      </c>
      <c r="AL75" s="52">
        <f>$AJ75*$AK75</f>
        <v/>
      </c>
      <c r="AM75" s="52">
        <f>$AI75*$AK75</f>
        <v/>
      </c>
      <c r="AN75" s="39" t="n"/>
      <c r="AO75" s="39" t="inlineStr">
        <is>
          <t>Cruce por nomenclatura: dosis coincide; similitud 0.95.</t>
        </is>
      </c>
    </row>
    <row r="76">
      <c r="A76" s="5" t="inlineStr">
        <is>
          <t>1000570</t>
        </is>
      </c>
      <c r="B76" s="5" t="inlineStr">
        <is>
          <t>VICK VITAPIRENA</t>
        </is>
      </c>
      <c r="C76" s="5" t="inlineStr">
        <is>
          <t>00000</t>
        </is>
      </c>
      <c r="D76" s="5" t="inlineStr">
        <is>
          <t>033</t>
        </is>
      </c>
      <c r="E76" s="5" t="inlineStr">
        <is>
          <t>ZMED</t>
        </is>
      </c>
      <c r="F76" s="5" t="inlineStr">
        <is>
          <t>1120</t>
        </is>
      </c>
      <c r="G76" s="5" t="inlineStr">
        <is>
          <t>2021</t>
        </is>
      </c>
      <c r="H76" s="5" t="inlineStr">
        <is>
          <t>C/U</t>
        </is>
      </c>
      <c r="I76" s="6" t="n">
        <v>224</v>
      </c>
      <c r="J76" s="6" t="n">
        <v>0</v>
      </c>
      <c r="K76" s="5" t="inlineStr">
        <is>
          <t>ARS</t>
        </is>
      </c>
      <c r="L76" s="48" t="n">
        <v>0</v>
      </c>
      <c r="M76" s="48" t="n">
        <v>238358.23</v>
      </c>
      <c r="N76" s="5">
        <f>IFERROR(VLOOKUP(E76,[1]Total!$D$1:$M$446,10,0),0)</f>
        <v/>
      </c>
      <c r="O76" s="11">
        <f>M76/SUM($M$2:$M$679)</f>
        <v/>
      </c>
      <c r="P76" s="49">
        <f>IFERROR(M76/I76,0)</f>
        <v/>
      </c>
      <c r="Q76" s="50" t="n"/>
      <c r="R76" s="8">
        <f>I76-Q76</f>
        <v/>
      </c>
      <c r="S76" s="49">
        <f>$AK76*R76</f>
        <v/>
      </c>
      <c r="U76" s="39" t="inlineStr">
        <is>
          <t>Stock SAP</t>
        </is>
      </c>
      <c r="V76" s="39" t="inlineStr">
        <is>
          <t>Medicamentos</t>
        </is>
      </c>
      <c r="W76" s="39" t="inlineStr">
        <is>
          <t>Dentro del alcance</t>
        </is>
      </c>
      <c r="X76" s="39" t="n"/>
      <c r="Y76" s="39" t="inlineStr">
        <is>
          <t>Sin recuento físico en el inventario de Avain</t>
        </is>
      </c>
      <c r="Z76" s="40" t="inlineStr">
        <is>
          <t>Sin recuento físico</t>
        </is>
      </c>
      <c r="AA76" s="39" t="n"/>
      <c r="AB76" s="39" t="n"/>
      <c r="AC76" s="39" t="n"/>
      <c r="AD76" s="39" t="n"/>
      <c r="AE76" s="39" t="n"/>
      <c r="AF76" s="39" t="n"/>
      <c r="AG76" s="39" t="n"/>
      <c r="AH76" s="51" t="n">
        <v>488</v>
      </c>
      <c r="AI76" s="51">
        <f>Q76</f>
        <v/>
      </c>
      <c r="AJ76" s="51">
        <f>$AH76-$AI76</f>
        <v/>
      </c>
      <c r="AK76" s="52" t="n">
        <v>1064.099241803279</v>
      </c>
      <c r="AL76" s="52">
        <f>$AJ76*$AK76</f>
        <v/>
      </c>
      <c r="AM76" s="52">
        <f>$AI76*$AK76</f>
        <v/>
      </c>
      <c r="AN76" s="39" t="n"/>
      <c r="AO76" s="39" t="inlineStr">
        <is>
          <t>El material ocupa 3 filas en la hoja 1120 SJ (lote/almacén). La cantidad SAP y la física de esta vista son el total del material.</t>
        </is>
      </c>
    </row>
    <row r="77">
      <c r="A77" s="5" t="inlineStr">
        <is>
          <t>1005231</t>
        </is>
      </c>
      <c r="B77" s="5" t="inlineStr">
        <is>
          <t>LOSARTAN 50MG COMP</t>
        </is>
      </c>
      <c r="C77" s="5" t="inlineStr">
        <is>
          <t>00000</t>
        </is>
      </c>
      <c r="D77" s="5" t="inlineStr">
        <is>
          <t>033</t>
        </is>
      </c>
      <c r="E77" s="5" t="inlineStr">
        <is>
          <t>ZMED</t>
        </is>
      </c>
      <c r="F77" s="5" t="inlineStr">
        <is>
          <t>1120</t>
        </is>
      </c>
      <c r="G77" s="5" t="inlineStr">
        <is>
          <t>2021</t>
        </is>
      </c>
      <c r="H77" s="5" t="inlineStr">
        <is>
          <t>C/U</t>
        </is>
      </c>
      <c r="I77" s="6" t="n">
        <v>220</v>
      </c>
      <c r="J77" s="6" t="n">
        <v>0</v>
      </c>
      <c r="K77" s="5" t="inlineStr">
        <is>
          <t>ARS</t>
        </is>
      </c>
      <c r="L77" s="48" t="n">
        <v>0</v>
      </c>
      <c r="M77" s="48" t="n">
        <v>15183.6</v>
      </c>
      <c r="N77" s="5">
        <f>IFERROR(VLOOKUP(E77,[1]Total!$D$1:$M$446,10,0),0)</f>
        <v/>
      </c>
      <c r="O77" s="11">
        <f>M77/SUM($M$2:$M$679)</f>
        <v/>
      </c>
      <c r="P77" s="49">
        <f>IFERROR(M77/I77,0)</f>
        <v/>
      </c>
      <c r="Q77" s="50" t="n">
        <v>10</v>
      </c>
      <c r="R77" s="8">
        <f>I77-Q77</f>
        <v/>
      </c>
      <c r="S77" s="49">
        <f>$AK77*R77</f>
        <v/>
      </c>
      <c r="U77" s="39" t="inlineStr">
        <is>
          <t>Stock SAP</t>
        </is>
      </c>
      <c r="V77" s="39" t="inlineStr">
        <is>
          <t>Medicamentos</t>
        </is>
      </c>
      <c r="W77" s="39" t="inlineStr">
        <is>
          <t>Dentro del alcance</t>
        </is>
      </c>
      <c r="X77" s="37" t="inlineStr">
        <is>
          <t>Alta</t>
        </is>
      </c>
      <c r="Y77" s="39" t="inlineStr">
        <is>
          <t>Homologado – confianza Alta</t>
        </is>
      </c>
      <c r="Z77" s="38" t="inlineStr">
        <is>
          <t>Dar de baja en SAP</t>
        </is>
      </c>
      <c r="AA77" s="39" t="inlineStr">
        <is>
          <t>MED124</t>
        </is>
      </c>
      <c r="AB77" s="39" t="inlineStr">
        <is>
          <t>Losartan 50 mg comp</t>
        </is>
      </c>
      <c r="AC77" s="39" t="inlineStr">
        <is>
          <t>Homologación por nombre Avain (master M04-005)</t>
        </is>
      </c>
      <c r="AD77" s="39" t="inlineStr">
        <is>
          <t>No</t>
        </is>
      </c>
      <c r="AE77" s="39" t="n"/>
      <c r="AF77" s="39" t="inlineStr">
        <is>
          <t>Sí</t>
        </is>
      </c>
      <c r="AG77" s="39" t="inlineStr">
        <is>
          <t>M04-005</t>
        </is>
      </c>
      <c r="AH77" s="51" t="n">
        <v>220</v>
      </c>
      <c r="AI77" s="51">
        <f>Q77</f>
        <v/>
      </c>
      <c r="AJ77" s="51">
        <f>$AH77-$AI77</f>
        <v/>
      </c>
      <c r="AK77" s="52" t="n">
        <v>69.01636363636364</v>
      </c>
      <c r="AL77" s="52">
        <f>$AJ77*$AK77</f>
        <v/>
      </c>
      <c r="AM77" s="52">
        <f>$AI77*$AK77</f>
        <v/>
      </c>
      <c r="AN77" s="39" t="n"/>
      <c r="AO77" s="39" t="inlineStr">
        <is>
          <t>Homologación: confianza base Alta + confianza SAP Alta → Alta.</t>
        </is>
      </c>
    </row>
    <row r="78">
      <c r="A78" s="5" t="inlineStr">
        <is>
          <t>1000570</t>
        </is>
      </c>
      <c r="B78" s="5" t="inlineStr">
        <is>
          <t>VICK VITAPIRENA</t>
        </is>
      </c>
      <c r="C78" s="5" t="inlineStr">
        <is>
          <t>00000</t>
        </is>
      </c>
      <c r="D78" s="5" t="inlineStr">
        <is>
          <t>033</t>
        </is>
      </c>
      <c r="E78" s="5" t="inlineStr">
        <is>
          <t>ZMED</t>
        </is>
      </c>
      <c r="F78" s="5" t="inlineStr">
        <is>
          <t>1120</t>
        </is>
      </c>
      <c r="G78" s="5" t="inlineStr">
        <is>
          <t>2010</t>
        </is>
      </c>
      <c r="H78" s="5" t="inlineStr">
        <is>
          <t>C/U</t>
        </is>
      </c>
      <c r="I78" s="6" t="n">
        <v>216</v>
      </c>
      <c r="J78" s="6" t="n">
        <v>0</v>
      </c>
      <c r="K78" s="5" t="inlineStr">
        <is>
          <t>ARS</t>
        </is>
      </c>
      <c r="L78" s="48" t="n">
        <v>0</v>
      </c>
      <c r="M78" s="48" t="n">
        <v>229845.44</v>
      </c>
      <c r="N78" s="5">
        <f>IFERROR(VLOOKUP(E78,[1]Total!$D$1:$M$446,10,0),0)</f>
        <v/>
      </c>
      <c r="O78" s="11">
        <f>M78/SUM($M$2:$M$679)</f>
        <v/>
      </c>
      <c r="P78" s="49">
        <f>IFERROR(M78/I78,0)</f>
        <v/>
      </c>
      <c r="Q78" s="50" t="n"/>
      <c r="R78" s="8">
        <f>I78-Q78</f>
        <v/>
      </c>
      <c r="S78" s="49">
        <f>$AK78*R78</f>
        <v/>
      </c>
      <c r="U78" s="39" t="inlineStr">
        <is>
          <t>Stock SAP</t>
        </is>
      </c>
      <c r="V78" s="39" t="inlineStr">
        <is>
          <t>Medicamentos</t>
        </is>
      </c>
      <c r="W78" s="39" t="inlineStr">
        <is>
          <t>Dentro del alcance</t>
        </is>
      </c>
      <c r="X78" s="39" t="n"/>
      <c r="Y78" s="39" t="inlineStr">
        <is>
          <t>Sin recuento físico en el inventario de Avain</t>
        </is>
      </c>
      <c r="Z78" s="40" t="inlineStr">
        <is>
          <t>Sin recuento físico</t>
        </is>
      </c>
      <c r="AA78" s="39" t="n"/>
      <c r="AB78" s="39" t="n"/>
      <c r="AC78" s="39" t="n"/>
      <c r="AD78" s="39" t="n"/>
      <c r="AE78" s="39" t="n"/>
      <c r="AF78" s="39" t="n"/>
      <c r="AG78" s="39" t="n"/>
      <c r="AH78" s="51" t="n"/>
      <c r="AI78" s="51" t="n"/>
      <c r="AJ78" s="51" t="n"/>
      <c r="AK78" s="52" t="n">
        <v>1064.099241803279</v>
      </c>
      <c r="AL78" s="52" t="n"/>
      <c r="AM78" s="52" t="n"/>
      <c r="AN78" s="39" t="n"/>
      <c r="AO78" s="39" t="inlineStr">
        <is>
          <t>El material ocupa 3 filas en la hoja 1120 SJ (lote/almacén). La cantidad SAP y la física de esta vista son el total del material.</t>
        </is>
      </c>
    </row>
    <row r="79">
      <c r="A79" s="5" t="inlineStr">
        <is>
          <t>1000561</t>
        </is>
      </c>
      <c r="B79" s="5" t="inlineStr">
        <is>
          <t>ACETILCISTEINA 600MG COMP</t>
        </is>
      </c>
      <c r="C79" s="5" t="inlineStr">
        <is>
          <t>00000</t>
        </is>
      </c>
      <c r="D79" s="5" t="inlineStr">
        <is>
          <t>033</t>
        </is>
      </c>
      <c r="E79" s="5" t="inlineStr">
        <is>
          <t>ZMED</t>
        </is>
      </c>
      <c r="F79" s="5" t="inlineStr">
        <is>
          <t>1120</t>
        </is>
      </c>
      <c r="G79" s="5" t="inlineStr">
        <is>
          <t>2021</t>
        </is>
      </c>
      <c r="H79" s="5" t="inlineStr">
        <is>
          <t>C/U</t>
        </is>
      </c>
      <c r="I79" s="6" t="n">
        <v>215</v>
      </c>
      <c r="J79" s="6" t="n">
        <v>0</v>
      </c>
      <c r="K79" s="5" t="inlineStr">
        <is>
          <t>ARS</t>
        </is>
      </c>
      <c r="L79" s="48" t="n">
        <v>0</v>
      </c>
      <c r="M79" s="48" t="n">
        <v>196962.83</v>
      </c>
      <c r="N79" s="5">
        <f>IFERROR(VLOOKUP(E79,[1]Total!$D$1:$M$446,10,0),0)</f>
        <v/>
      </c>
      <c r="O79" s="11">
        <f>M79/SUM($M$2:$M$679)</f>
        <v/>
      </c>
      <c r="P79" s="49">
        <f>IFERROR(M79/I79,0)</f>
        <v/>
      </c>
      <c r="Q79" s="50" t="n">
        <v>9</v>
      </c>
      <c r="R79" s="8">
        <f>I79-Q79</f>
        <v/>
      </c>
      <c r="S79" s="49">
        <f>$AK79*R79</f>
        <v/>
      </c>
      <c r="U79" s="39" t="inlineStr">
        <is>
          <t>Stock SAP</t>
        </is>
      </c>
      <c r="V79" s="39" t="inlineStr">
        <is>
          <t>Medicamentos</t>
        </is>
      </c>
      <c r="W79" s="39" t="inlineStr">
        <is>
          <t>Dentro del alcance</t>
        </is>
      </c>
      <c r="X79" s="38" t="inlineStr">
        <is>
          <t>Baja</t>
        </is>
      </c>
      <c r="Y79" s="39" t="inlineStr">
        <is>
          <t>Homologado – confianza Baja – pendiente de validación</t>
        </is>
      </c>
      <c r="Z79" s="38" t="inlineStr">
        <is>
          <t>Dar de baja en SAP</t>
        </is>
      </c>
      <c r="AA79" s="39" t="inlineStr">
        <is>
          <t>MED139</t>
        </is>
      </c>
      <c r="AB79" s="39" t="inlineStr">
        <is>
          <t>N-Acetilcisteina 600 COMP/SOBRE EFERV</t>
        </is>
      </c>
      <c r="AC79" s="39" t="inlineStr">
        <is>
          <t>Cruce por nomenclatura SAP</t>
        </is>
      </c>
      <c r="AD79" s="39" t="inlineStr">
        <is>
          <t>No</t>
        </is>
      </c>
      <c r="AE79" s="39" t="n"/>
      <c r="AF79" s="39" t="inlineStr">
        <is>
          <t>No</t>
        </is>
      </c>
      <c r="AG79" s="39" t="n"/>
      <c r="AH79" s="51" t="n">
        <v>226</v>
      </c>
      <c r="AI79" s="51">
        <f>Q79</f>
        <v/>
      </c>
      <c r="AJ79" s="51">
        <f>$AH79-$AI79</f>
        <v/>
      </c>
      <c r="AK79" s="52" t="n">
        <v>916.1061946902655</v>
      </c>
      <c r="AL79" s="52">
        <f>$AJ79*$AK79</f>
        <v/>
      </c>
      <c r="AM79" s="52">
        <f>$AI79*$AK79</f>
        <v/>
      </c>
      <c r="AN79" s="39" t="n"/>
      <c r="AO79" s="39" t="inlineStr">
        <is>
          <t>Cruce por nomenclatura: una nomenclatura no informa dosis; similitud 0.70. El material ocupa 2 filas en la hoja 1120 SJ (lote/almacén). La cantidad SAP y la física de esta vista son el total del material.</t>
        </is>
      </c>
    </row>
    <row r="80">
      <c r="A80" s="5" t="inlineStr">
        <is>
          <t>1005308</t>
        </is>
      </c>
      <c r="B80" s="5" t="inlineStr">
        <is>
          <t>DIPIRONA 400MG COMPRIMIDOS</t>
        </is>
      </c>
      <c r="C80" s="5" t="inlineStr">
        <is>
          <t>00000</t>
        </is>
      </c>
      <c r="D80" s="5" t="inlineStr">
        <is>
          <t>033</t>
        </is>
      </c>
      <c r="E80" s="5" t="inlineStr">
        <is>
          <t>ZMED</t>
        </is>
      </c>
      <c r="F80" s="5" t="inlineStr">
        <is>
          <t>1120</t>
        </is>
      </c>
      <c r="G80" s="5" t="inlineStr">
        <is>
          <t>2021</t>
        </is>
      </c>
      <c r="H80" s="5" t="inlineStr">
        <is>
          <t>C/U</t>
        </is>
      </c>
      <c r="I80" s="6" t="n">
        <v>210</v>
      </c>
      <c r="J80" s="6" t="n">
        <v>0</v>
      </c>
      <c r="K80" s="5" t="inlineStr">
        <is>
          <t>ARS</t>
        </is>
      </c>
      <c r="L80" s="48" t="n">
        <v>0</v>
      </c>
      <c r="M80" s="48" t="n">
        <v>27930</v>
      </c>
      <c r="N80" s="5">
        <f>IFERROR(VLOOKUP(E80,[1]Total!$D$1:$M$446,10,0),0)</f>
        <v/>
      </c>
      <c r="O80" s="11">
        <f>M80/SUM($M$2:$M$679)</f>
        <v/>
      </c>
      <c r="P80" s="49">
        <f>IFERROR(M80/I80,0)</f>
        <v/>
      </c>
      <c r="Q80" s="50" t="n"/>
      <c r="R80" s="8">
        <f>I80-Q80</f>
        <v/>
      </c>
      <c r="S80" s="49">
        <f>$AK80*R80</f>
        <v/>
      </c>
      <c r="U80" s="39" t="inlineStr">
        <is>
          <t>Stock SAP</t>
        </is>
      </c>
      <c r="V80" s="39" t="inlineStr">
        <is>
          <t>Medicamentos</t>
        </is>
      </c>
      <c r="W80" s="39" t="inlineStr">
        <is>
          <t>Dentro del alcance</t>
        </is>
      </c>
      <c r="X80" s="39" t="n"/>
      <c r="Y80" s="39" t="inlineStr">
        <is>
          <t>Sin recuento físico en el inventario de Avain</t>
        </is>
      </c>
      <c r="Z80" s="40" t="inlineStr">
        <is>
          <t>Sin recuento físico</t>
        </is>
      </c>
      <c r="AA80" s="39" t="n"/>
      <c r="AB80" s="39" t="n"/>
      <c r="AC80" s="39" t="n"/>
      <c r="AD80" s="39" t="n"/>
      <c r="AE80" s="39" t="n"/>
      <c r="AF80" s="39" t="n"/>
      <c r="AG80" s="39" t="n"/>
      <c r="AH80" s="51" t="n">
        <v>210</v>
      </c>
      <c r="AI80" s="51">
        <f>Q80</f>
        <v/>
      </c>
      <c r="AJ80" s="51">
        <f>$AH80-$AI80</f>
        <v/>
      </c>
      <c r="AK80" s="52" t="n">
        <v>133</v>
      </c>
      <c r="AL80" s="52">
        <f>$AJ80*$AK80</f>
        <v/>
      </c>
      <c r="AM80" s="52">
        <f>$AI80*$AK80</f>
        <v/>
      </c>
      <c r="AN80" s="39" t="n"/>
      <c r="AO80" s="39" t="n"/>
    </row>
    <row r="81">
      <c r="A81" s="5" t="inlineStr">
        <is>
          <t>1005326</t>
        </is>
      </c>
      <c r="B81" s="5" t="inlineStr">
        <is>
          <t>BUTIL BROMURO DE HIOSCINA 10MG COMP</t>
        </is>
      </c>
      <c r="C81" s="5" t="inlineStr">
        <is>
          <t>00000</t>
        </is>
      </c>
      <c r="D81" s="5" t="inlineStr">
        <is>
          <t>033</t>
        </is>
      </c>
      <c r="E81" s="5" t="inlineStr">
        <is>
          <t>ZMED</t>
        </is>
      </c>
      <c r="F81" s="5" t="inlineStr">
        <is>
          <t>1120</t>
        </is>
      </c>
      <c r="G81" s="5" t="inlineStr">
        <is>
          <t>2021</t>
        </is>
      </c>
      <c r="H81" s="5" t="inlineStr">
        <is>
          <t>C/U</t>
        </is>
      </c>
      <c r="I81" s="6" t="n">
        <v>210</v>
      </c>
      <c r="J81" s="6" t="n">
        <v>0</v>
      </c>
      <c r="K81" s="5" t="inlineStr">
        <is>
          <t>ARS</t>
        </is>
      </c>
      <c r="L81" s="48" t="n">
        <v>0</v>
      </c>
      <c r="M81" s="48" t="n">
        <v>30870</v>
      </c>
      <c r="N81" s="5">
        <f>IFERROR(VLOOKUP(E81,[1]Total!$D$1:$M$446,10,0),0)</f>
        <v/>
      </c>
      <c r="O81" s="11">
        <f>M81/SUM($M$2:$M$679)</f>
        <v/>
      </c>
      <c r="P81" s="49">
        <f>IFERROR(M81/I81,0)</f>
        <v/>
      </c>
      <c r="Q81" s="50" t="n"/>
      <c r="R81" s="8">
        <f>I81-Q81</f>
        <v/>
      </c>
      <c r="S81" s="49">
        <f>$AK81*R81</f>
        <v/>
      </c>
      <c r="U81" s="39" t="inlineStr">
        <is>
          <t>Stock SAP</t>
        </is>
      </c>
      <c r="V81" s="39" t="inlineStr">
        <is>
          <t>Medicamentos</t>
        </is>
      </c>
      <c r="W81" s="39" t="inlineStr">
        <is>
          <t>Dentro del alcance</t>
        </is>
      </c>
      <c r="X81" s="39" t="n"/>
      <c r="Y81" s="39" t="inlineStr">
        <is>
          <t>Sin recuento físico en el inventario de Avain</t>
        </is>
      </c>
      <c r="Z81" s="40" t="inlineStr">
        <is>
          <t>Sin recuento físico</t>
        </is>
      </c>
      <c r="AA81" s="39" t="n"/>
      <c r="AB81" s="39" t="n"/>
      <c r="AC81" s="39" t="n"/>
      <c r="AD81" s="39" t="n"/>
      <c r="AE81" s="39" t="n"/>
      <c r="AF81" s="39" t="n"/>
      <c r="AG81" s="39" t="n"/>
      <c r="AH81" s="51" t="n">
        <v>210</v>
      </c>
      <c r="AI81" s="51">
        <f>Q81</f>
        <v/>
      </c>
      <c r="AJ81" s="51">
        <f>$AH81-$AI81</f>
        <v/>
      </c>
      <c r="AK81" s="52" t="n">
        <v>147</v>
      </c>
      <c r="AL81" s="52">
        <f>$AJ81*$AK81</f>
        <v/>
      </c>
      <c r="AM81" s="52">
        <f>$AI81*$AK81</f>
        <v/>
      </c>
      <c r="AN81" s="39" t="n"/>
      <c r="AO81" s="39" t="n"/>
    </row>
    <row r="82">
      <c r="A82" s="5" t="inlineStr">
        <is>
          <t>1000089</t>
        </is>
      </c>
      <c r="B82" s="5" t="inlineStr">
        <is>
          <t>SOLUCION FISIOLOGICA DE 500CC</t>
        </is>
      </c>
      <c r="C82" s="5" t="inlineStr">
        <is>
          <t>25433</t>
        </is>
      </c>
      <c r="D82" s="5" t="inlineStr">
        <is>
          <t>033</t>
        </is>
      </c>
      <c r="E82" s="5" t="inlineStr">
        <is>
          <t>ZMED</t>
        </is>
      </c>
      <c r="F82" s="5" t="inlineStr">
        <is>
          <t>1120</t>
        </is>
      </c>
      <c r="G82" s="5" t="inlineStr">
        <is>
          <t>2021</t>
        </is>
      </c>
      <c r="H82" s="5" t="inlineStr">
        <is>
          <t>C/U</t>
        </is>
      </c>
      <c r="I82" s="6" t="n">
        <v>204</v>
      </c>
      <c r="J82" s="6" t="n">
        <v>0</v>
      </c>
      <c r="K82" s="5" t="inlineStr">
        <is>
          <t>ARS</t>
        </is>
      </c>
      <c r="L82" s="48" t="n">
        <v>0</v>
      </c>
      <c r="M82" s="48" t="n">
        <v>295293.52</v>
      </c>
      <c r="N82" s="5">
        <f>IFERROR(VLOOKUP(E82,[1]Total!$D$1:$M$446,10,0),0)</f>
        <v/>
      </c>
      <c r="O82" s="11">
        <f>M82/SUM($M$2:$M$679)</f>
        <v/>
      </c>
      <c r="P82" s="49">
        <f>IFERROR(M82/I82,0)</f>
        <v/>
      </c>
      <c r="Q82" s="50" t="n"/>
      <c r="R82" s="8">
        <f>I82-Q82</f>
        <v/>
      </c>
      <c r="S82" s="49">
        <f>$AK82*R82</f>
        <v/>
      </c>
      <c r="U82" s="39" t="inlineStr">
        <is>
          <t>Stock SAP</t>
        </is>
      </c>
      <c r="V82" s="39" t="inlineStr">
        <is>
          <t>Medicamentos</t>
        </is>
      </c>
      <c r="W82" s="39" t="inlineStr">
        <is>
          <t>Dentro del alcance</t>
        </is>
      </c>
      <c r="X82" s="42" t="inlineStr">
        <is>
          <t>Media</t>
        </is>
      </c>
      <c r="Y82" s="39" t="inlineStr">
        <is>
          <t>Homologado – confianza Media – pendiente de validación</t>
        </is>
      </c>
      <c r="Z82" s="38" t="inlineStr">
        <is>
          <t>Dar de baja en SAP</t>
        </is>
      </c>
      <c r="AA82" s="39" t="inlineStr">
        <is>
          <t>MED168</t>
        </is>
      </c>
      <c r="AB82" s="39" t="inlineStr">
        <is>
          <t>Solucion fisiológica x 500 ml</t>
        </is>
      </c>
      <c r="AC82" s="39" t="inlineStr">
        <is>
          <t>Homologación por código Avain (master M13-001)</t>
        </is>
      </c>
      <c r="AD82" s="39" t="inlineStr">
        <is>
          <t>No</t>
        </is>
      </c>
      <c r="AE82" s="39" t="n"/>
      <c r="AF82" s="39" t="inlineStr">
        <is>
          <t>Sí</t>
        </is>
      </c>
      <c r="AG82" s="39" t="inlineStr">
        <is>
          <t>M13-001</t>
        </is>
      </c>
      <c r="AH82" s="51" t="n"/>
      <c r="AI82" s="51" t="n"/>
      <c r="AJ82" s="51" t="n"/>
      <c r="AK82" s="52" t="n">
        <v>1447.517246262785</v>
      </c>
      <c r="AL82" s="52" t="n"/>
      <c r="AM82" s="52" t="n"/>
      <c r="AN82" s="39" t="n"/>
      <c r="AO82" s="39" t="inlineStr">
        <is>
          <t>La cantidad física del material se imputó en la fila 57 (primera fila del material). Homologación: confianza base Media + confianza SAP Alta → Media. Otros códigos SAP del master no están en el stock de este centro: 1005145. El material ocupa 11 filas en la hoja 1120 SJ (lote/almacén). La cantidad SAP y la física de esta vista son el total del material.</t>
        </is>
      </c>
    </row>
    <row r="83">
      <c r="A83" s="5" t="inlineStr">
        <is>
          <t>1000035</t>
        </is>
      </c>
      <c r="B83" s="5" t="inlineStr">
        <is>
          <t>SOLUCIÓN RINGER LACTATO 500 ML</t>
        </is>
      </c>
      <c r="C83" s="5" t="inlineStr">
        <is>
          <t>00000</t>
        </is>
      </c>
      <c r="D83" s="5" t="inlineStr">
        <is>
          <t>033</t>
        </is>
      </c>
      <c r="E83" s="5" t="inlineStr">
        <is>
          <t>ZMED</t>
        </is>
      </c>
      <c r="F83" s="5" t="inlineStr">
        <is>
          <t>1120</t>
        </is>
      </c>
      <c r="G83" s="5" t="inlineStr">
        <is>
          <t>2021</t>
        </is>
      </c>
      <c r="H83" s="5" t="inlineStr">
        <is>
          <t>C/U</t>
        </is>
      </c>
      <c r="I83" s="6" t="n">
        <v>200</v>
      </c>
      <c r="J83" s="6" t="n">
        <v>0</v>
      </c>
      <c r="K83" s="5" t="inlineStr">
        <is>
          <t>ARS</t>
        </is>
      </c>
      <c r="L83" s="48" t="n">
        <v>0</v>
      </c>
      <c r="M83" s="48" t="n">
        <v>431095.81</v>
      </c>
      <c r="N83" s="5">
        <f>IFERROR(VLOOKUP(E83,[1]Total!$D$1:$M$446,10,0),0)</f>
        <v/>
      </c>
      <c r="O83" s="11">
        <f>M83/SUM($M$2:$M$679)</f>
        <v/>
      </c>
      <c r="P83" s="49">
        <f>IFERROR(M83/I83,0)</f>
        <v/>
      </c>
      <c r="Q83" s="50" t="n">
        <v>292</v>
      </c>
      <c r="R83" s="8">
        <f>I83-Q83</f>
        <v/>
      </c>
      <c r="S83" s="49">
        <f>$AK83*R83</f>
        <v/>
      </c>
      <c r="U83" s="39" t="inlineStr">
        <is>
          <t>Stock SAP</t>
        </is>
      </c>
      <c r="V83" s="39" t="inlineStr">
        <is>
          <t>Medicamentos</t>
        </is>
      </c>
      <c r="W83" s="39" t="inlineStr">
        <is>
          <t>Dentro del alcance</t>
        </is>
      </c>
      <c r="X83" s="37" t="inlineStr">
        <is>
          <t>Alta</t>
        </is>
      </c>
      <c r="Y83" s="39" t="inlineStr">
        <is>
          <t>Homologado – confianza Alta</t>
        </is>
      </c>
      <c r="Z83" s="38" t="inlineStr">
        <is>
          <t>Dar de baja en SAP</t>
        </is>
      </c>
      <c r="AA83" s="39" t="inlineStr">
        <is>
          <t>MED169</t>
        </is>
      </c>
      <c r="AB83" s="39" t="inlineStr">
        <is>
          <t>Solución ringer lactato x 500 ml</t>
        </is>
      </c>
      <c r="AC83" s="39" t="inlineStr">
        <is>
          <t>Homologación por código Avain (master M13-003)</t>
        </is>
      </c>
      <c r="AD83" s="39" t="inlineStr">
        <is>
          <t>No</t>
        </is>
      </c>
      <c r="AE83" s="39" t="n"/>
      <c r="AF83" s="39" t="inlineStr">
        <is>
          <t>Sí</t>
        </is>
      </c>
      <c r="AG83" s="39" t="inlineStr">
        <is>
          <t>M13-003</t>
        </is>
      </c>
      <c r="AH83" s="51" t="n">
        <v>630</v>
      </c>
      <c r="AI83" s="51">
        <f>Q83</f>
        <v/>
      </c>
      <c r="AJ83" s="51">
        <f>$AH83-$AI83</f>
        <v/>
      </c>
      <c r="AK83" s="52" t="n">
        <v>2155.479031746032</v>
      </c>
      <c r="AL83" s="52">
        <f>$AJ83*$AK83</f>
        <v/>
      </c>
      <c r="AM83" s="52">
        <f>$AI83*$AK83</f>
        <v/>
      </c>
      <c r="AN83" s="39" t="n"/>
      <c r="AO83" s="39" t="inlineStr">
        <is>
          <t>Homologación: confianza base Alta + confianza SAP Alta → Alta. El material ocupa 6 filas en la hoja 1120 SJ (lote/almacén). La cantidad SAP y la física de esta vista son el total del material.</t>
        </is>
      </c>
    </row>
    <row r="84">
      <c r="A84" s="5" t="inlineStr">
        <is>
          <t>1000035</t>
        </is>
      </c>
      <c r="B84" s="5" t="inlineStr">
        <is>
          <t>SOLUCIÓN RINGER LACTATO 500 ML</t>
        </is>
      </c>
      <c r="C84" s="5" t="inlineStr">
        <is>
          <t>25187</t>
        </is>
      </c>
      <c r="D84" s="5" t="inlineStr">
        <is>
          <t>033</t>
        </is>
      </c>
      <c r="E84" s="5" t="inlineStr">
        <is>
          <t>ZMED</t>
        </is>
      </c>
      <c r="F84" s="5" t="inlineStr">
        <is>
          <t>1120</t>
        </is>
      </c>
      <c r="G84" s="5" t="inlineStr">
        <is>
          <t>2021</t>
        </is>
      </c>
      <c r="H84" s="5" t="inlineStr">
        <is>
          <t>C/U</t>
        </is>
      </c>
      <c r="I84" s="6" t="n">
        <v>200</v>
      </c>
      <c r="J84" s="6" t="n">
        <v>0</v>
      </c>
      <c r="K84" s="5" t="inlineStr">
        <is>
          <t>ARS</t>
        </is>
      </c>
      <c r="L84" s="48" t="n">
        <v>0</v>
      </c>
      <c r="M84" s="48" t="n">
        <v>431095.81</v>
      </c>
      <c r="N84" s="5">
        <f>IFERROR(VLOOKUP(E84,[1]Total!$D$1:$M$446,10,0),0)</f>
        <v/>
      </c>
      <c r="O84" s="11">
        <f>M84/SUM($M$2:$M$679)</f>
        <v/>
      </c>
      <c r="P84" s="49">
        <f>IFERROR(M84/I84,0)</f>
        <v/>
      </c>
      <c r="Q84" s="50" t="n"/>
      <c r="R84" s="8">
        <f>I84-Q84</f>
        <v/>
      </c>
      <c r="S84" s="49">
        <f>$AK84*R84</f>
        <v/>
      </c>
      <c r="U84" s="39" t="inlineStr">
        <is>
          <t>Stock SAP</t>
        </is>
      </c>
      <c r="V84" s="39" t="inlineStr">
        <is>
          <t>Medicamentos</t>
        </is>
      </c>
      <c r="W84" s="39" t="inlineStr">
        <is>
          <t>Dentro del alcance</t>
        </is>
      </c>
      <c r="X84" s="37" t="inlineStr">
        <is>
          <t>Alta</t>
        </is>
      </c>
      <c r="Y84" s="39" t="inlineStr">
        <is>
          <t>Homologado – confianza Alta</t>
        </is>
      </c>
      <c r="Z84" s="38" t="inlineStr">
        <is>
          <t>Dar de baja en SAP</t>
        </is>
      </c>
      <c r="AA84" s="39" t="inlineStr">
        <is>
          <t>MED169</t>
        </is>
      </c>
      <c r="AB84" s="39" t="inlineStr">
        <is>
          <t>Solución ringer lactato x 500 ml</t>
        </is>
      </c>
      <c r="AC84" s="39" t="inlineStr">
        <is>
          <t>Homologación por código Avain (master M13-003)</t>
        </is>
      </c>
      <c r="AD84" s="39" t="inlineStr">
        <is>
          <t>No</t>
        </is>
      </c>
      <c r="AE84" s="39" t="n"/>
      <c r="AF84" s="39" t="inlineStr">
        <is>
          <t>Sí</t>
        </is>
      </c>
      <c r="AG84" s="39" t="inlineStr">
        <is>
          <t>M13-003</t>
        </is>
      </c>
      <c r="AH84" s="51" t="n"/>
      <c r="AI84" s="51" t="n"/>
      <c r="AJ84" s="51" t="n"/>
      <c r="AK84" s="52" t="n">
        <v>2155.479031746032</v>
      </c>
      <c r="AL84" s="52" t="n"/>
      <c r="AM84" s="52" t="n"/>
      <c r="AN84" s="39" t="n"/>
      <c r="AO84" s="39" t="inlineStr">
        <is>
          <t>La cantidad física del material se imputó en la fila 83 (primera fila del material). Homologación: confianza base Alta + confianza SAP Alta → Alta. El material ocupa 6 filas en la hoja 1120 SJ (lote/almacén). La cantidad SAP y la física de esta vista son el total del material.</t>
        </is>
      </c>
    </row>
    <row r="85">
      <c r="A85" s="5" t="inlineStr">
        <is>
          <t>1000045</t>
        </is>
      </c>
      <c r="B85" s="5" t="inlineStr">
        <is>
          <t>DICLOFENAC 75MG AMPOLLA 3ML</t>
        </is>
      </c>
      <c r="C85" s="5" t="inlineStr">
        <is>
          <t>50317</t>
        </is>
      </c>
      <c r="D85" s="5" t="inlineStr">
        <is>
          <t>033</t>
        </is>
      </c>
      <c r="E85" s="5" t="inlineStr">
        <is>
          <t>ZMED</t>
        </is>
      </c>
      <c r="F85" s="5" t="inlineStr">
        <is>
          <t>1120</t>
        </is>
      </c>
      <c r="G85" s="5" t="inlineStr">
        <is>
          <t>2021</t>
        </is>
      </c>
      <c r="H85" s="5" t="inlineStr">
        <is>
          <t>C/U</t>
        </is>
      </c>
      <c r="I85" s="6" t="n">
        <v>200</v>
      </c>
      <c r="J85" s="6" t="n">
        <v>0</v>
      </c>
      <c r="K85" s="5" t="inlineStr">
        <is>
          <t>ARS</t>
        </is>
      </c>
      <c r="L85" s="48" t="n">
        <v>0</v>
      </c>
      <c r="M85" s="48" t="n">
        <v>105577.99</v>
      </c>
      <c r="N85" s="5">
        <f>IFERROR(VLOOKUP(E85,[1]Total!$D$1:$M$446,10,0),0)</f>
        <v/>
      </c>
      <c r="O85" s="11">
        <f>M85/SUM($M$2:$M$679)</f>
        <v/>
      </c>
      <c r="P85" s="49">
        <f>IFERROR(M85/I85,0)</f>
        <v/>
      </c>
      <c r="Q85" s="50" t="n"/>
      <c r="R85" s="8">
        <f>I85-Q85</f>
        <v/>
      </c>
      <c r="S85" s="49">
        <f>$AK85*R85</f>
        <v/>
      </c>
      <c r="U85" s="39" t="inlineStr">
        <is>
          <t>Stock SAP</t>
        </is>
      </c>
      <c r="V85" s="39" t="inlineStr">
        <is>
          <t>Medicamentos</t>
        </is>
      </c>
      <c r="W85" s="39" t="inlineStr">
        <is>
          <t>Dentro del alcance</t>
        </is>
      </c>
      <c r="X85" s="37" t="inlineStr">
        <is>
          <t>Alta</t>
        </is>
      </c>
      <c r="Y85" s="39" t="inlineStr">
        <is>
          <t>Homologado – confianza Alta</t>
        </is>
      </c>
      <c r="Z85" s="38" t="inlineStr">
        <is>
          <t>Dar de baja en SAP</t>
        </is>
      </c>
      <c r="AA85" s="39" t="inlineStr">
        <is>
          <t>MED62</t>
        </is>
      </c>
      <c r="AB85" s="39" t="inlineStr">
        <is>
          <t>Diclofenac 75mg Amp x 3ml</t>
        </is>
      </c>
      <c r="AC85" s="39" t="inlineStr">
        <is>
          <t>Homologación por código Avain (master M01-003)</t>
        </is>
      </c>
      <c r="AD85" s="39" t="inlineStr">
        <is>
          <t>No</t>
        </is>
      </c>
      <c r="AE85" s="39" t="n"/>
      <c r="AF85" s="39" t="inlineStr">
        <is>
          <t>Sí</t>
        </is>
      </c>
      <c r="AG85" s="39" t="inlineStr">
        <is>
          <t>M01-003</t>
        </is>
      </c>
      <c r="AH85" s="51" t="n"/>
      <c r="AI85" s="51" t="n"/>
      <c r="AJ85" s="51" t="n"/>
      <c r="AK85" s="52" t="n">
        <v>527.8899489535477</v>
      </c>
      <c r="AL85" s="52" t="n"/>
      <c r="AM85" s="52" t="n"/>
      <c r="AN85" s="39" t="n"/>
      <c r="AO85" s="39" t="inlineStr">
        <is>
          <t>La cantidad física del material se imputó en la fila 32 (primera fila del material). Homologación: confianza base Alta + confianza SAP Alta → Alta. El material ocupa 7 filas en la hoja 1120 SJ (lote/almacén). La cantidad SAP y la física de esta vista son el total del material.</t>
        </is>
      </c>
    </row>
    <row r="86">
      <c r="A86" s="5" t="inlineStr">
        <is>
          <t>1000094</t>
        </is>
      </c>
      <c r="B86" s="5" t="inlineStr">
        <is>
          <t>DEXAMETASONA INY 4MG/ML AMPOLLA</t>
        </is>
      </c>
      <c r="C86" s="5" t="inlineStr">
        <is>
          <t>40230</t>
        </is>
      </c>
      <c r="D86" s="5" t="inlineStr">
        <is>
          <t>033</t>
        </is>
      </c>
      <c r="E86" s="5" t="inlineStr">
        <is>
          <t>ZMED</t>
        </is>
      </c>
      <c r="F86" s="5" t="inlineStr">
        <is>
          <t>1120</t>
        </is>
      </c>
      <c r="G86" s="5" t="inlineStr">
        <is>
          <t>2021</t>
        </is>
      </c>
      <c r="H86" s="5" t="inlineStr">
        <is>
          <t>C/U</t>
        </is>
      </c>
      <c r="I86" s="6" t="n">
        <v>200</v>
      </c>
      <c r="J86" s="6" t="n">
        <v>0</v>
      </c>
      <c r="K86" s="5" t="inlineStr">
        <is>
          <t>ARS</t>
        </is>
      </c>
      <c r="L86" s="48" t="n">
        <v>0</v>
      </c>
      <c r="M86" s="48" t="n">
        <v>89000</v>
      </c>
      <c r="N86" s="5">
        <f>IFERROR(VLOOKUP(E86,[1]Total!$D$1:$M$446,10,0),0)</f>
        <v/>
      </c>
      <c r="O86" s="11">
        <f>M86/SUM($M$2:$M$679)</f>
        <v/>
      </c>
      <c r="P86" s="49">
        <f>IFERROR(M86/I86,0)</f>
        <v/>
      </c>
      <c r="Q86" s="50" t="n"/>
      <c r="R86" s="8">
        <f>I86-Q86</f>
        <v/>
      </c>
      <c r="S86" s="49">
        <f>$AK86*R86</f>
        <v/>
      </c>
      <c r="U86" s="39" t="inlineStr">
        <is>
          <t>Stock SAP</t>
        </is>
      </c>
      <c r="V86" s="39" t="inlineStr">
        <is>
          <t>Medicamentos</t>
        </is>
      </c>
      <c r="W86" s="39" t="inlineStr">
        <is>
          <t>Dentro del alcance</t>
        </is>
      </c>
      <c r="X86" s="39" t="n"/>
      <c r="Y86" s="39" t="inlineStr">
        <is>
          <t>Sin recuento físico en el inventario de Avain</t>
        </is>
      </c>
      <c r="Z86" s="40" t="inlineStr">
        <is>
          <t>Sin recuento físico</t>
        </is>
      </c>
      <c r="AA86" s="39" t="n"/>
      <c r="AB86" s="39" t="n"/>
      <c r="AC86" s="39" t="n"/>
      <c r="AD86" s="39" t="n"/>
      <c r="AE86" s="39" t="n"/>
      <c r="AF86" s="39" t="n"/>
      <c r="AG86" s="39" t="n"/>
      <c r="AH86" s="51" t="n">
        <v>500</v>
      </c>
      <c r="AI86" s="51">
        <f>Q86</f>
        <v/>
      </c>
      <c r="AJ86" s="51">
        <f>$AH86-$AI86</f>
        <v/>
      </c>
      <c r="AK86" s="52" t="n">
        <v>445</v>
      </c>
      <c r="AL86" s="52">
        <f>$AJ86*$AK86</f>
        <v/>
      </c>
      <c r="AM86" s="52">
        <f>$AI86*$AK86</f>
        <v/>
      </c>
      <c r="AN86" s="39" t="n"/>
      <c r="AO86" s="39" t="inlineStr">
        <is>
          <t>El material ocupa 3 filas en la hoja 1120 SJ (lote/almacén). La cantidad SAP y la física de esta vista son el total del material.</t>
        </is>
      </c>
    </row>
    <row r="87">
      <c r="A87" s="5" t="inlineStr">
        <is>
          <t>1000094</t>
        </is>
      </c>
      <c r="B87" s="5" t="inlineStr">
        <is>
          <t>DEXAMETASONA INY 4MG/ML AMPOLLA</t>
        </is>
      </c>
      <c r="C87" s="5" t="inlineStr">
        <is>
          <t>50304</t>
        </is>
      </c>
      <c r="D87" s="5" t="inlineStr">
        <is>
          <t>033</t>
        </is>
      </c>
      <c r="E87" s="5" t="inlineStr">
        <is>
          <t>ZMED</t>
        </is>
      </c>
      <c r="F87" s="5" t="inlineStr">
        <is>
          <t>1120</t>
        </is>
      </c>
      <c r="G87" s="5" t="inlineStr">
        <is>
          <t>2021</t>
        </is>
      </c>
      <c r="H87" s="5" t="inlineStr">
        <is>
          <t>C/U</t>
        </is>
      </c>
      <c r="I87" s="6" t="n">
        <v>200</v>
      </c>
      <c r="J87" s="6" t="n">
        <v>0</v>
      </c>
      <c r="K87" s="5" t="inlineStr">
        <is>
          <t>ARS</t>
        </is>
      </c>
      <c r="L87" s="48" t="n">
        <v>0</v>
      </c>
      <c r="M87" s="48" t="n">
        <v>89000</v>
      </c>
      <c r="N87" s="5">
        <f>IFERROR(VLOOKUP(E87,[1]Total!$D$1:$M$446,10,0),0)</f>
        <v/>
      </c>
      <c r="O87" s="11">
        <f>M87/SUM($M$2:$M$679)</f>
        <v/>
      </c>
      <c r="P87" s="49">
        <f>IFERROR(M87/I87,0)</f>
        <v/>
      </c>
      <c r="Q87" s="50" t="n"/>
      <c r="R87" s="8">
        <f>I87-Q87</f>
        <v/>
      </c>
      <c r="S87" s="49">
        <f>$AK87*R87</f>
        <v/>
      </c>
      <c r="U87" s="39" t="inlineStr">
        <is>
          <t>Stock SAP</t>
        </is>
      </c>
      <c r="V87" s="39" t="inlineStr">
        <is>
          <t>Medicamentos</t>
        </is>
      </c>
      <c r="W87" s="39" t="inlineStr">
        <is>
          <t>Dentro del alcance</t>
        </is>
      </c>
      <c r="X87" s="39" t="n"/>
      <c r="Y87" s="39" t="inlineStr">
        <is>
          <t>Sin recuento físico en el inventario de Avain</t>
        </is>
      </c>
      <c r="Z87" s="40" t="inlineStr">
        <is>
          <t>Sin recuento físico</t>
        </is>
      </c>
      <c r="AA87" s="39" t="n"/>
      <c r="AB87" s="39" t="n"/>
      <c r="AC87" s="39" t="n"/>
      <c r="AD87" s="39" t="n"/>
      <c r="AE87" s="39" t="n"/>
      <c r="AF87" s="39" t="n"/>
      <c r="AG87" s="39" t="n"/>
      <c r="AH87" s="51" t="n"/>
      <c r="AI87" s="51" t="n"/>
      <c r="AJ87" s="51" t="n"/>
      <c r="AK87" s="52" t="n">
        <v>445</v>
      </c>
      <c r="AL87" s="52" t="n"/>
      <c r="AM87" s="52" t="n"/>
      <c r="AN87" s="39" t="n"/>
      <c r="AO87" s="39" t="inlineStr">
        <is>
          <t>El material ocupa 3 filas en la hoja 1120 SJ (lote/almacén). La cantidad SAP y la física de esta vista son el total del material.</t>
        </is>
      </c>
    </row>
    <row r="88">
      <c r="A88" s="5" t="inlineStr">
        <is>
          <t>1000103</t>
        </is>
      </c>
      <c r="B88" s="5" t="inlineStr">
        <is>
          <t>FENITOINA 100MG /2ML AMPOLLA</t>
        </is>
      </c>
      <c r="C88" s="5" t="inlineStr">
        <is>
          <t>30716</t>
        </is>
      </c>
      <c r="D88" s="5" t="inlineStr">
        <is>
          <t>033</t>
        </is>
      </c>
      <c r="E88" s="5" t="inlineStr">
        <is>
          <t>ZMED</t>
        </is>
      </c>
      <c r="F88" s="5" t="inlineStr">
        <is>
          <t>1120</t>
        </is>
      </c>
      <c r="G88" s="5" t="inlineStr">
        <is>
          <t>2021</t>
        </is>
      </c>
      <c r="H88" s="5" t="inlineStr">
        <is>
          <t>C/U</t>
        </is>
      </c>
      <c r="I88" s="6" t="n">
        <v>200</v>
      </c>
      <c r="J88" s="6" t="n">
        <v>0</v>
      </c>
      <c r="K88" s="5" t="inlineStr">
        <is>
          <t>ARS</t>
        </is>
      </c>
      <c r="L88" s="48" t="n">
        <v>0</v>
      </c>
      <c r="M88" s="48" t="n">
        <v>104176.23</v>
      </c>
      <c r="N88" s="5">
        <f>IFERROR(VLOOKUP(E88,[1]Total!$D$1:$M$446,10,0),0)</f>
        <v/>
      </c>
      <c r="O88" s="11">
        <f>M88/SUM($M$2:$M$679)</f>
        <v/>
      </c>
      <c r="P88" s="49">
        <f>IFERROR(M88/I88,0)</f>
        <v/>
      </c>
      <c r="Q88" s="50" t="n"/>
      <c r="R88" s="8">
        <f>I88-Q88</f>
        <v/>
      </c>
      <c r="S88" s="49">
        <f>$AK88*R88</f>
        <v/>
      </c>
      <c r="U88" s="39" t="inlineStr">
        <is>
          <t>Stock SAP</t>
        </is>
      </c>
      <c r="V88" s="39" t="inlineStr">
        <is>
          <t>Medicamentos</t>
        </is>
      </c>
      <c r="W88" s="39" t="inlineStr">
        <is>
          <t>Dentro del alcance</t>
        </is>
      </c>
      <c r="X88" s="39" t="n"/>
      <c r="Y88" s="39" t="inlineStr">
        <is>
          <t>Sin recuento físico en el inventario de Avain</t>
        </is>
      </c>
      <c r="Z88" s="40" t="inlineStr">
        <is>
          <t>Sin recuento físico</t>
        </is>
      </c>
      <c r="AA88" s="39" t="n"/>
      <c r="AB88" s="39" t="n"/>
      <c r="AC88" s="39" t="n"/>
      <c r="AD88" s="39" t="n"/>
      <c r="AE88" s="39" t="n"/>
      <c r="AF88" s="39" t="n"/>
      <c r="AG88" s="39" t="n"/>
      <c r="AH88" s="51" t="n">
        <v>300</v>
      </c>
      <c r="AI88" s="51">
        <f>Q88</f>
        <v/>
      </c>
      <c r="AJ88" s="51">
        <f>$AH88-$AI88</f>
        <v/>
      </c>
      <c r="AK88" s="52" t="n">
        <v>520.8811666666667</v>
      </c>
      <c r="AL88" s="52">
        <f>$AJ88*$AK88</f>
        <v/>
      </c>
      <c r="AM88" s="52">
        <f>$AI88*$AK88</f>
        <v/>
      </c>
      <c r="AN88" s="39" t="n"/>
      <c r="AO88" s="39" t="inlineStr">
        <is>
          <t>El material ocupa 2 filas en la hoja 1120 SJ (lote/almacén). La cantidad SAP y la física de esta vista son el total del material.</t>
        </is>
      </c>
    </row>
    <row r="89">
      <c r="A89" s="5" t="inlineStr">
        <is>
          <t>1000122</t>
        </is>
      </c>
      <c r="B89" s="5" t="inlineStr">
        <is>
          <t>METOCLOPRAMIDA DE 10MG SL</t>
        </is>
      </c>
      <c r="C89" s="5" t="inlineStr">
        <is>
          <t>104915</t>
        </is>
      </c>
      <c r="D89" s="5" t="inlineStr">
        <is>
          <t>033</t>
        </is>
      </c>
      <c r="E89" s="5" t="inlineStr">
        <is>
          <t>ZMED</t>
        </is>
      </c>
      <c r="F89" s="5" t="inlineStr">
        <is>
          <t>1120</t>
        </is>
      </c>
      <c r="G89" s="5" t="inlineStr">
        <is>
          <t>2021</t>
        </is>
      </c>
      <c r="H89" s="5" t="inlineStr">
        <is>
          <t>C/U</t>
        </is>
      </c>
      <c r="I89" s="6" t="n">
        <v>200</v>
      </c>
      <c r="J89" s="6" t="n">
        <v>0</v>
      </c>
      <c r="K89" s="5" t="inlineStr">
        <is>
          <t>ARS</t>
        </is>
      </c>
      <c r="L89" s="48" t="n">
        <v>0</v>
      </c>
      <c r="M89" s="48" t="n">
        <v>106058.89</v>
      </c>
      <c r="N89" s="5">
        <f>IFERROR(VLOOKUP(E89,[1]Total!$D$1:$M$446,10,0),0)</f>
        <v/>
      </c>
      <c r="O89" s="11">
        <f>M89/SUM($M$2:$M$679)</f>
        <v/>
      </c>
      <c r="P89" s="49">
        <f>IFERROR(M89/I89,0)</f>
        <v/>
      </c>
      <c r="Q89" s="50" t="n"/>
      <c r="R89" s="8">
        <f>I89-Q89</f>
        <v/>
      </c>
      <c r="S89" s="49">
        <f>$AK89*R89</f>
        <v/>
      </c>
      <c r="U89" s="39" t="inlineStr">
        <is>
          <t>Stock SAP</t>
        </is>
      </c>
      <c r="V89" s="39" t="inlineStr">
        <is>
          <t>Medicamentos</t>
        </is>
      </c>
      <c r="W89" s="39" t="inlineStr">
        <is>
          <t>Dentro del alcance</t>
        </is>
      </c>
      <c r="X89" s="37" t="inlineStr">
        <is>
          <t>Alta</t>
        </is>
      </c>
      <c r="Y89" s="39" t="inlineStr">
        <is>
          <t>Homologado – confianza Alta</t>
        </is>
      </c>
      <c r="Z89" s="38" t="inlineStr">
        <is>
          <t>Dar de baja en SAP</t>
        </is>
      </c>
      <c r="AA89" s="39" t="inlineStr">
        <is>
          <t>MED131</t>
        </is>
      </c>
      <c r="AB89" s="39" t="inlineStr">
        <is>
          <t>Metoclopramida Comp x 10 mg</t>
        </is>
      </c>
      <c r="AC89" s="39" t="inlineStr">
        <is>
          <t>Homologación por código Avain (master M08-002)</t>
        </is>
      </c>
      <c r="AD89" s="39" t="inlineStr">
        <is>
          <t>No</t>
        </is>
      </c>
      <c r="AE89" s="39" t="n"/>
      <c r="AF89" s="39" t="inlineStr">
        <is>
          <t>Sí</t>
        </is>
      </c>
      <c r="AG89" s="39" t="inlineStr">
        <is>
          <t>M08-002</t>
        </is>
      </c>
      <c r="AH89" s="51" t="n"/>
      <c r="AI89" s="51" t="n"/>
      <c r="AJ89" s="51" t="n"/>
      <c r="AK89" s="52" t="n">
        <v>530.2944480874318</v>
      </c>
      <c r="AL89" s="52" t="n"/>
      <c r="AM89" s="52" t="n"/>
      <c r="AN89" s="39" t="n"/>
      <c r="AO89" s="39" t="inlineStr">
        <is>
          <t>La cantidad física del material se imputó en la fila 51 (primera fila del material). Homologación: confianza base Alta + confianza SAP Alta → Alta. El material ocupa 3 filas en la hoja 1120 SJ (lote/almacén). La cantidad SAP y la física de esta vista son el total del material.</t>
        </is>
      </c>
    </row>
    <row r="90">
      <c r="A90" s="5" t="inlineStr">
        <is>
          <t>1000125</t>
        </is>
      </c>
      <c r="B90" s="5" t="inlineStr">
        <is>
          <t>DICLOFENAC 75 MG COMPRIMIDOS</t>
        </is>
      </c>
      <c r="C90" s="5" t="inlineStr">
        <is>
          <t>6004</t>
        </is>
      </c>
      <c r="D90" s="5" t="inlineStr">
        <is>
          <t>033</t>
        </is>
      </c>
      <c r="E90" s="5" t="inlineStr">
        <is>
          <t>ZMED</t>
        </is>
      </c>
      <c r="F90" s="5" t="inlineStr">
        <is>
          <t>1120</t>
        </is>
      </c>
      <c r="G90" s="5" t="inlineStr">
        <is>
          <t>2021</t>
        </is>
      </c>
      <c r="H90" s="5" t="inlineStr">
        <is>
          <t>C/U</t>
        </is>
      </c>
      <c r="I90" s="6" t="n">
        <v>200</v>
      </c>
      <c r="J90" s="6" t="n">
        <v>0</v>
      </c>
      <c r="K90" s="5" t="inlineStr">
        <is>
          <t>ARS</t>
        </is>
      </c>
      <c r="L90" s="48" t="n">
        <v>0</v>
      </c>
      <c r="M90" s="48" t="n">
        <v>20494.18</v>
      </c>
      <c r="N90" s="5">
        <f>IFERROR(VLOOKUP(E90,[1]Total!$D$1:$M$446,10,0),0)</f>
        <v/>
      </c>
      <c r="O90" s="11">
        <f>M90/SUM($M$2:$M$679)</f>
        <v/>
      </c>
      <c r="P90" s="49">
        <f>IFERROR(M90/I90,0)</f>
        <v/>
      </c>
      <c r="Q90" s="50" t="n"/>
      <c r="R90" s="8">
        <f>I90-Q90</f>
        <v/>
      </c>
      <c r="S90" s="49">
        <f>$AK90*R90</f>
        <v/>
      </c>
      <c r="U90" s="39" t="inlineStr">
        <is>
          <t>Stock SAP</t>
        </is>
      </c>
      <c r="V90" s="39" t="inlineStr">
        <is>
          <t>Medicamentos</t>
        </is>
      </c>
      <c r="W90" s="39" t="inlineStr">
        <is>
          <t>Dentro del alcance</t>
        </is>
      </c>
      <c r="X90" s="37" t="inlineStr">
        <is>
          <t>Alta</t>
        </is>
      </c>
      <c r="Y90" s="39" t="inlineStr">
        <is>
          <t>Homologado – confianza Alta</t>
        </is>
      </c>
      <c r="Z90" s="38" t="inlineStr">
        <is>
          <t>Dar de baja en SAP</t>
        </is>
      </c>
      <c r="AA90" s="39" t="inlineStr">
        <is>
          <t>MED64</t>
        </is>
      </c>
      <c r="AB90" s="39" t="inlineStr">
        <is>
          <t>Diclofenac Comp x 75 mg</t>
        </is>
      </c>
      <c r="AC90" s="39" t="inlineStr">
        <is>
          <t>Homologación por nombre Avain (master M01-002)</t>
        </is>
      </c>
      <c r="AD90" s="39" t="inlineStr">
        <is>
          <t>No</t>
        </is>
      </c>
      <c r="AE90" s="39" t="n"/>
      <c r="AF90" s="39" t="inlineStr">
        <is>
          <t>Sí</t>
        </is>
      </c>
      <c r="AG90" s="39" t="inlineStr">
        <is>
          <t>M01-002</t>
        </is>
      </c>
      <c r="AH90" s="51" t="n"/>
      <c r="AI90" s="51" t="n"/>
      <c r="AJ90" s="51" t="n"/>
      <c r="AK90" s="52" t="n">
        <v>102.4708827463219</v>
      </c>
      <c r="AL90" s="52" t="n"/>
      <c r="AM90" s="52" t="n"/>
      <c r="AN90" s="39" t="n"/>
      <c r="AO90" s="39" t="inlineStr">
        <is>
          <t>La cantidad física del material se imputó en la fila 21 (primera fila del material). Homologación: confianza base Alta + confianza SAP Alta → Alta. El material ocupa 7 filas en la hoja 1120 SJ (lote/almacén). La cantidad SAP y la física de esta vista son el total del material.</t>
        </is>
      </c>
    </row>
    <row r="91">
      <c r="A91" s="5" t="inlineStr">
        <is>
          <t>1000478</t>
        </is>
      </c>
      <c r="B91" s="5" t="inlineStr">
        <is>
          <t>DEXAMETASONA 8MG/2ML AMP(DESCONTINUADO)</t>
        </is>
      </c>
      <c r="C91" s="5" t="inlineStr">
        <is>
          <t>15634</t>
        </is>
      </c>
      <c r="D91" s="5" t="inlineStr">
        <is>
          <t>033</t>
        </is>
      </c>
      <c r="E91" s="5" t="inlineStr">
        <is>
          <t>ZMED</t>
        </is>
      </c>
      <c r="F91" s="5" t="inlineStr">
        <is>
          <t>1120</t>
        </is>
      </c>
      <c r="G91" s="5" t="inlineStr">
        <is>
          <t>2021</t>
        </is>
      </c>
      <c r="H91" s="5" t="inlineStr">
        <is>
          <t>C/U</t>
        </is>
      </c>
      <c r="I91" s="6" t="n">
        <v>200</v>
      </c>
      <c r="J91" s="6" t="n">
        <v>0</v>
      </c>
      <c r="K91" s="5" t="inlineStr">
        <is>
          <t>ARS</t>
        </is>
      </c>
      <c r="L91" s="48" t="n">
        <v>0</v>
      </c>
      <c r="M91" s="48" t="n">
        <v>140540.82</v>
      </c>
      <c r="N91" s="5">
        <f>IFERROR(VLOOKUP(E91,[1]Total!$D$1:$M$446,10,0),0)</f>
        <v/>
      </c>
      <c r="O91" s="11">
        <f>M91/SUM($M$2:$M$679)</f>
        <v/>
      </c>
      <c r="P91" s="49">
        <f>IFERROR(M91/I91,0)</f>
        <v/>
      </c>
      <c r="Q91" s="50" t="n"/>
      <c r="R91" s="8">
        <f>I91-Q91</f>
        <v/>
      </c>
      <c r="S91" s="49">
        <f>$AK91*R91</f>
        <v/>
      </c>
      <c r="U91" s="39" t="inlineStr">
        <is>
          <t>Stock SAP</t>
        </is>
      </c>
      <c r="V91" s="39" t="inlineStr">
        <is>
          <t>Medicamentos</t>
        </is>
      </c>
      <c r="W91" s="39" t="inlineStr">
        <is>
          <t>Dentro del alcance</t>
        </is>
      </c>
      <c r="X91" s="37" t="inlineStr">
        <is>
          <t>Alta</t>
        </is>
      </c>
      <c r="Y91" s="39" t="inlineStr">
        <is>
          <t>Homologado – confianza Alta</t>
        </is>
      </c>
      <c r="Z91" s="38" t="inlineStr">
        <is>
          <t>Dar de baja en SAP</t>
        </is>
      </c>
      <c r="AA91" s="39" t="inlineStr">
        <is>
          <t>MED55</t>
        </is>
      </c>
      <c r="AB91" s="39" t="inlineStr">
        <is>
          <t>Dexametasona 8mg Amp x 2 ml</t>
        </is>
      </c>
      <c r="AC91" s="39" t="inlineStr">
        <is>
          <t>Homologación por código Avain (master M06-001)</t>
        </is>
      </c>
      <c r="AD91" s="39" t="inlineStr">
        <is>
          <t>No</t>
        </is>
      </c>
      <c r="AE91" s="39" t="n"/>
      <c r="AF91" s="39" t="inlineStr">
        <is>
          <t>Sí</t>
        </is>
      </c>
      <c r="AG91" s="39" t="inlineStr">
        <is>
          <t>M06-001</t>
        </is>
      </c>
      <c r="AH91" s="51" t="n"/>
      <c r="AI91" s="51" t="n"/>
      <c r="AJ91" s="51" t="n"/>
      <c r="AK91" s="52" t="n">
        <v>702.7041044514547</v>
      </c>
      <c r="AL91" s="52" t="n"/>
      <c r="AM91" s="52" t="n"/>
      <c r="AN91" s="39" t="n"/>
      <c r="AO91" s="39" t="inlineStr">
        <is>
          <t>La cantidad física del material se imputó en la fila 16 (primera fila del material). Homologación: confianza base Alta + confianza SAP Alta → Alta. El material ocupa 12 filas en la hoja 1120 SJ (lote/almacén). La cantidad SAP y la física de esta vista son el total del material.</t>
        </is>
      </c>
    </row>
    <row r="92">
      <c r="A92" s="5" t="inlineStr">
        <is>
          <t>1000478</t>
        </is>
      </c>
      <c r="B92" s="5" t="inlineStr">
        <is>
          <t>DEXAMETASONA 8MG/2ML AMP(DESCONTINUADO)</t>
        </is>
      </c>
      <c r="C92" s="5" t="inlineStr">
        <is>
          <t>29796</t>
        </is>
      </c>
      <c r="D92" s="5" t="inlineStr">
        <is>
          <t>033</t>
        </is>
      </c>
      <c r="E92" s="5" t="inlineStr">
        <is>
          <t>ZMED</t>
        </is>
      </c>
      <c r="F92" s="5" t="inlineStr">
        <is>
          <t>1120</t>
        </is>
      </c>
      <c r="G92" s="5" t="inlineStr">
        <is>
          <t>2021</t>
        </is>
      </c>
      <c r="H92" s="5" t="inlineStr">
        <is>
          <t>C/U</t>
        </is>
      </c>
      <c r="I92" s="6" t="n">
        <v>200</v>
      </c>
      <c r="J92" s="6" t="n">
        <v>0</v>
      </c>
      <c r="K92" s="5" t="inlineStr">
        <is>
          <t>ARS</t>
        </is>
      </c>
      <c r="L92" s="48" t="n">
        <v>0</v>
      </c>
      <c r="M92" s="48" t="n">
        <v>140540.82</v>
      </c>
      <c r="N92" s="5">
        <f>IFERROR(VLOOKUP(E92,[1]Total!$D$1:$M$446,10,0),0)</f>
        <v/>
      </c>
      <c r="O92" s="11">
        <f>M92/SUM($M$2:$M$679)</f>
        <v/>
      </c>
      <c r="P92" s="49">
        <f>IFERROR(M92/I92,0)</f>
        <v/>
      </c>
      <c r="Q92" s="50" t="n"/>
      <c r="R92" s="8">
        <f>I92-Q92</f>
        <v/>
      </c>
      <c r="S92" s="49">
        <f>$AK92*R92</f>
        <v/>
      </c>
      <c r="U92" s="39" t="inlineStr">
        <is>
          <t>Stock SAP</t>
        </is>
      </c>
      <c r="V92" s="39" t="inlineStr">
        <is>
          <t>Medicamentos</t>
        </is>
      </c>
      <c r="W92" s="39" t="inlineStr">
        <is>
          <t>Dentro del alcance</t>
        </is>
      </c>
      <c r="X92" s="37" t="inlineStr">
        <is>
          <t>Alta</t>
        </is>
      </c>
      <c r="Y92" s="39" t="inlineStr">
        <is>
          <t>Homologado – confianza Alta</t>
        </is>
      </c>
      <c r="Z92" s="38" t="inlineStr">
        <is>
          <t>Dar de baja en SAP</t>
        </is>
      </c>
      <c r="AA92" s="39" t="inlineStr">
        <is>
          <t>MED55</t>
        </is>
      </c>
      <c r="AB92" s="39" t="inlineStr">
        <is>
          <t>Dexametasona 8mg Amp x 2 ml</t>
        </is>
      </c>
      <c r="AC92" s="39" t="inlineStr">
        <is>
          <t>Homologación por código Avain (master M06-001)</t>
        </is>
      </c>
      <c r="AD92" s="39" t="inlineStr">
        <is>
          <t>No</t>
        </is>
      </c>
      <c r="AE92" s="39" t="n"/>
      <c r="AF92" s="39" t="inlineStr">
        <is>
          <t>Sí</t>
        </is>
      </c>
      <c r="AG92" s="39" t="inlineStr">
        <is>
          <t>M06-001</t>
        </is>
      </c>
      <c r="AH92" s="51" t="n"/>
      <c r="AI92" s="51" t="n"/>
      <c r="AJ92" s="51" t="n"/>
      <c r="AK92" s="52" t="n">
        <v>702.7041044514547</v>
      </c>
      <c r="AL92" s="52" t="n"/>
      <c r="AM92" s="52" t="n"/>
      <c r="AN92" s="39" t="n"/>
      <c r="AO92" s="39" t="inlineStr">
        <is>
          <t>La cantidad física del material se imputó en la fila 16 (primera fila del material). Homologación: confianza base Alta + confianza SAP Alta → Alta. El material ocupa 12 filas en la hoja 1120 SJ (lote/almacén). La cantidad SAP y la física de esta vista son el total del material.</t>
        </is>
      </c>
    </row>
    <row r="93">
      <c r="A93" s="5" t="inlineStr">
        <is>
          <t>1000478</t>
        </is>
      </c>
      <c r="B93" s="5" t="inlineStr">
        <is>
          <t>DEXAMETASONA 8MG/2ML AMP(DESCONTINUADO)</t>
        </is>
      </c>
      <c r="C93" s="5" t="inlineStr">
        <is>
          <t>7902/920</t>
        </is>
      </c>
      <c r="D93" s="5" t="inlineStr">
        <is>
          <t>033</t>
        </is>
      </c>
      <c r="E93" s="5" t="inlineStr">
        <is>
          <t>ZMED</t>
        </is>
      </c>
      <c r="F93" s="5" t="inlineStr">
        <is>
          <t>1120</t>
        </is>
      </c>
      <c r="G93" s="5" t="inlineStr">
        <is>
          <t>2021</t>
        </is>
      </c>
      <c r="H93" s="5" t="inlineStr">
        <is>
          <t>C/U</t>
        </is>
      </c>
      <c r="I93" s="6" t="n">
        <v>200</v>
      </c>
      <c r="J93" s="6" t="n">
        <v>0</v>
      </c>
      <c r="K93" s="5" t="inlineStr">
        <is>
          <t>ARS</t>
        </is>
      </c>
      <c r="L93" s="48" t="n">
        <v>0</v>
      </c>
      <c r="M93" s="48" t="n">
        <v>140540.82</v>
      </c>
      <c r="N93" s="5">
        <f>IFERROR(VLOOKUP(E93,[1]Total!$D$1:$M$446,10,0),0)</f>
        <v/>
      </c>
      <c r="O93" s="11">
        <f>M93/SUM($M$2:$M$679)</f>
        <v/>
      </c>
      <c r="P93" s="49">
        <f>IFERROR(M93/I93,0)</f>
        <v/>
      </c>
      <c r="Q93" s="50" t="n"/>
      <c r="R93" s="8">
        <f>I93-Q93</f>
        <v/>
      </c>
      <c r="S93" s="49">
        <f>$AK93*R93</f>
        <v/>
      </c>
      <c r="U93" s="39" t="inlineStr">
        <is>
          <t>Stock SAP</t>
        </is>
      </c>
      <c r="V93" s="39" t="inlineStr">
        <is>
          <t>Medicamentos</t>
        </is>
      </c>
      <c r="W93" s="39" t="inlineStr">
        <is>
          <t>Dentro del alcance</t>
        </is>
      </c>
      <c r="X93" s="37" t="inlineStr">
        <is>
          <t>Alta</t>
        </is>
      </c>
      <c r="Y93" s="39" t="inlineStr">
        <is>
          <t>Homologado – confianza Alta</t>
        </is>
      </c>
      <c r="Z93" s="38" t="inlineStr">
        <is>
          <t>Dar de baja en SAP</t>
        </is>
      </c>
      <c r="AA93" s="39" t="inlineStr">
        <is>
          <t>MED55</t>
        </is>
      </c>
      <c r="AB93" s="39" t="inlineStr">
        <is>
          <t>Dexametasona 8mg Amp x 2 ml</t>
        </is>
      </c>
      <c r="AC93" s="39" t="inlineStr">
        <is>
          <t>Homologación por código Avain (master M06-001)</t>
        </is>
      </c>
      <c r="AD93" s="39" t="inlineStr">
        <is>
          <t>No</t>
        </is>
      </c>
      <c r="AE93" s="39" t="n"/>
      <c r="AF93" s="39" t="inlineStr">
        <is>
          <t>Sí</t>
        </is>
      </c>
      <c r="AG93" s="39" t="inlineStr">
        <is>
          <t>M06-001</t>
        </is>
      </c>
      <c r="AH93" s="51" t="n"/>
      <c r="AI93" s="51" t="n"/>
      <c r="AJ93" s="51" t="n"/>
      <c r="AK93" s="52" t="n">
        <v>702.7041044514547</v>
      </c>
      <c r="AL93" s="52" t="n"/>
      <c r="AM93" s="52" t="n"/>
      <c r="AN93" s="39" t="n"/>
      <c r="AO93" s="39" t="inlineStr">
        <is>
          <t>La cantidad física del material se imputó en la fila 16 (primera fila del material). Homologación: confianza base Alta + confianza SAP Alta → Alta. El material ocupa 12 filas en la hoja 1120 SJ (lote/almacén). La cantidad SAP y la física de esta vista son el total del material.</t>
        </is>
      </c>
    </row>
    <row r="94">
      <c r="A94" s="5" t="inlineStr">
        <is>
          <t>1000485</t>
        </is>
      </c>
      <c r="B94" s="5" t="inlineStr">
        <is>
          <t>CIPROFLOXACINA 500MG COMP</t>
        </is>
      </c>
      <c r="C94" s="5" t="inlineStr">
        <is>
          <t>461-006</t>
        </is>
      </c>
      <c r="D94" s="5" t="inlineStr">
        <is>
          <t>033</t>
        </is>
      </c>
      <c r="E94" s="5" t="inlineStr">
        <is>
          <t>ZMED</t>
        </is>
      </c>
      <c r="F94" s="5" t="inlineStr">
        <is>
          <t>1120</t>
        </is>
      </c>
      <c r="G94" s="5" t="inlineStr">
        <is>
          <t>2021</t>
        </is>
      </c>
      <c r="H94" s="5" t="inlineStr">
        <is>
          <t>C/U</t>
        </is>
      </c>
      <c r="I94" s="6" t="n">
        <v>200</v>
      </c>
      <c r="J94" s="6" t="n">
        <v>0</v>
      </c>
      <c r="K94" s="5" t="inlineStr">
        <is>
          <t>ARS</t>
        </is>
      </c>
      <c r="L94" s="48" t="n">
        <v>0</v>
      </c>
      <c r="M94" s="48" t="n">
        <v>86065.38</v>
      </c>
      <c r="N94" s="5">
        <f>IFERROR(VLOOKUP(E94,[1]Total!$D$1:$M$446,10,0),0)</f>
        <v/>
      </c>
      <c r="O94" s="11">
        <f>M94/SUM($M$2:$M$679)</f>
        <v/>
      </c>
      <c r="P94" s="49">
        <f>IFERROR(M94/I94,0)</f>
        <v/>
      </c>
      <c r="Q94" s="50" t="n">
        <v>40</v>
      </c>
      <c r="R94" s="8">
        <f>I94-Q94</f>
        <v/>
      </c>
      <c r="S94" s="49">
        <f>$AK94*R94</f>
        <v/>
      </c>
      <c r="U94" s="39" t="inlineStr">
        <is>
          <t>Stock SAP</t>
        </is>
      </c>
      <c r="V94" s="39" t="inlineStr">
        <is>
          <t>Medicamentos</t>
        </is>
      </c>
      <c r="W94" s="39" t="inlineStr">
        <is>
          <t>Dentro del alcance</t>
        </is>
      </c>
      <c r="X94" s="37" t="inlineStr">
        <is>
          <t>Alta</t>
        </is>
      </c>
      <c r="Y94" s="39" t="inlineStr">
        <is>
          <t>Homologado – confianza Alta</t>
        </is>
      </c>
      <c r="Z94" s="38" t="inlineStr">
        <is>
          <t>Dar de baja en SAP</t>
        </is>
      </c>
      <c r="AA94" s="39" t="inlineStr">
        <is>
          <t>MED37</t>
        </is>
      </c>
      <c r="AB94" s="39" t="inlineStr">
        <is>
          <t>Ciprofloxacina Comp x 500 mg</t>
        </is>
      </c>
      <c r="AC94" s="39" t="inlineStr">
        <is>
          <t>Homologación por código Avain (master M11-004)</t>
        </is>
      </c>
      <c r="AD94" s="39" t="inlineStr">
        <is>
          <t>No</t>
        </is>
      </c>
      <c r="AE94" s="39" t="n"/>
      <c r="AF94" s="39" t="inlineStr">
        <is>
          <t>Sí</t>
        </is>
      </c>
      <c r="AG94" s="39" t="inlineStr">
        <is>
          <t>M11-004</t>
        </is>
      </c>
      <c r="AH94" s="51" t="n">
        <v>250</v>
      </c>
      <c r="AI94" s="51">
        <f>Q94</f>
        <v/>
      </c>
      <c r="AJ94" s="51">
        <f>$AH94-$AI94</f>
        <v/>
      </c>
      <c r="AK94" s="52" t="n">
        <v>430.32692</v>
      </c>
      <c r="AL94" s="52">
        <f>$AJ94*$AK94</f>
        <v/>
      </c>
      <c r="AM94" s="52">
        <f>$AI94*$AK94</f>
        <v/>
      </c>
      <c r="AN94" s="39" t="n"/>
      <c r="AO94" s="39" t="inlineStr">
        <is>
          <t>Homologación: confianza base Alta + confianza SAP Alta → Alta. Otros códigos SAP del master no están en el stock de este centro: 1000853. El material ocupa 2 filas en la hoja 1120 SJ (lote/almacén). La cantidad SAP y la física de esta vista son el total del material.</t>
        </is>
      </c>
    </row>
    <row r="95">
      <c r="A95" s="5" t="inlineStr">
        <is>
          <t>1000529</t>
        </is>
      </c>
      <c r="B95" s="5" t="inlineStr">
        <is>
          <t>DEXAMETASONA 4 MG COMPRIMIDOS</t>
        </is>
      </c>
      <c r="C95" s="5" t="inlineStr">
        <is>
          <t>04682</t>
        </is>
      </c>
      <c r="D95" s="5" t="inlineStr">
        <is>
          <t>MEGE</t>
        </is>
      </c>
      <c r="E95" s="5" t="inlineStr">
        <is>
          <t>ZMED</t>
        </is>
      </c>
      <c r="F95" s="5" t="inlineStr">
        <is>
          <t>1120</t>
        </is>
      </c>
      <c r="G95" s="5" t="inlineStr">
        <is>
          <t>2021</t>
        </is>
      </c>
      <c r="H95" s="5" t="inlineStr">
        <is>
          <t>C/U</t>
        </is>
      </c>
      <c r="I95" s="6" t="n">
        <v>200</v>
      </c>
      <c r="J95" s="6" t="n">
        <v>0</v>
      </c>
      <c r="K95" s="5" t="inlineStr">
        <is>
          <t>ARS</t>
        </is>
      </c>
      <c r="L95" s="48" t="n">
        <v>0</v>
      </c>
      <c r="M95" s="48" t="n">
        <v>74309.23</v>
      </c>
      <c r="N95" s="5">
        <f>IFERROR(VLOOKUP(E95,[1]Total!$D$1:$M$446,10,0),0)</f>
        <v/>
      </c>
      <c r="O95" s="11">
        <f>M95/SUM($M$2:$M$679)</f>
        <v/>
      </c>
      <c r="P95" s="49">
        <f>IFERROR(M95/I95,0)</f>
        <v/>
      </c>
      <c r="Q95" s="50" t="n"/>
      <c r="R95" s="8">
        <f>I95-Q95</f>
        <v/>
      </c>
      <c r="S95" s="49">
        <f>$AK95*R95</f>
        <v/>
      </c>
      <c r="U95" s="39" t="inlineStr">
        <is>
          <t>Stock SAP</t>
        </is>
      </c>
      <c r="V95" s="39" t="inlineStr">
        <is>
          <t>Medicamentos</t>
        </is>
      </c>
      <c r="W95" s="39" t="inlineStr">
        <is>
          <t>Dentro del alcance</t>
        </is>
      </c>
      <c r="X95" s="39" t="n"/>
      <c r="Y95" s="39" t="inlineStr">
        <is>
          <t>Sin recuento físico en el inventario de Avain</t>
        </is>
      </c>
      <c r="Z95" s="40" t="inlineStr">
        <is>
          <t>Sin recuento físico</t>
        </is>
      </c>
      <c r="AA95" s="39" t="n"/>
      <c r="AB95" s="39" t="n"/>
      <c r="AC95" s="39" t="n"/>
      <c r="AD95" s="39" t="n"/>
      <c r="AE95" s="39" t="n"/>
      <c r="AF95" s="39" t="n"/>
      <c r="AG95" s="39" t="n"/>
      <c r="AH95" s="51" t="n"/>
      <c r="AI95" s="51" t="n"/>
      <c r="AJ95" s="51" t="n"/>
      <c r="AK95" s="52" t="n">
        <v>371.5461515151515</v>
      </c>
      <c r="AL95" s="52" t="n"/>
      <c r="AM95" s="52" t="n"/>
      <c r="AN95" s="39" t="n"/>
      <c r="AO95" s="39" t="inlineStr">
        <is>
          <t>El material ocupa 5 filas en la hoja 1120 SJ (lote/almacén). La cantidad SAP y la física de esta vista son el total del material.</t>
        </is>
      </c>
    </row>
    <row r="96">
      <c r="A96" s="5" t="inlineStr">
        <is>
          <t>1000597</t>
        </is>
      </c>
      <c r="B96" s="5" t="inlineStr">
        <is>
          <t>LOPERAMIDA 2MG COMPRIMIDO</t>
        </is>
      </c>
      <c r="C96" s="5" t="inlineStr">
        <is>
          <t>361217</t>
        </is>
      </c>
      <c r="D96" s="5" t="inlineStr">
        <is>
          <t>033</t>
        </is>
      </c>
      <c r="E96" s="5" t="inlineStr">
        <is>
          <t>ZMED</t>
        </is>
      </c>
      <c r="F96" s="5" t="inlineStr">
        <is>
          <t>1120</t>
        </is>
      </c>
      <c r="G96" s="5" t="inlineStr">
        <is>
          <t>2021</t>
        </is>
      </c>
      <c r="H96" s="5" t="inlineStr">
        <is>
          <t>C/U</t>
        </is>
      </c>
      <c r="I96" s="6" t="n">
        <v>200</v>
      </c>
      <c r="J96" s="6" t="n">
        <v>0</v>
      </c>
      <c r="K96" s="5" t="inlineStr">
        <is>
          <t>ARS</t>
        </is>
      </c>
      <c r="L96" s="48" t="n">
        <v>0</v>
      </c>
      <c r="M96" s="48" t="n">
        <v>7504.14</v>
      </c>
      <c r="N96" s="5">
        <f>IFERROR(VLOOKUP(E96,[1]Total!$D$1:$M$446,10,0),0)</f>
        <v/>
      </c>
      <c r="O96" s="11">
        <f>M96/SUM($M$2:$M$679)</f>
        <v/>
      </c>
      <c r="P96" s="49">
        <f>IFERROR(M96/I96,0)</f>
        <v/>
      </c>
      <c r="Q96" s="50" t="n"/>
      <c r="R96" s="8">
        <f>I96-Q96</f>
        <v/>
      </c>
      <c r="S96" s="49">
        <f>$AK96*R96</f>
        <v/>
      </c>
      <c r="U96" s="39" t="inlineStr">
        <is>
          <t>Stock SAP</t>
        </is>
      </c>
      <c r="V96" s="39" t="inlineStr">
        <is>
          <t>Medicamentos</t>
        </is>
      </c>
      <c r="W96" s="39" t="inlineStr">
        <is>
          <t>Dentro del alcance</t>
        </is>
      </c>
      <c r="X96" s="37" t="inlineStr">
        <is>
          <t>Alta</t>
        </is>
      </c>
      <c r="Y96" s="39" t="inlineStr">
        <is>
          <t>Homologado – confianza Alta</t>
        </is>
      </c>
      <c r="Z96" s="38" t="inlineStr">
        <is>
          <t>Dar de baja en SAP</t>
        </is>
      </c>
      <c r="AA96" s="39" t="inlineStr">
        <is>
          <t>MED118</t>
        </is>
      </c>
      <c r="AB96" s="39" t="inlineStr">
        <is>
          <t>Loperamida Comp x 2 mg</t>
        </is>
      </c>
      <c r="AC96" s="39" t="inlineStr">
        <is>
          <t>Cruce por nomenclatura SAP</t>
        </is>
      </c>
      <c r="AD96" s="39" t="inlineStr">
        <is>
          <t>No</t>
        </is>
      </c>
      <c r="AE96" s="39" t="n"/>
      <c r="AF96" s="39" t="inlineStr">
        <is>
          <t>Sí</t>
        </is>
      </c>
      <c r="AG96" s="39" t="n"/>
      <c r="AH96" s="51" t="n"/>
      <c r="AI96" s="51" t="n"/>
      <c r="AJ96" s="51" t="n"/>
      <c r="AK96" s="52" t="n">
        <v>37.52069523809524</v>
      </c>
      <c r="AL96" s="52" t="n"/>
      <c r="AM96" s="52" t="n"/>
      <c r="AN96" s="39" t="n"/>
      <c r="AO96" s="39" t="inlineStr">
        <is>
          <t>La cantidad física del material se imputó en la fila 47 (primera fila del material). Cruce por nomenclatura: dosis coincide; similitud 0.97. El material ocupa 5 filas en la hoja 1120 SJ (lote/almacén). La cantidad SAP y la física de esta vista son el total del material.</t>
        </is>
      </c>
    </row>
    <row r="97">
      <c r="A97" s="5" t="inlineStr">
        <is>
          <t>1000597</t>
        </is>
      </c>
      <c r="B97" s="5" t="inlineStr">
        <is>
          <t>LOPERAMIDA 2MG COMPRIMIDO</t>
        </is>
      </c>
      <c r="C97" s="5" t="inlineStr">
        <is>
          <t>4315</t>
        </is>
      </c>
      <c r="D97" s="5" t="inlineStr">
        <is>
          <t>033</t>
        </is>
      </c>
      <c r="E97" s="5" t="inlineStr">
        <is>
          <t>ZMED</t>
        </is>
      </c>
      <c r="F97" s="5" t="inlineStr">
        <is>
          <t>1120</t>
        </is>
      </c>
      <c r="G97" s="5" t="inlineStr">
        <is>
          <t>2021</t>
        </is>
      </c>
      <c r="H97" s="5" t="inlineStr">
        <is>
          <t>C/U</t>
        </is>
      </c>
      <c r="I97" s="6" t="n">
        <v>200</v>
      </c>
      <c r="J97" s="6" t="n">
        <v>0</v>
      </c>
      <c r="K97" s="5" t="inlineStr">
        <is>
          <t>ARS</t>
        </is>
      </c>
      <c r="L97" s="48" t="n">
        <v>0</v>
      </c>
      <c r="M97" s="48" t="n">
        <v>7504.14</v>
      </c>
      <c r="N97" s="5">
        <f>IFERROR(VLOOKUP(E97,[1]Total!$D$1:$M$446,10,0),0)</f>
        <v/>
      </c>
      <c r="O97" s="11">
        <f>M97/SUM($M$2:$M$679)</f>
        <v/>
      </c>
      <c r="P97" s="49">
        <f>IFERROR(M97/I97,0)</f>
        <v/>
      </c>
      <c r="Q97" s="50" t="n"/>
      <c r="R97" s="8">
        <f>I97-Q97</f>
        <v/>
      </c>
      <c r="S97" s="49">
        <f>$AK97*R97</f>
        <v/>
      </c>
      <c r="U97" s="39" t="inlineStr">
        <is>
          <t>Stock SAP</t>
        </is>
      </c>
      <c r="V97" s="39" t="inlineStr">
        <is>
          <t>Medicamentos</t>
        </is>
      </c>
      <c r="W97" s="39" t="inlineStr">
        <is>
          <t>Dentro del alcance</t>
        </is>
      </c>
      <c r="X97" s="37" t="inlineStr">
        <is>
          <t>Alta</t>
        </is>
      </c>
      <c r="Y97" s="39" t="inlineStr">
        <is>
          <t>Homologado – confianza Alta</t>
        </is>
      </c>
      <c r="Z97" s="38" t="inlineStr">
        <is>
          <t>Dar de baja en SAP</t>
        </is>
      </c>
      <c r="AA97" s="39" t="inlineStr">
        <is>
          <t>MED118</t>
        </is>
      </c>
      <c r="AB97" s="39" t="inlineStr">
        <is>
          <t>Loperamida Comp x 2 mg</t>
        </is>
      </c>
      <c r="AC97" s="39" t="inlineStr">
        <is>
          <t>Cruce por nomenclatura SAP</t>
        </is>
      </c>
      <c r="AD97" s="39" t="inlineStr">
        <is>
          <t>No</t>
        </is>
      </c>
      <c r="AE97" s="39" t="n"/>
      <c r="AF97" s="39" t="inlineStr">
        <is>
          <t>Sí</t>
        </is>
      </c>
      <c r="AG97" s="39" t="n"/>
      <c r="AH97" s="51" t="n"/>
      <c r="AI97" s="51" t="n"/>
      <c r="AJ97" s="51" t="n"/>
      <c r="AK97" s="52" t="n">
        <v>37.52069523809524</v>
      </c>
      <c r="AL97" s="52" t="n"/>
      <c r="AM97" s="52" t="n"/>
      <c r="AN97" s="39" t="n"/>
      <c r="AO97" s="39" t="inlineStr">
        <is>
          <t>La cantidad física del material se imputó en la fila 47 (primera fila del material). Cruce por nomenclatura: dosis coincide; similitud 0.97. El material ocupa 5 filas en la hoja 1120 SJ (lote/almacén). La cantidad SAP y la física de esta vista son el total del material.</t>
        </is>
      </c>
    </row>
    <row r="98">
      <c r="A98" s="5" t="inlineStr">
        <is>
          <t>1000889</t>
        </is>
      </c>
      <c r="B98" s="5" t="inlineStr">
        <is>
          <t>DICLOFENAC+PRIDINOL COMPRIMIDOS</t>
        </is>
      </c>
      <c r="C98" s="5" t="inlineStr">
        <is>
          <t>00000</t>
        </is>
      </c>
      <c r="D98" s="5" t="inlineStr">
        <is>
          <t>033</t>
        </is>
      </c>
      <c r="E98" s="5" t="inlineStr">
        <is>
          <t>ZMED</t>
        </is>
      </c>
      <c r="F98" s="5" t="inlineStr">
        <is>
          <t>1120</t>
        </is>
      </c>
      <c r="G98" s="5" t="inlineStr">
        <is>
          <t>2021</t>
        </is>
      </c>
      <c r="H98" s="5" t="inlineStr">
        <is>
          <t>C/U</t>
        </is>
      </c>
      <c r="I98" s="6" t="n">
        <v>200</v>
      </c>
      <c r="J98" s="6" t="n">
        <v>0</v>
      </c>
      <c r="K98" s="5" t="inlineStr">
        <is>
          <t>ARS</t>
        </is>
      </c>
      <c r="L98" s="48" t="n">
        <v>0</v>
      </c>
      <c r="M98" s="48" t="n">
        <v>21854.88</v>
      </c>
      <c r="N98" s="5">
        <f>IFERROR(VLOOKUP(E98,[1]Total!$D$1:$M$446,10,0),0)</f>
        <v/>
      </c>
      <c r="O98" s="11">
        <f>M98/SUM($M$2:$M$679)</f>
        <v/>
      </c>
      <c r="P98" s="49">
        <f>IFERROR(M98/I98,0)</f>
        <v/>
      </c>
      <c r="Q98" s="50" t="n">
        <v>5</v>
      </c>
      <c r="R98" s="8">
        <f>I98-Q98</f>
        <v/>
      </c>
      <c r="S98" s="49">
        <f>$AK98*R98</f>
        <v/>
      </c>
      <c r="U98" s="39" t="inlineStr">
        <is>
          <t>Stock SAP</t>
        </is>
      </c>
      <c r="V98" s="39" t="inlineStr">
        <is>
          <t>Medicamentos</t>
        </is>
      </c>
      <c r="W98" s="39" t="inlineStr">
        <is>
          <t>Dentro del alcance</t>
        </is>
      </c>
      <c r="X98" s="37" t="inlineStr">
        <is>
          <t>Alta</t>
        </is>
      </c>
      <c r="Y98" s="39" t="inlineStr">
        <is>
          <t>Homologado – confianza Alta</t>
        </is>
      </c>
      <c r="Z98" s="38" t="inlineStr">
        <is>
          <t>Dar de baja en SAP</t>
        </is>
      </c>
      <c r="AA98" s="39" t="inlineStr">
        <is>
          <t>MED61</t>
        </is>
      </c>
      <c r="AB98" s="39" t="inlineStr">
        <is>
          <t>Diclofenac + Pridinol Comp x 50/4 mg</t>
        </is>
      </c>
      <c r="AC98" s="39" t="inlineStr">
        <is>
          <t>Homologación por código Avain (master M01-004)</t>
        </is>
      </c>
      <c r="AD98" s="39" t="inlineStr">
        <is>
          <t>No</t>
        </is>
      </c>
      <c r="AE98" s="39" t="n"/>
      <c r="AF98" s="39" t="inlineStr">
        <is>
          <t>Sí</t>
        </is>
      </c>
      <c r="AG98" s="39" t="inlineStr">
        <is>
          <t>M01-004</t>
        </is>
      </c>
      <c r="AH98" s="51" t="n">
        <v>386</v>
      </c>
      <c r="AI98" s="51">
        <f>Q98</f>
        <v/>
      </c>
      <c r="AJ98" s="51">
        <f>$AH98-$AI98</f>
        <v/>
      </c>
      <c r="AK98" s="52" t="n">
        <v>109.2744041450777</v>
      </c>
      <c r="AL98" s="52">
        <f>$AJ98*$AK98</f>
        <v/>
      </c>
      <c r="AM98" s="52">
        <f>$AI98*$AK98</f>
        <v/>
      </c>
      <c r="AN98" s="41" t="inlineStr">
        <is>
          <t>Valorización a validar: relación de cantidades 77 a 1 entre SAP y el recuento físico. Sugiere distinta unidad de medida (SAP por caja o envase y el recuento por unidad). La diferencia económica de esta fila no debe tomarse como definitiva.</t>
        </is>
      </c>
      <c r="AO98" s="39" t="inlineStr">
        <is>
          <t>Homologación: confianza base Alta + confianza SAP Alta → Alta. El material ocupa 3 filas en la hoja 1120 SJ (lote/almacén). La cantidad SAP y la física de esta vista son el total del material.</t>
        </is>
      </c>
    </row>
    <row r="99">
      <c r="A99" s="5" t="inlineStr">
        <is>
          <t>1001291</t>
        </is>
      </c>
      <c r="B99" s="5" t="inlineStr">
        <is>
          <t>KETOROLAC 30 MG/2ML AMP</t>
        </is>
      </c>
      <c r="C99" s="5" t="inlineStr">
        <is>
          <t>00000</t>
        </is>
      </c>
      <c r="D99" s="5" t="inlineStr">
        <is>
          <t>MEGE</t>
        </is>
      </c>
      <c r="E99" s="5" t="inlineStr">
        <is>
          <t>ZMED</t>
        </is>
      </c>
      <c r="F99" s="5" t="inlineStr">
        <is>
          <t>1120</t>
        </is>
      </c>
      <c r="G99" s="5" t="inlineStr">
        <is>
          <t>2021</t>
        </is>
      </c>
      <c r="H99" s="5" t="inlineStr">
        <is>
          <t>C/U</t>
        </is>
      </c>
      <c r="I99" s="6" t="n">
        <v>200</v>
      </c>
      <c r="J99" s="6" t="n">
        <v>0</v>
      </c>
      <c r="K99" s="5" t="inlineStr">
        <is>
          <t>ARS</t>
        </is>
      </c>
      <c r="L99" s="48" t="n">
        <v>0</v>
      </c>
      <c r="M99" s="48" t="n">
        <v>83181.82000000001</v>
      </c>
      <c r="N99" s="5">
        <f>IFERROR(VLOOKUP(E99,[1]Total!$D$1:$M$446,10,0),0)</f>
        <v/>
      </c>
      <c r="O99" s="11">
        <f>M99/SUM($M$2:$M$679)</f>
        <v/>
      </c>
      <c r="P99" s="49">
        <f>IFERROR(M99/I99,0)</f>
        <v/>
      </c>
      <c r="Q99" s="50" t="n"/>
      <c r="R99" s="8">
        <f>I99-Q99</f>
        <v/>
      </c>
      <c r="S99" s="49">
        <f>$AK99*R99</f>
        <v/>
      </c>
      <c r="U99" s="39" t="inlineStr">
        <is>
          <t>Stock SAP</t>
        </is>
      </c>
      <c r="V99" s="39" t="inlineStr">
        <is>
          <t>Medicamentos</t>
        </is>
      </c>
      <c r="W99" s="39" t="inlineStr">
        <is>
          <t>Dentro del alcance</t>
        </is>
      </c>
      <c r="X99" s="39" t="n"/>
      <c r="Y99" s="39" t="inlineStr">
        <is>
          <t>Sin recuento físico en el inventario de Avain</t>
        </is>
      </c>
      <c r="Z99" s="40" t="inlineStr">
        <is>
          <t>Sin recuento físico</t>
        </is>
      </c>
      <c r="AA99" s="39" t="n"/>
      <c r="AB99" s="39" t="n"/>
      <c r="AC99" s="39" t="n"/>
      <c r="AD99" s="39" t="n"/>
      <c r="AE99" s="39" t="n"/>
      <c r="AF99" s="39" t="n"/>
      <c r="AG99" s="39" t="n"/>
      <c r="AH99" s="51" t="n"/>
      <c r="AI99" s="51" t="n"/>
      <c r="AJ99" s="51" t="n"/>
      <c r="AK99" s="52" t="n">
        <v>415.9091</v>
      </c>
      <c r="AL99" s="52" t="n"/>
      <c r="AM99" s="52" t="n"/>
      <c r="AN99" s="39" t="n"/>
      <c r="AO99" s="39" t="inlineStr">
        <is>
          <t>El material ocupa 4 filas en la hoja 1120 SJ (lote/almacén). La cantidad SAP y la física de esta vista son el total del material.</t>
        </is>
      </c>
    </row>
    <row r="100">
      <c r="A100" s="5" t="inlineStr">
        <is>
          <t>1001291</t>
        </is>
      </c>
      <c r="B100" s="5" t="inlineStr">
        <is>
          <t>KETOROLAC 30 MG/2ML AMP</t>
        </is>
      </c>
      <c r="C100" s="5" t="inlineStr">
        <is>
          <t>23049</t>
        </is>
      </c>
      <c r="D100" s="5" t="inlineStr">
        <is>
          <t>MEGE</t>
        </is>
      </c>
      <c r="E100" s="5" t="inlineStr">
        <is>
          <t>ZMED</t>
        </is>
      </c>
      <c r="F100" s="5" t="inlineStr">
        <is>
          <t>1120</t>
        </is>
      </c>
      <c r="G100" s="5" t="inlineStr">
        <is>
          <t>2021</t>
        </is>
      </c>
      <c r="H100" s="5" t="inlineStr">
        <is>
          <t>C/U</t>
        </is>
      </c>
      <c r="I100" s="6" t="n">
        <v>200</v>
      </c>
      <c r="J100" s="6" t="n">
        <v>0</v>
      </c>
      <c r="K100" s="5" t="inlineStr">
        <is>
          <t>ARS</t>
        </is>
      </c>
      <c r="L100" s="48" t="n">
        <v>0</v>
      </c>
      <c r="M100" s="48" t="n">
        <v>83181.82000000001</v>
      </c>
      <c r="N100" s="5">
        <f>IFERROR(VLOOKUP(E100,[1]Total!$D$1:$M$446,10,0),0)</f>
        <v/>
      </c>
      <c r="O100" s="11">
        <f>M100/SUM($M$2:$M$679)</f>
        <v/>
      </c>
      <c r="P100" s="49">
        <f>IFERROR(M100/I100,0)</f>
        <v/>
      </c>
      <c r="Q100" s="50" t="n"/>
      <c r="R100" s="8">
        <f>I100-Q100</f>
        <v/>
      </c>
      <c r="S100" s="49">
        <f>$AK100*R100</f>
        <v/>
      </c>
      <c r="U100" s="39" t="inlineStr">
        <is>
          <t>Stock SAP</t>
        </is>
      </c>
      <c r="V100" s="39" t="inlineStr">
        <is>
          <t>Medicamentos</t>
        </is>
      </c>
      <c r="W100" s="39" t="inlineStr">
        <is>
          <t>Dentro del alcance</t>
        </is>
      </c>
      <c r="X100" s="39" t="n"/>
      <c r="Y100" s="39" t="inlineStr">
        <is>
          <t>Sin recuento físico en el inventario de Avain</t>
        </is>
      </c>
      <c r="Z100" s="40" t="inlineStr">
        <is>
          <t>Sin recuento físico</t>
        </is>
      </c>
      <c r="AA100" s="39" t="n"/>
      <c r="AB100" s="39" t="n"/>
      <c r="AC100" s="39" t="n"/>
      <c r="AD100" s="39" t="n"/>
      <c r="AE100" s="39" t="n"/>
      <c r="AF100" s="39" t="n"/>
      <c r="AG100" s="39" t="n"/>
      <c r="AH100" s="51" t="n"/>
      <c r="AI100" s="51" t="n"/>
      <c r="AJ100" s="51" t="n"/>
      <c r="AK100" s="52" t="n">
        <v>415.9091</v>
      </c>
      <c r="AL100" s="52" t="n"/>
      <c r="AM100" s="52" t="n"/>
      <c r="AN100" s="39" t="n"/>
      <c r="AO100" s="39" t="inlineStr">
        <is>
          <t>El material ocupa 4 filas en la hoja 1120 SJ (lote/almacén). La cantidad SAP y la física de esta vista son el total del material.</t>
        </is>
      </c>
    </row>
    <row r="101">
      <c r="A101" s="5" t="inlineStr">
        <is>
          <t>1005236</t>
        </is>
      </c>
      <c r="B101" s="5" t="inlineStr">
        <is>
          <t>ECAPRILAT 10 MG COMP</t>
        </is>
      </c>
      <c r="C101" s="5" t="inlineStr">
        <is>
          <t>10164</t>
        </is>
      </c>
      <c r="D101" s="5" t="inlineStr">
        <is>
          <t>033</t>
        </is>
      </c>
      <c r="E101" s="5" t="inlineStr">
        <is>
          <t>ZMED</t>
        </is>
      </c>
      <c r="F101" s="5" t="inlineStr">
        <is>
          <t>1120</t>
        </is>
      </c>
      <c r="G101" s="5" t="inlineStr">
        <is>
          <t>2021</t>
        </is>
      </c>
      <c r="H101" s="5" t="inlineStr">
        <is>
          <t>C/U</t>
        </is>
      </c>
      <c r="I101" s="6" t="n">
        <v>200</v>
      </c>
      <c r="J101" s="6" t="n">
        <v>0</v>
      </c>
      <c r="K101" s="5" t="inlineStr">
        <is>
          <t>ARS</t>
        </is>
      </c>
      <c r="L101" s="48" t="n">
        <v>0</v>
      </c>
      <c r="M101" s="48" t="n">
        <v>15220</v>
      </c>
      <c r="N101" s="5">
        <f>IFERROR(VLOOKUP(E101,[1]Total!$D$1:$M$446,10,0),0)</f>
        <v/>
      </c>
      <c r="O101" s="11">
        <f>M101/SUM($M$2:$M$679)</f>
        <v/>
      </c>
      <c r="P101" s="49">
        <f>IFERROR(M101/I101,0)</f>
        <v/>
      </c>
      <c r="Q101" s="50" t="n"/>
      <c r="R101" s="8">
        <f>I101-Q101</f>
        <v/>
      </c>
      <c r="S101" s="49">
        <f>$AK101*R101</f>
        <v/>
      </c>
      <c r="U101" s="39" t="inlineStr">
        <is>
          <t>Stock SAP</t>
        </is>
      </c>
      <c r="V101" s="39" t="inlineStr">
        <is>
          <t>Medicamentos</t>
        </is>
      </c>
      <c r="W101" s="39" t="inlineStr">
        <is>
          <t>Dentro del alcance</t>
        </is>
      </c>
      <c r="X101" s="39" t="n"/>
      <c r="Y101" s="39" t="inlineStr">
        <is>
          <t>Sin recuento físico en el inventario de Avain</t>
        </is>
      </c>
      <c r="Z101" s="40" t="inlineStr">
        <is>
          <t>Sin recuento físico</t>
        </is>
      </c>
      <c r="AA101" s="39" t="n"/>
      <c r="AB101" s="39" t="n"/>
      <c r="AC101" s="39" t="n"/>
      <c r="AD101" s="39" t="n"/>
      <c r="AE101" s="39" t="n"/>
      <c r="AF101" s="39" t="n"/>
      <c r="AG101" s="39" t="n"/>
      <c r="AH101" s="51" t="n">
        <v>200</v>
      </c>
      <c r="AI101" s="51">
        <f>Q101</f>
        <v/>
      </c>
      <c r="AJ101" s="51">
        <f>$AH101-$AI101</f>
        <v/>
      </c>
      <c r="AK101" s="52" t="n">
        <v>76.09999999999999</v>
      </c>
      <c r="AL101" s="52">
        <f>$AJ101*$AK101</f>
        <v/>
      </c>
      <c r="AM101" s="52">
        <f>$AI101*$AK101</f>
        <v/>
      </c>
      <c r="AN101" s="39" t="n"/>
      <c r="AO101" s="39" t="n"/>
    </row>
    <row r="102">
      <c r="A102" s="5" t="inlineStr">
        <is>
          <t>1005285</t>
        </is>
      </c>
      <c r="B102" s="5" t="inlineStr">
        <is>
          <t>AMBROXOL JBE X 100Ml</t>
        </is>
      </c>
      <c r="C102" s="5" t="inlineStr">
        <is>
          <t>00000</t>
        </is>
      </c>
      <c r="D102" s="5" t="inlineStr">
        <is>
          <t>033</t>
        </is>
      </c>
      <c r="E102" s="5" t="inlineStr">
        <is>
          <t>ZMED</t>
        </is>
      </c>
      <c r="F102" s="5" t="inlineStr">
        <is>
          <t>1120</t>
        </is>
      </c>
      <c r="G102" s="5" t="inlineStr">
        <is>
          <t>2021</t>
        </is>
      </c>
      <c r="H102" s="5" t="inlineStr">
        <is>
          <t>C/U</t>
        </is>
      </c>
      <c r="I102" s="6" t="n">
        <v>200</v>
      </c>
      <c r="J102" s="6" t="n">
        <v>0</v>
      </c>
      <c r="K102" s="5" t="inlineStr">
        <is>
          <t>ARS</t>
        </is>
      </c>
      <c r="L102" s="48" t="n">
        <v>0</v>
      </c>
      <c r="M102" s="48" t="n">
        <v>1735594</v>
      </c>
      <c r="N102" s="5">
        <f>IFERROR(VLOOKUP(E102,[1]Total!$D$1:$M$446,10,0),0)</f>
        <v/>
      </c>
      <c r="O102" s="11">
        <f>M102/SUM($M$2:$M$679)</f>
        <v/>
      </c>
      <c r="P102" s="49">
        <f>IFERROR(M102/I102,0)</f>
        <v/>
      </c>
      <c r="Q102" s="50" t="n"/>
      <c r="R102" s="8">
        <f>I102-Q102</f>
        <v/>
      </c>
      <c r="S102" s="49">
        <f>$AK102*R102</f>
        <v/>
      </c>
      <c r="U102" s="39" t="inlineStr">
        <is>
          <t>Stock SAP</t>
        </is>
      </c>
      <c r="V102" s="39" t="inlineStr">
        <is>
          <t>Medicamentos</t>
        </is>
      </c>
      <c r="W102" s="39" t="inlineStr">
        <is>
          <t>Dentro del alcance</t>
        </is>
      </c>
      <c r="X102" s="39" t="n"/>
      <c r="Y102" s="39" t="inlineStr">
        <is>
          <t>Sin recuento físico en el inventario de Avain</t>
        </is>
      </c>
      <c r="Z102" s="40" t="inlineStr">
        <is>
          <t>Sin recuento físico</t>
        </is>
      </c>
      <c r="AA102" s="39" t="n"/>
      <c r="AB102" s="39" t="n"/>
      <c r="AC102" s="39" t="n"/>
      <c r="AD102" s="39" t="n"/>
      <c r="AE102" s="39" t="n"/>
      <c r="AF102" s="39" t="n"/>
      <c r="AG102" s="39" t="n"/>
      <c r="AH102" s="51" t="n">
        <v>200</v>
      </c>
      <c r="AI102" s="51">
        <f>Q102</f>
        <v/>
      </c>
      <c r="AJ102" s="51">
        <f>$AH102-$AI102</f>
        <v/>
      </c>
      <c r="AK102" s="52" t="n">
        <v>8677.969999999999</v>
      </c>
      <c r="AL102" s="52">
        <f>$AJ102*$AK102</f>
        <v/>
      </c>
      <c r="AM102" s="52">
        <f>$AI102*$AK102</f>
        <v/>
      </c>
      <c r="AN102" s="39" t="n"/>
      <c r="AO102" s="39" t="n"/>
    </row>
    <row r="103">
      <c r="A103" s="5" t="inlineStr">
        <is>
          <t>2000128</t>
        </is>
      </c>
      <c r="B103" s="5" t="inlineStr">
        <is>
          <t>ELECTRODOS 3M PARCHES P/CABLE PACIENTE</t>
        </is>
      </c>
      <c r="C103" s="5" t="n"/>
      <c r="D103" s="5" t="inlineStr">
        <is>
          <t>033</t>
        </is>
      </c>
      <c r="E103" s="5" t="inlineStr">
        <is>
          <t>ZDES</t>
        </is>
      </c>
      <c r="F103" s="5" t="inlineStr">
        <is>
          <t>1120</t>
        </is>
      </c>
      <c r="G103" s="5" t="inlineStr">
        <is>
          <t>2021</t>
        </is>
      </c>
      <c r="H103" s="5" t="inlineStr">
        <is>
          <t>C/U</t>
        </is>
      </c>
      <c r="I103" s="6" t="n">
        <v>200</v>
      </c>
      <c r="J103" s="6" t="n">
        <v>0</v>
      </c>
      <c r="K103" s="5" t="inlineStr">
        <is>
          <t>ARS</t>
        </is>
      </c>
      <c r="L103" s="48" t="n">
        <v>0</v>
      </c>
      <c r="M103" s="48" t="n">
        <v>41490</v>
      </c>
      <c r="N103" s="5">
        <f>IFERROR(VLOOKUP(E103,[1]Total!$D$1:$M$446,10,0),0)</f>
        <v/>
      </c>
      <c r="O103" s="11">
        <f>M103/SUM($M$2:$M$679)</f>
        <v/>
      </c>
      <c r="P103" s="49">
        <f>IFERROR(M103/I103,0)</f>
        <v/>
      </c>
      <c r="Q103" s="50" t="n"/>
      <c r="R103" s="8">
        <f>I103-Q103</f>
        <v/>
      </c>
      <c r="S103" s="49">
        <f>$AK103*R103</f>
        <v/>
      </c>
      <c r="U103" s="39" t="inlineStr">
        <is>
          <t>Stock SAP</t>
        </is>
      </c>
      <c r="V103" s="39" t="inlineStr">
        <is>
          <t>Descartables</t>
        </is>
      </c>
      <c r="W103" s="39" t="inlineStr">
        <is>
          <t>Dentro del alcance</t>
        </is>
      </c>
      <c r="X103" s="39" t="n"/>
      <c r="Y103" s="39" t="inlineStr">
        <is>
          <t>Sin recuento físico en el inventario de Avain</t>
        </is>
      </c>
      <c r="Z103" s="40" t="inlineStr">
        <is>
          <t>Sin recuento físico</t>
        </is>
      </c>
      <c r="AA103" s="39" t="n"/>
      <c r="AB103" s="39" t="n"/>
      <c r="AC103" s="39" t="n"/>
      <c r="AD103" s="39" t="n"/>
      <c r="AE103" s="39" t="n"/>
      <c r="AF103" s="39" t="n"/>
      <c r="AG103" s="39" t="n"/>
      <c r="AH103" s="51" t="n">
        <v>200</v>
      </c>
      <c r="AI103" s="51">
        <f>Q103</f>
        <v/>
      </c>
      <c r="AJ103" s="51">
        <f>$AH103-$AI103</f>
        <v/>
      </c>
      <c r="AK103" s="52" t="n">
        <v>207.45</v>
      </c>
      <c r="AL103" s="52">
        <f>$AJ103*$AK103</f>
        <v/>
      </c>
      <c r="AM103" s="52">
        <f>$AI103*$AK103</f>
        <v/>
      </c>
      <c r="AN103" s="39" t="n"/>
      <c r="AO103" s="39" t="n"/>
    </row>
    <row r="104">
      <c r="A104" s="5" t="inlineStr">
        <is>
          <t>2000354</t>
        </is>
      </c>
      <c r="B104" s="5" t="inlineStr">
        <is>
          <t>APOSITO ESTERIL (G+A) 10X20CM</t>
        </is>
      </c>
      <c r="C104" s="5" t="n"/>
      <c r="D104" s="5" t="inlineStr">
        <is>
          <t>033</t>
        </is>
      </c>
      <c r="E104" s="5" t="inlineStr">
        <is>
          <t>ZDES</t>
        </is>
      </c>
      <c r="F104" s="5" t="inlineStr">
        <is>
          <t>1120</t>
        </is>
      </c>
      <c r="G104" s="5" t="inlineStr">
        <is>
          <t>2021</t>
        </is>
      </c>
      <c r="H104" s="5" t="inlineStr">
        <is>
          <t>C/U</t>
        </is>
      </c>
      <c r="I104" s="6" t="n">
        <v>200</v>
      </c>
      <c r="J104" s="6" t="n">
        <v>0</v>
      </c>
      <c r="K104" s="5" t="inlineStr">
        <is>
          <t>ARS</t>
        </is>
      </c>
      <c r="L104" s="48" t="n">
        <v>0</v>
      </c>
      <c r="M104" s="48" t="n">
        <v>36826.74</v>
      </c>
      <c r="N104" s="5">
        <f>IFERROR(VLOOKUP(E104,[1]Total!$D$1:$M$446,10,0),0)</f>
        <v/>
      </c>
      <c r="O104" s="11">
        <f>M104/SUM($M$2:$M$679)</f>
        <v/>
      </c>
      <c r="P104" s="49">
        <f>IFERROR(M104/I104,0)</f>
        <v/>
      </c>
      <c r="Q104" s="50" t="n">
        <v>160</v>
      </c>
      <c r="R104" s="8">
        <f>I104-Q104</f>
        <v/>
      </c>
      <c r="S104" s="49">
        <f>$AK104*R104</f>
        <v/>
      </c>
      <c r="U104" s="39" t="inlineStr">
        <is>
          <t>Stock SAP</t>
        </is>
      </c>
      <c r="V104" s="39" t="inlineStr">
        <is>
          <t>Descartables</t>
        </is>
      </c>
      <c r="W104" s="39" t="inlineStr">
        <is>
          <t>Dentro del alcance</t>
        </is>
      </c>
      <c r="X104" s="42" t="inlineStr">
        <is>
          <t>Media</t>
        </is>
      </c>
      <c r="Y104" s="39" t="inlineStr">
        <is>
          <t>Homologado – confianza Media – pendiente de validación</t>
        </is>
      </c>
      <c r="Z104" s="38" t="inlineStr">
        <is>
          <t>Dar de baja en SAP</t>
        </is>
      </c>
      <c r="AA104" s="39" t="inlineStr">
        <is>
          <t>DESC21</t>
        </is>
      </c>
      <c r="AB104" s="39" t="inlineStr">
        <is>
          <t>Apositos estériles</t>
        </is>
      </c>
      <c r="AC104" s="39" t="inlineStr">
        <is>
          <t>Homologación por código Avain (master D-142)</t>
        </is>
      </c>
      <c r="AD104" s="39" t="inlineStr">
        <is>
          <t>No</t>
        </is>
      </c>
      <c r="AE104" s="39" t="n"/>
      <c r="AF104" s="39" t="inlineStr">
        <is>
          <t>Sí</t>
        </is>
      </c>
      <c r="AG104" s="39" t="inlineStr">
        <is>
          <t>D-142</t>
        </is>
      </c>
      <c r="AH104" s="51" t="n">
        <v>200</v>
      </c>
      <c r="AI104" s="51">
        <f>Q104</f>
        <v/>
      </c>
      <c r="AJ104" s="51">
        <f>$AH104-$AI104</f>
        <v/>
      </c>
      <c r="AK104" s="52" t="n">
        <v>184.1337</v>
      </c>
      <c r="AL104" s="52">
        <f>$AJ104*$AK104</f>
        <v/>
      </c>
      <c r="AM104" s="52">
        <f>$AI104*$AK104</f>
        <v/>
      </c>
      <c r="AN104" s="39" t="n"/>
      <c r="AO104" s="39" t="inlineStr">
        <is>
          <t>Homologación: confianza base Media + confianza SAP Alta → Media. Otros códigos SAP del master no están en el stock de este centro: 2000098, 2000278, 2000279.</t>
        </is>
      </c>
    </row>
    <row r="105">
      <c r="A105" s="5" t="inlineStr">
        <is>
          <t>1000143</t>
        </is>
      </c>
      <c r="B105" s="5" t="inlineStr">
        <is>
          <t>BUTIL BROMURO DE HIOSCINA COMPRIMIDO</t>
        </is>
      </c>
      <c r="C105" s="5" t="inlineStr">
        <is>
          <t>F6301</t>
        </is>
      </c>
      <c r="D105" s="5" t="inlineStr">
        <is>
          <t>033</t>
        </is>
      </c>
      <c r="E105" s="5" t="inlineStr">
        <is>
          <t>ZMED</t>
        </is>
      </c>
      <c r="F105" s="5" t="inlineStr">
        <is>
          <t>1120</t>
        </is>
      </c>
      <c r="G105" s="5" t="inlineStr">
        <is>
          <t>2021</t>
        </is>
      </c>
      <c r="H105" s="5" t="inlineStr">
        <is>
          <t>C/U</t>
        </is>
      </c>
      <c r="I105" s="6" t="n">
        <v>195</v>
      </c>
      <c r="J105" s="6" t="n">
        <v>0</v>
      </c>
      <c r="K105" s="5" t="inlineStr">
        <is>
          <t>ARS</t>
        </is>
      </c>
      <c r="L105" s="48" t="n">
        <v>0</v>
      </c>
      <c r="M105" s="48" t="n">
        <v>27932.19</v>
      </c>
      <c r="N105" s="5">
        <f>IFERROR(VLOOKUP(E105,[1]Total!$D$1:$M$446,10,0),0)</f>
        <v/>
      </c>
      <c r="O105" s="11">
        <f>M105/SUM($M$2:$M$679)</f>
        <v/>
      </c>
      <c r="P105" s="49">
        <f>IFERROR(M105/I105,0)</f>
        <v/>
      </c>
      <c r="Q105" s="50" t="n"/>
      <c r="R105" s="8">
        <f>I105-Q105</f>
        <v/>
      </c>
      <c r="S105" s="49">
        <f>$AK105*R105</f>
        <v/>
      </c>
      <c r="U105" s="39" t="inlineStr">
        <is>
          <t>Stock SAP</t>
        </is>
      </c>
      <c r="V105" s="39" t="inlineStr">
        <is>
          <t>Medicamentos</t>
        </is>
      </c>
      <c r="W105" s="39" t="inlineStr">
        <is>
          <t>Dentro del alcance</t>
        </is>
      </c>
      <c r="X105" s="39" t="n"/>
      <c r="Y105" s="39" t="inlineStr">
        <is>
          <t>Sin recuento físico en el inventario de Avain</t>
        </is>
      </c>
      <c r="Z105" s="40" t="inlineStr">
        <is>
          <t>Sin recuento físico</t>
        </is>
      </c>
      <c r="AA105" s="39" t="n"/>
      <c r="AB105" s="39" t="n"/>
      <c r="AC105" s="39" t="n"/>
      <c r="AD105" s="39" t="n"/>
      <c r="AE105" s="39" t="n"/>
      <c r="AF105" s="39" t="n"/>
      <c r="AG105" s="39" t="n"/>
      <c r="AH105" s="51" t="n">
        <v>195</v>
      </c>
      <c r="AI105" s="51">
        <f>Q105</f>
        <v/>
      </c>
      <c r="AJ105" s="51">
        <f>$AH105-$AI105</f>
        <v/>
      </c>
      <c r="AK105" s="52" t="n">
        <v>143.242</v>
      </c>
      <c r="AL105" s="52">
        <f>$AJ105*$AK105</f>
        <v/>
      </c>
      <c r="AM105" s="52">
        <f>$AI105*$AK105</f>
        <v/>
      </c>
      <c r="AN105" s="39" t="n"/>
      <c r="AO105" s="39" t="n"/>
    </row>
    <row r="106">
      <c r="A106" s="5" t="inlineStr">
        <is>
          <t>1000204</t>
        </is>
      </c>
      <c r="B106" s="5" t="inlineStr">
        <is>
          <t>AMOXICILINA  850 MG COMPRIMIDOS</t>
        </is>
      </c>
      <c r="C106" s="5" t="n"/>
      <c r="D106" s="5" t="inlineStr">
        <is>
          <t>033</t>
        </is>
      </c>
      <c r="E106" s="5" t="inlineStr">
        <is>
          <t>ZMED</t>
        </is>
      </c>
      <c r="F106" s="5" t="inlineStr">
        <is>
          <t>1120</t>
        </is>
      </c>
      <c r="G106" s="5" t="inlineStr">
        <is>
          <t>2021</t>
        </is>
      </c>
      <c r="H106" s="5" t="inlineStr">
        <is>
          <t>C/U</t>
        </is>
      </c>
      <c r="I106" s="6" t="n">
        <v>189</v>
      </c>
      <c r="J106" s="6" t="n">
        <v>0</v>
      </c>
      <c r="K106" s="5" t="inlineStr">
        <is>
          <t>ARS</t>
        </is>
      </c>
      <c r="L106" s="48" t="n">
        <v>0</v>
      </c>
      <c r="M106" s="48" t="n">
        <v>69741</v>
      </c>
      <c r="N106" s="5">
        <f>IFERROR(VLOOKUP(E106,[1]Total!$D$1:$M$446,10,0),0)</f>
        <v/>
      </c>
      <c r="O106" s="11">
        <f>M106/SUM($M$2:$M$679)</f>
        <v/>
      </c>
      <c r="P106" s="49">
        <f>IFERROR(M106/I106,0)</f>
        <v/>
      </c>
      <c r="Q106" s="50" t="n"/>
      <c r="R106" s="8">
        <f>I106-Q106</f>
        <v/>
      </c>
      <c r="S106" s="49">
        <f>$AK106*R106</f>
        <v/>
      </c>
      <c r="U106" s="39" t="inlineStr">
        <is>
          <t>Stock SAP</t>
        </is>
      </c>
      <c r="V106" s="39" t="inlineStr">
        <is>
          <t>Medicamentos</t>
        </is>
      </c>
      <c r="W106" s="39" t="inlineStr">
        <is>
          <t>Dentro del alcance</t>
        </is>
      </c>
      <c r="X106" s="39" t="n"/>
      <c r="Y106" s="39" t="inlineStr">
        <is>
          <t>Sin recuento físico en el inventario de Avain</t>
        </is>
      </c>
      <c r="Z106" s="40" t="inlineStr">
        <is>
          <t>Sin recuento físico</t>
        </is>
      </c>
      <c r="AA106" s="39" t="n"/>
      <c r="AB106" s="39" t="n"/>
      <c r="AC106" s="39" t="n"/>
      <c r="AD106" s="39" t="n"/>
      <c r="AE106" s="39" t="n"/>
      <c r="AF106" s="39" t="n"/>
      <c r="AG106" s="39" t="n"/>
      <c r="AH106" s="51" t="n">
        <v>189</v>
      </c>
      <c r="AI106" s="51">
        <f>Q106</f>
        <v/>
      </c>
      <c r="AJ106" s="51">
        <f>$AH106-$AI106</f>
        <v/>
      </c>
      <c r="AK106" s="52" t="n">
        <v>369</v>
      </c>
      <c r="AL106" s="52">
        <f>$AJ106*$AK106</f>
        <v/>
      </c>
      <c r="AM106" s="52">
        <f>$AI106*$AK106</f>
        <v/>
      </c>
      <c r="AN106" s="39" t="n"/>
      <c r="AO106" s="39" t="n"/>
    </row>
    <row r="107">
      <c r="A107" s="5" t="inlineStr">
        <is>
          <t>1000136</t>
        </is>
      </c>
      <c r="B107" s="5" t="inlineStr">
        <is>
          <t>ASPIRINA DE 100 MG</t>
        </is>
      </c>
      <c r="C107" s="5" t="inlineStr">
        <is>
          <t>6788</t>
        </is>
      </c>
      <c r="D107" s="5" t="inlineStr">
        <is>
          <t>033</t>
        </is>
      </c>
      <c r="E107" s="5" t="inlineStr">
        <is>
          <t>ZMED</t>
        </is>
      </c>
      <c r="F107" s="5" t="inlineStr">
        <is>
          <t>1120</t>
        </is>
      </c>
      <c r="G107" s="5" t="inlineStr">
        <is>
          <t>2021</t>
        </is>
      </c>
      <c r="H107" s="5" t="inlineStr">
        <is>
          <t>C/U</t>
        </is>
      </c>
      <c r="I107" s="6" t="n">
        <v>180</v>
      </c>
      <c r="J107" s="6" t="n">
        <v>0</v>
      </c>
      <c r="K107" s="5" t="inlineStr">
        <is>
          <t>ARS</t>
        </is>
      </c>
      <c r="L107" s="48" t="n">
        <v>0</v>
      </c>
      <c r="M107" s="48" t="n">
        <v>4270.05</v>
      </c>
      <c r="N107" s="5">
        <f>IFERROR(VLOOKUP(E107,[1]Total!$D$1:$M$446,10,0),0)</f>
        <v/>
      </c>
      <c r="O107" s="11">
        <f>M107/SUM($M$2:$M$679)</f>
        <v/>
      </c>
      <c r="P107" s="49">
        <f>IFERROR(M107/I107,0)</f>
        <v/>
      </c>
      <c r="Q107" s="50" t="n"/>
      <c r="R107" s="8">
        <f>I107-Q107</f>
        <v/>
      </c>
      <c r="S107" s="49">
        <f>$AK107*R107</f>
        <v/>
      </c>
      <c r="U107" s="39" t="inlineStr">
        <is>
          <t>Stock SAP</t>
        </is>
      </c>
      <c r="V107" s="39" t="inlineStr">
        <is>
          <t>Medicamentos</t>
        </is>
      </c>
      <c r="W107" s="39" t="inlineStr">
        <is>
          <t>Dentro del alcance</t>
        </is>
      </c>
      <c r="X107" s="39" t="n"/>
      <c r="Y107" s="39" t="inlineStr">
        <is>
          <t>Sin recuento físico en el inventario de Avain</t>
        </is>
      </c>
      <c r="Z107" s="40" t="inlineStr">
        <is>
          <t>Sin recuento físico</t>
        </is>
      </c>
      <c r="AA107" s="39" t="n"/>
      <c r="AB107" s="39" t="n"/>
      <c r="AC107" s="39" t="n"/>
      <c r="AD107" s="39" t="n"/>
      <c r="AE107" s="39" t="n"/>
      <c r="AF107" s="39" t="n"/>
      <c r="AG107" s="39" t="n"/>
      <c r="AH107" s="51" t="n">
        <v>180</v>
      </c>
      <c r="AI107" s="51">
        <f>Q107</f>
        <v/>
      </c>
      <c r="AJ107" s="51">
        <f>$AH107-$AI107</f>
        <v/>
      </c>
      <c r="AK107" s="52" t="n">
        <v>23.7225</v>
      </c>
      <c r="AL107" s="52">
        <f>$AJ107*$AK107</f>
        <v/>
      </c>
      <c r="AM107" s="52">
        <f>$AI107*$AK107</f>
        <v/>
      </c>
      <c r="AN107" s="39" t="n"/>
      <c r="AO107" s="39" t="n"/>
    </row>
    <row r="108">
      <c r="A108" s="5" t="inlineStr">
        <is>
          <t>1000889</t>
        </is>
      </c>
      <c r="B108" s="5" t="inlineStr">
        <is>
          <t>DICLOFENAC+PRIDINOL COMPRIMIDOS</t>
        </is>
      </c>
      <c r="C108" s="5" t="inlineStr">
        <is>
          <t>210</t>
        </is>
      </c>
      <c r="D108" s="5" t="inlineStr">
        <is>
          <t>033</t>
        </is>
      </c>
      <c r="E108" s="5" t="inlineStr">
        <is>
          <t>ZMED</t>
        </is>
      </c>
      <c r="F108" s="5" t="inlineStr">
        <is>
          <t>1120</t>
        </is>
      </c>
      <c r="G108" s="5" t="inlineStr">
        <is>
          <t>2021</t>
        </is>
      </c>
      <c r="H108" s="5" t="inlineStr">
        <is>
          <t>C/U</t>
        </is>
      </c>
      <c r="I108" s="6" t="n">
        <v>180</v>
      </c>
      <c r="J108" s="6" t="n">
        <v>0</v>
      </c>
      <c r="K108" s="5" t="inlineStr">
        <is>
          <t>ARS</t>
        </is>
      </c>
      <c r="L108" s="48" t="n">
        <v>0</v>
      </c>
      <c r="M108" s="48" t="n">
        <v>19669.39</v>
      </c>
      <c r="N108" s="5">
        <f>IFERROR(VLOOKUP(E108,[1]Total!$D$1:$M$446,10,0),0)</f>
        <v/>
      </c>
      <c r="O108" s="11">
        <f>M108/SUM($M$2:$M$679)</f>
        <v/>
      </c>
      <c r="P108" s="49">
        <f>IFERROR(M108/I108,0)</f>
        <v/>
      </c>
      <c r="Q108" s="50" t="n"/>
      <c r="R108" s="8">
        <f>I108-Q108</f>
        <v/>
      </c>
      <c r="S108" s="49">
        <f>$AK108*R108</f>
        <v/>
      </c>
      <c r="U108" s="39" t="inlineStr">
        <is>
          <t>Stock SAP</t>
        </is>
      </c>
      <c r="V108" s="39" t="inlineStr">
        <is>
          <t>Medicamentos</t>
        </is>
      </c>
      <c r="W108" s="39" t="inlineStr">
        <is>
          <t>Dentro del alcance</t>
        </is>
      </c>
      <c r="X108" s="37" t="inlineStr">
        <is>
          <t>Alta</t>
        </is>
      </c>
      <c r="Y108" s="39" t="inlineStr">
        <is>
          <t>Homologado – confianza Alta</t>
        </is>
      </c>
      <c r="Z108" s="38" t="inlineStr">
        <is>
          <t>Dar de baja en SAP</t>
        </is>
      </c>
      <c r="AA108" s="39" t="inlineStr">
        <is>
          <t>MED61</t>
        </is>
      </c>
      <c r="AB108" s="39" t="inlineStr">
        <is>
          <t>Diclofenac + Pridinol Comp x 50/4 mg</t>
        </is>
      </c>
      <c r="AC108" s="39" t="inlineStr">
        <is>
          <t>Homologación por código Avain (master M01-004)</t>
        </is>
      </c>
      <c r="AD108" s="39" t="inlineStr">
        <is>
          <t>No</t>
        </is>
      </c>
      <c r="AE108" s="39" t="n"/>
      <c r="AF108" s="39" t="inlineStr">
        <is>
          <t>Sí</t>
        </is>
      </c>
      <c r="AG108" s="39" t="inlineStr">
        <is>
          <t>M01-004</t>
        </is>
      </c>
      <c r="AH108" s="51" t="n"/>
      <c r="AI108" s="51" t="n"/>
      <c r="AJ108" s="51" t="n"/>
      <c r="AK108" s="52" t="n">
        <v>109.2744041450777</v>
      </c>
      <c r="AL108" s="52" t="n"/>
      <c r="AM108" s="52" t="n"/>
      <c r="AN108" s="41" t="inlineStr">
        <is>
          <t>Valorización a validar: relación de cantidades 77 a 1 entre SAP y el recuento físico. Sugiere distinta unidad de medida (SAP por caja o envase y el recuento por unidad). La diferencia económica de esta fila no debe tomarse como definitiva.</t>
        </is>
      </c>
      <c r="AO108" s="39" t="inlineStr">
        <is>
          <t>La cantidad física del material se imputó en la fila 98 (primera fila del material). Homologación: confianza base Alta + confianza SAP Alta → Alta. El material ocupa 3 filas en la hoja 1120 SJ (lote/almacén). La cantidad SAP y la física de esta vista son el total del material.</t>
        </is>
      </c>
    </row>
    <row r="109">
      <c r="A109" s="5" t="inlineStr">
        <is>
          <t>1005142</t>
        </is>
      </c>
      <c r="B109" s="5" t="inlineStr">
        <is>
          <t>KLONADRYL ANT 50MG COMP</t>
        </is>
      </c>
      <c r="C109" s="5" t="inlineStr">
        <is>
          <t>X7501</t>
        </is>
      </c>
      <c r="D109" s="5" t="inlineStr">
        <is>
          <t>033</t>
        </is>
      </c>
      <c r="E109" s="5" t="inlineStr">
        <is>
          <t>ZMED</t>
        </is>
      </c>
      <c r="F109" s="5" t="inlineStr">
        <is>
          <t>1120</t>
        </is>
      </c>
      <c r="G109" s="5" t="inlineStr">
        <is>
          <t>2021</t>
        </is>
      </c>
      <c r="H109" s="5" t="inlineStr">
        <is>
          <t>C/U</t>
        </is>
      </c>
      <c r="I109" s="6" t="n">
        <v>180</v>
      </c>
      <c r="J109" s="6" t="n">
        <v>0</v>
      </c>
      <c r="K109" s="5" t="inlineStr">
        <is>
          <t>ARS</t>
        </is>
      </c>
      <c r="L109" s="48" t="n">
        <v>0</v>
      </c>
      <c r="M109" s="48" t="n">
        <v>14706</v>
      </c>
      <c r="N109" s="5">
        <f>IFERROR(VLOOKUP(E109,[1]Total!$D$1:$M$446,10,0),0)</f>
        <v/>
      </c>
      <c r="O109" s="11">
        <f>M109/SUM($M$2:$M$679)</f>
        <v/>
      </c>
      <c r="P109" s="49">
        <f>IFERROR(M109/I109,0)</f>
        <v/>
      </c>
      <c r="Q109" s="50" t="n"/>
      <c r="R109" s="8">
        <f>I109-Q109</f>
        <v/>
      </c>
      <c r="S109" s="49">
        <f>$AK109*R109</f>
        <v/>
      </c>
      <c r="U109" s="39" t="inlineStr">
        <is>
          <t>Stock SAP</t>
        </is>
      </c>
      <c r="V109" s="39" t="inlineStr">
        <is>
          <t>Medicamentos</t>
        </is>
      </c>
      <c r="W109" s="39" t="inlineStr">
        <is>
          <t>Dentro del alcance</t>
        </is>
      </c>
      <c r="X109" s="39" t="n"/>
      <c r="Y109" s="39" t="inlineStr">
        <is>
          <t>Sin recuento físico en el inventario de Avain</t>
        </is>
      </c>
      <c r="Z109" s="40" t="inlineStr">
        <is>
          <t>Sin recuento físico</t>
        </is>
      </c>
      <c r="AA109" s="39" t="n"/>
      <c r="AB109" s="39" t="n"/>
      <c r="AC109" s="39" t="n"/>
      <c r="AD109" s="39" t="n"/>
      <c r="AE109" s="39" t="n"/>
      <c r="AF109" s="39" t="n"/>
      <c r="AG109" s="39" t="n"/>
      <c r="AH109" s="51" t="n">
        <v>210</v>
      </c>
      <c r="AI109" s="51">
        <f>Q109</f>
        <v/>
      </c>
      <c r="AJ109" s="51">
        <f>$AH109-$AI109</f>
        <v/>
      </c>
      <c r="AK109" s="52" t="n">
        <v>81.7</v>
      </c>
      <c r="AL109" s="52">
        <f>$AJ109*$AK109</f>
        <v/>
      </c>
      <c r="AM109" s="52">
        <f>$AI109*$AK109</f>
        <v/>
      </c>
      <c r="AN109" s="39" t="n"/>
      <c r="AO109" s="39" t="inlineStr">
        <is>
          <t>El material ocupa 2 filas en la hoja 1120 SJ (lote/almacén). La cantidad SAP y la física de esta vista son el total del material.</t>
        </is>
      </c>
    </row>
    <row r="110">
      <c r="A110" s="5" t="inlineStr">
        <is>
          <t>3000886</t>
        </is>
      </c>
      <c r="B110" s="5" t="inlineStr">
        <is>
          <t>MEDIAS TERMICAS LARGAS</t>
        </is>
      </c>
      <c r="C110" s="5" t="n"/>
      <c r="D110" s="5" t="inlineStr">
        <is>
          <t>INDU</t>
        </is>
      </c>
      <c r="E110" s="5" t="inlineStr">
        <is>
          <t>ZUNI</t>
        </is>
      </c>
      <c r="F110" s="5" t="inlineStr">
        <is>
          <t>1120</t>
        </is>
      </c>
      <c r="G110" s="5" t="inlineStr">
        <is>
          <t>2040</t>
        </is>
      </c>
      <c r="H110" s="5" t="inlineStr">
        <is>
          <t>C/U</t>
        </is>
      </c>
      <c r="I110" s="6" t="n">
        <v>169</v>
      </c>
      <c r="J110" s="6" t="n">
        <v>0</v>
      </c>
      <c r="K110" s="5" t="inlineStr">
        <is>
          <t>ARS</t>
        </is>
      </c>
      <c r="L110" s="48" t="n">
        <v>0</v>
      </c>
      <c r="M110" s="48" t="n">
        <v>1523088.12</v>
      </c>
      <c r="N110" s="5">
        <f>IFERROR(VLOOKUP(E110,[1]Total!$D$1:$M$446,10,0),0)</f>
        <v/>
      </c>
      <c r="O110" s="11">
        <f>M110/SUM($M$2:$M$679)</f>
        <v/>
      </c>
      <c r="P110" s="49">
        <f>IFERROR(M110/I110,0)</f>
        <v/>
      </c>
      <c r="Q110" s="50" t="n"/>
      <c r="R110" s="8">
        <f>I110-Q110</f>
        <v/>
      </c>
      <c r="S110" s="49">
        <f>$AK110*R110</f>
        <v/>
      </c>
      <c r="U110" s="39" t="inlineStr">
        <is>
          <t>Stock SAP</t>
        </is>
      </c>
      <c r="V110" s="39" t="inlineStr">
        <is>
          <t>Uniformes</t>
        </is>
      </c>
      <c r="W110" s="39" t="inlineStr">
        <is>
          <t>Fuera del alcance</t>
        </is>
      </c>
      <c r="X110" s="39" t="n"/>
      <c r="Y110" s="39" t="inlineStr">
        <is>
          <t>No aplica: uniformes, clasificación que el inventario físico de Farmacia no releva</t>
        </is>
      </c>
      <c r="Z110" s="40" t="inlineStr">
        <is>
          <t>Fuera del alcance del inventario físico</t>
        </is>
      </c>
      <c r="AA110" s="39" t="n"/>
      <c r="AB110" s="39" t="n"/>
      <c r="AC110" s="39" t="n"/>
      <c r="AD110" s="39" t="n"/>
      <c r="AE110" s="39" t="n"/>
      <c r="AF110" s="39" t="n"/>
      <c r="AG110" s="39" t="n"/>
      <c r="AH110" s="51" t="n">
        <v>169</v>
      </c>
      <c r="AI110" s="51">
        <f>Q110</f>
        <v/>
      </c>
      <c r="AJ110" s="51">
        <f>$AH110-$AI110</f>
        <v/>
      </c>
      <c r="AK110" s="52" t="n">
        <v>9012.355739644971</v>
      </c>
      <c r="AL110" s="52">
        <f>$AJ110*$AK110</f>
        <v/>
      </c>
      <c r="AM110" s="52">
        <f>$AI110*$AK110</f>
        <v/>
      </c>
      <c r="AN110" s="39" t="n"/>
      <c r="AO110" s="39" t="n"/>
    </row>
    <row r="111">
      <c r="A111" s="5" t="inlineStr">
        <is>
          <t>1000089</t>
        </is>
      </c>
      <c r="B111" s="5" t="inlineStr">
        <is>
          <t>SOLUCION FISIOLOGICA DE 500CC</t>
        </is>
      </c>
      <c r="C111" s="5" t="inlineStr">
        <is>
          <t>18500</t>
        </is>
      </c>
      <c r="D111" s="5" t="inlineStr">
        <is>
          <t>033</t>
        </is>
      </c>
      <c r="E111" s="5" t="inlineStr">
        <is>
          <t>ZMED</t>
        </is>
      </c>
      <c r="F111" s="5" t="inlineStr">
        <is>
          <t>1120</t>
        </is>
      </c>
      <c r="G111" s="5" t="inlineStr">
        <is>
          <t>2021</t>
        </is>
      </c>
      <c r="H111" s="5" t="inlineStr">
        <is>
          <t>C/U</t>
        </is>
      </c>
      <c r="I111" s="6" t="n">
        <v>168</v>
      </c>
      <c r="J111" s="6" t="n">
        <v>0</v>
      </c>
      <c r="K111" s="5" t="inlineStr">
        <is>
          <t>ARS</t>
        </is>
      </c>
      <c r="L111" s="48" t="n">
        <v>0</v>
      </c>
      <c r="M111" s="48" t="n">
        <v>243182.89</v>
      </c>
      <c r="N111" s="5">
        <f>IFERROR(VLOOKUP(E111,[1]Total!$D$1:$M$446,10,0),0)</f>
        <v/>
      </c>
      <c r="O111" s="11">
        <f>M111/SUM($M$2:$M$679)</f>
        <v/>
      </c>
      <c r="P111" s="49">
        <f>IFERROR(M111/I111,0)</f>
        <v/>
      </c>
      <c r="Q111" s="50" t="n"/>
      <c r="R111" s="8">
        <f>I111-Q111</f>
        <v/>
      </c>
      <c r="S111" s="49">
        <f>$AK111*R111</f>
        <v/>
      </c>
      <c r="U111" s="39" t="inlineStr">
        <is>
          <t>Stock SAP</t>
        </is>
      </c>
      <c r="V111" s="39" t="inlineStr">
        <is>
          <t>Medicamentos</t>
        </is>
      </c>
      <c r="W111" s="39" t="inlineStr">
        <is>
          <t>Dentro del alcance</t>
        </is>
      </c>
      <c r="X111" s="42" t="inlineStr">
        <is>
          <t>Media</t>
        </is>
      </c>
      <c r="Y111" s="39" t="inlineStr">
        <is>
          <t>Homologado – confianza Media – pendiente de validación</t>
        </is>
      </c>
      <c r="Z111" s="38" t="inlineStr">
        <is>
          <t>Dar de baja en SAP</t>
        </is>
      </c>
      <c r="AA111" s="39" t="inlineStr">
        <is>
          <t>MED168</t>
        </is>
      </c>
      <c r="AB111" s="39" t="inlineStr">
        <is>
          <t>Solucion fisiológica x 500 ml</t>
        </is>
      </c>
      <c r="AC111" s="39" t="inlineStr">
        <is>
          <t>Homologación por código Avain (master M13-001)</t>
        </is>
      </c>
      <c r="AD111" s="39" t="inlineStr">
        <is>
          <t>No</t>
        </is>
      </c>
      <c r="AE111" s="39" t="n"/>
      <c r="AF111" s="39" t="inlineStr">
        <is>
          <t>Sí</t>
        </is>
      </c>
      <c r="AG111" s="39" t="inlineStr">
        <is>
          <t>M13-001</t>
        </is>
      </c>
      <c r="AH111" s="51" t="n"/>
      <c r="AI111" s="51" t="n"/>
      <c r="AJ111" s="51" t="n"/>
      <c r="AK111" s="52" t="n">
        <v>1447.517246262785</v>
      </c>
      <c r="AL111" s="52" t="n"/>
      <c r="AM111" s="52" t="n"/>
      <c r="AN111" s="39" t="n"/>
      <c r="AO111" s="39" t="inlineStr">
        <is>
          <t>La cantidad física del material se imputó en la fila 57 (primera fila del material). Homologación: confianza base Media + confianza SAP Alta → Media. Otros códigos SAP del master no están en el stock de este centro: 1005145. El material ocupa 11 filas en la hoja 1120 SJ (lote/almacén). La cantidad SAP y la física de esta vista son el total del material.</t>
        </is>
      </c>
    </row>
    <row r="112">
      <c r="A112" s="5" t="inlineStr">
        <is>
          <t>1000509</t>
        </is>
      </c>
      <c r="B112" s="5" t="inlineStr">
        <is>
          <t>DICLOFENAC + PRIDINOL</t>
        </is>
      </c>
      <c r="C112" s="5" t="inlineStr">
        <is>
          <t>00000</t>
        </is>
      </c>
      <c r="D112" s="5" t="inlineStr">
        <is>
          <t>033</t>
        </is>
      </c>
      <c r="E112" s="5" t="inlineStr">
        <is>
          <t>ZMED</t>
        </is>
      </c>
      <c r="F112" s="5" t="inlineStr">
        <is>
          <t>1120</t>
        </is>
      </c>
      <c r="G112" s="5" t="inlineStr">
        <is>
          <t>2021</t>
        </is>
      </c>
      <c r="H112" s="5" t="inlineStr">
        <is>
          <t>C/U</t>
        </is>
      </c>
      <c r="I112" s="6" t="n">
        <v>163</v>
      </c>
      <c r="J112" s="6" t="n">
        <v>0</v>
      </c>
      <c r="K112" s="5" t="inlineStr">
        <is>
          <t>ARS</t>
        </is>
      </c>
      <c r="L112" s="48" t="n">
        <v>0</v>
      </c>
      <c r="M112" s="48" t="n">
        <v>67604.94</v>
      </c>
      <c r="N112" s="5">
        <f>IFERROR(VLOOKUP(E112,[1]Total!$D$1:$M$446,10,0),0)</f>
        <v/>
      </c>
      <c r="O112" s="11">
        <f>M112/SUM($M$2:$M$679)</f>
        <v/>
      </c>
      <c r="P112" s="49">
        <f>IFERROR(M112/I112,0)</f>
        <v/>
      </c>
      <c r="Q112" s="50" t="n"/>
      <c r="R112" s="8">
        <f>I112-Q112</f>
        <v/>
      </c>
      <c r="S112" s="49">
        <f>$AK112*R112</f>
        <v/>
      </c>
      <c r="U112" s="39" t="inlineStr">
        <is>
          <t>Stock SAP</t>
        </is>
      </c>
      <c r="V112" s="39" t="inlineStr">
        <is>
          <t>Medicamentos</t>
        </is>
      </c>
      <c r="W112" s="39" t="inlineStr">
        <is>
          <t>Dentro del alcance</t>
        </is>
      </c>
      <c r="X112" s="39" t="n"/>
      <c r="Y112" s="39" t="inlineStr">
        <is>
          <t>Sin recuento físico en el inventario de Avain</t>
        </is>
      </c>
      <c r="Z112" s="40" t="inlineStr">
        <is>
          <t>Sin recuento físico</t>
        </is>
      </c>
      <c r="AA112" s="39" t="n"/>
      <c r="AB112" s="39" t="n"/>
      <c r="AC112" s="39" t="n"/>
      <c r="AD112" s="39" t="n"/>
      <c r="AE112" s="39" t="n"/>
      <c r="AF112" s="39" t="n"/>
      <c r="AG112" s="39" t="n"/>
      <c r="AH112" s="51" t="n">
        <v>443</v>
      </c>
      <c r="AI112" s="51">
        <f>Q112</f>
        <v/>
      </c>
      <c r="AJ112" s="51">
        <f>$AH112-$AI112</f>
        <v/>
      </c>
      <c r="AK112" s="52" t="n">
        <v>414.7542437923249</v>
      </c>
      <c r="AL112" s="52">
        <f>$AJ112*$AK112</f>
        <v/>
      </c>
      <c r="AM112" s="52">
        <f>$AI112*$AK112</f>
        <v/>
      </c>
      <c r="AN112" s="39" t="n"/>
      <c r="AO112" s="39" t="inlineStr">
        <is>
          <t>El material ocupa 7 filas en la hoja 1120 SJ (lote/almacén). La cantidad SAP y la física de esta vista son el total del material.</t>
        </is>
      </c>
    </row>
    <row r="113">
      <c r="A113" s="5" t="inlineStr">
        <is>
          <t>1000089</t>
        </is>
      </c>
      <c r="B113" s="5" t="inlineStr">
        <is>
          <t>SOLUCION FISIOLOGICA DE 500CC</t>
        </is>
      </c>
      <c r="C113" s="5" t="inlineStr">
        <is>
          <t>23203</t>
        </is>
      </c>
      <c r="D113" s="5" t="inlineStr">
        <is>
          <t>033</t>
        </is>
      </c>
      <c r="E113" s="5" t="inlineStr">
        <is>
          <t>ZMED</t>
        </is>
      </c>
      <c r="F113" s="5" t="inlineStr">
        <is>
          <t>1120</t>
        </is>
      </c>
      <c r="G113" s="5" t="inlineStr">
        <is>
          <t>2021</t>
        </is>
      </c>
      <c r="H113" s="5" t="inlineStr">
        <is>
          <t>C/U</t>
        </is>
      </c>
      <c r="I113" s="6" t="n">
        <v>160</v>
      </c>
      <c r="J113" s="6" t="n">
        <v>0</v>
      </c>
      <c r="K113" s="5" t="inlineStr">
        <is>
          <t>ARS</t>
        </is>
      </c>
      <c r="L113" s="48" t="n">
        <v>0</v>
      </c>
      <c r="M113" s="48" t="n">
        <v>231602.76</v>
      </c>
      <c r="N113" s="5">
        <f>IFERROR(VLOOKUP(E113,[1]Total!$D$1:$M$446,10,0),0)</f>
        <v/>
      </c>
      <c r="O113" s="11">
        <f>M113/SUM($M$2:$M$679)</f>
        <v/>
      </c>
      <c r="P113" s="49">
        <f>IFERROR(M113/I113,0)</f>
        <v/>
      </c>
      <c r="Q113" s="50" t="n"/>
      <c r="R113" s="8">
        <f>I113-Q113</f>
        <v/>
      </c>
      <c r="S113" s="49">
        <f>$AK113*R113</f>
        <v/>
      </c>
      <c r="U113" s="39" t="inlineStr">
        <is>
          <t>Stock SAP</t>
        </is>
      </c>
      <c r="V113" s="39" t="inlineStr">
        <is>
          <t>Medicamentos</t>
        </is>
      </c>
      <c r="W113" s="39" t="inlineStr">
        <is>
          <t>Dentro del alcance</t>
        </is>
      </c>
      <c r="X113" s="42" t="inlineStr">
        <is>
          <t>Media</t>
        </is>
      </c>
      <c r="Y113" s="39" t="inlineStr">
        <is>
          <t>Homologado – confianza Media – pendiente de validación</t>
        </is>
      </c>
      <c r="Z113" s="38" t="inlineStr">
        <is>
          <t>Dar de baja en SAP</t>
        </is>
      </c>
      <c r="AA113" s="39" t="inlineStr">
        <is>
          <t>MED168</t>
        </is>
      </c>
      <c r="AB113" s="39" t="inlineStr">
        <is>
          <t>Solucion fisiológica x 500 ml</t>
        </is>
      </c>
      <c r="AC113" s="39" t="inlineStr">
        <is>
          <t>Homologación por código Avain (master M13-001)</t>
        </is>
      </c>
      <c r="AD113" s="39" t="inlineStr">
        <is>
          <t>No</t>
        </is>
      </c>
      <c r="AE113" s="39" t="n"/>
      <c r="AF113" s="39" t="inlineStr">
        <is>
          <t>Sí</t>
        </is>
      </c>
      <c r="AG113" s="39" t="inlineStr">
        <is>
          <t>M13-001</t>
        </is>
      </c>
      <c r="AH113" s="51" t="n"/>
      <c r="AI113" s="51" t="n"/>
      <c r="AJ113" s="51" t="n"/>
      <c r="AK113" s="52" t="n">
        <v>1447.517246262785</v>
      </c>
      <c r="AL113" s="52" t="n"/>
      <c r="AM113" s="52" t="n"/>
      <c r="AN113" s="39" t="n"/>
      <c r="AO113" s="39" t="inlineStr">
        <is>
          <t>La cantidad física del material se imputó en la fila 57 (primera fila del material). Homologación: confianza base Media + confianza SAP Alta → Media. Otros códigos SAP del master no están en el stock de este centro: 1005145. El material ocupa 11 filas en la hoja 1120 SJ (lote/almacén). La cantidad SAP y la física de esta vista son el total del material.</t>
        </is>
      </c>
    </row>
    <row r="114">
      <c r="A114" s="5" t="inlineStr">
        <is>
          <t>1005092</t>
        </is>
      </c>
      <c r="B114" s="5" t="inlineStr">
        <is>
          <t>BUTEFINA 500MG X 80COMP</t>
        </is>
      </c>
      <c r="C114" s="5" t="inlineStr">
        <is>
          <t>366</t>
        </is>
      </c>
      <c r="D114" s="5" t="inlineStr">
        <is>
          <t>033</t>
        </is>
      </c>
      <c r="E114" s="5" t="inlineStr">
        <is>
          <t>ZMED</t>
        </is>
      </c>
      <c r="F114" s="5" t="inlineStr">
        <is>
          <t>1120</t>
        </is>
      </c>
      <c r="G114" s="5" t="inlineStr">
        <is>
          <t>2021</t>
        </is>
      </c>
      <c r="H114" s="5" t="inlineStr">
        <is>
          <t>C/U</t>
        </is>
      </c>
      <c r="I114" s="6" t="n">
        <v>160</v>
      </c>
      <c r="J114" s="6" t="n">
        <v>0</v>
      </c>
      <c r="K114" s="5" t="inlineStr">
        <is>
          <t>ARS</t>
        </is>
      </c>
      <c r="L114" s="48" t="n">
        <v>0</v>
      </c>
      <c r="M114" s="48" t="n">
        <v>108856.95</v>
      </c>
      <c r="N114" s="5">
        <f>IFERROR(VLOOKUP(E114,[1]Total!$D$1:$M$446,10,0),0)</f>
        <v/>
      </c>
      <c r="O114" s="11">
        <f>M114/SUM($M$2:$M$679)</f>
        <v/>
      </c>
      <c r="P114" s="49">
        <f>IFERROR(M114/I114,0)</f>
        <v/>
      </c>
      <c r="Q114" s="50" t="n"/>
      <c r="R114" s="8">
        <f>I114-Q114</f>
        <v/>
      </c>
      <c r="S114" s="49">
        <f>$AK114*R114</f>
        <v/>
      </c>
      <c r="U114" s="39" t="inlineStr">
        <is>
          <t>Stock SAP</t>
        </is>
      </c>
      <c r="V114" s="39" t="inlineStr">
        <is>
          <t>Medicamentos</t>
        </is>
      </c>
      <c r="W114" s="39" t="inlineStr">
        <is>
          <t>Dentro del alcance</t>
        </is>
      </c>
      <c r="X114" s="39" t="n"/>
      <c r="Y114" s="39" t="inlineStr">
        <is>
          <t>Sin recuento físico en el inventario de Avain</t>
        </is>
      </c>
      <c r="Z114" s="40" t="inlineStr">
        <is>
          <t>Sin recuento físico</t>
        </is>
      </c>
      <c r="AA114" s="39" t="n"/>
      <c r="AB114" s="39" t="n"/>
      <c r="AC114" s="39" t="n"/>
      <c r="AD114" s="39" t="n"/>
      <c r="AE114" s="39" t="n"/>
      <c r="AF114" s="39" t="n"/>
      <c r="AG114" s="39" t="n"/>
      <c r="AH114" s="51" t="n">
        <v>160</v>
      </c>
      <c r="AI114" s="51">
        <f>Q114</f>
        <v/>
      </c>
      <c r="AJ114" s="51">
        <f>$AH114-$AI114</f>
        <v/>
      </c>
      <c r="AK114" s="52" t="n">
        <v>680.3559375</v>
      </c>
      <c r="AL114" s="52">
        <f>$AJ114*$AK114</f>
        <v/>
      </c>
      <c r="AM114" s="52">
        <f>$AI114*$AK114</f>
        <v/>
      </c>
      <c r="AN114" s="39" t="n"/>
      <c r="AO114" s="39" t="n"/>
    </row>
    <row r="115">
      <c r="A115" s="5" t="inlineStr">
        <is>
          <t>1000753</t>
        </is>
      </c>
      <c r="B115" s="5" t="inlineStr">
        <is>
          <t>MEDPREDNISONA</t>
        </is>
      </c>
      <c r="C115" s="5" t="n"/>
      <c r="D115" s="5" t="inlineStr">
        <is>
          <t>MEGE</t>
        </is>
      </c>
      <c r="E115" s="5" t="inlineStr">
        <is>
          <t>ZMED</t>
        </is>
      </c>
      <c r="F115" s="5" t="inlineStr">
        <is>
          <t>1120</t>
        </is>
      </c>
      <c r="G115" s="5" t="inlineStr">
        <is>
          <t>2021</t>
        </is>
      </c>
      <c r="H115" s="5" t="inlineStr">
        <is>
          <t>C/U</t>
        </is>
      </c>
      <c r="I115" s="6" t="n">
        <v>150</v>
      </c>
      <c r="J115" s="6" t="n">
        <v>0</v>
      </c>
      <c r="K115" s="5" t="inlineStr">
        <is>
          <t>ARS</t>
        </is>
      </c>
      <c r="L115" s="48" t="n">
        <v>0</v>
      </c>
      <c r="M115" s="48" t="n">
        <v>14385</v>
      </c>
      <c r="N115" s="5">
        <f>IFERROR(VLOOKUP(E115,[1]Total!$D$1:$M$446,10,0),0)</f>
        <v/>
      </c>
      <c r="O115" s="11">
        <f>M115/SUM($M$2:$M$679)</f>
        <v/>
      </c>
      <c r="P115" s="49">
        <f>IFERROR(M115/I115,0)</f>
        <v/>
      </c>
      <c r="Q115" s="50" t="n"/>
      <c r="R115" s="8">
        <f>I115-Q115</f>
        <v/>
      </c>
      <c r="S115" s="49">
        <f>$AK115*R115</f>
        <v/>
      </c>
      <c r="U115" s="39" t="inlineStr">
        <is>
          <t>Stock SAP</t>
        </is>
      </c>
      <c r="V115" s="39" t="inlineStr">
        <is>
          <t>Medicamentos</t>
        </is>
      </c>
      <c r="W115" s="39" t="inlineStr">
        <is>
          <t>Dentro del alcance</t>
        </is>
      </c>
      <c r="X115" s="39" t="n"/>
      <c r="Y115" s="39" t="inlineStr">
        <is>
          <t>Sin recuento físico en el inventario de Avain</t>
        </is>
      </c>
      <c r="Z115" s="40" t="inlineStr">
        <is>
          <t>Sin recuento físico</t>
        </is>
      </c>
      <c r="AA115" s="39" t="n"/>
      <c r="AB115" s="39" t="n"/>
      <c r="AC115" s="39" t="n"/>
      <c r="AD115" s="39" t="n"/>
      <c r="AE115" s="39" t="n"/>
      <c r="AF115" s="39" t="n"/>
      <c r="AG115" s="39" t="n"/>
      <c r="AH115" s="51" t="n">
        <v>150</v>
      </c>
      <c r="AI115" s="51">
        <f>Q115</f>
        <v/>
      </c>
      <c r="AJ115" s="51">
        <f>$AH115-$AI115</f>
        <v/>
      </c>
      <c r="AK115" s="52" t="n">
        <v>95.90000000000001</v>
      </c>
      <c r="AL115" s="52">
        <f>$AJ115*$AK115</f>
        <v/>
      </c>
      <c r="AM115" s="52">
        <f>$AI115*$AK115</f>
        <v/>
      </c>
      <c r="AN115" s="39" t="n"/>
      <c r="AO115" s="39" t="n"/>
    </row>
    <row r="116">
      <c r="A116" s="5" t="inlineStr">
        <is>
          <t>2001218</t>
        </is>
      </c>
      <c r="B116" s="5" t="inlineStr">
        <is>
          <t>CATETER IV N° 16</t>
        </is>
      </c>
      <c r="C116" s="5" t="n"/>
      <c r="D116" s="5" t="inlineStr">
        <is>
          <t>MDES</t>
        </is>
      </c>
      <c r="E116" s="5" t="inlineStr">
        <is>
          <t>ZDES</t>
        </is>
      </c>
      <c r="F116" s="5" t="inlineStr">
        <is>
          <t>1120</t>
        </is>
      </c>
      <c r="G116" s="5" t="inlineStr">
        <is>
          <t>2021</t>
        </is>
      </c>
      <c r="H116" s="5" t="inlineStr">
        <is>
          <t>C/U</t>
        </is>
      </c>
      <c r="I116" s="6" t="n">
        <v>150</v>
      </c>
      <c r="J116" s="6" t="n">
        <v>0</v>
      </c>
      <c r="K116" s="5" t="inlineStr">
        <is>
          <t>ARS</t>
        </is>
      </c>
      <c r="L116" s="48" t="n">
        <v>0</v>
      </c>
      <c r="M116" s="48" t="n">
        <v>35110.5</v>
      </c>
      <c r="N116" s="5">
        <f>IFERROR(VLOOKUP(E116,[1]Total!$D$1:$M$446,10,0),0)</f>
        <v/>
      </c>
      <c r="O116" s="11">
        <f>M116/SUM($M$2:$M$679)</f>
        <v/>
      </c>
      <c r="P116" s="49">
        <f>IFERROR(M116/I116,0)</f>
        <v/>
      </c>
      <c r="Q116" s="50" t="n"/>
      <c r="R116" s="8">
        <f>I116-Q116</f>
        <v/>
      </c>
      <c r="S116" s="49">
        <f>$AK116*R116</f>
        <v/>
      </c>
      <c r="U116" s="39" t="inlineStr">
        <is>
          <t>Stock SAP</t>
        </is>
      </c>
      <c r="V116" s="39" t="inlineStr">
        <is>
          <t>Descartables</t>
        </is>
      </c>
      <c r="W116" s="39" t="inlineStr">
        <is>
          <t>Dentro del alcance</t>
        </is>
      </c>
      <c r="X116" s="39" t="n"/>
      <c r="Y116" s="39" t="inlineStr">
        <is>
          <t>Sin recuento físico en el inventario de Avain</t>
        </is>
      </c>
      <c r="Z116" s="40" t="inlineStr">
        <is>
          <t>Sin recuento físico</t>
        </is>
      </c>
      <c r="AA116" s="39" t="n"/>
      <c r="AB116" s="39" t="n"/>
      <c r="AC116" s="39" t="n"/>
      <c r="AD116" s="39" t="n"/>
      <c r="AE116" s="39" t="n"/>
      <c r="AF116" s="39" t="n"/>
      <c r="AG116" s="39" t="n"/>
      <c r="AH116" s="51" t="n">
        <v>150</v>
      </c>
      <c r="AI116" s="51">
        <f>Q116</f>
        <v/>
      </c>
      <c r="AJ116" s="51">
        <f>$AH116-$AI116</f>
        <v/>
      </c>
      <c r="AK116" s="52" t="n">
        <v>234.07</v>
      </c>
      <c r="AL116" s="52">
        <f>$AJ116*$AK116</f>
        <v/>
      </c>
      <c r="AM116" s="52">
        <f>$AI116*$AK116</f>
        <v/>
      </c>
      <c r="AN116" s="39" t="n"/>
      <c r="AO116" s="39" t="n"/>
    </row>
    <row r="117">
      <c r="A117" s="5" t="inlineStr">
        <is>
          <t>2000185</t>
        </is>
      </c>
      <c r="B117" s="5" t="inlineStr">
        <is>
          <t>PROLONGADOR DE JERINGA BT 26 X 1.5 MTRS</t>
        </is>
      </c>
      <c r="C117" s="5" t="n"/>
      <c r="D117" s="5" t="inlineStr">
        <is>
          <t>033</t>
        </is>
      </c>
      <c r="E117" s="5" t="inlineStr">
        <is>
          <t>ZDES</t>
        </is>
      </c>
      <c r="F117" s="5" t="inlineStr">
        <is>
          <t>1120</t>
        </is>
      </c>
      <c r="G117" s="5" t="inlineStr">
        <is>
          <t>2021</t>
        </is>
      </c>
      <c r="H117" s="5" t="inlineStr">
        <is>
          <t>C/U</t>
        </is>
      </c>
      <c r="I117" s="6" t="n">
        <v>136</v>
      </c>
      <c r="J117" s="6" t="n">
        <v>0</v>
      </c>
      <c r="K117" s="5" t="inlineStr">
        <is>
          <t>ARS</t>
        </is>
      </c>
      <c r="L117" s="48" t="n">
        <v>0</v>
      </c>
      <c r="M117" s="48" t="n">
        <v>303664.88</v>
      </c>
      <c r="N117" s="5">
        <f>IFERROR(VLOOKUP(E117,[1]Total!$D$1:$M$446,10,0),0)</f>
        <v/>
      </c>
      <c r="O117" s="11">
        <f>M117/SUM($M$2:$M$679)</f>
        <v/>
      </c>
      <c r="P117" s="49">
        <f>IFERROR(M117/I117,0)</f>
        <v/>
      </c>
      <c r="Q117" s="50" t="n"/>
      <c r="R117" s="8">
        <f>I117-Q117</f>
        <v/>
      </c>
      <c r="S117" s="49">
        <f>$AK117*R117</f>
        <v/>
      </c>
      <c r="U117" s="39" t="inlineStr">
        <is>
          <t>Stock SAP</t>
        </is>
      </c>
      <c r="V117" s="39" t="inlineStr">
        <is>
          <t>Descartables</t>
        </is>
      </c>
      <c r="W117" s="39" t="inlineStr">
        <is>
          <t>Dentro del alcance</t>
        </is>
      </c>
      <c r="X117" s="39" t="n"/>
      <c r="Y117" s="39" t="inlineStr">
        <is>
          <t>Sin recuento físico en el inventario de Avain</t>
        </is>
      </c>
      <c r="Z117" s="40" t="inlineStr">
        <is>
          <t>Sin recuento físico</t>
        </is>
      </c>
      <c r="AA117" s="39" t="n"/>
      <c r="AB117" s="39" t="n"/>
      <c r="AC117" s="39" t="n"/>
      <c r="AD117" s="39" t="n"/>
      <c r="AE117" s="39" t="n"/>
      <c r="AF117" s="39" t="n"/>
      <c r="AG117" s="39" t="n"/>
      <c r="AH117" s="51" t="n">
        <v>136</v>
      </c>
      <c r="AI117" s="51">
        <f>Q117</f>
        <v/>
      </c>
      <c r="AJ117" s="51">
        <f>$AH117-$AI117</f>
        <v/>
      </c>
      <c r="AK117" s="52" t="n">
        <v>2232.83</v>
      </c>
      <c r="AL117" s="52">
        <f>$AJ117*$AK117</f>
        <v/>
      </c>
      <c r="AM117" s="52">
        <f>$AI117*$AK117</f>
        <v/>
      </c>
      <c r="AN117" s="39" t="n"/>
      <c r="AO117" s="39" t="n"/>
    </row>
    <row r="118">
      <c r="A118" s="5" t="inlineStr">
        <is>
          <t>1000059</t>
        </is>
      </c>
      <c r="B118" s="5" t="inlineStr">
        <is>
          <t>BUTIL BROMURO DE HIOSCINA 20MG AMPOLLA</t>
        </is>
      </c>
      <c r="C118" s="5" t="inlineStr">
        <is>
          <t>120014</t>
        </is>
      </c>
      <c r="D118" s="5" t="inlineStr">
        <is>
          <t>033</t>
        </is>
      </c>
      <c r="E118" s="5" t="inlineStr">
        <is>
          <t>ZMED</t>
        </is>
      </c>
      <c r="F118" s="5" t="inlineStr">
        <is>
          <t>1120</t>
        </is>
      </c>
      <c r="G118" s="5" t="inlineStr">
        <is>
          <t>2021</t>
        </is>
      </c>
      <c r="H118" s="5" t="inlineStr">
        <is>
          <t>C/U</t>
        </is>
      </c>
      <c r="I118" s="6" t="n">
        <v>130</v>
      </c>
      <c r="J118" s="6" t="n">
        <v>0</v>
      </c>
      <c r="K118" s="5" t="inlineStr">
        <is>
          <t>ARS</t>
        </is>
      </c>
      <c r="L118" s="48" t="n">
        <v>0</v>
      </c>
      <c r="M118" s="48" t="n">
        <v>69865.14</v>
      </c>
      <c r="N118" s="5">
        <f>IFERROR(VLOOKUP(E118,[1]Total!$D$1:$M$446,10,0),0)</f>
        <v/>
      </c>
      <c r="O118" s="11">
        <f>M118/SUM($M$2:$M$679)</f>
        <v/>
      </c>
      <c r="P118" s="49">
        <f>IFERROR(M118/I118,0)</f>
        <v/>
      </c>
      <c r="Q118" s="50" t="n"/>
      <c r="R118" s="8">
        <f>I118-Q118</f>
        <v/>
      </c>
      <c r="S118" s="49">
        <f>$AK118*R118</f>
        <v/>
      </c>
      <c r="U118" s="39" t="inlineStr">
        <is>
          <t>Stock SAP</t>
        </is>
      </c>
      <c r="V118" s="39" t="inlineStr">
        <is>
          <t>Medicamentos</t>
        </is>
      </c>
      <c r="W118" s="39" t="inlineStr">
        <is>
          <t>Dentro del alcance</t>
        </is>
      </c>
      <c r="X118" s="42" t="inlineStr">
        <is>
          <t>Media</t>
        </is>
      </c>
      <c r="Y118" s="39" t="inlineStr">
        <is>
          <t>Homologado – confianza Media – pendiente de validación</t>
        </is>
      </c>
      <c r="Z118" s="38" t="inlineStr">
        <is>
          <t>Dar de baja en SAP</t>
        </is>
      </c>
      <c r="AA118" s="39" t="inlineStr">
        <is>
          <t>MED100</t>
        </is>
      </c>
      <c r="AB118" s="39" t="inlineStr">
        <is>
          <t>Hioscina x 20 mg Amp x 1 ml</t>
        </is>
      </c>
      <c r="AC118" s="39" t="inlineStr">
        <is>
          <t>Homologación por código Avain (master M08-003)</t>
        </is>
      </c>
      <c r="AD118" s="39" t="inlineStr">
        <is>
          <t>No</t>
        </is>
      </c>
      <c r="AE118" s="39" t="n"/>
      <c r="AF118" s="39" t="inlineStr">
        <is>
          <t>Sí</t>
        </is>
      </c>
      <c r="AG118" s="39" t="inlineStr">
        <is>
          <t>M08-003</t>
        </is>
      </c>
      <c r="AH118" s="51" t="n"/>
      <c r="AI118" s="51" t="n"/>
      <c r="AJ118" s="51" t="n"/>
      <c r="AK118" s="52" t="n">
        <v>537.4241166666667</v>
      </c>
      <c r="AL118" s="52" t="n"/>
      <c r="AM118" s="52" t="n"/>
      <c r="AN118" s="39" t="n"/>
      <c r="AO118" s="39" t="inlineStr">
        <is>
          <t>La cantidad física del material se imputó en la fila 56 (primera fila del material). Homologación: confianza base Media + confianza SAP Alta → Media. El material ocupa 6 filas en la hoja 1120 SJ (lote/almacén). La cantidad SAP y la física de esta vista son el total del material.</t>
        </is>
      </c>
    </row>
    <row r="119">
      <c r="A119" s="5" t="inlineStr">
        <is>
          <t>1001129</t>
        </is>
      </c>
      <c r="B119" s="5" t="inlineStr">
        <is>
          <t>BUCOANGIN CARAM ANTIB X9</t>
        </is>
      </c>
      <c r="C119" s="5" t="inlineStr">
        <is>
          <t>29115</t>
        </is>
      </c>
      <c r="D119" s="5" t="inlineStr">
        <is>
          <t>MEGE</t>
        </is>
      </c>
      <c r="E119" s="5" t="inlineStr">
        <is>
          <t>ZMED</t>
        </is>
      </c>
      <c r="F119" s="5" t="inlineStr">
        <is>
          <t>1120</t>
        </is>
      </c>
      <c r="G119" s="5" t="inlineStr">
        <is>
          <t>2021</t>
        </is>
      </c>
      <c r="H119" s="5" t="inlineStr">
        <is>
          <t>C/U</t>
        </is>
      </c>
      <c r="I119" s="6" t="n">
        <v>130</v>
      </c>
      <c r="J119" s="6" t="n">
        <v>0</v>
      </c>
      <c r="K119" s="5" t="inlineStr">
        <is>
          <t>ARS</t>
        </is>
      </c>
      <c r="L119" s="48" t="n">
        <v>0</v>
      </c>
      <c r="M119" s="48" t="n">
        <v>385321.45</v>
      </c>
      <c r="N119" s="5">
        <f>IFERROR(VLOOKUP(E119,[1]Total!$D$1:$M$446,10,0),0)</f>
        <v/>
      </c>
      <c r="O119" s="11">
        <f>M119/SUM($M$2:$M$679)</f>
        <v/>
      </c>
      <c r="P119" s="49">
        <f>IFERROR(M119/I119,0)</f>
        <v/>
      </c>
      <c r="Q119" s="50" t="n"/>
      <c r="R119" s="8">
        <f>I119-Q119</f>
        <v/>
      </c>
      <c r="S119" s="49">
        <f>$AK119*R119</f>
        <v/>
      </c>
      <c r="U119" s="39" t="inlineStr">
        <is>
          <t>Stock SAP</t>
        </is>
      </c>
      <c r="V119" s="39" t="inlineStr">
        <is>
          <t>Medicamentos</t>
        </is>
      </c>
      <c r="W119" s="39" t="inlineStr">
        <is>
          <t>Dentro del alcance</t>
        </is>
      </c>
      <c r="X119" s="38" t="inlineStr">
        <is>
          <t>Baja</t>
        </is>
      </c>
      <c r="Y119" s="39" t="inlineStr">
        <is>
          <t>Homologado – confianza Baja – pendiente de validación</t>
        </is>
      </c>
      <c r="Z119" s="38" t="inlineStr">
        <is>
          <t>Dar de baja en SAP</t>
        </is>
      </c>
      <c r="AA119" s="39" t="inlineStr">
        <is>
          <t>MED30</t>
        </is>
      </c>
      <c r="AB119" s="39" t="inlineStr">
        <is>
          <t>Caramelos antigripales con benzocaina 20.7mg</t>
        </is>
      </c>
      <c r="AC119" s="39" t="inlineStr">
        <is>
          <t>Homologación por código Avain (master M01-017)</t>
        </is>
      </c>
      <c r="AD119" s="39" t="inlineStr">
        <is>
          <t>No</t>
        </is>
      </c>
      <c r="AE119" s="39" t="n"/>
      <c r="AF119" s="39" t="inlineStr">
        <is>
          <t>Sí</t>
        </is>
      </c>
      <c r="AG119" s="39" t="inlineStr">
        <is>
          <t>M01-017</t>
        </is>
      </c>
      <c r="AH119" s="51" t="n"/>
      <c r="AI119" s="51" t="n"/>
      <c r="AJ119" s="51" t="n"/>
      <c r="AK119" s="52" t="n">
        <v>2964.011099585062</v>
      </c>
      <c r="AL119" s="52" t="n"/>
      <c r="AM119" s="52" t="n"/>
      <c r="AN119" s="39" t="n"/>
      <c r="AO119" s="39" t="inlineStr">
        <is>
          <t>La cantidad física del material se imputó en la fila 48 (primera fila del material). Homologación: confianza base Baja + confianza SAP Alta → Baja. La nomenclatura del material imputado no respalda por sí sola la equivalencia (similitud 0.09); el vínculo proviene sólo de la homologación. Nivel degradado a Baja. El material ocupa 15 filas en la hoja 1120 SJ (lote/almacén). La cantidad SAP y la física de esta vista son el total del material.</t>
        </is>
      </c>
    </row>
    <row r="120">
      <c r="A120" s="5" t="inlineStr">
        <is>
          <t>3000884</t>
        </is>
      </c>
      <c r="B120" s="5" t="inlineStr">
        <is>
          <t>PASA MONTAÑAS TERMICOS</t>
        </is>
      </c>
      <c r="C120" s="5" t="n"/>
      <c r="D120" s="5" t="inlineStr">
        <is>
          <t>INDU</t>
        </is>
      </c>
      <c r="E120" s="5" t="inlineStr">
        <is>
          <t>ZUNI</t>
        </is>
      </c>
      <c r="F120" s="5" t="inlineStr">
        <is>
          <t>1120</t>
        </is>
      </c>
      <c r="G120" s="5" t="inlineStr">
        <is>
          <t>2040</t>
        </is>
      </c>
      <c r="H120" s="5" t="inlineStr">
        <is>
          <t>C/U</t>
        </is>
      </c>
      <c r="I120" s="6" t="n">
        <v>129</v>
      </c>
      <c r="J120" s="6" t="n">
        <v>0</v>
      </c>
      <c r="K120" s="5" t="inlineStr">
        <is>
          <t>ARS</t>
        </is>
      </c>
      <c r="L120" s="48" t="n">
        <v>0</v>
      </c>
      <c r="M120" s="48" t="n">
        <v>909966.4300000001</v>
      </c>
      <c r="N120" s="5">
        <f>IFERROR(VLOOKUP(E120,[1]Total!$D$1:$M$446,10,0),0)</f>
        <v/>
      </c>
      <c r="O120" s="11">
        <f>M120/SUM($M$2:$M$679)</f>
        <v/>
      </c>
      <c r="P120" s="49">
        <f>IFERROR(M120/I120,0)</f>
        <v/>
      </c>
      <c r="Q120" s="50" t="n"/>
      <c r="R120" s="8">
        <f>I120-Q120</f>
        <v/>
      </c>
      <c r="S120" s="49">
        <f>$AK120*R120</f>
        <v/>
      </c>
      <c r="U120" s="39" t="inlineStr">
        <is>
          <t>Stock SAP</t>
        </is>
      </c>
      <c r="V120" s="39" t="inlineStr">
        <is>
          <t>Uniformes</t>
        </is>
      </c>
      <c r="W120" s="39" t="inlineStr">
        <is>
          <t>Fuera del alcance</t>
        </is>
      </c>
      <c r="X120" s="39" t="n"/>
      <c r="Y120" s="39" t="inlineStr">
        <is>
          <t>No aplica: uniformes, clasificación que el inventario físico de Farmacia no releva</t>
        </is>
      </c>
      <c r="Z120" s="40" t="inlineStr">
        <is>
          <t>Fuera del alcance del inventario físico</t>
        </is>
      </c>
      <c r="AA120" s="39" t="n"/>
      <c r="AB120" s="39" t="n"/>
      <c r="AC120" s="39" t="n"/>
      <c r="AD120" s="39" t="n"/>
      <c r="AE120" s="39" t="n"/>
      <c r="AF120" s="39" t="n"/>
      <c r="AG120" s="39" t="n"/>
      <c r="AH120" s="51" t="n">
        <v>129</v>
      </c>
      <c r="AI120" s="51">
        <f>Q120</f>
        <v/>
      </c>
      <c r="AJ120" s="51">
        <f>$AH120-$AI120</f>
        <v/>
      </c>
      <c r="AK120" s="52" t="n">
        <v>7054.003333333334</v>
      </c>
      <c r="AL120" s="52">
        <f>$AJ120*$AK120</f>
        <v/>
      </c>
      <c r="AM120" s="52">
        <f>$AI120*$AK120</f>
        <v/>
      </c>
      <c r="AN120" s="39" t="n"/>
      <c r="AO120" s="39" t="n"/>
    </row>
    <row r="121">
      <c r="A121" s="5" t="inlineStr">
        <is>
          <t>1000524</t>
        </is>
      </c>
      <c r="B121" s="5" t="inlineStr">
        <is>
          <t>OMEPRAZOL DE 40 MG AMPOLLAS</t>
        </is>
      </c>
      <c r="C121" s="5" t="inlineStr">
        <is>
          <t>00000</t>
        </is>
      </c>
      <c r="D121" s="5" t="inlineStr">
        <is>
          <t>033</t>
        </is>
      </c>
      <c r="E121" s="5" t="inlineStr">
        <is>
          <t>ZMED</t>
        </is>
      </c>
      <c r="F121" s="5" t="inlineStr">
        <is>
          <t>1120</t>
        </is>
      </c>
      <c r="G121" s="5" t="inlineStr">
        <is>
          <t>2021</t>
        </is>
      </c>
      <c r="H121" s="5" t="inlineStr">
        <is>
          <t>C/U</t>
        </is>
      </c>
      <c r="I121" s="6" t="n">
        <v>125</v>
      </c>
      <c r="J121" s="6" t="n">
        <v>0</v>
      </c>
      <c r="K121" s="5" t="inlineStr">
        <is>
          <t>ARS</t>
        </is>
      </c>
      <c r="L121" s="48" t="n">
        <v>0</v>
      </c>
      <c r="M121" s="48" t="n">
        <v>289740.03</v>
      </c>
      <c r="N121" s="5">
        <f>IFERROR(VLOOKUP(E121,[1]Total!$D$1:$M$446,10,0),0)</f>
        <v/>
      </c>
      <c r="O121" s="11">
        <f>M121/SUM($M$2:$M$679)</f>
        <v/>
      </c>
      <c r="P121" s="49">
        <f>IFERROR(M121/I121,0)</f>
        <v/>
      </c>
      <c r="Q121" s="50" t="n">
        <v>17</v>
      </c>
      <c r="R121" s="8">
        <f>I121-Q121</f>
        <v/>
      </c>
      <c r="S121" s="49">
        <f>$AK121*R121</f>
        <v/>
      </c>
      <c r="U121" s="39" t="inlineStr">
        <is>
          <t>Stock SAP</t>
        </is>
      </c>
      <c r="V121" s="39" t="inlineStr">
        <is>
          <t>Medicamentos</t>
        </is>
      </c>
      <c r="W121" s="39" t="inlineStr">
        <is>
          <t>Dentro del alcance</t>
        </is>
      </c>
      <c r="X121" s="42" t="inlineStr">
        <is>
          <t>Media</t>
        </is>
      </c>
      <c r="Y121" s="39" t="inlineStr">
        <is>
          <t>Homologado – confianza Media – pendiente de validación</t>
        </is>
      </c>
      <c r="Z121" s="38" t="inlineStr">
        <is>
          <t>Dar de baja en SAP</t>
        </is>
      </c>
      <c r="AA121" s="39" t="inlineStr">
        <is>
          <t>MED147</t>
        </is>
      </c>
      <c r="AB121" s="39" t="inlineStr">
        <is>
          <t>Omeprazol 40 mg Fco amp polvo p/ rest</t>
        </is>
      </c>
      <c r="AC121" s="39" t="inlineStr">
        <is>
          <t>Homologación por código Avain (master M08-006)</t>
        </is>
      </c>
      <c r="AD121" s="39" t="inlineStr">
        <is>
          <t>No</t>
        </is>
      </c>
      <c r="AE121" s="39" t="n"/>
      <c r="AF121" s="39" t="inlineStr">
        <is>
          <t>Sí</t>
        </is>
      </c>
      <c r="AG121" s="39" t="inlineStr">
        <is>
          <t>M08-006</t>
        </is>
      </c>
      <c r="AH121" s="51" t="n">
        <v>234</v>
      </c>
      <c r="AI121" s="51">
        <f>Q121</f>
        <v/>
      </c>
      <c r="AJ121" s="51">
        <f>$AH121-$AI121</f>
        <v/>
      </c>
      <c r="AK121" s="52" t="n">
        <v>2317.920256410257</v>
      </c>
      <c r="AL121" s="52">
        <f>$AJ121*$AK121</f>
        <v/>
      </c>
      <c r="AM121" s="52">
        <f>$AI121*$AK121</f>
        <v/>
      </c>
      <c r="AN121" s="39" t="n"/>
      <c r="AO121" s="39" t="inlineStr">
        <is>
          <t>Homologación: confianza base Alta + confianza SAP Media → Media. El material ocupa 4 filas en la hoja 1120 SJ (lote/almacén). La cantidad SAP y la física de esta vista son el total del material.</t>
        </is>
      </c>
    </row>
    <row r="122">
      <c r="A122" s="5" t="inlineStr">
        <is>
          <t>1000089</t>
        </is>
      </c>
      <c r="B122" s="5" t="inlineStr">
        <is>
          <t>SOLUCION FISIOLOGICA DE 500CC</t>
        </is>
      </c>
      <c r="C122" s="5" t="inlineStr">
        <is>
          <t>17396</t>
        </is>
      </c>
      <c r="D122" s="5" t="inlineStr">
        <is>
          <t>033</t>
        </is>
      </c>
      <c r="E122" s="5" t="inlineStr">
        <is>
          <t>ZMED</t>
        </is>
      </c>
      <c r="F122" s="5" t="inlineStr">
        <is>
          <t>1120</t>
        </is>
      </c>
      <c r="G122" s="5" t="inlineStr">
        <is>
          <t>2010</t>
        </is>
      </c>
      <c r="H122" s="5" t="inlineStr">
        <is>
          <t>C/U</t>
        </is>
      </c>
      <c r="I122" s="6" t="n">
        <v>120</v>
      </c>
      <c r="J122" s="6" t="n">
        <v>0</v>
      </c>
      <c r="K122" s="5" t="inlineStr">
        <is>
          <t>ARS</t>
        </is>
      </c>
      <c r="L122" s="48" t="n">
        <v>0</v>
      </c>
      <c r="M122" s="48" t="n">
        <v>173702.07</v>
      </c>
      <c r="N122" s="5">
        <f>IFERROR(VLOOKUP(E122,[1]Total!$D$1:$M$446,10,0),0)</f>
        <v/>
      </c>
      <c r="O122" s="11">
        <f>M122/SUM($M$2:$M$679)</f>
        <v/>
      </c>
      <c r="P122" s="49">
        <f>IFERROR(M122/I122,0)</f>
        <v/>
      </c>
      <c r="Q122" s="50" t="n"/>
      <c r="R122" s="8">
        <f>I122-Q122</f>
        <v/>
      </c>
      <c r="S122" s="49">
        <f>$AK122*R122</f>
        <v/>
      </c>
      <c r="U122" s="39" t="inlineStr">
        <is>
          <t>Stock SAP</t>
        </is>
      </c>
      <c r="V122" s="39" t="inlineStr">
        <is>
          <t>Medicamentos</t>
        </is>
      </c>
      <c r="W122" s="39" t="inlineStr">
        <is>
          <t>Dentro del alcance</t>
        </is>
      </c>
      <c r="X122" s="42" t="inlineStr">
        <is>
          <t>Media</t>
        </is>
      </c>
      <c r="Y122" s="39" t="inlineStr">
        <is>
          <t>Homologado – confianza Media – pendiente de validación</t>
        </is>
      </c>
      <c r="Z122" s="38" t="inlineStr">
        <is>
          <t>Dar de baja en SAP</t>
        </is>
      </c>
      <c r="AA122" s="39" t="inlineStr">
        <is>
          <t>MED168</t>
        </is>
      </c>
      <c r="AB122" s="39" t="inlineStr">
        <is>
          <t>Solucion fisiológica x 500 ml</t>
        </is>
      </c>
      <c r="AC122" s="39" t="inlineStr">
        <is>
          <t>Homologación por código Avain (master M13-001)</t>
        </is>
      </c>
      <c r="AD122" s="39" t="inlineStr">
        <is>
          <t>No</t>
        </is>
      </c>
      <c r="AE122" s="39" t="n"/>
      <c r="AF122" s="39" t="inlineStr">
        <is>
          <t>Sí</t>
        </is>
      </c>
      <c r="AG122" s="39" t="inlineStr">
        <is>
          <t>M13-001</t>
        </is>
      </c>
      <c r="AH122" s="51" t="n"/>
      <c r="AI122" s="51" t="n"/>
      <c r="AJ122" s="51" t="n"/>
      <c r="AK122" s="52" t="n">
        <v>1447.517246262785</v>
      </c>
      <c r="AL122" s="52" t="n"/>
      <c r="AM122" s="52" t="n"/>
      <c r="AN122" s="39" t="n"/>
      <c r="AO122" s="39" t="inlineStr">
        <is>
          <t>La cantidad física del material se imputó en la fila 57 (primera fila del material). Homologación: confianza base Media + confianza SAP Alta → Media. Otros códigos SAP del master no están en el stock de este centro: 1005145. El material ocupa 11 filas en la hoja 1120 SJ (lote/almacén). La cantidad SAP y la física de esta vista son el total del material.</t>
        </is>
      </c>
    </row>
    <row r="123">
      <c r="A123" s="5" t="inlineStr">
        <is>
          <t>1000089</t>
        </is>
      </c>
      <c r="B123" s="5" t="inlineStr">
        <is>
          <t>SOLUCION FISIOLOGICA DE 500CC</t>
        </is>
      </c>
      <c r="C123" s="5" t="inlineStr">
        <is>
          <t>24125</t>
        </is>
      </c>
      <c r="D123" s="5" t="inlineStr">
        <is>
          <t>033</t>
        </is>
      </c>
      <c r="E123" s="5" t="inlineStr">
        <is>
          <t>ZMED</t>
        </is>
      </c>
      <c r="F123" s="5" t="inlineStr">
        <is>
          <t>1120</t>
        </is>
      </c>
      <c r="G123" s="5" t="inlineStr">
        <is>
          <t>2021</t>
        </is>
      </c>
      <c r="H123" s="5" t="inlineStr">
        <is>
          <t>C/U</t>
        </is>
      </c>
      <c r="I123" s="6" t="n">
        <v>120</v>
      </c>
      <c r="J123" s="6" t="n">
        <v>0</v>
      </c>
      <c r="K123" s="5" t="inlineStr">
        <is>
          <t>ARS</t>
        </is>
      </c>
      <c r="L123" s="48" t="n">
        <v>0</v>
      </c>
      <c r="M123" s="48" t="n">
        <v>173702.07</v>
      </c>
      <c r="N123" s="5">
        <f>IFERROR(VLOOKUP(E123,[1]Total!$D$1:$M$446,10,0),0)</f>
        <v/>
      </c>
      <c r="O123" s="11">
        <f>M123/SUM($M$2:$M$679)</f>
        <v/>
      </c>
      <c r="P123" s="49">
        <f>IFERROR(M123/I123,0)</f>
        <v/>
      </c>
      <c r="Q123" s="50" t="n"/>
      <c r="R123" s="8">
        <f>I123-Q123</f>
        <v/>
      </c>
      <c r="S123" s="49">
        <f>$AK123*R123</f>
        <v/>
      </c>
      <c r="U123" s="39" t="inlineStr">
        <is>
          <t>Stock SAP</t>
        </is>
      </c>
      <c r="V123" s="39" t="inlineStr">
        <is>
          <t>Medicamentos</t>
        </is>
      </c>
      <c r="W123" s="39" t="inlineStr">
        <is>
          <t>Dentro del alcance</t>
        </is>
      </c>
      <c r="X123" s="42" t="inlineStr">
        <is>
          <t>Media</t>
        </is>
      </c>
      <c r="Y123" s="39" t="inlineStr">
        <is>
          <t>Homologado – confianza Media – pendiente de validación</t>
        </is>
      </c>
      <c r="Z123" s="38" t="inlineStr">
        <is>
          <t>Dar de baja en SAP</t>
        </is>
      </c>
      <c r="AA123" s="39" t="inlineStr">
        <is>
          <t>MED168</t>
        </is>
      </c>
      <c r="AB123" s="39" t="inlineStr">
        <is>
          <t>Solucion fisiológica x 500 ml</t>
        </is>
      </c>
      <c r="AC123" s="39" t="inlineStr">
        <is>
          <t>Homologación por código Avain (master M13-001)</t>
        </is>
      </c>
      <c r="AD123" s="39" t="inlineStr">
        <is>
          <t>No</t>
        </is>
      </c>
      <c r="AE123" s="39" t="n"/>
      <c r="AF123" s="39" t="inlineStr">
        <is>
          <t>Sí</t>
        </is>
      </c>
      <c r="AG123" s="39" t="inlineStr">
        <is>
          <t>M13-001</t>
        </is>
      </c>
      <c r="AH123" s="51" t="n"/>
      <c r="AI123" s="51" t="n"/>
      <c r="AJ123" s="51" t="n"/>
      <c r="AK123" s="52" t="n">
        <v>1447.517246262785</v>
      </c>
      <c r="AL123" s="52" t="n"/>
      <c r="AM123" s="52" t="n"/>
      <c r="AN123" s="39" t="n"/>
      <c r="AO123" s="39" t="inlineStr">
        <is>
          <t>La cantidad física del material se imputó en la fila 57 (primera fila del material). Homologación: confianza base Media + confianza SAP Alta → Media. Otros códigos SAP del master no están en el stock de este centro: 1005145. El material ocupa 11 filas en la hoja 1120 SJ (lote/almacén). La cantidad SAP y la física de esta vista son el total del material.</t>
        </is>
      </c>
    </row>
    <row r="124">
      <c r="A124" s="5" t="inlineStr">
        <is>
          <t>1000901</t>
        </is>
      </c>
      <c r="B124" s="5" t="inlineStr">
        <is>
          <t>ESOMEPRAZOL 40MG 28U CAPSULAS</t>
        </is>
      </c>
      <c r="C124" s="5" t="inlineStr">
        <is>
          <t>00000</t>
        </is>
      </c>
      <c r="D124" s="5" t="inlineStr">
        <is>
          <t>033</t>
        </is>
      </c>
      <c r="E124" s="5" t="inlineStr">
        <is>
          <t>ZMED</t>
        </is>
      </c>
      <c r="F124" s="5" t="inlineStr">
        <is>
          <t>1120</t>
        </is>
      </c>
      <c r="G124" s="5" t="inlineStr">
        <is>
          <t>2021</t>
        </is>
      </c>
      <c r="H124" s="5" t="inlineStr">
        <is>
          <t>C/U</t>
        </is>
      </c>
      <c r="I124" s="6" t="n">
        <v>120</v>
      </c>
      <c r="J124" s="6" t="n">
        <v>0</v>
      </c>
      <c r="K124" s="5" t="inlineStr">
        <is>
          <t>ARS</t>
        </is>
      </c>
      <c r="L124" s="48" t="n">
        <v>0</v>
      </c>
      <c r="M124" s="48" t="n">
        <v>24000</v>
      </c>
      <c r="N124" s="5">
        <f>IFERROR(VLOOKUP(E124,[1]Total!$D$1:$M$446,10,0),0)</f>
        <v/>
      </c>
      <c r="O124" s="11">
        <f>M124/SUM($M$2:$M$679)</f>
        <v/>
      </c>
      <c r="P124" s="49">
        <f>IFERROR(M124/I124,0)</f>
        <v/>
      </c>
      <c r="Q124" s="50" t="n"/>
      <c r="R124" s="8">
        <f>I124-Q124</f>
        <v/>
      </c>
      <c r="S124" s="49">
        <f>$AK124*R124</f>
        <v/>
      </c>
      <c r="U124" s="39" t="inlineStr">
        <is>
          <t>Stock SAP</t>
        </is>
      </c>
      <c r="V124" s="39" t="inlineStr">
        <is>
          <t>Medicamentos</t>
        </is>
      </c>
      <c r="W124" s="39" t="inlineStr">
        <is>
          <t>Dentro del alcance</t>
        </is>
      </c>
      <c r="X124" s="39" t="n"/>
      <c r="Y124" s="39" t="inlineStr">
        <is>
          <t>Sin recuento físico en el inventario de Avain</t>
        </is>
      </c>
      <c r="Z124" s="40" t="inlineStr">
        <is>
          <t>Sin recuento físico</t>
        </is>
      </c>
      <c r="AA124" s="39" t="n"/>
      <c r="AB124" s="39" t="n"/>
      <c r="AC124" s="39" t="n"/>
      <c r="AD124" s="39" t="n"/>
      <c r="AE124" s="39" t="n"/>
      <c r="AF124" s="39" t="n"/>
      <c r="AG124" s="39" t="n"/>
      <c r="AH124" s="51" t="n">
        <v>120</v>
      </c>
      <c r="AI124" s="51">
        <f>Q124</f>
        <v/>
      </c>
      <c r="AJ124" s="51">
        <f>$AH124-$AI124</f>
        <v/>
      </c>
      <c r="AK124" s="52" t="n">
        <v>200</v>
      </c>
      <c r="AL124" s="52">
        <f>$AJ124*$AK124</f>
        <v/>
      </c>
      <c r="AM124" s="52">
        <f>$AI124*$AK124</f>
        <v/>
      </c>
      <c r="AN124" s="39" t="n"/>
      <c r="AO124" s="39" t="n"/>
    </row>
    <row r="125">
      <c r="A125" s="5" t="inlineStr">
        <is>
          <t>1001106</t>
        </is>
      </c>
      <c r="B125" s="5" t="inlineStr">
        <is>
          <t>MEPREDNISONA 8MG COMP.</t>
        </is>
      </c>
      <c r="C125" s="5" t="inlineStr">
        <is>
          <t>041278</t>
        </is>
      </c>
      <c r="D125" s="5" t="inlineStr">
        <is>
          <t>033</t>
        </is>
      </c>
      <c r="E125" s="5" t="inlineStr">
        <is>
          <t>ZMED</t>
        </is>
      </c>
      <c r="F125" s="5" t="inlineStr">
        <is>
          <t>1120</t>
        </is>
      </c>
      <c r="G125" s="5" t="inlineStr">
        <is>
          <t>2021</t>
        </is>
      </c>
      <c r="H125" s="5" t="inlineStr">
        <is>
          <t>C/U</t>
        </is>
      </c>
      <c r="I125" s="6" t="n">
        <v>120</v>
      </c>
      <c r="J125" s="6" t="n">
        <v>0</v>
      </c>
      <c r="K125" s="5" t="inlineStr">
        <is>
          <t>ARS</t>
        </is>
      </c>
      <c r="L125" s="48" t="n">
        <v>0</v>
      </c>
      <c r="M125" s="48" t="n">
        <v>62605.7</v>
      </c>
      <c r="N125" s="5">
        <f>IFERROR(VLOOKUP(E125,[1]Total!$D$1:$M$446,10,0),0)</f>
        <v/>
      </c>
      <c r="O125" s="11">
        <f>M125/SUM($M$2:$M$679)</f>
        <v/>
      </c>
      <c r="P125" s="49">
        <f>IFERROR(M125/I125,0)</f>
        <v/>
      </c>
      <c r="Q125" s="50" t="n"/>
      <c r="R125" s="8">
        <f>I125-Q125</f>
        <v/>
      </c>
      <c r="S125" s="49">
        <f>$AK125*R125</f>
        <v/>
      </c>
      <c r="U125" s="39" t="inlineStr">
        <is>
          <t>Stock SAP</t>
        </is>
      </c>
      <c r="V125" s="39" t="inlineStr">
        <is>
          <t>Medicamentos</t>
        </is>
      </c>
      <c r="W125" s="39" t="inlineStr">
        <is>
          <t>Dentro del alcance</t>
        </is>
      </c>
      <c r="X125" s="39" t="n"/>
      <c r="Y125" s="39" t="inlineStr">
        <is>
          <t>Sin recuento físico en el inventario de Avain</t>
        </is>
      </c>
      <c r="Z125" s="40" t="inlineStr">
        <is>
          <t>Sin recuento físico</t>
        </is>
      </c>
      <c r="AA125" s="39" t="n"/>
      <c r="AB125" s="39" t="n"/>
      <c r="AC125" s="39" t="n"/>
      <c r="AD125" s="39" t="n"/>
      <c r="AE125" s="39" t="n"/>
      <c r="AF125" s="39" t="n"/>
      <c r="AG125" s="39" t="n"/>
      <c r="AH125" s="51" t="n">
        <v>120</v>
      </c>
      <c r="AI125" s="51">
        <f>Q125</f>
        <v/>
      </c>
      <c r="AJ125" s="51">
        <f>$AH125-$AI125</f>
        <v/>
      </c>
      <c r="AK125" s="52" t="n">
        <v>521.7141666666666</v>
      </c>
      <c r="AL125" s="52">
        <f>$AJ125*$AK125</f>
        <v/>
      </c>
      <c r="AM125" s="52">
        <f>$AI125*$AK125</f>
        <v/>
      </c>
      <c r="AN125" s="39" t="n"/>
      <c r="AO125" s="39" t="n"/>
    </row>
    <row r="126">
      <c r="A126" s="5" t="inlineStr">
        <is>
          <t>1005284</t>
        </is>
      </c>
      <c r="B126" s="5" t="inlineStr">
        <is>
          <t>AMBROXOL + BUTEMAT JBE X 120Ml</t>
        </is>
      </c>
      <c r="C126" s="5" t="inlineStr">
        <is>
          <t>00000</t>
        </is>
      </c>
      <c r="D126" s="5" t="inlineStr">
        <is>
          <t>033</t>
        </is>
      </c>
      <c r="E126" s="5" t="inlineStr">
        <is>
          <t>ZMED</t>
        </is>
      </c>
      <c r="F126" s="5" t="inlineStr">
        <is>
          <t>1120</t>
        </is>
      </c>
      <c r="G126" s="5" t="inlineStr">
        <is>
          <t>2021</t>
        </is>
      </c>
      <c r="H126" s="5" t="inlineStr">
        <is>
          <t>C/U</t>
        </is>
      </c>
      <c r="I126" s="6" t="n">
        <v>120</v>
      </c>
      <c r="J126" s="6" t="n">
        <v>0</v>
      </c>
      <c r="K126" s="5" t="inlineStr">
        <is>
          <t>ARS</t>
        </is>
      </c>
      <c r="L126" s="48" t="n">
        <v>0</v>
      </c>
      <c r="M126" s="48" t="n">
        <v>765740.4</v>
      </c>
      <c r="N126" s="5">
        <f>IFERROR(VLOOKUP(E126,[1]Total!$D$1:$M$446,10,0),0)</f>
        <v/>
      </c>
      <c r="O126" s="11">
        <f>M126/SUM($M$2:$M$679)</f>
        <v/>
      </c>
      <c r="P126" s="49">
        <f>IFERROR(M126/I126,0)</f>
        <v/>
      </c>
      <c r="Q126" s="50" t="n">
        <v>34</v>
      </c>
      <c r="R126" s="8">
        <f>I126-Q126</f>
        <v/>
      </c>
      <c r="S126" s="49">
        <f>$AK126*R126</f>
        <v/>
      </c>
      <c r="U126" s="39" t="inlineStr">
        <is>
          <t>Stock SAP</t>
        </is>
      </c>
      <c r="V126" s="39" t="inlineStr">
        <is>
          <t>Medicamentos</t>
        </is>
      </c>
      <c r="W126" s="39" t="inlineStr">
        <is>
          <t>Dentro del alcance</t>
        </is>
      </c>
      <c r="X126" s="38" t="inlineStr">
        <is>
          <t>Baja</t>
        </is>
      </c>
      <c r="Y126" s="39" t="inlineStr">
        <is>
          <t>Homologado – confianza Baja – pendiente de validación</t>
        </is>
      </c>
      <c r="Z126" s="38" t="inlineStr">
        <is>
          <t>Dar de baja en SAP</t>
        </is>
      </c>
      <c r="AA126" s="39" t="inlineStr">
        <is>
          <t>MED108</t>
        </is>
      </c>
      <c r="AB126" s="39" t="inlineStr">
        <is>
          <t>Jarabe (Ambroxol - Clorhidrato) 120 ml</t>
        </is>
      </c>
      <c r="AC126" s="39" t="inlineStr">
        <is>
          <t>Cruce por nomenclatura SAP</t>
        </is>
      </c>
      <c r="AD126" s="39" t="inlineStr">
        <is>
          <t>Sí</t>
        </is>
      </c>
      <c r="AE126" s="39" t="inlineStr">
        <is>
          <t>1005284, 1005285</t>
        </is>
      </c>
      <c r="AF126" s="39" t="inlineStr">
        <is>
          <t>No</t>
        </is>
      </c>
      <c r="AG126" s="39" t="n"/>
      <c r="AH126" s="51" t="n">
        <v>120</v>
      </c>
      <c r="AI126" s="51">
        <f>Q126</f>
        <v/>
      </c>
      <c r="AJ126" s="51">
        <f>$AH126-$AI126</f>
        <v/>
      </c>
      <c r="AK126" s="52" t="n">
        <v>6381.17</v>
      </c>
      <c r="AL126" s="52">
        <f>$AJ126*$AK126</f>
        <v/>
      </c>
      <c r="AM126" s="52">
        <f>$AI126*$AK126</f>
        <v/>
      </c>
      <c r="AN126" s="39" t="n"/>
      <c r="AO126" s="39" t="inlineStr">
        <is>
          <t>Cruce por nomenclatura: dosis coincide; similitud 0.62. El cruce SAP–Avain identificó 2 códigos SAP como posibles equivalentes del mismo ítem de Avain (1005284, 1005285). Se imputó al primero (lógica BUSCARV); requiere validación posterior.</t>
        </is>
      </c>
    </row>
    <row r="127">
      <c r="A127" s="5" t="inlineStr">
        <is>
          <t>3002055</t>
        </is>
      </c>
      <c r="B127" s="5" t="inlineStr">
        <is>
          <t>MAMELUCO DESCARTABLE</t>
        </is>
      </c>
      <c r="C127" s="5" t="n"/>
      <c r="D127" s="5" t="inlineStr">
        <is>
          <t>INDU</t>
        </is>
      </c>
      <c r="E127" s="5" t="inlineStr">
        <is>
          <t>ZUNI</t>
        </is>
      </c>
      <c r="F127" s="5" t="inlineStr">
        <is>
          <t>1120</t>
        </is>
      </c>
      <c r="G127" s="5" t="inlineStr">
        <is>
          <t>2040</t>
        </is>
      </c>
      <c r="H127" s="5" t="inlineStr">
        <is>
          <t>C/U</t>
        </is>
      </c>
      <c r="I127" s="6" t="n">
        <v>120</v>
      </c>
      <c r="J127" s="6" t="n">
        <v>0</v>
      </c>
      <c r="K127" s="5" t="inlineStr">
        <is>
          <t>ARS</t>
        </is>
      </c>
      <c r="L127" s="48" t="n">
        <v>0</v>
      </c>
      <c r="M127" s="48" t="n">
        <v>1202176.8</v>
      </c>
      <c r="N127" s="5">
        <f>IFERROR(VLOOKUP(E127,[1]Total!$D$1:$M$446,10,0),0)</f>
        <v/>
      </c>
      <c r="O127" s="11">
        <f>M127/SUM($M$2:$M$679)</f>
        <v/>
      </c>
      <c r="P127" s="49">
        <f>IFERROR(M127/I127,0)</f>
        <v/>
      </c>
      <c r="Q127" s="50" t="n"/>
      <c r="R127" s="8">
        <f>I127-Q127</f>
        <v/>
      </c>
      <c r="S127" s="49">
        <f>$AK127*R127</f>
        <v/>
      </c>
      <c r="U127" s="39" t="inlineStr">
        <is>
          <t>Stock SAP</t>
        </is>
      </c>
      <c r="V127" s="39" t="inlineStr">
        <is>
          <t>Uniformes</t>
        </is>
      </c>
      <c r="W127" s="39" t="inlineStr">
        <is>
          <t>Fuera del alcance</t>
        </is>
      </c>
      <c r="X127" s="39" t="n"/>
      <c r="Y127" s="39" t="inlineStr">
        <is>
          <t>No aplica: uniformes, clasificación que el inventario físico de Farmacia no releva</t>
        </is>
      </c>
      <c r="Z127" s="40" t="inlineStr">
        <is>
          <t>Fuera del alcance del inventario físico</t>
        </is>
      </c>
      <c r="AA127" s="39" t="n"/>
      <c r="AB127" s="39" t="n"/>
      <c r="AC127" s="39" t="n"/>
      <c r="AD127" s="39" t="n"/>
      <c r="AE127" s="39" t="n"/>
      <c r="AF127" s="39" t="n"/>
      <c r="AG127" s="39" t="n"/>
      <c r="AH127" s="51" t="n">
        <v>120</v>
      </c>
      <c r="AI127" s="51">
        <f>Q127</f>
        <v/>
      </c>
      <c r="AJ127" s="51">
        <f>$AH127-$AI127</f>
        <v/>
      </c>
      <c r="AK127" s="52" t="n">
        <v>10018.14</v>
      </c>
      <c r="AL127" s="52">
        <f>$AJ127*$AK127</f>
        <v/>
      </c>
      <c r="AM127" s="52">
        <f>$AI127*$AK127</f>
        <v/>
      </c>
      <c r="AN127" s="39" t="n"/>
      <c r="AO127" s="39" t="n"/>
    </row>
    <row r="128">
      <c r="A128" s="5" t="inlineStr">
        <is>
          <t>3001446</t>
        </is>
      </c>
      <c r="B128" s="5" t="inlineStr">
        <is>
          <t>GUANTES TERMICOS IMPERMEABLES</t>
        </is>
      </c>
      <c r="C128" s="5" t="n"/>
      <c r="D128" s="5" t="inlineStr">
        <is>
          <t>INDU</t>
        </is>
      </c>
      <c r="E128" s="5" t="inlineStr">
        <is>
          <t>ZUNI</t>
        </is>
      </c>
      <c r="F128" s="5" t="inlineStr">
        <is>
          <t>1120</t>
        </is>
      </c>
      <c r="G128" s="5" t="inlineStr">
        <is>
          <t>2040</t>
        </is>
      </c>
      <c r="H128" s="5" t="inlineStr">
        <is>
          <t>C/U</t>
        </is>
      </c>
      <c r="I128" s="6" t="n">
        <v>115</v>
      </c>
      <c r="J128" s="6" t="n">
        <v>0</v>
      </c>
      <c r="K128" s="5" t="inlineStr">
        <is>
          <t>ARS</t>
        </is>
      </c>
      <c r="L128" s="48" t="n">
        <v>0</v>
      </c>
      <c r="M128" s="48" t="n">
        <v>1932925.32</v>
      </c>
      <c r="N128" s="5">
        <f>IFERROR(VLOOKUP(E128,[1]Total!$D$1:$M$446,10,0),0)</f>
        <v/>
      </c>
      <c r="O128" s="11">
        <f>M128/SUM($M$2:$M$679)</f>
        <v/>
      </c>
      <c r="P128" s="49">
        <f>IFERROR(M128/I128,0)</f>
        <v/>
      </c>
      <c r="Q128" s="50" t="n"/>
      <c r="R128" s="8">
        <f>I128-Q128</f>
        <v/>
      </c>
      <c r="S128" s="49">
        <f>$AK128*R128</f>
        <v/>
      </c>
      <c r="U128" s="39" t="inlineStr">
        <is>
          <t>Stock SAP</t>
        </is>
      </c>
      <c r="V128" s="39" t="inlineStr">
        <is>
          <t>Uniformes</t>
        </is>
      </c>
      <c r="W128" s="39" t="inlineStr">
        <is>
          <t>Fuera del alcance</t>
        </is>
      </c>
      <c r="X128" s="39" t="n"/>
      <c r="Y128" s="39" t="inlineStr">
        <is>
          <t>No aplica: uniformes, clasificación que el inventario físico de Farmacia no releva</t>
        </is>
      </c>
      <c r="Z128" s="40" t="inlineStr">
        <is>
          <t>Fuera del alcance del inventario físico</t>
        </is>
      </c>
      <c r="AA128" s="39" t="n"/>
      <c r="AB128" s="39" t="n"/>
      <c r="AC128" s="39" t="n"/>
      <c r="AD128" s="39" t="n"/>
      <c r="AE128" s="39" t="n"/>
      <c r="AF128" s="39" t="n"/>
      <c r="AG128" s="39" t="n"/>
      <c r="AH128" s="51" t="n">
        <v>115</v>
      </c>
      <c r="AI128" s="51">
        <f>Q128</f>
        <v/>
      </c>
      <c r="AJ128" s="51">
        <f>$AH128-$AI128</f>
        <v/>
      </c>
      <c r="AK128" s="52" t="n">
        <v>16808.04626086957</v>
      </c>
      <c r="AL128" s="52">
        <f>$AJ128*$AK128</f>
        <v/>
      </c>
      <c r="AM128" s="52">
        <f>$AI128*$AK128</f>
        <v/>
      </c>
      <c r="AN128" s="39" t="n"/>
      <c r="AO128" s="39" t="n"/>
    </row>
    <row r="129">
      <c r="A129" s="5" t="inlineStr">
        <is>
          <t>1001053</t>
        </is>
      </c>
      <c r="B129" s="5" t="inlineStr">
        <is>
          <t>Ambroxol susp x 120ml</t>
        </is>
      </c>
      <c r="C129" s="5" t="inlineStr">
        <is>
          <t>00000</t>
        </is>
      </c>
      <c r="D129" s="5" t="inlineStr">
        <is>
          <t>MEGE</t>
        </is>
      </c>
      <c r="E129" s="5" t="inlineStr">
        <is>
          <t>ZMED</t>
        </is>
      </c>
      <c r="F129" s="5" t="inlineStr">
        <is>
          <t>1120</t>
        </is>
      </c>
      <c r="G129" s="5" t="inlineStr">
        <is>
          <t>2021</t>
        </is>
      </c>
      <c r="H129" s="5" t="inlineStr">
        <is>
          <t>C/U</t>
        </is>
      </c>
      <c r="I129" s="6" t="n">
        <v>111</v>
      </c>
      <c r="J129" s="6" t="n">
        <v>0</v>
      </c>
      <c r="K129" s="5" t="inlineStr">
        <is>
          <t>ARS</t>
        </is>
      </c>
      <c r="L129" s="48" t="n">
        <v>0</v>
      </c>
      <c r="M129" s="48" t="n">
        <v>490887.02</v>
      </c>
      <c r="N129" s="5">
        <f>IFERROR(VLOOKUP(E129,[1]Total!$D$1:$M$446,10,0),0)</f>
        <v/>
      </c>
      <c r="O129" s="11">
        <f>M129/SUM($M$2:$M$679)</f>
        <v/>
      </c>
      <c r="P129" s="49">
        <f>IFERROR(M129/I129,0)</f>
        <v/>
      </c>
      <c r="Q129" s="50" t="n"/>
      <c r="R129" s="8">
        <f>I129-Q129</f>
        <v/>
      </c>
      <c r="S129" s="49">
        <f>$AK129*R129</f>
        <v/>
      </c>
      <c r="U129" s="39" t="inlineStr">
        <is>
          <t>Stock SAP</t>
        </is>
      </c>
      <c r="V129" s="39" t="inlineStr">
        <is>
          <t>Medicamentos</t>
        </is>
      </c>
      <c r="W129" s="39" t="inlineStr">
        <is>
          <t>Dentro del alcance</t>
        </is>
      </c>
      <c r="X129" s="39" t="n"/>
      <c r="Y129" s="39" t="inlineStr">
        <is>
          <t>Sin recuento físico en el inventario de Avain</t>
        </is>
      </c>
      <c r="Z129" s="40" t="inlineStr">
        <is>
          <t>Sin recuento físico</t>
        </is>
      </c>
      <c r="AA129" s="39" t="n"/>
      <c r="AB129" s="39" t="n"/>
      <c r="AC129" s="39" t="n"/>
      <c r="AD129" s="39" t="n"/>
      <c r="AE129" s="39" t="n"/>
      <c r="AF129" s="39" t="n"/>
      <c r="AG129" s="39" t="n"/>
      <c r="AH129" s="51" t="n">
        <v>166</v>
      </c>
      <c r="AI129" s="51">
        <f>Q129</f>
        <v/>
      </c>
      <c r="AJ129" s="51">
        <f>$AH129-$AI129</f>
        <v/>
      </c>
      <c r="AK129" s="52" t="n">
        <v>4422.405602409638</v>
      </c>
      <c r="AL129" s="52">
        <f>$AJ129*$AK129</f>
        <v/>
      </c>
      <c r="AM129" s="52">
        <f>$AI129*$AK129</f>
        <v/>
      </c>
      <c r="AN129" s="39" t="n"/>
      <c r="AO129" s="39" t="inlineStr">
        <is>
          <t>El material ocupa 4 filas en la hoja 1120 SJ (lote/almacén). La cantidad SAP y la física de esta vista son el total del material.</t>
        </is>
      </c>
    </row>
    <row r="130">
      <c r="A130" s="5" t="inlineStr">
        <is>
          <t>1000124</t>
        </is>
      </c>
      <c r="B130" s="5" t="inlineStr">
        <is>
          <t>IBUPROFENO COMP 600MG</t>
        </is>
      </c>
      <c r="C130" s="5" t="inlineStr">
        <is>
          <t>A57094B</t>
        </is>
      </c>
      <c r="D130" s="5" t="inlineStr">
        <is>
          <t>033</t>
        </is>
      </c>
      <c r="E130" s="5" t="inlineStr">
        <is>
          <t>ZMED</t>
        </is>
      </c>
      <c r="F130" s="5" t="inlineStr">
        <is>
          <t>1120</t>
        </is>
      </c>
      <c r="G130" s="5" t="inlineStr">
        <is>
          <t>2021</t>
        </is>
      </c>
      <c r="H130" s="5" t="inlineStr">
        <is>
          <t>C/U</t>
        </is>
      </c>
      <c r="I130" s="6" t="n">
        <v>110</v>
      </c>
      <c r="J130" s="6" t="n">
        <v>0</v>
      </c>
      <c r="K130" s="5" t="inlineStr">
        <is>
          <t>ARS</t>
        </is>
      </c>
      <c r="L130" s="48" t="n">
        <v>0</v>
      </c>
      <c r="M130" s="48" t="n">
        <v>6918.04</v>
      </c>
      <c r="N130" s="5">
        <f>IFERROR(VLOOKUP(E130,[1]Total!$D$1:$M$446,10,0),0)</f>
        <v/>
      </c>
      <c r="O130" s="11">
        <f>M130/SUM($M$2:$M$679)</f>
        <v/>
      </c>
      <c r="P130" s="49">
        <f>IFERROR(M130/I130,0)</f>
        <v/>
      </c>
      <c r="Q130" s="50" t="n"/>
      <c r="R130" s="8">
        <f>I130-Q130</f>
        <v/>
      </c>
      <c r="S130" s="49">
        <f>$AK130*R130</f>
        <v/>
      </c>
      <c r="U130" s="39" t="inlineStr">
        <is>
          <t>Stock SAP</t>
        </is>
      </c>
      <c r="V130" s="39" t="inlineStr">
        <is>
          <t>Medicamentos</t>
        </is>
      </c>
      <c r="W130" s="39" t="inlineStr">
        <is>
          <t>Dentro del alcance</t>
        </is>
      </c>
      <c r="X130" s="37" t="inlineStr">
        <is>
          <t>Alta</t>
        </is>
      </c>
      <c r="Y130" s="39" t="inlineStr">
        <is>
          <t>Homologado – confianza Alta</t>
        </is>
      </c>
      <c r="Z130" s="38" t="inlineStr">
        <is>
          <t>Dar de baja en SAP</t>
        </is>
      </c>
      <c r="AA130" s="39" t="inlineStr">
        <is>
          <t>MED102</t>
        </is>
      </c>
      <c r="AB130" s="39" t="inlineStr">
        <is>
          <t>Ibuprofeno Comp x 600 mg</t>
        </is>
      </c>
      <c r="AC130" s="39" t="inlineStr">
        <is>
          <t>Homologación por código Avain (master M01-005)</t>
        </is>
      </c>
      <c r="AD130" s="39" t="inlineStr">
        <is>
          <t>No</t>
        </is>
      </c>
      <c r="AE130" s="39" t="n"/>
      <c r="AF130" s="39" t="inlineStr">
        <is>
          <t>Sí</t>
        </is>
      </c>
      <c r="AG130" s="39" t="inlineStr">
        <is>
          <t>M01-005</t>
        </is>
      </c>
      <c r="AH130" s="51" t="n"/>
      <c r="AI130" s="51" t="n"/>
      <c r="AJ130" s="51" t="n"/>
      <c r="AK130" s="52" t="n">
        <v>62.89131818181817</v>
      </c>
      <c r="AL130" s="52" t="n"/>
      <c r="AM130" s="52" t="n"/>
      <c r="AN130" s="39" t="n"/>
      <c r="AO130" s="39" t="inlineStr">
        <is>
          <t>La cantidad física del material se imputó en la fila 13 (primera fila del material). Homologación: confianza base Alta + confianza SAP Alta → Alta. El material ocupa 16 filas en la hoja 1120 SJ (lote/almacén). La cantidad SAP y la física de esta vista son el total del material.</t>
        </is>
      </c>
    </row>
    <row r="131">
      <c r="A131" s="5" t="inlineStr">
        <is>
          <t>1000595</t>
        </is>
      </c>
      <c r="B131" s="5" t="inlineStr">
        <is>
          <t>RANITIDINA 50MG AMP 5ML</t>
        </is>
      </c>
      <c r="C131" s="5" t="inlineStr">
        <is>
          <t>00000</t>
        </is>
      </c>
      <c r="D131" s="5" t="inlineStr">
        <is>
          <t>033</t>
        </is>
      </c>
      <c r="E131" s="5" t="inlineStr">
        <is>
          <t>ZMED</t>
        </is>
      </c>
      <c r="F131" s="5" t="inlineStr">
        <is>
          <t>1120</t>
        </is>
      </c>
      <c r="G131" s="5" t="inlineStr">
        <is>
          <t>2021</t>
        </is>
      </c>
      <c r="H131" s="5" t="inlineStr">
        <is>
          <t>C/U</t>
        </is>
      </c>
      <c r="I131" s="6" t="n">
        <v>110</v>
      </c>
      <c r="J131" s="6" t="n">
        <v>0</v>
      </c>
      <c r="K131" s="5" t="inlineStr">
        <is>
          <t>ARS</t>
        </is>
      </c>
      <c r="L131" s="48" t="n">
        <v>0</v>
      </c>
      <c r="M131" s="48" t="n">
        <v>75745.89999999999</v>
      </c>
      <c r="N131" s="5">
        <f>IFERROR(VLOOKUP(E131,[1]Total!$D$1:$M$446,10,0),0)</f>
        <v/>
      </c>
      <c r="O131" s="11">
        <f>M131/SUM($M$2:$M$679)</f>
        <v/>
      </c>
      <c r="P131" s="49">
        <f>IFERROR(M131/I131,0)</f>
        <v/>
      </c>
      <c r="Q131" s="50" t="n"/>
      <c r="R131" s="8">
        <f>I131-Q131</f>
        <v/>
      </c>
      <c r="S131" s="49">
        <f>$AK131*R131</f>
        <v/>
      </c>
      <c r="U131" s="39" t="inlineStr">
        <is>
          <t>Stock SAP</t>
        </is>
      </c>
      <c r="V131" s="39" t="inlineStr">
        <is>
          <t>Medicamentos</t>
        </is>
      </c>
      <c r="W131" s="39" t="inlineStr">
        <is>
          <t>Dentro del alcance</t>
        </is>
      </c>
      <c r="X131" s="39" t="n"/>
      <c r="Y131" s="39" t="inlineStr">
        <is>
          <t>Sin recuento físico en el inventario de Avain</t>
        </is>
      </c>
      <c r="Z131" s="40" t="inlineStr">
        <is>
          <t>Sin recuento físico</t>
        </is>
      </c>
      <c r="AA131" s="39" t="n"/>
      <c r="AB131" s="39" t="n"/>
      <c r="AC131" s="39" t="n"/>
      <c r="AD131" s="39" t="n"/>
      <c r="AE131" s="39" t="n"/>
      <c r="AF131" s="39" t="n"/>
      <c r="AG131" s="39" t="n"/>
      <c r="AH131" s="51" t="n">
        <v>110</v>
      </c>
      <c r="AI131" s="51">
        <f>Q131</f>
        <v/>
      </c>
      <c r="AJ131" s="51">
        <f>$AH131-$AI131</f>
        <v/>
      </c>
      <c r="AK131" s="52" t="n">
        <v>688.5990909090908</v>
      </c>
      <c r="AL131" s="52">
        <f>$AJ131*$AK131</f>
        <v/>
      </c>
      <c r="AM131" s="52">
        <f>$AI131*$AK131</f>
        <v/>
      </c>
      <c r="AN131" s="39" t="n"/>
      <c r="AO131" s="39" t="n"/>
    </row>
    <row r="132">
      <c r="A132" s="5" t="inlineStr">
        <is>
          <t>1005158</t>
        </is>
      </c>
      <c r="B132" s="5" t="inlineStr">
        <is>
          <t>ACETILCISTEINA 600MG SOBRES X10UN</t>
        </is>
      </c>
      <c r="C132" s="5" t="inlineStr">
        <is>
          <t>00000</t>
        </is>
      </c>
      <c r="D132" s="5" t="inlineStr">
        <is>
          <t>033</t>
        </is>
      </c>
      <c r="E132" s="5" t="inlineStr">
        <is>
          <t>ZMED</t>
        </is>
      </c>
      <c r="F132" s="5" t="inlineStr">
        <is>
          <t>1120</t>
        </is>
      </c>
      <c r="G132" s="5" t="inlineStr">
        <is>
          <t>2021</t>
        </is>
      </c>
      <c r="H132" s="5" t="inlineStr">
        <is>
          <t>C/U</t>
        </is>
      </c>
      <c r="I132" s="6" t="n">
        <v>107</v>
      </c>
      <c r="J132" s="6" t="n">
        <v>0</v>
      </c>
      <c r="K132" s="5" t="inlineStr">
        <is>
          <t>ARS</t>
        </is>
      </c>
      <c r="L132" s="48" t="n">
        <v>0</v>
      </c>
      <c r="M132" s="48" t="n">
        <v>854401.4300000001</v>
      </c>
      <c r="N132" s="5">
        <f>IFERROR(VLOOKUP(E132,[1]Total!$D$1:$M$446,10,0),0)</f>
        <v/>
      </c>
      <c r="O132" s="11">
        <f>M132/SUM($M$2:$M$679)</f>
        <v/>
      </c>
      <c r="P132" s="49">
        <f>IFERROR(M132/I132,0)</f>
        <v/>
      </c>
      <c r="Q132" s="50" t="n"/>
      <c r="R132" s="8">
        <f>I132-Q132</f>
        <v/>
      </c>
      <c r="S132" s="49">
        <f>$AK132*R132</f>
        <v/>
      </c>
      <c r="U132" s="39" t="inlineStr">
        <is>
          <t>Stock SAP</t>
        </is>
      </c>
      <c r="V132" s="39" t="inlineStr">
        <is>
          <t>Medicamentos</t>
        </is>
      </c>
      <c r="W132" s="39" t="inlineStr">
        <is>
          <t>Dentro del alcance</t>
        </is>
      </c>
      <c r="X132" s="39" t="n"/>
      <c r="Y132" s="39" t="inlineStr">
        <is>
          <t>Sin recuento físico en el inventario de Avain</t>
        </is>
      </c>
      <c r="Z132" s="40" t="inlineStr">
        <is>
          <t>Sin recuento físico</t>
        </is>
      </c>
      <c r="AA132" s="39" t="n"/>
      <c r="AB132" s="39" t="n"/>
      <c r="AC132" s="39" t="n"/>
      <c r="AD132" s="39" t="n"/>
      <c r="AE132" s="39" t="n"/>
      <c r="AF132" s="39" t="n"/>
      <c r="AG132" s="39" t="n"/>
      <c r="AH132" s="51" t="n">
        <v>108</v>
      </c>
      <c r="AI132" s="51">
        <f>Q132</f>
        <v/>
      </c>
      <c r="AJ132" s="51">
        <f>$AH132-$AI132</f>
        <v/>
      </c>
      <c r="AK132" s="52" t="n">
        <v>7985.060092592594</v>
      </c>
      <c r="AL132" s="52">
        <f>$AJ132*$AK132</f>
        <v/>
      </c>
      <c r="AM132" s="52">
        <f>$AI132*$AK132</f>
        <v/>
      </c>
      <c r="AN132" s="39" t="n"/>
      <c r="AO132" s="39" t="inlineStr">
        <is>
          <t>El material ocupa 2 filas en la hoja 1120 SJ (lote/almacén). La cantidad SAP y la física de esta vista son el total del material.</t>
        </is>
      </c>
    </row>
    <row r="133">
      <c r="A133" s="5" t="inlineStr">
        <is>
          <t>1000478</t>
        </is>
      </c>
      <c r="B133" s="5" t="inlineStr">
        <is>
          <t>DEXAMETASONA 8MG/2ML AMP(DESCONTINUADO)</t>
        </is>
      </c>
      <c r="C133" s="5" t="inlineStr">
        <is>
          <t>C7413</t>
        </is>
      </c>
      <c r="D133" s="5" t="inlineStr">
        <is>
          <t>033</t>
        </is>
      </c>
      <c r="E133" s="5" t="inlineStr">
        <is>
          <t>ZMED</t>
        </is>
      </c>
      <c r="F133" s="5" t="inlineStr">
        <is>
          <t>1120</t>
        </is>
      </c>
      <c r="G133" s="5" t="inlineStr">
        <is>
          <t>2021</t>
        </is>
      </c>
      <c r="H133" s="5" t="inlineStr">
        <is>
          <t>C/U</t>
        </is>
      </c>
      <c r="I133" s="6" t="n">
        <v>105</v>
      </c>
      <c r="J133" s="6" t="n">
        <v>0</v>
      </c>
      <c r="K133" s="5" t="inlineStr">
        <is>
          <t>ARS</t>
        </is>
      </c>
      <c r="L133" s="48" t="n">
        <v>0</v>
      </c>
      <c r="M133" s="48" t="n">
        <v>73783.92999999999</v>
      </c>
      <c r="N133" s="5">
        <f>IFERROR(VLOOKUP(E133,[1]Total!$D$1:$M$446,10,0),0)</f>
        <v/>
      </c>
      <c r="O133" s="11">
        <f>M133/SUM($M$2:$M$679)</f>
        <v/>
      </c>
      <c r="P133" s="49">
        <f>IFERROR(M133/I133,0)</f>
        <v/>
      </c>
      <c r="Q133" s="50" t="n"/>
      <c r="R133" s="8">
        <f>I133-Q133</f>
        <v/>
      </c>
      <c r="S133" s="49">
        <f>$AK133*R133</f>
        <v/>
      </c>
      <c r="U133" s="39" t="inlineStr">
        <is>
          <t>Stock SAP</t>
        </is>
      </c>
      <c r="V133" s="39" t="inlineStr">
        <is>
          <t>Medicamentos</t>
        </is>
      </c>
      <c r="W133" s="39" t="inlineStr">
        <is>
          <t>Dentro del alcance</t>
        </is>
      </c>
      <c r="X133" s="37" t="inlineStr">
        <is>
          <t>Alta</t>
        </is>
      </c>
      <c r="Y133" s="39" t="inlineStr">
        <is>
          <t>Homologado – confianza Alta</t>
        </is>
      </c>
      <c r="Z133" s="38" t="inlineStr">
        <is>
          <t>Dar de baja en SAP</t>
        </is>
      </c>
      <c r="AA133" s="39" t="inlineStr">
        <is>
          <t>MED55</t>
        </is>
      </c>
      <c r="AB133" s="39" t="inlineStr">
        <is>
          <t>Dexametasona 8mg Amp x 2 ml</t>
        </is>
      </c>
      <c r="AC133" s="39" t="inlineStr">
        <is>
          <t>Homologación por código Avain (master M06-001)</t>
        </is>
      </c>
      <c r="AD133" s="39" t="inlineStr">
        <is>
          <t>No</t>
        </is>
      </c>
      <c r="AE133" s="39" t="n"/>
      <c r="AF133" s="39" t="inlineStr">
        <is>
          <t>Sí</t>
        </is>
      </c>
      <c r="AG133" s="39" t="inlineStr">
        <is>
          <t>M06-001</t>
        </is>
      </c>
      <c r="AH133" s="51" t="n"/>
      <c r="AI133" s="51" t="n"/>
      <c r="AJ133" s="51" t="n"/>
      <c r="AK133" s="52" t="n">
        <v>702.7041044514547</v>
      </c>
      <c r="AL133" s="52" t="n"/>
      <c r="AM133" s="52" t="n"/>
      <c r="AN133" s="39" t="n"/>
      <c r="AO133" s="39" t="inlineStr">
        <is>
          <t>La cantidad física del material se imputó en la fila 16 (primera fila del material). Homologación: confianza base Alta + confianza SAP Alta → Alta. El material ocupa 12 filas en la hoja 1120 SJ (lote/almacén). La cantidad SAP y la física de esta vista son el total del material.</t>
        </is>
      </c>
    </row>
    <row r="134">
      <c r="A134" s="5" t="inlineStr">
        <is>
          <t>1000597</t>
        </is>
      </c>
      <c r="B134" s="5" t="inlineStr">
        <is>
          <t>LOPERAMIDA 2MG COMPRIMIDO</t>
        </is>
      </c>
      <c r="C134" s="5" t="inlineStr">
        <is>
          <t>J9302</t>
        </is>
      </c>
      <c r="D134" s="5" t="inlineStr">
        <is>
          <t>033</t>
        </is>
      </c>
      <c r="E134" s="5" t="inlineStr">
        <is>
          <t>ZMED</t>
        </is>
      </c>
      <c r="F134" s="5" t="inlineStr">
        <is>
          <t>1120</t>
        </is>
      </c>
      <c r="G134" s="5" t="inlineStr">
        <is>
          <t>2021</t>
        </is>
      </c>
      <c r="H134" s="5" t="inlineStr">
        <is>
          <t>C/U</t>
        </is>
      </c>
      <c r="I134" s="6" t="n">
        <v>105</v>
      </c>
      <c r="J134" s="6" t="n">
        <v>0</v>
      </c>
      <c r="K134" s="5" t="inlineStr">
        <is>
          <t>ARS</t>
        </is>
      </c>
      <c r="L134" s="48" t="n">
        <v>0</v>
      </c>
      <c r="M134" s="48" t="n">
        <v>3939.67</v>
      </c>
      <c r="N134" s="5">
        <f>IFERROR(VLOOKUP(E134,[1]Total!$D$1:$M$446,10,0),0)</f>
        <v/>
      </c>
      <c r="O134" s="11">
        <f>M134/SUM($M$2:$M$679)</f>
        <v/>
      </c>
      <c r="P134" s="49">
        <f>IFERROR(M134/I134,0)</f>
        <v/>
      </c>
      <c r="Q134" s="50" t="n"/>
      <c r="R134" s="8">
        <f>I134-Q134</f>
        <v/>
      </c>
      <c r="S134" s="49">
        <f>$AK134*R134</f>
        <v/>
      </c>
      <c r="U134" s="39" t="inlineStr">
        <is>
          <t>Stock SAP</t>
        </is>
      </c>
      <c r="V134" s="39" t="inlineStr">
        <is>
          <t>Medicamentos</t>
        </is>
      </c>
      <c r="W134" s="39" t="inlineStr">
        <is>
          <t>Dentro del alcance</t>
        </is>
      </c>
      <c r="X134" s="37" t="inlineStr">
        <is>
          <t>Alta</t>
        </is>
      </c>
      <c r="Y134" s="39" t="inlineStr">
        <is>
          <t>Homologado – confianza Alta</t>
        </is>
      </c>
      <c r="Z134" s="38" t="inlineStr">
        <is>
          <t>Dar de baja en SAP</t>
        </is>
      </c>
      <c r="AA134" s="39" t="inlineStr">
        <is>
          <t>MED118</t>
        </is>
      </c>
      <c r="AB134" s="39" t="inlineStr">
        <is>
          <t>Loperamida Comp x 2 mg</t>
        </is>
      </c>
      <c r="AC134" s="39" t="inlineStr">
        <is>
          <t>Cruce por nomenclatura SAP</t>
        </is>
      </c>
      <c r="AD134" s="39" t="inlineStr">
        <is>
          <t>No</t>
        </is>
      </c>
      <c r="AE134" s="39" t="n"/>
      <c r="AF134" s="39" t="inlineStr">
        <is>
          <t>Sí</t>
        </is>
      </c>
      <c r="AG134" s="39" t="n"/>
      <c r="AH134" s="51" t="n"/>
      <c r="AI134" s="51" t="n"/>
      <c r="AJ134" s="51" t="n"/>
      <c r="AK134" s="52" t="n">
        <v>37.52069523809524</v>
      </c>
      <c r="AL134" s="52" t="n"/>
      <c r="AM134" s="52" t="n"/>
      <c r="AN134" s="39" t="n"/>
      <c r="AO134" s="39" t="inlineStr">
        <is>
          <t>La cantidad física del material se imputó en la fila 47 (primera fila del material). Cruce por nomenclatura: dosis coincide; similitud 0.97. El material ocupa 5 filas en la hoja 1120 SJ (lote/almacén). La cantidad SAP y la física de esta vista son el total del material.</t>
        </is>
      </c>
    </row>
    <row r="135">
      <c r="A135" s="5" t="inlineStr">
        <is>
          <t>1005243</t>
        </is>
      </c>
      <c r="B135" s="5" t="inlineStr">
        <is>
          <t>ATORVASTATINA 10MG COMP</t>
        </is>
      </c>
      <c r="C135" s="5" t="inlineStr">
        <is>
          <t>00000</t>
        </is>
      </c>
      <c r="D135" s="5" t="inlineStr">
        <is>
          <t>MEGE</t>
        </is>
      </c>
      <c r="E135" s="5" t="inlineStr">
        <is>
          <t>ZMED</t>
        </is>
      </c>
      <c r="F135" s="5" t="inlineStr">
        <is>
          <t>1120</t>
        </is>
      </c>
      <c r="G135" s="5" t="inlineStr">
        <is>
          <t>2021</t>
        </is>
      </c>
      <c r="H135" s="5" t="inlineStr">
        <is>
          <t>C/U</t>
        </is>
      </c>
      <c r="I135" s="6" t="n">
        <v>105</v>
      </c>
      <c r="J135" s="6" t="n">
        <v>0</v>
      </c>
      <c r="K135" s="5" t="inlineStr">
        <is>
          <t>ARS</t>
        </is>
      </c>
      <c r="L135" s="48" t="n">
        <v>0</v>
      </c>
      <c r="M135" s="48" t="n">
        <v>5313</v>
      </c>
      <c r="N135" s="5">
        <f>IFERROR(VLOOKUP(E135,[1]Total!$D$1:$M$446,10,0),0)</f>
        <v/>
      </c>
      <c r="O135" s="11">
        <f>M135/SUM($M$2:$M$679)</f>
        <v/>
      </c>
      <c r="P135" s="49">
        <f>IFERROR(M135/I135,0)</f>
        <v/>
      </c>
      <c r="Q135" s="50" t="n"/>
      <c r="R135" s="8">
        <f>I135-Q135</f>
        <v/>
      </c>
      <c r="S135" s="49">
        <f>$AK135*R135</f>
        <v/>
      </c>
      <c r="U135" s="39" t="inlineStr">
        <is>
          <t>Stock SAP</t>
        </is>
      </c>
      <c r="V135" s="39" t="inlineStr">
        <is>
          <t>Medicamentos</t>
        </is>
      </c>
      <c r="W135" s="39" t="inlineStr">
        <is>
          <t>Dentro del alcance</t>
        </is>
      </c>
      <c r="X135" s="39" t="n"/>
      <c r="Y135" s="39" t="inlineStr">
        <is>
          <t>Sin recuento físico en el inventario de Avain</t>
        </is>
      </c>
      <c r="Z135" s="40" t="inlineStr">
        <is>
          <t>Sin recuento físico</t>
        </is>
      </c>
      <c r="AA135" s="39" t="n"/>
      <c r="AB135" s="39" t="n"/>
      <c r="AC135" s="39" t="n"/>
      <c r="AD135" s="39" t="n"/>
      <c r="AE135" s="39" t="n"/>
      <c r="AF135" s="39" t="n"/>
      <c r="AG135" s="39" t="n"/>
      <c r="AH135" s="51" t="n">
        <v>105</v>
      </c>
      <c r="AI135" s="51">
        <f>Q135</f>
        <v/>
      </c>
      <c r="AJ135" s="51">
        <f>$AH135-$AI135</f>
        <v/>
      </c>
      <c r="AK135" s="52" t="n">
        <v>50.6</v>
      </c>
      <c r="AL135" s="52">
        <f>$AJ135*$AK135</f>
        <v/>
      </c>
      <c r="AM135" s="52">
        <f>$AI135*$AK135</f>
        <v/>
      </c>
      <c r="AN135" s="39" t="n"/>
      <c r="AO135" s="39" t="n"/>
    </row>
    <row r="136">
      <c r="A136" s="5" t="inlineStr">
        <is>
          <t>1000752</t>
        </is>
      </c>
      <c r="B136" s="5" t="inlineStr">
        <is>
          <t>SALES DE HIDRATACION</t>
        </is>
      </c>
      <c r="C136" s="5" t="inlineStr">
        <is>
          <t>00000</t>
        </is>
      </c>
      <c r="D136" s="5" t="inlineStr">
        <is>
          <t>MEGE</t>
        </is>
      </c>
      <c r="E136" s="5" t="inlineStr">
        <is>
          <t>ZMED</t>
        </is>
      </c>
      <c r="F136" s="5" t="inlineStr">
        <is>
          <t>1120</t>
        </is>
      </c>
      <c r="G136" s="5" t="inlineStr">
        <is>
          <t>2010</t>
        </is>
      </c>
      <c r="H136" s="5" t="inlineStr">
        <is>
          <t>C/U</t>
        </is>
      </c>
      <c r="I136" s="6" t="n">
        <v>101</v>
      </c>
      <c r="J136" s="6" t="n">
        <v>0</v>
      </c>
      <c r="K136" s="5" t="inlineStr">
        <is>
          <t>ARS</t>
        </is>
      </c>
      <c r="L136" s="48" t="n">
        <v>0</v>
      </c>
      <c r="M136" s="48" t="n">
        <v>170122.66</v>
      </c>
      <c r="N136" s="5">
        <f>IFERROR(VLOOKUP(E136,[1]Total!$D$1:$M$446,10,0),0)</f>
        <v/>
      </c>
      <c r="O136" s="11">
        <f>M136/SUM($M$2:$M$679)</f>
        <v/>
      </c>
      <c r="P136" s="49">
        <f>IFERROR(M136/I136,0)</f>
        <v/>
      </c>
      <c r="Q136" s="50" t="n">
        <v>2</v>
      </c>
      <c r="R136" s="8">
        <f>I136-Q136</f>
        <v/>
      </c>
      <c r="S136" s="49">
        <f>$AK136*R136</f>
        <v/>
      </c>
      <c r="U136" s="39" t="inlineStr">
        <is>
          <t>Stock SAP</t>
        </is>
      </c>
      <c r="V136" s="39" t="inlineStr">
        <is>
          <t>Medicamentos</t>
        </is>
      </c>
      <c r="W136" s="39" t="inlineStr">
        <is>
          <t>Dentro del alcance</t>
        </is>
      </c>
      <c r="X136" s="42" t="inlineStr">
        <is>
          <t>Media</t>
        </is>
      </c>
      <c r="Y136" s="39" t="inlineStr">
        <is>
          <t>Homologado – confianza Media – pendiente de validación</t>
        </is>
      </c>
      <c r="Z136" s="38" t="inlineStr">
        <is>
          <t>Dar de baja en SAP</t>
        </is>
      </c>
      <c r="AA136" s="39" t="inlineStr">
        <is>
          <t>MED162</t>
        </is>
      </c>
      <c r="AB136" s="39" t="inlineStr">
        <is>
          <t>Sales de Rehidratación (FM) sobre x 28gr</t>
        </is>
      </c>
      <c r="AC136" s="39" t="inlineStr">
        <is>
          <t>Cruce por nomenclatura SAP</t>
        </is>
      </c>
      <c r="AD136" s="39" t="inlineStr">
        <is>
          <t>No</t>
        </is>
      </c>
      <c r="AE136" s="39" t="n"/>
      <c r="AF136" s="39" t="inlineStr">
        <is>
          <t>No</t>
        </is>
      </c>
      <c r="AG136" s="39" t="n"/>
      <c r="AH136" s="51" t="n">
        <v>152</v>
      </c>
      <c r="AI136" s="51">
        <f>Q136</f>
        <v/>
      </c>
      <c r="AJ136" s="51">
        <f>$AH136-$AI136</f>
        <v/>
      </c>
      <c r="AK136" s="52" t="n">
        <v>1684.382697368421</v>
      </c>
      <c r="AL136" s="52">
        <f>$AJ136*$AK136</f>
        <v/>
      </c>
      <c r="AM136" s="52">
        <f>$AI136*$AK136</f>
        <v/>
      </c>
      <c r="AN136" s="41" t="inlineStr">
        <is>
          <t>Valorización a validar: relación de cantidades 76 a 1 entre SAP y el recuento físico. Sugiere distinta unidad de medida (SAP por caja o envase y el recuento por unidad). La diferencia económica de esta fila no debe tomarse como definitiva.</t>
        </is>
      </c>
      <c r="AO136" s="39" t="inlineStr">
        <is>
          <t>Cruce por nomenclatura: una nomenclatura no informa dosis; similitud 0.68. El material ocupa 4 filas en la hoja 1120 SJ (lote/almacén). La cantidad SAP y la física de esta vista son el total del material.</t>
        </is>
      </c>
    </row>
    <row r="137">
      <c r="A137" s="5" t="inlineStr">
        <is>
          <t>1001129</t>
        </is>
      </c>
      <c r="B137" s="5" t="inlineStr">
        <is>
          <t>BUCOANGIN CARAM ANTIB X9</t>
        </is>
      </c>
      <c r="C137" s="5" t="inlineStr">
        <is>
          <t>69533</t>
        </is>
      </c>
      <c r="D137" s="5" t="inlineStr">
        <is>
          <t>MEGE</t>
        </is>
      </c>
      <c r="E137" s="5" t="inlineStr">
        <is>
          <t>ZMED</t>
        </is>
      </c>
      <c r="F137" s="5" t="inlineStr">
        <is>
          <t>1120</t>
        </is>
      </c>
      <c r="G137" s="5" t="inlineStr">
        <is>
          <t>2021</t>
        </is>
      </c>
      <c r="H137" s="5" t="inlineStr">
        <is>
          <t>C/U</t>
        </is>
      </c>
      <c r="I137" s="6" t="n">
        <v>101</v>
      </c>
      <c r="J137" s="6" t="n">
        <v>0</v>
      </c>
      <c r="K137" s="5" t="inlineStr">
        <is>
          <t>ARS</t>
        </is>
      </c>
      <c r="L137" s="48" t="n">
        <v>0</v>
      </c>
      <c r="M137" s="48" t="n">
        <v>299365.12</v>
      </c>
      <c r="N137" s="5">
        <f>IFERROR(VLOOKUP(E137,[1]Total!$D$1:$M$446,10,0),0)</f>
        <v/>
      </c>
      <c r="O137" s="11">
        <f>M137/SUM($M$2:$M$679)</f>
        <v/>
      </c>
      <c r="P137" s="49">
        <f>IFERROR(M137/I137,0)</f>
        <v/>
      </c>
      <c r="Q137" s="50" t="n"/>
      <c r="R137" s="8">
        <f>I137-Q137</f>
        <v/>
      </c>
      <c r="S137" s="49">
        <f>$AK137*R137</f>
        <v/>
      </c>
      <c r="U137" s="39" t="inlineStr">
        <is>
          <t>Stock SAP</t>
        </is>
      </c>
      <c r="V137" s="39" t="inlineStr">
        <is>
          <t>Medicamentos</t>
        </is>
      </c>
      <c r="W137" s="39" t="inlineStr">
        <is>
          <t>Dentro del alcance</t>
        </is>
      </c>
      <c r="X137" s="38" t="inlineStr">
        <is>
          <t>Baja</t>
        </is>
      </c>
      <c r="Y137" s="39" t="inlineStr">
        <is>
          <t>Homologado – confianza Baja – pendiente de validación</t>
        </is>
      </c>
      <c r="Z137" s="38" t="inlineStr">
        <is>
          <t>Dar de baja en SAP</t>
        </is>
      </c>
      <c r="AA137" s="39" t="inlineStr">
        <is>
          <t>MED30</t>
        </is>
      </c>
      <c r="AB137" s="39" t="inlineStr">
        <is>
          <t>Caramelos antigripales con benzocaina 20.7mg</t>
        </is>
      </c>
      <c r="AC137" s="39" t="inlineStr">
        <is>
          <t>Homologación por código Avain (master M01-017)</t>
        </is>
      </c>
      <c r="AD137" s="39" t="inlineStr">
        <is>
          <t>No</t>
        </is>
      </c>
      <c r="AE137" s="39" t="n"/>
      <c r="AF137" s="39" t="inlineStr">
        <is>
          <t>Sí</t>
        </is>
      </c>
      <c r="AG137" s="39" t="inlineStr">
        <is>
          <t>M01-017</t>
        </is>
      </c>
      <c r="AH137" s="51" t="n"/>
      <c r="AI137" s="51" t="n"/>
      <c r="AJ137" s="51" t="n"/>
      <c r="AK137" s="52" t="n">
        <v>2964.011099585062</v>
      </c>
      <c r="AL137" s="52" t="n"/>
      <c r="AM137" s="52" t="n"/>
      <c r="AN137" s="39" t="n"/>
      <c r="AO137" s="39" t="inlineStr">
        <is>
          <t>La cantidad física del material se imputó en la fila 48 (primera fila del material). Homologación: confianza base Baja + confianza SAP Alta → Baja. La nomenclatura del material imputado no respalda por sí sola la equivalencia (similitud 0.09); el vínculo proviene sólo de la homologación. Nivel degradado a Baja. El material ocupa 15 filas en la hoja 1120 SJ (lote/almacén). La cantidad SAP y la física de esta vista son el total del material.</t>
        </is>
      </c>
    </row>
    <row r="138">
      <c r="A138" s="5" t="inlineStr">
        <is>
          <t>1001195</t>
        </is>
      </c>
      <c r="B138" s="5" t="inlineStr">
        <is>
          <t>Omeprazol 20mg x14 caps</t>
        </is>
      </c>
      <c r="C138" s="5" t="inlineStr">
        <is>
          <t>00000</t>
        </is>
      </c>
      <c r="D138" s="5" t="inlineStr">
        <is>
          <t>MEGE</t>
        </is>
      </c>
      <c r="E138" s="5" t="inlineStr">
        <is>
          <t>ZMED</t>
        </is>
      </c>
      <c r="F138" s="5" t="inlineStr">
        <is>
          <t>1120</t>
        </is>
      </c>
      <c r="G138" s="5" t="inlineStr">
        <is>
          <t>2021</t>
        </is>
      </c>
      <c r="H138" s="5" t="inlineStr">
        <is>
          <t>C/U</t>
        </is>
      </c>
      <c r="I138" s="6" t="n">
        <v>101</v>
      </c>
      <c r="J138" s="6" t="n">
        <v>0</v>
      </c>
      <c r="K138" s="5" t="inlineStr">
        <is>
          <t>ARS</t>
        </is>
      </c>
      <c r="L138" s="48" t="n">
        <v>0</v>
      </c>
      <c r="M138" s="48" t="n">
        <v>26175.46</v>
      </c>
      <c r="N138" s="5">
        <f>IFERROR(VLOOKUP(E138,[1]Total!$D$1:$M$446,10,0),0)</f>
        <v/>
      </c>
      <c r="O138" s="11">
        <f>M138/SUM($M$2:$M$679)</f>
        <v/>
      </c>
      <c r="P138" s="49">
        <f>IFERROR(M138/I138,0)</f>
        <v/>
      </c>
      <c r="Q138" s="50" t="n"/>
      <c r="R138" s="8">
        <f>I138-Q138</f>
        <v/>
      </c>
      <c r="S138" s="49">
        <f>$AK138*R138</f>
        <v/>
      </c>
      <c r="U138" s="39" t="inlineStr">
        <is>
          <t>Stock SAP</t>
        </is>
      </c>
      <c r="V138" s="39" t="inlineStr">
        <is>
          <t>Medicamentos</t>
        </is>
      </c>
      <c r="W138" s="39" t="inlineStr">
        <is>
          <t>Dentro del alcance</t>
        </is>
      </c>
      <c r="X138" s="39" t="n"/>
      <c r="Y138" s="39" t="inlineStr">
        <is>
          <t>Sin recuento físico en el inventario de Avain</t>
        </is>
      </c>
      <c r="Z138" s="40" t="inlineStr">
        <is>
          <t>Sin recuento físico</t>
        </is>
      </c>
      <c r="AA138" s="39" t="n"/>
      <c r="AB138" s="39" t="n"/>
      <c r="AC138" s="39" t="n"/>
      <c r="AD138" s="39" t="n"/>
      <c r="AE138" s="39" t="n"/>
      <c r="AF138" s="39" t="n"/>
      <c r="AG138" s="39" t="n"/>
      <c r="AH138" s="51" t="n">
        <v>265</v>
      </c>
      <c r="AI138" s="51">
        <f>Q138</f>
        <v/>
      </c>
      <c r="AJ138" s="51">
        <f>$AH138-$AI138</f>
        <v/>
      </c>
      <c r="AK138" s="52" t="n">
        <v>259.1629811320755</v>
      </c>
      <c r="AL138" s="52">
        <f>$AJ138*$AK138</f>
        <v/>
      </c>
      <c r="AM138" s="52">
        <f>$AI138*$AK138</f>
        <v/>
      </c>
      <c r="AN138" s="39" t="n"/>
      <c r="AO138" s="39" t="inlineStr">
        <is>
          <t>El material ocupa 4 filas en la hoja 1120 SJ (lote/almacén). La cantidad SAP y la física de esta vista son el total del material.</t>
        </is>
      </c>
    </row>
    <row r="139">
      <c r="A139" s="5" t="inlineStr">
        <is>
          <t>1000021</t>
        </is>
      </c>
      <c r="B139" s="5" t="inlineStr">
        <is>
          <t>DIAZEPAM 10MG AMPOLLA DE 2ML INYECTABLE</t>
        </is>
      </c>
      <c r="C139" s="5" t="inlineStr">
        <is>
          <t>16276</t>
        </is>
      </c>
      <c r="D139" s="5" t="inlineStr">
        <is>
          <t>033</t>
        </is>
      </c>
      <c r="E139" s="5" t="inlineStr">
        <is>
          <t>ZMED</t>
        </is>
      </c>
      <c r="F139" s="5" t="inlineStr">
        <is>
          <t>1120</t>
        </is>
      </c>
      <c r="G139" s="5" t="inlineStr">
        <is>
          <t>2021</t>
        </is>
      </c>
      <c r="H139" s="5" t="inlineStr">
        <is>
          <t>C/U</t>
        </is>
      </c>
      <c r="I139" s="6" t="n">
        <v>100</v>
      </c>
      <c r="J139" s="6" t="n">
        <v>0</v>
      </c>
      <c r="K139" s="5" t="inlineStr">
        <is>
          <t>ARS</t>
        </is>
      </c>
      <c r="L139" s="48" t="n">
        <v>0</v>
      </c>
      <c r="M139" s="48" t="n">
        <v>44907.47</v>
      </c>
      <c r="N139" s="5">
        <f>IFERROR(VLOOKUP(E139,[1]Total!$D$1:$M$446,10,0),0)</f>
        <v/>
      </c>
      <c r="O139" s="11">
        <f>M139/SUM($M$2:$M$679)</f>
        <v/>
      </c>
      <c r="P139" s="49">
        <f>IFERROR(M139/I139,0)</f>
        <v/>
      </c>
      <c r="Q139" s="50" t="n">
        <v>35</v>
      </c>
      <c r="R139" s="8">
        <f>I139-Q139</f>
        <v/>
      </c>
      <c r="S139" s="49">
        <f>$AK139*R139</f>
        <v/>
      </c>
      <c r="U139" s="39" t="inlineStr">
        <is>
          <t>Stock SAP</t>
        </is>
      </c>
      <c r="V139" s="39" t="inlineStr">
        <is>
          <t>Medicamentos</t>
        </is>
      </c>
      <c r="W139" s="39" t="inlineStr">
        <is>
          <t>Dentro del alcance</t>
        </is>
      </c>
      <c r="X139" s="37" t="inlineStr">
        <is>
          <t>Alta</t>
        </is>
      </c>
      <c r="Y139" s="39" t="inlineStr">
        <is>
          <t>Homologado – confianza Alta</t>
        </is>
      </c>
      <c r="Z139" s="38" t="inlineStr">
        <is>
          <t>Dar de baja en SAP</t>
        </is>
      </c>
      <c r="AA139" s="39" t="inlineStr">
        <is>
          <t>MED60</t>
        </is>
      </c>
      <c r="AB139" s="39" t="inlineStr">
        <is>
          <t>Diazepam 10 mg (Ps) Amp x 2 ml</t>
        </is>
      </c>
      <c r="AC139" s="39" t="inlineStr">
        <is>
          <t>Homologación por código Avain (master M09-001)</t>
        </is>
      </c>
      <c r="AD139" s="39" t="inlineStr">
        <is>
          <t>No</t>
        </is>
      </c>
      <c r="AE139" s="39" t="n"/>
      <c r="AF139" s="39" t="inlineStr">
        <is>
          <t>Sí</t>
        </is>
      </c>
      <c r="AG139" s="39" t="inlineStr">
        <is>
          <t>M09-001</t>
        </is>
      </c>
      <c r="AH139" s="51" t="n">
        <v>130</v>
      </c>
      <c r="AI139" s="51">
        <f>Q139</f>
        <v/>
      </c>
      <c r="AJ139" s="51">
        <f>$AH139-$AI139</f>
        <v/>
      </c>
      <c r="AK139" s="52" t="n">
        <v>449.0746923076923</v>
      </c>
      <c r="AL139" s="52">
        <f>$AJ139*$AK139</f>
        <v/>
      </c>
      <c r="AM139" s="52">
        <f>$AI139*$AK139</f>
        <v/>
      </c>
      <c r="AN139" s="39" t="n"/>
      <c r="AO139" s="39" t="inlineStr">
        <is>
          <t>Homologación: confianza base Alta + confianza SAP Alta → Alta. El material ocupa 2 filas en la hoja 1120 SJ (lote/almacén). La cantidad SAP y la física de esta vista son el total del material.</t>
        </is>
      </c>
    </row>
    <row r="140">
      <c r="A140" s="5" t="inlineStr">
        <is>
          <t>1000022</t>
        </is>
      </c>
      <c r="B140" s="5" t="inlineStr">
        <is>
          <t>DIPIRONA 1G AMPOLLA DE 2ML INYECTABLE</t>
        </is>
      </c>
      <c r="C140" s="5" t="inlineStr">
        <is>
          <t>4640</t>
        </is>
      </c>
      <c r="D140" s="5" t="inlineStr">
        <is>
          <t>033</t>
        </is>
      </c>
      <c r="E140" s="5" t="inlineStr">
        <is>
          <t>ZMED</t>
        </is>
      </c>
      <c r="F140" s="5" t="inlineStr">
        <is>
          <t>1120</t>
        </is>
      </c>
      <c r="G140" s="5" t="inlineStr">
        <is>
          <t>2021</t>
        </is>
      </c>
      <c r="H140" s="5" t="inlineStr">
        <is>
          <t>C/U</t>
        </is>
      </c>
      <c r="I140" s="6" t="n">
        <v>100</v>
      </c>
      <c r="J140" s="6" t="n">
        <v>0</v>
      </c>
      <c r="K140" s="5" t="inlineStr">
        <is>
          <t>ARS</t>
        </is>
      </c>
      <c r="L140" s="48" t="n">
        <v>0</v>
      </c>
      <c r="M140" s="48" t="n">
        <v>59029.62</v>
      </c>
      <c r="N140" s="5">
        <f>IFERROR(VLOOKUP(E140,[1]Total!$D$1:$M$446,10,0),0)</f>
        <v/>
      </c>
      <c r="O140" s="11">
        <f>M140/SUM($M$2:$M$679)</f>
        <v/>
      </c>
      <c r="P140" s="49">
        <f>IFERROR(M140/I140,0)</f>
        <v/>
      </c>
      <c r="Q140" s="50" t="n"/>
      <c r="R140" s="8">
        <f>I140-Q140</f>
        <v/>
      </c>
      <c r="S140" s="49">
        <f>$AK140*R140</f>
        <v/>
      </c>
      <c r="U140" s="39" t="inlineStr">
        <is>
          <t>Stock SAP</t>
        </is>
      </c>
      <c r="V140" s="39" t="inlineStr">
        <is>
          <t>Medicamentos</t>
        </is>
      </c>
      <c r="W140" s="39" t="inlineStr">
        <is>
          <t>Dentro del alcance</t>
        </is>
      </c>
      <c r="X140" s="37" t="inlineStr">
        <is>
          <t>Alta</t>
        </is>
      </c>
      <c r="Y140" s="39" t="inlineStr">
        <is>
          <t>Homologado – confianza Alta</t>
        </is>
      </c>
      <c r="Z140" s="38" t="inlineStr">
        <is>
          <t>Dar de baja en SAP</t>
        </is>
      </c>
      <c r="AA140" s="39" t="inlineStr">
        <is>
          <t>MED69</t>
        </is>
      </c>
      <c r="AB140" s="39" t="inlineStr">
        <is>
          <t>Dipirona 1gr Amp x 2 ml</t>
        </is>
      </c>
      <c r="AC140" s="39" t="inlineStr">
        <is>
          <t>Cruce por nomenclatura SAP</t>
        </is>
      </c>
      <c r="AD140" s="39" t="inlineStr">
        <is>
          <t>No</t>
        </is>
      </c>
      <c r="AE140" s="39" t="n"/>
      <c r="AF140" s="39" t="inlineStr">
        <is>
          <t>Sí</t>
        </is>
      </c>
      <c r="AG140" s="39" t="n"/>
      <c r="AH140" s="51" t="n"/>
      <c r="AI140" s="51" t="n"/>
      <c r="AJ140" s="51" t="n"/>
      <c r="AK140" s="52" t="n">
        <v>590.2961940298508</v>
      </c>
      <c r="AL140" s="52" t="n"/>
      <c r="AM140" s="52" t="n"/>
      <c r="AN140" s="39" t="n"/>
      <c r="AO140" s="39" t="inlineStr">
        <is>
          <t>La cantidad física del material se imputó en la fila 36 (primera fila del material). Cruce por nomenclatura: dosis coincide; similitud 0.77. El material ocupa 4 filas en la hoja 1120 SJ (lote/almacén). La cantidad SAP y la física de esta vista son el total del material.</t>
        </is>
      </c>
    </row>
    <row r="141">
      <c r="A141" s="5" t="inlineStr">
        <is>
          <t>1000059</t>
        </is>
      </c>
      <c r="B141" s="5" t="inlineStr">
        <is>
          <t>BUTIL BROMURO DE HIOSCINA 20MG AMPOLLA</t>
        </is>
      </c>
      <c r="C141" s="5" t="inlineStr">
        <is>
          <t>120026</t>
        </is>
      </c>
      <c r="D141" s="5" t="inlineStr">
        <is>
          <t>033</t>
        </is>
      </c>
      <c r="E141" s="5" t="inlineStr">
        <is>
          <t>ZMED</t>
        </is>
      </c>
      <c r="F141" s="5" t="inlineStr">
        <is>
          <t>1120</t>
        </is>
      </c>
      <c r="G141" s="5" t="inlineStr">
        <is>
          <t>2021</t>
        </is>
      </c>
      <c r="H141" s="5" t="inlineStr">
        <is>
          <t>C/U</t>
        </is>
      </c>
      <c r="I141" s="6" t="n">
        <v>100</v>
      </c>
      <c r="J141" s="6" t="n">
        <v>0</v>
      </c>
      <c r="K141" s="5" t="inlineStr">
        <is>
          <t>ARS</t>
        </is>
      </c>
      <c r="L141" s="48" t="n">
        <v>0</v>
      </c>
      <c r="M141" s="48" t="n">
        <v>53742.41</v>
      </c>
      <c r="N141" s="5">
        <f>IFERROR(VLOOKUP(E141,[1]Total!$D$1:$M$446,10,0),0)</f>
        <v/>
      </c>
      <c r="O141" s="11">
        <f>M141/SUM($M$2:$M$679)</f>
        <v/>
      </c>
      <c r="P141" s="49">
        <f>IFERROR(M141/I141,0)</f>
        <v/>
      </c>
      <c r="Q141" s="50" t="n"/>
      <c r="R141" s="8">
        <f>I141-Q141</f>
        <v/>
      </c>
      <c r="S141" s="49">
        <f>$AK141*R141</f>
        <v/>
      </c>
      <c r="U141" s="39" t="inlineStr">
        <is>
          <t>Stock SAP</t>
        </is>
      </c>
      <c r="V141" s="39" t="inlineStr">
        <is>
          <t>Medicamentos</t>
        </is>
      </c>
      <c r="W141" s="39" t="inlineStr">
        <is>
          <t>Dentro del alcance</t>
        </is>
      </c>
      <c r="X141" s="42" t="inlineStr">
        <is>
          <t>Media</t>
        </is>
      </c>
      <c r="Y141" s="39" t="inlineStr">
        <is>
          <t>Homologado – confianza Media – pendiente de validación</t>
        </is>
      </c>
      <c r="Z141" s="38" t="inlineStr">
        <is>
          <t>Dar de baja en SAP</t>
        </is>
      </c>
      <c r="AA141" s="39" t="inlineStr">
        <is>
          <t>MED100</t>
        </is>
      </c>
      <c r="AB141" s="39" t="inlineStr">
        <is>
          <t>Hioscina x 20 mg Amp x 1 ml</t>
        </is>
      </c>
      <c r="AC141" s="39" t="inlineStr">
        <is>
          <t>Homologación por código Avain (master M08-003)</t>
        </is>
      </c>
      <c r="AD141" s="39" t="inlineStr">
        <is>
          <t>No</t>
        </is>
      </c>
      <c r="AE141" s="39" t="n"/>
      <c r="AF141" s="39" t="inlineStr">
        <is>
          <t>Sí</t>
        </is>
      </c>
      <c r="AG141" s="39" t="inlineStr">
        <is>
          <t>M08-003</t>
        </is>
      </c>
      <c r="AH141" s="51" t="n"/>
      <c r="AI141" s="51" t="n"/>
      <c r="AJ141" s="51" t="n"/>
      <c r="AK141" s="52" t="n">
        <v>537.4241166666667</v>
      </c>
      <c r="AL141" s="52" t="n"/>
      <c r="AM141" s="52" t="n"/>
      <c r="AN141" s="39" t="n"/>
      <c r="AO141" s="39" t="inlineStr">
        <is>
          <t>La cantidad física del material se imputó en la fila 56 (primera fila del material). Homologación: confianza base Media + confianza SAP Alta → Media. El material ocupa 6 filas en la hoja 1120 SJ (lote/almacén). La cantidad SAP y la física de esta vista son el total del material.</t>
        </is>
      </c>
    </row>
    <row r="142">
      <c r="A142" s="5" t="inlineStr">
        <is>
          <t>1000094</t>
        </is>
      </c>
      <c r="B142" s="5" t="inlineStr">
        <is>
          <t>DEXAMETASONA INY 4MG/ML AMPOLLA</t>
        </is>
      </c>
      <c r="C142" s="5" t="inlineStr">
        <is>
          <t>8384</t>
        </is>
      </c>
      <c r="D142" s="5" t="inlineStr">
        <is>
          <t>033</t>
        </is>
      </c>
      <c r="E142" s="5" t="inlineStr">
        <is>
          <t>ZMED</t>
        </is>
      </c>
      <c r="F142" s="5" t="inlineStr">
        <is>
          <t>1120</t>
        </is>
      </c>
      <c r="G142" s="5" t="inlineStr">
        <is>
          <t>2021</t>
        </is>
      </c>
      <c r="H142" s="5" t="inlineStr">
        <is>
          <t>C/U</t>
        </is>
      </c>
      <c r="I142" s="6" t="n">
        <v>100</v>
      </c>
      <c r="J142" s="6" t="n">
        <v>0</v>
      </c>
      <c r="K142" s="5" t="inlineStr">
        <is>
          <t>ARS</t>
        </is>
      </c>
      <c r="L142" s="48" t="n">
        <v>0</v>
      </c>
      <c r="M142" s="48" t="n">
        <v>44500</v>
      </c>
      <c r="N142" s="5">
        <f>IFERROR(VLOOKUP(E142,[1]Total!$D$1:$M$446,10,0),0)</f>
        <v/>
      </c>
      <c r="O142" s="11">
        <f>M142/SUM($M$2:$M$679)</f>
        <v/>
      </c>
      <c r="P142" s="49">
        <f>IFERROR(M142/I142,0)</f>
        <v/>
      </c>
      <c r="Q142" s="50" t="n"/>
      <c r="R142" s="8">
        <f>I142-Q142</f>
        <v/>
      </c>
      <c r="S142" s="49">
        <f>$AK142*R142</f>
        <v/>
      </c>
      <c r="U142" s="39" t="inlineStr">
        <is>
          <t>Stock SAP</t>
        </is>
      </c>
      <c r="V142" s="39" t="inlineStr">
        <is>
          <t>Medicamentos</t>
        </is>
      </c>
      <c r="W142" s="39" t="inlineStr">
        <is>
          <t>Dentro del alcance</t>
        </is>
      </c>
      <c r="X142" s="39" t="n"/>
      <c r="Y142" s="39" t="inlineStr">
        <is>
          <t>Sin recuento físico en el inventario de Avain</t>
        </is>
      </c>
      <c r="Z142" s="40" t="inlineStr">
        <is>
          <t>Sin recuento físico</t>
        </is>
      </c>
      <c r="AA142" s="39" t="n"/>
      <c r="AB142" s="39" t="n"/>
      <c r="AC142" s="39" t="n"/>
      <c r="AD142" s="39" t="n"/>
      <c r="AE142" s="39" t="n"/>
      <c r="AF142" s="39" t="n"/>
      <c r="AG142" s="39" t="n"/>
      <c r="AH142" s="51" t="n"/>
      <c r="AI142" s="51" t="n"/>
      <c r="AJ142" s="51" t="n"/>
      <c r="AK142" s="52" t="n">
        <v>445</v>
      </c>
      <c r="AL142" s="52" t="n"/>
      <c r="AM142" s="52" t="n"/>
      <c r="AN142" s="39" t="n"/>
      <c r="AO142" s="39" t="inlineStr">
        <is>
          <t>El material ocupa 3 filas en la hoja 1120 SJ (lote/almacén). La cantidad SAP y la física de esta vista son el total del material.</t>
        </is>
      </c>
    </row>
    <row r="143">
      <c r="A143" s="5" t="inlineStr">
        <is>
          <t>1000098</t>
        </is>
      </c>
      <c r="B143" s="5" t="inlineStr">
        <is>
          <t>MIDAZOLAN 15MG/3ML AMPOLLA INYECTABLE</t>
        </is>
      </c>
      <c r="C143" s="5" t="inlineStr">
        <is>
          <t>00000</t>
        </is>
      </c>
      <c r="D143" s="5" t="inlineStr">
        <is>
          <t>033</t>
        </is>
      </c>
      <c r="E143" s="5" t="inlineStr">
        <is>
          <t>ZMED</t>
        </is>
      </c>
      <c r="F143" s="5" t="inlineStr">
        <is>
          <t>1120</t>
        </is>
      </c>
      <c r="G143" s="5" t="inlineStr">
        <is>
          <t>2021</t>
        </is>
      </c>
      <c r="H143" s="5" t="inlineStr">
        <is>
          <t>C/U</t>
        </is>
      </c>
      <c r="I143" s="6" t="n">
        <v>100</v>
      </c>
      <c r="J143" s="6" t="n">
        <v>0</v>
      </c>
      <c r="K143" s="5" t="inlineStr">
        <is>
          <t>ARS</t>
        </is>
      </c>
      <c r="L143" s="48" t="n">
        <v>0</v>
      </c>
      <c r="M143" s="48" t="n">
        <v>61322</v>
      </c>
      <c r="N143" s="5">
        <f>IFERROR(VLOOKUP(E143,[1]Total!$D$1:$M$446,10,0),0)</f>
        <v/>
      </c>
      <c r="O143" s="11">
        <f>M143/SUM($M$2:$M$679)</f>
        <v/>
      </c>
      <c r="P143" s="49">
        <f>IFERROR(M143/I143,0)</f>
        <v/>
      </c>
      <c r="Q143" s="50" t="n">
        <v>100</v>
      </c>
      <c r="R143" s="8">
        <f>I143-Q143</f>
        <v/>
      </c>
      <c r="S143" s="49">
        <f>$AK143*R143</f>
        <v/>
      </c>
      <c r="U143" s="39" t="inlineStr">
        <is>
          <t>Stock SAP</t>
        </is>
      </c>
      <c r="V143" s="39" t="inlineStr">
        <is>
          <t>Medicamentos</t>
        </is>
      </c>
      <c r="W143" s="39" t="inlineStr">
        <is>
          <t>Dentro del alcance</t>
        </is>
      </c>
      <c r="X143" s="38" t="inlineStr">
        <is>
          <t>Baja</t>
        </is>
      </c>
      <c r="Y143" s="39" t="inlineStr">
        <is>
          <t>Homologado – confianza Baja – pendiente de validación</t>
        </is>
      </c>
      <c r="Z143" s="43" t="inlineStr">
        <is>
          <t>Sin diferencia</t>
        </is>
      </c>
      <c r="AA143" s="39" t="inlineStr">
        <is>
          <t>MED134</t>
        </is>
      </c>
      <c r="AB143" s="39" t="inlineStr">
        <is>
          <t>Midazolan 5mg/ml Amp x 3 ml</t>
        </is>
      </c>
      <c r="AC143" s="39" t="inlineStr">
        <is>
          <t>Homologación por código Avain (master M02-001)</t>
        </is>
      </c>
      <c r="AD143" s="39" t="inlineStr">
        <is>
          <t>No</t>
        </is>
      </c>
      <c r="AE143" s="39" t="n"/>
      <c r="AF143" s="39" t="inlineStr">
        <is>
          <t>Sí</t>
        </is>
      </c>
      <c r="AG143" s="39" t="inlineStr">
        <is>
          <t>M02-001</t>
        </is>
      </c>
      <c r="AH143" s="51" t="n">
        <v>100</v>
      </c>
      <c r="AI143" s="51">
        <f>Q143</f>
        <v/>
      </c>
      <c r="AJ143" s="51">
        <f>$AH143-$AI143</f>
        <v/>
      </c>
      <c r="AK143" s="52" t="n">
        <v>613.22</v>
      </c>
      <c r="AL143" s="52">
        <f>$AJ143*$AK143</f>
        <v/>
      </c>
      <c r="AM143" s="52">
        <f>$AI143*$AK143</f>
        <v/>
      </c>
      <c r="AN143" s="39" t="n"/>
      <c r="AO143" s="39" t="inlineStr">
        <is>
          <t>Homologación: confianza base Alta + confianza SAP Alta → Alta. Aunque la homologación vincula estos registros, la presentación no coincide con el material imputado (dosis/presentación distinta (3ML, 5MG vs 3ML, 15MG); similitud 0.69). Nivel degradado a Baja: verificar si corresponde otro código SAP.</t>
        </is>
      </c>
    </row>
    <row r="144">
      <c r="A144" s="5" t="inlineStr">
        <is>
          <t>1000103</t>
        </is>
      </c>
      <c r="B144" s="5" t="inlineStr">
        <is>
          <t>FENITOINA 100MG /2ML AMPOLLA</t>
        </is>
      </c>
      <c r="C144" s="5" t="inlineStr">
        <is>
          <t>00000</t>
        </is>
      </c>
      <c r="D144" s="5" t="inlineStr">
        <is>
          <t>033</t>
        </is>
      </c>
      <c r="E144" s="5" t="inlineStr">
        <is>
          <t>ZMED</t>
        </is>
      </c>
      <c r="F144" s="5" t="inlineStr">
        <is>
          <t>1120</t>
        </is>
      </c>
      <c r="G144" s="5" t="inlineStr">
        <is>
          <t>2021</t>
        </is>
      </c>
      <c r="H144" s="5" t="inlineStr">
        <is>
          <t>C/U</t>
        </is>
      </c>
      <c r="I144" s="6" t="n">
        <v>100</v>
      </c>
      <c r="J144" s="6" t="n">
        <v>0</v>
      </c>
      <c r="K144" s="5" t="inlineStr">
        <is>
          <t>ARS</t>
        </is>
      </c>
      <c r="L144" s="48" t="n">
        <v>0</v>
      </c>
      <c r="M144" s="48" t="n">
        <v>52088.12</v>
      </c>
      <c r="N144" s="5">
        <f>IFERROR(VLOOKUP(E144,[1]Total!$D$1:$M$446,10,0),0)</f>
        <v/>
      </c>
      <c r="O144" s="11">
        <f>M144/SUM($M$2:$M$679)</f>
        <v/>
      </c>
      <c r="P144" s="49">
        <f>IFERROR(M144/I144,0)</f>
        <v/>
      </c>
      <c r="Q144" s="50" t="n"/>
      <c r="R144" s="8">
        <f>I144-Q144</f>
        <v/>
      </c>
      <c r="S144" s="49">
        <f>$AK144*R144</f>
        <v/>
      </c>
      <c r="U144" s="39" t="inlineStr">
        <is>
          <t>Stock SAP</t>
        </is>
      </c>
      <c r="V144" s="39" t="inlineStr">
        <is>
          <t>Medicamentos</t>
        </is>
      </c>
      <c r="W144" s="39" t="inlineStr">
        <is>
          <t>Dentro del alcance</t>
        </is>
      </c>
      <c r="X144" s="39" t="n"/>
      <c r="Y144" s="39" t="inlineStr">
        <is>
          <t>Sin recuento físico en el inventario de Avain</t>
        </is>
      </c>
      <c r="Z144" s="40" t="inlineStr">
        <is>
          <t>Sin recuento físico</t>
        </is>
      </c>
      <c r="AA144" s="39" t="n"/>
      <c r="AB144" s="39" t="n"/>
      <c r="AC144" s="39" t="n"/>
      <c r="AD144" s="39" t="n"/>
      <c r="AE144" s="39" t="n"/>
      <c r="AF144" s="39" t="n"/>
      <c r="AG144" s="39" t="n"/>
      <c r="AH144" s="51" t="n"/>
      <c r="AI144" s="51" t="n"/>
      <c r="AJ144" s="51" t="n"/>
      <c r="AK144" s="52" t="n">
        <v>520.8811666666667</v>
      </c>
      <c r="AL144" s="52" t="n"/>
      <c r="AM144" s="52" t="n"/>
      <c r="AN144" s="39" t="n"/>
      <c r="AO144" s="39" t="inlineStr">
        <is>
          <t>El material ocupa 2 filas en la hoja 1120 SJ (lote/almacén). La cantidad SAP y la física de esta vista son el total del material.</t>
        </is>
      </c>
    </row>
    <row r="145">
      <c r="A145" s="5" t="inlineStr">
        <is>
          <t>1000105</t>
        </is>
      </c>
      <c r="B145" s="5" t="inlineStr">
        <is>
          <t>METOCLOPRAMIDA 10MG/2ML AMPOLLA</t>
        </is>
      </c>
      <c r="C145" s="5" t="inlineStr">
        <is>
          <t>23057</t>
        </is>
      </c>
      <c r="D145" s="5" t="inlineStr">
        <is>
          <t>033</t>
        </is>
      </c>
      <c r="E145" s="5" t="inlineStr">
        <is>
          <t>ZMED</t>
        </is>
      </c>
      <c r="F145" s="5" t="inlineStr">
        <is>
          <t>1120</t>
        </is>
      </c>
      <c r="G145" s="5" t="inlineStr">
        <is>
          <t>2010</t>
        </is>
      </c>
      <c r="H145" s="5" t="inlineStr">
        <is>
          <t>C/U</t>
        </is>
      </c>
      <c r="I145" s="6" t="n">
        <v>100</v>
      </c>
      <c r="J145" s="6" t="n">
        <v>0</v>
      </c>
      <c r="K145" s="5" t="inlineStr">
        <is>
          <t>ARS</t>
        </is>
      </c>
      <c r="L145" s="48" t="n">
        <v>0</v>
      </c>
      <c r="M145" s="48" t="n">
        <v>42633.97</v>
      </c>
      <c r="N145" s="5">
        <f>IFERROR(VLOOKUP(E145,[1]Total!$D$1:$M$446,10,0),0)</f>
        <v/>
      </c>
      <c r="O145" s="11">
        <f>M145/SUM($M$2:$M$679)</f>
        <v/>
      </c>
      <c r="P145" s="49">
        <f>IFERROR(M145/I145,0)</f>
        <v/>
      </c>
      <c r="Q145" s="50" t="n"/>
      <c r="R145" s="8">
        <f>I145-Q145</f>
        <v/>
      </c>
      <c r="S145" s="49">
        <f>$AK145*R145</f>
        <v/>
      </c>
      <c r="U145" s="39" t="inlineStr">
        <is>
          <t>Stock SAP</t>
        </is>
      </c>
      <c r="V145" s="39" t="inlineStr">
        <is>
          <t>Medicamentos</t>
        </is>
      </c>
      <c r="W145" s="39" t="inlineStr">
        <is>
          <t>Dentro del alcance</t>
        </is>
      </c>
      <c r="X145" s="37" t="inlineStr">
        <is>
          <t>Alta</t>
        </is>
      </c>
      <c r="Y145" s="39" t="inlineStr">
        <is>
          <t>Homologado – confianza Alta</t>
        </is>
      </c>
      <c r="Z145" s="38" t="inlineStr">
        <is>
          <t>Dar de baja en SAP</t>
        </is>
      </c>
      <c r="AA145" s="39" t="inlineStr">
        <is>
          <t>MED130</t>
        </is>
      </c>
      <c r="AB145" s="39" t="inlineStr">
        <is>
          <t>Metoclopramida 10 mg Amp x 2 ml</t>
        </is>
      </c>
      <c r="AC145" s="39" t="inlineStr">
        <is>
          <t>Homologación por código Avain (master M08-001)</t>
        </is>
      </c>
      <c r="AD145" s="39" t="inlineStr">
        <is>
          <t>No</t>
        </is>
      </c>
      <c r="AE145" s="39" t="n"/>
      <c r="AF145" s="39" t="inlineStr">
        <is>
          <t>Sí</t>
        </is>
      </c>
      <c r="AG145" s="39" t="inlineStr">
        <is>
          <t>M08-001</t>
        </is>
      </c>
      <c r="AH145" s="51" t="n"/>
      <c r="AI145" s="51" t="n"/>
      <c r="AJ145" s="51" t="n"/>
      <c r="AK145" s="52" t="n">
        <v>426.3397181571816</v>
      </c>
      <c r="AL145" s="52" t="n"/>
      <c r="AM145" s="52" t="n"/>
      <c r="AN145" s="39" t="n"/>
      <c r="AO145" s="39" t="inlineStr">
        <is>
          <t>La cantidad física del material se imputó en la fila 17 (primera fila del material). Homologación: confianza base Alta + confianza SAP Alta → Alta. El material ocupa 7 filas en la hoja 1120 SJ (lote/almacén). La cantidad SAP y la física de esta vista son el total del material.</t>
        </is>
      </c>
    </row>
    <row r="146">
      <c r="A146" s="5" t="inlineStr">
        <is>
          <t>1000105</t>
        </is>
      </c>
      <c r="B146" s="5" t="inlineStr">
        <is>
          <t>METOCLOPRAMIDA 10MG/2ML AMPOLLA</t>
        </is>
      </c>
      <c r="C146" s="5" t="inlineStr">
        <is>
          <t>8374/119</t>
        </is>
      </c>
      <c r="D146" s="5" t="inlineStr">
        <is>
          <t>033</t>
        </is>
      </c>
      <c r="E146" s="5" t="inlineStr">
        <is>
          <t>ZMED</t>
        </is>
      </c>
      <c r="F146" s="5" t="inlineStr">
        <is>
          <t>1120</t>
        </is>
      </c>
      <c r="G146" s="5" t="inlineStr">
        <is>
          <t>2021</t>
        </is>
      </c>
      <c r="H146" s="5" t="inlineStr">
        <is>
          <t>C/U</t>
        </is>
      </c>
      <c r="I146" s="6" t="n">
        <v>100</v>
      </c>
      <c r="J146" s="6" t="n">
        <v>0</v>
      </c>
      <c r="K146" s="5" t="inlineStr">
        <is>
          <t>ARS</t>
        </is>
      </c>
      <c r="L146" s="48" t="n">
        <v>0</v>
      </c>
      <c r="M146" s="48" t="n">
        <v>42633.97</v>
      </c>
      <c r="N146" s="5">
        <f>IFERROR(VLOOKUP(E146,[1]Total!$D$1:$M$446,10,0),0)</f>
        <v/>
      </c>
      <c r="O146" s="11">
        <f>M146/SUM($M$2:$M$679)</f>
        <v/>
      </c>
      <c r="P146" s="49">
        <f>IFERROR(M146/I146,0)</f>
        <v/>
      </c>
      <c r="Q146" s="50" t="n"/>
      <c r="R146" s="8">
        <f>I146-Q146</f>
        <v/>
      </c>
      <c r="S146" s="49">
        <f>$AK146*R146</f>
        <v/>
      </c>
      <c r="U146" s="39" t="inlineStr">
        <is>
          <t>Stock SAP</t>
        </is>
      </c>
      <c r="V146" s="39" t="inlineStr">
        <is>
          <t>Medicamentos</t>
        </is>
      </c>
      <c r="W146" s="39" t="inlineStr">
        <is>
          <t>Dentro del alcance</t>
        </is>
      </c>
      <c r="X146" s="37" t="inlineStr">
        <is>
          <t>Alta</t>
        </is>
      </c>
      <c r="Y146" s="39" t="inlineStr">
        <is>
          <t>Homologado – confianza Alta</t>
        </is>
      </c>
      <c r="Z146" s="38" t="inlineStr">
        <is>
          <t>Dar de baja en SAP</t>
        </is>
      </c>
      <c r="AA146" s="39" t="inlineStr">
        <is>
          <t>MED130</t>
        </is>
      </c>
      <c r="AB146" s="39" t="inlineStr">
        <is>
          <t>Metoclopramida 10 mg Amp x 2 ml</t>
        </is>
      </c>
      <c r="AC146" s="39" t="inlineStr">
        <is>
          <t>Homologación por código Avain (master M08-001)</t>
        </is>
      </c>
      <c r="AD146" s="39" t="inlineStr">
        <is>
          <t>No</t>
        </is>
      </c>
      <c r="AE146" s="39" t="n"/>
      <c r="AF146" s="39" t="inlineStr">
        <is>
          <t>Sí</t>
        </is>
      </c>
      <c r="AG146" s="39" t="inlineStr">
        <is>
          <t>M08-001</t>
        </is>
      </c>
      <c r="AH146" s="51" t="n"/>
      <c r="AI146" s="51" t="n"/>
      <c r="AJ146" s="51" t="n"/>
      <c r="AK146" s="52" t="n">
        <v>426.3397181571816</v>
      </c>
      <c r="AL146" s="52" t="n"/>
      <c r="AM146" s="52" t="n"/>
      <c r="AN146" s="39" t="n"/>
      <c r="AO146" s="39" t="inlineStr">
        <is>
          <t>La cantidad física del material se imputó en la fila 17 (primera fila del material). Homologación: confianza base Alta + confianza SAP Alta → Alta. El material ocupa 7 filas en la hoja 1120 SJ (lote/almacén). La cantidad SAP y la física de esta vista son el total del material.</t>
        </is>
      </c>
    </row>
    <row r="147">
      <c r="A147" s="5" t="inlineStr">
        <is>
          <t>1000124</t>
        </is>
      </c>
      <c r="B147" s="5" t="inlineStr">
        <is>
          <t>IBUPROFENO COMP 600MG</t>
        </is>
      </c>
      <c r="C147" s="5" t="inlineStr">
        <is>
          <t>6516</t>
        </is>
      </c>
      <c r="D147" s="5" t="inlineStr">
        <is>
          <t>033</t>
        </is>
      </c>
      <c r="E147" s="5" t="inlineStr">
        <is>
          <t>ZMED</t>
        </is>
      </c>
      <c r="F147" s="5" t="inlineStr">
        <is>
          <t>1120</t>
        </is>
      </c>
      <c r="G147" s="5" t="inlineStr">
        <is>
          <t>2021</t>
        </is>
      </c>
      <c r="H147" s="5" t="inlineStr">
        <is>
          <t>C/U</t>
        </is>
      </c>
      <c r="I147" s="6" t="n">
        <v>100</v>
      </c>
      <c r="J147" s="6" t="n">
        <v>0</v>
      </c>
      <c r="K147" s="5" t="inlineStr">
        <is>
          <t>ARS</t>
        </is>
      </c>
      <c r="L147" s="48" t="n">
        <v>0</v>
      </c>
      <c r="M147" s="48" t="n">
        <v>6289.13</v>
      </c>
      <c r="N147" s="5">
        <f>IFERROR(VLOOKUP(E147,[1]Total!$D$1:$M$446,10,0),0)</f>
        <v/>
      </c>
      <c r="O147" s="11">
        <f>M147/SUM($M$2:$M$679)</f>
        <v/>
      </c>
      <c r="P147" s="49">
        <f>IFERROR(M147/I147,0)</f>
        <v/>
      </c>
      <c r="Q147" s="50" t="n"/>
      <c r="R147" s="8">
        <f>I147-Q147</f>
        <v/>
      </c>
      <c r="S147" s="49">
        <f>$AK147*R147</f>
        <v/>
      </c>
      <c r="U147" s="39" t="inlineStr">
        <is>
          <t>Stock SAP</t>
        </is>
      </c>
      <c r="V147" s="39" t="inlineStr">
        <is>
          <t>Medicamentos</t>
        </is>
      </c>
      <c r="W147" s="39" t="inlineStr">
        <is>
          <t>Dentro del alcance</t>
        </is>
      </c>
      <c r="X147" s="37" t="inlineStr">
        <is>
          <t>Alta</t>
        </is>
      </c>
      <c r="Y147" s="39" t="inlineStr">
        <is>
          <t>Homologado – confianza Alta</t>
        </is>
      </c>
      <c r="Z147" s="38" t="inlineStr">
        <is>
          <t>Dar de baja en SAP</t>
        </is>
      </c>
      <c r="AA147" s="39" t="inlineStr">
        <is>
          <t>MED102</t>
        </is>
      </c>
      <c r="AB147" s="39" t="inlineStr">
        <is>
          <t>Ibuprofeno Comp x 600 mg</t>
        </is>
      </c>
      <c r="AC147" s="39" t="inlineStr">
        <is>
          <t>Homologación por código Avain (master M01-005)</t>
        </is>
      </c>
      <c r="AD147" s="39" t="inlineStr">
        <is>
          <t>No</t>
        </is>
      </c>
      <c r="AE147" s="39" t="n"/>
      <c r="AF147" s="39" t="inlineStr">
        <is>
          <t>Sí</t>
        </is>
      </c>
      <c r="AG147" s="39" t="inlineStr">
        <is>
          <t>M01-005</t>
        </is>
      </c>
      <c r="AH147" s="51" t="n"/>
      <c r="AI147" s="51" t="n"/>
      <c r="AJ147" s="51" t="n"/>
      <c r="AK147" s="52" t="n">
        <v>62.89131818181817</v>
      </c>
      <c r="AL147" s="52" t="n"/>
      <c r="AM147" s="52" t="n"/>
      <c r="AN147" s="39" t="n"/>
      <c r="AO147" s="39" t="inlineStr">
        <is>
          <t>La cantidad física del material se imputó en la fila 13 (primera fila del material). Homologación: confianza base Alta + confianza SAP Alta → Alta. El material ocupa 16 filas en la hoja 1120 SJ (lote/almacén). La cantidad SAP y la física de esta vista son el total del material.</t>
        </is>
      </c>
    </row>
    <row r="148">
      <c r="A148" s="5" t="inlineStr">
        <is>
          <t>1000384</t>
        </is>
      </c>
      <c r="B148" s="5" t="inlineStr">
        <is>
          <t>RANITIDINA 50 MG AMP</t>
        </is>
      </c>
      <c r="C148" s="5" t="inlineStr">
        <is>
          <t>50014</t>
        </is>
      </c>
      <c r="D148" s="5" t="inlineStr">
        <is>
          <t>033</t>
        </is>
      </c>
      <c r="E148" s="5" t="inlineStr">
        <is>
          <t>ZMED</t>
        </is>
      </c>
      <c r="F148" s="5" t="inlineStr">
        <is>
          <t>1120</t>
        </is>
      </c>
      <c r="G148" s="5" t="inlineStr">
        <is>
          <t>2021</t>
        </is>
      </c>
      <c r="H148" s="5" t="inlineStr">
        <is>
          <t>C/U</t>
        </is>
      </c>
      <c r="I148" s="6" t="n">
        <v>100</v>
      </c>
      <c r="J148" s="6" t="n">
        <v>0</v>
      </c>
      <c r="K148" s="5" t="inlineStr">
        <is>
          <t>ARS</t>
        </is>
      </c>
      <c r="L148" s="48" t="n">
        <v>0</v>
      </c>
      <c r="M148" s="48" t="n">
        <v>44309.98</v>
      </c>
      <c r="N148" s="5">
        <f>IFERROR(VLOOKUP(E148,[1]Total!$D$1:$M$446,10,0),0)</f>
        <v/>
      </c>
      <c r="O148" s="11">
        <f>M148/SUM($M$2:$M$679)</f>
        <v/>
      </c>
      <c r="P148" s="49">
        <f>IFERROR(M148/I148,0)</f>
        <v/>
      </c>
      <c r="Q148" s="50" t="n">
        <v>3</v>
      </c>
      <c r="R148" s="8">
        <f>I148-Q148</f>
        <v/>
      </c>
      <c r="S148" s="49">
        <f>$AK148*R148</f>
        <v/>
      </c>
      <c r="U148" s="39" t="inlineStr">
        <is>
          <t>Stock SAP</t>
        </is>
      </c>
      <c r="V148" s="39" t="inlineStr">
        <is>
          <t>Medicamentos</t>
        </is>
      </c>
      <c r="W148" s="39" t="inlineStr">
        <is>
          <t>Dentro del alcance</t>
        </is>
      </c>
      <c r="X148" s="37" t="inlineStr">
        <is>
          <t>Alta</t>
        </is>
      </c>
      <c r="Y148" s="39" t="inlineStr">
        <is>
          <t>Homologado – confianza Alta</t>
        </is>
      </c>
      <c r="Z148" s="38" t="inlineStr">
        <is>
          <t>Dar de baja en SAP</t>
        </is>
      </c>
      <c r="AA148" s="39" t="inlineStr">
        <is>
          <t>MED159</t>
        </is>
      </c>
      <c r="AB148" s="39" t="inlineStr">
        <is>
          <t>Ranitidina 50 mg amp</t>
        </is>
      </c>
      <c r="AC148" s="39" t="inlineStr">
        <is>
          <t>Cruce por nomenclatura SAP</t>
        </is>
      </c>
      <c r="AD148" s="39" t="inlineStr">
        <is>
          <t>No</t>
        </is>
      </c>
      <c r="AE148" s="39" t="n"/>
      <c r="AF148" s="39" t="inlineStr">
        <is>
          <t>No</t>
        </is>
      </c>
      <c r="AG148" s="39" t="n"/>
      <c r="AH148" s="51" t="n">
        <v>170</v>
      </c>
      <c r="AI148" s="51">
        <f>Q148</f>
        <v/>
      </c>
      <c r="AJ148" s="51">
        <f>$AH148-$AI148</f>
        <v/>
      </c>
      <c r="AK148" s="52" t="n">
        <v>443.0997647058824</v>
      </c>
      <c r="AL148" s="52">
        <f>$AJ148*$AK148</f>
        <v/>
      </c>
      <c r="AM148" s="52">
        <f>$AI148*$AK148</f>
        <v/>
      </c>
      <c r="AN148" s="41" t="inlineStr">
        <is>
          <t>Valorización a validar: relación de cantidades 57 a 1 entre SAP y el recuento físico. Sugiere distinta unidad de medida (SAP por caja o envase y el recuento por unidad). La diferencia económica de esta fila no debe tomarse como definitiva.</t>
        </is>
      </c>
      <c r="AO148" s="39" t="inlineStr">
        <is>
          <t>Cruce por nomenclatura: dosis coincide; similitud 1.00. El material ocupa 2 filas en la hoja 1120 SJ (lote/almacén). La cantidad SAP y la física de esta vista son el total del material.</t>
        </is>
      </c>
    </row>
    <row r="149">
      <c r="A149" s="5" t="inlineStr">
        <is>
          <t>1000387</t>
        </is>
      </c>
      <c r="B149" s="5" t="inlineStr">
        <is>
          <t>AMLODIPINA 10 mg COMPRIMIDOS</t>
        </is>
      </c>
      <c r="C149" s="5" t="inlineStr">
        <is>
          <t>00000</t>
        </is>
      </c>
      <c r="D149" s="5" t="inlineStr">
        <is>
          <t>033</t>
        </is>
      </c>
      <c r="E149" s="5" t="inlineStr">
        <is>
          <t>ZMED</t>
        </is>
      </c>
      <c r="F149" s="5" t="inlineStr">
        <is>
          <t>1120</t>
        </is>
      </c>
      <c r="G149" s="5" t="inlineStr">
        <is>
          <t>2021</t>
        </is>
      </c>
      <c r="H149" s="5" t="inlineStr">
        <is>
          <t>C/U</t>
        </is>
      </c>
      <c r="I149" s="6" t="n">
        <v>100</v>
      </c>
      <c r="J149" s="6" t="n">
        <v>0</v>
      </c>
      <c r="K149" s="5" t="inlineStr">
        <is>
          <t>ARS</t>
        </is>
      </c>
      <c r="L149" s="48" t="n">
        <v>0</v>
      </c>
      <c r="M149" s="48" t="n">
        <v>5548.83</v>
      </c>
      <c r="N149" s="5">
        <f>IFERROR(VLOOKUP(E149,[1]Total!$D$1:$M$446,10,0),0)</f>
        <v/>
      </c>
      <c r="O149" s="11">
        <f>M149/SUM($M$2:$M$679)</f>
        <v/>
      </c>
      <c r="P149" s="49">
        <f>IFERROR(M149/I149,0)</f>
        <v/>
      </c>
      <c r="Q149" s="50" t="n"/>
      <c r="R149" s="8">
        <f>I149-Q149</f>
        <v/>
      </c>
      <c r="S149" s="49">
        <f>$AK149*R149</f>
        <v/>
      </c>
      <c r="U149" s="39" t="inlineStr">
        <is>
          <t>Stock SAP</t>
        </is>
      </c>
      <c r="V149" s="39" t="inlineStr">
        <is>
          <t>Medicamentos</t>
        </is>
      </c>
      <c r="W149" s="39" t="inlineStr">
        <is>
          <t>Dentro del alcance</t>
        </is>
      </c>
      <c r="X149" s="39" t="n"/>
      <c r="Y149" s="39" t="inlineStr">
        <is>
          <t>Sin recuento físico en el inventario de Avain</t>
        </is>
      </c>
      <c r="Z149" s="40" t="inlineStr">
        <is>
          <t>Sin recuento físico</t>
        </is>
      </c>
      <c r="AA149" s="39" t="n"/>
      <c r="AB149" s="39" t="n"/>
      <c r="AC149" s="39" t="n"/>
      <c r="AD149" s="39" t="n"/>
      <c r="AE149" s="39" t="n"/>
      <c r="AF149" s="39" t="n"/>
      <c r="AG149" s="39" t="n"/>
      <c r="AH149" s="51" t="n">
        <v>200</v>
      </c>
      <c r="AI149" s="51">
        <f>Q149</f>
        <v/>
      </c>
      <c r="AJ149" s="51">
        <f>$AH149-$AI149</f>
        <v/>
      </c>
      <c r="AK149" s="52" t="n">
        <v>55.4883</v>
      </c>
      <c r="AL149" s="52">
        <f>$AJ149*$AK149</f>
        <v/>
      </c>
      <c r="AM149" s="52">
        <f>$AI149*$AK149</f>
        <v/>
      </c>
      <c r="AN149" s="39" t="n"/>
      <c r="AO149" s="39" t="inlineStr">
        <is>
          <t>El material ocupa 2 filas en la hoja 1120 SJ (lote/almacén). La cantidad SAP y la física de esta vista son el total del material.</t>
        </is>
      </c>
    </row>
    <row r="150">
      <c r="A150" s="5" t="inlineStr">
        <is>
          <t>1000387</t>
        </is>
      </c>
      <c r="B150" s="5" t="inlineStr">
        <is>
          <t>AMLODIPINA 10 mg COMPRIMIDOS</t>
        </is>
      </c>
      <c r="C150" s="5" t="inlineStr">
        <is>
          <t>432086</t>
        </is>
      </c>
      <c r="D150" s="5" t="inlineStr">
        <is>
          <t>033</t>
        </is>
      </c>
      <c r="E150" s="5" t="inlineStr">
        <is>
          <t>ZMED</t>
        </is>
      </c>
      <c r="F150" s="5" t="inlineStr">
        <is>
          <t>1120</t>
        </is>
      </c>
      <c r="G150" s="5" t="inlineStr">
        <is>
          <t>2021</t>
        </is>
      </c>
      <c r="H150" s="5" t="inlineStr">
        <is>
          <t>C/U</t>
        </is>
      </c>
      <c r="I150" s="6" t="n">
        <v>100</v>
      </c>
      <c r="J150" s="6" t="n">
        <v>0</v>
      </c>
      <c r="K150" s="5" t="inlineStr">
        <is>
          <t>ARS</t>
        </is>
      </c>
      <c r="L150" s="48" t="n">
        <v>0</v>
      </c>
      <c r="M150" s="48" t="n">
        <v>5548.83</v>
      </c>
      <c r="N150" s="5">
        <f>IFERROR(VLOOKUP(E150,[1]Total!$D$1:$M$446,10,0),0)</f>
        <v/>
      </c>
      <c r="O150" s="11">
        <f>M150/SUM($M$2:$M$679)</f>
        <v/>
      </c>
      <c r="P150" s="49">
        <f>IFERROR(M150/I150,0)</f>
        <v/>
      </c>
      <c r="Q150" s="50" t="n"/>
      <c r="R150" s="8">
        <f>I150-Q150</f>
        <v/>
      </c>
      <c r="S150" s="49">
        <f>$AK150*R150</f>
        <v/>
      </c>
      <c r="U150" s="39" t="inlineStr">
        <is>
          <t>Stock SAP</t>
        </is>
      </c>
      <c r="V150" s="39" t="inlineStr">
        <is>
          <t>Medicamentos</t>
        </is>
      </c>
      <c r="W150" s="39" t="inlineStr">
        <is>
          <t>Dentro del alcance</t>
        </is>
      </c>
      <c r="X150" s="39" t="n"/>
      <c r="Y150" s="39" t="inlineStr">
        <is>
          <t>Sin recuento físico en el inventario de Avain</t>
        </is>
      </c>
      <c r="Z150" s="40" t="inlineStr">
        <is>
          <t>Sin recuento físico</t>
        </is>
      </c>
      <c r="AA150" s="39" t="n"/>
      <c r="AB150" s="39" t="n"/>
      <c r="AC150" s="39" t="n"/>
      <c r="AD150" s="39" t="n"/>
      <c r="AE150" s="39" t="n"/>
      <c r="AF150" s="39" t="n"/>
      <c r="AG150" s="39" t="n"/>
      <c r="AH150" s="51" t="n"/>
      <c r="AI150" s="51" t="n"/>
      <c r="AJ150" s="51" t="n"/>
      <c r="AK150" s="52" t="n">
        <v>55.4883</v>
      </c>
      <c r="AL150" s="52" t="n"/>
      <c r="AM150" s="52" t="n"/>
      <c r="AN150" s="39" t="n"/>
      <c r="AO150" s="39" t="inlineStr">
        <is>
          <t>El material ocupa 2 filas en la hoja 1120 SJ (lote/almacén). La cantidad SAP y la física de esta vista son el total del material.</t>
        </is>
      </c>
    </row>
    <row r="151">
      <c r="A151" s="5" t="inlineStr">
        <is>
          <t>1000422</t>
        </is>
      </c>
      <c r="B151" s="5" t="inlineStr">
        <is>
          <t>ATENOLOL 50 mg</t>
        </is>
      </c>
      <c r="C151" s="5" t="inlineStr">
        <is>
          <t>00000</t>
        </is>
      </c>
      <c r="D151" s="5" t="inlineStr">
        <is>
          <t>033</t>
        </is>
      </c>
      <c r="E151" s="5" t="inlineStr">
        <is>
          <t>ZMED</t>
        </is>
      </c>
      <c r="F151" s="5" t="inlineStr">
        <is>
          <t>1120</t>
        </is>
      </c>
      <c r="G151" s="5" t="inlineStr">
        <is>
          <t>2021</t>
        </is>
      </c>
      <c r="H151" s="5" t="inlineStr">
        <is>
          <t>C/U</t>
        </is>
      </c>
      <c r="I151" s="6" t="n">
        <v>100</v>
      </c>
      <c r="J151" s="6" t="n">
        <v>0</v>
      </c>
      <c r="K151" s="5" t="inlineStr">
        <is>
          <t>ARS</t>
        </is>
      </c>
      <c r="L151" s="48" t="n">
        <v>0</v>
      </c>
      <c r="M151" s="48" t="n">
        <v>4200</v>
      </c>
      <c r="N151" s="5">
        <f>IFERROR(VLOOKUP(E151,[1]Total!$D$1:$M$446,10,0),0)</f>
        <v/>
      </c>
      <c r="O151" s="11">
        <f>M151/SUM($M$2:$M$679)</f>
        <v/>
      </c>
      <c r="P151" s="49">
        <f>IFERROR(M151/I151,0)</f>
        <v/>
      </c>
      <c r="Q151" s="50" t="n">
        <v>25</v>
      </c>
      <c r="R151" s="8">
        <f>I151-Q151</f>
        <v/>
      </c>
      <c r="S151" s="49">
        <f>$AK151*R151</f>
        <v/>
      </c>
      <c r="U151" s="39" t="inlineStr">
        <is>
          <t>Stock SAP</t>
        </is>
      </c>
      <c r="V151" s="39" t="inlineStr">
        <is>
          <t>Medicamentos</t>
        </is>
      </c>
      <c r="W151" s="39" t="inlineStr">
        <is>
          <t>Dentro del alcance</t>
        </is>
      </c>
      <c r="X151" s="37" t="inlineStr">
        <is>
          <t>Alta</t>
        </is>
      </c>
      <c r="Y151" s="39" t="inlineStr">
        <is>
          <t>Homologado – confianza Alta</t>
        </is>
      </c>
      <c r="Z151" s="38" t="inlineStr">
        <is>
          <t>Dar de baja en SAP</t>
        </is>
      </c>
      <c r="AA151" s="39" t="inlineStr">
        <is>
          <t>MED16</t>
        </is>
      </c>
      <c r="AB151" s="39" t="inlineStr">
        <is>
          <t>Atenolol Comp x 50 mg</t>
        </is>
      </c>
      <c r="AC151" s="39" t="inlineStr">
        <is>
          <t>Homologación por nombre Avain (master M04-002)</t>
        </is>
      </c>
      <c r="AD151" s="39" t="inlineStr">
        <is>
          <t>Sí</t>
        </is>
      </c>
      <c r="AE151" s="39" t="inlineStr">
        <is>
          <t>1000422, 1005233</t>
        </is>
      </c>
      <c r="AF151" s="39" t="inlineStr">
        <is>
          <t>Sí</t>
        </is>
      </c>
      <c r="AG151" s="39" t="inlineStr">
        <is>
          <t>M04-002</t>
        </is>
      </c>
      <c r="AH151" s="51" t="n">
        <v>100</v>
      </c>
      <c r="AI151" s="51">
        <f>Q151</f>
        <v/>
      </c>
      <c r="AJ151" s="51">
        <f>$AH151-$AI151</f>
        <v/>
      </c>
      <c r="AK151" s="52" t="n">
        <v>42</v>
      </c>
      <c r="AL151" s="52">
        <f>$AJ151*$AK151</f>
        <v/>
      </c>
      <c r="AM151" s="52">
        <f>$AI151*$AK151</f>
        <v/>
      </c>
      <c r="AN151" s="39" t="n"/>
      <c r="AO151" s="39" t="inlineStr">
        <is>
          <t>Homologación: confianza base Alta + confianza SAP Alta → Alta. El cruce SAP–Avain identificó 2 códigos SAP como posibles equivalentes del mismo ítem de Avain (1000422, 1005233). Se imputó al primero (lógica BUSCARV); requiere validación posterior. Otros códigos SAP del master no están en el stock de este centro: 5004158.</t>
        </is>
      </c>
    </row>
    <row r="152">
      <c r="A152" s="5" t="inlineStr">
        <is>
          <t>1000478</t>
        </is>
      </c>
      <c r="B152" s="5" t="inlineStr">
        <is>
          <t>DEXAMETASONA 8MG/2ML AMP(DESCONTINUADO)</t>
        </is>
      </c>
      <c r="C152" s="5" t="inlineStr">
        <is>
          <t>15634</t>
        </is>
      </c>
      <c r="D152" s="5" t="inlineStr">
        <is>
          <t>033</t>
        </is>
      </c>
      <c r="E152" s="5" t="inlineStr">
        <is>
          <t>ZMED</t>
        </is>
      </c>
      <c r="F152" s="5" t="inlineStr">
        <is>
          <t>1120</t>
        </is>
      </c>
      <c r="G152" s="5" t="inlineStr">
        <is>
          <t>2010</t>
        </is>
      </c>
      <c r="H152" s="5" t="inlineStr">
        <is>
          <t>C/U</t>
        </is>
      </c>
      <c r="I152" s="6" t="n">
        <v>100</v>
      </c>
      <c r="J152" s="6" t="n">
        <v>0</v>
      </c>
      <c r="K152" s="5" t="inlineStr">
        <is>
          <t>ARS</t>
        </is>
      </c>
      <c r="L152" s="48" t="n">
        <v>0</v>
      </c>
      <c r="M152" s="48" t="n">
        <v>70270.41</v>
      </c>
      <c r="N152" s="5">
        <f>IFERROR(VLOOKUP(E152,[1]Total!$D$1:$M$446,10,0),0)</f>
        <v/>
      </c>
      <c r="O152" s="11">
        <f>M152/SUM($M$2:$M$679)</f>
        <v/>
      </c>
      <c r="P152" s="49">
        <f>IFERROR(M152/I152,0)</f>
        <v/>
      </c>
      <c r="Q152" s="50" t="n"/>
      <c r="R152" s="8">
        <f>I152-Q152</f>
        <v/>
      </c>
      <c r="S152" s="49">
        <f>$AK152*R152</f>
        <v/>
      </c>
      <c r="U152" s="39" t="inlineStr">
        <is>
          <t>Stock SAP</t>
        </is>
      </c>
      <c r="V152" s="39" t="inlineStr">
        <is>
          <t>Medicamentos</t>
        </is>
      </c>
      <c r="W152" s="39" t="inlineStr">
        <is>
          <t>Dentro del alcance</t>
        </is>
      </c>
      <c r="X152" s="37" t="inlineStr">
        <is>
          <t>Alta</t>
        </is>
      </c>
      <c r="Y152" s="39" t="inlineStr">
        <is>
          <t>Homologado – confianza Alta</t>
        </is>
      </c>
      <c r="Z152" s="38" t="inlineStr">
        <is>
          <t>Dar de baja en SAP</t>
        </is>
      </c>
      <c r="AA152" s="39" t="inlineStr">
        <is>
          <t>MED55</t>
        </is>
      </c>
      <c r="AB152" s="39" t="inlineStr">
        <is>
          <t>Dexametasona 8mg Amp x 2 ml</t>
        </is>
      </c>
      <c r="AC152" s="39" t="inlineStr">
        <is>
          <t>Homologación por código Avain (master M06-001)</t>
        </is>
      </c>
      <c r="AD152" s="39" t="inlineStr">
        <is>
          <t>No</t>
        </is>
      </c>
      <c r="AE152" s="39" t="n"/>
      <c r="AF152" s="39" t="inlineStr">
        <is>
          <t>Sí</t>
        </is>
      </c>
      <c r="AG152" s="39" t="inlineStr">
        <is>
          <t>M06-001</t>
        </is>
      </c>
      <c r="AH152" s="51" t="n"/>
      <c r="AI152" s="51" t="n"/>
      <c r="AJ152" s="51" t="n"/>
      <c r="AK152" s="52" t="n">
        <v>702.7041044514547</v>
      </c>
      <c r="AL152" s="52" t="n"/>
      <c r="AM152" s="52" t="n"/>
      <c r="AN152" s="39" t="n"/>
      <c r="AO152" s="39" t="inlineStr">
        <is>
          <t>La cantidad física del material se imputó en la fila 16 (primera fila del material). Homologación: confianza base Alta + confianza SAP Alta → Alta. El material ocupa 12 filas en la hoja 1120 SJ (lote/almacén). La cantidad SAP y la física de esta vista son el total del material.</t>
        </is>
      </c>
    </row>
    <row r="153">
      <c r="A153" s="5" t="inlineStr">
        <is>
          <t>1000478</t>
        </is>
      </c>
      <c r="B153" s="5" t="inlineStr">
        <is>
          <t>DEXAMETASONA 8MG/2ML AMP(DESCONTINUADO)</t>
        </is>
      </c>
      <c r="C153" s="5" t="inlineStr">
        <is>
          <t>20738</t>
        </is>
      </c>
      <c r="D153" s="5" t="inlineStr">
        <is>
          <t>033</t>
        </is>
      </c>
      <c r="E153" s="5" t="inlineStr">
        <is>
          <t>ZMED</t>
        </is>
      </c>
      <c r="F153" s="5" t="inlineStr">
        <is>
          <t>1120</t>
        </is>
      </c>
      <c r="G153" s="5" t="inlineStr">
        <is>
          <t>2021</t>
        </is>
      </c>
      <c r="H153" s="5" t="inlineStr">
        <is>
          <t>C/U</t>
        </is>
      </c>
      <c r="I153" s="6" t="n">
        <v>100</v>
      </c>
      <c r="J153" s="6" t="n">
        <v>0</v>
      </c>
      <c r="K153" s="5" t="inlineStr">
        <is>
          <t>ARS</t>
        </is>
      </c>
      <c r="L153" s="48" t="n">
        <v>0</v>
      </c>
      <c r="M153" s="48" t="n">
        <v>70270.41</v>
      </c>
      <c r="N153" s="5">
        <f>IFERROR(VLOOKUP(E153,[1]Total!$D$1:$M$446,10,0),0)</f>
        <v/>
      </c>
      <c r="O153" s="11">
        <f>M153/SUM($M$2:$M$679)</f>
        <v/>
      </c>
      <c r="P153" s="49">
        <f>IFERROR(M153/I153,0)</f>
        <v/>
      </c>
      <c r="Q153" s="50" t="n"/>
      <c r="R153" s="8">
        <f>I153-Q153</f>
        <v/>
      </c>
      <c r="S153" s="49">
        <f>$AK153*R153</f>
        <v/>
      </c>
      <c r="U153" s="39" t="inlineStr">
        <is>
          <t>Stock SAP</t>
        </is>
      </c>
      <c r="V153" s="39" t="inlineStr">
        <is>
          <t>Medicamentos</t>
        </is>
      </c>
      <c r="W153" s="39" t="inlineStr">
        <is>
          <t>Dentro del alcance</t>
        </is>
      </c>
      <c r="X153" s="37" t="inlineStr">
        <is>
          <t>Alta</t>
        </is>
      </c>
      <c r="Y153" s="39" t="inlineStr">
        <is>
          <t>Homologado – confianza Alta</t>
        </is>
      </c>
      <c r="Z153" s="38" t="inlineStr">
        <is>
          <t>Dar de baja en SAP</t>
        </is>
      </c>
      <c r="AA153" s="39" t="inlineStr">
        <is>
          <t>MED55</t>
        </is>
      </c>
      <c r="AB153" s="39" t="inlineStr">
        <is>
          <t>Dexametasona 8mg Amp x 2 ml</t>
        </is>
      </c>
      <c r="AC153" s="39" t="inlineStr">
        <is>
          <t>Homologación por código Avain (master M06-001)</t>
        </is>
      </c>
      <c r="AD153" s="39" t="inlineStr">
        <is>
          <t>No</t>
        </is>
      </c>
      <c r="AE153" s="39" t="n"/>
      <c r="AF153" s="39" t="inlineStr">
        <is>
          <t>Sí</t>
        </is>
      </c>
      <c r="AG153" s="39" t="inlineStr">
        <is>
          <t>M06-001</t>
        </is>
      </c>
      <c r="AH153" s="51" t="n"/>
      <c r="AI153" s="51" t="n"/>
      <c r="AJ153" s="51" t="n"/>
      <c r="AK153" s="52" t="n">
        <v>702.7041044514547</v>
      </c>
      <c r="AL153" s="52" t="n"/>
      <c r="AM153" s="52" t="n"/>
      <c r="AN153" s="39" t="n"/>
      <c r="AO153" s="39" t="inlineStr">
        <is>
          <t>La cantidad física del material se imputó en la fila 16 (primera fila del material). Homologación: confianza base Alta + confianza SAP Alta → Alta. El material ocupa 12 filas en la hoja 1120 SJ (lote/almacén). La cantidad SAP y la física de esta vista son el total del material.</t>
        </is>
      </c>
    </row>
    <row r="154">
      <c r="A154" s="5" t="inlineStr">
        <is>
          <t>1000478</t>
        </is>
      </c>
      <c r="B154" s="5" t="inlineStr">
        <is>
          <t>DEXAMETASONA 8MG/2ML AMP(DESCONTINUADO)</t>
        </is>
      </c>
      <c r="C154" s="5" t="inlineStr">
        <is>
          <t>7866/886</t>
        </is>
      </c>
      <c r="D154" s="5" t="inlineStr">
        <is>
          <t>033</t>
        </is>
      </c>
      <c r="E154" s="5" t="inlineStr">
        <is>
          <t>ZMED</t>
        </is>
      </c>
      <c r="F154" s="5" t="inlineStr">
        <is>
          <t>1120</t>
        </is>
      </c>
      <c r="G154" s="5" t="inlineStr">
        <is>
          <t>2021</t>
        </is>
      </c>
      <c r="H154" s="5" t="inlineStr">
        <is>
          <t>C/U</t>
        </is>
      </c>
      <c r="I154" s="6" t="n">
        <v>100</v>
      </c>
      <c r="J154" s="6" t="n">
        <v>0</v>
      </c>
      <c r="K154" s="5" t="inlineStr">
        <is>
          <t>ARS</t>
        </is>
      </c>
      <c r="L154" s="48" t="n">
        <v>0</v>
      </c>
      <c r="M154" s="48" t="n">
        <v>70270.41</v>
      </c>
      <c r="N154" s="5">
        <f>IFERROR(VLOOKUP(E154,[1]Total!$D$1:$M$446,10,0),0)</f>
        <v/>
      </c>
      <c r="O154" s="11">
        <f>M154/SUM($M$2:$M$679)</f>
        <v/>
      </c>
      <c r="P154" s="49">
        <f>IFERROR(M154/I154,0)</f>
        <v/>
      </c>
      <c r="Q154" s="50" t="n"/>
      <c r="R154" s="8">
        <f>I154-Q154</f>
        <v/>
      </c>
      <c r="S154" s="49">
        <f>$AK154*R154</f>
        <v/>
      </c>
      <c r="U154" s="39" t="inlineStr">
        <is>
          <t>Stock SAP</t>
        </is>
      </c>
      <c r="V154" s="39" t="inlineStr">
        <is>
          <t>Medicamentos</t>
        </is>
      </c>
      <c r="W154" s="39" t="inlineStr">
        <is>
          <t>Dentro del alcance</t>
        </is>
      </c>
      <c r="X154" s="37" t="inlineStr">
        <is>
          <t>Alta</t>
        </is>
      </c>
      <c r="Y154" s="39" t="inlineStr">
        <is>
          <t>Homologado – confianza Alta</t>
        </is>
      </c>
      <c r="Z154" s="38" t="inlineStr">
        <is>
          <t>Dar de baja en SAP</t>
        </is>
      </c>
      <c r="AA154" s="39" t="inlineStr">
        <is>
          <t>MED55</t>
        </is>
      </c>
      <c r="AB154" s="39" t="inlineStr">
        <is>
          <t>Dexametasona 8mg Amp x 2 ml</t>
        </is>
      </c>
      <c r="AC154" s="39" t="inlineStr">
        <is>
          <t>Homologación por código Avain (master M06-001)</t>
        </is>
      </c>
      <c r="AD154" s="39" t="inlineStr">
        <is>
          <t>No</t>
        </is>
      </c>
      <c r="AE154" s="39" t="n"/>
      <c r="AF154" s="39" t="inlineStr">
        <is>
          <t>Sí</t>
        </is>
      </c>
      <c r="AG154" s="39" t="inlineStr">
        <is>
          <t>M06-001</t>
        </is>
      </c>
      <c r="AH154" s="51" t="n"/>
      <c r="AI154" s="51" t="n"/>
      <c r="AJ154" s="51" t="n"/>
      <c r="AK154" s="52" t="n">
        <v>702.7041044514547</v>
      </c>
      <c r="AL154" s="52" t="n"/>
      <c r="AM154" s="52" t="n"/>
      <c r="AN154" s="39" t="n"/>
      <c r="AO154" s="39" t="inlineStr">
        <is>
          <t>La cantidad física del material se imputó en la fila 16 (primera fila del material). Homologación: confianza base Alta + confianza SAP Alta → Alta. El material ocupa 12 filas en la hoja 1120 SJ (lote/almacén). La cantidad SAP y la física de esta vista son el total del material.</t>
        </is>
      </c>
    </row>
    <row r="155">
      <c r="A155" s="5" t="inlineStr">
        <is>
          <t>1001013</t>
        </is>
      </c>
      <c r="B155" s="5" t="inlineStr">
        <is>
          <t>SODIO CLORURO 25ML SPRAY</t>
        </is>
      </c>
      <c r="C155" s="5" t="inlineStr">
        <is>
          <t>00000</t>
        </is>
      </c>
      <c r="D155" s="5" t="inlineStr">
        <is>
          <t>033</t>
        </is>
      </c>
      <c r="E155" s="5" t="inlineStr">
        <is>
          <t>ZMED</t>
        </is>
      </c>
      <c r="F155" s="5" t="inlineStr">
        <is>
          <t>1120</t>
        </is>
      </c>
      <c r="G155" s="5" t="inlineStr">
        <is>
          <t>2021</t>
        </is>
      </c>
      <c r="H155" s="5" t="inlineStr">
        <is>
          <t>C/U</t>
        </is>
      </c>
      <c r="I155" s="6" t="n">
        <v>100</v>
      </c>
      <c r="J155" s="6" t="n">
        <v>0</v>
      </c>
      <c r="K155" s="5" t="inlineStr">
        <is>
          <t>ARS</t>
        </is>
      </c>
      <c r="L155" s="48" t="n">
        <v>0</v>
      </c>
      <c r="M155" s="48" t="n">
        <v>527343.16</v>
      </c>
      <c r="N155" s="5">
        <f>IFERROR(VLOOKUP(E155,[1]Total!$D$1:$M$446,10,0),0)</f>
        <v/>
      </c>
      <c r="O155" s="11">
        <f>M155/SUM($M$2:$M$679)</f>
        <v/>
      </c>
      <c r="P155" s="49">
        <f>IFERROR(M155/I155,0)</f>
        <v/>
      </c>
      <c r="Q155" s="50" t="n"/>
      <c r="R155" s="8">
        <f>I155-Q155</f>
        <v/>
      </c>
      <c r="S155" s="49">
        <f>$AK155*R155</f>
        <v/>
      </c>
      <c r="U155" s="39" t="inlineStr">
        <is>
          <t>Stock SAP</t>
        </is>
      </c>
      <c r="V155" s="39" t="inlineStr">
        <is>
          <t>Medicamentos</t>
        </is>
      </c>
      <c r="W155" s="39" t="inlineStr">
        <is>
          <t>Dentro del alcance</t>
        </is>
      </c>
      <c r="X155" s="39" t="n"/>
      <c r="Y155" s="39" t="inlineStr">
        <is>
          <t>Sin recuento físico en el inventario de Avain</t>
        </is>
      </c>
      <c r="Z155" s="40" t="inlineStr">
        <is>
          <t>Sin recuento físico</t>
        </is>
      </c>
      <c r="AA155" s="39" t="n"/>
      <c r="AB155" s="39" t="n"/>
      <c r="AC155" s="39" t="n"/>
      <c r="AD155" s="39" t="n"/>
      <c r="AE155" s="39" t="n"/>
      <c r="AF155" s="39" t="n"/>
      <c r="AG155" s="39" t="n"/>
      <c r="AH155" s="51" t="n">
        <v>157</v>
      </c>
      <c r="AI155" s="51">
        <f>Q155</f>
        <v/>
      </c>
      <c r="AJ155" s="51">
        <f>$AH155-$AI155</f>
        <v/>
      </c>
      <c r="AK155" s="52" t="n">
        <v>5273.431592356688</v>
      </c>
      <c r="AL155" s="52">
        <f>$AJ155*$AK155</f>
        <v/>
      </c>
      <c r="AM155" s="52">
        <f>$AI155*$AK155</f>
        <v/>
      </c>
      <c r="AN155" s="39" t="n"/>
      <c r="AO155" s="39" t="inlineStr">
        <is>
          <t>El material ocupa 3 filas en la hoja 1120 SJ (lote/almacén). La cantidad SAP y la física de esta vista son el total del material.</t>
        </is>
      </c>
    </row>
    <row r="156">
      <c r="A156" s="5" t="inlineStr">
        <is>
          <t>1001233</t>
        </is>
      </c>
      <c r="B156" s="5" t="inlineStr">
        <is>
          <t>DIFENHIDRAMINA 10 MG X 1 ML AMP</t>
        </is>
      </c>
      <c r="C156" s="5" t="inlineStr">
        <is>
          <t>30603</t>
        </is>
      </c>
      <c r="D156" s="5" t="inlineStr">
        <is>
          <t>MEGE</t>
        </is>
      </c>
      <c r="E156" s="5" t="inlineStr">
        <is>
          <t>ZMED</t>
        </is>
      </c>
      <c r="F156" s="5" t="inlineStr">
        <is>
          <t>1120</t>
        </is>
      </c>
      <c r="G156" s="5" t="inlineStr">
        <is>
          <t>2021</t>
        </is>
      </c>
      <c r="H156" s="5" t="inlineStr">
        <is>
          <t>C/U</t>
        </is>
      </c>
      <c r="I156" s="6" t="n">
        <v>100</v>
      </c>
      <c r="J156" s="6" t="n">
        <v>0</v>
      </c>
      <c r="K156" s="5" t="inlineStr">
        <is>
          <t>ARS</t>
        </is>
      </c>
      <c r="L156" s="48" t="n">
        <v>0</v>
      </c>
      <c r="M156" s="48" t="n">
        <v>35624.76</v>
      </c>
      <c r="N156" s="5">
        <f>IFERROR(VLOOKUP(E156,[1]Total!$D$1:$M$446,10,0),0)</f>
        <v/>
      </c>
      <c r="O156" s="11">
        <f>M156/SUM($M$2:$M$679)</f>
        <v/>
      </c>
      <c r="P156" s="49">
        <f>IFERROR(M156/I156,0)</f>
        <v/>
      </c>
      <c r="Q156" s="50" t="n">
        <v>11</v>
      </c>
      <c r="R156" s="8">
        <f>I156-Q156</f>
        <v/>
      </c>
      <c r="S156" s="49">
        <f>$AK156*R156</f>
        <v/>
      </c>
      <c r="U156" s="39" t="inlineStr">
        <is>
          <t>Stock SAP</t>
        </is>
      </c>
      <c r="V156" s="39" t="inlineStr">
        <is>
          <t>Medicamentos</t>
        </is>
      </c>
      <c r="W156" s="39" t="inlineStr">
        <is>
          <t>Dentro del alcance</t>
        </is>
      </c>
      <c r="X156" s="37" t="inlineStr">
        <is>
          <t>Alta</t>
        </is>
      </c>
      <c r="Y156" s="39" t="inlineStr">
        <is>
          <t>Homologado – confianza Alta</t>
        </is>
      </c>
      <c r="Z156" s="38" t="inlineStr">
        <is>
          <t>Dar de baja en SAP</t>
        </is>
      </c>
      <c r="AA156" s="39" t="inlineStr">
        <is>
          <t>MED65</t>
        </is>
      </c>
      <c r="AB156" s="39" t="inlineStr">
        <is>
          <t>Difenhidramina 10mg Amp x 1 ml</t>
        </is>
      </c>
      <c r="AC156" s="39" t="inlineStr">
        <is>
          <t>Homologación por código Avain (master M07-001)</t>
        </is>
      </c>
      <c r="AD156" s="39" t="inlineStr">
        <is>
          <t>No</t>
        </is>
      </c>
      <c r="AE156" s="39" t="n"/>
      <c r="AF156" s="39" t="inlineStr">
        <is>
          <t>Sí</t>
        </is>
      </c>
      <c r="AG156" s="39" t="inlineStr">
        <is>
          <t>M07-001</t>
        </is>
      </c>
      <c r="AH156" s="51" t="n">
        <v>292</v>
      </c>
      <c r="AI156" s="51">
        <f>Q156</f>
        <v/>
      </c>
      <c r="AJ156" s="51">
        <f>$AH156-$AI156</f>
        <v/>
      </c>
      <c r="AK156" s="52" t="n">
        <v>356.2476027397261</v>
      </c>
      <c r="AL156" s="52">
        <f>$AJ156*$AK156</f>
        <v/>
      </c>
      <c r="AM156" s="52">
        <f>$AI156*$AK156</f>
        <v/>
      </c>
      <c r="AN156" s="39" t="n"/>
      <c r="AO156" s="39" t="inlineStr">
        <is>
          <t>Homologación: confianza base Alta + confianza SAP Alta → Alta. El material ocupa 4 filas en la hoja 1120 SJ (lote/almacén). La cantidad SAP y la física de esta vista son el total del material.</t>
        </is>
      </c>
    </row>
    <row r="157">
      <c r="A157" s="5" t="inlineStr">
        <is>
          <t>1001233</t>
        </is>
      </c>
      <c r="B157" s="5" t="inlineStr">
        <is>
          <t>DIFENHIDRAMINA 10 MG X 1 ML AMP</t>
        </is>
      </c>
      <c r="C157" s="5" t="inlineStr">
        <is>
          <t>Z7305</t>
        </is>
      </c>
      <c r="D157" s="5" t="inlineStr">
        <is>
          <t>MEGE</t>
        </is>
      </c>
      <c r="E157" s="5" t="inlineStr">
        <is>
          <t>ZMED</t>
        </is>
      </c>
      <c r="F157" s="5" t="inlineStr">
        <is>
          <t>1120</t>
        </is>
      </c>
      <c r="G157" s="5" t="inlineStr">
        <is>
          <t>2021</t>
        </is>
      </c>
      <c r="H157" s="5" t="inlineStr">
        <is>
          <t>C/U</t>
        </is>
      </c>
      <c r="I157" s="6" t="n">
        <v>100</v>
      </c>
      <c r="J157" s="6" t="n">
        <v>0</v>
      </c>
      <c r="K157" s="5" t="inlineStr">
        <is>
          <t>ARS</t>
        </is>
      </c>
      <c r="L157" s="48" t="n">
        <v>0</v>
      </c>
      <c r="M157" s="48" t="n">
        <v>35624.76</v>
      </c>
      <c r="N157" s="5">
        <f>IFERROR(VLOOKUP(E157,[1]Total!$D$1:$M$446,10,0),0)</f>
        <v/>
      </c>
      <c r="O157" s="11">
        <f>M157/SUM($M$2:$M$679)</f>
        <v/>
      </c>
      <c r="P157" s="49">
        <f>IFERROR(M157/I157,0)</f>
        <v/>
      </c>
      <c r="Q157" s="50" t="n"/>
      <c r="R157" s="8">
        <f>I157-Q157</f>
        <v/>
      </c>
      <c r="S157" s="49">
        <f>$AK157*R157</f>
        <v/>
      </c>
      <c r="U157" s="39" t="inlineStr">
        <is>
          <t>Stock SAP</t>
        </is>
      </c>
      <c r="V157" s="39" t="inlineStr">
        <is>
          <t>Medicamentos</t>
        </is>
      </c>
      <c r="W157" s="39" t="inlineStr">
        <is>
          <t>Dentro del alcance</t>
        </is>
      </c>
      <c r="X157" s="37" t="inlineStr">
        <is>
          <t>Alta</t>
        </is>
      </c>
      <c r="Y157" s="39" t="inlineStr">
        <is>
          <t>Homologado – confianza Alta</t>
        </is>
      </c>
      <c r="Z157" s="38" t="inlineStr">
        <is>
          <t>Dar de baja en SAP</t>
        </is>
      </c>
      <c r="AA157" s="39" t="inlineStr">
        <is>
          <t>MED65</t>
        </is>
      </c>
      <c r="AB157" s="39" t="inlineStr">
        <is>
          <t>Difenhidramina 10mg Amp x 1 ml</t>
        </is>
      </c>
      <c r="AC157" s="39" t="inlineStr">
        <is>
          <t>Homologación por código Avain (master M07-001)</t>
        </is>
      </c>
      <c r="AD157" s="39" t="inlineStr">
        <is>
          <t>No</t>
        </is>
      </c>
      <c r="AE157" s="39" t="n"/>
      <c r="AF157" s="39" t="inlineStr">
        <is>
          <t>Sí</t>
        </is>
      </c>
      <c r="AG157" s="39" t="inlineStr">
        <is>
          <t>M07-001</t>
        </is>
      </c>
      <c r="AH157" s="51" t="n"/>
      <c r="AI157" s="51" t="n"/>
      <c r="AJ157" s="51" t="n"/>
      <c r="AK157" s="52" t="n">
        <v>356.2476027397261</v>
      </c>
      <c r="AL157" s="52" t="n"/>
      <c r="AM157" s="52" t="n"/>
      <c r="AN157" s="39" t="n"/>
      <c r="AO157" s="39" t="inlineStr">
        <is>
          <t>La cantidad física del material se imputó en la fila 156 (primera fila del material). Homologación: confianza base Alta + confianza SAP Alta → Alta. El material ocupa 4 filas en la hoja 1120 SJ (lote/almacén). La cantidad SAP y la física de esta vista son el total del material.</t>
        </is>
      </c>
    </row>
    <row r="158">
      <c r="A158" s="5" t="inlineStr">
        <is>
          <t>1001291</t>
        </is>
      </c>
      <c r="B158" s="5" t="inlineStr">
        <is>
          <t>KETOROLAC 30 MG/2ML AMP</t>
        </is>
      </c>
      <c r="C158" s="5" t="inlineStr">
        <is>
          <t>025053</t>
        </is>
      </c>
      <c r="D158" s="5" t="inlineStr">
        <is>
          <t>MEGE</t>
        </is>
      </c>
      <c r="E158" s="5" t="inlineStr">
        <is>
          <t>ZMED</t>
        </is>
      </c>
      <c r="F158" s="5" t="inlineStr">
        <is>
          <t>1120</t>
        </is>
      </c>
      <c r="G158" s="5" t="inlineStr">
        <is>
          <t>2021</t>
        </is>
      </c>
      <c r="H158" s="5" t="inlineStr">
        <is>
          <t>C/U</t>
        </is>
      </c>
      <c r="I158" s="6" t="n">
        <v>100</v>
      </c>
      <c r="J158" s="6" t="n">
        <v>0</v>
      </c>
      <c r="K158" s="5" t="inlineStr">
        <is>
          <t>ARS</t>
        </is>
      </c>
      <c r="L158" s="48" t="n">
        <v>0</v>
      </c>
      <c r="M158" s="48" t="n">
        <v>41590.91</v>
      </c>
      <c r="N158" s="5">
        <f>IFERROR(VLOOKUP(E158,[1]Total!$D$1:$M$446,10,0),0)</f>
        <v/>
      </c>
      <c r="O158" s="11">
        <f>M158/SUM($M$2:$M$679)</f>
        <v/>
      </c>
      <c r="P158" s="49">
        <f>IFERROR(M158/I158,0)</f>
        <v/>
      </c>
      <c r="Q158" s="50" t="n"/>
      <c r="R158" s="8">
        <f>I158-Q158</f>
        <v/>
      </c>
      <c r="S158" s="49">
        <f>$AK158*R158</f>
        <v/>
      </c>
      <c r="U158" s="39" t="inlineStr">
        <is>
          <t>Stock SAP</t>
        </is>
      </c>
      <c r="V158" s="39" t="inlineStr">
        <is>
          <t>Medicamentos</t>
        </is>
      </c>
      <c r="W158" s="39" t="inlineStr">
        <is>
          <t>Dentro del alcance</t>
        </is>
      </c>
      <c r="X158" s="39" t="n"/>
      <c r="Y158" s="39" t="inlineStr">
        <is>
          <t>Sin recuento físico en el inventario de Avain</t>
        </is>
      </c>
      <c r="Z158" s="40" t="inlineStr">
        <is>
          <t>Sin recuento físico</t>
        </is>
      </c>
      <c r="AA158" s="39" t="n"/>
      <c r="AB158" s="39" t="n"/>
      <c r="AC158" s="39" t="n"/>
      <c r="AD158" s="39" t="n"/>
      <c r="AE158" s="39" t="n"/>
      <c r="AF158" s="39" t="n"/>
      <c r="AG158" s="39" t="n"/>
      <c r="AH158" s="51" t="n"/>
      <c r="AI158" s="51" t="n"/>
      <c r="AJ158" s="51" t="n"/>
      <c r="AK158" s="52" t="n">
        <v>415.9091</v>
      </c>
      <c r="AL158" s="52" t="n"/>
      <c r="AM158" s="52" t="n"/>
      <c r="AN158" s="39" t="n"/>
      <c r="AO158" s="39" t="inlineStr">
        <is>
          <t>El material ocupa 4 filas en la hoja 1120 SJ (lote/almacén). La cantidad SAP y la física de esta vista son el total del material.</t>
        </is>
      </c>
    </row>
    <row r="159">
      <c r="A159" s="5" t="inlineStr">
        <is>
          <t>1005131</t>
        </is>
      </c>
      <c r="B159" s="5" t="inlineStr">
        <is>
          <t>DIFENHIDRAMINA 10 MG AMPOLLAS</t>
        </is>
      </c>
      <c r="C159" s="5" t="inlineStr">
        <is>
          <t>50569</t>
        </is>
      </c>
      <c r="D159" s="5" t="inlineStr">
        <is>
          <t>033</t>
        </is>
      </c>
      <c r="E159" s="5" t="inlineStr">
        <is>
          <t>ZMED</t>
        </is>
      </c>
      <c r="F159" s="5" t="inlineStr">
        <is>
          <t>1120</t>
        </is>
      </c>
      <c r="G159" s="5" t="inlineStr">
        <is>
          <t>2021</t>
        </is>
      </c>
      <c r="H159" s="5" t="inlineStr">
        <is>
          <t>C/U</t>
        </is>
      </c>
      <c r="I159" s="6" t="n">
        <v>100</v>
      </c>
      <c r="J159" s="6" t="n">
        <v>0</v>
      </c>
      <c r="K159" s="5" t="inlineStr">
        <is>
          <t>ARS</t>
        </is>
      </c>
      <c r="L159" s="48" t="n">
        <v>0</v>
      </c>
      <c r="M159" s="48" t="n">
        <v>49500</v>
      </c>
      <c r="N159" s="5">
        <f>IFERROR(VLOOKUP(E159,[1]Total!$D$1:$M$446,10,0),0)</f>
        <v/>
      </c>
      <c r="O159" s="11">
        <f>M159/SUM($M$2:$M$679)</f>
        <v/>
      </c>
      <c r="P159" s="49">
        <f>IFERROR(M159/I159,0)</f>
        <v/>
      </c>
      <c r="Q159" s="50" t="n"/>
      <c r="R159" s="8">
        <f>I159-Q159</f>
        <v/>
      </c>
      <c r="S159" s="49">
        <f>$AK159*R159</f>
        <v/>
      </c>
      <c r="U159" s="39" t="inlineStr">
        <is>
          <t>Stock SAP</t>
        </is>
      </c>
      <c r="V159" s="39" t="inlineStr">
        <is>
          <t>Medicamentos</t>
        </is>
      </c>
      <c r="W159" s="39" t="inlineStr">
        <is>
          <t>Dentro del alcance</t>
        </is>
      </c>
      <c r="X159" s="39" t="n"/>
      <c r="Y159" s="39" t="inlineStr">
        <is>
          <t>Sin recuento físico en el inventario de Avain</t>
        </is>
      </c>
      <c r="Z159" s="40" t="inlineStr">
        <is>
          <t>Sin recuento físico</t>
        </is>
      </c>
      <c r="AA159" s="39" t="n"/>
      <c r="AB159" s="39" t="n"/>
      <c r="AC159" s="39" t="n"/>
      <c r="AD159" s="39" t="n"/>
      <c r="AE159" s="39" t="n"/>
      <c r="AF159" s="39" t="n"/>
      <c r="AG159" s="39" t="n"/>
      <c r="AH159" s="51" t="n">
        <v>100</v>
      </c>
      <c r="AI159" s="51">
        <f>Q159</f>
        <v/>
      </c>
      <c r="AJ159" s="51">
        <f>$AH159-$AI159</f>
        <v/>
      </c>
      <c r="AK159" s="52" t="n">
        <v>495</v>
      </c>
      <c r="AL159" s="52">
        <f>$AJ159*$AK159</f>
        <v/>
      </c>
      <c r="AM159" s="52">
        <f>$AI159*$AK159</f>
        <v/>
      </c>
      <c r="AN159" s="39" t="n"/>
      <c r="AO159" s="39" t="n"/>
    </row>
    <row r="160">
      <c r="A160" s="5" t="inlineStr">
        <is>
          <t>1005140</t>
        </is>
      </c>
      <c r="B160" s="5" t="inlineStr">
        <is>
          <t>ENALAPRIL 10MG X 10COMP</t>
        </is>
      </c>
      <c r="C160" s="5" t="inlineStr">
        <is>
          <t>6469</t>
        </is>
      </c>
      <c r="D160" s="5" t="inlineStr">
        <is>
          <t>033</t>
        </is>
      </c>
      <c r="E160" s="5" t="inlineStr">
        <is>
          <t>ZMED</t>
        </is>
      </c>
      <c r="F160" s="5" t="inlineStr">
        <is>
          <t>1120</t>
        </is>
      </c>
      <c r="G160" s="5" t="inlineStr">
        <is>
          <t>2021</t>
        </is>
      </c>
      <c r="H160" s="5" t="inlineStr">
        <is>
          <t>C/U</t>
        </is>
      </c>
      <c r="I160" s="6" t="n">
        <v>100</v>
      </c>
      <c r="J160" s="6" t="n">
        <v>0</v>
      </c>
      <c r="K160" s="5" t="inlineStr">
        <is>
          <t>ARS</t>
        </is>
      </c>
      <c r="L160" s="48" t="n">
        <v>0</v>
      </c>
      <c r="M160" s="48" t="n">
        <v>11299.82</v>
      </c>
      <c r="N160" s="5">
        <f>IFERROR(VLOOKUP(E160,[1]Total!$D$1:$M$446,10,0),0)</f>
        <v/>
      </c>
      <c r="O160" s="11">
        <f>M160/SUM($M$2:$M$679)</f>
        <v/>
      </c>
      <c r="P160" s="49">
        <f>IFERROR(M160/I160,0)</f>
        <v/>
      </c>
      <c r="Q160" s="50" t="n">
        <v>86</v>
      </c>
      <c r="R160" s="8">
        <f>I160-Q160</f>
        <v/>
      </c>
      <c r="S160" s="49">
        <f>$AK160*R160</f>
        <v/>
      </c>
      <c r="U160" s="39" t="inlineStr">
        <is>
          <t>Stock SAP</t>
        </is>
      </c>
      <c r="V160" s="39" t="inlineStr">
        <is>
          <t>Medicamentos</t>
        </is>
      </c>
      <c r="W160" s="39" t="inlineStr">
        <is>
          <t>Dentro del alcance</t>
        </is>
      </c>
      <c r="X160" s="37" t="inlineStr">
        <is>
          <t>Alta</t>
        </is>
      </c>
      <c r="Y160" s="39" t="inlineStr">
        <is>
          <t>Homologado – confianza Alta</t>
        </is>
      </c>
      <c r="Z160" s="38" t="inlineStr">
        <is>
          <t>Dar de baja en SAP</t>
        </is>
      </c>
      <c r="AA160" s="39" t="inlineStr">
        <is>
          <t>MED72</t>
        </is>
      </c>
      <c r="AB160" s="39" t="inlineStr">
        <is>
          <t>Enalapril Comp x 10 mg</t>
        </is>
      </c>
      <c r="AC160" s="39" t="inlineStr">
        <is>
          <t>Homologación por código Avain (master M04-003)</t>
        </is>
      </c>
      <c r="AD160" s="39" t="inlineStr">
        <is>
          <t>No</t>
        </is>
      </c>
      <c r="AE160" s="39" t="n"/>
      <c r="AF160" s="39" t="inlineStr">
        <is>
          <t>Sí</t>
        </is>
      </c>
      <c r="AG160" s="39" t="inlineStr">
        <is>
          <t>M04-003</t>
        </is>
      </c>
      <c r="AH160" s="51" t="n">
        <v>130</v>
      </c>
      <c r="AI160" s="51">
        <f>Q160</f>
        <v/>
      </c>
      <c r="AJ160" s="51">
        <f>$AH160-$AI160</f>
        <v/>
      </c>
      <c r="AK160" s="52" t="n">
        <v>112.9981538461539</v>
      </c>
      <c r="AL160" s="52">
        <f>$AJ160*$AK160</f>
        <v/>
      </c>
      <c r="AM160" s="52">
        <f>$AI160*$AK160</f>
        <v/>
      </c>
      <c r="AN160" s="39" t="n"/>
      <c r="AO160" s="39" t="inlineStr">
        <is>
          <t>Homologación: confianza base Alta + confianza SAP Alta → Alta. El material ocupa 2 filas en la hoja 1120 SJ (lote/almacén). La cantidad SAP y la física de esta vista son el total del material.</t>
        </is>
      </c>
    </row>
    <row r="161">
      <c r="A161" s="5" t="inlineStr">
        <is>
          <t>1005227</t>
        </is>
      </c>
      <c r="B161" s="5" t="inlineStr">
        <is>
          <t>SULFAMETOXAZOL + TRIMETOPRIMA 800 + 160M</t>
        </is>
      </c>
      <c r="C161" s="5" t="inlineStr">
        <is>
          <t>00000</t>
        </is>
      </c>
      <c r="D161" s="5" t="inlineStr">
        <is>
          <t>033</t>
        </is>
      </c>
      <c r="E161" s="5" t="inlineStr">
        <is>
          <t>ZMED</t>
        </is>
      </c>
      <c r="F161" s="5" t="inlineStr">
        <is>
          <t>1120</t>
        </is>
      </c>
      <c r="G161" s="5" t="inlineStr">
        <is>
          <t>2021</t>
        </is>
      </c>
      <c r="H161" s="5" t="inlineStr">
        <is>
          <t>C/U</t>
        </is>
      </c>
      <c r="I161" s="6" t="n">
        <v>100</v>
      </c>
      <c r="J161" s="6" t="n">
        <v>0</v>
      </c>
      <c r="K161" s="5" t="inlineStr">
        <is>
          <t>ARS</t>
        </is>
      </c>
      <c r="L161" s="48" t="n">
        <v>0</v>
      </c>
      <c r="M161" s="48" t="n">
        <v>18529</v>
      </c>
      <c r="N161" s="5">
        <f>IFERROR(VLOOKUP(E161,[1]Total!$D$1:$M$446,10,0),0)</f>
        <v/>
      </c>
      <c r="O161" s="11">
        <f>M161/SUM($M$2:$M$679)</f>
        <v/>
      </c>
      <c r="P161" s="49">
        <f>IFERROR(M161/I161,0)</f>
        <v/>
      </c>
      <c r="Q161" s="50" t="n"/>
      <c r="R161" s="8">
        <f>I161-Q161</f>
        <v/>
      </c>
      <c r="S161" s="49">
        <f>$AK161*R161</f>
        <v/>
      </c>
      <c r="U161" s="39" t="inlineStr">
        <is>
          <t>Stock SAP</t>
        </is>
      </c>
      <c r="V161" s="39" t="inlineStr">
        <is>
          <t>Medicamentos</t>
        </is>
      </c>
      <c r="W161" s="39" t="inlineStr">
        <is>
          <t>Dentro del alcance</t>
        </is>
      </c>
      <c r="X161" s="39" t="n"/>
      <c r="Y161" s="39" t="inlineStr">
        <is>
          <t>Sin recuento físico en el inventario de Avain</t>
        </is>
      </c>
      <c r="Z161" s="40" t="inlineStr">
        <is>
          <t>Sin recuento físico</t>
        </is>
      </c>
      <c r="AA161" s="39" t="n"/>
      <c r="AB161" s="39" t="n"/>
      <c r="AC161" s="39" t="n"/>
      <c r="AD161" s="39" t="n"/>
      <c r="AE161" s="39" t="n"/>
      <c r="AF161" s="39" t="n"/>
      <c r="AG161" s="39" t="n"/>
      <c r="AH161" s="51" t="n">
        <v>100</v>
      </c>
      <c r="AI161" s="51">
        <f>Q161</f>
        <v/>
      </c>
      <c r="AJ161" s="51">
        <f>$AH161-$AI161</f>
        <v/>
      </c>
      <c r="AK161" s="52" t="n">
        <v>185.29</v>
      </c>
      <c r="AL161" s="52">
        <f>$AJ161*$AK161</f>
        <v/>
      </c>
      <c r="AM161" s="52">
        <f>$AI161*$AK161</f>
        <v/>
      </c>
      <c r="AN161" s="39" t="n"/>
      <c r="AO161" s="39" t="n"/>
    </row>
    <row r="162">
      <c r="A162" s="5" t="inlineStr">
        <is>
          <t>2000060</t>
        </is>
      </c>
      <c r="B162" s="5" t="inlineStr">
        <is>
          <t>LLAVE DE 3 VIAS</t>
        </is>
      </c>
      <c r="C162" s="5" t="n"/>
      <c r="D162" s="5" t="inlineStr">
        <is>
          <t>033</t>
        </is>
      </c>
      <c r="E162" s="5" t="inlineStr">
        <is>
          <t>ZDES</t>
        </is>
      </c>
      <c r="F162" s="5" t="inlineStr">
        <is>
          <t>1120</t>
        </is>
      </c>
      <c r="G162" s="5" t="inlineStr">
        <is>
          <t>2010</t>
        </is>
      </c>
      <c r="H162" s="5" t="inlineStr">
        <is>
          <t>C/U</t>
        </is>
      </c>
      <c r="I162" s="6" t="n">
        <v>100</v>
      </c>
      <c r="J162" s="6" t="n">
        <v>0</v>
      </c>
      <c r="K162" s="5" t="inlineStr">
        <is>
          <t>ARS</t>
        </is>
      </c>
      <c r="L162" s="48" t="n">
        <v>0</v>
      </c>
      <c r="M162" s="48" t="n">
        <v>20870.56</v>
      </c>
      <c r="N162" s="5">
        <f>IFERROR(VLOOKUP(E162,[1]Total!$D$1:$M$446,10,0),0)</f>
        <v/>
      </c>
      <c r="O162" s="11">
        <f>M162/SUM($M$2:$M$679)</f>
        <v/>
      </c>
      <c r="P162" s="49">
        <f>IFERROR(M162/I162,0)</f>
        <v/>
      </c>
      <c r="Q162" s="50" t="n">
        <v>10</v>
      </c>
      <c r="R162" s="8">
        <f>I162-Q162</f>
        <v/>
      </c>
      <c r="S162" s="49">
        <f>$AK162*R162</f>
        <v/>
      </c>
      <c r="U162" s="39" t="inlineStr">
        <is>
          <t>Stock SAP</t>
        </is>
      </c>
      <c r="V162" s="39" t="inlineStr">
        <is>
          <t>Descartables</t>
        </is>
      </c>
      <c r="W162" s="39" t="inlineStr">
        <is>
          <t>Dentro del alcance</t>
        </is>
      </c>
      <c r="X162" s="37" t="inlineStr">
        <is>
          <t>Alta</t>
        </is>
      </c>
      <c r="Y162" s="39" t="inlineStr">
        <is>
          <t>Homologado – confianza Alta</t>
        </is>
      </c>
      <c r="Z162" s="38" t="inlineStr">
        <is>
          <t>Dar de baja en SAP</t>
        </is>
      </c>
      <c r="AA162" s="39" t="inlineStr">
        <is>
          <t>DESC84</t>
        </is>
      </c>
      <c r="AB162" s="39" t="inlineStr">
        <is>
          <t>Llave de 3 vías</t>
        </is>
      </c>
      <c r="AC162" s="39" t="inlineStr">
        <is>
          <t>Homologación por código Avain (master D-130)</t>
        </is>
      </c>
      <c r="AD162" s="39" t="inlineStr">
        <is>
          <t>No</t>
        </is>
      </c>
      <c r="AE162" s="39" t="n"/>
      <c r="AF162" s="39" t="inlineStr">
        <is>
          <t>Sí</t>
        </is>
      </c>
      <c r="AG162" s="39" t="inlineStr">
        <is>
          <t>D-130</t>
        </is>
      </c>
      <c r="AH162" s="51" t="n">
        <v>100</v>
      </c>
      <c r="AI162" s="51">
        <f>Q162</f>
        <v/>
      </c>
      <c r="AJ162" s="51">
        <f>$AH162-$AI162</f>
        <v/>
      </c>
      <c r="AK162" s="52" t="n">
        <v>208.7056</v>
      </c>
      <c r="AL162" s="52">
        <f>$AJ162*$AK162</f>
        <v/>
      </c>
      <c r="AM162" s="52">
        <f>$AI162*$AK162</f>
        <v/>
      </c>
      <c r="AN162" s="39" t="n"/>
      <c r="AO162" s="39" t="inlineStr">
        <is>
          <t>Homologación: confianza base Alta + confianza SAP Alta → Alta.</t>
        </is>
      </c>
    </row>
    <row r="163">
      <c r="A163" s="5" t="inlineStr">
        <is>
          <t>2000079</t>
        </is>
      </c>
      <c r="B163" s="5" t="inlineStr">
        <is>
          <t>VENDA TIPO CAMBRIC X 10 CM</t>
        </is>
      </c>
      <c r="C163" s="5" t="n"/>
      <c r="D163" s="5" t="inlineStr">
        <is>
          <t>033</t>
        </is>
      </c>
      <c r="E163" s="5" t="inlineStr">
        <is>
          <t>ZDES</t>
        </is>
      </c>
      <c r="F163" s="5" t="inlineStr">
        <is>
          <t>1120</t>
        </is>
      </c>
      <c r="G163" s="5" t="inlineStr">
        <is>
          <t>2021</t>
        </is>
      </c>
      <c r="H163" s="5" t="inlineStr">
        <is>
          <t>C/U</t>
        </is>
      </c>
      <c r="I163" s="6" t="n">
        <v>100</v>
      </c>
      <c r="J163" s="6" t="n">
        <v>0</v>
      </c>
      <c r="K163" s="5" t="inlineStr">
        <is>
          <t>ARS</t>
        </is>
      </c>
      <c r="L163" s="48" t="n">
        <v>0</v>
      </c>
      <c r="M163" s="48" t="n">
        <v>34481.02</v>
      </c>
      <c r="N163" s="5">
        <f>IFERROR(VLOOKUP(E163,[1]Total!$D$1:$M$446,10,0),0)</f>
        <v/>
      </c>
      <c r="O163" s="11">
        <f>M163/SUM($M$2:$M$679)</f>
        <v/>
      </c>
      <c r="P163" s="49">
        <f>IFERROR(M163/I163,0)</f>
        <v/>
      </c>
      <c r="Q163" s="50" t="n"/>
      <c r="R163" s="8">
        <f>I163-Q163</f>
        <v/>
      </c>
      <c r="S163" s="49">
        <f>$AK163*R163</f>
        <v/>
      </c>
      <c r="U163" s="39" t="inlineStr">
        <is>
          <t>Stock SAP</t>
        </is>
      </c>
      <c r="V163" s="39" t="inlineStr">
        <is>
          <t>Descartables</t>
        </is>
      </c>
      <c r="W163" s="39" t="inlineStr">
        <is>
          <t>Dentro del alcance</t>
        </is>
      </c>
      <c r="X163" s="39" t="n"/>
      <c r="Y163" s="39" t="inlineStr">
        <is>
          <t>Sin recuento físico en el inventario de Avain</t>
        </is>
      </c>
      <c r="Z163" s="40" t="inlineStr">
        <is>
          <t>Sin recuento físico</t>
        </is>
      </c>
      <c r="AA163" s="39" t="n"/>
      <c r="AB163" s="39" t="n"/>
      <c r="AC163" s="39" t="n"/>
      <c r="AD163" s="39" t="n"/>
      <c r="AE163" s="39" t="n"/>
      <c r="AF163" s="39" t="n"/>
      <c r="AG163" s="39" t="n"/>
      <c r="AH163" s="51" t="n">
        <v>100</v>
      </c>
      <c r="AI163" s="51">
        <f>Q163</f>
        <v/>
      </c>
      <c r="AJ163" s="51">
        <f>$AH163-$AI163</f>
        <v/>
      </c>
      <c r="AK163" s="52" t="n">
        <v>344.8102</v>
      </c>
      <c r="AL163" s="52">
        <f>$AJ163*$AK163</f>
        <v/>
      </c>
      <c r="AM163" s="52">
        <f>$AI163*$AK163</f>
        <v/>
      </c>
      <c r="AN163" s="39" t="n"/>
      <c r="AO163" s="39" t="n"/>
    </row>
    <row r="164">
      <c r="A164" s="5" t="inlineStr">
        <is>
          <t>2000090</t>
        </is>
      </c>
      <c r="B164" s="5" t="inlineStr">
        <is>
          <t>MASCARA PARA NEBULIZAR ADULTO</t>
        </is>
      </c>
      <c r="C164" s="5" t="n"/>
      <c r="D164" s="5" t="inlineStr">
        <is>
          <t>033</t>
        </is>
      </c>
      <c r="E164" s="5" t="inlineStr">
        <is>
          <t>ZDES</t>
        </is>
      </c>
      <c r="F164" s="5" t="inlineStr">
        <is>
          <t>1120</t>
        </is>
      </c>
      <c r="G164" s="5" t="inlineStr">
        <is>
          <t>2021</t>
        </is>
      </c>
      <c r="H164" s="5" t="inlineStr">
        <is>
          <t>C/U</t>
        </is>
      </c>
      <c r="I164" s="6" t="n">
        <v>100</v>
      </c>
      <c r="J164" s="6" t="n">
        <v>0</v>
      </c>
      <c r="K164" s="5" t="inlineStr">
        <is>
          <t>ARS</t>
        </is>
      </c>
      <c r="L164" s="48" t="n">
        <v>0</v>
      </c>
      <c r="M164" s="48" t="n">
        <v>177426.67</v>
      </c>
      <c r="N164" s="5">
        <f>IFERROR(VLOOKUP(E164,[1]Total!$D$1:$M$446,10,0),0)</f>
        <v/>
      </c>
      <c r="O164" s="11">
        <f>M164/SUM($M$2:$M$679)</f>
        <v/>
      </c>
      <c r="P164" s="49">
        <f>IFERROR(M164/I164,0)</f>
        <v/>
      </c>
      <c r="Q164" s="50" t="n">
        <v>53</v>
      </c>
      <c r="R164" s="8">
        <f>I164-Q164</f>
        <v/>
      </c>
      <c r="S164" s="49">
        <f>$AK164*R164</f>
        <v/>
      </c>
      <c r="U164" s="39" t="inlineStr">
        <is>
          <t>Stock SAP</t>
        </is>
      </c>
      <c r="V164" s="39" t="inlineStr">
        <is>
          <t>Descartables</t>
        </is>
      </c>
      <c r="W164" s="39" t="inlineStr">
        <is>
          <t>Dentro del alcance</t>
        </is>
      </c>
      <c r="X164" s="42" t="inlineStr">
        <is>
          <t>Media</t>
        </is>
      </c>
      <c r="Y164" s="39" t="inlineStr">
        <is>
          <t>Homologado – confianza Media – pendiente de validación</t>
        </is>
      </c>
      <c r="Z164" s="38" t="inlineStr">
        <is>
          <t>Dar de baja en SAP</t>
        </is>
      </c>
      <c r="AA164" s="39" t="inlineStr">
        <is>
          <t>DESC92</t>
        </is>
      </c>
      <c r="AB164" s="39" t="inlineStr">
        <is>
          <t>Mascaras para nebulizar</t>
        </is>
      </c>
      <c r="AC164" s="39" t="inlineStr">
        <is>
          <t>Homologación por código Avain (master D-160)</t>
        </is>
      </c>
      <c r="AD164" s="39" t="inlineStr">
        <is>
          <t>No</t>
        </is>
      </c>
      <c r="AE164" s="39" t="n"/>
      <c r="AF164" s="39" t="inlineStr">
        <is>
          <t>Sí</t>
        </is>
      </c>
      <c r="AG164" s="39" t="inlineStr">
        <is>
          <t>D-160</t>
        </is>
      </c>
      <c r="AH164" s="51" t="n">
        <v>100</v>
      </c>
      <c r="AI164" s="51">
        <f>Q164</f>
        <v/>
      </c>
      <c r="AJ164" s="51">
        <f>$AH164-$AI164</f>
        <v/>
      </c>
      <c r="AK164" s="52" t="n">
        <v>1774.2667</v>
      </c>
      <c r="AL164" s="52">
        <f>$AJ164*$AK164</f>
        <v/>
      </c>
      <c r="AM164" s="52">
        <f>$AI164*$AK164</f>
        <v/>
      </c>
      <c r="AN164" s="39" t="n"/>
      <c r="AO164" s="39" t="inlineStr">
        <is>
          <t>Homologación: confianza base Media + confianza SAP Media → Media. Otros códigos SAP del master no están en el stock de este centro: 2000167.</t>
        </is>
      </c>
    </row>
    <row r="165">
      <c r="A165" s="5" t="inlineStr">
        <is>
          <t>2001133</t>
        </is>
      </c>
      <c r="B165" s="5" t="inlineStr">
        <is>
          <t>CUBRECAMILLA C/TIRAS 20G 0,90 X 2,00 MT</t>
        </is>
      </c>
      <c r="C165" s="5" t="n"/>
      <c r="D165" s="5" t="inlineStr">
        <is>
          <t>033</t>
        </is>
      </c>
      <c r="E165" s="5" t="inlineStr">
        <is>
          <t>ZDES</t>
        </is>
      </c>
      <c r="F165" s="5" t="inlineStr">
        <is>
          <t>1120</t>
        </is>
      </c>
      <c r="G165" s="5" t="inlineStr">
        <is>
          <t>2021</t>
        </is>
      </c>
      <c r="H165" s="5" t="inlineStr">
        <is>
          <t>C/U</t>
        </is>
      </c>
      <c r="I165" s="6" t="n">
        <v>100</v>
      </c>
      <c r="J165" s="6" t="n">
        <v>0</v>
      </c>
      <c r="K165" s="5" t="inlineStr">
        <is>
          <t>ARS</t>
        </is>
      </c>
      <c r="L165" s="48" t="n">
        <v>0</v>
      </c>
      <c r="M165" s="48" t="n">
        <v>29795.5</v>
      </c>
      <c r="N165" s="5">
        <f>IFERROR(VLOOKUP(E165,[1]Total!$D$1:$M$446,10,0),0)</f>
        <v/>
      </c>
      <c r="O165" s="11">
        <f>M165/SUM($M$2:$M$679)</f>
        <v/>
      </c>
      <c r="P165" s="49">
        <f>IFERROR(M165/I165,0)</f>
        <v/>
      </c>
      <c r="Q165" s="50" t="n"/>
      <c r="R165" s="8">
        <f>I165-Q165</f>
        <v/>
      </c>
      <c r="S165" s="49">
        <f>$AK165*R165</f>
        <v/>
      </c>
      <c r="U165" s="39" t="inlineStr">
        <is>
          <t>Stock SAP</t>
        </is>
      </c>
      <c r="V165" s="39" t="inlineStr">
        <is>
          <t>Descartables</t>
        </is>
      </c>
      <c r="W165" s="39" t="inlineStr">
        <is>
          <t>Dentro del alcance</t>
        </is>
      </c>
      <c r="X165" s="39" t="n"/>
      <c r="Y165" s="39" t="inlineStr">
        <is>
          <t>Sin recuento físico en el inventario de Avain</t>
        </is>
      </c>
      <c r="Z165" s="40" t="inlineStr">
        <is>
          <t>Sin recuento físico</t>
        </is>
      </c>
      <c r="AA165" s="39" t="n"/>
      <c r="AB165" s="39" t="n"/>
      <c r="AC165" s="39" t="n"/>
      <c r="AD165" s="39" t="n"/>
      <c r="AE165" s="39" t="n"/>
      <c r="AF165" s="39" t="n"/>
      <c r="AG165" s="39" t="n"/>
      <c r="AH165" s="51" t="n">
        <v>100</v>
      </c>
      <c r="AI165" s="51">
        <f>Q165</f>
        <v/>
      </c>
      <c r="AJ165" s="51">
        <f>$AH165-$AI165</f>
        <v/>
      </c>
      <c r="AK165" s="52" t="n">
        <v>297.955</v>
      </c>
      <c r="AL165" s="52">
        <f>$AJ165*$AK165</f>
        <v/>
      </c>
      <c r="AM165" s="52">
        <f>$AI165*$AK165</f>
        <v/>
      </c>
      <c r="AN165" s="39" t="n"/>
      <c r="AO165" s="39" t="n"/>
    </row>
    <row r="166">
      <c r="A166" s="5" t="inlineStr">
        <is>
          <t>2001464</t>
        </is>
      </c>
      <c r="B166" s="5" t="inlineStr">
        <is>
          <t>ELECTRODOS ECG</t>
        </is>
      </c>
      <c r="C166" s="5" t="n"/>
      <c r="D166" s="5" t="inlineStr">
        <is>
          <t>033</t>
        </is>
      </c>
      <c r="E166" s="5" t="inlineStr">
        <is>
          <t>ZDES</t>
        </is>
      </c>
      <c r="F166" s="5" t="inlineStr">
        <is>
          <t>1120</t>
        </is>
      </c>
      <c r="G166" s="5" t="inlineStr">
        <is>
          <t>2021</t>
        </is>
      </c>
      <c r="H166" s="5" t="inlineStr">
        <is>
          <t>C/U</t>
        </is>
      </c>
      <c r="I166" s="6" t="n">
        <v>100</v>
      </c>
      <c r="J166" s="6" t="n">
        <v>0</v>
      </c>
      <c r="K166" s="5" t="inlineStr">
        <is>
          <t>ARS</t>
        </is>
      </c>
      <c r="L166" s="48" t="n">
        <v>0</v>
      </c>
      <c r="M166" s="48" t="n">
        <v>30859</v>
      </c>
      <c r="N166" s="5">
        <f>IFERROR(VLOOKUP(E166,[1]Total!$D$1:$M$446,10,0),0)</f>
        <v/>
      </c>
      <c r="O166" s="11">
        <f>M166/SUM($M$2:$M$679)</f>
        <v/>
      </c>
      <c r="P166" s="49">
        <f>IFERROR(M166/I166,0)</f>
        <v/>
      </c>
      <c r="Q166" s="50" t="n">
        <v>50</v>
      </c>
      <c r="R166" s="8">
        <f>I166-Q166</f>
        <v/>
      </c>
      <c r="S166" s="49">
        <f>$AK166*R166</f>
        <v/>
      </c>
      <c r="U166" s="39" t="inlineStr">
        <is>
          <t>Stock SAP</t>
        </is>
      </c>
      <c r="V166" s="39" t="inlineStr">
        <is>
          <t>Descartables</t>
        </is>
      </c>
      <c r="W166" s="39" t="inlineStr">
        <is>
          <t>Dentro del alcance</t>
        </is>
      </c>
      <c r="X166" s="37" t="inlineStr">
        <is>
          <t>Alta</t>
        </is>
      </c>
      <c r="Y166" s="39" t="inlineStr">
        <is>
          <t>Homologado – confianza Alta</t>
        </is>
      </c>
      <c r="Z166" s="38" t="inlineStr">
        <is>
          <t>Dar de baja en SAP</t>
        </is>
      </c>
      <c r="AA166" s="39" t="inlineStr">
        <is>
          <t>DESC55</t>
        </is>
      </c>
      <c r="AB166" s="39" t="inlineStr">
        <is>
          <t>Electrodos</t>
        </is>
      </c>
      <c r="AC166" s="39" t="inlineStr">
        <is>
          <t>Homologación por código Avain (master D-169)</t>
        </is>
      </c>
      <c r="AD166" s="39" t="inlineStr">
        <is>
          <t>No</t>
        </is>
      </c>
      <c r="AE166" s="39" t="n"/>
      <c r="AF166" s="39" t="inlineStr">
        <is>
          <t>Sí</t>
        </is>
      </c>
      <c r="AG166" s="39" t="inlineStr">
        <is>
          <t>D-169</t>
        </is>
      </c>
      <c r="AH166" s="51" t="n">
        <v>100</v>
      </c>
      <c r="AI166" s="51">
        <f>Q166</f>
        <v/>
      </c>
      <c r="AJ166" s="51">
        <f>$AH166-$AI166</f>
        <v/>
      </c>
      <c r="AK166" s="52" t="n">
        <v>308.59</v>
      </c>
      <c r="AL166" s="52">
        <f>$AJ166*$AK166</f>
        <v/>
      </c>
      <c r="AM166" s="52">
        <f>$AI166*$AK166</f>
        <v/>
      </c>
      <c r="AN166" s="39" t="n"/>
      <c r="AO166" s="39" t="inlineStr">
        <is>
          <t>Homologación: confianza base Alta + confianza SAP Alta → Alta.</t>
        </is>
      </c>
    </row>
    <row r="167">
      <c r="A167" s="5" t="inlineStr">
        <is>
          <t>2001773</t>
        </is>
      </c>
      <c r="B167" s="5" t="inlineStr">
        <is>
          <t>INSYTE 16G 1.77</t>
        </is>
      </c>
      <c r="C167" s="5" t="n"/>
      <c r="D167" s="5" t="inlineStr">
        <is>
          <t>MAVA</t>
        </is>
      </c>
      <c r="E167" s="5" t="inlineStr">
        <is>
          <t>ZDES</t>
        </is>
      </c>
      <c r="F167" s="5" t="inlineStr">
        <is>
          <t>1120</t>
        </is>
      </c>
      <c r="G167" s="5" t="inlineStr">
        <is>
          <t>2021</t>
        </is>
      </c>
      <c r="H167" s="5" t="inlineStr">
        <is>
          <t>C/U</t>
        </is>
      </c>
      <c r="I167" s="6" t="n">
        <v>100</v>
      </c>
      <c r="J167" s="6" t="n">
        <v>0</v>
      </c>
      <c r="K167" s="5" t="inlineStr">
        <is>
          <t>ARS</t>
        </is>
      </c>
      <c r="L167" s="48" t="n">
        <v>0</v>
      </c>
      <c r="M167" s="48" t="n">
        <v>210031</v>
      </c>
      <c r="N167" s="5">
        <f>IFERROR(VLOOKUP(E167,[1]Total!$D$1:$M$446,10,0),0)</f>
        <v/>
      </c>
      <c r="O167" s="11">
        <f>M167/SUM($M$2:$M$679)</f>
        <v/>
      </c>
      <c r="P167" s="49">
        <f>IFERROR(M167/I167,0)</f>
        <v/>
      </c>
      <c r="Q167" s="50" t="n"/>
      <c r="R167" s="8">
        <f>I167-Q167</f>
        <v/>
      </c>
      <c r="S167" s="49">
        <f>$AK167*R167</f>
        <v/>
      </c>
      <c r="U167" s="39" t="inlineStr">
        <is>
          <t>Stock SAP</t>
        </is>
      </c>
      <c r="V167" s="39" t="inlineStr">
        <is>
          <t>Descartables</t>
        </is>
      </c>
      <c r="W167" s="39" t="inlineStr">
        <is>
          <t>Dentro del alcance</t>
        </is>
      </c>
      <c r="X167" s="39" t="n"/>
      <c r="Y167" s="39" t="inlineStr">
        <is>
          <t>Sin recuento físico en el inventario de Avain</t>
        </is>
      </c>
      <c r="Z167" s="40" t="inlineStr">
        <is>
          <t>Sin recuento físico</t>
        </is>
      </c>
      <c r="AA167" s="39" t="n"/>
      <c r="AB167" s="39" t="n"/>
      <c r="AC167" s="39" t="n"/>
      <c r="AD167" s="39" t="n"/>
      <c r="AE167" s="39" t="n"/>
      <c r="AF167" s="39" t="n"/>
      <c r="AG167" s="39" t="n"/>
      <c r="AH167" s="51" t="n">
        <v>100</v>
      </c>
      <c r="AI167" s="51">
        <f>Q167</f>
        <v/>
      </c>
      <c r="AJ167" s="51">
        <f>$AH167-$AI167</f>
        <v/>
      </c>
      <c r="AK167" s="52" t="n">
        <v>2100.31</v>
      </c>
      <c r="AL167" s="52">
        <f>$AJ167*$AK167</f>
        <v/>
      </c>
      <c r="AM167" s="52">
        <f>$AI167*$AK167</f>
        <v/>
      </c>
      <c r="AN167" s="39" t="n"/>
      <c r="AO167" s="39" t="n"/>
    </row>
    <row r="168">
      <c r="A168" s="5" t="inlineStr">
        <is>
          <t>2002292</t>
        </is>
      </c>
      <c r="B168" s="5" t="inlineStr">
        <is>
          <t>CUBRECAMILLA ELAST. 0.90X2,00MT AZUL MDC</t>
        </is>
      </c>
      <c r="C168" s="5" t="n"/>
      <c r="D168" s="5" t="inlineStr">
        <is>
          <t>033</t>
        </is>
      </c>
      <c r="E168" s="5" t="inlineStr">
        <is>
          <t>ZDES</t>
        </is>
      </c>
      <c r="F168" s="5" t="inlineStr">
        <is>
          <t>1120</t>
        </is>
      </c>
      <c r="G168" s="5" t="inlineStr">
        <is>
          <t>2021</t>
        </is>
      </c>
      <c r="H168" s="5" t="inlineStr">
        <is>
          <t>C/U</t>
        </is>
      </c>
      <c r="I168" s="6" t="n">
        <v>100</v>
      </c>
      <c r="J168" s="6" t="n">
        <v>0</v>
      </c>
      <c r="K168" s="5" t="inlineStr">
        <is>
          <t>ARS</t>
        </is>
      </c>
      <c r="L168" s="48" t="n">
        <v>0</v>
      </c>
      <c r="M168" s="48" t="n">
        <v>30100</v>
      </c>
      <c r="N168" s="5">
        <f>IFERROR(VLOOKUP(E168,[1]Total!$D$1:$M$446,10,0),0)</f>
        <v/>
      </c>
      <c r="O168" s="11">
        <f>M168/SUM($M$2:$M$679)</f>
        <v/>
      </c>
      <c r="P168" s="49">
        <f>IFERROR(M168/I168,0)</f>
        <v/>
      </c>
      <c r="Q168" s="50" t="n"/>
      <c r="R168" s="8">
        <f>I168-Q168</f>
        <v/>
      </c>
      <c r="S168" s="49">
        <f>$AK168*R168</f>
        <v/>
      </c>
      <c r="U168" s="39" t="inlineStr">
        <is>
          <t>Stock SAP</t>
        </is>
      </c>
      <c r="V168" s="39" t="inlineStr">
        <is>
          <t>Descartables</t>
        </is>
      </c>
      <c r="W168" s="39" t="inlineStr">
        <is>
          <t>Dentro del alcance</t>
        </is>
      </c>
      <c r="X168" s="39" t="n"/>
      <c r="Y168" s="39" t="inlineStr">
        <is>
          <t>Sin recuento físico en el inventario de Avain</t>
        </is>
      </c>
      <c r="Z168" s="40" t="inlineStr">
        <is>
          <t>Sin recuento físico</t>
        </is>
      </c>
      <c r="AA168" s="39" t="n"/>
      <c r="AB168" s="39" t="n"/>
      <c r="AC168" s="39" t="n"/>
      <c r="AD168" s="39" t="n"/>
      <c r="AE168" s="39" t="n"/>
      <c r="AF168" s="39" t="n"/>
      <c r="AG168" s="39" t="n"/>
      <c r="AH168" s="51" t="n">
        <v>100</v>
      </c>
      <c r="AI168" s="51">
        <f>Q168</f>
        <v/>
      </c>
      <c r="AJ168" s="51">
        <f>$AH168-$AI168</f>
        <v/>
      </c>
      <c r="AK168" s="52" t="n">
        <v>301</v>
      </c>
      <c r="AL168" s="52">
        <f>$AJ168*$AK168</f>
        <v/>
      </c>
      <c r="AM168" s="52">
        <f>$AI168*$AK168</f>
        <v/>
      </c>
      <c r="AN168" s="39" t="n"/>
      <c r="AO168" s="39" t="n"/>
    </row>
    <row r="169">
      <c r="A169" s="5" t="inlineStr">
        <is>
          <t>CR-13A</t>
        </is>
      </c>
      <c r="B169" s="5" t="inlineStr">
        <is>
          <t>ELECTRODOS ADULTO</t>
        </is>
      </c>
      <c r="C169" s="5" t="inlineStr">
        <is>
          <t>202410LH</t>
        </is>
      </c>
      <c r="D169" s="5" t="inlineStr">
        <is>
          <t>ELEC</t>
        </is>
      </c>
      <c r="E169" s="5" t="inlineStr">
        <is>
          <t>ZEQI</t>
        </is>
      </c>
      <c r="F169" s="5" t="inlineStr">
        <is>
          <t>1120</t>
        </is>
      </c>
      <c r="G169" s="5" t="inlineStr">
        <is>
          <t>2021</t>
        </is>
      </c>
      <c r="H169" s="5" t="inlineStr">
        <is>
          <t>C/U</t>
        </is>
      </c>
      <c r="I169" s="6" t="n">
        <v>100</v>
      </c>
      <c r="J169" s="6" t="n">
        <v>0</v>
      </c>
      <c r="K169" s="5" t="inlineStr">
        <is>
          <t>ARS</t>
        </is>
      </c>
      <c r="L169" s="48" t="n">
        <v>0</v>
      </c>
      <c r="M169" s="48" t="n">
        <v>44061</v>
      </c>
      <c r="N169" s="5">
        <f>IFERROR(VLOOKUP(E169,[1]Total!$D$1:$M$446,10,0),0)</f>
        <v/>
      </c>
      <c r="O169" s="11">
        <f>M169/SUM($M$2:$M$679)</f>
        <v/>
      </c>
      <c r="P169" s="49">
        <f>IFERROR(M169/I169,0)</f>
        <v/>
      </c>
      <c r="Q169" s="50" t="n"/>
      <c r="R169" s="8">
        <f>I169-Q169</f>
        <v/>
      </c>
      <c r="S169" s="49">
        <f>$AK169*R169</f>
        <v/>
      </c>
      <c r="U169" s="39" t="inlineStr">
        <is>
          <t>Stock SAP</t>
        </is>
      </c>
      <c r="V169" s="39" t="inlineStr">
        <is>
          <t>Equipos</t>
        </is>
      </c>
      <c r="W169" s="39" t="inlineStr">
        <is>
          <t>Fuera del alcance</t>
        </is>
      </c>
      <c r="X169" s="39" t="n"/>
      <c r="Y169" s="39" t="inlineStr">
        <is>
          <t>No aplica: equipos, clasificación que el inventario físico de Farmacia no releva</t>
        </is>
      </c>
      <c r="Z169" s="40" t="inlineStr">
        <is>
          <t>Fuera del alcance del inventario físico</t>
        </is>
      </c>
      <c r="AA169" s="39" t="n"/>
      <c r="AB169" s="39" t="n"/>
      <c r="AC169" s="39" t="n"/>
      <c r="AD169" s="39" t="n"/>
      <c r="AE169" s="39" t="n"/>
      <c r="AF169" s="39" t="n"/>
      <c r="AG169" s="39" t="n"/>
      <c r="AH169" s="51" t="n">
        <v>100</v>
      </c>
      <c r="AI169" s="51">
        <f>Q169</f>
        <v/>
      </c>
      <c r="AJ169" s="51">
        <f>$AH169-$AI169</f>
        <v/>
      </c>
      <c r="AK169" s="52" t="n">
        <v>440.61</v>
      </c>
      <c r="AL169" s="52">
        <f>$AJ169*$AK169</f>
        <v/>
      </c>
      <c r="AM169" s="52">
        <f>$AI169*$AK169</f>
        <v/>
      </c>
      <c r="AN169" s="39" t="n"/>
      <c r="AO169" s="39" t="n"/>
    </row>
    <row r="170">
      <c r="A170" s="5" t="inlineStr">
        <is>
          <t>1000486</t>
        </is>
      </c>
      <c r="B170" s="5" t="inlineStr">
        <is>
          <t>AZITROMICINA 500 MG COMP</t>
        </is>
      </c>
      <c r="C170" s="5" t="inlineStr">
        <is>
          <t>00000</t>
        </is>
      </c>
      <c r="D170" s="5" t="inlineStr">
        <is>
          <t>033</t>
        </is>
      </c>
      <c r="E170" s="5" t="inlineStr">
        <is>
          <t>ZMED</t>
        </is>
      </c>
      <c r="F170" s="5" t="inlineStr">
        <is>
          <t>1120</t>
        </is>
      </c>
      <c r="G170" s="5" t="inlineStr">
        <is>
          <t>2021</t>
        </is>
      </c>
      <c r="H170" s="5" t="inlineStr">
        <is>
          <t>C/U</t>
        </is>
      </c>
      <c r="I170" s="6" t="n">
        <v>99</v>
      </c>
      <c r="J170" s="6" t="n">
        <v>0</v>
      </c>
      <c r="K170" s="5" t="inlineStr">
        <is>
          <t>ARS</t>
        </is>
      </c>
      <c r="L170" s="48" t="n">
        <v>0</v>
      </c>
      <c r="M170" s="48" t="n">
        <v>43695.2</v>
      </c>
      <c r="N170" s="5">
        <f>IFERROR(VLOOKUP(E170,[1]Total!$D$1:$M$446,10,0),0)</f>
        <v/>
      </c>
      <c r="O170" s="11">
        <f>M170/SUM($M$2:$M$679)</f>
        <v/>
      </c>
      <c r="P170" s="49">
        <f>IFERROR(M170/I170,0)</f>
        <v/>
      </c>
      <c r="Q170" s="50" t="n">
        <v>6</v>
      </c>
      <c r="R170" s="8">
        <f>I170-Q170</f>
        <v/>
      </c>
      <c r="S170" s="49">
        <f>$AK170*R170</f>
        <v/>
      </c>
      <c r="U170" s="39" t="inlineStr">
        <is>
          <t>Stock SAP</t>
        </is>
      </c>
      <c r="V170" s="39" t="inlineStr">
        <is>
          <t>Medicamentos</t>
        </is>
      </c>
      <c r="W170" s="39" t="inlineStr">
        <is>
          <t>Dentro del alcance</t>
        </is>
      </c>
      <c r="X170" s="37" t="inlineStr">
        <is>
          <t>Alta</t>
        </is>
      </c>
      <c r="Y170" s="39" t="inlineStr">
        <is>
          <t>Homologado – confianza Alta</t>
        </is>
      </c>
      <c r="Z170" s="38" t="inlineStr">
        <is>
          <t>Dar de baja en SAP</t>
        </is>
      </c>
      <c r="AA170" s="39" t="inlineStr">
        <is>
          <t>MED18</t>
        </is>
      </c>
      <c r="AB170" s="39" t="inlineStr">
        <is>
          <t>Azitromicina Comp x 500 mg</t>
        </is>
      </c>
      <c r="AC170" s="39" t="inlineStr">
        <is>
          <t>Cruce por nomenclatura SAP</t>
        </is>
      </c>
      <c r="AD170" s="39" t="inlineStr">
        <is>
          <t>No</t>
        </is>
      </c>
      <c r="AE170" s="39" t="n"/>
      <c r="AF170" s="39" t="inlineStr">
        <is>
          <t>Sí</t>
        </is>
      </c>
      <c r="AG170" s="39" t="n"/>
      <c r="AH170" s="51" t="n">
        <v>164</v>
      </c>
      <c r="AI170" s="51">
        <f>Q170</f>
        <v/>
      </c>
      <c r="AJ170" s="51">
        <f>$AH170-$AI170</f>
        <v/>
      </c>
      <c r="AK170" s="52" t="n">
        <v>441.3656707317073</v>
      </c>
      <c r="AL170" s="52">
        <f>$AJ170*$AK170</f>
        <v/>
      </c>
      <c r="AM170" s="52">
        <f>$AI170*$AK170</f>
        <v/>
      </c>
      <c r="AN170" s="39" t="n"/>
      <c r="AO170" s="39" t="inlineStr">
        <is>
          <t>Cruce por nomenclatura: dosis coincide; similitud 0.95. El material ocupa 3 filas en la hoja 1120 SJ (lote/almacén). La cantidad SAP y la física de esta vista son el total del material.</t>
        </is>
      </c>
    </row>
    <row r="171">
      <c r="A171" s="5" t="inlineStr">
        <is>
          <t>1001195</t>
        </is>
      </c>
      <c r="B171" s="5" t="inlineStr">
        <is>
          <t>Omeprazol 20mg x14 caps</t>
        </is>
      </c>
      <c r="C171" s="5" t="inlineStr">
        <is>
          <t>OMO130</t>
        </is>
      </c>
      <c r="D171" s="5" t="inlineStr">
        <is>
          <t>MEGE</t>
        </is>
      </c>
      <c r="E171" s="5" t="inlineStr">
        <is>
          <t>ZMED</t>
        </is>
      </c>
      <c r="F171" s="5" t="inlineStr">
        <is>
          <t>1120</t>
        </is>
      </c>
      <c r="G171" s="5" t="inlineStr">
        <is>
          <t>2021</t>
        </is>
      </c>
      <c r="H171" s="5" t="inlineStr">
        <is>
          <t>C/U</t>
        </is>
      </c>
      <c r="I171" s="6" t="n">
        <v>98</v>
      </c>
      <c r="J171" s="6" t="n">
        <v>0</v>
      </c>
      <c r="K171" s="5" t="inlineStr">
        <is>
          <t>ARS</t>
        </is>
      </c>
      <c r="L171" s="48" t="n">
        <v>0</v>
      </c>
      <c r="M171" s="48" t="n">
        <v>25397.97</v>
      </c>
      <c r="N171" s="5">
        <f>IFERROR(VLOOKUP(E171,[1]Total!$D$1:$M$446,10,0),0)</f>
        <v/>
      </c>
      <c r="O171" s="11">
        <f>M171/SUM($M$2:$M$679)</f>
        <v/>
      </c>
      <c r="P171" s="49">
        <f>IFERROR(M171/I171,0)</f>
        <v/>
      </c>
      <c r="Q171" s="50" t="n"/>
      <c r="R171" s="8">
        <f>I171-Q171</f>
        <v/>
      </c>
      <c r="S171" s="49">
        <f>$AK171*R171</f>
        <v/>
      </c>
      <c r="U171" s="39" t="inlineStr">
        <is>
          <t>Stock SAP</t>
        </is>
      </c>
      <c r="V171" s="39" t="inlineStr">
        <is>
          <t>Medicamentos</t>
        </is>
      </c>
      <c r="W171" s="39" t="inlineStr">
        <is>
          <t>Dentro del alcance</t>
        </is>
      </c>
      <c r="X171" s="39" t="n"/>
      <c r="Y171" s="39" t="inlineStr">
        <is>
          <t>Sin recuento físico en el inventario de Avain</t>
        </is>
      </c>
      <c r="Z171" s="40" t="inlineStr">
        <is>
          <t>Sin recuento físico</t>
        </is>
      </c>
      <c r="AA171" s="39" t="n"/>
      <c r="AB171" s="39" t="n"/>
      <c r="AC171" s="39" t="n"/>
      <c r="AD171" s="39" t="n"/>
      <c r="AE171" s="39" t="n"/>
      <c r="AF171" s="39" t="n"/>
      <c r="AG171" s="39" t="n"/>
      <c r="AH171" s="51" t="n"/>
      <c r="AI171" s="51" t="n"/>
      <c r="AJ171" s="51" t="n"/>
      <c r="AK171" s="52" t="n">
        <v>259.1629811320755</v>
      </c>
      <c r="AL171" s="52" t="n"/>
      <c r="AM171" s="52" t="n"/>
      <c r="AN171" s="39" t="n"/>
      <c r="AO171" s="39" t="inlineStr">
        <is>
          <t>El material ocupa 4 filas en la hoja 1120 SJ (lote/almacén). La cantidad SAP y la física de esta vista son el total del material.</t>
        </is>
      </c>
    </row>
    <row r="172">
      <c r="A172" s="5" t="inlineStr">
        <is>
          <t>2000900</t>
        </is>
      </c>
      <c r="B172" s="5" t="inlineStr">
        <is>
          <t>GASA ESTERIL 10X10CM</t>
        </is>
      </c>
      <c r="C172" s="5" t="n"/>
      <c r="D172" s="5" t="inlineStr">
        <is>
          <t>033</t>
        </is>
      </c>
      <c r="E172" s="5" t="inlineStr">
        <is>
          <t>ZDES</t>
        </is>
      </c>
      <c r="F172" s="5" t="inlineStr">
        <is>
          <t>1120</t>
        </is>
      </c>
      <c r="G172" s="5" t="inlineStr">
        <is>
          <t>2021</t>
        </is>
      </c>
      <c r="H172" s="5" t="inlineStr">
        <is>
          <t>C/U</t>
        </is>
      </c>
      <c r="I172" s="6" t="n">
        <v>96</v>
      </c>
      <c r="J172" s="6" t="n">
        <v>0</v>
      </c>
      <c r="K172" s="5" t="inlineStr">
        <is>
          <t>ARS</t>
        </is>
      </c>
      <c r="L172" s="48" t="n">
        <v>0</v>
      </c>
      <c r="M172" s="48" t="n">
        <v>10270.06</v>
      </c>
      <c r="N172" s="5">
        <f>IFERROR(VLOOKUP(E172,[1]Total!$D$1:$M$446,10,0),0)</f>
        <v/>
      </c>
      <c r="O172" s="11">
        <f>M172/SUM($M$2:$M$679)</f>
        <v/>
      </c>
      <c r="P172" s="49">
        <f>IFERROR(M172/I172,0)</f>
        <v/>
      </c>
      <c r="Q172" s="50" t="n">
        <v>281</v>
      </c>
      <c r="R172" s="8">
        <f>I172-Q172</f>
        <v/>
      </c>
      <c r="S172" s="49">
        <f>$AK172*R172</f>
        <v/>
      </c>
      <c r="U172" s="39" t="inlineStr">
        <is>
          <t>Stock SAP</t>
        </is>
      </c>
      <c r="V172" s="39" t="inlineStr">
        <is>
          <t>Descartables</t>
        </is>
      </c>
      <c r="W172" s="39" t="inlineStr">
        <is>
          <t>Dentro del alcance</t>
        </is>
      </c>
      <c r="X172" s="42" t="inlineStr">
        <is>
          <t>Media</t>
        </is>
      </c>
      <c r="Y172" s="39" t="inlineStr">
        <is>
          <t>Homologado – confianza Media – pendiente de validación</t>
        </is>
      </c>
      <c r="Z172" s="37" t="inlineStr">
        <is>
          <t>Dar de alta en SAP</t>
        </is>
      </c>
      <c r="AA172" s="39" t="inlineStr">
        <is>
          <t>DESC64</t>
        </is>
      </c>
      <c r="AB172" s="39" t="inlineStr">
        <is>
          <t>Gasas 10 x 10 cm</t>
        </is>
      </c>
      <c r="AC172" s="39" t="inlineStr">
        <is>
          <t>Homologación por código Avain (master D-141)</t>
        </is>
      </c>
      <c r="AD172" s="39" t="inlineStr">
        <is>
          <t>No</t>
        </is>
      </c>
      <c r="AE172" s="39" t="n"/>
      <c r="AF172" s="39" t="inlineStr">
        <is>
          <t>Sí</t>
        </is>
      </c>
      <c r="AG172" s="39" t="inlineStr">
        <is>
          <t>D-141</t>
        </is>
      </c>
      <c r="AH172" s="51" t="n">
        <v>96</v>
      </c>
      <c r="AI172" s="51">
        <f>Q172</f>
        <v/>
      </c>
      <c r="AJ172" s="51">
        <f>$AH172-$AI172</f>
        <v/>
      </c>
      <c r="AK172" s="52" t="n">
        <v>106.9797916666667</v>
      </c>
      <c r="AL172" s="52">
        <f>$AJ172*$AK172</f>
        <v/>
      </c>
      <c r="AM172" s="52">
        <f>$AI172*$AK172</f>
        <v/>
      </c>
      <c r="AN172" s="39" t="n"/>
      <c r="AO172" s="39" t="inlineStr">
        <is>
          <t>Homologación: confianza base Media + confianza SAP Alta → Media. Otros códigos SAP del master no están en el stock de este centro: 2000147, 2000281, 2000299.</t>
        </is>
      </c>
    </row>
    <row r="173">
      <c r="A173" s="5" t="inlineStr">
        <is>
          <t>1000597</t>
        </is>
      </c>
      <c r="B173" s="5" t="inlineStr">
        <is>
          <t>LOPERAMIDA 2MG COMPRIMIDO</t>
        </is>
      </c>
      <c r="C173" s="5" t="inlineStr">
        <is>
          <t>361194</t>
        </is>
      </c>
      <c r="D173" s="5" t="inlineStr">
        <is>
          <t>033</t>
        </is>
      </c>
      <c r="E173" s="5" t="inlineStr">
        <is>
          <t>ZMED</t>
        </is>
      </c>
      <c r="F173" s="5" t="inlineStr">
        <is>
          <t>1120</t>
        </is>
      </c>
      <c r="G173" s="5" t="inlineStr">
        <is>
          <t>2021</t>
        </is>
      </c>
      <c r="H173" s="5" t="inlineStr">
        <is>
          <t>C/U</t>
        </is>
      </c>
      <c r="I173" s="6" t="n">
        <v>95</v>
      </c>
      <c r="J173" s="6" t="n">
        <v>0</v>
      </c>
      <c r="K173" s="5" t="inlineStr">
        <is>
          <t>ARS</t>
        </is>
      </c>
      <c r="L173" s="48" t="n">
        <v>0</v>
      </c>
      <c r="M173" s="48" t="n">
        <v>3564.47</v>
      </c>
      <c r="N173" s="5">
        <f>IFERROR(VLOOKUP(E173,[1]Total!$D$1:$M$446,10,0),0)</f>
        <v/>
      </c>
      <c r="O173" s="11">
        <f>M173/SUM($M$2:$M$679)</f>
        <v/>
      </c>
      <c r="P173" s="49">
        <f>IFERROR(M173/I173,0)</f>
        <v/>
      </c>
      <c r="Q173" s="50" t="n"/>
      <c r="R173" s="8">
        <f>I173-Q173</f>
        <v/>
      </c>
      <c r="S173" s="49">
        <f>$AK173*R173</f>
        <v/>
      </c>
      <c r="U173" s="39" t="inlineStr">
        <is>
          <t>Stock SAP</t>
        </is>
      </c>
      <c r="V173" s="39" t="inlineStr">
        <is>
          <t>Medicamentos</t>
        </is>
      </c>
      <c r="W173" s="39" t="inlineStr">
        <is>
          <t>Dentro del alcance</t>
        </is>
      </c>
      <c r="X173" s="37" t="inlineStr">
        <is>
          <t>Alta</t>
        </is>
      </c>
      <c r="Y173" s="39" t="inlineStr">
        <is>
          <t>Homologado – confianza Alta</t>
        </is>
      </c>
      <c r="Z173" s="38" t="inlineStr">
        <is>
          <t>Dar de baja en SAP</t>
        </is>
      </c>
      <c r="AA173" s="39" t="inlineStr">
        <is>
          <t>MED118</t>
        </is>
      </c>
      <c r="AB173" s="39" t="inlineStr">
        <is>
          <t>Loperamida Comp x 2 mg</t>
        </is>
      </c>
      <c r="AC173" s="39" t="inlineStr">
        <is>
          <t>Cruce por nomenclatura SAP</t>
        </is>
      </c>
      <c r="AD173" s="39" t="inlineStr">
        <is>
          <t>No</t>
        </is>
      </c>
      <c r="AE173" s="39" t="n"/>
      <c r="AF173" s="39" t="inlineStr">
        <is>
          <t>Sí</t>
        </is>
      </c>
      <c r="AG173" s="39" t="n"/>
      <c r="AH173" s="51" t="n"/>
      <c r="AI173" s="51" t="n"/>
      <c r="AJ173" s="51" t="n"/>
      <c r="AK173" s="52" t="n">
        <v>37.52069523809524</v>
      </c>
      <c r="AL173" s="52" t="n"/>
      <c r="AM173" s="52" t="n"/>
      <c r="AN173" s="39" t="n"/>
      <c r="AO173" s="39" t="inlineStr">
        <is>
          <t>La cantidad física del material se imputó en la fila 47 (primera fila del material). Cruce por nomenclatura: dosis coincide; similitud 0.97. El material ocupa 5 filas en la hoja 1120 SJ (lote/almacén). La cantidad SAP y la física de esta vista son el total del material.</t>
        </is>
      </c>
    </row>
    <row r="174">
      <c r="A174" s="5" t="inlineStr">
        <is>
          <t>1000772</t>
        </is>
      </c>
      <c r="B174" s="5" t="inlineStr">
        <is>
          <t>AGUJA 40/12</t>
        </is>
      </c>
      <c r="C174" s="5" t="n"/>
      <c r="D174" s="5" t="inlineStr">
        <is>
          <t>MDES</t>
        </is>
      </c>
      <c r="E174" s="5" t="inlineStr">
        <is>
          <t>ZMED</t>
        </is>
      </c>
      <c r="F174" s="5" t="inlineStr">
        <is>
          <t>1120</t>
        </is>
      </c>
      <c r="G174" s="5" t="inlineStr">
        <is>
          <t>2021</t>
        </is>
      </c>
      <c r="H174" s="5" t="inlineStr">
        <is>
          <t>C/U</t>
        </is>
      </c>
      <c r="I174" s="6" t="n">
        <v>95</v>
      </c>
      <c r="J174" s="6" t="n">
        <v>0</v>
      </c>
      <c r="K174" s="5" t="inlineStr">
        <is>
          <t>ARS</t>
        </is>
      </c>
      <c r="L174" s="48" t="n">
        <v>0</v>
      </c>
      <c r="M174" s="48" t="n">
        <v>16608.4</v>
      </c>
      <c r="N174" s="5">
        <f>IFERROR(VLOOKUP(E174,[1]Total!$D$1:$M$446,10,0),0)</f>
        <v/>
      </c>
      <c r="O174" s="11">
        <f>M174/SUM($M$2:$M$679)</f>
        <v/>
      </c>
      <c r="P174" s="49">
        <f>IFERROR(M174/I174,0)</f>
        <v/>
      </c>
      <c r="Q174" s="50" t="n">
        <v>20</v>
      </c>
      <c r="R174" s="8">
        <f>I174-Q174</f>
        <v/>
      </c>
      <c r="S174" s="49">
        <f>$AK174*R174</f>
        <v/>
      </c>
      <c r="U174" s="39" t="inlineStr">
        <is>
          <t>Stock SAP</t>
        </is>
      </c>
      <c r="V174" s="39" t="inlineStr">
        <is>
          <t>Medicamentos</t>
        </is>
      </c>
      <c r="W174" s="39" t="inlineStr">
        <is>
          <t>Dentro del alcance</t>
        </is>
      </c>
      <c r="X174" s="37" t="inlineStr">
        <is>
          <t>Alta</t>
        </is>
      </c>
      <c r="Y174" s="39" t="inlineStr">
        <is>
          <t>Homologado – confianza Alta</t>
        </is>
      </c>
      <c r="Z174" s="38" t="inlineStr">
        <is>
          <t>Dar de baja en SAP</t>
        </is>
      </c>
      <c r="AA174" s="39" t="inlineStr">
        <is>
          <t>DESC10</t>
        </is>
      </c>
      <c r="AB174" s="39" t="inlineStr">
        <is>
          <t>Aguja 40/12</t>
        </is>
      </c>
      <c r="AC174" s="39" t="inlineStr">
        <is>
          <t>Cruce por nomenclatura SAP</t>
        </is>
      </c>
      <c r="AD174" s="39" t="inlineStr">
        <is>
          <t>No</t>
        </is>
      </c>
      <c r="AE174" s="39" t="n"/>
      <c r="AF174" s="39" t="inlineStr">
        <is>
          <t>No</t>
        </is>
      </c>
      <c r="AG174" s="39" t="n"/>
      <c r="AH174" s="51" t="n">
        <v>95</v>
      </c>
      <c r="AI174" s="51">
        <f>Q174</f>
        <v/>
      </c>
      <c r="AJ174" s="51">
        <f>$AH174-$AI174</f>
        <v/>
      </c>
      <c r="AK174" s="52" t="n">
        <v>174.8252631578947</v>
      </c>
      <c r="AL174" s="52">
        <f>$AJ174*$AK174</f>
        <v/>
      </c>
      <c r="AM174" s="52">
        <f>$AI174*$AK174</f>
        <v/>
      </c>
      <c r="AN174" s="39" t="n"/>
      <c r="AO174" s="39" t="inlineStr">
        <is>
          <t>Cruce por nomenclatura: similitud 1.00.</t>
        </is>
      </c>
    </row>
    <row r="175">
      <c r="A175" s="5" t="inlineStr">
        <is>
          <t>2000412</t>
        </is>
      </c>
      <c r="B175" s="5" t="inlineStr">
        <is>
          <t>JERINGA INSULINA x 1cc</t>
        </is>
      </c>
      <c r="C175" s="5" t="n"/>
      <c r="D175" s="5" t="inlineStr">
        <is>
          <t>033</t>
        </is>
      </c>
      <c r="E175" s="5" t="inlineStr">
        <is>
          <t>ZDES</t>
        </is>
      </c>
      <c r="F175" s="5" t="inlineStr">
        <is>
          <t>1120</t>
        </is>
      </c>
      <c r="G175" s="5" t="inlineStr">
        <is>
          <t>2021</t>
        </is>
      </c>
      <c r="H175" s="5" t="inlineStr">
        <is>
          <t>C/U</t>
        </is>
      </c>
      <c r="I175" s="6" t="n">
        <v>94</v>
      </c>
      <c r="J175" s="6" t="n">
        <v>0</v>
      </c>
      <c r="K175" s="5" t="inlineStr">
        <is>
          <t>ARS</t>
        </is>
      </c>
      <c r="L175" s="48" t="n">
        <v>0</v>
      </c>
      <c r="M175" s="48" t="n">
        <v>6723.76</v>
      </c>
      <c r="N175" s="5">
        <f>IFERROR(VLOOKUP(E175,[1]Total!$D$1:$M$446,10,0),0)</f>
        <v/>
      </c>
      <c r="O175" s="11">
        <f>M175/SUM($M$2:$M$679)</f>
        <v/>
      </c>
      <c r="P175" s="49">
        <f>IFERROR(M175/I175,0)</f>
        <v/>
      </c>
      <c r="Q175" s="50" t="n"/>
      <c r="R175" s="8">
        <f>I175-Q175</f>
        <v/>
      </c>
      <c r="S175" s="49">
        <f>$AK175*R175</f>
        <v/>
      </c>
      <c r="U175" s="39" t="inlineStr">
        <is>
          <t>Stock SAP</t>
        </is>
      </c>
      <c r="V175" s="39" t="inlineStr">
        <is>
          <t>Descartables</t>
        </is>
      </c>
      <c r="W175" s="39" t="inlineStr">
        <is>
          <t>Dentro del alcance</t>
        </is>
      </c>
      <c r="X175" s="39" t="n"/>
      <c r="Y175" s="39" t="inlineStr">
        <is>
          <t>Sin recuento físico en el inventario de Avain</t>
        </is>
      </c>
      <c r="Z175" s="40" t="inlineStr">
        <is>
          <t>Sin recuento físico</t>
        </is>
      </c>
      <c r="AA175" s="39" t="n"/>
      <c r="AB175" s="39" t="n"/>
      <c r="AC175" s="39" t="n"/>
      <c r="AD175" s="39" t="n"/>
      <c r="AE175" s="39" t="n"/>
      <c r="AF175" s="39" t="n"/>
      <c r="AG175" s="39" t="n"/>
      <c r="AH175" s="51" t="n">
        <v>94</v>
      </c>
      <c r="AI175" s="51">
        <f>Q175</f>
        <v/>
      </c>
      <c r="AJ175" s="51">
        <f>$AH175-$AI175</f>
        <v/>
      </c>
      <c r="AK175" s="52" t="n">
        <v>71.52936170212766</v>
      </c>
      <c r="AL175" s="52">
        <f>$AJ175*$AK175</f>
        <v/>
      </c>
      <c r="AM175" s="52">
        <f>$AI175*$AK175</f>
        <v/>
      </c>
      <c r="AN175" s="39" t="n"/>
      <c r="AO175" s="39" t="n"/>
    </row>
    <row r="176">
      <c r="A176" s="5" t="inlineStr">
        <is>
          <t>1000017</t>
        </is>
      </c>
      <c r="B176" s="5" t="inlineStr">
        <is>
          <t>ALCOHOL AL 70% X 1000ML</t>
        </is>
      </c>
      <c r="C176" s="5" t="inlineStr">
        <is>
          <t>00000</t>
        </is>
      </c>
      <c r="D176" s="5" t="inlineStr">
        <is>
          <t>033</t>
        </is>
      </c>
      <c r="E176" s="5" t="inlineStr">
        <is>
          <t>ZMED</t>
        </is>
      </c>
      <c r="F176" s="5" t="inlineStr">
        <is>
          <t>1120</t>
        </is>
      </c>
      <c r="G176" s="5" t="inlineStr">
        <is>
          <t>2021</t>
        </is>
      </c>
      <c r="H176" s="5" t="inlineStr">
        <is>
          <t>C/U</t>
        </is>
      </c>
      <c r="I176" s="6" t="n">
        <v>90</v>
      </c>
      <c r="J176" s="6" t="n">
        <v>0</v>
      </c>
      <c r="K176" s="5" t="inlineStr">
        <is>
          <t>ARS</t>
        </is>
      </c>
      <c r="L176" s="48" t="n">
        <v>0</v>
      </c>
      <c r="M176" s="48" t="n">
        <v>267995.91</v>
      </c>
      <c r="N176" s="5">
        <f>IFERROR(VLOOKUP(E176,[1]Total!$D$1:$M$446,10,0),0)</f>
        <v/>
      </c>
      <c r="O176" s="11">
        <f>M176/SUM($M$2:$M$679)</f>
        <v/>
      </c>
      <c r="P176" s="49">
        <f>IFERROR(M176/I176,0)</f>
        <v/>
      </c>
      <c r="Q176" s="50" t="n">
        <v>9</v>
      </c>
      <c r="R176" s="8">
        <f>I176-Q176</f>
        <v/>
      </c>
      <c r="S176" s="49">
        <f>$AK176*R176</f>
        <v/>
      </c>
      <c r="U176" s="39" t="inlineStr">
        <is>
          <t>Stock SAP</t>
        </is>
      </c>
      <c r="V176" s="39" t="inlineStr">
        <is>
          <t>Medicamentos</t>
        </is>
      </c>
      <c r="W176" s="39" t="inlineStr">
        <is>
          <t>Dentro del alcance</t>
        </is>
      </c>
      <c r="X176" s="37" t="inlineStr">
        <is>
          <t>Alta</t>
        </is>
      </c>
      <c r="Y176" s="39" t="inlineStr">
        <is>
          <t>Homologado – confianza Alta</t>
        </is>
      </c>
      <c r="Z176" s="38" t="inlineStr">
        <is>
          <t>Dar de baja en SAP</t>
        </is>
      </c>
      <c r="AA176" s="39" t="inlineStr">
        <is>
          <t>DESC14</t>
        </is>
      </c>
      <c r="AB176" s="39" t="inlineStr">
        <is>
          <t>Alcohol 70% x 1000 ml</t>
        </is>
      </c>
      <c r="AC176" s="39" t="inlineStr">
        <is>
          <t>Cruce por nomenclatura SAP</t>
        </is>
      </c>
      <c r="AD176" s="39" t="inlineStr">
        <is>
          <t>No</t>
        </is>
      </c>
      <c r="AE176" s="39" t="n"/>
      <c r="AF176" s="39" t="inlineStr">
        <is>
          <t>No</t>
        </is>
      </c>
      <c r="AG176" s="39" t="n"/>
      <c r="AH176" s="51" t="n">
        <v>91</v>
      </c>
      <c r="AI176" s="51">
        <f>Q176</f>
        <v/>
      </c>
      <c r="AJ176" s="51">
        <f>$AH176-$AI176</f>
        <v/>
      </c>
      <c r="AK176" s="52" t="n">
        <v>2977.732307692307</v>
      </c>
      <c r="AL176" s="52">
        <f>$AJ176*$AK176</f>
        <v/>
      </c>
      <c r="AM176" s="52">
        <f>$AI176*$AK176</f>
        <v/>
      </c>
      <c r="AN176" s="39" t="n"/>
      <c r="AO176" s="39" t="inlineStr">
        <is>
          <t>Cruce por nomenclatura: dosis coincide; similitud 1.00. El material ocupa 2 filas en la hoja 1120 SJ (lote/almacén). La cantidad SAP y la física de esta vista son el total del material.</t>
        </is>
      </c>
    </row>
    <row r="177">
      <c r="A177" s="5" t="inlineStr">
        <is>
          <t>1000089</t>
        </is>
      </c>
      <c r="B177" s="5" t="inlineStr">
        <is>
          <t>SOLUCION FISIOLOGICA DE 500CC</t>
        </is>
      </c>
      <c r="C177" s="5" t="inlineStr">
        <is>
          <t>24052302</t>
        </is>
      </c>
      <c r="D177" s="5" t="inlineStr">
        <is>
          <t>033</t>
        </is>
      </c>
      <c r="E177" s="5" t="inlineStr">
        <is>
          <t>ZMED</t>
        </is>
      </c>
      <c r="F177" s="5" t="inlineStr">
        <is>
          <t>1120</t>
        </is>
      </c>
      <c r="G177" s="5" t="inlineStr">
        <is>
          <t>2021</t>
        </is>
      </c>
      <c r="H177" s="5" t="inlineStr">
        <is>
          <t>C/U</t>
        </is>
      </c>
      <c r="I177" s="6" t="n">
        <v>90</v>
      </c>
      <c r="J177" s="6" t="n">
        <v>0</v>
      </c>
      <c r="K177" s="5" t="inlineStr">
        <is>
          <t>ARS</t>
        </is>
      </c>
      <c r="L177" s="48" t="n">
        <v>0</v>
      </c>
      <c r="M177" s="48" t="n">
        <v>130276.55</v>
      </c>
      <c r="N177" s="5">
        <f>IFERROR(VLOOKUP(E177,[1]Total!$D$1:$M$446,10,0),0)</f>
        <v/>
      </c>
      <c r="O177" s="11">
        <f>M177/SUM($M$2:$M$679)</f>
        <v/>
      </c>
      <c r="P177" s="49">
        <f>IFERROR(M177/I177,0)</f>
        <v/>
      </c>
      <c r="Q177" s="50" t="n"/>
      <c r="R177" s="8">
        <f>I177-Q177</f>
        <v/>
      </c>
      <c r="S177" s="49">
        <f>$AK177*R177</f>
        <v/>
      </c>
      <c r="U177" s="39" t="inlineStr">
        <is>
          <t>Stock SAP</t>
        </is>
      </c>
      <c r="V177" s="39" t="inlineStr">
        <is>
          <t>Medicamentos</t>
        </is>
      </c>
      <c r="W177" s="39" t="inlineStr">
        <is>
          <t>Dentro del alcance</t>
        </is>
      </c>
      <c r="X177" s="42" t="inlineStr">
        <is>
          <t>Media</t>
        </is>
      </c>
      <c r="Y177" s="39" t="inlineStr">
        <is>
          <t>Homologado – confianza Media – pendiente de validación</t>
        </is>
      </c>
      <c r="Z177" s="38" t="inlineStr">
        <is>
          <t>Dar de baja en SAP</t>
        </is>
      </c>
      <c r="AA177" s="39" t="inlineStr">
        <is>
          <t>MED168</t>
        </is>
      </c>
      <c r="AB177" s="39" t="inlineStr">
        <is>
          <t>Solucion fisiológica x 500 ml</t>
        </is>
      </c>
      <c r="AC177" s="39" t="inlineStr">
        <is>
          <t>Homologación por código Avain (master M13-001)</t>
        </is>
      </c>
      <c r="AD177" s="39" t="inlineStr">
        <is>
          <t>No</t>
        </is>
      </c>
      <c r="AE177" s="39" t="n"/>
      <c r="AF177" s="39" t="inlineStr">
        <is>
          <t>Sí</t>
        </is>
      </c>
      <c r="AG177" s="39" t="inlineStr">
        <is>
          <t>M13-001</t>
        </is>
      </c>
      <c r="AH177" s="51" t="n"/>
      <c r="AI177" s="51" t="n"/>
      <c r="AJ177" s="51" t="n"/>
      <c r="AK177" s="52" t="n">
        <v>1447.517246262785</v>
      </c>
      <c r="AL177" s="52" t="n"/>
      <c r="AM177" s="52" t="n"/>
      <c r="AN177" s="39" t="n"/>
      <c r="AO177" s="39" t="inlineStr">
        <is>
          <t>La cantidad física del material se imputó en la fila 57 (primera fila del material). Homologación: confianza base Media + confianza SAP Alta → Media. Otros códigos SAP del master no están en el stock de este centro: 1005145. El material ocupa 11 filas en la hoja 1120 SJ (lote/almacén). La cantidad SAP y la física de esta vista son el total del material.</t>
        </is>
      </c>
    </row>
    <row r="178">
      <c r="A178" s="5" t="inlineStr">
        <is>
          <t>1000509</t>
        </is>
      </c>
      <c r="B178" s="5" t="inlineStr">
        <is>
          <t>DICLOFENAC + PRIDINOL</t>
        </is>
      </c>
      <c r="C178" s="5" t="inlineStr">
        <is>
          <t>134157</t>
        </is>
      </c>
      <c r="D178" s="5" t="inlineStr">
        <is>
          <t>033</t>
        </is>
      </c>
      <c r="E178" s="5" t="inlineStr">
        <is>
          <t>ZMED</t>
        </is>
      </c>
      <c r="F178" s="5" t="inlineStr">
        <is>
          <t>1120</t>
        </is>
      </c>
      <c r="G178" s="5" t="inlineStr">
        <is>
          <t>2021</t>
        </is>
      </c>
      <c r="H178" s="5" t="inlineStr">
        <is>
          <t>C/U</t>
        </is>
      </c>
      <c r="I178" s="6" t="n">
        <v>90</v>
      </c>
      <c r="J178" s="6" t="n">
        <v>0</v>
      </c>
      <c r="K178" s="5" t="inlineStr">
        <is>
          <t>ARS</t>
        </is>
      </c>
      <c r="L178" s="48" t="n">
        <v>0</v>
      </c>
      <c r="M178" s="48" t="n">
        <v>37327.88</v>
      </c>
      <c r="N178" s="5">
        <f>IFERROR(VLOOKUP(E178,[1]Total!$D$1:$M$446,10,0),0)</f>
        <v/>
      </c>
      <c r="O178" s="11">
        <f>M178/SUM($M$2:$M$679)</f>
        <v/>
      </c>
      <c r="P178" s="49">
        <f>IFERROR(M178/I178,0)</f>
        <v/>
      </c>
      <c r="Q178" s="50" t="n"/>
      <c r="R178" s="8">
        <f>I178-Q178</f>
        <v/>
      </c>
      <c r="S178" s="49">
        <f>$AK178*R178</f>
        <v/>
      </c>
      <c r="U178" s="39" t="inlineStr">
        <is>
          <t>Stock SAP</t>
        </is>
      </c>
      <c r="V178" s="39" t="inlineStr">
        <is>
          <t>Medicamentos</t>
        </is>
      </c>
      <c r="W178" s="39" t="inlineStr">
        <is>
          <t>Dentro del alcance</t>
        </is>
      </c>
      <c r="X178" s="39" t="n"/>
      <c r="Y178" s="39" t="inlineStr">
        <is>
          <t>Sin recuento físico en el inventario de Avain</t>
        </is>
      </c>
      <c r="Z178" s="40" t="inlineStr">
        <is>
          <t>Sin recuento físico</t>
        </is>
      </c>
      <c r="AA178" s="39" t="n"/>
      <c r="AB178" s="39" t="n"/>
      <c r="AC178" s="39" t="n"/>
      <c r="AD178" s="39" t="n"/>
      <c r="AE178" s="39" t="n"/>
      <c r="AF178" s="39" t="n"/>
      <c r="AG178" s="39" t="n"/>
      <c r="AH178" s="51" t="n"/>
      <c r="AI178" s="51" t="n"/>
      <c r="AJ178" s="51" t="n"/>
      <c r="AK178" s="52" t="n">
        <v>414.7542437923249</v>
      </c>
      <c r="AL178" s="52" t="n"/>
      <c r="AM178" s="52" t="n"/>
      <c r="AN178" s="39" t="n"/>
      <c r="AO178" s="39" t="inlineStr">
        <is>
          <t>El material ocupa 7 filas en la hoja 1120 SJ (lote/almacén). La cantidad SAP y la física de esta vista son el total del material.</t>
        </is>
      </c>
    </row>
    <row r="179">
      <c r="A179" s="5" t="inlineStr">
        <is>
          <t>1000495</t>
        </is>
      </c>
      <c r="B179" s="5" t="inlineStr">
        <is>
          <t>LIDOCAINA  AL 2% SIN EPINEFRINA 5 ML</t>
        </is>
      </c>
      <c r="C179" s="5" t="inlineStr">
        <is>
          <t>00000</t>
        </is>
      </c>
      <c r="D179" s="5" t="inlineStr">
        <is>
          <t>033</t>
        </is>
      </c>
      <c r="E179" s="5" t="inlineStr">
        <is>
          <t>ZMED</t>
        </is>
      </c>
      <c r="F179" s="5" t="inlineStr">
        <is>
          <t>1120</t>
        </is>
      </c>
      <c r="G179" s="5" t="inlineStr">
        <is>
          <t>2021</t>
        </is>
      </c>
      <c r="H179" s="5" t="inlineStr">
        <is>
          <t>C/U</t>
        </is>
      </c>
      <c r="I179" s="6" t="n">
        <v>85</v>
      </c>
      <c r="J179" s="6" t="n">
        <v>0</v>
      </c>
      <c r="K179" s="5" t="inlineStr">
        <is>
          <t>ARS</t>
        </is>
      </c>
      <c r="L179" s="48" t="n">
        <v>0</v>
      </c>
      <c r="M179" s="48" t="n">
        <v>44800</v>
      </c>
      <c r="N179" s="5">
        <f>IFERROR(VLOOKUP(E179,[1]Total!$D$1:$M$446,10,0),0)</f>
        <v/>
      </c>
      <c r="O179" s="11">
        <f>M179/SUM($M$2:$M$679)</f>
        <v/>
      </c>
      <c r="P179" s="49">
        <f>IFERROR(M179/I179,0)</f>
        <v/>
      </c>
      <c r="Q179" s="50" t="n"/>
      <c r="R179" s="8">
        <f>I179-Q179</f>
        <v/>
      </c>
      <c r="S179" s="49">
        <f>$AK179*R179</f>
        <v/>
      </c>
      <c r="U179" s="39" t="inlineStr">
        <is>
          <t>Stock SAP</t>
        </is>
      </c>
      <c r="V179" s="39" t="inlineStr">
        <is>
          <t>Medicamentos</t>
        </is>
      </c>
      <c r="W179" s="39" t="inlineStr">
        <is>
          <t>Dentro del alcance</t>
        </is>
      </c>
      <c r="X179" s="39" t="n"/>
      <c r="Y179" s="39" t="inlineStr">
        <is>
          <t>Sin recuento físico en el inventario de Avain</t>
        </is>
      </c>
      <c r="Z179" s="40" t="inlineStr">
        <is>
          <t>Sin recuento físico</t>
        </is>
      </c>
      <c r="AA179" s="39" t="n"/>
      <c r="AB179" s="39" t="n"/>
      <c r="AC179" s="39" t="n"/>
      <c r="AD179" s="39" t="n"/>
      <c r="AE179" s="39" t="n"/>
      <c r="AF179" s="39" t="n"/>
      <c r="AG179" s="39" t="n"/>
      <c r="AH179" s="51" t="n">
        <v>85</v>
      </c>
      <c r="AI179" s="51">
        <f>Q179</f>
        <v/>
      </c>
      <c r="AJ179" s="51">
        <f>$AH179-$AI179</f>
        <v/>
      </c>
      <c r="AK179" s="52" t="n">
        <v>527.0588235294117</v>
      </c>
      <c r="AL179" s="52">
        <f>$AJ179*$AK179</f>
        <v/>
      </c>
      <c r="AM179" s="52">
        <f>$AI179*$AK179</f>
        <v/>
      </c>
      <c r="AN179" s="39" t="n"/>
      <c r="AO179" s="39" t="n"/>
    </row>
    <row r="180">
      <c r="A180" s="5" t="inlineStr">
        <is>
          <t>1000133</t>
        </is>
      </c>
      <c r="B180" s="5" t="inlineStr">
        <is>
          <t>OMEPRAZOL DE 20MG COMPRIMIDOS</t>
        </is>
      </c>
      <c r="C180" s="5" t="inlineStr">
        <is>
          <t>363</t>
        </is>
      </c>
      <c r="D180" s="5" t="inlineStr">
        <is>
          <t>033</t>
        </is>
      </c>
      <c r="E180" s="5" t="inlineStr">
        <is>
          <t>ZMED</t>
        </is>
      </c>
      <c r="F180" s="5" t="inlineStr">
        <is>
          <t>1120</t>
        </is>
      </c>
      <c r="G180" s="5" t="inlineStr">
        <is>
          <t>2021</t>
        </is>
      </c>
      <c r="H180" s="5" t="inlineStr">
        <is>
          <t>C/U</t>
        </is>
      </c>
      <c r="I180" s="6" t="n">
        <v>84</v>
      </c>
      <c r="J180" s="6" t="n">
        <v>0</v>
      </c>
      <c r="K180" s="5" t="inlineStr">
        <is>
          <t>ARS</t>
        </is>
      </c>
      <c r="L180" s="48" t="n">
        <v>0</v>
      </c>
      <c r="M180" s="48" t="n">
        <v>4379.56</v>
      </c>
      <c r="N180" s="5">
        <f>IFERROR(VLOOKUP(E180,[1]Total!$D$1:$M$446,10,0),0)</f>
        <v/>
      </c>
      <c r="O180" s="11">
        <f>M180/SUM($M$2:$M$679)</f>
        <v/>
      </c>
      <c r="P180" s="49">
        <f>IFERROR(M180/I180,0)</f>
        <v/>
      </c>
      <c r="Q180" s="50" t="n">
        <v>25</v>
      </c>
      <c r="R180" s="8">
        <f>I180-Q180</f>
        <v/>
      </c>
      <c r="S180" s="49">
        <f>$AK180*R180</f>
        <v/>
      </c>
      <c r="U180" s="39" t="inlineStr">
        <is>
          <t>Stock SAP</t>
        </is>
      </c>
      <c r="V180" s="39" t="inlineStr">
        <is>
          <t>Medicamentos</t>
        </is>
      </c>
      <c r="W180" s="39" t="inlineStr">
        <is>
          <t>Dentro del alcance</t>
        </is>
      </c>
      <c r="X180" s="37" t="inlineStr">
        <is>
          <t>Alta</t>
        </is>
      </c>
      <c r="Y180" s="39" t="inlineStr">
        <is>
          <t>Homologado – confianza Alta</t>
        </is>
      </c>
      <c r="Z180" s="38" t="inlineStr">
        <is>
          <t>Dar de baja en SAP</t>
        </is>
      </c>
      <c r="AA180" s="39" t="inlineStr">
        <is>
          <t>MED148</t>
        </is>
      </c>
      <c r="AB180" s="39" t="inlineStr">
        <is>
          <t>Omeprazol Comp x 20 mg</t>
        </is>
      </c>
      <c r="AC180" s="39" t="inlineStr">
        <is>
          <t>Homologación por código Avain (master M08-007)</t>
        </is>
      </c>
      <c r="AD180" s="39" t="inlineStr">
        <is>
          <t>No</t>
        </is>
      </c>
      <c r="AE180" s="39" t="n"/>
      <c r="AF180" s="39" t="inlineStr">
        <is>
          <t>Sí</t>
        </is>
      </c>
      <c r="AG180" s="39" t="inlineStr">
        <is>
          <t>M08-007</t>
        </is>
      </c>
      <c r="AH180" s="51" t="n">
        <v>84</v>
      </c>
      <c r="AI180" s="51">
        <f>Q180</f>
        <v/>
      </c>
      <c r="AJ180" s="51">
        <f>$AH180-$AI180</f>
        <v/>
      </c>
      <c r="AK180" s="52" t="n">
        <v>52.13761904761905</v>
      </c>
      <c r="AL180" s="52">
        <f>$AJ180*$AK180</f>
        <v/>
      </c>
      <c r="AM180" s="52">
        <f>$AI180*$AK180</f>
        <v/>
      </c>
      <c r="AN180" s="39" t="n"/>
      <c r="AO180" s="39" t="inlineStr">
        <is>
          <t>Homologación: confianza base Alta + confianza SAP Alta → Alta.</t>
        </is>
      </c>
    </row>
    <row r="181">
      <c r="A181" s="5" t="inlineStr">
        <is>
          <t>1001233</t>
        </is>
      </c>
      <c r="B181" s="5" t="inlineStr">
        <is>
          <t>DIFENHIDRAMINA 10 MG X 1 ML AMP</t>
        </is>
      </c>
      <c r="C181" s="5" t="inlineStr">
        <is>
          <t>00000</t>
        </is>
      </c>
      <c r="D181" s="5" t="inlineStr">
        <is>
          <t>MEGE</t>
        </is>
      </c>
      <c r="E181" s="5" t="inlineStr">
        <is>
          <t>ZMED</t>
        </is>
      </c>
      <c r="F181" s="5" t="inlineStr">
        <is>
          <t>1120</t>
        </is>
      </c>
      <c r="G181" s="5" t="inlineStr">
        <is>
          <t>2021</t>
        </is>
      </c>
      <c r="H181" s="5" t="inlineStr">
        <is>
          <t>C/U</t>
        </is>
      </c>
      <c r="I181" s="6" t="n">
        <v>82</v>
      </c>
      <c r="J181" s="6" t="n">
        <v>0</v>
      </c>
      <c r="K181" s="5" t="inlineStr">
        <is>
          <t>ARS</t>
        </is>
      </c>
      <c r="L181" s="48" t="n">
        <v>0</v>
      </c>
      <c r="M181" s="48" t="n">
        <v>29212.3</v>
      </c>
      <c r="N181" s="5">
        <f>IFERROR(VLOOKUP(E181,[1]Total!$D$1:$M$446,10,0),0)</f>
        <v/>
      </c>
      <c r="O181" s="11">
        <f>M181/SUM($M$2:$M$679)</f>
        <v/>
      </c>
      <c r="P181" s="49">
        <f>IFERROR(M181/I181,0)</f>
        <v/>
      </c>
      <c r="Q181" s="50" t="n"/>
      <c r="R181" s="8">
        <f>I181-Q181</f>
        <v/>
      </c>
      <c r="S181" s="49">
        <f>$AK181*R181</f>
        <v/>
      </c>
      <c r="U181" s="39" t="inlineStr">
        <is>
          <t>Stock SAP</t>
        </is>
      </c>
      <c r="V181" s="39" t="inlineStr">
        <is>
          <t>Medicamentos</t>
        </is>
      </c>
      <c r="W181" s="39" t="inlineStr">
        <is>
          <t>Dentro del alcance</t>
        </is>
      </c>
      <c r="X181" s="37" t="inlineStr">
        <is>
          <t>Alta</t>
        </is>
      </c>
      <c r="Y181" s="39" t="inlineStr">
        <is>
          <t>Homologado – confianza Alta</t>
        </is>
      </c>
      <c r="Z181" s="38" t="inlineStr">
        <is>
          <t>Dar de baja en SAP</t>
        </is>
      </c>
      <c r="AA181" s="39" t="inlineStr">
        <is>
          <t>MED65</t>
        </is>
      </c>
      <c r="AB181" s="39" t="inlineStr">
        <is>
          <t>Difenhidramina 10mg Amp x 1 ml</t>
        </is>
      </c>
      <c r="AC181" s="39" t="inlineStr">
        <is>
          <t>Homologación por código Avain (master M07-001)</t>
        </is>
      </c>
      <c r="AD181" s="39" t="inlineStr">
        <is>
          <t>No</t>
        </is>
      </c>
      <c r="AE181" s="39" t="n"/>
      <c r="AF181" s="39" t="inlineStr">
        <is>
          <t>Sí</t>
        </is>
      </c>
      <c r="AG181" s="39" t="inlineStr">
        <is>
          <t>M07-001</t>
        </is>
      </c>
      <c r="AH181" s="51" t="n"/>
      <c r="AI181" s="51" t="n"/>
      <c r="AJ181" s="51" t="n"/>
      <c r="AK181" s="52" t="n">
        <v>356.2476027397261</v>
      </c>
      <c r="AL181" s="52" t="n"/>
      <c r="AM181" s="52" t="n"/>
      <c r="AN181" s="39" t="n"/>
      <c r="AO181" s="39" t="inlineStr">
        <is>
          <t>La cantidad física del material se imputó en la fila 156 (primera fila del material). Homologación: confianza base Alta + confianza SAP Alta → Alta. El material ocupa 4 filas en la hoja 1120 SJ (lote/almacén). La cantidad SAP y la física de esta vista son el total del material.</t>
        </is>
      </c>
    </row>
    <row r="182">
      <c r="A182" s="5" t="inlineStr">
        <is>
          <t>1000108</t>
        </is>
      </c>
      <c r="B182" s="5" t="inlineStr">
        <is>
          <t>HALOPERIDOL  5MG/1ML AMPOLLA</t>
        </is>
      </c>
      <c r="C182" s="5" t="inlineStr">
        <is>
          <t>00000</t>
        </is>
      </c>
      <c r="D182" s="5" t="inlineStr">
        <is>
          <t>033</t>
        </is>
      </c>
      <c r="E182" s="5" t="inlineStr">
        <is>
          <t>ZMED</t>
        </is>
      </c>
      <c r="F182" s="5" t="inlineStr">
        <is>
          <t>1120</t>
        </is>
      </c>
      <c r="G182" s="5" t="inlineStr">
        <is>
          <t>2021</t>
        </is>
      </c>
      <c r="H182" s="5" t="inlineStr">
        <is>
          <t>C/U</t>
        </is>
      </c>
      <c r="I182" s="6" t="n">
        <v>80</v>
      </c>
      <c r="J182" s="6" t="n">
        <v>0</v>
      </c>
      <c r="K182" s="5" t="inlineStr">
        <is>
          <t>ARS</t>
        </is>
      </c>
      <c r="L182" s="48" t="n">
        <v>0</v>
      </c>
      <c r="M182" s="48" t="n">
        <v>58695</v>
      </c>
      <c r="N182" s="5">
        <f>IFERROR(VLOOKUP(E182,[1]Total!$D$1:$M$446,10,0),0)</f>
        <v/>
      </c>
      <c r="O182" s="11">
        <f>M182/SUM($M$2:$M$679)</f>
        <v/>
      </c>
      <c r="P182" s="49">
        <f>IFERROR(M182/I182,0)</f>
        <v/>
      </c>
      <c r="Q182" s="50" t="n"/>
      <c r="R182" s="8">
        <f>I182-Q182</f>
        <v/>
      </c>
      <c r="S182" s="49">
        <f>$AK182*R182</f>
        <v/>
      </c>
      <c r="U182" s="39" t="inlineStr">
        <is>
          <t>Stock SAP</t>
        </is>
      </c>
      <c r="V182" s="39" t="inlineStr">
        <is>
          <t>Medicamentos</t>
        </is>
      </c>
      <c r="W182" s="39" t="inlineStr">
        <is>
          <t>Dentro del alcance</t>
        </is>
      </c>
      <c r="X182" s="39" t="n"/>
      <c r="Y182" s="39" t="inlineStr">
        <is>
          <t>Sin recuento físico en el inventario de Avain</t>
        </is>
      </c>
      <c r="Z182" s="40" t="inlineStr">
        <is>
          <t>Sin recuento físico</t>
        </is>
      </c>
      <c r="AA182" s="39" t="n"/>
      <c r="AB182" s="39" t="n"/>
      <c r="AC182" s="39" t="n"/>
      <c r="AD182" s="39" t="n"/>
      <c r="AE182" s="39" t="n"/>
      <c r="AF182" s="39" t="n"/>
      <c r="AG182" s="39" t="n"/>
      <c r="AH182" s="51" t="n">
        <v>80</v>
      </c>
      <c r="AI182" s="51">
        <f>Q182</f>
        <v/>
      </c>
      <c r="AJ182" s="51">
        <f>$AH182-$AI182</f>
        <v/>
      </c>
      <c r="AK182" s="52" t="n">
        <v>733.6875</v>
      </c>
      <c r="AL182" s="52">
        <f>$AJ182*$AK182</f>
        <v/>
      </c>
      <c r="AM182" s="52">
        <f>$AI182*$AK182</f>
        <v/>
      </c>
      <c r="AN182" s="39" t="n"/>
      <c r="AO182" s="39" t="n"/>
    </row>
    <row r="183">
      <c r="A183" s="5" t="inlineStr">
        <is>
          <t>1000124</t>
        </is>
      </c>
      <c r="B183" s="5" t="inlineStr">
        <is>
          <t>IBUPROFENO COMP 600MG</t>
        </is>
      </c>
      <c r="C183" s="5" t="inlineStr">
        <is>
          <t>0165</t>
        </is>
      </c>
      <c r="D183" s="5" t="inlineStr">
        <is>
          <t>033</t>
        </is>
      </c>
      <c r="E183" s="5" t="inlineStr">
        <is>
          <t>ZMED</t>
        </is>
      </c>
      <c r="F183" s="5" t="inlineStr">
        <is>
          <t>1120</t>
        </is>
      </c>
      <c r="G183" s="5" t="inlineStr">
        <is>
          <t>2021</t>
        </is>
      </c>
      <c r="H183" s="5" t="inlineStr">
        <is>
          <t>C/U</t>
        </is>
      </c>
      <c r="I183" s="6" t="n">
        <v>80</v>
      </c>
      <c r="J183" s="6" t="n">
        <v>0</v>
      </c>
      <c r="K183" s="5" t="inlineStr">
        <is>
          <t>ARS</t>
        </is>
      </c>
      <c r="L183" s="48" t="n">
        <v>0</v>
      </c>
      <c r="M183" s="48" t="n">
        <v>5031.31</v>
      </c>
      <c r="N183" s="5">
        <f>IFERROR(VLOOKUP(E183,[1]Total!$D$1:$M$446,10,0),0)</f>
        <v/>
      </c>
      <c r="O183" s="11">
        <f>M183/SUM($M$2:$M$679)</f>
        <v/>
      </c>
      <c r="P183" s="49">
        <f>IFERROR(M183/I183,0)</f>
        <v/>
      </c>
      <c r="Q183" s="50" t="n"/>
      <c r="R183" s="8">
        <f>I183-Q183</f>
        <v/>
      </c>
      <c r="S183" s="49">
        <f>$AK183*R183</f>
        <v/>
      </c>
      <c r="U183" s="39" t="inlineStr">
        <is>
          <t>Stock SAP</t>
        </is>
      </c>
      <c r="V183" s="39" t="inlineStr">
        <is>
          <t>Medicamentos</t>
        </is>
      </c>
      <c r="W183" s="39" t="inlineStr">
        <is>
          <t>Dentro del alcance</t>
        </is>
      </c>
      <c r="X183" s="37" t="inlineStr">
        <is>
          <t>Alta</t>
        </is>
      </c>
      <c r="Y183" s="39" t="inlineStr">
        <is>
          <t>Homologado – confianza Alta</t>
        </is>
      </c>
      <c r="Z183" s="38" t="inlineStr">
        <is>
          <t>Dar de baja en SAP</t>
        </is>
      </c>
      <c r="AA183" s="39" t="inlineStr">
        <is>
          <t>MED102</t>
        </is>
      </c>
      <c r="AB183" s="39" t="inlineStr">
        <is>
          <t>Ibuprofeno Comp x 600 mg</t>
        </is>
      </c>
      <c r="AC183" s="39" t="inlineStr">
        <is>
          <t>Homologación por código Avain (master M01-005)</t>
        </is>
      </c>
      <c r="AD183" s="39" t="inlineStr">
        <is>
          <t>No</t>
        </is>
      </c>
      <c r="AE183" s="39" t="n"/>
      <c r="AF183" s="39" t="inlineStr">
        <is>
          <t>Sí</t>
        </is>
      </c>
      <c r="AG183" s="39" t="inlineStr">
        <is>
          <t>M01-005</t>
        </is>
      </c>
      <c r="AH183" s="51" t="n"/>
      <c r="AI183" s="51" t="n"/>
      <c r="AJ183" s="51" t="n"/>
      <c r="AK183" s="52" t="n">
        <v>62.89131818181817</v>
      </c>
      <c r="AL183" s="52" t="n"/>
      <c r="AM183" s="52" t="n"/>
      <c r="AN183" s="39" t="n"/>
      <c r="AO183" s="39" t="inlineStr">
        <is>
          <t>La cantidad física del material se imputó en la fila 13 (primera fila del material). Homologación: confianza base Alta + confianza SAP Alta → Alta. El material ocupa 16 filas en la hoja 1120 SJ (lote/almacén). La cantidad SAP y la física de esta vista son el total del material.</t>
        </is>
      </c>
    </row>
    <row r="184">
      <c r="A184" s="5" t="inlineStr">
        <is>
          <t>1000526</t>
        </is>
      </c>
      <c r="B184" s="5" t="inlineStr">
        <is>
          <t>CLARITROMICINA 500 COMPRIMIDOS</t>
        </is>
      </c>
      <c r="C184" s="5" t="inlineStr">
        <is>
          <t>00000</t>
        </is>
      </c>
      <c r="D184" s="5" t="inlineStr">
        <is>
          <t>033</t>
        </is>
      </c>
      <c r="E184" s="5" t="inlineStr">
        <is>
          <t>ZMED</t>
        </is>
      </c>
      <c r="F184" s="5" t="inlineStr">
        <is>
          <t>1120</t>
        </is>
      </c>
      <c r="G184" s="5" t="inlineStr">
        <is>
          <t>2021</t>
        </is>
      </c>
      <c r="H184" s="5" t="inlineStr">
        <is>
          <t>C/U</t>
        </is>
      </c>
      <c r="I184" s="6" t="n">
        <v>80</v>
      </c>
      <c r="J184" s="6" t="n">
        <v>0</v>
      </c>
      <c r="K184" s="5" t="inlineStr">
        <is>
          <t>ARS</t>
        </is>
      </c>
      <c r="L184" s="48" t="n">
        <v>0</v>
      </c>
      <c r="M184" s="48" t="n">
        <v>29924.8</v>
      </c>
      <c r="N184" s="5">
        <f>IFERROR(VLOOKUP(E184,[1]Total!$D$1:$M$446,10,0),0)</f>
        <v/>
      </c>
      <c r="O184" s="11">
        <f>M184/SUM($M$2:$M$679)</f>
        <v/>
      </c>
      <c r="P184" s="49">
        <f>IFERROR(M184/I184,0)</f>
        <v/>
      </c>
      <c r="Q184" s="50" t="n"/>
      <c r="R184" s="8">
        <f>I184-Q184</f>
        <v/>
      </c>
      <c r="S184" s="49">
        <f>$AK184*R184</f>
        <v/>
      </c>
      <c r="U184" s="39" t="inlineStr">
        <is>
          <t>Stock SAP</t>
        </is>
      </c>
      <c r="V184" s="39" t="inlineStr">
        <is>
          <t>Medicamentos</t>
        </is>
      </c>
      <c r="W184" s="39" t="inlineStr">
        <is>
          <t>Dentro del alcance</t>
        </is>
      </c>
      <c r="X184" s="39" t="n"/>
      <c r="Y184" s="39" t="inlineStr">
        <is>
          <t>Sin recuento físico en el inventario de Avain</t>
        </is>
      </c>
      <c r="Z184" s="40" t="inlineStr">
        <is>
          <t>Sin recuento físico</t>
        </is>
      </c>
      <c r="AA184" s="39" t="n"/>
      <c r="AB184" s="39" t="n"/>
      <c r="AC184" s="39" t="n"/>
      <c r="AD184" s="39" t="n"/>
      <c r="AE184" s="39" t="n"/>
      <c r="AF184" s="39" t="n"/>
      <c r="AG184" s="39" t="n"/>
      <c r="AH184" s="51" t="n">
        <v>80</v>
      </c>
      <c r="AI184" s="51">
        <f>Q184</f>
        <v/>
      </c>
      <c r="AJ184" s="51">
        <f>$AH184-$AI184</f>
        <v/>
      </c>
      <c r="AK184" s="52" t="n">
        <v>374.06</v>
      </c>
      <c r="AL184" s="52">
        <f>$AJ184*$AK184</f>
        <v/>
      </c>
      <c r="AM184" s="52">
        <f>$AI184*$AK184</f>
        <v/>
      </c>
      <c r="AN184" s="39" t="n"/>
      <c r="AO184" s="39" t="n"/>
    </row>
    <row r="185">
      <c r="A185" s="5" t="inlineStr">
        <is>
          <t>1001249</t>
        </is>
      </c>
      <c r="B185" s="5" t="inlineStr">
        <is>
          <t>Clindamicina 300mgs caps</t>
        </is>
      </c>
      <c r="C185" s="5" t="inlineStr">
        <is>
          <t>00000</t>
        </is>
      </c>
      <c r="D185" s="5" t="inlineStr">
        <is>
          <t>MEGE</t>
        </is>
      </c>
      <c r="E185" s="5" t="inlineStr">
        <is>
          <t>ZMED</t>
        </is>
      </c>
      <c r="F185" s="5" t="inlineStr">
        <is>
          <t>1120</t>
        </is>
      </c>
      <c r="G185" s="5" t="inlineStr">
        <is>
          <t>2021</t>
        </is>
      </c>
      <c r="H185" s="5" t="inlineStr">
        <is>
          <t>C/U</t>
        </is>
      </c>
      <c r="I185" s="6" t="n">
        <v>80</v>
      </c>
      <c r="J185" s="6" t="n">
        <v>0</v>
      </c>
      <c r="K185" s="5" t="inlineStr">
        <is>
          <t>ARS</t>
        </is>
      </c>
      <c r="L185" s="48" t="n">
        <v>0</v>
      </c>
      <c r="M185" s="48" t="n">
        <v>21647.44</v>
      </c>
      <c r="N185" s="5">
        <f>IFERROR(VLOOKUP(E185,[1]Total!$D$1:$M$446,10,0),0)</f>
        <v/>
      </c>
      <c r="O185" s="11">
        <f>M185/SUM($M$2:$M$679)</f>
        <v/>
      </c>
      <c r="P185" s="49">
        <f>IFERROR(M185/I185,0)</f>
        <v/>
      </c>
      <c r="Q185" s="50" t="n">
        <v>4</v>
      </c>
      <c r="R185" s="8">
        <f>I185-Q185</f>
        <v/>
      </c>
      <c r="S185" s="49">
        <f>$AK185*R185</f>
        <v/>
      </c>
      <c r="U185" s="39" t="inlineStr">
        <is>
          <t>Stock SAP</t>
        </is>
      </c>
      <c r="V185" s="39" t="inlineStr">
        <is>
          <t>Medicamentos</t>
        </is>
      </c>
      <c r="W185" s="39" t="inlineStr">
        <is>
          <t>Dentro del alcance</t>
        </is>
      </c>
      <c r="X185" s="37" t="inlineStr">
        <is>
          <t>Alta</t>
        </is>
      </c>
      <c r="Y185" s="39" t="inlineStr">
        <is>
          <t>Homologado – confianza Alta</t>
        </is>
      </c>
      <c r="Z185" s="38" t="inlineStr">
        <is>
          <t>Dar de baja en SAP</t>
        </is>
      </c>
      <c r="AA185" s="39" t="inlineStr">
        <is>
          <t>MED40</t>
        </is>
      </c>
      <c r="AB185" s="39" t="inlineStr">
        <is>
          <t>Clindamicina 300 mg (FM) comp</t>
        </is>
      </c>
      <c r="AC185" s="39" t="inlineStr">
        <is>
          <t>Homologación por código Avain (master M11-007)</t>
        </is>
      </c>
      <c r="AD185" s="39" t="inlineStr">
        <is>
          <t>No</t>
        </is>
      </c>
      <c r="AE185" s="39" t="n"/>
      <c r="AF185" s="39" t="inlineStr">
        <is>
          <t>Sí</t>
        </is>
      </c>
      <c r="AG185" s="39" t="inlineStr">
        <is>
          <t>M11-007</t>
        </is>
      </c>
      <c r="AH185" s="51" t="n">
        <v>83</v>
      </c>
      <c r="AI185" s="51">
        <f>Q185</f>
        <v/>
      </c>
      <c r="AJ185" s="51">
        <f>$AH185-$AI185</f>
        <v/>
      </c>
      <c r="AK185" s="52" t="n">
        <v>270.5930120481927</v>
      </c>
      <c r="AL185" s="52">
        <f>$AJ185*$AK185</f>
        <v/>
      </c>
      <c r="AM185" s="52">
        <f>$AI185*$AK185</f>
        <v/>
      </c>
      <c r="AN185" s="39" t="n"/>
      <c r="AO185" s="39" t="inlineStr">
        <is>
          <t>Homologación: confianza base Alta + confianza SAP Alta → Alta. El material ocupa 2 filas en la hoja 1120 SJ (lote/almacén). La cantidad SAP y la física de esta vista son el total del material.</t>
        </is>
      </c>
    </row>
    <row r="186">
      <c r="A186" s="5" t="inlineStr">
        <is>
          <t>1000476</t>
        </is>
      </c>
      <c r="B186" s="5" t="inlineStr">
        <is>
          <t>PARACETAMOL GRIP NF COMPRIMIDOS</t>
        </is>
      </c>
      <c r="C186" s="5" t="inlineStr">
        <is>
          <t>00000</t>
        </is>
      </c>
      <c r="D186" s="5" t="inlineStr">
        <is>
          <t>033</t>
        </is>
      </c>
      <c r="E186" s="5" t="inlineStr">
        <is>
          <t>ZMED</t>
        </is>
      </c>
      <c r="F186" s="5" t="inlineStr">
        <is>
          <t>1120</t>
        </is>
      </c>
      <c r="G186" s="5" t="inlineStr">
        <is>
          <t>2021</t>
        </is>
      </c>
      <c r="H186" s="5" t="inlineStr">
        <is>
          <t>C/U</t>
        </is>
      </c>
      <c r="I186" s="6" t="n">
        <v>75</v>
      </c>
      <c r="J186" s="6" t="n">
        <v>0</v>
      </c>
      <c r="K186" s="5" t="inlineStr">
        <is>
          <t>ARS</t>
        </is>
      </c>
      <c r="L186" s="48" t="n">
        <v>0</v>
      </c>
      <c r="M186" s="48" t="n">
        <v>1000072.5</v>
      </c>
      <c r="N186" s="5">
        <f>IFERROR(VLOOKUP(E186,[1]Total!$D$1:$M$446,10,0),0)</f>
        <v/>
      </c>
      <c r="O186" s="11">
        <f>M186/SUM($M$2:$M$679)</f>
        <v/>
      </c>
      <c r="P186" s="49">
        <f>IFERROR(M186/I186,0)</f>
        <v/>
      </c>
      <c r="Q186" s="50" t="n"/>
      <c r="R186" s="8">
        <f>I186-Q186</f>
        <v/>
      </c>
      <c r="S186" s="49">
        <f>$AK186*R186</f>
        <v/>
      </c>
      <c r="U186" s="39" t="inlineStr">
        <is>
          <t>Stock SAP</t>
        </is>
      </c>
      <c r="V186" s="39" t="inlineStr">
        <is>
          <t>Medicamentos</t>
        </is>
      </c>
      <c r="W186" s="39" t="inlineStr">
        <is>
          <t>Dentro del alcance</t>
        </is>
      </c>
      <c r="X186" s="39" t="n"/>
      <c r="Y186" s="39" t="inlineStr">
        <is>
          <t>Sin recuento físico en el inventario de Avain</t>
        </is>
      </c>
      <c r="Z186" s="40" t="inlineStr">
        <is>
          <t>Sin recuento físico</t>
        </is>
      </c>
      <c r="AA186" s="39" t="n"/>
      <c r="AB186" s="39" t="n"/>
      <c r="AC186" s="39" t="n"/>
      <c r="AD186" s="39" t="n"/>
      <c r="AE186" s="39" t="n"/>
      <c r="AF186" s="39" t="n"/>
      <c r="AG186" s="39" t="n"/>
      <c r="AH186" s="51" t="n">
        <v>75</v>
      </c>
      <c r="AI186" s="51">
        <f>Q186</f>
        <v/>
      </c>
      <c r="AJ186" s="51">
        <f>$AH186-$AI186</f>
        <v/>
      </c>
      <c r="AK186" s="52" t="n">
        <v>13334.3</v>
      </c>
      <c r="AL186" s="52">
        <f>$AJ186*$AK186</f>
        <v/>
      </c>
      <c r="AM186" s="52">
        <f>$AI186*$AK186</f>
        <v/>
      </c>
      <c r="AN186" s="39" t="n"/>
      <c r="AO186" s="39" t="n"/>
    </row>
    <row r="187">
      <c r="A187" s="5" t="inlineStr">
        <is>
          <t>1000670</t>
        </is>
      </c>
      <c r="B187" s="5" t="inlineStr">
        <is>
          <t>PARACETAMOL + BROMEXINA COMP.</t>
        </is>
      </c>
      <c r="C187" s="5" t="inlineStr">
        <is>
          <t>00000</t>
        </is>
      </c>
      <c r="D187" s="5" t="inlineStr">
        <is>
          <t>MEGE</t>
        </is>
      </c>
      <c r="E187" s="5" t="inlineStr">
        <is>
          <t>ZMED</t>
        </is>
      </c>
      <c r="F187" s="5" t="inlineStr">
        <is>
          <t>1120</t>
        </is>
      </c>
      <c r="G187" s="5" t="inlineStr">
        <is>
          <t>2021</t>
        </is>
      </c>
      <c r="H187" s="5" t="inlineStr">
        <is>
          <t>C/U</t>
        </is>
      </c>
      <c r="I187" s="6" t="n">
        <v>75</v>
      </c>
      <c r="J187" s="6" t="n">
        <v>0</v>
      </c>
      <c r="K187" s="5" t="inlineStr">
        <is>
          <t>ARS</t>
        </is>
      </c>
      <c r="L187" s="48" t="n">
        <v>0</v>
      </c>
      <c r="M187" s="48" t="n">
        <v>99360</v>
      </c>
      <c r="N187" s="5">
        <f>IFERROR(VLOOKUP(E187,[1]Total!$D$1:$M$446,10,0),0)</f>
        <v/>
      </c>
      <c r="O187" s="11">
        <f>M187/SUM($M$2:$M$679)</f>
        <v/>
      </c>
      <c r="P187" s="49">
        <f>IFERROR(M187/I187,0)</f>
        <v/>
      </c>
      <c r="Q187" s="50" t="n"/>
      <c r="R187" s="8">
        <f>I187-Q187</f>
        <v/>
      </c>
      <c r="S187" s="49">
        <f>$AK187*R187</f>
        <v/>
      </c>
      <c r="U187" s="39" t="inlineStr">
        <is>
          <t>Stock SAP</t>
        </is>
      </c>
      <c r="V187" s="39" t="inlineStr">
        <is>
          <t>Medicamentos</t>
        </is>
      </c>
      <c r="W187" s="39" t="inlineStr">
        <is>
          <t>Dentro del alcance</t>
        </is>
      </c>
      <c r="X187" s="39" t="n"/>
      <c r="Y187" s="39" t="inlineStr">
        <is>
          <t>Sin recuento físico en el inventario de Avain</t>
        </is>
      </c>
      <c r="Z187" s="40" t="inlineStr">
        <is>
          <t>Sin recuento físico</t>
        </is>
      </c>
      <c r="AA187" s="39" t="n"/>
      <c r="AB187" s="39" t="n"/>
      <c r="AC187" s="39" t="n"/>
      <c r="AD187" s="39" t="n"/>
      <c r="AE187" s="39" t="n"/>
      <c r="AF187" s="39" t="n"/>
      <c r="AG187" s="39" t="n"/>
      <c r="AH187" s="51" t="n">
        <v>75</v>
      </c>
      <c r="AI187" s="51">
        <f>Q187</f>
        <v/>
      </c>
      <c r="AJ187" s="51">
        <f>$AH187-$AI187</f>
        <v/>
      </c>
      <c r="AK187" s="52" t="n">
        <v>1324.8</v>
      </c>
      <c r="AL187" s="52">
        <f>$AJ187*$AK187</f>
        <v/>
      </c>
      <c r="AM187" s="52">
        <f>$AI187*$AK187</f>
        <v/>
      </c>
      <c r="AN187" s="39" t="n"/>
      <c r="AO187" s="39" t="n"/>
    </row>
    <row r="188">
      <c r="A188" s="5" t="inlineStr">
        <is>
          <t>1000870</t>
        </is>
      </c>
      <c r="B188" s="5" t="inlineStr">
        <is>
          <t>CLOTRIMAZOL 1% 20 GR CREMA</t>
        </is>
      </c>
      <c r="C188" s="5" t="inlineStr">
        <is>
          <t>00000</t>
        </is>
      </c>
      <c r="D188" s="5" t="inlineStr">
        <is>
          <t>033</t>
        </is>
      </c>
      <c r="E188" s="5" t="inlineStr">
        <is>
          <t>ZMED</t>
        </is>
      </c>
      <c r="F188" s="5" t="inlineStr">
        <is>
          <t>1120</t>
        </is>
      </c>
      <c r="G188" s="5" t="inlineStr">
        <is>
          <t>2021</t>
        </is>
      </c>
      <c r="H188" s="5" t="inlineStr">
        <is>
          <t>C/U</t>
        </is>
      </c>
      <c r="I188" s="6" t="n">
        <v>73</v>
      </c>
      <c r="J188" s="6" t="n">
        <v>0</v>
      </c>
      <c r="K188" s="5" t="inlineStr">
        <is>
          <t>ARS</t>
        </is>
      </c>
      <c r="L188" s="48" t="n">
        <v>0</v>
      </c>
      <c r="M188" s="48" t="n">
        <v>477260.14</v>
      </c>
      <c r="N188" s="5">
        <f>IFERROR(VLOOKUP(E188,[1]Total!$D$1:$M$446,10,0),0)</f>
        <v/>
      </c>
      <c r="O188" s="11">
        <f>M188/SUM($M$2:$M$679)</f>
        <v/>
      </c>
      <c r="P188" s="49">
        <f>IFERROR(M188/I188,0)</f>
        <v/>
      </c>
      <c r="Q188" s="50" t="n"/>
      <c r="R188" s="8">
        <f>I188-Q188</f>
        <v/>
      </c>
      <c r="S188" s="49">
        <f>$AK188*R188</f>
        <v/>
      </c>
      <c r="U188" s="39" t="inlineStr">
        <is>
          <t>Stock SAP</t>
        </is>
      </c>
      <c r="V188" s="39" t="inlineStr">
        <is>
          <t>Medicamentos</t>
        </is>
      </c>
      <c r="W188" s="39" t="inlineStr">
        <is>
          <t>Dentro del alcance</t>
        </is>
      </c>
      <c r="X188" s="39" t="n"/>
      <c r="Y188" s="39" t="inlineStr">
        <is>
          <t>Sin recuento físico en el inventario de Avain</t>
        </is>
      </c>
      <c r="Z188" s="40" t="inlineStr">
        <is>
          <t>Sin recuento físico</t>
        </is>
      </c>
      <c r="AA188" s="39" t="n"/>
      <c r="AB188" s="39" t="n"/>
      <c r="AC188" s="39" t="n"/>
      <c r="AD188" s="39" t="n"/>
      <c r="AE188" s="39" t="n"/>
      <c r="AF188" s="39" t="n"/>
      <c r="AG188" s="39" t="n"/>
      <c r="AH188" s="51" t="n">
        <v>73</v>
      </c>
      <c r="AI188" s="51">
        <f>Q188</f>
        <v/>
      </c>
      <c r="AJ188" s="51">
        <f>$AH188-$AI188</f>
        <v/>
      </c>
      <c r="AK188" s="52" t="n">
        <v>6537.810136986302</v>
      </c>
      <c r="AL188" s="52">
        <f>$AJ188*$AK188</f>
        <v/>
      </c>
      <c r="AM188" s="52">
        <f>$AI188*$AK188</f>
        <v/>
      </c>
      <c r="AN188" s="39" t="n"/>
      <c r="AO188" s="39" t="n"/>
    </row>
    <row r="189">
      <c r="A189" s="5" t="inlineStr">
        <is>
          <t>1000124</t>
        </is>
      </c>
      <c r="B189" s="5" t="inlineStr">
        <is>
          <t>IBUPROFENO COMP 600MG</t>
        </is>
      </c>
      <c r="C189" s="5" t="inlineStr">
        <is>
          <t>185</t>
        </is>
      </c>
      <c r="D189" s="5" t="inlineStr">
        <is>
          <t>033</t>
        </is>
      </c>
      <c r="E189" s="5" t="inlineStr">
        <is>
          <t>ZMED</t>
        </is>
      </c>
      <c r="F189" s="5" t="inlineStr">
        <is>
          <t>1120</t>
        </is>
      </c>
      <c r="G189" s="5" t="inlineStr">
        <is>
          <t>2021</t>
        </is>
      </c>
      <c r="H189" s="5" t="inlineStr">
        <is>
          <t>C/U</t>
        </is>
      </c>
      <c r="I189" s="6" t="n">
        <v>70</v>
      </c>
      <c r="J189" s="6" t="n">
        <v>0</v>
      </c>
      <c r="K189" s="5" t="inlineStr">
        <is>
          <t>ARS</t>
        </is>
      </c>
      <c r="L189" s="48" t="n">
        <v>0</v>
      </c>
      <c r="M189" s="48" t="n">
        <v>4402.39</v>
      </c>
      <c r="N189" s="5">
        <f>IFERROR(VLOOKUP(E189,[1]Total!$D$1:$M$446,10,0),0)</f>
        <v/>
      </c>
      <c r="O189" s="11">
        <f>M189/SUM($M$2:$M$679)</f>
        <v/>
      </c>
      <c r="P189" s="49">
        <f>IFERROR(M189/I189,0)</f>
        <v/>
      </c>
      <c r="Q189" s="50" t="n"/>
      <c r="R189" s="8">
        <f>I189-Q189</f>
        <v/>
      </c>
      <c r="S189" s="49">
        <f>$AK189*R189</f>
        <v/>
      </c>
      <c r="U189" s="39" t="inlineStr">
        <is>
          <t>Stock SAP</t>
        </is>
      </c>
      <c r="V189" s="39" t="inlineStr">
        <is>
          <t>Medicamentos</t>
        </is>
      </c>
      <c r="W189" s="39" t="inlineStr">
        <is>
          <t>Dentro del alcance</t>
        </is>
      </c>
      <c r="X189" s="37" t="inlineStr">
        <is>
          <t>Alta</t>
        </is>
      </c>
      <c r="Y189" s="39" t="inlineStr">
        <is>
          <t>Homologado – confianza Alta</t>
        </is>
      </c>
      <c r="Z189" s="38" t="inlineStr">
        <is>
          <t>Dar de baja en SAP</t>
        </is>
      </c>
      <c r="AA189" s="39" t="inlineStr">
        <is>
          <t>MED102</t>
        </is>
      </c>
      <c r="AB189" s="39" t="inlineStr">
        <is>
          <t>Ibuprofeno Comp x 600 mg</t>
        </is>
      </c>
      <c r="AC189" s="39" t="inlineStr">
        <is>
          <t>Homologación por código Avain (master M01-005)</t>
        </is>
      </c>
      <c r="AD189" s="39" t="inlineStr">
        <is>
          <t>No</t>
        </is>
      </c>
      <c r="AE189" s="39" t="n"/>
      <c r="AF189" s="39" t="inlineStr">
        <is>
          <t>Sí</t>
        </is>
      </c>
      <c r="AG189" s="39" t="inlineStr">
        <is>
          <t>M01-005</t>
        </is>
      </c>
      <c r="AH189" s="51" t="n"/>
      <c r="AI189" s="51" t="n"/>
      <c r="AJ189" s="51" t="n"/>
      <c r="AK189" s="52" t="n">
        <v>62.89131818181817</v>
      </c>
      <c r="AL189" s="52" t="n"/>
      <c r="AM189" s="52" t="n"/>
      <c r="AN189" s="39" t="n"/>
      <c r="AO189" s="39" t="inlineStr">
        <is>
          <t>La cantidad física del material se imputó en la fila 13 (primera fila del material). Homologación: confianza base Alta + confianza SAP Alta → Alta. El material ocupa 16 filas en la hoja 1120 SJ (lote/almacén). La cantidad SAP y la física de esta vista son el total del material.</t>
        </is>
      </c>
    </row>
    <row r="190">
      <c r="A190" s="5" t="inlineStr">
        <is>
          <t>1000384</t>
        </is>
      </c>
      <c r="B190" s="5" t="inlineStr">
        <is>
          <t>RANITIDINA 50 MG AMP</t>
        </is>
      </c>
      <c r="C190" s="5" t="inlineStr">
        <is>
          <t>00000</t>
        </is>
      </c>
      <c r="D190" s="5" t="inlineStr">
        <is>
          <t>033</t>
        </is>
      </c>
      <c r="E190" s="5" t="inlineStr">
        <is>
          <t>ZMED</t>
        </is>
      </c>
      <c r="F190" s="5" t="inlineStr">
        <is>
          <t>1120</t>
        </is>
      </c>
      <c r="G190" s="5" t="inlineStr">
        <is>
          <t>2021</t>
        </is>
      </c>
      <c r="H190" s="5" t="inlineStr">
        <is>
          <t>C/U</t>
        </is>
      </c>
      <c r="I190" s="6" t="n">
        <v>70</v>
      </c>
      <c r="J190" s="6" t="n">
        <v>0</v>
      </c>
      <c r="K190" s="5" t="inlineStr">
        <is>
          <t>ARS</t>
        </is>
      </c>
      <c r="L190" s="48" t="n">
        <v>0</v>
      </c>
      <c r="M190" s="48" t="n">
        <v>31016.98</v>
      </c>
      <c r="N190" s="5">
        <f>IFERROR(VLOOKUP(E190,[1]Total!$D$1:$M$446,10,0),0)</f>
        <v/>
      </c>
      <c r="O190" s="11">
        <f>M190/SUM($M$2:$M$679)</f>
        <v/>
      </c>
      <c r="P190" s="49">
        <f>IFERROR(M190/I190,0)</f>
        <v/>
      </c>
      <c r="Q190" s="50" t="n"/>
      <c r="R190" s="8">
        <f>I190-Q190</f>
        <v/>
      </c>
      <c r="S190" s="49">
        <f>$AK190*R190</f>
        <v/>
      </c>
      <c r="U190" s="39" t="inlineStr">
        <is>
          <t>Stock SAP</t>
        </is>
      </c>
      <c r="V190" s="39" t="inlineStr">
        <is>
          <t>Medicamentos</t>
        </is>
      </c>
      <c r="W190" s="39" t="inlineStr">
        <is>
          <t>Dentro del alcance</t>
        </is>
      </c>
      <c r="X190" s="37" t="inlineStr">
        <is>
          <t>Alta</t>
        </is>
      </c>
      <c r="Y190" s="39" t="inlineStr">
        <is>
          <t>Homologado – confianza Alta</t>
        </is>
      </c>
      <c r="Z190" s="38" t="inlineStr">
        <is>
          <t>Dar de baja en SAP</t>
        </is>
      </c>
      <c r="AA190" s="39" t="inlineStr">
        <is>
          <t>MED159</t>
        </is>
      </c>
      <c r="AB190" s="39" t="inlineStr">
        <is>
          <t>Ranitidina 50 mg amp</t>
        </is>
      </c>
      <c r="AC190" s="39" t="inlineStr">
        <is>
          <t>Cruce por nomenclatura SAP</t>
        </is>
      </c>
      <c r="AD190" s="39" t="inlineStr">
        <is>
          <t>No</t>
        </is>
      </c>
      <c r="AE190" s="39" t="n"/>
      <c r="AF190" s="39" t="inlineStr">
        <is>
          <t>No</t>
        </is>
      </c>
      <c r="AG190" s="39" t="n"/>
      <c r="AH190" s="51" t="n"/>
      <c r="AI190" s="51" t="n"/>
      <c r="AJ190" s="51" t="n"/>
      <c r="AK190" s="52" t="n">
        <v>443.0997647058824</v>
      </c>
      <c r="AL190" s="52" t="n"/>
      <c r="AM190" s="52" t="n"/>
      <c r="AN190" s="41" t="inlineStr">
        <is>
          <t>Valorización a validar: relación de cantidades 57 a 1 entre SAP y el recuento físico. Sugiere distinta unidad de medida (SAP por caja o envase y el recuento por unidad). La diferencia económica de esta fila no debe tomarse como definitiva.</t>
        </is>
      </c>
      <c r="AO190" s="39" t="inlineStr">
        <is>
          <t>La cantidad física del material se imputó en la fila 148 (primera fila del material). Cruce por nomenclatura: dosis coincide; similitud 1.00. El material ocupa 2 filas en la hoja 1120 SJ (lote/almacén). La cantidad SAP y la física de esta vista son el total del material.</t>
        </is>
      </c>
    </row>
    <row r="191">
      <c r="A191" s="5" t="inlineStr">
        <is>
          <t>1000488</t>
        </is>
      </c>
      <c r="B191" s="5" t="inlineStr">
        <is>
          <t>CLOPIDOGREL 75MG COMP</t>
        </is>
      </c>
      <c r="C191" s="5" t="inlineStr">
        <is>
          <t>00000</t>
        </is>
      </c>
      <c r="D191" s="5" t="inlineStr">
        <is>
          <t>033</t>
        </is>
      </c>
      <c r="E191" s="5" t="inlineStr">
        <is>
          <t>ZMED</t>
        </is>
      </c>
      <c r="F191" s="5" t="inlineStr">
        <is>
          <t>1120</t>
        </is>
      </c>
      <c r="G191" s="5" t="inlineStr">
        <is>
          <t>2021</t>
        </is>
      </c>
      <c r="H191" s="5" t="inlineStr">
        <is>
          <t>C/U</t>
        </is>
      </c>
      <c r="I191" s="6" t="n">
        <v>70</v>
      </c>
      <c r="J191" s="6" t="n">
        <v>0</v>
      </c>
      <c r="K191" s="5" t="inlineStr">
        <is>
          <t>ARS</t>
        </is>
      </c>
      <c r="L191" s="48" t="n">
        <v>0</v>
      </c>
      <c r="M191" s="48" t="n">
        <v>280172.27</v>
      </c>
      <c r="N191" s="5">
        <f>IFERROR(VLOOKUP(E191,[1]Total!$D$1:$M$446,10,0),0)</f>
        <v/>
      </c>
      <c r="O191" s="11">
        <f>M191/SUM($M$2:$M$679)</f>
        <v/>
      </c>
      <c r="P191" s="49">
        <f>IFERROR(M191/I191,0)</f>
        <v/>
      </c>
      <c r="Q191" s="50" t="n"/>
      <c r="R191" s="8">
        <f>I191-Q191</f>
        <v/>
      </c>
      <c r="S191" s="49">
        <f>$AK191*R191</f>
        <v/>
      </c>
      <c r="U191" s="39" t="inlineStr">
        <is>
          <t>Stock SAP</t>
        </is>
      </c>
      <c r="V191" s="39" t="inlineStr">
        <is>
          <t>Medicamentos</t>
        </is>
      </c>
      <c r="W191" s="39" t="inlineStr">
        <is>
          <t>Dentro del alcance</t>
        </is>
      </c>
      <c r="X191" s="39" t="n"/>
      <c r="Y191" s="39" t="inlineStr">
        <is>
          <t>Sin recuento físico en el inventario de Avain</t>
        </is>
      </c>
      <c r="Z191" s="40" t="inlineStr">
        <is>
          <t>Sin recuento físico</t>
        </is>
      </c>
      <c r="AA191" s="39" t="n"/>
      <c r="AB191" s="39" t="n"/>
      <c r="AC191" s="39" t="n"/>
      <c r="AD191" s="39" t="n"/>
      <c r="AE191" s="39" t="n"/>
      <c r="AF191" s="39" t="n"/>
      <c r="AG191" s="39" t="n"/>
      <c r="AH191" s="51" t="n">
        <v>73</v>
      </c>
      <c r="AI191" s="51">
        <f>Q191</f>
        <v/>
      </c>
      <c r="AJ191" s="51">
        <f>$AH191-$AI191</f>
        <v/>
      </c>
      <c r="AK191" s="52" t="n">
        <v>4002.46095890411</v>
      </c>
      <c r="AL191" s="52">
        <f>$AJ191*$AK191</f>
        <v/>
      </c>
      <c r="AM191" s="52">
        <f>$AI191*$AK191</f>
        <v/>
      </c>
      <c r="AN191" s="39" t="n"/>
      <c r="AO191" s="39" t="inlineStr">
        <is>
          <t>El material ocupa 3 filas en la hoja 1120 SJ (lote/almacén). La cantidad SAP y la física de esta vista son el total del material.</t>
        </is>
      </c>
    </row>
    <row r="192">
      <c r="A192" s="5" t="inlineStr">
        <is>
          <t>2000221</t>
        </is>
      </c>
      <c r="B192" s="5" t="inlineStr">
        <is>
          <t>APOSITO TRANSP HIPOALERGIC FILM DE 10CM</t>
        </is>
      </c>
      <c r="C192" s="5" t="n"/>
      <c r="D192" s="5" t="inlineStr">
        <is>
          <t>033</t>
        </is>
      </c>
      <c r="E192" s="5" t="inlineStr">
        <is>
          <t>ZDES</t>
        </is>
      </c>
      <c r="F192" s="5" t="inlineStr">
        <is>
          <t>1120</t>
        </is>
      </c>
      <c r="G192" s="5" t="inlineStr">
        <is>
          <t>2021</t>
        </is>
      </c>
      <c r="H192" s="5" t="inlineStr">
        <is>
          <t>C/U</t>
        </is>
      </c>
      <c r="I192" s="6" t="n">
        <v>66</v>
      </c>
      <c r="J192" s="6" t="n">
        <v>0</v>
      </c>
      <c r="K192" s="5" t="inlineStr">
        <is>
          <t>ARS</t>
        </is>
      </c>
      <c r="L192" s="48" t="n">
        <v>0</v>
      </c>
      <c r="M192" s="48" t="n">
        <v>73076.14999999999</v>
      </c>
      <c r="N192" s="5">
        <f>IFERROR(VLOOKUP(E192,[1]Total!$D$1:$M$446,10,0),0)</f>
        <v/>
      </c>
      <c r="O192" s="11">
        <f>M192/SUM($M$2:$M$679)</f>
        <v/>
      </c>
      <c r="P192" s="49">
        <f>IFERROR(M192/I192,0)</f>
        <v/>
      </c>
      <c r="Q192" s="50" t="n"/>
      <c r="R192" s="8">
        <f>I192-Q192</f>
        <v/>
      </c>
      <c r="S192" s="49">
        <f>$AK192*R192</f>
        <v/>
      </c>
      <c r="U192" s="39" t="inlineStr">
        <is>
          <t>Stock SAP</t>
        </is>
      </c>
      <c r="V192" s="39" t="inlineStr">
        <is>
          <t>Descartables</t>
        </is>
      </c>
      <c r="W192" s="39" t="inlineStr">
        <is>
          <t>Dentro del alcance</t>
        </is>
      </c>
      <c r="X192" s="39" t="n"/>
      <c r="Y192" s="39" t="inlineStr">
        <is>
          <t>Sin recuento físico en el inventario de Avain</t>
        </is>
      </c>
      <c r="Z192" s="40" t="inlineStr">
        <is>
          <t>Sin recuento físico</t>
        </is>
      </c>
      <c r="AA192" s="39" t="n"/>
      <c r="AB192" s="39" t="n"/>
      <c r="AC192" s="39" t="n"/>
      <c r="AD192" s="39" t="n"/>
      <c r="AE192" s="39" t="n"/>
      <c r="AF192" s="39" t="n"/>
      <c r="AG192" s="39" t="n"/>
      <c r="AH192" s="51" t="n">
        <v>66</v>
      </c>
      <c r="AI192" s="51">
        <f>Q192</f>
        <v/>
      </c>
      <c r="AJ192" s="51">
        <f>$AH192-$AI192</f>
        <v/>
      </c>
      <c r="AK192" s="52" t="n">
        <v>1107.214393939394</v>
      </c>
      <c r="AL192" s="52">
        <f>$AJ192*$AK192</f>
        <v/>
      </c>
      <c r="AM192" s="52">
        <f>$AI192*$AK192</f>
        <v/>
      </c>
      <c r="AN192" s="39" t="n"/>
      <c r="AO192" s="39" t="n"/>
    </row>
    <row r="193">
      <c r="A193" s="5" t="inlineStr">
        <is>
          <t>1000250</t>
        </is>
      </c>
      <c r="B193" s="5" t="inlineStr">
        <is>
          <t>DICLOFENAC GEL</t>
        </is>
      </c>
      <c r="C193" s="5" t="inlineStr">
        <is>
          <t>00000</t>
        </is>
      </c>
      <c r="D193" s="5" t="inlineStr">
        <is>
          <t>033</t>
        </is>
      </c>
      <c r="E193" s="5" t="inlineStr">
        <is>
          <t>ZMED</t>
        </is>
      </c>
      <c r="F193" s="5" t="inlineStr">
        <is>
          <t>1120</t>
        </is>
      </c>
      <c r="G193" s="5" t="inlineStr">
        <is>
          <t>2021</t>
        </is>
      </c>
      <c r="H193" s="5" t="inlineStr">
        <is>
          <t>C/U</t>
        </is>
      </c>
      <c r="I193" s="6" t="n">
        <v>65</v>
      </c>
      <c r="J193" s="6" t="n">
        <v>0</v>
      </c>
      <c r="K193" s="5" t="inlineStr">
        <is>
          <t>ARS</t>
        </is>
      </c>
      <c r="L193" s="48" t="n">
        <v>0</v>
      </c>
      <c r="M193" s="48" t="n">
        <v>168265.47</v>
      </c>
      <c r="N193" s="5">
        <f>IFERROR(VLOOKUP(E193,[1]Total!$D$1:$M$446,10,0),0)</f>
        <v/>
      </c>
      <c r="O193" s="11">
        <f>M193/SUM($M$2:$M$679)</f>
        <v/>
      </c>
      <c r="P193" s="49">
        <f>IFERROR(M193/I193,0)</f>
        <v/>
      </c>
      <c r="Q193" s="50" t="n"/>
      <c r="R193" s="8">
        <f>I193-Q193</f>
        <v/>
      </c>
      <c r="S193" s="49">
        <f>$AK193*R193</f>
        <v/>
      </c>
      <c r="U193" s="39" t="inlineStr">
        <is>
          <t>Stock SAP</t>
        </is>
      </c>
      <c r="V193" s="39" t="inlineStr">
        <is>
          <t>Medicamentos</t>
        </is>
      </c>
      <c r="W193" s="39" t="inlineStr">
        <is>
          <t>Dentro del alcance</t>
        </is>
      </c>
      <c r="X193" s="39" t="n"/>
      <c r="Y193" s="39" t="inlineStr">
        <is>
          <t>Sin recuento físico en el inventario de Avain</t>
        </is>
      </c>
      <c r="Z193" s="40" t="inlineStr">
        <is>
          <t>Sin recuento físico</t>
        </is>
      </c>
      <c r="AA193" s="39" t="n"/>
      <c r="AB193" s="39" t="n"/>
      <c r="AC193" s="39" t="n"/>
      <c r="AD193" s="39" t="n"/>
      <c r="AE193" s="39" t="n"/>
      <c r="AF193" s="39" t="n"/>
      <c r="AG193" s="39" t="n"/>
      <c r="AH193" s="51" t="n">
        <v>95</v>
      </c>
      <c r="AI193" s="51">
        <f>Q193</f>
        <v/>
      </c>
      <c r="AJ193" s="51">
        <f>$AH193-$AI193</f>
        <v/>
      </c>
      <c r="AK193" s="52" t="n">
        <v>2588.699368421052</v>
      </c>
      <c r="AL193" s="52">
        <f>$AJ193*$AK193</f>
        <v/>
      </c>
      <c r="AM193" s="52">
        <f>$AI193*$AK193</f>
        <v/>
      </c>
      <c r="AN193" s="39" t="n"/>
      <c r="AO193" s="39" t="inlineStr">
        <is>
          <t>El material ocupa 4 filas en la hoja 1120 SJ (lote/almacén). La cantidad SAP y la física de esta vista son el total del material.</t>
        </is>
      </c>
    </row>
    <row r="194">
      <c r="A194" s="5" t="inlineStr">
        <is>
          <t>1001129</t>
        </is>
      </c>
      <c r="B194" s="5" t="inlineStr">
        <is>
          <t>BUCOANGIN CARAM ANTIB X9</t>
        </is>
      </c>
      <c r="C194" s="5" t="inlineStr">
        <is>
          <t>87385</t>
        </is>
      </c>
      <c r="D194" s="5" t="inlineStr">
        <is>
          <t>MEGE</t>
        </is>
      </c>
      <c r="E194" s="5" t="inlineStr">
        <is>
          <t>ZMED</t>
        </is>
      </c>
      <c r="F194" s="5" t="inlineStr">
        <is>
          <t>1120</t>
        </is>
      </c>
      <c r="G194" s="5" t="inlineStr">
        <is>
          <t>2021</t>
        </is>
      </c>
      <c r="H194" s="5" t="inlineStr">
        <is>
          <t>C/U</t>
        </is>
      </c>
      <c r="I194" s="6" t="n">
        <v>65</v>
      </c>
      <c r="J194" s="6" t="n">
        <v>0</v>
      </c>
      <c r="K194" s="5" t="inlineStr">
        <is>
          <t>ARS</t>
        </is>
      </c>
      <c r="L194" s="48" t="n">
        <v>0</v>
      </c>
      <c r="M194" s="48" t="n">
        <v>192660.72</v>
      </c>
      <c r="N194" s="5">
        <f>IFERROR(VLOOKUP(E194,[1]Total!$D$1:$M$446,10,0),0)</f>
        <v/>
      </c>
      <c r="O194" s="11">
        <f>M194/SUM($M$2:$M$679)</f>
        <v/>
      </c>
      <c r="P194" s="49">
        <f>IFERROR(M194/I194,0)</f>
        <v/>
      </c>
      <c r="Q194" s="50" t="n"/>
      <c r="R194" s="8">
        <f>I194-Q194</f>
        <v/>
      </c>
      <c r="S194" s="49">
        <f>$AK194*R194</f>
        <v/>
      </c>
      <c r="U194" s="39" t="inlineStr">
        <is>
          <t>Stock SAP</t>
        </is>
      </c>
      <c r="V194" s="39" t="inlineStr">
        <is>
          <t>Medicamentos</t>
        </is>
      </c>
      <c r="W194" s="39" t="inlineStr">
        <is>
          <t>Dentro del alcance</t>
        </is>
      </c>
      <c r="X194" s="38" t="inlineStr">
        <is>
          <t>Baja</t>
        </is>
      </c>
      <c r="Y194" s="39" t="inlineStr">
        <is>
          <t>Homologado – confianza Baja – pendiente de validación</t>
        </is>
      </c>
      <c r="Z194" s="38" t="inlineStr">
        <is>
          <t>Dar de baja en SAP</t>
        </is>
      </c>
      <c r="AA194" s="39" t="inlineStr">
        <is>
          <t>MED30</t>
        </is>
      </c>
      <c r="AB194" s="39" t="inlineStr">
        <is>
          <t>Caramelos antigripales con benzocaina 20.7mg</t>
        </is>
      </c>
      <c r="AC194" s="39" t="inlineStr">
        <is>
          <t>Homologación por código Avain (master M01-017)</t>
        </is>
      </c>
      <c r="AD194" s="39" t="inlineStr">
        <is>
          <t>No</t>
        </is>
      </c>
      <c r="AE194" s="39" t="n"/>
      <c r="AF194" s="39" t="inlineStr">
        <is>
          <t>Sí</t>
        </is>
      </c>
      <c r="AG194" s="39" t="inlineStr">
        <is>
          <t>M01-017</t>
        </is>
      </c>
      <c r="AH194" s="51" t="n"/>
      <c r="AI194" s="51" t="n"/>
      <c r="AJ194" s="51" t="n"/>
      <c r="AK194" s="52" t="n">
        <v>2964.011099585062</v>
      </c>
      <c r="AL194" s="52" t="n"/>
      <c r="AM194" s="52" t="n"/>
      <c r="AN194" s="39" t="n"/>
      <c r="AO194" s="39" t="inlineStr">
        <is>
          <t>La cantidad física del material se imputó en la fila 48 (primera fila del material). Homologación: confianza base Baja + confianza SAP Alta → Baja. La nomenclatura del material imputado no respalda por sí sola la equivalencia (similitud 0.09); el vínculo proviene sólo de la homologación. Nivel degradado a Baja. El material ocupa 15 filas en la hoja 1120 SJ (lote/almacén). La cantidad SAP y la física de esta vista son el total del material.</t>
        </is>
      </c>
    </row>
    <row r="195">
      <c r="A195" s="5" t="inlineStr">
        <is>
          <t>1000105</t>
        </is>
      </c>
      <c r="B195" s="5" t="inlineStr">
        <is>
          <t>METOCLOPRAMIDA 10MG/2ML AMPOLLA</t>
        </is>
      </c>
      <c r="C195" s="5" t="inlineStr">
        <is>
          <t>290-396</t>
        </is>
      </c>
      <c r="D195" s="5" t="inlineStr">
        <is>
          <t>033</t>
        </is>
      </c>
      <c r="E195" s="5" t="inlineStr">
        <is>
          <t>ZMED</t>
        </is>
      </c>
      <c r="F195" s="5" t="inlineStr">
        <is>
          <t>1120</t>
        </is>
      </c>
      <c r="G195" s="5" t="inlineStr">
        <is>
          <t>2021</t>
        </is>
      </c>
      <c r="H195" s="5" t="inlineStr">
        <is>
          <t>C/U</t>
        </is>
      </c>
      <c r="I195" s="6" t="n">
        <v>63</v>
      </c>
      <c r="J195" s="6" t="n">
        <v>0</v>
      </c>
      <c r="K195" s="5" t="inlineStr">
        <is>
          <t>ARS</t>
        </is>
      </c>
      <c r="L195" s="48" t="n">
        <v>0</v>
      </c>
      <c r="M195" s="48" t="n">
        <v>26859.4</v>
      </c>
      <c r="N195" s="5">
        <f>IFERROR(VLOOKUP(E195,[1]Total!$D$1:$M$446,10,0),0)</f>
        <v/>
      </c>
      <c r="O195" s="11">
        <f>M195/SUM($M$2:$M$679)</f>
        <v/>
      </c>
      <c r="P195" s="49">
        <f>IFERROR(M195/I195,0)</f>
        <v/>
      </c>
      <c r="Q195" s="50" t="n"/>
      <c r="R195" s="8">
        <f>I195-Q195</f>
        <v/>
      </c>
      <c r="S195" s="49">
        <f>$AK195*R195</f>
        <v/>
      </c>
      <c r="U195" s="39" t="inlineStr">
        <is>
          <t>Stock SAP</t>
        </is>
      </c>
      <c r="V195" s="39" t="inlineStr">
        <is>
          <t>Medicamentos</t>
        </is>
      </c>
      <c r="W195" s="39" t="inlineStr">
        <is>
          <t>Dentro del alcance</t>
        </is>
      </c>
      <c r="X195" s="37" t="inlineStr">
        <is>
          <t>Alta</t>
        </is>
      </c>
      <c r="Y195" s="39" t="inlineStr">
        <is>
          <t>Homologado – confianza Alta</t>
        </is>
      </c>
      <c r="Z195" s="38" t="inlineStr">
        <is>
          <t>Dar de baja en SAP</t>
        </is>
      </c>
      <c r="AA195" s="39" t="inlineStr">
        <is>
          <t>MED130</t>
        </is>
      </c>
      <c r="AB195" s="39" t="inlineStr">
        <is>
          <t>Metoclopramida 10 mg Amp x 2 ml</t>
        </is>
      </c>
      <c r="AC195" s="39" t="inlineStr">
        <is>
          <t>Homologación por código Avain (master M08-001)</t>
        </is>
      </c>
      <c r="AD195" s="39" t="inlineStr">
        <is>
          <t>No</t>
        </is>
      </c>
      <c r="AE195" s="39" t="n"/>
      <c r="AF195" s="39" t="inlineStr">
        <is>
          <t>Sí</t>
        </is>
      </c>
      <c r="AG195" s="39" t="inlineStr">
        <is>
          <t>M08-001</t>
        </is>
      </c>
      <c r="AH195" s="51" t="n"/>
      <c r="AI195" s="51" t="n"/>
      <c r="AJ195" s="51" t="n"/>
      <c r="AK195" s="52" t="n">
        <v>426.3397181571816</v>
      </c>
      <c r="AL195" s="52" t="n"/>
      <c r="AM195" s="52" t="n"/>
      <c r="AN195" s="39" t="n"/>
      <c r="AO195" s="39" t="inlineStr">
        <is>
          <t>La cantidad física del material se imputó en la fila 17 (primera fila del material). Homologación: confianza base Alta + confianza SAP Alta → Alta. El material ocupa 7 filas en la hoja 1120 SJ (lote/almacén). La cantidad SAP y la física de esta vista son el total del material.</t>
        </is>
      </c>
    </row>
    <row r="196">
      <c r="A196" s="5" t="inlineStr">
        <is>
          <t>1000007</t>
        </is>
      </c>
      <c r="B196" s="5" t="inlineStr">
        <is>
          <t>ATROPINA 1MG AMPOLLA DE 1ML</t>
        </is>
      </c>
      <c r="C196" s="5" t="inlineStr">
        <is>
          <t>00000</t>
        </is>
      </c>
      <c r="D196" s="5" t="inlineStr">
        <is>
          <t>033</t>
        </is>
      </c>
      <c r="E196" s="5" t="inlineStr">
        <is>
          <t>ZMED</t>
        </is>
      </c>
      <c r="F196" s="5" t="inlineStr">
        <is>
          <t>1120</t>
        </is>
      </c>
      <c r="G196" s="5" t="inlineStr">
        <is>
          <t>2021</t>
        </is>
      </c>
      <c r="H196" s="5" t="inlineStr">
        <is>
          <t>C/U</t>
        </is>
      </c>
      <c r="I196" s="6" t="n">
        <v>60</v>
      </c>
      <c r="J196" s="6" t="n">
        <v>0</v>
      </c>
      <c r="K196" s="5" t="inlineStr">
        <is>
          <t>ARS</t>
        </is>
      </c>
      <c r="L196" s="48" t="n">
        <v>0</v>
      </c>
      <c r="M196" s="48" t="n">
        <v>25200</v>
      </c>
      <c r="N196" s="5">
        <f>IFERROR(VLOOKUP(E196,[1]Total!$D$1:$M$446,10,0),0)</f>
        <v/>
      </c>
      <c r="O196" s="11">
        <f>M196/SUM($M$2:$M$679)</f>
        <v/>
      </c>
      <c r="P196" s="49">
        <f>IFERROR(M196/I196,0)</f>
        <v/>
      </c>
      <c r="Q196" s="50" t="n">
        <v>4</v>
      </c>
      <c r="R196" s="8">
        <f>I196-Q196</f>
        <v/>
      </c>
      <c r="S196" s="49">
        <f>$AK196*R196</f>
        <v/>
      </c>
      <c r="U196" s="39" t="inlineStr">
        <is>
          <t>Stock SAP</t>
        </is>
      </c>
      <c r="V196" s="39" t="inlineStr">
        <is>
          <t>Medicamentos</t>
        </is>
      </c>
      <c r="W196" s="39" t="inlineStr">
        <is>
          <t>Dentro del alcance</t>
        </is>
      </c>
      <c r="X196" s="37" t="inlineStr">
        <is>
          <t>Alta</t>
        </is>
      </c>
      <c r="Y196" s="39" t="inlineStr">
        <is>
          <t>Homologado – confianza Alta</t>
        </is>
      </c>
      <c r="Z196" s="38" t="inlineStr">
        <is>
          <t>Dar de baja en SAP</t>
        </is>
      </c>
      <c r="AA196" s="39" t="inlineStr">
        <is>
          <t>MED174</t>
        </is>
      </c>
      <c r="AB196" s="39" t="inlineStr">
        <is>
          <t>Sulfato de Atropina 1mg Amp x 1 ml</t>
        </is>
      </c>
      <c r="AC196" s="39" t="inlineStr">
        <is>
          <t>Homologación por código Avain (master M03-002)</t>
        </is>
      </c>
      <c r="AD196" s="39" t="inlineStr">
        <is>
          <t>No</t>
        </is>
      </c>
      <c r="AE196" s="39" t="n"/>
      <c r="AF196" s="39" t="inlineStr">
        <is>
          <t>Sí</t>
        </is>
      </c>
      <c r="AG196" s="39" t="inlineStr">
        <is>
          <t>M03-002</t>
        </is>
      </c>
      <c r="AH196" s="51" t="n">
        <v>60</v>
      </c>
      <c r="AI196" s="51">
        <f>Q196</f>
        <v/>
      </c>
      <c r="AJ196" s="51">
        <f>$AH196-$AI196</f>
        <v/>
      </c>
      <c r="AK196" s="52" t="n">
        <v>420</v>
      </c>
      <c r="AL196" s="52">
        <f>$AJ196*$AK196</f>
        <v/>
      </c>
      <c r="AM196" s="52">
        <f>$AI196*$AK196</f>
        <v/>
      </c>
      <c r="AN196" s="39" t="n"/>
      <c r="AO196" s="39" t="inlineStr">
        <is>
          <t>Homologación: confianza base Alta + confianza SAP Alta → Alta.</t>
        </is>
      </c>
    </row>
    <row r="197">
      <c r="A197" s="5" t="inlineStr">
        <is>
          <t>1000033</t>
        </is>
      </c>
      <c r="B197" s="5" t="inlineStr">
        <is>
          <t>SOLUCIÓN DEXTROSA AL 5% DE 500 CC</t>
        </is>
      </c>
      <c r="C197" s="5" t="inlineStr">
        <is>
          <t>DA3589</t>
        </is>
      </c>
      <c r="D197" s="5" t="inlineStr">
        <is>
          <t>033</t>
        </is>
      </c>
      <c r="E197" s="5" t="inlineStr">
        <is>
          <t>ZMED</t>
        </is>
      </c>
      <c r="F197" s="5" t="inlineStr">
        <is>
          <t>1120</t>
        </is>
      </c>
      <c r="G197" s="5" t="inlineStr">
        <is>
          <t>2021</t>
        </is>
      </c>
      <c r="H197" s="5" t="inlineStr">
        <is>
          <t>C/U</t>
        </is>
      </c>
      <c r="I197" s="6" t="n">
        <v>60</v>
      </c>
      <c r="J197" s="6" t="n">
        <v>0</v>
      </c>
      <c r="K197" s="5" t="inlineStr">
        <is>
          <t>ARS</t>
        </is>
      </c>
      <c r="L197" s="48" t="n">
        <v>0</v>
      </c>
      <c r="M197" s="48" t="n">
        <v>87540.39999999999</v>
      </c>
      <c r="N197" s="5">
        <f>IFERROR(VLOOKUP(E197,[1]Total!$D$1:$M$446,10,0),0)</f>
        <v/>
      </c>
      <c r="O197" s="11">
        <f>M197/SUM($M$2:$M$679)</f>
        <v/>
      </c>
      <c r="P197" s="49">
        <f>IFERROR(M197/I197,0)</f>
        <v/>
      </c>
      <c r="Q197" s="50" t="n">
        <v>36</v>
      </c>
      <c r="R197" s="8">
        <f>I197-Q197</f>
        <v/>
      </c>
      <c r="S197" s="49">
        <f>$AK197*R197</f>
        <v/>
      </c>
      <c r="U197" s="39" t="inlineStr">
        <is>
          <t>Stock SAP</t>
        </is>
      </c>
      <c r="V197" s="39" t="inlineStr">
        <is>
          <t>Medicamentos</t>
        </is>
      </c>
      <c r="W197" s="39" t="inlineStr">
        <is>
          <t>Dentro del alcance</t>
        </is>
      </c>
      <c r="X197" s="42" t="inlineStr">
        <is>
          <t>Media</t>
        </is>
      </c>
      <c r="Y197" s="39" t="inlineStr">
        <is>
          <t>Homologado – confianza Media – pendiente de validación</t>
        </is>
      </c>
      <c r="Z197" s="38" t="inlineStr">
        <is>
          <t>Dar de baja en SAP</t>
        </is>
      </c>
      <c r="AA197" s="39" t="inlineStr">
        <is>
          <t>MED58</t>
        </is>
      </c>
      <c r="AB197" s="39" t="inlineStr">
        <is>
          <t>Dextrosa al 5% x 500 ml sachet</t>
        </is>
      </c>
      <c r="AC197" s="39" t="inlineStr">
        <is>
          <t>Homologación por código Avain (master M13-002)</t>
        </is>
      </c>
      <c r="AD197" s="39" t="inlineStr">
        <is>
          <t>No</t>
        </is>
      </c>
      <c r="AE197" s="39" t="n"/>
      <c r="AF197" s="39" t="inlineStr">
        <is>
          <t>Sí</t>
        </is>
      </c>
      <c r="AG197" s="39" t="inlineStr">
        <is>
          <t>M13-002</t>
        </is>
      </c>
      <c r="AH197" s="51" t="n">
        <v>108</v>
      </c>
      <c r="AI197" s="51">
        <f>Q197</f>
        <v/>
      </c>
      <c r="AJ197" s="51">
        <f>$AH197-$AI197</f>
        <v/>
      </c>
      <c r="AK197" s="52" t="n">
        <v>1459.006666666667</v>
      </c>
      <c r="AL197" s="52">
        <f>$AJ197*$AK197</f>
        <v/>
      </c>
      <c r="AM197" s="52">
        <f>$AI197*$AK197</f>
        <v/>
      </c>
      <c r="AN197" s="39" t="n"/>
      <c r="AO197" s="39" t="inlineStr">
        <is>
          <t>Homologación: confianza base Media + confianza SAP Alta → Media. El material ocupa 3 filas en la hoja 1120 SJ (lote/almacén). La cantidad SAP y la física de esta vista son el total del material.</t>
        </is>
      </c>
    </row>
    <row r="198">
      <c r="A198" s="5" t="inlineStr">
        <is>
          <t>1000035</t>
        </is>
      </c>
      <c r="B198" s="5" t="inlineStr">
        <is>
          <t>SOLUCIÓN RINGER LACTATO 500 ML</t>
        </is>
      </c>
      <c r="C198" s="5" t="inlineStr">
        <is>
          <t>221021-34</t>
        </is>
      </c>
      <c r="D198" s="5" t="inlineStr">
        <is>
          <t>033</t>
        </is>
      </c>
      <c r="E198" s="5" t="inlineStr">
        <is>
          <t>ZMED</t>
        </is>
      </c>
      <c r="F198" s="5" t="inlineStr">
        <is>
          <t>1120</t>
        </is>
      </c>
      <c r="G198" s="5" t="inlineStr">
        <is>
          <t>2010</t>
        </is>
      </c>
      <c r="H198" s="5" t="inlineStr">
        <is>
          <t>C/U</t>
        </is>
      </c>
      <c r="I198" s="6" t="n">
        <v>60</v>
      </c>
      <c r="J198" s="6" t="n">
        <v>0</v>
      </c>
      <c r="K198" s="5" t="inlineStr">
        <is>
          <t>ARS</t>
        </is>
      </c>
      <c r="L198" s="48" t="n">
        <v>0</v>
      </c>
      <c r="M198" s="48" t="n">
        <v>129328.74</v>
      </c>
      <c r="N198" s="5">
        <f>IFERROR(VLOOKUP(E198,[1]Total!$D$1:$M$446,10,0),0)</f>
        <v/>
      </c>
      <c r="O198" s="11">
        <f>M198/SUM($M$2:$M$679)</f>
        <v/>
      </c>
      <c r="P198" s="49">
        <f>IFERROR(M198/I198,0)</f>
        <v/>
      </c>
      <c r="Q198" s="50" t="n"/>
      <c r="R198" s="8">
        <f>I198-Q198</f>
        <v/>
      </c>
      <c r="S198" s="49">
        <f>$AK198*R198</f>
        <v/>
      </c>
      <c r="U198" s="39" t="inlineStr">
        <is>
          <t>Stock SAP</t>
        </is>
      </c>
      <c r="V198" s="39" t="inlineStr">
        <is>
          <t>Medicamentos</t>
        </is>
      </c>
      <c r="W198" s="39" t="inlineStr">
        <is>
          <t>Dentro del alcance</t>
        </is>
      </c>
      <c r="X198" s="37" t="inlineStr">
        <is>
          <t>Alta</t>
        </is>
      </c>
      <c r="Y198" s="39" t="inlineStr">
        <is>
          <t>Homologado – confianza Alta</t>
        </is>
      </c>
      <c r="Z198" s="38" t="inlineStr">
        <is>
          <t>Dar de baja en SAP</t>
        </is>
      </c>
      <c r="AA198" s="39" t="inlineStr">
        <is>
          <t>MED169</t>
        </is>
      </c>
      <c r="AB198" s="39" t="inlineStr">
        <is>
          <t>Solución ringer lactato x 500 ml</t>
        </is>
      </c>
      <c r="AC198" s="39" t="inlineStr">
        <is>
          <t>Homologación por código Avain (master M13-003)</t>
        </is>
      </c>
      <c r="AD198" s="39" t="inlineStr">
        <is>
          <t>No</t>
        </is>
      </c>
      <c r="AE198" s="39" t="n"/>
      <c r="AF198" s="39" t="inlineStr">
        <is>
          <t>Sí</t>
        </is>
      </c>
      <c r="AG198" s="39" t="inlineStr">
        <is>
          <t>M13-003</t>
        </is>
      </c>
      <c r="AH198" s="51" t="n"/>
      <c r="AI198" s="51" t="n"/>
      <c r="AJ198" s="51" t="n"/>
      <c r="AK198" s="52" t="n">
        <v>2155.479031746032</v>
      </c>
      <c r="AL198" s="52" t="n"/>
      <c r="AM198" s="52" t="n"/>
      <c r="AN198" s="39" t="n"/>
      <c r="AO198" s="39" t="inlineStr">
        <is>
          <t>La cantidad física del material se imputó en la fila 83 (primera fila del material). Homologación: confianza base Alta + confianza SAP Alta → Alta. El material ocupa 6 filas en la hoja 1120 SJ (lote/almacén). La cantidad SAP y la física de esta vista son el total del material.</t>
        </is>
      </c>
    </row>
    <row r="199">
      <c r="A199" s="5" t="inlineStr">
        <is>
          <t>1000035</t>
        </is>
      </c>
      <c r="B199" s="5" t="inlineStr">
        <is>
          <t>SOLUCIÓN RINGER LACTATO 500 ML</t>
        </is>
      </c>
      <c r="C199" s="5" t="inlineStr">
        <is>
          <t>507</t>
        </is>
      </c>
      <c r="D199" s="5" t="inlineStr">
        <is>
          <t>033</t>
        </is>
      </c>
      <c r="E199" s="5" t="inlineStr">
        <is>
          <t>ZMED</t>
        </is>
      </c>
      <c r="F199" s="5" t="inlineStr">
        <is>
          <t>1120</t>
        </is>
      </c>
      <c r="G199" s="5" t="inlineStr">
        <is>
          <t>2010</t>
        </is>
      </c>
      <c r="H199" s="5" t="inlineStr">
        <is>
          <t>C/U</t>
        </is>
      </c>
      <c r="I199" s="6" t="n">
        <v>60</v>
      </c>
      <c r="J199" s="6" t="n">
        <v>0</v>
      </c>
      <c r="K199" s="5" t="inlineStr">
        <is>
          <t>ARS</t>
        </is>
      </c>
      <c r="L199" s="48" t="n">
        <v>0</v>
      </c>
      <c r="M199" s="48" t="n">
        <v>129328.74</v>
      </c>
      <c r="N199" s="5">
        <f>IFERROR(VLOOKUP(E199,[1]Total!$D$1:$M$446,10,0),0)</f>
        <v/>
      </c>
      <c r="O199" s="11">
        <f>M199/SUM($M$2:$M$679)</f>
        <v/>
      </c>
      <c r="P199" s="49">
        <f>IFERROR(M199/I199,0)</f>
        <v/>
      </c>
      <c r="Q199" s="50" t="n"/>
      <c r="R199" s="8">
        <f>I199-Q199</f>
        <v/>
      </c>
      <c r="S199" s="49">
        <f>$AK199*R199</f>
        <v/>
      </c>
      <c r="U199" s="39" t="inlineStr">
        <is>
          <t>Stock SAP</t>
        </is>
      </c>
      <c r="V199" s="39" t="inlineStr">
        <is>
          <t>Medicamentos</t>
        </is>
      </c>
      <c r="W199" s="39" t="inlineStr">
        <is>
          <t>Dentro del alcance</t>
        </is>
      </c>
      <c r="X199" s="37" t="inlineStr">
        <is>
          <t>Alta</t>
        </is>
      </c>
      <c r="Y199" s="39" t="inlineStr">
        <is>
          <t>Homologado – confianza Alta</t>
        </is>
      </c>
      <c r="Z199" s="38" t="inlineStr">
        <is>
          <t>Dar de baja en SAP</t>
        </is>
      </c>
      <c r="AA199" s="39" t="inlineStr">
        <is>
          <t>MED169</t>
        </is>
      </c>
      <c r="AB199" s="39" t="inlineStr">
        <is>
          <t>Solución ringer lactato x 500 ml</t>
        </is>
      </c>
      <c r="AC199" s="39" t="inlineStr">
        <is>
          <t>Homologación por código Avain (master M13-003)</t>
        </is>
      </c>
      <c r="AD199" s="39" t="inlineStr">
        <is>
          <t>No</t>
        </is>
      </c>
      <c r="AE199" s="39" t="n"/>
      <c r="AF199" s="39" t="inlineStr">
        <is>
          <t>Sí</t>
        </is>
      </c>
      <c r="AG199" s="39" t="inlineStr">
        <is>
          <t>M13-003</t>
        </is>
      </c>
      <c r="AH199" s="51" t="n"/>
      <c r="AI199" s="51" t="n"/>
      <c r="AJ199" s="51" t="n"/>
      <c r="AK199" s="52" t="n">
        <v>2155.479031746032</v>
      </c>
      <c r="AL199" s="52" t="n"/>
      <c r="AM199" s="52" t="n"/>
      <c r="AN199" s="39" t="n"/>
      <c r="AO199" s="39" t="inlineStr">
        <is>
          <t>La cantidad física del material se imputó en la fila 83 (primera fila del material). Homologación: confianza base Alta + confianza SAP Alta → Alta. El material ocupa 6 filas en la hoja 1120 SJ (lote/almacén). La cantidad SAP y la física de esta vista son el total del material.</t>
        </is>
      </c>
    </row>
    <row r="200">
      <c r="A200" s="5" t="inlineStr">
        <is>
          <t>1000035</t>
        </is>
      </c>
      <c r="B200" s="5" t="inlineStr">
        <is>
          <t>SOLUCIÓN RINGER LACTATO 500 ML</t>
        </is>
      </c>
      <c r="C200" s="5" t="inlineStr">
        <is>
          <t>7545</t>
        </is>
      </c>
      <c r="D200" s="5" t="inlineStr">
        <is>
          <t>033</t>
        </is>
      </c>
      <c r="E200" s="5" t="inlineStr">
        <is>
          <t>ZMED</t>
        </is>
      </c>
      <c r="F200" s="5" t="inlineStr">
        <is>
          <t>1120</t>
        </is>
      </c>
      <c r="G200" s="5" t="inlineStr">
        <is>
          <t>2021</t>
        </is>
      </c>
      <c r="H200" s="5" t="inlineStr">
        <is>
          <t>C/U</t>
        </is>
      </c>
      <c r="I200" s="6" t="n">
        <v>60</v>
      </c>
      <c r="J200" s="6" t="n">
        <v>0</v>
      </c>
      <c r="K200" s="5" t="inlineStr">
        <is>
          <t>ARS</t>
        </is>
      </c>
      <c r="L200" s="48" t="n">
        <v>0</v>
      </c>
      <c r="M200" s="48" t="n">
        <v>129328.74</v>
      </c>
      <c r="N200" s="5">
        <f>IFERROR(VLOOKUP(E200,[1]Total!$D$1:$M$446,10,0),0)</f>
        <v/>
      </c>
      <c r="O200" s="11">
        <f>M200/SUM($M$2:$M$679)</f>
        <v/>
      </c>
      <c r="P200" s="49">
        <f>IFERROR(M200/I200,0)</f>
        <v/>
      </c>
      <c r="Q200" s="50" t="n"/>
      <c r="R200" s="8">
        <f>I200-Q200</f>
        <v/>
      </c>
      <c r="S200" s="49">
        <f>$AK200*R200</f>
        <v/>
      </c>
      <c r="U200" s="39" t="inlineStr">
        <is>
          <t>Stock SAP</t>
        </is>
      </c>
      <c r="V200" s="39" t="inlineStr">
        <is>
          <t>Medicamentos</t>
        </is>
      </c>
      <c r="W200" s="39" t="inlineStr">
        <is>
          <t>Dentro del alcance</t>
        </is>
      </c>
      <c r="X200" s="37" t="inlineStr">
        <is>
          <t>Alta</t>
        </is>
      </c>
      <c r="Y200" s="39" t="inlineStr">
        <is>
          <t>Homologado – confianza Alta</t>
        </is>
      </c>
      <c r="Z200" s="38" t="inlineStr">
        <is>
          <t>Dar de baja en SAP</t>
        </is>
      </c>
      <c r="AA200" s="39" t="inlineStr">
        <is>
          <t>MED169</t>
        </is>
      </c>
      <c r="AB200" s="39" t="inlineStr">
        <is>
          <t>Solución ringer lactato x 500 ml</t>
        </is>
      </c>
      <c r="AC200" s="39" t="inlineStr">
        <is>
          <t>Homologación por código Avain (master M13-003)</t>
        </is>
      </c>
      <c r="AD200" s="39" t="inlineStr">
        <is>
          <t>No</t>
        </is>
      </c>
      <c r="AE200" s="39" t="n"/>
      <c r="AF200" s="39" t="inlineStr">
        <is>
          <t>Sí</t>
        </is>
      </c>
      <c r="AG200" s="39" t="inlineStr">
        <is>
          <t>M13-003</t>
        </is>
      </c>
      <c r="AH200" s="51" t="n"/>
      <c r="AI200" s="51" t="n"/>
      <c r="AJ200" s="51" t="n"/>
      <c r="AK200" s="52" t="n">
        <v>2155.479031746032</v>
      </c>
      <c r="AL200" s="52" t="n"/>
      <c r="AM200" s="52" t="n"/>
      <c r="AN200" s="39" t="n"/>
      <c r="AO200" s="39" t="inlineStr">
        <is>
          <t>La cantidad física del material se imputó en la fila 83 (primera fila del material). Homologación: confianza base Alta + confianza SAP Alta → Alta. El material ocupa 6 filas en la hoja 1120 SJ (lote/almacén). La cantidad SAP y la física de esta vista son el total del material.</t>
        </is>
      </c>
    </row>
    <row r="201">
      <c r="A201" s="5" t="inlineStr">
        <is>
          <t>1000100</t>
        </is>
      </c>
      <c r="B201" s="5" t="inlineStr">
        <is>
          <t>FUROSEMIDA AMPOLLA DE 20 MG/2ML</t>
        </is>
      </c>
      <c r="C201" s="5" t="inlineStr">
        <is>
          <t>50307</t>
        </is>
      </c>
      <c r="D201" s="5" t="inlineStr">
        <is>
          <t>033</t>
        </is>
      </c>
      <c r="E201" s="5" t="inlineStr">
        <is>
          <t>ZMED</t>
        </is>
      </c>
      <c r="F201" s="5" t="inlineStr">
        <is>
          <t>1120</t>
        </is>
      </c>
      <c r="G201" s="5" t="inlineStr">
        <is>
          <t>2021</t>
        </is>
      </c>
      <c r="H201" s="5" t="inlineStr">
        <is>
          <t>C/U</t>
        </is>
      </c>
      <c r="I201" s="6" t="n">
        <v>60</v>
      </c>
      <c r="J201" s="6" t="n">
        <v>0</v>
      </c>
      <c r="K201" s="5" t="inlineStr">
        <is>
          <t>ARS</t>
        </is>
      </c>
      <c r="L201" s="48" t="n">
        <v>0</v>
      </c>
      <c r="M201" s="48" t="n">
        <v>18662.42</v>
      </c>
      <c r="N201" s="5">
        <f>IFERROR(VLOOKUP(E201,[1]Total!$D$1:$M$446,10,0),0)</f>
        <v/>
      </c>
      <c r="O201" s="11">
        <f>M201/SUM($M$2:$M$679)</f>
        <v/>
      </c>
      <c r="P201" s="49">
        <f>IFERROR(M201/I201,0)</f>
        <v/>
      </c>
      <c r="Q201" s="50" t="n"/>
      <c r="R201" s="8">
        <f>I201-Q201</f>
        <v/>
      </c>
      <c r="S201" s="49">
        <f>$AK201*R201</f>
        <v/>
      </c>
      <c r="U201" s="39" t="inlineStr">
        <is>
          <t>Stock SAP</t>
        </is>
      </c>
      <c r="V201" s="39" t="inlineStr">
        <is>
          <t>Medicamentos</t>
        </is>
      </c>
      <c r="W201" s="39" t="inlineStr">
        <is>
          <t>Dentro del alcance</t>
        </is>
      </c>
      <c r="X201" s="39" t="n"/>
      <c r="Y201" s="39" t="inlineStr">
        <is>
          <t>Sin recuento físico en el inventario de Avain</t>
        </is>
      </c>
      <c r="Z201" s="40" t="inlineStr">
        <is>
          <t>Sin recuento físico</t>
        </is>
      </c>
      <c r="AA201" s="39" t="n"/>
      <c r="AB201" s="39" t="n"/>
      <c r="AC201" s="39" t="n"/>
      <c r="AD201" s="39" t="n"/>
      <c r="AE201" s="39" t="n"/>
      <c r="AF201" s="39" t="n"/>
      <c r="AG201" s="39" t="n"/>
      <c r="AH201" s="51" t="n">
        <v>120</v>
      </c>
      <c r="AI201" s="51">
        <f>Q201</f>
        <v/>
      </c>
      <c r="AJ201" s="51">
        <f>$AH201-$AI201</f>
        <v/>
      </c>
      <c r="AK201" s="52" t="n">
        <v>311.0403333333333</v>
      </c>
      <c r="AL201" s="52">
        <f>$AJ201*$AK201</f>
        <v/>
      </c>
      <c r="AM201" s="52">
        <f>$AI201*$AK201</f>
        <v/>
      </c>
      <c r="AN201" s="39" t="n"/>
      <c r="AO201" s="39" t="inlineStr">
        <is>
          <t>El material ocupa 3 filas en la hoja 1120 SJ (lote/almacén). La cantidad SAP y la física de esta vista son el total del material.</t>
        </is>
      </c>
    </row>
    <row r="202">
      <c r="A202" s="5" t="inlineStr">
        <is>
          <t>1000244</t>
        </is>
      </c>
      <c r="B202" s="5" t="inlineStr">
        <is>
          <t>Hioscina Butilbromuro 10 mg,Dipirona AMP</t>
        </is>
      </c>
      <c r="C202" s="5" t="inlineStr">
        <is>
          <t>106-507</t>
        </is>
      </c>
      <c r="D202" s="5" t="inlineStr">
        <is>
          <t>033</t>
        </is>
      </c>
      <c r="E202" s="5" t="inlineStr">
        <is>
          <t>ZMED</t>
        </is>
      </c>
      <c r="F202" s="5" t="inlineStr">
        <is>
          <t>1120</t>
        </is>
      </c>
      <c r="G202" s="5" t="inlineStr">
        <is>
          <t>2021</t>
        </is>
      </c>
      <c r="H202" s="5" t="inlineStr">
        <is>
          <t>C/U</t>
        </is>
      </c>
      <c r="I202" s="6" t="n">
        <v>60</v>
      </c>
      <c r="J202" s="6" t="n">
        <v>0</v>
      </c>
      <c r="K202" s="5" t="inlineStr">
        <is>
          <t>ARS</t>
        </is>
      </c>
      <c r="L202" s="48" t="n">
        <v>0</v>
      </c>
      <c r="M202" s="48" t="n">
        <v>15120</v>
      </c>
      <c r="N202" s="5">
        <f>IFERROR(VLOOKUP(E202,[1]Total!$D$1:$M$446,10,0),0)</f>
        <v/>
      </c>
      <c r="O202" s="11">
        <f>M202/SUM($M$2:$M$679)</f>
        <v/>
      </c>
      <c r="P202" s="49">
        <f>IFERROR(M202/I202,0)</f>
        <v/>
      </c>
      <c r="Q202" s="50" t="n"/>
      <c r="R202" s="8">
        <f>I202-Q202</f>
        <v/>
      </c>
      <c r="S202" s="49">
        <f>$AK202*R202</f>
        <v/>
      </c>
      <c r="U202" s="39" t="inlineStr">
        <is>
          <t>Stock SAP</t>
        </is>
      </c>
      <c r="V202" s="39" t="inlineStr">
        <is>
          <t>Medicamentos</t>
        </is>
      </c>
      <c r="W202" s="39" t="inlineStr">
        <is>
          <t>Dentro del alcance</t>
        </is>
      </c>
      <c r="X202" s="39" t="n"/>
      <c r="Y202" s="39" t="inlineStr">
        <is>
          <t>Sin recuento físico en el inventario de Avain</t>
        </is>
      </c>
      <c r="Z202" s="40" t="inlineStr">
        <is>
          <t>Sin recuento físico</t>
        </is>
      </c>
      <c r="AA202" s="39" t="n"/>
      <c r="AB202" s="39" t="n"/>
      <c r="AC202" s="39" t="n"/>
      <c r="AD202" s="39" t="n"/>
      <c r="AE202" s="39" t="n"/>
      <c r="AF202" s="39" t="n"/>
      <c r="AG202" s="39" t="n"/>
      <c r="AH202" s="51" t="n">
        <v>60</v>
      </c>
      <c r="AI202" s="51">
        <f>Q202</f>
        <v/>
      </c>
      <c r="AJ202" s="51">
        <f>$AH202-$AI202</f>
        <v/>
      </c>
      <c r="AK202" s="52" t="n">
        <v>252</v>
      </c>
      <c r="AL202" s="52">
        <f>$AJ202*$AK202</f>
        <v/>
      </c>
      <c r="AM202" s="52">
        <f>$AI202*$AK202</f>
        <v/>
      </c>
      <c r="AN202" s="39" t="n"/>
      <c r="AO202" s="39" t="n"/>
    </row>
    <row r="203">
      <c r="A203" s="5" t="inlineStr">
        <is>
          <t>1000372</t>
        </is>
      </c>
      <c r="B203" s="5" t="inlineStr">
        <is>
          <t>BARRA LABIAL PROTECTORA</t>
        </is>
      </c>
      <c r="C203" s="5" t="inlineStr">
        <is>
          <t>00000</t>
        </is>
      </c>
      <c r="D203" s="5" t="inlineStr">
        <is>
          <t>033</t>
        </is>
      </c>
      <c r="E203" s="5" t="inlineStr">
        <is>
          <t>ZMED</t>
        </is>
      </c>
      <c r="F203" s="5" t="inlineStr">
        <is>
          <t>1120</t>
        </is>
      </c>
      <c r="G203" s="5" t="inlineStr">
        <is>
          <t>2021</t>
        </is>
      </c>
      <c r="H203" s="5" t="inlineStr">
        <is>
          <t>C/U</t>
        </is>
      </c>
      <c r="I203" s="6" t="n">
        <v>60</v>
      </c>
      <c r="J203" s="6" t="n">
        <v>0</v>
      </c>
      <c r="K203" s="5" t="inlineStr">
        <is>
          <t>ARS</t>
        </is>
      </c>
      <c r="L203" s="48" t="n">
        <v>0</v>
      </c>
      <c r="M203" s="48" t="n">
        <v>421243.21</v>
      </c>
      <c r="N203" s="5">
        <f>IFERROR(VLOOKUP(E203,[1]Total!$D$1:$M$446,10,0),0)</f>
        <v/>
      </c>
      <c r="O203" s="11">
        <f>M203/SUM($M$2:$M$679)</f>
        <v/>
      </c>
      <c r="P203" s="49">
        <f>IFERROR(M203/I203,0)</f>
        <v/>
      </c>
      <c r="Q203" s="50" t="n"/>
      <c r="R203" s="8">
        <f>I203-Q203</f>
        <v/>
      </c>
      <c r="S203" s="49">
        <f>$AK203*R203</f>
        <v/>
      </c>
      <c r="U203" s="39" t="inlineStr">
        <is>
          <t>Stock SAP</t>
        </is>
      </c>
      <c r="V203" s="39" t="inlineStr">
        <is>
          <t>Medicamentos</t>
        </is>
      </c>
      <c r="W203" s="39" t="inlineStr">
        <is>
          <t>Dentro del alcance</t>
        </is>
      </c>
      <c r="X203" s="39" t="n"/>
      <c r="Y203" s="39" t="inlineStr">
        <is>
          <t>Sin recuento físico en el inventario de Avain</t>
        </is>
      </c>
      <c r="Z203" s="40" t="inlineStr">
        <is>
          <t>Sin recuento físico</t>
        </is>
      </c>
      <c r="AA203" s="39" t="n"/>
      <c r="AB203" s="39" t="n"/>
      <c r="AC203" s="39" t="n"/>
      <c r="AD203" s="39" t="n"/>
      <c r="AE203" s="39" t="n"/>
      <c r="AF203" s="39" t="n"/>
      <c r="AG203" s="39" t="n"/>
      <c r="AH203" s="51" t="n">
        <v>109</v>
      </c>
      <c r="AI203" s="51">
        <f>Q203</f>
        <v/>
      </c>
      <c r="AJ203" s="51">
        <f>$AH203-$AI203</f>
        <v/>
      </c>
      <c r="AK203" s="52" t="n">
        <v>7020.720091743119</v>
      </c>
      <c r="AL203" s="52">
        <f>$AJ203*$AK203</f>
        <v/>
      </c>
      <c r="AM203" s="52">
        <f>$AI203*$AK203</f>
        <v/>
      </c>
      <c r="AN203" s="39" t="n"/>
      <c r="AO203" s="39" t="inlineStr">
        <is>
          <t>El material ocupa 4 filas en la hoja 1120 SJ (lote/almacén). La cantidad SAP y la física de esta vista son el total del material.</t>
        </is>
      </c>
    </row>
    <row r="204">
      <c r="A204" s="5" t="inlineStr">
        <is>
          <t>1000486</t>
        </is>
      </c>
      <c r="B204" s="5" t="inlineStr">
        <is>
          <t>AZITROMICINA 500 MG COMP</t>
        </is>
      </c>
      <c r="C204" s="5" t="inlineStr">
        <is>
          <t>38090824</t>
        </is>
      </c>
      <c r="D204" s="5" t="inlineStr">
        <is>
          <t>033</t>
        </is>
      </c>
      <c r="E204" s="5" t="inlineStr">
        <is>
          <t>ZMED</t>
        </is>
      </c>
      <c r="F204" s="5" t="inlineStr">
        <is>
          <t>1120</t>
        </is>
      </c>
      <c r="G204" s="5" t="inlineStr">
        <is>
          <t>2021</t>
        </is>
      </c>
      <c r="H204" s="5" t="inlineStr">
        <is>
          <t>C/U</t>
        </is>
      </c>
      <c r="I204" s="6" t="n">
        <v>60</v>
      </c>
      <c r="J204" s="6" t="n">
        <v>0</v>
      </c>
      <c r="K204" s="5" t="inlineStr">
        <is>
          <t>ARS</t>
        </is>
      </c>
      <c r="L204" s="48" t="n">
        <v>0</v>
      </c>
      <c r="M204" s="48" t="n">
        <v>26481.94</v>
      </c>
      <c r="N204" s="5">
        <f>IFERROR(VLOOKUP(E204,[1]Total!$D$1:$M$446,10,0),0)</f>
        <v/>
      </c>
      <c r="O204" s="11">
        <f>M204/SUM($M$2:$M$679)</f>
        <v/>
      </c>
      <c r="P204" s="49">
        <f>IFERROR(M204/I204,0)</f>
        <v/>
      </c>
      <c r="Q204" s="50" t="n"/>
      <c r="R204" s="8">
        <f>I204-Q204</f>
        <v/>
      </c>
      <c r="S204" s="49">
        <f>$AK204*R204</f>
        <v/>
      </c>
      <c r="U204" s="39" t="inlineStr">
        <is>
          <t>Stock SAP</t>
        </is>
      </c>
      <c r="V204" s="39" t="inlineStr">
        <is>
          <t>Medicamentos</t>
        </is>
      </c>
      <c r="W204" s="39" t="inlineStr">
        <is>
          <t>Dentro del alcance</t>
        </is>
      </c>
      <c r="X204" s="37" t="inlineStr">
        <is>
          <t>Alta</t>
        </is>
      </c>
      <c r="Y204" s="39" t="inlineStr">
        <is>
          <t>Homologado – confianza Alta</t>
        </is>
      </c>
      <c r="Z204" s="38" t="inlineStr">
        <is>
          <t>Dar de baja en SAP</t>
        </is>
      </c>
      <c r="AA204" s="39" t="inlineStr">
        <is>
          <t>MED18</t>
        </is>
      </c>
      <c r="AB204" s="39" t="inlineStr">
        <is>
          <t>Azitromicina Comp x 500 mg</t>
        </is>
      </c>
      <c r="AC204" s="39" t="inlineStr">
        <is>
          <t>Cruce por nomenclatura SAP</t>
        </is>
      </c>
      <c r="AD204" s="39" t="inlineStr">
        <is>
          <t>No</t>
        </is>
      </c>
      <c r="AE204" s="39" t="n"/>
      <c r="AF204" s="39" t="inlineStr">
        <is>
          <t>Sí</t>
        </is>
      </c>
      <c r="AG204" s="39" t="n"/>
      <c r="AH204" s="51" t="n"/>
      <c r="AI204" s="51" t="n"/>
      <c r="AJ204" s="51" t="n"/>
      <c r="AK204" s="52" t="n">
        <v>441.3656707317073</v>
      </c>
      <c r="AL204" s="52" t="n"/>
      <c r="AM204" s="52" t="n"/>
      <c r="AN204" s="39" t="n"/>
      <c r="AO204" s="39" t="inlineStr">
        <is>
          <t>La cantidad física del material se imputó en la fila 170 (primera fila del material). Cruce por nomenclatura: dosis coincide; similitud 0.95. El material ocupa 3 filas en la hoja 1120 SJ (lote/almacén). La cantidad SAP y la física de esta vista son el total del material.</t>
        </is>
      </c>
    </row>
    <row r="205">
      <c r="A205" s="5" t="inlineStr">
        <is>
          <t>1000509</t>
        </is>
      </c>
      <c r="B205" s="5" t="inlineStr">
        <is>
          <t>DICLOFENAC + PRIDINOL</t>
        </is>
      </c>
      <c r="C205" s="5" t="inlineStr">
        <is>
          <t>210</t>
        </is>
      </c>
      <c r="D205" s="5" t="inlineStr">
        <is>
          <t>033</t>
        </is>
      </c>
      <c r="E205" s="5" t="inlineStr">
        <is>
          <t>ZMED</t>
        </is>
      </c>
      <c r="F205" s="5" t="inlineStr">
        <is>
          <t>1120</t>
        </is>
      </c>
      <c r="G205" s="5" t="inlineStr">
        <is>
          <t>2021</t>
        </is>
      </c>
      <c r="H205" s="5" t="inlineStr">
        <is>
          <t>C/U</t>
        </is>
      </c>
      <c r="I205" s="6" t="n">
        <v>60</v>
      </c>
      <c r="J205" s="6" t="n">
        <v>0</v>
      </c>
      <c r="K205" s="5" t="inlineStr">
        <is>
          <t>ARS</t>
        </is>
      </c>
      <c r="L205" s="48" t="n">
        <v>0</v>
      </c>
      <c r="M205" s="48" t="n">
        <v>24885.25</v>
      </c>
      <c r="N205" s="5">
        <f>IFERROR(VLOOKUP(E205,[1]Total!$D$1:$M$446,10,0),0)</f>
        <v/>
      </c>
      <c r="O205" s="11">
        <f>M205/SUM($M$2:$M$679)</f>
        <v/>
      </c>
      <c r="P205" s="49">
        <f>IFERROR(M205/I205,0)</f>
        <v/>
      </c>
      <c r="Q205" s="50" t="n"/>
      <c r="R205" s="8">
        <f>I205-Q205</f>
        <v/>
      </c>
      <c r="S205" s="49">
        <f>$AK205*R205</f>
        <v/>
      </c>
      <c r="U205" s="39" t="inlineStr">
        <is>
          <t>Stock SAP</t>
        </is>
      </c>
      <c r="V205" s="39" t="inlineStr">
        <is>
          <t>Medicamentos</t>
        </is>
      </c>
      <c r="W205" s="39" t="inlineStr">
        <is>
          <t>Dentro del alcance</t>
        </is>
      </c>
      <c r="X205" s="39" t="n"/>
      <c r="Y205" s="39" t="inlineStr">
        <is>
          <t>Sin recuento físico en el inventario de Avain</t>
        </is>
      </c>
      <c r="Z205" s="40" t="inlineStr">
        <is>
          <t>Sin recuento físico</t>
        </is>
      </c>
      <c r="AA205" s="39" t="n"/>
      <c r="AB205" s="39" t="n"/>
      <c r="AC205" s="39" t="n"/>
      <c r="AD205" s="39" t="n"/>
      <c r="AE205" s="39" t="n"/>
      <c r="AF205" s="39" t="n"/>
      <c r="AG205" s="39" t="n"/>
      <c r="AH205" s="51" t="n"/>
      <c r="AI205" s="51" t="n"/>
      <c r="AJ205" s="51" t="n"/>
      <c r="AK205" s="52" t="n">
        <v>414.7542437923249</v>
      </c>
      <c r="AL205" s="52" t="n"/>
      <c r="AM205" s="52" t="n"/>
      <c r="AN205" s="39" t="n"/>
      <c r="AO205" s="39" t="inlineStr">
        <is>
          <t>El material ocupa 7 filas en la hoja 1120 SJ (lote/almacén). La cantidad SAP y la física de esta vista son el total del material.</t>
        </is>
      </c>
    </row>
    <row r="206">
      <c r="A206" s="5" t="inlineStr">
        <is>
          <t>1005103</t>
        </is>
      </c>
      <c r="B206" s="5" t="inlineStr">
        <is>
          <t>CLONAZEPAM 2MG COMPRIMIDO</t>
        </is>
      </c>
      <c r="C206" s="5" t="inlineStr">
        <is>
          <t>00000</t>
        </is>
      </c>
      <c r="D206" s="5" t="inlineStr">
        <is>
          <t>033</t>
        </is>
      </c>
      <c r="E206" s="5" t="inlineStr">
        <is>
          <t>ZMED</t>
        </is>
      </c>
      <c r="F206" s="5" t="inlineStr">
        <is>
          <t>1120</t>
        </is>
      </c>
      <c r="G206" s="5" t="inlineStr">
        <is>
          <t>2021</t>
        </is>
      </c>
      <c r="H206" s="5" t="inlineStr">
        <is>
          <t>C/U</t>
        </is>
      </c>
      <c r="I206" s="6" t="n">
        <v>60</v>
      </c>
      <c r="J206" s="6" t="n">
        <v>0</v>
      </c>
      <c r="K206" s="5" t="inlineStr">
        <is>
          <t>ARS</t>
        </is>
      </c>
      <c r="L206" s="48" t="n">
        <v>0</v>
      </c>
      <c r="M206" s="48" t="n">
        <v>1881.6</v>
      </c>
      <c r="N206" s="5">
        <f>IFERROR(VLOOKUP(E206,[1]Total!$D$1:$M$446,10,0),0)</f>
        <v/>
      </c>
      <c r="O206" s="11">
        <f>M206/SUM($M$2:$M$679)</f>
        <v/>
      </c>
      <c r="P206" s="49">
        <f>IFERROR(M206/I206,0)</f>
        <v/>
      </c>
      <c r="Q206" s="50" t="n"/>
      <c r="R206" s="8">
        <f>I206-Q206</f>
        <v/>
      </c>
      <c r="S206" s="49">
        <f>$AK206*R206</f>
        <v/>
      </c>
      <c r="U206" s="39" t="inlineStr">
        <is>
          <t>Stock SAP</t>
        </is>
      </c>
      <c r="V206" s="39" t="inlineStr">
        <is>
          <t>Medicamentos</t>
        </is>
      </c>
      <c r="W206" s="39" t="inlineStr">
        <is>
          <t>Dentro del alcance</t>
        </is>
      </c>
      <c r="X206" s="39" t="n"/>
      <c r="Y206" s="39" t="inlineStr">
        <is>
          <t>Sin recuento físico en el inventario de Avain</t>
        </is>
      </c>
      <c r="Z206" s="40" t="inlineStr">
        <is>
          <t>Sin recuento físico</t>
        </is>
      </c>
      <c r="AA206" s="39" t="n"/>
      <c r="AB206" s="39" t="n"/>
      <c r="AC206" s="39" t="n"/>
      <c r="AD206" s="39" t="n"/>
      <c r="AE206" s="39" t="n"/>
      <c r="AF206" s="39" t="n"/>
      <c r="AG206" s="39" t="n"/>
      <c r="AH206" s="51" t="n">
        <v>60</v>
      </c>
      <c r="AI206" s="51">
        <f>Q206</f>
        <v/>
      </c>
      <c r="AJ206" s="51">
        <f>$AH206-$AI206</f>
        <v/>
      </c>
      <c r="AK206" s="52" t="n">
        <v>31.36</v>
      </c>
      <c r="AL206" s="52">
        <f>$AJ206*$AK206</f>
        <v/>
      </c>
      <c r="AM206" s="52">
        <f>$AI206*$AK206</f>
        <v/>
      </c>
      <c r="AN206" s="39" t="n"/>
      <c r="AO206" s="39" t="n"/>
    </row>
    <row r="207">
      <c r="A207" s="5" t="inlineStr">
        <is>
          <t>1005276</t>
        </is>
      </c>
      <c r="B207" s="5" t="inlineStr">
        <is>
          <t>LORAZEPAM 2.5MG COMP</t>
        </is>
      </c>
      <c r="C207" s="5" t="inlineStr">
        <is>
          <t>00000</t>
        </is>
      </c>
      <c r="D207" s="5" t="inlineStr">
        <is>
          <t>033</t>
        </is>
      </c>
      <c r="E207" s="5" t="inlineStr">
        <is>
          <t>ZMED</t>
        </is>
      </c>
      <c r="F207" s="5" t="inlineStr">
        <is>
          <t>1120</t>
        </is>
      </c>
      <c r="G207" s="5" t="inlineStr">
        <is>
          <t>2021</t>
        </is>
      </c>
      <c r="H207" s="5" t="inlineStr">
        <is>
          <t>C/U</t>
        </is>
      </c>
      <c r="I207" s="6" t="n">
        <v>60</v>
      </c>
      <c r="J207" s="6" t="n">
        <v>0</v>
      </c>
      <c r="K207" s="5" t="inlineStr">
        <is>
          <t>ARS</t>
        </is>
      </c>
      <c r="L207" s="48" t="n">
        <v>0</v>
      </c>
      <c r="M207" s="48" t="n">
        <v>2563.8</v>
      </c>
      <c r="N207" s="5">
        <f>IFERROR(VLOOKUP(E207,[1]Total!$D$1:$M$446,10,0),0)</f>
        <v/>
      </c>
      <c r="O207" s="11">
        <f>M207/SUM($M$2:$M$679)</f>
        <v/>
      </c>
      <c r="P207" s="49">
        <f>IFERROR(M207/I207,0)</f>
        <v/>
      </c>
      <c r="Q207" s="50" t="n"/>
      <c r="R207" s="8">
        <f>I207-Q207</f>
        <v/>
      </c>
      <c r="S207" s="49">
        <f>$AK207*R207</f>
        <v/>
      </c>
      <c r="U207" s="39" t="inlineStr">
        <is>
          <t>Stock SAP</t>
        </is>
      </c>
      <c r="V207" s="39" t="inlineStr">
        <is>
          <t>Medicamentos</t>
        </is>
      </c>
      <c r="W207" s="39" t="inlineStr">
        <is>
          <t>Dentro del alcance</t>
        </is>
      </c>
      <c r="X207" s="39" t="n"/>
      <c r="Y207" s="39" t="inlineStr">
        <is>
          <t>Sin recuento físico en el inventario de Avain</t>
        </is>
      </c>
      <c r="Z207" s="40" t="inlineStr">
        <is>
          <t>Sin recuento físico</t>
        </is>
      </c>
      <c r="AA207" s="39" t="n"/>
      <c r="AB207" s="39" t="n"/>
      <c r="AC207" s="39" t="n"/>
      <c r="AD207" s="39" t="n"/>
      <c r="AE207" s="39" t="n"/>
      <c r="AF207" s="39" t="n"/>
      <c r="AG207" s="39" t="n"/>
      <c r="AH207" s="51" t="n">
        <v>60</v>
      </c>
      <c r="AI207" s="51">
        <f>Q207</f>
        <v/>
      </c>
      <c r="AJ207" s="51">
        <f>$AH207-$AI207</f>
        <v/>
      </c>
      <c r="AK207" s="52" t="n">
        <v>42.73</v>
      </c>
      <c r="AL207" s="52">
        <f>$AJ207*$AK207</f>
        <v/>
      </c>
      <c r="AM207" s="52">
        <f>$AI207*$AK207</f>
        <v/>
      </c>
      <c r="AN207" s="39" t="n"/>
      <c r="AO207" s="39" t="n"/>
    </row>
    <row r="208">
      <c r="A208" s="5" t="inlineStr">
        <is>
          <t>2000003</t>
        </is>
      </c>
      <c r="B208" s="5" t="inlineStr">
        <is>
          <t>CATETER INTRAVENOSO 16G T/ABBOCATH</t>
        </is>
      </c>
      <c r="C208" s="5" t="n"/>
      <c r="D208" s="5" t="inlineStr">
        <is>
          <t>033</t>
        </is>
      </c>
      <c r="E208" s="5" t="inlineStr">
        <is>
          <t>ZDES</t>
        </is>
      </c>
      <c r="F208" s="5" t="inlineStr">
        <is>
          <t>1120</t>
        </is>
      </c>
      <c r="G208" s="5" t="inlineStr">
        <is>
          <t>2021</t>
        </is>
      </c>
      <c r="H208" s="5" t="inlineStr">
        <is>
          <t>C/U</t>
        </is>
      </c>
      <c r="I208" s="6" t="n">
        <v>60</v>
      </c>
      <c r="J208" s="6" t="n">
        <v>0</v>
      </c>
      <c r="K208" s="5" t="inlineStr">
        <is>
          <t>ARS</t>
        </is>
      </c>
      <c r="L208" s="48" t="n">
        <v>0</v>
      </c>
      <c r="M208" s="48" t="n">
        <v>12857.9</v>
      </c>
      <c r="N208" s="5">
        <f>IFERROR(VLOOKUP(E208,[1]Total!$D$1:$M$446,10,0),0)</f>
        <v/>
      </c>
      <c r="O208" s="11">
        <f>M208/SUM($M$2:$M$679)</f>
        <v/>
      </c>
      <c r="P208" s="49">
        <f>IFERROR(M208/I208,0)</f>
        <v/>
      </c>
      <c r="Q208" s="50" t="n">
        <v>202</v>
      </c>
      <c r="R208" s="8">
        <f>I208-Q208</f>
        <v/>
      </c>
      <c r="S208" s="49">
        <f>$AK208*R208</f>
        <v/>
      </c>
      <c r="U208" s="39" t="inlineStr">
        <is>
          <t>Stock SAP</t>
        </is>
      </c>
      <c r="V208" s="39" t="inlineStr">
        <is>
          <t>Descartables</t>
        </is>
      </c>
      <c r="W208" s="39" t="inlineStr">
        <is>
          <t>Dentro del alcance</t>
        </is>
      </c>
      <c r="X208" s="37" t="inlineStr">
        <is>
          <t>Alta</t>
        </is>
      </c>
      <c r="Y208" s="39" t="inlineStr">
        <is>
          <t>Homologado – confianza Alta</t>
        </is>
      </c>
      <c r="Z208" s="37" t="inlineStr">
        <is>
          <t>Dar de alta en SAP</t>
        </is>
      </c>
      <c r="AA208" s="39" t="inlineStr">
        <is>
          <t>DESC2</t>
        </is>
      </c>
      <c r="AB208" s="39" t="inlineStr">
        <is>
          <t>Abbocath Nº 16</t>
        </is>
      </c>
      <c r="AC208" s="39" t="inlineStr">
        <is>
          <t>Homologación por código Avain (master D-126)</t>
        </is>
      </c>
      <c r="AD208" s="39" t="inlineStr">
        <is>
          <t>Sí</t>
        </is>
      </c>
      <c r="AE208" s="39" t="inlineStr">
        <is>
          <t>2000003, 2001218</t>
        </is>
      </c>
      <c r="AF208" s="39" t="inlineStr">
        <is>
          <t>Sí</t>
        </is>
      </c>
      <c r="AG208" s="39" t="inlineStr">
        <is>
          <t>D-126</t>
        </is>
      </c>
      <c r="AH208" s="51" t="n">
        <v>60</v>
      </c>
      <c r="AI208" s="51">
        <f>Q208</f>
        <v/>
      </c>
      <c r="AJ208" s="51">
        <f>$AH208-$AI208</f>
        <v/>
      </c>
      <c r="AK208" s="52" t="n">
        <v>214.2983333333333</v>
      </c>
      <c r="AL208" s="52">
        <f>$AJ208*$AK208</f>
        <v/>
      </c>
      <c r="AM208" s="52">
        <f>$AI208*$AK208</f>
        <v/>
      </c>
      <c r="AN208" s="39" t="n"/>
      <c r="AO208" s="39" t="inlineStr">
        <is>
          <t>Homologación: confianza base Alta + confianza SAP Alta → Alta. El cruce SAP–Avain identificó 2 códigos SAP como posibles equivalentes del mismo ítem de Avain (2000003, 2001218). Se imputó al primero (lógica BUSCARV); requiere validación posterior.</t>
        </is>
      </c>
    </row>
    <row r="209">
      <c r="A209" s="5" t="inlineStr">
        <is>
          <t>3001350</t>
        </is>
      </c>
      <c r="B209" s="5" t="inlineStr">
        <is>
          <t>GUANTE DE NITRILO TEJIDO</t>
        </is>
      </c>
      <c r="C209" s="5" t="n"/>
      <c r="D209" s="5" t="inlineStr">
        <is>
          <t>INDU</t>
        </is>
      </c>
      <c r="E209" s="5" t="inlineStr">
        <is>
          <t>ZUNI</t>
        </is>
      </c>
      <c r="F209" s="5" t="inlineStr">
        <is>
          <t>1120</t>
        </is>
      </c>
      <c r="G209" s="5" t="inlineStr">
        <is>
          <t>2021</t>
        </is>
      </c>
      <c r="H209" s="5" t="inlineStr">
        <is>
          <t>C/U</t>
        </is>
      </c>
      <c r="I209" s="6" t="n">
        <v>60</v>
      </c>
      <c r="J209" s="6" t="n">
        <v>0</v>
      </c>
      <c r="K209" s="5" t="inlineStr">
        <is>
          <t>ARS</t>
        </is>
      </c>
      <c r="L209" s="48" t="n">
        <v>0</v>
      </c>
      <c r="M209" s="48" t="n">
        <v>425869.2</v>
      </c>
      <c r="N209" s="5">
        <f>IFERROR(VLOOKUP(E209,[1]Total!$D$1:$M$446,10,0),0)</f>
        <v/>
      </c>
      <c r="O209" s="11">
        <f>M209/SUM($M$2:$M$679)</f>
        <v/>
      </c>
      <c r="P209" s="49">
        <f>IFERROR(M209/I209,0)</f>
        <v/>
      </c>
      <c r="Q209" s="50" t="n"/>
      <c r="R209" s="8">
        <f>I209-Q209</f>
        <v/>
      </c>
      <c r="S209" s="49">
        <f>$AK209*R209</f>
        <v/>
      </c>
      <c r="U209" s="39" t="inlineStr">
        <is>
          <t>Stock SAP</t>
        </is>
      </c>
      <c r="V209" s="39" t="inlineStr">
        <is>
          <t>Uniformes</t>
        </is>
      </c>
      <c r="W209" s="39" t="inlineStr">
        <is>
          <t>Fuera del alcance</t>
        </is>
      </c>
      <c r="X209" s="39" t="n"/>
      <c r="Y209" s="39" t="inlineStr">
        <is>
          <t>No aplica: uniformes, clasificación que el inventario físico de Farmacia no releva</t>
        </is>
      </c>
      <c r="Z209" s="40" t="inlineStr">
        <is>
          <t>Fuera del alcance del inventario físico</t>
        </is>
      </c>
      <c r="AA209" s="39" t="n"/>
      <c r="AB209" s="39" t="n"/>
      <c r="AC209" s="39" t="n"/>
      <c r="AD209" s="39" t="n"/>
      <c r="AE209" s="39" t="n"/>
      <c r="AF209" s="39" t="n"/>
      <c r="AG209" s="39" t="n"/>
      <c r="AH209" s="51" t="n">
        <v>60</v>
      </c>
      <c r="AI209" s="51">
        <f>Q209</f>
        <v/>
      </c>
      <c r="AJ209" s="51">
        <f>$AH209-$AI209</f>
        <v/>
      </c>
      <c r="AK209" s="52" t="n">
        <v>7097.820000000001</v>
      </c>
      <c r="AL209" s="52">
        <f>$AJ209*$AK209</f>
        <v/>
      </c>
      <c r="AM209" s="52">
        <f>$AI209*$AK209</f>
        <v/>
      </c>
      <c r="AN209" s="39" t="n"/>
      <c r="AO209" s="39" t="n"/>
    </row>
    <row r="210">
      <c r="A210" s="5" t="inlineStr">
        <is>
          <t>3002056</t>
        </is>
      </c>
      <c r="B210" s="5" t="inlineStr">
        <is>
          <t>GUANTES DE VAQUETA (PAR)</t>
        </is>
      </c>
      <c r="C210" s="5" t="n"/>
      <c r="D210" s="5" t="inlineStr">
        <is>
          <t>INDU</t>
        </is>
      </c>
      <c r="E210" s="5" t="inlineStr">
        <is>
          <t>ZUNI</t>
        </is>
      </c>
      <c r="F210" s="5" t="inlineStr">
        <is>
          <t>1120</t>
        </is>
      </c>
      <c r="G210" s="5" t="inlineStr">
        <is>
          <t>2040</t>
        </is>
      </c>
      <c r="H210" s="5" t="inlineStr">
        <is>
          <t>C/U</t>
        </is>
      </c>
      <c r="I210" s="6" t="n">
        <v>60</v>
      </c>
      <c r="J210" s="6" t="n">
        <v>0</v>
      </c>
      <c r="K210" s="5" t="inlineStr">
        <is>
          <t>ARS</t>
        </is>
      </c>
      <c r="L210" s="48" t="n">
        <v>0</v>
      </c>
      <c r="M210" s="48" t="n">
        <v>422478</v>
      </c>
      <c r="N210" s="5">
        <f>IFERROR(VLOOKUP(E210,[1]Total!$D$1:$M$446,10,0),0)</f>
        <v/>
      </c>
      <c r="O210" s="11">
        <f>M210/SUM($M$2:$M$679)</f>
        <v/>
      </c>
      <c r="P210" s="49">
        <f>IFERROR(M210/I210,0)</f>
        <v/>
      </c>
      <c r="Q210" s="50" t="n"/>
      <c r="R210" s="8">
        <f>I210-Q210</f>
        <v/>
      </c>
      <c r="S210" s="49">
        <f>$AK210*R210</f>
        <v/>
      </c>
      <c r="U210" s="39" t="inlineStr">
        <is>
          <t>Stock SAP</t>
        </is>
      </c>
      <c r="V210" s="39" t="inlineStr">
        <is>
          <t>Uniformes</t>
        </is>
      </c>
      <c r="W210" s="39" t="inlineStr">
        <is>
          <t>Fuera del alcance</t>
        </is>
      </c>
      <c r="X210" s="39" t="n"/>
      <c r="Y210" s="39" t="inlineStr">
        <is>
          <t>No aplica: uniformes, clasificación que el inventario físico de Farmacia no releva</t>
        </is>
      </c>
      <c r="Z210" s="40" t="inlineStr">
        <is>
          <t>Fuera del alcance del inventario físico</t>
        </is>
      </c>
      <c r="AA210" s="39" t="n"/>
      <c r="AB210" s="39" t="n"/>
      <c r="AC210" s="39" t="n"/>
      <c r="AD210" s="39" t="n"/>
      <c r="AE210" s="39" t="n"/>
      <c r="AF210" s="39" t="n"/>
      <c r="AG210" s="39" t="n"/>
      <c r="AH210" s="51" t="n">
        <v>60</v>
      </c>
      <c r="AI210" s="51">
        <f>Q210</f>
        <v/>
      </c>
      <c r="AJ210" s="51">
        <f>$AH210-$AI210</f>
        <v/>
      </c>
      <c r="AK210" s="52" t="n">
        <v>7041.3</v>
      </c>
      <c r="AL210" s="52">
        <f>$AJ210*$AK210</f>
        <v/>
      </c>
      <c r="AM210" s="52">
        <f>$AI210*$AK210</f>
        <v/>
      </c>
      <c r="AN210" s="39" t="n"/>
      <c r="AO210" s="39" t="n"/>
    </row>
    <row r="211">
      <c r="A211" s="5" t="inlineStr">
        <is>
          <t>1000124</t>
        </is>
      </c>
      <c r="B211" s="5" t="inlineStr">
        <is>
          <t>IBUPROFENO COMP 600MG</t>
        </is>
      </c>
      <c r="C211" s="5" t="inlineStr">
        <is>
          <t>6173</t>
        </is>
      </c>
      <c r="D211" s="5" t="inlineStr">
        <is>
          <t>033</t>
        </is>
      </c>
      <c r="E211" s="5" t="inlineStr">
        <is>
          <t>ZMED</t>
        </is>
      </c>
      <c r="F211" s="5" t="inlineStr">
        <is>
          <t>1120</t>
        </is>
      </c>
      <c r="G211" s="5" t="inlineStr">
        <is>
          <t>2021</t>
        </is>
      </c>
      <c r="H211" s="5" t="inlineStr">
        <is>
          <t>C/U</t>
        </is>
      </c>
      <c r="I211" s="6" t="n">
        <v>56</v>
      </c>
      <c r="J211" s="6" t="n">
        <v>0</v>
      </c>
      <c r="K211" s="5" t="inlineStr">
        <is>
          <t>ARS</t>
        </is>
      </c>
      <c r="L211" s="48" t="n">
        <v>0</v>
      </c>
      <c r="M211" s="48" t="n">
        <v>3521.91</v>
      </c>
      <c r="N211" s="5">
        <f>IFERROR(VLOOKUP(E211,[1]Total!$D$1:$M$446,10,0),0)</f>
        <v/>
      </c>
      <c r="O211" s="11">
        <f>M211/SUM($M$2:$M$679)</f>
        <v/>
      </c>
      <c r="P211" s="49">
        <f>IFERROR(M211/I211,0)</f>
        <v/>
      </c>
      <c r="Q211" s="50" t="n"/>
      <c r="R211" s="8">
        <f>I211-Q211</f>
        <v/>
      </c>
      <c r="S211" s="49">
        <f>$AK211*R211</f>
        <v/>
      </c>
      <c r="U211" s="39" t="inlineStr">
        <is>
          <t>Stock SAP</t>
        </is>
      </c>
      <c r="V211" s="39" t="inlineStr">
        <is>
          <t>Medicamentos</t>
        </is>
      </c>
      <c r="W211" s="39" t="inlineStr">
        <is>
          <t>Dentro del alcance</t>
        </is>
      </c>
      <c r="X211" s="37" t="inlineStr">
        <is>
          <t>Alta</t>
        </is>
      </c>
      <c r="Y211" s="39" t="inlineStr">
        <is>
          <t>Homologado – confianza Alta</t>
        </is>
      </c>
      <c r="Z211" s="38" t="inlineStr">
        <is>
          <t>Dar de baja en SAP</t>
        </is>
      </c>
      <c r="AA211" s="39" t="inlineStr">
        <is>
          <t>MED102</t>
        </is>
      </c>
      <c r="AB211" s="39" t="inlineStr">
        <is>
          <t>Ibuprofeno Comp x 600 mg</t>
        </is>
      </c>
      <c r="AC211" s="39" t="inlineStr">
        <is>
          <t>Homologación por código Avain (master M01-005)</t>
        </is>
      </c>
      <c r="AD211" s="39" t="inlineStr">
        <is>
          <t>No</t>
        </is>
      </c>
      <c r="AE211" s="39" t="n"/>
      <c r="AF211" s="39" t="inlineStr">
        <is>
          <t>Sí</t>
        </is>
      </c>
      <c r="AG211" s="39" t="inlineStr">
        <is>
          <t>M01-005</t>
        </is>
      </c>
      <c r="AH211" s="51" t="n"/>
      <c r="AI211" s="51" t="n"/>
      <c r="AJ211" s="51" t="n"/>
      <c r="AK211" s="52" t="n">
        <v>62.89131818181817</v>
      </c>
      <c r="AL211" s="52" t="n"/>
      <c r="AM211" s="52" t="n"/>
      <c r="AN211" s="39" t="n"/>
      <c r="AO211" s="39" t="inlineStr">
        <is>
          <t>La cantidad física del material se imputó en la fila 13 (primera fila del material). Homologación: confianza base Alta + confianza SAP Alta → Alta. El material ocupa 16 filas en la hoja 1120 SJ (lote/almacén). La cantidad SAP y la física de esta vista son el total del material.</t>
        </is>
      </c>
    </row>
    <row r="212">
      <c r="A212" s="5" t="inlineStr">
        <is>
          <t>1000371</t>
        </is>
      </c>
      <c r="B212" s="5" t="inlineStr">
        <is>
          <t>PROTECTOR SOLAR</t>
        </is>
      </c>
      <c r="C212" s="5" t="inlineStr">
        <is>
          <t>00000</t>
        </is>
      </c>
      <c r="D212" s="5" t="inlineStr">
        <is>
          <t>033</t>
        </is>
      </c>
      <c r="E212" s="5" t="inlineStr">
        <is>
          <t>ZMED</t>
        </is>
      </c>
      <c r="F212" s="5" t="inlineStr">
        <is>
          <t>1120</t>
        </is>
      </c>
      <c r="G212" s="5" t="inlineStr">
        <is>
          <t>2021</t>
        </is>
      </c>
      <c r="H212" s="5" t="inlineStr">
        <is>
          <t>C/U</t>
        </is>
      </c>
      <c r="I212" s="6" t="n">
        <v>55</v>
      </c>
      <c r="J212" s="6" t="n">
        <v>0</v>
      </c>
      <c r="K212" s="5" t="inlineStr">
        <is>
          <t>ARS</t>
        </is>
      </c>
      <c r="L212" s="48" t="n">
        <v>0</v>
      </c>
      <c r="M212" s="48" t="n">
        <v>794344.33</v>
      </c>
      <c r="N212" s="5">
        <f>IFERROR(VLOOKUP(E212,[1]Total!$D$1:$M$446,10,0),0)</f>
        <v/>
      </c>
      <c r="O212" s="11">
        <f>M212/SUM($M$2:$M$679)</f>
        <v/>
      </c>
      <c r="P212" s="49">
        <f>IFERROR(M212/I212,0)</f>
        <v/>
      </c>
      <c r="Q212" s="50" t="n">
        <v>9</v>
      </c>
      <c r="R212" s="8">
        <f>I212-Q212</f>
        <v/>
      </c>
      <c r="S212" s="49">
        <f>$AK212*R212</f>
        <v/>
      </c>
      <c r="U212" s="39" t="inlineStr">
        <is>
          <t>Stock SAP</t>
        </is>
      </c>
      <c r="V212" s="39" t="inlineStr">
        <is>
          <t>Medicamentos</t>
        </is>
      </c>
      <c r="W212" s="39" t="inlineStr">
        <is>
          <t>Dentro del alcance</t>
        </is>
      </c>
      <c r="X212" s="37" t="inlineStr">
        <is>
          <t>Alta</t>
        </is>
      </c>
      <c r="Y212" s="39" t="inlineStr">
        <is>
          <t>Homologado – confianza Alta</t>
        </is>
      </c>
      <c r="Z212" s="38" t="inlineStr">
        <is>
          <t>Dar de baja en SAP</t>
        </is>
      </c>
      <c r="AA212" s="39" t="inlineStr">
        <is>
          <t>DESC290</t>
        </is>
      </c>
      <c r="AB212" s="39" t="inlineStr">
        <is>
          <t>Protector solar Labial</t>
        </is>
      </c>
      <c r="AC212" s="39" t="inlineStr">
        <is>
          <t>Cruce por nomenclatura SAP</t>
        </is>
      </c>
      <c r="AD212" s="39" t="inlineStr">
        <is>
          <t>No</t>
        </is>
      </c>
      <c r="AE212" s="39" t="n"/>
      <c r="AF212" s="39" t="inlineStr">
        <is>
          <t>No</t>
        </is>
      </c>
      <c r="AG212" s="39" t="n"/>
      <c r="AH212" s="51" t="n">
        <v>73</v>
      </c>
      <c r="AI212" s="51">
        <f>Q212</f>
        <v/>
      </c>
      <c r="AJ212" s="51">
        <f>$AH212-$AI212</f>
        <v/>
      </c>
      <c r="AK212" s="52" t="n">
        <v>14442.62410958904</v>
      </c>
      <c r="AL212" s="52">
        <f>$AJ212*$AK212</f>
        <v/>
      </c>
      <c r="AM212" s="52">
        <f>$AI212*$AK212</f>
        <v/>
      </c>
      <c r="AN212" s="39" t="n"/>
      <c r="AO212" s="39" t="inlineStr">
        <is>
          <t>Cruce por nomenclatura: similitud 0.86. El material ocupa 3 filas en la hoja 1120 SJ (lote/almacén). La cantidad SAP y la física de esta vista son el total del material.</t>
        </is>
      </c>
    </row>
    <row r="213">
      <c r="A213" s="5" t="inlineStr">
        <is>
          <t>1000784</t>
        </is>
      </c>
      <c r="B213" s="5" t="inlineStr">
        <is>
          <t>LAGRIMAS NATURALES GOTAS OFTALM</t>
        </is>
      </c>
      <c r="C213" s="5" t="inlineStr">
        <is>
          <t>00000</t>
        </is>
      </c>
      <c r="D213" s="5" t="inlineStr">
        <is>
          <t>033</t>
        </is>
      </c>
      <c r="E213" s="5" t="inlineStr">
        <is>
          <t>ZMED</t>
        </is>
      </c>
      <c r="F213" s="5" t="inlineStr">
        <is>
          <t>1120</t>
        </is>
      </c>
      <c r="G213" s="5" t="inlineStr">
        <is>
          <t>2021</t>
        </is>
      </c>
      <c r="H213" s="5" t="inlineStr">
        <is>
          <t>C/U</t>
        </is>
      </c>
      <c r="I213" s="6" t="n">
        <v>55</v>
      </c>
      <c r="J213" s="6" t="n">
        <v>0</v>
      </c>
      <c r="K213" s="5" t="inlineStr">
        <is>
          <t>ARS</t>
        </is>
      </c>
      <c r="L213" s="48" t="n">
        <v>0</v>
      </c>
      <c r="M213" s="48" t="n">
        <v>270372.59</v>
      </c>
      <c r="N213" s="5">
        <f>IFERROR(VLOOKUP(E213,[1]Total!$D$1:$M$446,10,0),0)</f>
        <v/>
      </c>
      <c r="O213" s="11">
        <f>M213/SUM($M$2:$M$679)</f>
        <v/>
      </c>
      <c r="P213" s="49">
        <f>IFERROR(M213/I213,0)</f>
        <v/>
      </c>
      <c r="Q213" s="50" t="n">
        <v>2</v>
      </c>
      <c r="R213" s="8">
        <f>I213-Q213</f>
        <v/>
      </c>
      <c r="S213" s="49">
        <f>$AK213*R213</f>
        <v/>
      </c>
      <c r="U213" s="39" t="inlineStr">
        <is>
          <t>Stock SAP</t>
        </is>
      </c>
      <c r="V213" s="39" t="inlineStr">
        <is>
          <t>Medicamentos</t>
        </is>
      </c>
      <c r="W213" s="39" t="inlineStr">
        <is>
          <t>Dentro del alcance</t>
        </is>
      </c>
      <c r="X213" s="37" t="inlineStr">
        <is>
          <t>Alta</t>
        </is>
      </c>
      <c r="Y213" s="39" t="inlineStr">
        <is>
          <t>Homologado – confianza Alta</t>
        </is>
      </c>
      <c r="Z213" s="38" t="inlineStr">
        <is>
          <t>Dar de baja en SAP</t>
        </is>
      </c>
      <c r="AA213" s="39" t="inlineStr">
        <is>
          <t>MED114</t>
        </is>
      </c>
      <c r="AB213" s="39" t="inlineStr">
        <is>
          <t>Lagrimas naturales Gotas oftalm 15ml</t>
        </is>
      </c>
      <c r="AC213" s="39" t="inlineStr">
        <is>
          <t>Cruce por nomenclatura SAP</t>
        </is>
      </c>
      <c r="AD213" s="39" t="inlineStr">
        <is>
          <t>No</t>
        </is>
      </c>
      <c r="AE213" s="39" t="n"/>
      <c r="AF213" s="39" t="inlineStr">
        <is>
          <t>Sí</t>
        </is>
      </c>
      <c r="AG213" s="39" t="n"/>
      <c r="AH213" s="51" t="n">
        <v>155</v>
      </c>
      <c r="AI213" s="51">
        <f>Q213</f>
        <v/>
      </c>
      <c r="AJ213" s="51">
        <f>$AH213-$AI213</f>
        <v/>
      </c>
      <c r="AK213" s="52" t="n">
        <v>4915.86535483871</v>
      </c>
      <c r="AL213" s="52">
        <f>$AJ213*$AK213</f>
        <v/>
      </c>
      <c r="AM213" s="52">
        <f>$AI213*$AK213</f>
        <v/>
      </c>
      <c r="AN213" s="41" t="inlineStr">
        <is>
          <t>Valorización a validar: relación de cantidades 78 a 1 entre SAP y el recuento físico. Sugiere distinta unidad de medida (SAP por caja o envase y el recuento por unidad). La diferencia económica de esta fila no debe tomarse como definitiva.</t>
        </is>
      </c>
      <c r="AO213" s="39" t="inlineStr">
        <is>
          <t>Cruce por nomenclatura: una nomenclatura no informa dosis; similitud 0.91. El material ocupa 6 filas en la hoja 1120 SJ (lote/almacén). La cantidad SAP y la física de esta vista son el total del material.</t>
        </is>
      </c>
    </row>
    <row r="214">
      <c r="A214" s="5" t="inlineStr">
        <is>
          <t>1000002</t>
        </is>
      </c>
      <c r="B214" s="5" t="inlineStr">
        <is>
          <t>ADRENALINA 1MG AMPOLLA DE 1 ML INYEC</t>
        </is>
      </c>
      <c r="C214" s="5" t="inlineStr">
        <is>
          <t>00000</t>
        </is>
      </c>
      <c r="D214" s="5" t="inlineStr">
        <is>
          <t>033</t>
        </is>
      </c>
      <c r="E214" s="5" t="inlineStr">
        <is>
          <t>ZMED</t>
        </is>
      </c>
      <c r="F214" s="5" t="inlineStr">
        <is>
          <t>1120</t>
        </is>
      </c>
      <c r="G214" s="5" t="inlineStr">
        <is>
          <t>2021</t>
        </is>
      </c>
      <c r="H214" s="5" t="inlineStr">
        <is>
          <t>C/U</t>
        </is>
      </c>
      <c r="I214" s="6" t="n">
        <v>50</v>
      </c>
      <c r="J214" s="6" t="n">
        <v>0</v>
      </c>
      <c r="K214" s="5" t="inlineStr">
        <is>
          <t>ARS</t>
        </is>
      </c>
      <c r="L214" s="48" t="n">
        <v>0</v>
      </c>
      <c r="M214" s="48" t="n">
        <v>15533.86</v>
      </c>
      <c r="N214" s="5">
        <f>IFERROR(VLOOKUP(E214,[1]Total!$D$1:$M$446,10,0),0)</f>
        <v/>
      </c>
      <c r="O214" s="11">
        <f>M214/SUM($M$2:$M$679)</f>
        <v/>
      </c>
      <c r="P214" s="49">
        <f>IFERROR(M214/I214,0)</f>
        <v/>
      </c>
      <c r="Q214" s="50" t="n">
        <v>41</v>
      </c>
      <c r="R214" s="8">
        <f>I214-Q214</f>
        <v/>
      </c>
      <c r="S214" s="49">
        <f>$AK214*R214</f>
        <v/>
      </c>
      <c r="U214" s="39" t="inlineStr">
        <is>
          <t>Stock SAP</t>
        </is>
      </c>
      <c r="V214" s="39" t="inlineStr">
        <is>
          <t>Medicamentos</t>
        </is>
      </c>
      <c r="W214" s="39" t="inlineStr">
        <is>
          <t>Dentro del alcance</t>
        </is>
      </c>
      <c r="X214" s="37" t="inlineStr">
        <is>
          <t>Alta</t>
        </is>
      </c>
      <c r="Y214" s="39" t="inlineStr">
        <is>
          <t>Homologado – confianza Alta</t>
        </is>
      </c>
      <c r="Z214" s="38" t="inlineStr">
        <is>
          <t>Dar de baja en SAP</t>
        </is>
      </c>
      <c r="AA214" s="39" t="inlineStr">
        <is>
          <t>MED9</t>
        </is>
      </c>
      <c r="AB214" s="39" t="inlineStr">
        <is>
          <t>Adrenalina amp 1 ml</t>
        </is>
      </c>
      <c r="AC214" s="39" t="inlineStr">
        <is>
          <t>Homologación por código Avain (master M03-001)</t>
        </is>
      </c>
      <c r="AD214" s="39" t="inlineStr">
        <is>
          <t>No</t>
        </is>
      </c>
      <c r="AE214" s="39" t="n"/>
      <c r="AF214" s="39" t="inlineStr">
        <is>
          <t>Sí</t>
        </is>
      </c>
      <c r="AG214" s="39" t="inlineStr">
        <is>
          <t>M03-001</t>
        </is>
      </c>
      <c r="AH214" s="51" t="n">
        <v>104</v>
      </c>
      <c r="AI214" s="51">
        <f>Q214</f>
        <v/>
      </c>
      <c r="AJ214" s="51">
        <f>$AH214-$AI214</f>
        <v/>
      </c>
      <c r="AK214" s="52" t="n">
        <v>310.6772115384616</v>
      </c>
      <c r="AL214" s="52">
        <f>$AJ214*$AK214</f>
        <v/>
      </c>
      <c r="AM214" s="52">
        <f>$AI214*$AK214</f>
        <v/>
      </c>
      <c r="AN214" s="39" t="n"/>
      <c r="AO214" s="39" t="inlineStr">
        <is>
          <t>Homologación: confianza base Alta + confianza SAP Alta → Alta. El material ocupa 3 filas en la hoja 1120 SJ (lote/almacén). La cantidad SAP y la física de esta vista son el total del material.</t>
        </is>
      </c>
    </row>
    <row r="215">
      <c r="A215" s="5" t="inlineStr">
        <is>
          <t>1000016</t>
        </is>
      </c>
      <c r="B215" s="5" t="inlineStr">
        <is>
          <t>AGUA BIDESTILADA AMPOLLA POR 5ML</t>
        </is>
      </c>
      <c r="C215" s="5" t="inlineStr">
        <is>
          <t>160046</t>
        </is>
      </c>
      <c r="D215" s="5" t="inlineStr">
        <is>
          <t>033</t>
        </is>
      </c>
      <c r="E215" s="5" t="inlineStr">
        <is>
          <t>ZMED</t>
        </is>
      </c>
      <c r="F215" s="5" t="inlineStr">
        <is>
          <t>1120</t>
        </is>
      </c>
      <c r="G215" s="5" t="inlineStr">
        <is>
          <t>2021</t>
        </is>
      </c>
      <c r="H215" s="5" t="inlineStr">
        <is>
          <t>C/U</t>
        </is>
      </c>
      <c r="I215" s="6" t="n">
        <v>50</v>
      </c>
      <c r="J215" s="6" t="n">
        <v>0</v>
      </c>
      <c r="K215" s="5" t="inlineStr">
        <is>
          <t>ARS</t>
        </is>
      </c>
      <c r="L215" s="48" t="n">
        <v>0</v>
      </c>
      <c r="M215" s="48" t="n">
        <v>10135</v>
      </c>
      <c r="N215" s="5">
        <f>IFERROR(VLOOKUP(E215,[1]Total!$D$1:$M$446,10,0),0)</f>
        <v/>
      </c>
      <c r="O215" s="11">
        <f>M215/SUM($M$2:$M$679)</f>
        <v/>
      </c>
      <c r="P215" s="49">
        <f>IFERROR(M215/I215,0)</f>
        <v/>
      </c>
      <c r="Q215" s="50" t="n"/>
      <c r="R215" s="8">
        <f>I215-Q215</f>
        <v/>
      </c>
      <c r="S215" s="49">
        <f>$AK215*R215</f>
        <v/>
      </c>
      <c r="U215" s="39" t="inlineStr">
        <is>
          <t>Stock SAP</t>
        </is>
      </c>
      <c r="V215" s="39" t="inlineStr">
        <is>
          <t>Medicamentos</t>
        </is>
      </c>
      <c r="W215" s="39" t="inlineStr">
        <is>
          <t>Dentro del alcance</t>
        </is>
      </c>
      <c r="X215" s="39" t="n"/>
      <c r="Y215" s="39" t="inlineStr">
        <is>
          <t>Sin recuento físico en el inventario de Avain</t>
        </is>
      </c>
      <c r="Z215" s="40" t="inlineStr">
        <is>
          <t>Sin recuento físico</t>
        </is>
      </c>
      <c r="AA215" s="39" t="n"/>
      <c r="AB215" s="39" t="n"/>
      <c r="AC215" s="39" t="n"/>
      <c r="AD215" s="39" t="n"/>
      <c r="AE215" s="39" t="n"/>
      <c r="AF215" s="39" t="n"/>
      <c r="AG215" s="39" t="n"/>
      <c r="AH215" s="51" t="n">
        <v>50</v>
      </c>
      <c r="AI215" s="51">
        <f>Q215</f>
        <v/>
      </c>
      <c r="AJ215" s="51">
        <f>$AH215-$AI215</f>
        <v/>
      </c>
      <c r="AK215" s="52" t="n">
        <v>202.7</v>
      </c>
      <c r="AL215" s="52">
        <f>$AJ215*$AK215</f>
        <v/>
      </c>
      <c r="AM215" s="52">
        <f>$AI215*$AK215</f>
        <v/>
      </c>
      <c r="AN215" s="39" t="n"/>
      <c r="AO215" s="39" t="n"/>
    </row>
    <row r="216">
      <c r="A216" s="5" t="inlineStr">
        <is>
          <t>1000035</t>
        </is>
      </c>
      <c r="B216" s="5" t="inlineStr">
        <is>
          <t>SOLUCIÓN RINGER LACTATO 500 ML</t>
        </is>
      </c>
      <c r="C216" s="5" t="inlineStr">
        <is>
          <t>2439579061</t>
        </is>
      </c>
      <c r="D216" s="5" t="inlineStr">
        <is>
          <t>033</t>
        </is>
      </c>
      <c r="E216" s="5" t="inlineStr">
        <is>
          <t>ZMED</t>
        </is>
      </c>
      <c r="F216" s="5" t="inlineStr">
        <is>
          <t>1120</t>
        </is>
      </c>
      <c r="G216" s="5" t="inlineStr">
        <is>
          <t>2021</t>
        </is>
      </c>
      <c r="H216" s="5" t="inlineStr">
        <is>
          <t>C/U</t>
        </is>
      </c>
      <c r="I216" s="6" t="n">
        <v>50</v>
      </c>
      <c r="J216" s="6" t="n">
        <v>0</v>
      </c>
      <c r="K216" s="5" t="inlineStr">
        <is>
          <t>ARS</t>
        </is>
      </c>
      <c r="L216" s="48" t="n">
        <v>0</v>
      </c>
      <c r="M216" s="48" t="n">
        <v>107773.95</v>
      </c>
      <c r="N216" s="5">
        <f>IFERROR(VLOOKUP(E216,[1]Total!$D$1:$M$446,10,0),0)</f>
        <v/>
      </c>
      <c r="O216" s="11">
        <f>M216/SUM($M$2:$M$679)</f>
        <v/>
      </c>
      <c r="P216" s="49">
        <f>IFERROR(M216/I216,0)</f>
        <v/>
      </c>
      <c r="Q216" s="50" t="n"/>
      <c r="R216" s="8">
        <f>I216-Q216</f>
        <v/>
      </c>
      <c r="S216" s="49">
        <f>$AK216*R216</f>
        <v/>
      </c>
      <c r="U216" s="39" t="inlineStr">
        <is>
          <t>Stock SAP</t>
        </is>
      </c>
      <c r="V216" s="39" t="inlineStr">
        <is>
          <t>Medicamentos</t>
        </is>
      </c>
      <c r="W216" s="39" t="inlineStr">
        <is>
          <t>Dentro del alcance</t>
        </is>
      </c>
      <c r="X216" s="37" t="inlineStr">
        <is>
          <t>Alta</t>
        </is>
      </c>
      <c r="Y216" s="39" t="inlineStr">
        <is>
          <t>Homologado – confianza Alta</t>
        </is>
      </c>
      <c r="Z216" s="38" t="inlineStr">
        <is>
          <t>Dar de baja en SAP</t>
        </is>
      </c>
      <c r="AA216" s="39" t="inlineStr">
        <is>
          <t>MED169</t>
        </is>
      </c>
      <c r="AB216" s="39" t="inlineStr">
        <is>
          <t>Solución ringer lactato x 500 ml</t>
        </is>
      </c>
      <c r="AC216" s="39" t="inlineStr">
        <is>
          <t>Homologación por código Avain (master M13-003)</t>
        </is>
      </c>
      <c r="AD216" s="39" t="inlineStr">
        <is>
          <t>No</t>
        </is>
      </c>
      <c r="AE216" s="39" t="n"/>
      <c r="AF216" s="39" t="inlineStr">
        <is>
          <t>Sí</t>
        </is>
      </c>
      <c r="AG216" s="39" t="inlineStr">
        <is>
          <t>M13-003</t>
        </is>
      </c>
      <c r="AH216" s="51" t="n"/>
      <c r="AI216" s="51" t="n"/>
      <c r="AJ216" s="51" t="n"/>
      <c r="AK216" s="52" t="n">
        <v>2155.479031746032</v>
      </c>
      <c r="AL216" s="52" t="n"/>
      <c r="AM216" s="52" t="n"/>
      <c r="AN216" s="39" t="n"/>
      <c r="AO216" s="39" t="inlineStr">
        <is>
          <t>La cantidad física del material se imputó en la fila 83 (primera fila del material). Homologación: confianza base Alta + confianza SAP Alta → Alta. El material ocupa 6 filas en la hoja 1120 SJ (lote/almacén). La cantidad SAP y la física de esta vista son el total del material.</t>
        </is>
      </c>
    </row>
    <row r="217">
      <c r="A217" s="5" t="inlineStr">
        <is>
          <t>1000045</t>
        </is>
      </c>
      <c r="B217" s="5" t="inlineStr">
        <is>
          <t>DICLOFENAC 75MG AMPOLLA 3ML</t>
        </is>
      </c>
      <c r="C217" s="5" t="inlineStr">
        <is>
          <t>100155</t>
        </is>
      </c>
      <c r="D217" s="5" t="inlineStr">
        <is>
          <t>033</t>
        </is>
      </c>
      <c r="E217" s="5" t="inlineStr">
        <is>
          <t>ZMED</t>
        </is>
      </c>
      <c r="F217" s="5" t="inlineStr">
        <is>
          <t>1120</t>
        </is>
      </c>
      <c r="G217" s="5" t="inlineStr">
        <is>
          <t>2021</t>
        </is>
      </c>
      <c r="H217" s="5" t="inlineStr">
        <is>
          <t>C/U</t>
        </is>
      </c>
      <c r="I217" s="6" t="n">
        <v>50</v>
      </c>
      <c r="J217" s="6" t="n">
        <v>0</v>
      </c>
      <c r="K217" s="5" t="inlineStr">
        <is>
          <t>ARS</t>
        </is>
      </c>
      <c r="L217" s="48" t="n">
        <v>0</v>
      </c>
      <c r="M217" s="48" t="n">
        <v>26394.5</v>
      </c>
      <c r="N217" s="5">
        <f>IFERROR(VLOOKUP(E217,[1]Total!$D$1:$M$446,10,0),0)</f>
        <v/>
      </c>
      <c r="O217" s="11">
        <f>M217/SUM($M$2:$M$679)</f>
        <v/>
      </c>
      <c r="P217" s="49">
        <f>IFERROR(M217/I217,0)</f>
        <v/>
      </c>
      <c r="Q217" s="50" t="n"/>
      <c r="R217" s="8">
        <f>I217-Q217</f>
        <v/>
      </c>
      <c r="S217" s="49">
        <f>$AK217*R217</f>
        <v/>
      </c>
      <c r="U217" s="39" t="inlineStr">
        <is>
          <t>Stock SAP</t>
        </is>
      </c>
      <c r="V217" s="39" t="inlineStr">
        <is>
          <t>Medicamentos</t>
        </is>
      </c>
      <c r="W217" s="39" t="inlineStr">
        <is>
          <t>Dentro del alcance</t>
        </is>
      </c>
      <c r="X217" s="37" t="inlineStr">
        <is>
          <t>Alta</t>
        </is>
      </c>
      <c r="Y217" s="39" t="inlineStr">
        <is>
          <t>Homologado – confianza Alta</t>
        </is>
      </c>
      <c r="Z217" s="38" t="inlineStr">
        <is>
          <t>Dar de baja en SAP</t>
        </is>
      </c>
      <c r="AA217" s="39" t="inlineStr">
        <is>
          <t>MED62</t>
        </is>
      </c>
      <c r="AB217" s="39" t="inlineStr">
        <is>
          <t>Diclofenac 75mg Amp x 3ml</t>
        </is>
      </c>
      <c r="AC217" s="39" t="inlineStr">
        <is>
          <t>Homologación por código Avain (master M01-003)</t>
        </is>
      </c>
      <c r="AD217" s="39" t="inlineStr">
        <is>
          <t>No</t>
        </is>
      </c>
      <c r="AE217" s="39" t="n"/>
      <c r="AF217" s="39" t="inlineStr">
        <is>
          <t>Sí</t>
        </is>
      </c>
      <c r="AG217" s="39" t="inlineStr">
        <is>
          <t>M01-003</t>
        </is>
      </c>
      <c r="AH217" s="51" t="n"/>
      <c r="AI217" s="51" t="n"/>
      <c r="AJ217" s="51" t="n"/>
      <c r="AK217" s="52" t="n">
        <v>527.8899489535477</v>
      </c>
      <c r="AL217" s="52" t="n"/>
      <c r="AM217" s="52" t="n"/>
      <c r="AN217" s="39" t="n"/>
      <c r="AO217" s="39" t="inlineStr">
        <is>
          <t>La cantidad física del material se imputó en la fila 32 (primera fila del material). Homologación: confianza base Alta + confianza SAP Alta → Alta. El material ocupa 7 filas en la hoja 1120 SJ (lote/almacén). La cantidad SAP y la física de esta vista son el total del material.</t>
        </is>
      </c>
    </row>
    <row r="218">
      <c r="A218" s="5" t="inlineStr">
        <is>
          <t>1000059</t>
        </is>
      </c>
      <c r="B218" s="5" t="inlineStr">
        <is>
          <t>BUTIL BROMURO DE HIOSCINA 20MG AMPOLLA</t>
        </is>
      </c>
      <c r="C218" s="5" t="inlineStr">
        <is>
          <t>120044</t>
        </is>
      </c>
      <c r="D218" s="5" t="inlineStr">
        <is>
          <t>033</t>
        </is>
      </c>
      <c r="E218" s="5" t="inlineStr">
        <is>
          <t>ZMED</t>
        </is>
      </c>
      <c r="F218" s="5" t="inlineStr">
        <is>
          <t>1120</t>
        </is>
      </c>
      <c r="G218" s="5" t="inlineStr">
        <is>
          <t>2021</t>
        </is>
      </c>
      <c r="H218" s="5" t="inlineStr">
        <is>
          <t>C/U</t>
        </is>
      </c>
      <c r="I218" s="6" t="n">
        <v>50</v>
      </c>
      <c r="J218" s="6" t="n">
        <v>0</v>
      </c>
      <c r="K218" s="5" t="inlineStr">
        <is>
          <t>ARS</t>
        </is>
      </c>
      <c r="L218" s="48" t="n">
        <v>0</v>
      </c>
      <c r="M218" s="48" t="n">
        <v>26871.21</v>
      </c>
      <c r="N218" s="5">
        <f>IFERROR(VLOOKUP(E218,[1]Total!$D$1:$M$446,10,0),0)</f>
        <v/>
      </c>
      <c r="O218" s="11">
        <f>M218/SUM($M$2:$M$679)</f>
        <v/>
      </c>
      <c r="P218" s="49">
        <f>IFERROR(M218/I218,0)</f>
        <v/>
      </c>
      <c r="Q218" s="50" t="n"/>
      <c r="R218" s="8">
        <f>I218-Q218</f>
        <v/>
      </c>
      <c r="S218" s="49">
        <f>$AK218*R218</f>
        <v/>
      </c>
      <c r="U218" s="39" t="inlineStr">
        <is>
          <t>Stock SAP</t>
        </is>
      </c>
      <c r="V218" s="39" t="inlineStr">
        <is>
          <t>Medicamentos</t>
        </is>
      </c>
      <c r="W218" s="39" t="inlineStr">
        <is>
          <t>Dentro del alcance</t>
        </is>
      </c>
      <c r="X218" s="42" t="inlineStr">
        <is>
          <t>Media</t>
        </is>
      </c>
      <c r="Y218" s="39" t="inlineStr">
        <is>
          <t>Homologado – confianza Media – pendiente de validación</t>
        </is>
      </c>
      <c r="Z218" s="38" t="inlineStr">
        <is>
          <t>Dar de baja en SAP</t>
        </is>
      </c>
      <c r="AA218" s="39" t="inlineStr">
        <is>
          <t>MED100</t>
        </is>
      </c>
      <c r="AB218" s="39" t="inlineStr">
        <is>
          <t>Hioscina x 20 mg Amp x 1 ml</t>
        </is>
      </c>
      <c r="AC218" s="39" t="inlineStr">
        <is>
          <t>Homologación por código Avain (master M08-003)</t>
        </is>
      </c>
      <c r="AD218" s="39" t="inlineStr">
        <is>
          <t>No</t>
        </is>
      </c>
      <c r="AE218" s="39" t="n"/>
      <c r="AF218" s="39" t="inlineStr">
        <is>
          <t>Sí</t>
        </is>
      </c>
      <c r="AG218" s="39" t="inlineStr">
        <is>
          <t>M08-003</t>
        </is>
      </c>
      <c r="AH218" s="51" t="n"/>
      <c r="AI218" s="51" t="n"/>
      <c r="AJ218" s="51" t="n"/>
      <c r="AK218" s="52" t="n">
        <v>537.4241166666667</v>
      </c>
      <c r="AL218" s="52" t="n"/>
      <c r="AM218" s="52" t="n"/>
      <c r="AN218" s="39" t="n"/>
      <c r="AO218" s="39" t="inlineStr">
        <is>
          <t>La cantidad física del material se imputó en la fila 56 (primera fila del material). Homologación: confianza base Media + confianza SAP Alta → Media. El material ocupa 6 filas en la hoja 1120 SJ (lote/almacén). La cantidad SAP y la física de esta vista son el total del material.</t>
        </is>
      </c>
    </row>
    <row r="219">
      <c r="A219" s="5" t="inlineStr">
        <is>
          <t>1000078</t>
        </is>
      </c>
      <c r="B219" s="5" t="inlineStr">
        <is>
          <t>SOLUCION GLUCOSADA HIPERTONICA 25% AMP</t>
        </is>
      </c>
      <c r="C219" s="5" t="inlineStr">
        <is>
          <t>23051</t>
        </is>
      </c>
      <c r="D219" s="5" t="inlineStr">
        <is>
          <t>033</t>
        </is>
      </c>
      <c r="E219" s="5" t="inlineStr">
        <is>
          <t>ZMED</t>
        </is>
      </c>
      <c r="F219" s="5" t="inlineStr">
        <is>
          <t>1120</t>
        </is>
      </c>
      <c r="G219" s="5" t="inlineStr">
        <is>
          <t>2010</t>
        </is>
      </c>
      <c r="H219" s="5" t="inlineStr">
        <is>
          <t>C/U</t>
        </is>
      </c>
      <c r="I219" s="6" t="n">
        <v>50</v>
      </c>
      <c r="J219" s="6" t="n">
        <v>0</v>
      </c>
      <c r="K219" s="5" t="inlineStr">
        <is>
          <t>ARS</t>
        </is>
      </c>
      <c r="L219" s="48" t="n">
        <v>0</v>
      </c>
      <c r="M219" s="48" t="n">
        <v>20486.75</v>
      </c>
      <c r="N219" s="5">
        <f>IFERROR(VLOOKUP(E219,[1]Total!$D$1:$M$446,10,0),0)</f>
        <v/>
      </c>
      <c r="O219" s="11">
        <f>M219/SUM($M$2:$M$679)</f>
        <v/>
      </c>
      <c r="P219" s="49">
        <f>IFERROR(M219/I219,0)</f>
        <v/>
      </c>
      <c r="Q219" s="50" t="n"/>
      <c r="R219" s="8">
        <f>I219-Q219</f>
        <v/>
      </c>
      <c r="S219" s="49">
        <f>$AK219*R219</f>
        <v/>
      </c>
      <c r="U219" s="39" t="inlineStr">
        <is>
          <t>Stock SAP</t>
        </is>
      </c>
      <c r="V219" s="39" t="inlineStr">
        <is>
          <t>Medicamentos</t>
        </is>
      </c>
      <c r="W219" s="39" t="inlineStr">
        <is>
          <t>Dentro del alcance</t>
        </is>
      </c>
      <c r="X219" s="39" t="n"/>
      <c r="Y219" s="39" t="inlineStr">
        <is>
          <t>Sin recuento físico en el inventario de Avain</t>
        </is>
      </c>
      <c r="Z219" s="40" t="inlineStr">
        <is>
          <t>Sin recuento físico</t>
        </is>
      </c>
      <c r="AA219" s="39" t="n"/>
      <c r="AB219" s="39" t="n"/>
      <c r="AC219" s="39" t="n"/>
      <c r="AD219" s="39" t="n"/>
      <c r="AE219" s="39" t="n"/>
      <c r="AF219" s="39" t="n"/>
      <c r="AG219" s="39" t="n"/>
      <c r="AH219" s="51" t="n">
        <v>65</v>
      </c>
      <c r="AI219" s="51">
        <f>Q219</f>
        <v/>
      </c>
      <c r="AJ219" s="51">
        <f>$AH219-$AI219</f>
        <v/>
      </c>
      <c r="AK219" s="52" t="n">
        <v>409.7350769230769</v>
      </c>
      <c r="AL219" s="52">
        <f>$AJ219*$AK219</f>
        <v/>
      </c>
      <c r="AM219" s="52">
        <f>$AI219*$AK219</f>
        <v/>
      </c>
      <c r="AN219" s="39" t="n"/>
      <c r="AO219" s="39" t="inlineStr">
        <is>
          <t>El material ocupa 2 filas en la hoja 1120 SJ (lote/almacén). La cantidad SAP y la física de esta vista son el total del material.</t>
        </is>
      </c>
    </row>
    <row r="220">
      <c r="A220" s="5" t="inlineStr">
        <is>
          <t>1000105</t>
        </is>
      </c>
      <c r="B220" s="5" t="inlineStr">
        <is>
          <t>METOCLOPRAMIDA 10MG/2ML AMPOLLA</t>
        </is>
      </c>
      <c r="C220" s="5" t="inlineStr">
        <is>
          <t>350105</t>
        </is>
      </c>
      <c r="D220" s="5" t="inlineStr">
        <is>
          <t>033</t>
        </is>
      </c>
      <c r="E220" s="5" t="inlineStr">
        <is>
          <t>ZMED</t>
        </is>
      </c>
      <c r="F220" s="5" t="inlineStr">
        <is>
          <t>1120</t>
        </is>
      </c>
      <c r="G220" s="5" t="inlineStr">
        <is>
          <t>2021</t>
        </is>
      </c>
      <c r="H220" s="5" t="inlineStr">
        <is>
          <t>C/U</t>
        </is>
      </c>
      <c r="I220" s="6" t="n">
        <v>50</v>
      </c>
      <c r="J220" s="6" t="n">
        <v>0</v>
      </c>
      <c r="K220" s="5" t="inlineStr">
        <is>
          <t>ARS</t>
        </is>
      </c>
      <c r="L220" s="48" t="n">
        <v>0</v>
      </c>
      <c r="M220" s="48" t="n">
        <v>21316.99</v>
      </c>
      <c r="N220" s="5">
        <f>IFERROR(VLOOKUP(E220,[1]Total!$D$1:$M$446,10,0),0)</f>
        <v/>
      </c>
      <c r="O220" s="11">
        <f>M220/SUM($M$2:$M$679)</f>
        <v/>
      </c>
      <c r="P220" s="49">
        <f>IFERROR(M220/I220,0)</f>
        <v/>
      </c>
      <c r="Q220" s="50" t="n"/>
      <c r="R220" s="8">
        <f>I220-Q220</f>
        <v/>
      </c>
      <c r="S220" s="49">
        <f>$AK220*R220</f>
        <v/>
      </c>
      <c r="U220" s="39" t="inlineStr">
        <is>
          <t>Stock SAP</t>
        </is>
      </c>
      <c r="V220" s="39" t="inlineStr">
        <is>
          <t>Medicamentos</t>
        </is>
      </c>
      <c r="W220" s="39" t="inlineStr">
        <is>
          <t>Dentro del alcance</t>
        </is>
      </c>
      <c r="X220" s="37" t="inlineStr">
        <is>
          <t>Alta</t>
        </is>
      </c>
      <c r="Y220" s="39" t="inlineStr">
        <is>
          <t>Homologado – confianza Alta</t>
        </is>
      </c>
      <c r="Z220" s="38" t="inlineStr">
        <is>
          <t>Dar de baja en SAP</t>
        </is>
      </c>
      <c r="AA220" s="39" t="inlineStr">
        <is>
          <t>MED130</t>
        </is>
      </c>
      <c r="AB220" s="39" t="inlineStr">
        <is>
          <t>Metoclopramida 10 mg Amp x 2 ml</t>
        </is>
      </c>
      <c r="AC220" s="39" t="inlineStr">
        <is>
          <t>Homologación por código Avain (master M08-001)</t>
        </is>
      </c>
      <c r="AD220" s="39" t="inlineStr">
        <is>
          <t>No</t>
        </is>
      </c>
      <c r="AE220" s="39" t="n"/>
      <c r="AF220" s="39" t="inlineStr">
        <is>
          <t>Sí</t>
        </is>
      </c>
      <c r="AG220" s="39" t="inlineStr">
        <is>
          <t>M08-001</t>
        </is>
      </c>
      <c r="AH220" s="51" t="n"/>
      <c r="AI220" s="51" t="n"/>
      <c r="AJ220" s="51" t="n"/>
      <c r="AK220" s="52" t="n">
        <v>426.3397181571816</v>
      </c>
      <c r="AL220" s="52" t="n"/>
      <c r="AM220" s="52" t="n"/>
      <c r="AN220" s="39" t="n"/>
      <c r="AO220" s="39" t="inlineStr">
        <is>
          <t>La cantidad física del material se imputó en la fila 17 (primera fila del material). Homologación: confianza base Alta + confianza SAP Alta → Alta. El material ocupa 7 filas en la hoja 1120 SJ (lote/almacén). La cantidad SAP y la física de esta vista son el total del material.</t>
        </is>
      </c>
    </row>
    <row r="221">
      <c r="A221" s="5" t="inlineStr">
        <is>
          <t>1000129</t>
        </is>
      </c>
      <c r="B221" s="5" t="inlineStr">
        <is>
          <t>KETOROLAC 10MG SUBLINGUAL</t>
        </is>
      </c>
      <c r="C221" s="5" t="inlineStr">
        <is>
          <t>034211</t>
        </is>
      </c>
      <c r="D221" s="5" t="inlineStr">
        <is>
          <t>033</t>
        </is>
      </c>
      <c r="E221" s="5" t="inlineStr">
        <is>
          <t>ZMED</t>
        </is>
      </c>
      <c r="F221" s="5" t="inlineStr">
        <is>
          <t>1120</t>
        </is>
      </c>
      <c r="G221" s="5" t="inlineStr">
        <is>
          <t>2021</t>
        </is>
      </c>
      <c r="H221" s="5" t="inlineStr">
        <is>
          <t>C/U</t>
        </is>
      </c>
      <c r="I221" s="6" t="n">
        <v>50</v>
      </c>
      <c r="J221" s="6" t="n">
        <v>0</v>
      </c>
      <c r="K221" s="5" t="inlineStr">
        <is>
          <t>ARS</t>
        </is>
      </c>
      <c r="L221" s="48" t="n">
        <v>0</v>
      </c>
      <c r="M221" s="48" t="n">
        <v>3171.39</v>
      </c>
      <c r="N221" s="5">
        <f>IFERROR(VLOOKUP(E221,[1]Total!$D$1:$M$446,10,0),0)</f>
        <v/>
      </c>
      <c r="O221" s="11">
        <f>M221/SUM($M$2:$M$679)</f>
        <v/>
      </c>
      <c r="P221" s="49">
        <f>IFERROR(M221/I221,0)</f>
        <v/>
      </c>
      <c r="Q221" s="50" t="n"/>
      <c r="R221" s="8">
        <f>I221-Q221</f>
        <v/>
      </c>
      <c r="S221" s="49">
        <f>$AK221*R221</f>
        <v/>
      </c>
      <c r="U221" s="39" t="inlineStr">
        <is>
          <t>Stock SAP</t>
        </is>
      </c>
      <c r="V221" s="39" t="inlineStr">
        <is>
          <t>Medicamentos</t>
        </is>
      </c>
      <c r="W221" s="39" t="inlineStr">
        <is>
          <t>Dentro del alcance</t>
        </is>
      </c>
      <c r="X221" s="37" t="inlineStr">
        <is>
          <t>Alta</t>
        </is>
      </c>
      <c r="Y221" s="39" t="inlineStr">
        <is>
          <t>Homologado – confianza Alta</t>
        </is>
      </c>
      <c r="Z221" s="38" t="inlineStr">
        <is>
          <t>Dar de baja en SAP</t>
        </is>
      </c>
      <c r="AA221" s="39" t="inlineStr">
        <is>
          <t>MED110</t>
        </is>
      </c>
      <c r="AB221" s="39" t="inlineStr">
        <is>
          <t>Ketorolac Comp SL X 10 mg</t>
        </is>
      </c>
      <c r="AC221" s="39" t="inlineStr">
        <is>
          <t>Homologación por código Avain (master M01-006)</t>
        </is>
      </c>
      <c r="AD221" s="39" t="inlineStr">
        <is>
          <t>No</t>
        </is>
      </c>
      <c r="AE221" s="39" t="n"/>
      <c r="AF221" s="39" t="inlineStr">
        <is>
          <t>Sí</t>
        </is>
      </c>
      <c r="AG221" s="39" t="inlineStr">
        <is>
          <t>M01-006</t>
        </is>
      </c>
      <c r="AH221" s="51" t="n"/>
      <c r="AI221" s="51" t="n"/>
      <c r="AJ221" s="51" t="n"/>
      <c r="AK221" s="52" t="n">
        <v>63.42787950383934</v>
      </c>
      <c r="AL221" s="52" t="n"/>
      <c r="AM221" s="52" t="n"/>
      <c r="AN221" s="39" t="n"/>
      <c r="AO221" s="39" t="inlineStr">
        <is>
          <t>La cantidad física del material se imputó en la fila 19 (primera fila del material). Homologación: confianza base Alta + confianza SAP Alta → Alta. El material ocupa 7 filas en la hoja 1120 SJ (lote/almacén). La cantidad SAP y la física de esta vista son el total del material.</t>
        </is>
      </c>
    </row>
    <row r="222">
      <c r="A222" s="5" t="inlineStr">
        <is>
          <t>1000129</t>
        </is>
      </c>
      <c r="B222" s="5" t="inlineStr">
        <is>
          <t>KETOROLAC 10MG SUBLINGUAL</t>
        </is>
      </c>
      <c r="C222" s="5" t="inlineStr">
        <is>
          <t>082604</t>
        </is>
      </c>
      <c r="D222" s="5" t="inlineStr">
        <is>
          <t>033</t>
        </is>
      </c>
      <c r="E222" s="5" t="inlineStr">
        <is>
          <t>ZMED</t>
        </is>
      </c>
      <c r="F222" s="5" t="inlineStr">
        <is>
          <t>1120</t>
        </is>
      </c>
      <c r="G222" s="5" t="inlineStr">
        <is>
          <t>2021</t>
        </is>
      </c>
      <c r="H222" s="5" t="inlineStr">
        <is>
          <t>C/U</t>
        </is>
      </c>
      <c r="I222" s="6" t="n">
        <v>50</v>
      </c>
      <c r="J222" s="6" t="n">
        <v>0</v>
      </c>
      <c r="K222" s="5" t="inlineStr">
        <is>
          <t>ARS</t>
        </is>
      </c>
      <c r="L222" s="48" t="n">
        <v>0</v>
      </c>
      <c r="M222" s="48" t="n">
        <v>3171.39</v>
      </c>
      <c r="N222" s="5">
        <f>IFERROR(VLOOKUP(E222,[1]Total!$D$1:$M$446,10,0),0)</f>
        <v/>
      </c>
      <c r="O222" s="11">
        <f>M222/SUM($M$2:$M$679)</f>
        <v/>
      </c>
      <c r="P222" s="49">
        <f>IFERROR(M222/I222,0)</f>
        <v/>
      </c>
      <c r="Q222" s="50" t="n"/>
      <c r="R222" s="8">
        <f>I222-Q222</f>
        <v/>
      </c>
      <c r="S222" s="49">
        <f>$AK222*R222</f>
        <v/>
      </c>
      <c r="U222" s="39" t="inlineStr">
        <is>
          <t>Stock SAP</t>
        </is>
      </c>
      <c r="V222" s="39" t="inlineStr">
        <is>
          <t>Medicamentos</t>
        </is>
      </c>
      <c r="W222" s="39" t="inlineStr">
        <is>
          <t>Dentro del alcance</t>
        </is>
      </c>
      <c r="X222" s="37" t="inlineStr">
        <is>
          <t>Alta</t>
        </is>
      </c>
      <c r="Y222" s="39" t="inlineStr">
        <is>
          <t>Homologado – confianza Alta</t>
        </is>
      </c>
      <c r="Z222" s="38" t="inlineStr">
        <is>
          <t>Dar de baja en SAP</t>
        </is>
      </c>
      <c r="AA222" s="39" t="inlineStr">
        <is>
          <t>MED110</t>
        </is>
      </c>
      <c r="AB222" s="39" t="inlineStr">
        <is>
          <t>Ketorolac Comp SL X 10 mg</t>
        </is>
      </c>
      <c r="AC222" s="39" t="inlineStr">
        <is>
          <t>Homologación por código Avain (master M01-006)</t>
        </is>
      </c>
      <c r="AD222" s="39" t="inlineStr">
        <is>
          <t>No</t>
        </is>
      </c>
      <c r="AE222" s="39" t="n"/>
      <c r="AF222" s="39" t="inlineStr">
        <is>
          <t>Sí</t>
        </is>
      </c>
      <c r="AG222" s="39" t="inlineStr">
        <is>
          <t>M01-006</t>
        </is>
      </c>
      <c r="AH222" s="51" t="n"/>
      <c r="AI222" s="51" t="n"/>
      <c r="AJ222" s="51" t="n"/>
      <c r="AK222" s="52" t="n">
        <v>63.42787950383934</v>
      </c>
      <c r="AL222" s="52" t="n"/>
      <c r="AM222" s="52" t="n"/>
      <c r="AN222" s="39" t="n"/>
      <c r="AO222" s="39" t="inlineStr">
        <is>
          <t>La cantidad física del material se imputó en la fila 19 (primera fila del material). Homologación: confianza base Alta + confianza SAP Alta → Alta. El material ocupa 7 filas en la hoja 1120 SJ (lote/almacén). La cantidad SAP y la física de esta vista son el total del material.</t>
        </is>
      </c>
    </row>
    <row r="223">
      <c r="A223" s="5" t="inlineStr">
        <is>
          <t>1000129</t>
        </is>
      </c>
      <c r="B223" s="5" t="inlineStr">
        <is>
          <t>KETOROLAC 10MG SUBLINGUAL</t>
        </is>
      </c>
      <c r="C223" s="5" t="inlineStr">
        <is>
          <t>TC555</t>
        </is>
      </c>
      <c r="D223" s="5" t="inlineStr">
        <is>
          <t>033</t>
        </is>
      </c>
      <c r="E223" s="5" t="inlineStr">
        <is>
          <t>ZMED</t>
        </is>
      </c>
      <c r="F223" s="5" t="inlineStr">
        <is>
          <t>1120</t>
        </is>
      </c>
      <c r="G223" s="5" t="inlineStr">
        <is>
          <t>2021</t>
        </is>
      </c>
      <c r="H223" s="5" t="inlineStr">
        <is>
          <t>C/U</t>
        </is>
      </c>
      <c r="I223" s="6" t="n">
        <v>50</v>
      </c>
      <c r="J223" s="6" t="n">
        <v>0</v>
      </c>
      <c r="K223" s="5" t="inlineStr">
        <is>
          <t>ARS</t>
        </is>
      </c>
      <c r="L223" s="48" t="n">
        <v>0</v>
      </c>
      <c r="M223" s="48" t="n">
        <v>3171.39</v>
      </c>
      <c r="N223" s="5">
        <f>IFERROR(VLOOKUP(E223,[1]Total!$D$1:$M$446,10,0),0)</f>
        <v/>
      </c>
      <c r="O223" s="11">
        <f>M223/SUM($M$2:$M$679)</f>
        <v/>
      </c>
      <c r="P223" s="49">
        <f>IFERROR(M223/I223,0)</f>
        <v/>
      </c>
      <c r="Q223" s="50" t="n"/>
      <c r="R223" s="8">
        <f>I223-Q223</f>
        <v/>
      </c>
      <c r="S223" s="49">
        <f>$AK223*R223</f>
        <v/>
      </c>
      <c r="U223" s="39" t="inlineStr">
        <is>
          <t>Stock SAP</t>
        </is>
      </c>
      <c r="V223" s="39" t="inlineStr">
        <is>
          <t>Medicamentos</t>
        </is>
      </c>
      <c r="W223" s="39" t="inlineStr">
        <is>
          <t>Dentro del alcance</t>
        </is>
      </c>
      <c r="X223" s="37" t="inlineStr">
        <is>
          <t>Alta</t>
        </is>
      </c>
      <c r="Y223" s="39" t="inlineStr">
        <is>
          <t>Homologado – confianza Alta</t>
        </is>
      </c>
      <c r="Z223" s="38" t="inlineStr">
        <is>
          <t>Dar de baja en SAP</t>
        </is>
      </c>
      <c r="AA223" s="39" t="inlineStr">
        <is>
          <t>MED110</t>
        </is>
      </c>
      <c r="AB223" s="39" t="inlineStr">
        <is>
          <t>Ketorolac Comp SL X 10 mg</t>
        </is>
      </c>
      <c r="AC223" s="39" t="inlineStr">
        <is>
          <t>Homologación por código Avain (master M01-006)</t>
        </is>
      </c>
      <c r="AD223" s="39" t="inlineStr">
        <is>
          <t>No</t>
        </is>
      </c>
      <c r="AE223" s="39" t="n"/>
      <c r="AF223" s="39" t="inlineStr">
        <is>
          <t>Sí</t>
        </is>
      </c>
      <c r="AG223" s="39" t="inlineStr">
        <is>
          <t>M01-006</t>
        </is>
      </c>
      <c r="AH223" s="51" t="n"/>
      <c r="AI223" s="51" t="n"/>
      <c r="AJ223" s="51" t="n"/>
      <c r="AK223" s="52" t="n">
        <v>63.42787950383934</v>
      </c>
      <c r="AL223" s="52" t="n"/>
      <c r="AM223" s="52" t="n"/>
      <c r="AN223" s="39" t="n"/>
      <c r="AO223" s="39" t="inlineStr">
        <is>
          <t>La cantidad física del material se imputó en la fila 19 (primera fila del material). Homologación: confianza base Alta + confianza SAP Alta → Alta. El material ocupa 7 filas en la hoja 1120 SJ (lote/almacén). La cantidad SAP y la física de esta vista son el total del material.</t>
        </is>
      </c>
    </row>
    <row r="224">
      <c r="A224" s="5" t="inlineStr">
        <is>
          <t>1000144</t>
        </is>
      </c>
      <c r="B224" s="5" t="inlineStr">
        <is>
          <t>LORATADINA 10 MG COMP</t>
        </is>
      </c>
      <c r="C224" s="5" t="inlineStr">
        <is>
          <t>071125</t>
        </is>
      </c>
      <c r="D224" s="5" t="inlineStr">
        <is>
          <t>033</t>
        </is>
      </c>
      <c r="E224" s="5" t="inlineStr">
        <is>
          <t>ZMED</t>
        </is>
      </c>
      <c r="F224" s="5" t="inlineStr">
        <is>
          <t>1120</t>
        </is>
      </c>
      <c r="G224" s="5" t="inlineStr">
        <is>
          <t>2021</t>
        </is>
      </c>
      <c r="H224" s="5" t="inlineStr">
        <is>
          <t>C/U</t>
        </is>
      </c>
      <c r="I224" s="6" t="n">
        <v>50</v>
      </c>
      <c r="J224" s="6" t="n">
        <v>0</v>
      </c>
      <c r="K224" s="5" t="inlineStr">
        <is>
          <t>ARS</t>
        </is>
      </c>
      <c r="L224" s="48" t="n">
        <v>0</v>
      </c>
      <c r="M224" s="48" t="n">
        <v>2259.85</v>
      </c>
      <c r="N224" s="5">
        <f>IFERROR(VLOOKUP(E224,[1]Total!$D$1:$M$446,10,0),0)</f>
        <v/>
      </c>
      <c r="O224" s="11">
        <f>M224/SUM($M$2:$M$679)</f>
        <v/>
      </c>
      <c r="P224" s="49">
        <f>IFERROR(M224/I224,0)</f>
        <v/>
      </c>
      <c r="Q224" s="50" t="n"/>
      <c r="R224" s="8">
        <f>I224-Q224</f>
        <v/>
      </c>
      <c r="S224" s="49">
        <f>$AK224*R224</f>
        <v/>
      </c>
      <c r="U224" s="39" t="inlineStr">
        <is>
          <t>Stock SAP</t>
        </is>
      </c>
      <c r="V224" s="39" t="inlineStr">
        <is>
          <t>Medicamentos</t>
        </is>
      </c>
      <c r="W224" s="39" t="inlineStr">
        <is>
          <t>Dentro del alcance</t>
        </is>
      </c>
      <c r="X224" s="39" t="n"/>
      <c r="Y224" s="39" t="inlineStr">
        <is>
          <t>Sin recuento físico en el inventario de Avain</t>
        </is>
      </c>
      <c r="Z224" s="40" t="inlineStr">
        <is>
          <t>Sin recuento físico</t>
        </is>
      </c>
      <c r="AA224" s="39" t="n"/>
      <c r="AB224" s="39" t="n"/>
      <c r="AC224" s="39" t="n"/>
      <c r="AD224" s="39" t="n"/>
      <c r="AE224" s="39" t="n"/>
      <c r="AF224" s="39" t="n"/>
      <c r="AG224" s="39" t="n"/>
      <c r="AH224" s="51" t="n"/>
      <c r="AI224" s="51" t="n"/>
      <c r="AJ224" s="51" t="n"/>
      <c r="AK224" s="52" t="n">
        <v>45.19704273504274</v>
      </c>
      <c r="AL224" s="52" t="n"/>
      <c r="AM224" s="52" t="n"/>
      <c r="AN224" s="39" t="n"/>
      <c r="AO224" s="39" t="inlineStr">
        <is>
          <t>El material ocupa 2 filas en la hoja 1120 SJ (lote/almacén). La cantidad SAP y la física de esta vista son el total del material.</t>
        </is>
      </c>
    </row>
    <row r="225">
      <c r="A225" s="5" t="inlineStr">
        <is>
          <t>1000290</t>
        </is>
      </c>
      <c r="B225" s="5" t="inlineStr">
        <is>
          <t>AGUA DESTILADA DE 10 ML</t>
        </is>
      </c>
      <c r="C225" s="5" t="inlineStr">
        <is>
          <t>00000</t>
        </is>
      </c>
      <c r="D225" s="5" t="inlineStr">
        <is>
          <t>033</t>
        </is>
      </c>
      <c r="E225" s="5" t="inlineStr">
        <is>
          <t>ZMED</t>
        </is>
      </c>
      <c r="F225" s="5" t="inlineStr">
        <is>
          <t>1120</t>
        </is>
      </c>
      <c r="G225" s="5" t="inlineStr">
        <is>
          <t>2021</t>
        </is>
      </c>
      <c r="H225" s="5" t="inlineStr">
        <is>
          <t>C/U</t>
        </is>
      </c>
      <c r="I225" s="6" t="n">
        <v>50</v>
      </c>
      <c r="J225" s="6" t="n">
        <v>0</v>
      </c>
      <c r="K225" s="5" t="inlineStr">
        <is>
          <t>ARS</t>
        </is>
      </c>
      <c r="L225" s="48" t="n">
        <v>0</v>
      </c>
      <c r="M225" s="48" t="n">
        <v>31423.28</v>
      </c>
      <c r="N225" s="5">
        <f>IFERROR(VLOOKUP(E225,[1]Total!$D$1:$M$446,10,0),0)</f>
        <v/>
      </c>
      <c r="O225" s="11">
        <f>M225/SUM($M$2:$M$679)</f>
        <v/>
      </c>
      <c r="P225" s="49">
        <f>IFERROR(M225/I225,0)</f>
        <v/>
      </c>
      <c r="Q225" s="50" t="n"/>
      <c r="R225" s="8">
        <f>I225-Q225</f>
        <v/>
      </c>
      <c r="S225" s="49">
        <f>$AK225*R225</f>
        <v/>
      </c>
      <c r="U225" s="39" t="inlineStr">
        <is>
          <t>Stock SAP</t>
        </is>
      </c>
      <c r="V225" s="39" t="inlineStr">
        <is>
          <t>Medicamentos</t>
        </is>
      </c>
      <c r="W225" s="39" t="inlineStr">
        <is>
          <t>Dentro del alcance</t>
        </is>
      </c>
      <c r="X225" s="39" t="n"/>
      <c r="Y225" s="39" t="inlineStr">
        <is>
          <t>Sin recuento físico en el inventario de Avain</t>
        </is>
      </c>
      <c r="Z225" s="40" t="inlineStr">
        <is>
          <t>Sin recuento físico</t>
        </is>
      </c>
      <c r="AA225" s="39" t="n"/>
      <c r="AB225" s="39" t="n"/>
      <c r="AC225" s="39" t="n"/>
      <c r="AD225" s="39" t="n"/>
      <c r="AE225" s="39" t="n"/>
      <c r="AF225" s="39" t="n"/>
      <c r="AG225" s="39" t="n"/>
      <c r="AH225" s="51" t="n">
        <v>130</v>
      </c>
      <c r="AI225" s="51">
        <f>Q225</f>
        <v/>
      </c>
      <c r="AJ225" s="51">
        <f>$AH225-$AI225</f>
        <v/>
      </c>
      <c r="AK225" s="52" t="n">
        <v>628.4655384615384</v>
      </c>
      <c r="AL225" s="52">
        <f>$AJ225*$AK225</f>
        <v/>
      </c>
      <c r="AM225" s="52">
        <f>$AI225*$AK225</f>
        <v/>
      </c>
      <c r="AN225" s="39" t="n"/>
      <c r="AO225" s="39" t="inlineStr">
        <is>
          <t>El material ocupa 4 filas en la hoja 1120 SJ (lote/almacén). La cantidad SAP y la física de esta vista son el total del material.</t>
        </is>
      </c>
    </row>
    <row r="226">
      <c r="A226" s="5" t="inlineStr">
        <is>
          <t>1000485</t>
        </is>
      </c>
      <c r="B226" s="5" t="inlineStr">
        <is>
          <t>CIPROFLOXACINA 500MG COMP</t>
        </is>
      </c>
      <c r="C226" s="5" t="inlineStr">
        <is>
          <t>00000</t>
        </is>
      </c>
      <c r="D226" s="5" t="inlineStr">
        <is>
          <t>033</t>
        </is>
      </c>
      <c r="E226" s="5" t="inlineStr">
        <is>
          <t>ZMED</t>
        </is>
      </c>
      <c r="F226" s="5" t="inlineStr">
        <is>
          <t>1120</t>
        </is>
      </c>
      <c r="G226" s="5" t="inlineStr">
        <is>
          <t>2021</t>
        </is>
      </c>
      <c r="H226" s="5" t="inlineStr">
        <is>
          <t>C/U</t>
        </is>
      </c>
      <c r="I226" s="6" t="n">
        <v>50</v>
      </c>
      <c r="J226" s="6" t="n">
        <v>0</v>
      </c>
      <c r="K226" s="5" t="inlineStr">
        <is>
          <t>ARS</t>
        </is>
      </c>
      <c r="L226" s="48" t="n">
        <v>0</v>
      </c>
      <c r="M226" s="48" t="n">
        <v>21516.35</v>
      </c>
      <c r="N226" s="5">
        <f>IFERROR(VLOOKUP(E226,[1]Total!$D$1:$M$446,10,0),0)</f>
        <v/>
      </c>
      <c r="O226" s="11">
        <f>M226/SUM($M$2:$M$679)</f>
        <v/>
      </c>
      <c r="P226" s="49">
        <f>IFERROR(M226/I226,0)</f>
        <v/>
      </c>
      <c r="Q226" s="50" t="n"/>
      <c r="R226" s="8">
        <f>I226-Q226</f>
        <v/>
      </c>
      <c r="S226" s="49">
        <f>$AK226*R226</f>
        <v/>
      </c>
      <c r="U226" s="39" t="inlineStr">
        <is>
          <t>Stock SAP</t>
        </is>
      </c>
      <c r="V226" s="39" t="inlineStr">
        <is>
          <t>Medicamentos</t>
        </is>
      </c>
      <c r="W226" s="39" t="inlineStr">
        <is>
          <t>Dentro del alcance</t>
        </is>
      </c>
      <c r="X226" s="37" t="inlineStr">
        <is>
          <t>Alta</t>
        </is>
      </c>
      <c r="Y226" s="39" t="inlineStr">
        <is>
          <t>Homologado – confianza Alta</t>
        </is>
      </c>
      <c r="Z226" s="38" t="inlineStr">
        <is>
          <t>Dar de baja en SAP</t>
        </is>
      </c>
      <c r="AA226" s="39" t="inlineStr">
        <is>
          <t>MED37</t>
        </is>
      </c>
      <c r="AB226" s="39" t="inlineStr">
        <is>
          <t>Ciprofloxacina Comp x 500 mg</t>
        </is>
      </c>
      <c r="AC226" s="39" t="inlineStr">
        <is>
          <t>Homologación por código Avain (master M11-004)</t>
        </is>
      </c>
      <c r="AD226" s="39" t="inlineStr">
        <is>
          <t>No</t>
        </is>
      </c>
      <c r="AE226" s="39" t="n"/>
      <c r="AF226" s="39" t="inlineStr">
        <is>
          <t>Sí</t>
        </is>
      </c>
      <c r="AG226" s="39" t="inlineStr">
        <is>
          <t>M11-004</t>
        </is>
      </c>
      <c r="AH226" s="51" t="n"/>
      <c r="AI226" s="51" t="n"/>
      <c r="AJ226" s="51" t="n"/>
      <c r="AK226" s="52" t="n">
        <v>430.32692</v>
      </c>
      <c r="AL226" s="52" t="n"/>
      <c r="AM226" s="52" t="n"/>
      <c r="AN226" s="39" t="n"/>
      <c r="AO226" s="39" t="inlineStr">
        <is>
          <t>La cantidad física del material se imputó en la fila 94 (primera fila del material). Homologación: confianza base Alta + confianza SAP Alta → Alta. Otros códigos SAP del master no están en el stock de este centro: 1000853. El material ocupa 2 filas en la hoja 1120 SJ (lote/almacén). La cantidad SAP y la física de esta vista son el total del material.</t>
        </is>
      </c>
    </row>
    <row r="227">
      <c r="A227" s="5" t="inlineStr">
        <is>
          <t>1000524</t>
        </is>
      </c>
      <c r="B227" s="5" t="inlineStr">
        <is>
          <t>OMEPRAZOL DE 40 MG AMPOLLAS</t>
        </is>
      </c>
      <c r="C227" s="5" t="inlineStr">
        <is>
          <t>T9479</t>
        </is>
      </c>
      <c r="D227" s="5" t="inlineStr">
        <is>
          <t>033</t>
        </is>
      </c>
      <c r="E227" s="5" t="inlineStr">
        <is>
          <t>ZMED</t>
        </is>
      </c>
      <c r="F227" s="5" t="inlineStr">
        <is>
          <t>1120</t>
        </is>
      </c>
      <c r="G227" s="5" t="inlineStr">
        <is>
          <t>2021</t>
        </is>
      </c>
      <c r="H227" s="5" t="inlineStr">
        <is>
          <t>C/U</t>
        </is>
      </c>
      <c r="I227" s="6" t="n">
        <v>50</v>
      </c>
      <c r="J227" s="6" t="n">
        <v>0</v>
      </c>
      <c r="K227" s="5" t="inlineStr">
        <is>
          <t>ARS</t>
        </is>
      </c>
      <c r="L227" s="48" t="n">
        <v>0</v>
      </c>
      <c r="M227" s="48" t="n">
        <v>115896.01</v>
      </c>
      <c r="N227" s="5">
        <f>IFERROR(VLOOKUP(E227,[1]Total!$D$1:$M$446,10,0),0)</f>
        <v/>
      </c>
      <c r="O227" s="11">
        <f>M227/SUM($M$2:$M$679)</f>
        <v/>
      </c>
      <c r="P227" s="49">
        <f>IFERROR(M227/I227,0)</f>
        <v/>
      </c>
      <c r="Q227" s="50" t="n"/>
      <c r="R227" s="8">
        <f>I227-Q227</f>
        <v/>
      </c>
      <c r="S227" s="49">
        <f>$AK227*R227</f>
        <v/>
      </c>
      <c r="U227" s="39" t="inlineStr">
        <is>
          <t>Stock SAP</t>
        </is>
      </c>
      <c r="V227" s="39" t="inlineStr">
        <is>
          <t>Medicamentos</t>
        </is>
      </c>
      <c r="W227" s="39" t="inlineStr">
        <is>
          <t>Dentro del alcance</t>
        </is>
      </c>
      <c r="X227" s="42" t="inlineStr">
        <is>
          <t>Media</t>
        </is>
      </c>
      <c r="Y227" s="39" t="inlineStr">
        <is>
          <t>Homologado – confianza Media – pendiente de validación</t>
        </is>
      </c>
      <c r="Z227" s="38" t="inlineStr">
        <is>
          <t>Dar de baja en SAP</t>
        </is>
      </c>
      <c r="AA227" s="39" t="inlineStr">
        <is>
          <t>MED147</t>
        </is>
      </c>
      <c r="AB227" s="39" t="inlineStr">
        <is>
          <t>Omeprazol 40 mg Fco amp polvo p/ rest</t>
        </is>
      </c>
      <c r="AC227" s="39" t="inlineStr">
        <is>
          <t>Homologación por código Avain (master M08-006)</t>
        </is>
      </c>
      <c r="AD227" s="39" t="inlineStr">
        <is>
          <t>No</t>
        </is>
      </c>
      <c r="AE227" s="39" t="n"/>
      <c r="AF227" s="39" t="inlineStr">
        <is>
          <t>Sí</t>
        </is>
      </c>
      <c r="AG227" s="39" t="inlineStr">
        <is>
          <t>M08-006</t>
        </is>
      </c>
      <c r="AH227" s="51" t="n"/>
      <c r="AI227" s="51" t="n"/>
      <c r="AJ227" s="51" t="n"/>
      <c r="AK227" s="52" t="n">
        <v>2317.920256410257</v>
      </c>
      <c r="AL227" s="52" t="n"/>
      <c r="AM227" s="52" t="n"/>
      <c r="AN227" s="39" t="n"/>
      <c r="AO227" s="39" t="inlineStr">
        <is>
          <t>La cantidad física del material se imputó en la fila 121 (primera fila del material). Homologación: confianza base Alta + confianza SAP Media → Media. El material ocupa 4 filas en la hoja 1120 SJ (lote/almacén). La cantidad SAP y la física de esta vista son el total del material.</t>
        </is>
      </c>
    </row>
    <row r="228">
      <c r="A228" s="5" t="inlineStr">
        <is>
          <t>1000529</t>
        </is>
      </c>
      <c r="B228" s="5" t="inlineStr">
        <is>
          <t>DEXAMETASONA 4 MG COMPRIMIDOS</t>
        </is>
      </c>
      <c r="C228" s="5" t="inlineStr">
        <is>
          <t>0022</t>
        </is>
      </c>
      <c r="D228" s="5" t="inlineStr">
        <is>
          <t>MEGE</t>
        </is>
      </c>
      <c r="E228" s="5" t="inlineStr">
        <is>
          <t>ZMED</t>
        </is>
      </c>
      <c r="F228" s="5" t="inlineStr">
        <is>
          <t>1120</t>
        </is>
      </c>
      <c r="G228" s="5" t="inlineStr">
        <is>
          <t>2021</t>
        </is>
      </c>
      <c r="H228" s="5" t="inlineStr">
        <is>
          <t>C/U</t>
        </is>
      </c>
      <c r="I228" s="6" t="n">
        <v>50</v>
      </c>
      <c r="J228" s="6" t="n">
        <v>0</v>
      </c>
      <c r="K228" s="5" t="inlineStr">
        <is>
          <t>ARS</t>
        </is>
      </c>
      <c r="L228" s="48" t="n">
        <v>0</v>
      </c>
      <c r="M228" s="48" t="n">
        <v>18577.31</v>
      </c>
      <c r="N228" s="5">
        <f>IFERROR(VLOOKUP(E228,[1]Total!$D$1:$M$446,10,0),0)</f>
        <v/>
      </c>
      <c r="O228" s="11">
        <f>M228/SUM($M$2:$M$679)</f>
        <v/>
      </c>
      <c r="P228" s="49">
        <f>IFERROR(M228/I228,0)</f>
        <v/>
      </c>
      <c r="Q228" s="50" t="n"/>
      <c r="R228" s="8">
        <f>I228-Q228</f>
        <v/>
      </c>
      <c r="S228" s="49">
        <f>$AK228*R228</f>
        <v/>
      </c>
      <c r="U228" s="39" t="inlineStr">
        <is>
          <t>Stock SAP</t>
        </is>
      </c>
      <c r="V228" s="39" t="inlineStr">
        <is>
          <t>Medicamentos</t>
        </is>
      </c>
      <c r="W228" s="39" t="inlineStr">
        <is>
          <t>Dentro del alcance</t>
        </is>
      </c>
      <c r="X228" s="39" t="n"/>
      <c r="Y228" s="39" t="inlineStr">
        <is>
          <t>Sin recuento físico en el inventario de Avain</t>
        </is>
      </c>
      <c r="Z228" s="40" t="inlineStr">
        <is>
          <t>Sin recuento físico</t>
        </is>
      </c>
      <c r="AA228" s="39" t="n"/>
      <c r="AB228" s="39" t="n"/>
      <c r="AC228" s="39" t="n"/>
      <c r="AD228" s="39" t="n"/>
      <c r="AE228" s="39" t="n"/>
      <c r="AF228" s="39" t="n"/>
      <c r="AG228" s="39" t="n"/>
      <c r="AH228" s="51" t="n"/>
      <c r="AI228" s="51" t="n"/>
      <c r="AJ228" s="51" t="n"/>
      <c r="AK228" s="52" t="n">
        <v>371.5461515151515</v>
      </c>
      <c r="AL228" s="52" t="n"/>
      <c r="AM228" s="52" t="n"/>
      <c r="AN228" s="39" t="n"/>
      <c r="AO228" s="39" t="inlineStr">
        <is>
          <t>El material ocupa 5 filas en la hoja 1120 SJ (lote/almacén). La cantidad SAP y la física de esta vista son el total del material.</t>
        </is>
      </c>
    </row>
    <row r="229">
      <c r="A229" s="5" t="inlineStr">
        <is>
          <t>1000600</t>
        </is>
      </c>
      <c r="B229" s="5" t="inlineStr">
        <is>
          <t>TRAMADOL CLORHIDRATO 100MG AMP 2ML</t>
        </is>
      </c>
      <c r="C229" s="5" t="inlineStr">
        <is>
          <t>00000</t>
        </is>
      </c>
      <c r="D229" s="5" t="inlineStr">
        <is>
          <t>033</t>
        </is>
      </c>
      <c r="E229" s="5" t="inlineStr">
        <is>
          <t>ZMED</t>
        </is>
      </c>
      <c r="F229" s="5" t="inlineStr">
        <is>
          <t>1120</t>
        </is>
      </c>
      <c r="G229" s="5" t="inlineStr">
        <is>
          <t>2021</t>
        </is>
      </c>
      <c r="H229" s="5" t="inlineStr">
        <is>
          <t>C/U</t>
        </is>
      </c>
      <c r="I229" s="6" t="n">
        <v>50</v>
      </c>
      <c r="J229" s="6" t="n">
        <v>0</v>
      </c>
      <c r="K229" s="5" t="inlineStr">
        <is>
          <t>ARS</t>
        </is>
      </c>
      <c r="L229" s="48" t="n">
        <v>0</v>
      </c>
      <c r="M229" s="48" t="n">
        <v>61875</v>
      </c>
      <c r="N229" s="5">
        <f>IFERROR(VLOOKUP(E229,[1]Total!$D$1:$M$446,10,0),0)</f>
        <v/>
      </c>
      <c r="O229" s="11">
        <f>M229/SUM($M$2:$M$679)</f>
        <v/>
      </c>
      <c r="P229" s="49">
        <f>IFERROR(M229/I229,0)</f>
        <v/>
      </c>
      <c r="Q229" s="50" t="n">
        <v>50</v>
      </c>
      <c r="R229" s="8">
        <f>I229-Q229</f>
        <v/>
      </c>
      <c r="S229" s="49">
        <f>$AK229*R229</f>
        <v/>
      </c>
      <c r="U229" s="39" t="inlineStr">
        <is>
          <t>Stock SAP</t>
        </is>
      </c>
      <c r="V229" s="39" t="inlineStr">
        <is>
          <t>Medicamentos</t>
        </is>
      </c>
      <c r="W229" s="39" t="inlineStr">
        <is>
          <t>Dentro del alcance</t>
        </is>
      </c>
      <c r="X229" s="38" t="inlineStr">
        <is>
          <t>Baja</t>
        </is>
      </c>
      <c r="Y229" s="39" t="inlineStr">
        <is>
          <t>Homologado – confianza Baja – pendiente de validación</t>
        </is>
      </c>
      <c r="Z229" s="43" t="inlineStr">
        <is>
          <t>Sin diferencia</t>
        </is>
      </c>
      <c r="AA229" s="39" t="inlineStr">
        <is>
          <t>MED181</t>
        </is>
      </c>
      <c r="AB229" s="39" t="inlineStr">
        <is>
          <t>Tramadol 50mg/2ml amp</t>
        </is>
      </c>
      <c r="AC229" s="39" t="inlineStr">
        <is>
          <t>Cruce por nomenclatura SAP</t>
        </is>
      </c>
      <c r="AD229" s="39" t="inlineStr">
        <is>
          <t>Sí</t>
        </is>
      </c>
      <c r="AE229" s="39" t="inlineStr">
        <is>
          <t>1000600, 1000683</t>
        </is>
      </c>
      <c r="AF229" s="39" t="inlineStr">
        <is>
          <t>Sí</t>
        </is>
      </c>
      <c r="AG229" s="39" t="inlineStr">
        <is>
          <t>M01-011</t>
        </is>
      </c>
      <c r="AH229" s="51" t="n">
        <v>50</v>
      </c>
      <c r="AI229" s="51">
        <f>Q229</f>
        <v/>
      </c>
      <c r="AJ229" s="51">
        <f>$AH229-$AI229</f>
        <v/>
      </c>
      <c r="AK229" s="52" t="n">
        <v>1237.5</v>
      </c>
      <c r="AL229" s="52">
        <f>$AJ229*$AK229</f>
        <v/>
      </c>
      <c r="AM229" s="52">
        <f>$AI229*$AK229</f>
        <v/>
      </c>
      <c r="AN229" s="39" t="n"/>
      <c r="AO229" s="39" t="inlineStr">
        <is>
          <t>Homologado al master M01-011, pero sus códigos SAP (1000635) no figuran en el stock SAP de este centro. Cruce por nomenclatura: dosis/presentación distinta (2ML, 50MG vs 2ML, 100MG); similitud 0.66. El cruce SAP–Avain identificó 2 códigos SAP como posibles equivalentes del mismo ítem de Avain (1000600, 1000683). Se imputó al primero (lógica BUSCARV); requiere validación posterior.</t>
        </is>
      </c>
    </row>
    <row r="230">
      <c r="A230" s="5" t="inlineStr">
        <is>
          <t>1001013</t>
        </is>
      </c>
      <c r="B230" s="5" t="inlineStr">
        <is>
          <t>SODIO CLORURO 25ML SPRAY</t>
        </is>
      </c>
      <c r="C230" s="5" t="inlineStr">
        <is>
          <t>1235</t>
        </is>
      </c>
      <c r="D230" s="5" t="inlineStr">
        <is>
          <t>033</t>
        </is>
      </c>
      <c r="E230" s="5" t="inlineStr">
        <is>
          <t>ZMED</t>
        </is>
      </c>
      <c r="F230" s="5" t="inlineStr">
        <is>
          <t>1120</t>
        </is>
      </c>
      <c r="G230" s="5" t="inlineStr">
        <is>
          <t>2021</t>
        </is>
      </c>
      <c r="H230" s="5" t="inlineStr">
        <is>
          <t>C/U</t>
        </is>
      </c>
      <c r="I230" s="6" t="n">
        <v>50</v>
      </c>
      <c r="J230" s="6" t="n">
        <v>0</v>
      </c>
      <c r="K230" s="5" t="inlineStr">
        <is>
          <t>ARS</t>
        </is>
      </c>
      <c r="L230" s="48" t="n">
        <v>0</v>
      </c>
      <c r="M230" s="48" t="n">
        <v>263671.58</v>
      </c>
      <c r="N230" s="5">
        <f>IFERROR(VLOOKUP(E230,[1]Total!$D$1:$M$446,10,0),0)</f>
        <v/>
      </c>
      <c r="O230" s="11">
        <f>M230/SUM($M$2:$M$679)</f>
        <v/>
      </c>
      <c r="P230" s="49">
        <f>IFERROR(M230/I230,0)</f>
        <v/>
      </c>
      <c r="Q230" s="50" t="n"/>
      <c r="R230" s="8">
        <f>I230-Q230</f>
        <v/>
      </c>
      <c r="S230" s="49">
        <f>$AK230*R230</f>
        <v/>
      </c>
      <c r="U230" s="39" t="inlineStr">
        <is>
          <t>Stock SAP</t>
        </is>
      </c>
      <c r="V230" s="39" t="inlineStr">
        <is>
          <t>Medicamentos</t>
        </is>
      </c>
      <c r="W230" s="39" t="inlineStr">
        <is>
          <t>Dentro del alcance</t>
        </is>
      </c>
      <c r="X230" s="39" t="n"/>
      <c r="Y230" s="39" t="inlineStr">
        <is>
          <t>Sin recuento físico en el inventario de Avain</t>
        </is>
      </c>
      <c r="Z230" s="40" t="inlineStr">
        <is>
          <t>Sin recuento físico</t>
        </is>
      </c>
      <c r="AA230" s="39" t="n"/>
      <c r="AB230" s="39" t="n"/>
      <c r="AC230" s="39" t="n"/>
      <c r="AD230" s="39" t="n"/>
      <c r="AE230" s="39" t="n"/>
      <c r="AF230" s="39" t="n"/>
      <c r="AG230" s="39" t="n"/>
      <c r="AH230" s="51" t="n"/>
      <c r="AI230" s="51" t="n"/>
      <c r="AJ230" s="51" t="n"/>
      <c r="AK230" s="52" t="n">
        <v>5273.431592356688</v>
      </c>
      <c r="AL230" s="52" t="n"/>
      <c r="AM230" s="52" t="n"/>
      <c r="AN230" s="39" t="n"/>
      <c r="AO230" s="39" t="inlineStr">
        <is>
          <t>El material ocupa 3 filas en la hoja 1120 SJ (lote/almacén). La cantidad SAP y la física de esta vista son el total del material.</t>
        </is>
      </c>
    </row>
    <row r="231">
      <c r="A231" s="5" t="inlineStr">
        <is>
          <t>1001129</t>
        </is>
      </c>
      <c r="B231" s="5" t="inlineStr">
        <is>
          <t>BUCOANGIN CARAM ANTIB X9</t>
        </is>
      </c>
      <c r="C231" s="5" t="inlineStr">
        <is>
          <t>87375</t>
        </is>
      </c>
      <c r="D231" s="5" t="inlineStr">
        <is>
          <t>MEGE</t>
        </is>
      </c>
      <c r="E231" s="5" t="inlineStr">
        <is>
          <t>ZMED</t>
        </is>
      </c>
      <c r="F231" s="5" t="inlineStr">
        <is>
          <t>1120</t>
        </is>
      </c>
      <c r="G231" s="5" t="inlineStr">
        <is>
          <t>2021</t>
        </is>
      </c>
      <c r="H231" s="5" t="inlineStr">
        <is>
          <t>C/U</t>
        </is>
      </c>
      <c r="I231" s="6" t="n">
        <v>50</v>
      </c>
      <c r="J231" s="6" t="n">
        <v>0</v>
      </c>
      <c r="K231" s="5" t="inlineStr">
        <is>
          <t>ARS</t>
        </is>
      </c>
      <c r="L231" s="48" t="n">
        <v>0</v>
      </c>
      <c r="M231" s="48" t="n">
        <v>148200.56</v>
      </c>
      <c r="N231" s="5">
        <f>IFERROR(VLOOKUP(E231,[1]Total!$D$1:$M$446,10,0),0)</f>
        <v/>
      </c>
      <c r="O231" s="11">
        <f>M231/SUM($M$2:$M$679)</f>
        <v/>
      </c>
      <c r="P231" s="49">
        <f>IFERROR(M231/I231,0)</f>
        <v/>
      </c>
      <c r="Q231" s="50" t="n"/>
      <c r="R231" s="8">
        <f>I231-Q231</f>
        <v/>
      </c>
      <c r="S231" s="49">
        <f>$AK231*R231</f>
        <v/>
      </c>
      <c r="U231" s="39" t="inlineStr">
        <is>
          <t>Stock SAP</t>
        </is>
      </c>
      <c r="V231" s="39" t="inlineStr">
        <is>
          <t>Medicamentos</t>
        </is>
      </c>
      <c r="W231" s="39" t="inlineStr">
        <is>
          <t>Dentro del alcance</t>
        </is>
      </c>
      <c r="X231" s="38" t="inlineStr">
        <is>
          <t>Baja</t>
        </is>
      </c>
      <c r="Y231" s="39" t="inlineStr">
        <is>
          <t>Homologado – confianza Baja – pendiente de validación</t>
        </is>
      </c>
      <c r="Z231" s="38" t="inlineStr">
        <is>
          <t>Dar de baja en SAP</t>
        </is>
      </c>
      <c r="AA231" s="39" t="inlineStr">
        <is>
          <t>MED30</t>
        </is>
      </c>
      <c r="AB231" s="39" t="inlineStr">
        <is>
          <t>Caramelos antigripales con benzocaina 20.7mg</t>
        </is>
      </c>
      <c r="AC231" s="39" t="inlineStr">
        <is>
          <t>Homologación por código Avain (master M01-017)</t>
        </is>
      </c>
      <c r="AD231" s="39" t="inlineStr">
        <is>
          <t>No</t>
        </is>
      </c>
      <c r="AE231" s="39" t="n"/>
      <c r="AF231" s="39" t="inlineStr">
        <is>
          <t>Sí</t>
        </is>
      </c>
      <c r="AG231" s="39" t="inlineStr">
        <is>
          <t>M01-017</t>
        </is>
      </c>
      <c r="AH231" s="51" t="n"/>
      <c r="AI231" s="51" t="n"/>
      <c r="AJ231" s="51" t="n"/>
      <c r="AK231" s="52" t="n">
        <v>2964.011099585062</v>
      </c>
      <c r="AL231" s="52" t="n"/>
      <c r="AM231" s="52" t="n"/>
      <c r="AN231" s="39" t="n"/>
      <c r="AO231" s="39" t="inlineStr">
        <is>
          <t>La cantidad física del material se imputó en la fila 48 (primera fila del material). Homologación: confianza base Baja + confianza SAP Alta → Baja. La nomenclatura del material imputado no respalda por sí sola la equivalencia (similitud 0.09); el vínculo proviene sólo de la homologación. Nivel degradado a Baja. El material ocupa 15 filas en la hoja 1120 SJ (lote/almacén). La cantidad SAP y la física de esta vista son el total del material.</t>
        </is>
      </c>
    </row>
    <row r="232">
      <c r="A232" s="5" t="inlineStr">
        <is>
          <t>1001169</t>
        </is>
      </c>
      <c r="B232" s="5" t="inlineStr">
        <is>
          <t>SILDENAFIL PREP MAGISTRAL</t>
        </is>
      </c>
      <c r="C232" s="5" t="inlineStr">
        <is>
          <t>00000</t>
        </is>
      </c>
      <c r="D232" s="5" t="inlineStr">
        <is>
          <t>033</t>
        </is>
      </c>
      <c r="E232" s="5" t="inlineStr">
        <is>
          <t>ZMED</t>
        </is>
      </c>
      <c r="F232" s="5" t="inlineStr">
        <is>
          <t>1120</t>
        </is>
      </c>
      <c r="G232" s="5" t="inlineStr">
        <is>
          <t>2021</t>
        </is>
      </c>
      <c r="H232" s="5" t="inlineStr">
        <is>
          <t>C/U</t>
        </is>
      </c>
      <c r="I232" s="6" t="n">
        <v>50</v>
      </c>
      <c r="J232" s="6" t="n">
        <v>0</v>
      </c>
      <c r="K232" s="5" t="inlineStr">
        <is>
          <t>ARS</t>
        </is>
      </c>
      <c r="L232" s="48" t="n">
        <v>0</v>
      </c>
      <c r="M232" s="48" t="n">
        <v>45500</v>
      </c>
      <c r="N232" s="5">
        <f>IFERROR(VLOOKUP(E232,[1]Total!$D$1:$M$446,10,0),0)</f>
        <v/>
      </c>
      <c r="O232" s="11">
        <f>M232/SUM($M$2:$M$679)</f>
        <v/>
      </c>
      <c r="P232" s="49">
        <f>IFERROR(M232/I232,0)</f>
        <v/>
      </c>
      <c r="Q232" s="50" t="n"/>
      <c r="R232" s="8">
        <f>I232-Q232</f>
        <v/>
      </c>
      <c r="S232" s="49">
        <f>$AK232*R232</f>
        <v/>
      </c>
      <c r="U232" s="39" t="inlineStr">
        <is>
          <t>Stock SAP</t>
        </is>
      </c>
      <c r="V232" s="39" t="inlineStr">
        <is>
          <t>Medicamentos</t>
        </is>
      </c>
      <c r="W232" s="39" t="inlineStr">
        <is>
          <t>Dentro del alcance</t>
        </is>
      </c>
      <c r="X232" s="39" t="n"/>
      <c r="Y232" s="39" t="inlineStr">
        <is>
          <t>Sin recuento físico en el inventario de Avain</t>
        </is>
      </c>
      <c r="Z232" s="40" t="inlineStr">
        <is>
          <t>Sin recuento físico</t>
        </is>
      </c>
      <c r="AA232" s="39" t="n"/>
      <c r="AB232" s="39" t="n"/>
      <c r="AC232" s="39" t="n"/>
      <c r="AD232" s="39" t="n"/>
      <c r="AE232" s="39" t="n"/>
      <c r="AF232" s="39" t="n"/>
      <c r="AG232" s="39" t="n"/>
      <c r="AH232" s="51" t="n">
        <v>50</v>
      </c>
      <c r="AI232" s="51">
        <f>Q232</f>
        <v/>
      </c>
      <c r="AJ232" s="51">
        <f>$AH232-$AI232</f>
        <v/>
      </c>
      <c r="AK232" s="52" t="n">
        <v>910</v>
      </c>
      <c r="AL232" s="52">
        <f>$AJ232*$AK232</f>
        <v/>
      </c>
      <c r="AM232" s="52">
        <f>$AI232*$AK232</f>
        <v/>
      </c>
      <c r="AN232" s="39" t="n"/>
      <c r="AO232" s="39" t="n"/>
    </row>
    <row r="233">
      <c r="A233" s="5" t="inlineStr">
        <is>
          <t>1001254</t>
        </is>
      </c>
      <c r="B233" s="5" t="inlineStr">
        <is>
          <t>DEXAMETASONA 8 MG COMP</t>
        </is>
      </c>
      <c r="C233" s="5" t="inlineStr">
        <is>
          <t>00000</t>
        </is>
      </c>
      <c r="D233" s="5" t="inlineStr">
        <is>
          <t>MEGE</t>
        </is>
      </c>
      <c r="E233" s="5" t="inlineStr">
        <is>
          <t>ZMED</t>
        </is>
      </c>
      <c r="F233" s="5" t="inlineStr">
        <is>
          <t>1120</t>
        </is>
      </c>
      <c r="G233" s="5" t="inlineStr">
        <is>
          <t>2021</t>
        </is>
      </c>
      <c r="H233" s="5" t="inlineStr">
        <is>
          <t>C/U</t>
        </is>
      </c>
      <c r="I233" s="6" t="n">
        <v>50</v>
      </c>
      <c r="J233" s="6" t="n">
        <v>0</v>
      </c>
      <c r="K233" s="5" t="inlineStr">
        <is>
          <t>ARS</t>
        </is>
      </c>
      <c r="L233" s="48" t="n">
        <v>0</v>
      </c>
      <c r="M233" s="48" t="n">
        <v>24615</v>
      </c>
      <c r="N233" s="5">
        <f>IFERROR(VLOOKUP(E233,[1]Total!$D$1:$M$446,10,0),0)</f>
        <v/>
      </c>
      <c r="O233" s="11">
        <f>M233/SUM($M$2:$M$679)</f>
        <v/>
      </c>
      <c r="P233" s="49">
        <f>IFERROR(M233/I233,0)</f>
        <v/>
      </c>
      <c r="Q233" s="50" t="n"/>
      <c r="R233" s="8">
        <f>I233-Q233</f>
        <v/>
      </c>
      <c r="S233" s="49">
        <f>$AK233*R233</f>
        <v/>
      </c>
      <c r="U233" s="39" t="inlineStr">
        <is>
          <t>Stock SAP</t>
        </is>
      </c>
      <c r="V233" s="39" t="inlineStr">
        <is>
          <t>Medicamentos</t>
        </is>
      </c>
      <c r="W233" s="39" t="inlineStr">
        <is>
          <t>Dentro del alcance</t>
        </is>
      </c>
      <c r="X233" s="39" t="n"/>
      <c r="Y233" s="39" t="inlineStr">
        <is>
          <t>Sin recuento físico en el inventario de Avain</t>
        </is>
      </c>
      <c r="Z233" s="40" t="inlineStr">
        <is>
          <t>Sin recuento físico</t>
        </is>
      </c>
      <c r="AA233" s="39" t="n"/>
      <c r="AB233" s="39" t="n"/>
      <c r="AC233" s="39" t="n"/>
      <c r="AD233" s="39" t="n"/>
      <c r="AE233" s="39" t="n"/>
      <c r="AF233" s="39" t="n"/>
      <c r="AG233" s="39" t="n"/>
      <c r="AH233" s="51" t="n">
        <v>100</v>
      </c>
      <c r="AI233" s="51">
        <f>Q233</f>
        <v/>
      </c>
      <c r="AJ233" s="51">
        <f>$AH233-$AI233</f>
        <v/>
      </c>
      <c r="AK233" s="52" t="n">
        <v>492.3</v>
      </c>
      <c r="AL233" s="52">
        <f>$AJ233*$AK233</f>
        <v/>
      </c>
      <c r="AM233" s="52">
        <f>$AI233*$AK233</f>
        <v/>
      </c>
      <c r="AN233" s="39" t="n"/>
      <c r="AO233" s="39" t="inlineStr">
        <is>
          <t>El material ocupa 2 filas en la hoja 1120 SJ (lote/almacén). La cantidad SAP y la física de esta vista son el total del material.</t>
        </is>
      </c>
    </row>
    <row r="234">
      <c r="A234" s="5" t="inlineStr">
        <is>
          <t>1001254</t>
        </is>
      </c>
      <c r="B234" s="5" t="inlineStr">
        <is>
          <t>DEXAMETASONA 8 MG COMP</t>
        </is>
      </c>
      <c r="C234" s="5" t="inlineStr">
        <is>
          <t>03816</t>
        </is>
      </c>
      <c r="D234" s="5" t="inlineStr">
        <is>
          <t>MEGE</t>
        </is>
      </c>
      <c r="E234" s="5" t="inlineStr">
        <is>
          <t>ZMED</t>
        </is>
      </c>
      <c r="F234" s="5" t="inlineStr">
        <is>
          <t>1120</t>
        </is>
      </c>
      <c r="G234" s="5" t="inlineStr">
        <is>
          <t>2021</t>
        </is>
      </c>
      <c r="H234" s="5" t="inlineStr">
        <is>
          <t>C/U</t>
        </is>
      </c>
      <c r="I234" s="6" t="n">
        <v>50</v>
      </c>
      <c r="J234" s="6" t="n">
        <v>0</v>
      </c>
      <c r="K234" s="5" t="inlineStr">
        <is>
          <t>ARS</t>
        </is>
      </c>
      <c r="L234" s="48" t="n">
        <v>0</v>
      </c>
      <c r="M234" s="48" t="n">
        <v>24615</v>
      </c>
      <c r="N234" s="5">
        <f>IFERROR(VLOOKUP(E234,[1]Total!$D$1:$M$446,10,0),0)</f>
        <v/>
      </c>
      <c r="O234" s="11">
        <f>M234/SUM($M$2:$M$679)</f>
        <v/>
      </c>
      <c r="P234" s="49">
        <f>IFERROR(M234/I234,0)</f>
        <v/>
      </c>
      <c r="Q234" s="50" t="n"/>
      <c r="R234" s="8">
        <f>I234-Q234</f>
        <v/>
      </c>
      <c r="S234" s="49">
        <f>$AK234*R234</f>
        <v/>
      </c>
      <c r="U234" s="39" t="inlineStr">
        <is>
          <t>Stock SAP</t>
        </is>
      </c>
      <c r="V234" s="39" t="inlineStr">
        <is>
          <t>Medicamentos</t>
        </is>
      </c>
      <c r="W234" s="39" t="inlineStr">
        <is>
          <t>Dentro del alcance</t>
        </is>
      </c>
      <c r="X234" s="39" t="n"/>
      <c r="Y234" s="39" t="inlineStr">
        <is>
          <t>Sin recuento físico en el inventario de Avain</t>
        </is>
      </c>
      <c r="Z234" s="40" t="inlineStr">
        <is>
          <t>Sin recuento físico</t>
        </is>
      </c>
      <c r="AA234" s="39" t="n"/>
      <c r="AB234" s="39" t="n"/>
      <c r="AC234" s="39" t="n"/>
      <c r="AD234" s="39" t="n"/>
      <c r="AE234" s="39" t="n"/>
      <c r="AF234" s="39" t="n"/>
      <c r="AG234" s="39" t="n"/>
      <c r="AH234" s="51" t="n"/>
      <c r="AI234" s="51" t="n"/>
      <c r="AJ234" s="51" t="n"/>
      <c r="AK234" s="52" t="n">
        <v>492.3</v>
      </c>
      <c r="AL234" s="52" t="n"/>
      <c r="AM234" s="52" t="n"/>
      <c r="AN234" s="39" t="n"/>
      <c r="AO234" s="39" t="inlineStr">
        <is>
          <t>El material ocupa 2 filas en la hoja 1120 SJ (lote/almacén). La cantidad SAP y la física de esta vista son el total del material.</t>
        </is>
      </c>
    </row>
    <row r="235">
      <c r="A235" s="5" t="inlineStr">
        <is>
          <t>1001289</t>
        </is>
      </c>
      <c r="B235" s="5" t="inlineStr">
        <is>
          <t>RELIVERAN comp Sub x10</t>
        </is>
      </c>
      <c r="C235" s="5" t="inlineStr">
        <is>
          <t>00000</t>
        </is>
      </c>
      <c r="D235" s="5" t="inlineStr">
        <is>
          <t>MEGE</t>
        </is>
      </c>
      <c r="E235" s="5" t="inlineStr">
        <is>
          <t>ZMED</t>
        </is>
      </c>
      <c r="F235" s="5" t="inlineStr">
        <is>
          <t>1120</t>
        </is>
      </c>
      <c r="G235" s="5" t="inlineStr">
        <is>
          <t>2021</t>
        </is>
      </c>
      <c r="H235" s="5" t="inlineStr">
        <is>
          <t>C/U</t>
        </is>
      </c>
      <c r="I235" s="6" t="n">
        <v>50</v>
      </c>
      <c r="J235" s="6" t="n">
        <v>0</v>
      </c>
      <c r="K235" s="5" t="inlineStr">
        <is>
          <t>ARS</t>
        </is>
      </c>
      <c r="L235" s="48" t="n">
        <v>0</v>
      </c>
      <c r="M235" s="48" t="n">
        <v>711407</v>
      </c>
      <c r="N235" s="5">
        <f>IFERROR(VLOOKUP(E235,[1]Total!$D$1:$M$446,10,0),0)</f>
        <v/>
      </c>
      <c r="O235" s="11">
        <f>M235/SUM($M$2:$M$679)</f>
        <v/>
      </c>
      <c r="P235" s="49">
        <f>IFERROR(M235/I235,0)</f>
        <v/>
      </c>
      <c r="Q235" s="50" t="n"/>
      <c r="R235" s="8">
        <f>I235-Q235</f>
        <v/>
      </c>
      <c r="S235" s="49">
        <f>$AK235*R235</f>
        <v/>
      </c>
      <c r="U235" s="39" t="inlineStr">
        <is>
          <t>Stock SAP</t>
        </is>
      </c>
      <c r="V235" s="39" t="inlineStr">
        <is>
          <t>Medicamentos</t>
        </is>
      </c>
      <c r="W235" s="39" t="inlineStr">
        <is>
          <t>Dentro del alcance</t>
        </is>
      </c>
      <c r="X235" s="39" t="n"/>
      <c r="Y235" s="39" t="inlineStr">
        <is>
          <t>Sin recuento físico en el inventario de Avain</t>
        </is>
      </c>
      <c r="Z235" s="40" t="inlineStr">
        <is>
          <t>Sin recuento físico</t>
        </is>
      </c>
      <c r="AA235" s="39" t="n"/>
      <c r="AB235" s="39" t="n"/>
      <c r="AC235" s="39" t="n"/>
      <c r="AD235" s="39" t="n"/>
      <c r="AE235" s="39" t="n"/>
      <c r="AF235" s="39" t="n"/>
      <c r="AG235" s="39" t="n"/>
      <c r="AH235" s="51" t="n">
        <v>50</v>
      </c>
      <c r="AI235" s="51">
        <f>Q235</f>
        <v/>
      </c>
      <c r="AJ235" s="51">
        <f>$AH235-$AI235</f>
        <v/>
      </c>
      <c r="AK235" s="52" t="n">
        <v>14228.14</v>
      </c>
      <c r="AL235" s="52">
        <f>$AJ235*$AK235</f>
        <v/>
      </c>
      <c r="AM235" s="52">
        <f>$AI235*$AK235</f>
        <v/>
      </c>
      <c r="AN235" s="39" t="n"/>
      <c r="AO235" s="39" t="n"/>
    </row>
    <row r="236">
      <c r="A236" s="5" t="inlineStr">
        <is>
          <t>1005217</t>
        </is>
      </c>
      <c r="B236" s="5" t="inlineStr">
        <is>
          <t>NAFAZOLINA SOLUC X 20ML</t>
        </is>
      </c>
      <c r="C236" s="5" t="inlineStr">
        <is>
          <t>00000</t>
        </is>
      </c>
      <c r="D236" s="5" t="inlineStr">
        <is>
          <t>MEGE</t>
        </is>
      </c>
      <c r="E236" s="5" t="inlineStr">
        <is>
          <t>ZMED</t>
        </is>
      </c>
      <c r="F236" s="5" t="inlineStr">
        <is>
          <t>1120</t>
        </is>
      </c>
      <c r="G236" s="5" t="inlineStr">
        <is>
          <t>2021</t>
        </is>
      </c>
      <c r="H236" s="5" t="inlineStr">
        <is>
          <t>C/U</t>
        </is>
      </c>
      <c r="I236" s="6" t="n">
        <v>50</v>
      </c>
      <c r="J236" s="6" t="n">
        <v>0</v>
      </c>
      <c r="K236" s="5" t="inlineStr">
        <is>
          <t>ARS</t>
        </is>
      </c>
      <c r="L236" s="48" t="n">
        <v>0</v>
      </c>
      <c r="M236" s="48" t="n">
        <v>64312.5</v>
      </c>
      <c r="N236" s="5">
        <f>IFERROR(VLOOKUP(E236,[1]Total!$D$1:$M$446,10,0),0)</f>
        <v/>
      </c>
      <c r="O236" s="11">
        <f>M236/SUM($M$2:$M$679)</f>
        <v/>
      </c>
      <c r="P236" s="49">
        <f>IFERROR(M236/I236,0)</f>
        <v/>
      </c>
      <c r="Q236" s="50" t="n"/>
      <c r="R236" s="8">
        <f>I236-Q236</f>
        <v/>
      </c>
      <c r="S236" s="49">
        <f>$AK236*R236</f>
        <v/>
      </c>
      <c r="U236" s="39" t="inlineStr">
        <is>
          <t>Stock SAP</t>
        </is>
      </c>
      <c r="V236" s="39" t="inlineStr">
        <is>
          <t>Medicamentos</t>
        </is>
      </c>
      <c r="W236" s="39" t="inlineStr">
        <is>
          <t>Dentro del alcance</t>
        </is>
      </c>
      <c r="X236" s="39" t="n"/>
      <c r="Y236" s="39" t="inlineStr">
        <is>
          <t>Sin recuento físico en el inventario de Avain</t>
        </is>
      </c>
      <c r="Z236" s="40" t="inlineStr">
        <is>
          <t>Sin recuento físico</t>
        </is>
      </c>
      <c r="AA236" s="39" t="n"/>
      <c r="AB236" s="39" t="n"/>
      <c r="AC236" s="39" t="n"/>
      <c r="AD236" s="39" t="n"/>
      <c r="AE236" s="39" t="n"/>
      <c r="AF236" s="39" t="n"/>
      <c r="AG236" s="39" t="n"/>
      <c r="AH236" s="51" t="n">
        <v>50</v>
      </c>
      <c r="AI236" s="51">
        <f>Q236</f>
        <v/>
      </c>
      <c r="AJ236" s="51">
        <f>$AH236-$AI236</f>
        <v/>
      </c>
      <c r="AK236" s="52" t="n">
        <v>1286.25</v>
      </c>
      <c r="AL236" s="52">
        <f>$AJ236*$AK236</f>
        <v/>
      </c>
      <c r="AM236" s="52">
        <f>$AI236*$AK236</f>
        <v/>
      </c>
      <c r="AN236" s="39" t="n"/>
      <c r="AO236" s="39" t="n"/>
    </row>
    <row r="237">
      <c r="A237" s="5" t="inlineStr">
        <is>
          <t>1005278</t>
        </is>
      </c>
      <c r="B237" s="5" t="inlineStr">
        <is>
          <t>PARAC+PSEUDO+BROMH GRIP COMP</t>
        </is>
      </c>
      <c r="C237" s="5" t="inlineStr">
        <is>
          <t>00000</t>
        </is>
      </c>
      <c r="D237" s="5" t="inlineStr">
        <is>
          <t>MEGE</t>
        </is>
      </c>
      <c r="E237" s="5" t="inlineStr">
        <is>
          <t>ZMED</t>
        </is>
      </c>
      <c r="F237" s="5" t="inlineStr">
        <is>
          <t>1120</t>
        </is>
      </c>
      <c r="G237" s="5" t="inlineStr">
        <is>
          <t>2021</t>
        </is>
      </c>
      <c r="H237" s="5" t="inlineStr">
        <is>
          <t>C/U</t>
        </is>
      </c>
      <c r="I237" s="6" t="n">
        <v>50</v>
      </c>
      <c r="J237" s="6" t="n">
        <v>0</v>
      </c>
      <c r="K237" s="5" t="inlineStr">
        <is>
          <t>ARS</t>
        </is>
      </c>
      <c r="L237" s="48" t="n">
        <v>0</v>
      </c>
      <c r="M237" s="48" t="n">
        <v>57750</v>
      </c>
      <c r="N237" s="5">
        <f>IFERROR(VLOOKUP(E237,[1]Total!$D$1:$M$446,10,0),0)</f>
        <v/>
      </c>
      <c r="O237" s="11">
        <f>M237/SUM($M$2:$M$679)</f>
        <v/>
      </c>
      <c r="P237" s="49">
        <f>IFERROR(M237/I237,0)</f>
        <v/>
      </c>
      <c r="Q237" s="50" t="n"/>
      <c r="R237" s="8">
        <f>I237-Q237</f>
        <v/>
      </c>
      <c r="S237" s="49">
        <f>$AK237*R237</f>
        <v/>
      </c>
      <c r="U237" s="39" t="inlineStr">
        <is>
          <t>Stock SAP</t>
        </is>
      </c>
      <c r="V237" s="39" t="inlineStr">
        <is>
          <t>Medicamentos</t>
        </is>
      </c>
      <c r="W237" s="39" t="inlineStr">
        <is>
          <t>Dentro del alcance</t>
        </is>
      </c>
      <c r="X237" s="39" t="n"/>
      <c r="Y237" s="39" t="inlineStr">
        <is>
          <t>Sin recuento físico en el inventario de Avain</t>
        </is>
      </c>
      <c r="Z237" s="40" t="inlineStr">
        <is>
          <t>Sin recuento físico</t>
        </is>
      </c>
      <c r="AA237" s="39" t="n"/>
      <c r="AB237" s="39" t="n"/>
      <c r="AC237" s="39" t="n"/>
      <c r="AD237" s="39" t="n"/>
      <c r="AE237" s="39" t="n"/>
      <c r="AF237" s="39" t="n"/>
      <c r="AG237" s="39" t="n"/>
      <c r="AH237" s="51" t="n">
        <v>50</v>
      </c>
      <c r="AI237" s="51">
        <f>Q237</f>
        <v/>
      </c>
      <c r="AJ237" s="51">
        <f>$AH237-$AI237</f>
        <v/>
      </c>
      <c r="AK237" s="52" t="n">
        <v>1155</v>
      </c>
      <c r="AL237" s="52">
        <f>$AJ237*$AK237</f>
        <v/>
      </c>
      <c r="AM237" s="52">
        <f>$AI237*$AK237</f>
        <v/>
      </c>
      <c r="AN237" s="39" t="n"/>
      <c r="AO237" s="39" t="n"/>
    </row>
    <row r="238">
      <c r="A238" s="5" t="inlineStr">
        <is>
          <t>2000024</t>
        </is>
      </c>
      <c r="B238" s="5" t="inlineStr">
        <is>
          <t>GUIA MICROGOTERO Nº17</t>
        </is>
      </c>
      <c r="C238" s="5" t="n"/>
      <c r="D238" s="5" t="inlineStr">
        <is>
          <t>033</t>
        </is>
      </c>
      <c r="E238" s="5" t="inlineStr">
        <is>
          <t>ZDES</t>
        </is>
      </c>
      <c r="F238" s="5" t="inlineStr">
        <is>
          <t>1120</t>
        </is>
      </c>
      <c r="G238" s="5" t="inlineStr">
        <is>
          <t>2021</t>
        </is>
      </c>
      <c r="H238" s="5" t="inlineStr">
        <is>
          <t>C/U</t>
        </is>
      </c>
      <c r="I238" s="6" t="n">
        <v>50</v>
      </c>
      <c r="J238" s="6" t="n">
        <v>0</v>
      </c>
      <c r="K238" s="5" t="inlineStr">
        <is>
          <t>ARS</t>
        </is>
      </c>
      <c r="L238" s="48" t="n">
        <v>0</v>
      </c>
      <c r="M238" s="48" t="n">
        <v>11410</v>
      </c>
      <c r="N238" s="5">
        <f>IFERROR(VLOOKUP(E238,[1]Total!$D$1:$M$446,10,0),0)</f>
        <v/>
      </c>
      <c r="O238" s="11">
        <f>M238/SUM($M$2:$M$679)</f>
        <v/>
      </c>
      <c r="P238" s="49">
        <f>IFERROR(M238/I238,0)</f>
        <v/>
      </c>
      <c r="Q238" s="50" t="n"/>
      <c r="R238" s="8">
        <f>I238-Q238</f>
        <v/>
      </c>
      <c r="S238" s="49">
        <f>$AK238*R238</f>
        <v/>
      </c>
      <c r="U238" s="39" t="inlineStr">
        <is>
          <t>Stock SAP</t>
        </is>
      </c>
      <c r="V238" s="39" t="inlineStr">
        <is>
          <t>Descartables</t>
        </is>
      </c>
      <c r="W238" s="39" t="inlineStr">
        <is>
          <t>Dentro del alcance</t>
        </is>
      </c>
      <c r="X238" s="39" t="n"/>
      <c r="Y238" s="39" t="inlineStr">
        <is>
          <t>Sin recuento físico en el inventario de Avain</t>
        </is>
      </c>
      <c r="Z238" s="40" t="inlineStr">
        <is>
          <t>Sin recuento físico</t>
        </is>
      </c>
      <c r="AA238" s="39" t="n"/>
      <c r="AB238" s="39" t="n"/>
      <c r="AC238" s="39" t="n"/>
      <c r="AD238" s="39" t="n"/>
      <c r="AE238" s="39" t="n"/>
      <c r="AF238" s="39" t="n"/>
      <c r="AG238" s="39" t="n"/>
      <c r="AH238" s="51" t="n">
        <v>50</v>
      </c>
      <c r="AI238" s="51">
        <f>Q238</f>
        <v/>
      </c>
      <c r="AJ238" s="51">
        <f>$AH238-$AI238</f>
        <v/>
      </c>
      <c r="AK238" s="52" t="n">
        <v>228.2</v>
      </c>
      <c r="AL238" s="52">
        <f>$AJ238*$AK238</f>
        <v/>
      </c>
      <c r="AM238" s="52">
        <f>$AI238*$AK238</f>
        <v/>
      </c>
      <c r="AN238" s="39" t="n"/>
      <c r="AO238" s="39" t="n"/>
    </row>
    <row r="239">
      <c r="A239" s="5" t="inlineStr">
        <is>
          <t>2000026</t>
        </is>
      </c>
      <c r="B239" s="5" t="inlineStr">
        <is>
          <t>JERINGA TUBERCULINA X 1 CC</t>
        </is>
      </c>
      <c r="C239" s="5" t="n"/>
      <c r="D239" s="5" t="inlineStr">
        <is>
          <t>033</t>
        </is>
      </c>
      <c r="E239" s="5" t="inlineStr">
        <is>
          <t>ZDES</t>
        </is>
      </c>
      <c r="F239" s="5" t="inlineStr">
        <is>
          <t>1120</t>
        </is>
      </c>
      <c r="G239" s="5" t="inlineStr">
        <is>
          <t>2021</t>
        </is>
      </c>
      <c r="H239" s="5" t="inlineStr">
        <is>
          <t>C/U</t>
        </is>
      </c>
      <c r="I239" s="6" t="n">
        <v>50</v>
      </c>
      <c r="J239" s="6" t="n">
        <v>0</v>
      </c>
      <c r="K239" s="5" t="inlineStr">
        <is>
          <t>ARS</t>
        </is>
      </c>
      <c r="L239" s="48" t="n">
        <v>0</v>
      </c>
      <c r="M239" s="48" t="n">
        <v>1848</v>
      </c>
      <c r="N239" s="5">
        <f>IFERROR(VLOOKUP(E239,[1]Total!$D$1:$M$446,10,0),0)</f>
        <v/>
      </c>
      <c r="O239" s="11">
        <f>M239/SUM($M$2:$M$679)</f>
        <v/>
      </c>
      <c r="P239" s="49">
        <f>IFERROR(M239/I239,0)</f>
        <v/>
      </c>
      <c r="Q239" s="50" t="n">
        <v>22</v>
      </c>
      <c r="R239" s="8">
        <f>I239-Q239</f>
        <v/>
      </c>
      <c r="S239" s="49">
        <f>$AK239*R239</f>
        <v/>
      </c>
      <c r="U239" s="39" t="inlineStr">
        <is>
          <t>Stock SAP</t>
        </is>
      </c>
      <c r="V239" s="39" t="inlineStr">
        <is>
          <t>Descartables</t>
        </is>
      </c>
      <c r="W239" s="39" t="inlineStr">
        <is>
          <t>Dentro del alcance</t>
        </is>
      </c>
      <c r="X239" s="42" t="inlineStr">
        <is>
          <t>Media</t>
        </is>
      </c>
      <c r="Y239" s="39" t="inlineStr">
        <is>
          <t>Homologado – confianza Media – pendiente de validación</t>
        </is>
      </c>
      <c r="Z239" s="38" t="inlineStr">
        <is>
          <t>Dar de baja en SAP</t>
        </is>
      </c>
      <c r="AA239" s="39" t="inlineStr">
        <is>
          <t>DESC77</t>
        </is>
      </c>
      <c r="AB239" s="39" t="inlineStr">
        <is>
          <t>Jeringas 1 cc</t>
        </is>
      </c>
      <c r="AC239" s="39" t="inlineStr">
        <is>
          <t>Homologación por código Avain (master D-134)</t>
        </is>
      </c>
      <c r="AD239" s="39" t="inlineStr">
        <is>
          <t>No</t>
        </is>
      </c>
      <c r="AE239" s="39" t="n"/>
      <c r="AF239" s="39" t="inlineStr">
        <is>
          <t>Sí</t>
        </is>
      </c>
      <c r="AG239" s="39" t="inlineStr">
        <is>
          <t>D-134</t>
        </is>
      </c>
      <c r="AH239" s="51" t="n">
        <v>50</v>
      </c>
      <c r="AI239" s="51">
        <f>Q239</f>
        <v/>
      </c>
      <c r="AJ239" s="51">
        <f>$AH239-$AI239</f>
        <v/>
      </c>
      <c r="AK239" s="52" t="n">
        <v>36.96</v>
      </c>
      <c r="AL239" s="52">
        <f>$AJ239*$AK239</f>
        <v/>
      </c>
      <c r="AM239" s="52">
        <f>$AI239*$AK239</f>
        <v/>
      </c>
      <c r="AN239" s="39" t="n"/>
      <c r="AO239" s="39" t="inlineStr">
        <is>
          <t>Homologación: confianza base Alta + confianza SAP Media → Media. Otros códigos SAP del master no están en el stock de este centro: 2000451.</t>
        </is>
      </c>
    </row>
    <row r="240">
      <c r="A240" s="5" t="inlineStr">
        <is>
          <t>2000165</t>
        </is>
      </c>
      <c r="B240" s="5" t="inlineStr">
        <is>
          <t>JERINGA 50/60 ML DESC. ESTERIL</t>
        </is>
      </c>
      <c r="C240" s="5" t="n"/>
      <c r="D240" s="5" t="inlineStr">
        <is>
          <t>033</t>
        </is>
      </c>
      <c r="E240" s="5" t="inlineStr">
        <is>
          <t>ZDES</t>
        </is>
      </c>
      <c r="F240" s="5" t="inlineStr">
        <is>
          <t>1120</t>
        </is>
      </c>
      <c r="G240" s="5" t="inlineStr">
        <is>
          <t>2021</t>
        </is>
      </c>
      <c r="H240" s="5" t="inlineStr">
        <is>
          <t>C/U</t>
        </is>
      </c>
      <c r="I240" s="6" t="n">
        <v>50</v>
      </c>
      <c r="J240" s="6" t="n">
        <v>0</v>
      </c>
      <c r="K240" s="5" t="inlineStr">
        <is>
          <t>ARS</t>
        </is>
      </c>
      <c r="L240" s="48" t="n">
        <v>0</v>
      </c>
      <c r="M240" s="48" t="n">
        <v>28381.5</v>
      </c>
      <c r="N240" s="5">
        <f>IFERROR(VLOOKUP(E240,[1]Total!$D$1:$M$446,10,0),0)</f>
        <v/>
      </c>
      <c r="O240" s="11">
        <f>M240/SUM($M$2:$M$679)</f>
        <v/>
      </c>
      <c r="P240" s="49">
        <f>IFERROR(M240/I240,0)</f>
        <v/>
      </c>
      <c r="Q240" s="50" t="n"/>
      <c r="R240" s="8">
        <f>I240-Q240</f>
        <v/>
      </c>
      <c r="S240" s="49">
        <f>$AK240*R240</f>
        <v/>
      </c>
      <c r="U240" s="39" t="inlineStr">
        <is>
          <t>Stock SAP</t>
        </is>
      </c>
      <c r="V240" s="39" t="inlineStr">
        <is>
          <t>Descartables</t>
        </is>
      </c>
      <c r="W240" s="39" t="inlineStr">
        <is>
          <t>Dentro del alcance</t>
        </is>
      </c>
      <c r="X240" s="39" t="n"/>
      <c r="Y240" s="39" t="inlineStr">
        <is>
          <t>Sin recuento físico en el inventario de Avain</t>
        </is>
      </c>
      <c r="Z240" s="40" t="inlineStr">
        <is>
          <t>Sin recuento físico</t>
        </is>
      </c>
      <c r="AA240" s="39" t="n"/>
      <c r="AB240" s="39" t="n"/>
      <c r="AC240" s="39" t="n"/>
      <c r="AD240" s="39" t="n"/>
      <c r="AE240" s="39" t="n"/>
      <c r="AF240" s="39" t="n"/>
      <c r="AG240" s="39" t="n"/>
      <c r="AH240" s="51" t="n">
        <v>50</v>
      </c>
      <c r="AI240" s="51">
        <f>Q240</f>
        <v/>
      </c>
      <c r="AJ240" s="51">
        <f>$AH240-$AI240</f>
        <v/>
      </c>
      <c r="AK240" s="52" t="n">
        <v>567.63</v>
      </c>
      <c r="AL240" s="52">
        <f>$AJ240*$AK240</f>
        <v/>
      </c>
      <c r="AM240" s="52">
        <f>$AI240*$AK240</f>
        <v/>
      </c>
      <c r="AN240" s="39" t="n"/>
      <c r="AO240" s="39" t="n"/>
    </row>
    <row r="241">
      <c r="A241" s="5" t="inlineStr">
        <is>
          <t>2002459</t>
        </is>
      </c>
      <c r="B241" s="5" t="inlineStr">
        <is>
          <t>GUANTE ESTERIL Nº 7</t>
        </is>
      </c>
      <c r="C241" s="5" t="n"/>
      <c r="D241" s="5" t="inlineStr">
        <is>
          <t>MDES</t>
        </is>
      </c>
      <c r="E241" s="5" t="inlineStr">
        <is>
          <t>ZDES</t>
        </is>
      </c>
      <c r="F241" s="5" t="inlineStr">
        <is>
          <t>1120</t>
        </is>
      </c>
      <c r="G241" s="5" t="inlineStr">
        <is>
          <t>2021</t>
        </is>
      </c>
      <c r="H241" s="5" t="inlineStr">
        <is>
          <t>C/U</t>
        </is>
      </c>
      <c r="I241" s="6" t="n">
        <v>50</v>
      </c>
      <c r="J241" s="6" t="n">
        <v>0</v>
      </c>
      <c r="K241" s="5" t="inlineStr">
        <is>
          <t>ARS</t>
        </is>
      </c>
      <c r="L241" s="48" t="n">
        <v>0</v>
      </c>
      <c r="M241" s="48" t="n">
        <v>19786</v>
      </c>
      <c r="N241" s="5">
        <f>IFERROR(VLOOKUP(E241,[1]Total!$D$1:$M$446,10,0),0)</f>
        <v/>
      </c>
      <c r="O241" s="11">
        <f>M241/SUM($M$2:$M$679)</f>
        <v/>
      </c>
      <c r="P241" s="49">
        <f>IFERROR(M241/I241,0)</f>
        <v/>
      </c>
      <c r="Q241" s="50" t="n">
        <v>116</v>
      </c>
      <c r="R241" s="8">
        <f>I241-Q241</f>
        <v/>
      </c>
      <c r="S241" s="49">
        <f>$AK241*R241</f>
        <v/>
      </c>
      <c r="U241" s="39" t="inlineStr">
        <is>
          <t>Stock SAP</t>
        </is>
      </c>
      <c r="V241" s="39" t="inlineStr">
        <is>
          <t>Descartables</t>
        </is>
      </c>
      <c r="W241" s="39" t="inlineStr">
        <is>
          <t>Dentro del alcance</t>
        </is>
      </c>
      <c r="X241" s="38" t="inlineStr">
        <is>
          <t>Baja</t>
        </is>
      </c>
      <c r="Y241" s="39" t="inlineStr">
        <is>
          <t>Homologado – confianza Baja – pendiente de validación</t>
        </is>
      </c>
      <c r="Z241" s="37" t="inlineStr">
        <is>
          <t>Dar de alta en SAP</t>
        </is>
      </c>
      <c r="AA241" s="39" t="inlineStr">
        <is>
          <t>DESC69; DESC71; DESC72</t>
        </is>
      </c>
      <c r="AB241" s="39" t="inlineStr">
        <is>
          <t>Guantes esteriles 6.5; Guantes Estériles 7.5; Guantes Estériles 8</t>
        </is>
      </c>
      <c r="AC241" s="39" t="inlineStr">
        <is>
          <t>Cruce por nomenclatura SAP</t>
        </is>
      </c>
      <c r="AD241" s="39" t="inlineStr">
        <is>
          <t>Sí</t>
        </is>
      </c>
      <c r="AE241" s="39" t="inlineStr">
        <is>
          <t>2002459, 2000022</t>
        </is>
      </c>
      <c r="AF241" s="39" t="inlineStr">
        <is>
          <t>Sí</t>
        </is>
      </c>
      <c r="AG241" s="39" t="n"/>
      <c r="AH241" s="51" t="n">
        <v>50</v>
      </c>
      <c r="AI241" s="51">
        <f>Q241</f>
        <v/>
      </c>
      <c r="AJ241" s="51">
        <f>$AH241-$AI241</f>
        <v/>
      </c>
      <c r="AK241" s="52" t="n">
        <v>395.72</v>
      </c>
      <c r="AL241" s="52">
        <f>$AJ241*$AK241</f>
        <v/>
      </c>
      <c r="AM241" s="52">
        <f>$AI241*$AK241</f>
        <v/>
      </c>
      <c r="AN241" s="39" t="n"/>
      <c r="AO241" s="39" t="inlineStr">
        <is>
          <t>Varias denominaciones del inventario físico corresponden a este material SAP (DESC69 Guantes esteriles 6.5; DESC71 Guantes Estériles 7.5; DESC72 Guantes Estériles 8). Se sumaron las cantidades físicas. Cruce por nomenclatura: calibre/talle/medida distinta; similitud 0.58. El cruce SAP–Avain identificó 2 códigos SAP como posibles equivalentes del mismo ítem de Avain (2002459, 2001761). Se imputó al primero (lógica BUSCARV); requiere validación posterior. Cruce por nomenclatura: calibre/talle/medida distinta; similitud 0.60. El cruce SAP–Avain identificó 2 códigos SAP como posibles equivalentes del mismo ítem de Avain (2002459, 2000021). Se imputó al primero (lógica BUSCARV); requiere validación posterior. Cruce por nomenclatura: calibre/talle/medida distinta; similitud 0.67. El cruce SAP–Avain identificó 2 códigos SAP como posibles equivalentes del mismo ítem de Avain (2002459, 2000022). Se imputó al primero (lógica BUSCARV); requiere validación posterior.</t>
        </is>
      </c>
    </row>
    <row r="242">
      <c r="A242" s="5" t="inlineStr">
        <is>
          <t>1000058</t>
        </is>
      </c>
      <c r="B242" s="5" t="inlineStr">
        <is>
          <t>ALCOHOL EN GEL X 500ML</t>
        </is>
      </c>
      <c r="C242" s="5" t="inlineStr">
        <is>
          <t>G25025</t>
        </is>
      </c>
      <c r="D242" s="5" t="inlineStr">
        <is>
          <t>033</t>
        </is>
      </c>
      <c r="E242" s="5" t="inlineStr">
        <is>
          <t>ZMED</t>
        </is>
      </c>
      <c r="F242" s="5" t="inlineStr">
        <is>
          <t>1120</t>
        </is>
      </c>
      <c r="G242" s="5" t="inlineStr">
        <is>
          <t>2021</t>
        </is>
      </c>
      <c r="H242" s="5" t="inlineStr">
        <is>
          <t>C/U</t>
        </is>
      </c>
      <c r="I242" s="6" t="n">
        <v>48</v>
      </c>
      <c r="J242" s="6" t="n">
        <v>0</v>
      </c>
      <c r="K242" s="5" t="inlineStr">
        <is>
          <t>ARS</t>
        </is>
      </c>
      <c r="L242" s="48" t="n">
        <v>0</v>
      </c>
      <c r="M242" s="48" t="n">
        <v>50501.11</v>
      </c>
      <c r="N242" s="5">
        <f>IFERROR(VLOOKUP(E242,[1]Total!$D$1:$M$446,10,0),0)</f>
        <v/>
      </c>
      <c r="O242" s="11">
        <f>M242/SUM($M$2:$M$679)</f>
        <v/>
      </c>
      <c r="P242" s="49">
        <f>IFERROR(M242/I242,0)</f>
        <v/>
      </c>
      <c r="Q242" s="50" t="n">
        <v>16</v>
      </c>
      <c r="R242" s="8">
        <f>I242-Q242</f>
        <v/>
      </c>
      <c r="S242" s="49">
        <f>$AK242*R242</f>
        <v/>
      </c>
      <c r="U242" s="39" t="inlineStr">
        <is>
          <t>Stock SAP</t>
        </is>
      </c>
      <c r="V242" s="39" t="inlineStr">
        <is>
          <t>Medicamentos</t>
        </is>
      </c>
      <c r="W242" s="39" t="inlineStr">
        <is>
          <t>Dentro del alcance</t>
        </is>
      </c>
      <c r="X242" s="37" t="inlineStr">
        <is>
          <t>Alta</t>
        </is>
      </c>
      <c r="Y242" s="39" t="inlineStr">
        <is>
          <t>Homologado – confianza Alta</t>
        </is>
      </c>
      <c r="Z242" s="38" t="inlineStr">
        <is>
          <t>Dar de baja en SAP</t>
        </is>
      </c>
      <c r="AA242" s="39" t="inlineStr">
        <is>
          <t>DESC18</t>
        </is>
      </c>
      <c r="AB242" s="39" t="inlineStr">
        <is>
          <t>Alcohol en gel x 500 ml</t>
        </is>
      </c>
      <c r="AC242" s="39" t="inlineStr">
        <is>
          <t>Cruce por nomenclatura SAP</t>
        </is>
      </c>
      <c r="AD242" s="39" t="inlineStr">
        <is>
          <t>No</t>
        </is>
      </c>
      <c r="AE242" s="39" t="n"/>
      <c r="AF242" s="39" t="inlineStr">
        <is>
          <t>No</t>
        </is>
      </c>
      <c r="AG242" s="39" t="n"/>
      <c r="AH242" s="51" t="n">
        <v>48</v>
      </c>
      <c r="AI242" s="51">
        <f>Q242</f>
        <v/>
      </c>
      <c r="AJ242" s="51">
        <f>$AH242-$AI242</f>
        <v/>
      </c>
      <c r="AK242" s="52" t="n">
        <v>1052.106458333333</v>
      </c>
      <c r="AL242" s="52">
        <f>$AJ242*$AK242</f>
        <v/>
      </c>
      <c r="AM242" s="52">
        <f>$AI242*$AK242</f>
        <v/>
      </c>
      <c r="AN242" s="39" t="n"/>
      <c r="AO242" s="39" t="inlineStr">
        <is>
          <t>Cruce por nomenclatura: dosis coincide; similitud 1.00.</t>
        </is>
      </c>
    </row>
    <row r="243">
      <c r="A243" s="5" t="inlineStr">
        <is>
          <t>1000089</t>
        </is>
      </c>
      <c r="B243" s="5" t="inlineStr">
        <is>
          <t>SOLUCION FISIOLOGICA DE 500CC</t>
        </is>
      </c>
      <c r="C243" s="5" t="inlineStr">
        <is>
          <t>22476</t>
        </is>
      </c>
      <c r="D243" s="5" t="inlineStr">
        <is>
          <t>033</t>
        </is>
      </c>
      <c r="E243" s="5" t="inlineStr">
        <is>
          <t>ZMED</t>
        </is>
      </c>
      <c r="F243" s="5" t="inlineStr">
        <is>
          <t>1120</t>
        </is>
      </c>
      <c r="G243" s="5" t="inlineStr">
        <is>
          <t>2021</t>
        </is>
      </c>
      <c r="H243" s="5" t="inlineStr">
        <is>
          <t>C/U</t>
        </is>
      </c>
      <c r="I243" s="6" t="n">
        <v>48</v>
      </c>
      <c r="J243" s="6" t="n">
        <v>0</v>
      </c>
      <c r="K243" s="5" t="inlineStr">
        <is>
          <t>ARS</t>
        </is>
      </c>
      <c r="L243" s="48" t="n">
        <v>0</v>
      </c>
      <c r="M243" s="48" t="n">
        <v>69480.83</v>
      </c>
      <c r="N243" s="5">
        <f>IFERROR(VLOOKUP(E243,[1]Total!$D$1:$M$446,10,0),0)</f>
        <v/>
      </c>
      <c r="O243" s="11">
        <f>M243/SUM($M$2:$M$679)</f>
        <v/>
      </c>
      <c r="P243" s="49">
        <f>IFERROR(M243/I243,0)</f>
        <v/>
      </c>
      <c r="Q243" s="50" t="n"/>
      <c r="R243" s="8">
        <f>I243-Q243</f>
        <v/>
      </c>
      <c r="S243" s="49">
        <f>$AK243*R243</f>
        <v/>
      </c>
      <c r="U243" s="39" t="inlineStr">
        <is>
          <t>Stock SAP</t>
        </is>
      </c>
      <c r="V243" s="39" t="inlineStr">
        <is>
          <t>Medicamentos</t>
        </is>
      </c>
      <c r="W243" s="39" t="inlineStr">
        <is>
          <t>Dentro del alcance</t>
        </is>
      </c>
      <c r="X243" s="42" t="inlineStr">
        <is>
          <t>Media</t>
        </is>
      </c>
      <c r="Y243" s="39" t="inlineStr">
        <is>
          <t>Homologado – confianza Media – pendiente de validación</t>
        </is>
      </c>
      <c r="Z243" s="38" t="inlineStr">
        <is>
          <t>Dar de baja en SAP</t>
        </is>
      </c>
      <c r="AA243" s="39" t="inlineStr">
        <is>
          <t>MED168</t>
        </is>
      </c>
      <c r="AB243" s="39" t="inlineStr">
        <is>
          <t>Solucion fisiológica x 500 ml</t>
        </is>
      </c>
      <c r="AC243" s="39" t="inlineStr">
        <is>
          <t>Homologación por código Avain (master M13-001)</t>
        </is>
      </c>
      <c r="AD243" s="39" t="inlineStr">
        <is>
          <t>No</t>
        </is>
      </c>
      <c r="AE243" s="39" t="n"/>
      <c r="AF243" s="39" t="inlineStr">
        <is>
          <t>Sí</t>
        </is>
      </c>
      <c r="AG243" s="39" t="inlineStr">
        <is>
          <t>M13-001</t>
        </is>
      </c>
      <c r="AH243" s="51" t="n"/>
      <c r="AI243" s="51" t="n"/>
      <c r="AJ243" s="51" t="n"/>
      <c r="AK243" s="52" t="n">
        <v>1447.517246262785</v>
      </c>
      <c r="AL243" s="52" t="n"/>
      <c r="AM243" s="52" t="n"/>
      <c r="AN243" s="39" t="n"/>
      <c r="AO243" s="39" t="inlineStr">
        <is>
          <t>La cantidad física del material se imputó en la fila 57 (primera fila del material). Homologación: confianza base Media + confianza SAP Alta → Media. Otros códigos SAP del master no están en el stock de este centro: 1005145. El material ocupa 11 filas en la hoja 1120 SJ (lote/almacén). La cantidad SAP y la física de esta vista son el total del material.</t>
        </is>
      </c>
    </row>
    <row r="244">
      <c r="A244" s="5" t="inlineStr">
        <is>
          <t>1000511</t>
        </is>
      </c>
      <c r="B244" s="5" t="inlineStr">
        <is>
          <t>REFRIANEX COMPUESTO</t>
        </is>
      </c>
      <c r="C244" s="5" t="inlineStr">
        <is>
          <t>FP499-0</t>
        </is>
      </c>
      <c r="D244" s="5" t="inlineStr">
        <is>
          <t>033</t>
        </is>
      </c>
      <c r="E244" s="5" t="inlineStr">
        <is>
          <t>ZMED</t>
        </is>
      </c>
      <c r="F244" s="5" t="inlineStr">
        <is>
          <t>1120</t>
        </is>
      </c>
      <c r="G244" s="5" t="inlineStr">
        <is>
          <t>2021</t>
        </is>
      </c>
      <c r="H244" s="5" t="inlineStr">
        <is>
          <t>C/U</t>
        </is>
      </c>
      <c r="I244" s="6" t="n">
        <v>48</v>
      </c>
      <c r="J244" s="6" t="n">
        <v>0</v>
      </c>
      <c r="K244" s="5" t="inlineStr">
        <is>
          <t>ARS</t>
        </is>
      </c>
      <c r="L244" s="48" t="n">
        <v>0</v>
      </c>
      <c r="M244" s="48" t="n">
        <v>320120.54</v>
      </c>
      <c r="N244" s="5">
        <f>IFERROR(VLOOKUP(E244,[1]Total!$D$1:$M$446,10,0),0)</f>
        <v/>
      </c>
      <c r="O244" s="11">
        <f>M244/SUM($M$2:$M$679)</f>
        <v/>
      </c>
      <c r="P244" s="49">
        <f>IFERROR(M244/I244,0)</f>
        <v/>
      </c>
      <c r="Q244" s="50" t="n"/>
      <c r="R244" s="8">
        <f>I244-Q244</f>
        <v/>
      </c>
      <c r="S244" s="49">
        <f>$AK244*R244</f>
        <v/>
      </c>
      <c r="U244" s="39" t="inlineStr">
        <is>
          <t>Stock SAP</t>
        </is>
      </c>
      <c r="V244" s="39" t="inlineStr">
        <is>
          <t>Medicamentos</t>
        </is>
      </c>
      <c r="W244" s="39" t="inlineStr">
        <is>
          <t>Dentro del alcance</t>
        </is>
      </c>
      <c r="X244" s="39" t="n"/>
      <c r="Y244" s="39" t="inlineStr">
        <is>
          <t>Sin recuento físico en el inventario de Avain</t>
        </is>
      </c>
      <c r="Z244" s="40" t="inlineStr">
        <is>
          <t>Sin recuento físico</t>
        </is>
      </c>
      <c r="AA244" s="39" t="n"/>
      <c r="AB244" s="39" t="n"/>
      <c r="AC244" s="39" t="n"/>
      <c r="AD244" s="39" t="n"/>
      <c r="AE244" s="39" t="n"/>
      <c r="AF244" s="39" t="n"/>
      <c r="AG244" s="39" t="n"/>
      <c r="AH244" s="51" t="n">
        <v>50</v>
      </c>
      <c r="AI244" s="51">
        <f>Q244</f>
        <v/>
      </c>
      <c r="AJ244" s="51">
        <f>$AH244-$AI244</f>
        <v/>
      </c>
      <c r="AK244" s="52" t="n">
        <v>6669.177999999999</v>
      </c>
      <c r="AL244" s="52">
        <f>$AJ244*$AK244</f>
        <v/>
      </c>
      <c r="AM244" s="52">
        <f>$AI244*$AK244</f>
        <v/>
      </c>
      <c r="AN244" s="39" t="n"/>
      <c r="AO244" s="39" t="inlineStr">
        <is>
          <t>El material ocupa 2 filas en la hoja 1120 SJ (lote/almacén). La cantidad SAP y la física de esta vista son el total del material.</t>
        </is>
      </c>
    </row>
    <row r="245">
      <c r="A245" s="5" t="inlineStr">
        <is>
          <t>1000570</t>
        </is>
      </c>
      <c r="B245" s="5" t="inlineStr">
        <is>
          <t>VICK VITAPIRENA</t>
        </is>
      </c>
      <c r="C245" s="5" t="inlineStr">
        <is>
          <t>6350</t>
        </is>
      </c>
      <c r="D245" s="5" t="inlineStr">
        <is>
          <t>033</t>
        </is>
      </c>
      <c r="E245" s="5" t="inlineStr">
        <is>
          <t>ZMED</t>
        </is>
      </c>
      <c r="F245" s="5" t="inlineStr">
        <is>
          <t>1120</t>
        </is>
      </c>
      <c r="G245" s="5" t="inlineStr">
        <is>
          <t>2021</t>
        </is>
      </c>
      <c r="H245" s="5" t="inlineStr">
        <is>
          <t>C/U</t>
        </is>
      </c>
      <c r="I245" s="6" t="n">
        <v>48</v>
      </c>
      <c r="J245" s="6" t="n">
        <v>0</v>
      </c>
      <c r="K245" s="5" t="inlineStr">
        <is>
          <t>ARS</t>
        </is>
      </c>
      <c r="L245" s="48" t="n">
        <v>0</v>
      </c>
      <c r="M245" s="48" t="n">
        <v>51076.76</v>
      </c>
      <c r="N245" s="5">
        <f>IFERROR(VLOOKUP(E245,[1]Total!$D$1:$M$446,10,0),0)</f>
        <v/>
      </c>
      <c r="O245" s="11">
        <f>M245/SUM($M$2:$M$679)</f>
        <v/>
      </c>
      <c r="P245" s="49">
        <f>IFERROR(M245/I245,0)</f>
        <v/>
      </c>
      <c r="Q245" s="50" t="n"/>
      <c r="R245" s="8">
        <f>I245-Q245</f>
        <v/>
      </c>
      <c r="S245" s="49">
        <f>$AK245*R245</f>
        <v/>
      </c>
      <c r="U245" s="39" t="inlineStr">
        <is>
          <t>Stock SAP</t>
        </is>
      </c>
      <c r="V245" s="39" t="inlineStr">
        <is>
          <t>Medicamentos</t>
        </is>
      </c>
      <c r="W245" s="39" t="inlineStr">
        <is>
          <t>Dentro del alcance</t>
        </is>
      </c>
      <c r="X245" s="39" t="n"/>
      <c r="Y245" s="39" t="inlineStr">
        <is>
          <t>Sin recuento físico en el inventario de Avain</t>
        </is>
      </c>
      <c r="Z245" s="40" t="inlineStr">
        <is>
          <t>Sin recuento físico</t>
        </is>
      </c>
      <c r="AA245" s="39" t="n"/>
      <c r="AB245" s="39" t="n"/>
      <c r="AC245" s="39" t="n"/>
      <c r="AD245" s="39" t="n"/>
      <c r="AE245" s="39" t="n"/>
      <c r="AF245" s="39" t="n"/>
      <c r="AG245" s="39" t="n"/>
      <c r="AH245" s="51" t="n"/>
      <c r="AI245" s="51" t="n"/>
      <c r="AJ245" s="51" t="n"/>
      <c r="AK245" s="52" t="n">
        <v>1064.099241803279</v>
      </c>
      <c r="AL245" s="52" t="n"/>
      <c r="AM245" s="52" t="n"/>
      <c r="AN245" s="39" t="n"/>
      <c r="AO245" s="39" t="inlineStr">
        <is>
          <t>El material ocupa 3 filas en la hoja 1120 SJ (lote/almacén). La cantidad SAP y la física de esta vista son el total del material.</t>
        </is>
      </c>
    </row>
    <row r="246">
      <c r="A246" s="5" t="inlineStr">
        <is>
          <t>1000478</t>
        </is>
      </c>
      <c r="B246" s="5" t="inlineStr">
        <is>
          <t>DEXAMETASONA 8MG/2ML AMP(DESCONTINUADO)</t>
        </is>
      </c>
      <c r="C246" s="5" t="inlineStr">
        <is>
          <t>50231</t>
        </is>
      </c>
      <c r="D246" s="5" t="inlineStr">
        <is>
          <t>033</t>
        </is>
      </c>
      <c r="E246" s="5" t="inlineStr">
        <is>
          <t>ZMED</t>
        </is>
      </c>
      <c r="F246" s="5" t="inlineStr">
        <is>
          <t>1120</t>
        </is>
      </c>
      <c r="G246" s="5" t="inlineStr">
        <is>
          <t>2021</t>
        </is>
      </c>
      <c r="H246" s="5" t="inlineStr">
        <is>
          <t>C/U</t>
        </is>
      </c>
      <c r="I246" s="6" t="n">
        <v>47</v>
      </c>
      <c r="J246" s="6" t="n">
        <v>0</v>
      </c>
      <c r="K246" s="5" t="inlineStr">
        <is>
          <t>ARS</t>
        </is>
      </c>
      <c r="L246" s="48" t="n">
        <v>0</v>
      </c>
      <c r="M246" s="48" t="n">
        <v>33027.09</v>
      </c>
      <c r="N246" s="5">
        <f>IFERROR(VLOOKUP(E246,[1]Total!$D$1:$M$446,10,0),0)</f>
        <v/>
      </c>
      <c r="O246" s="11">
        <f>M246/SUM($M$2:$M$679)</f>
        <v/>
      </c>
      <c r="P246" s="49">
        <f>IFERROR(M246/I246,0)</f>
        <v/>
      </c>
      <c r="Q246" s="50" t="n"/>
      <c r="R246" s="8">
        <f>I246-Q246</f>
        <v/>
      </c>
      <c r="S246" s="49">
        <f>$AK246*R246</f>
        <v/>
      </c>
      <c r="U246" s="39" t="inlineStr">
        <is>
          <t>Stock SAP</t>
        </is>
      </c>
      <c r="V246" s="39" t="inlineStr">
        <is>
          <t>Medicamentos</t>
        </is>
      </c>
      <c r="W246" s="39" t="inlineStr">
        <is>
          <t>Dentro del alcance</t>
        </is>
      </c>
      <c r="X246" s="37" t="inlineStr">
        <is>
          <t>Alta</t>
        </is>
      </c>
      <c r="Y246" s="39" t="inlineStr">
        <is>
          <t>Homologado – confianza Alta</t>
        </is>
      </c>
      <c r="Z246" s="38" t="inlineStr">
        <is>
          <t>Dar de baja en SAP</t>
        </is>
      </c>
      <c r="AA246" s="39" t="inlineStr">
        <is>
          <t>MED55</t>
        </is>
      </c>
      <c r="AB246" s="39" t="inlineStr">
        <is>
          <t>Dexametasona 8mg Amp x 2 ml</t>
        </is>
      </c>
      <c r="AC246" s="39" t="inlineStr">
        <is>
          <t>Homologación por código Avain (master M06-001)</t>
        </is>
      </c>
      <c r="AD246" s="39" t="inlineStr">
        <is>
          <t>No</t>
        </is>
      </c>
      <c r="AE246" s="39" t="n"/>
      <c r="AF246" s="39" t="inlineStr">
        <is>
          <t>Sí</t>
        </is>
      </c>
      <c r="AG246" s="39" t="inlineStr">
        <is>
          <t>M06-001</t>
        </is>
      </c>
      <c r="AH246" s="51" t="n"/>
      <c r="AI246" s="51" t="n"/>
      <c r="AJ246" s="51" t="n"/>
      <c r="AK246" s="52" t="n">
        <v>702.7041044514547</v>
      </c>
      <c r="AL246" s="52" t="n"/>
      <c r="AM246" s="52" t="n"/>
      <c r="AN246" s="39" t="n"/>
      <c r="AO246" s="39" t="inlineStr">
        <is>
          <t>La cantidad física del material se imputó en la fila 16 (primera fila del material). Homologación: confianza base Alta + confianza SAP Alta → Alta. El material ocupa 12 filas en la hoja 1120 SJ (lote/almacén). La cantidad SAP y la física de esta vista son el total del material.</t>
        </is>
      </c>
    </row>
    <row r="247">
      <c r="A247" s="5" t="inlineStr">
        <is>
          <t>1005232</t>
        </is>
      </c>
      <c r="B247" s="5" t="inlineStr">
        <is>
          <t>CIPROFLOXACINA+DEXAMETASONA GTS OFT</t>
        </is>
      </c>
      <c r="C247" s="5" t="inlineStr">
        <is>
          <t>00000</t>
        </is>
      </c>
      <c r="D247" s="5" t="inlineStr">
        <is>
          <t>033</t>
        </is>
      </c>
      <c r="E247" s="5" t="inlineStr">
        <is>
          <t>ZMED</t>
        </is>
      </c>
      <c r="F247" s="5" t="inlineStr">
        <is>
          <t>1120</t>
        </is>
      </c>
      <c r="G247" s="5" t="inlineStr">
        <is>
          <t>2021</t>
        </is>
      </c>
      <c r="H247" s="5" t="inlineStr">
        <is>
          <t>C/U</t>
        </is>
      </c>
      <c r="I247" s="6" t="n">
        <v>47</v>
      </c>
      <c r="J247" s="6" t="n">
        <v>0</v>
      </c>
      <c r="K247" s="5" t="inlineStr">
        <is>
          <t>ARS</t>
        </is>
      </c>
      <c r="L247" s="48" t="n">
        <v>0</v>
      </c>
      <c r="M247" s="48" t="n">
        <v>195949.8</v>
      </c>
      <c r="N247" s="5">
        <f>IFERROR(VLOOKUP(E247,[1]Total!$D$1:$M$446,10,0),0)</f>
        <v/>
      </c>
      <c r="O247" s="11">
        <f>M247/SUM($M$2:$M$679)</f>
        <v/>
      </c>
      <c r="P247" s="49">
        <f>IFERROR(M247/I247,0)</f>
        <v/>
      </c>
      <c r="Q247" s="50" t="n">
        <v>3</v>
      </c>
      <c r="R247" s="8">
        <f>I247-Q247</f>
        <v/>
      </c>
      <c r="S247" s="49">
        <f>$AK247*R247</f>
        <v/>
      </c>
      <c r="U247" s="39" t="inlineStr">
        <is>
          <t>Stock SAP</t>
        </is>
      </c>
      <c r="V247" s="39" t="inlineStr">
        <is>
          <t>Medicamentos</t>
        </is>
      </c>
      <c r="W247" s="39" t="inlineStr">
        <is>
          <t>Dentro del alcance</t>
        </is>
      </c>
      <c r="X247" s="42" t="inlineStr">
        <is>
          <t>Media</t>
        </is>
      </c>
      <c r="Y247" s="39" t="inlineStr">
        <is>
          <t>Homologado – confianza Media – pendiente de validación</t>
        </is>
      </c>
      <c r="Z247" s="38" t="inlineStr">
        <is>
          <t>Dar de baja en SAP</t>
        </is>
      </c>
      <c r="AA247" s="39" t="inlineStr">
        <is>
          <t>MED35</t>
        </is>
      </c>
      <c r="AB247" s="39" t="inlineStr">
        <is>
          <t>Ciprofloxacina + Dexametasona 0,1% / 0,03 % Gotas oftal x 5ml</t>
        </is>
      </c>
      <c r="AC247" s="39" t="inlineStr">
        <is>
          <t>Cruce por nomenclatura SAP</t>
        </is>
      </c>
      <c r="AD247" s="39" t="inlineStr">
        <is>
          <t>No</t>
        </is>
      </c>
      <c r="AE247" s="39" t="n"/>
      <c r="AF247" s="39" t="inlineStr">
        <is>
          <t>Sí</t>
        </is>
      </c>
      <c r="AG247" s="39" t="n"/>
      <c r="AH247" s="51" t="n">
        <v>47</v>
      </c>
      <c r="AI247" s="51">
        <f>Q247</f>
        <v/>
      </c>
      <c r="AJ247" s="51">
        <f>$AH247-$AI247</f>
        <v/>
      </c>
      <c r="AK247" s="52" t="n">
        <v>4169.144680851064</v>
      </c>
      <c r="AL247" s="52">
        <f>$AJ247*$AK247</f>
        <v/>
      </c>
      <c r="AM247" s="52">
        <f>$AI247*$AK247</f>
        <v/>
      </c>
      <c r="AN247" s="39" t="n"/>
      <c r="AO247" s="39" t="inlineStr">
        <is>
          <t>Cruce por nomenclatura: una nomenclatura no informa dosis; similitud 0.79.</t>
        </is>
      </c>
    </row>
    <row r="248">
      <c r="A248" s="5" t="inlineStr">
        <is>
          <t>1000683</t>
        </is>
      </c>
      <c r="B248" s="5" t="inlineStr">
        <is>
          <t>FENITOINA 50MG/2ML AMPOLLA</t>
        </is>
      </c>
      <c r="C248" s="5" t="inlineStr">
        <is>
          <t>00000</t>
        </is>
      </c>
      <c r="D248" s="5" t="inlineStr">
        <is>
          <t>033</t>
        </is>
      </c>
      <c r="E248" s="5" t="inlineStr">
        <is>
          <t>ZMED</t>
        </is>
      </c>
      <c r="F248" s="5" t="inlineStr">
        <is>
          <t>1120</t>
        </is>
      </c>
      <c r="G248" s="5" t="inlineStr">
        <is>
          <t>2021</t>
        </is>
      </c>
      <c r="H248" s="5" t="inlineStr">
        <is>
          <t>C/U</t>
        </is>
      </c>
      <c r="I248" s="6" t="n">
        <v>45</v>
      </c>
      <c r="J248" s="6" t="n">
        <v>0</v>
      </c>
      <c r="K248" s="5" t="inlineStr">
        <is>
          <t>ARS</t>
        </is>
      </c>
      <c r="L248" s="48" t="n">
        <v>0</v>
      </c>
      <c r="M248" s="48" t="n">
        <v>29475</v>
      </c>
      <c r="N248" s="5">
        <f>IFERROR(VLOOKUP(E248,[1]Total!$D$1:$M$446,10,0),0)</f>
        <v/>
      </c>
      <c r="O248" s="11">
        <f>M248/SUM($M$2:$M$679)</f>
        <v/>
      </c>
      <c r="P248" s="49">
        <f>IFERROR(M248/I248,0)</f>
        <v/>
      </c>
      <c r="Q248" s="50" t="n"/>
      <c r="R248" s="8">
        <f>I248-Q248</f>
        <v/>
      </c>
      <c r="S248" s="49">
        <f>$AK248*R248</f>
        <v/>
      </c>
      <c r="U248" s="39" t="inlineStr">
        <is>
          <t>Stock SAP</t>
        </is>
      </c>
      <c r="V248" s="39" t="inlineStr">
        <is>
          <t>Medicamentos</t>
        </is>
      </c>
      <c r="W248" s="39" t="inlineStr">
        <is>
          <t>Dentro del alcance</t>
        </is>
      </c>
      <c r="X248" s="39" t="n"/>
      <c r="Y248" s="39" t="inlineStr">
        <is>
          <t>Sin recuento físico en el inventario de Avain</t>
        </is>
      </c>
      <c r="Z248" s="40" t="inlineStr">
        <is>
          <t>Sin recuento físico</t>
        </is>
      </c>
      <c r="AA248" s="39" t="n"/>
      <c r="AB248" s="39" t="n"/>
      <c r="AC248" s="39" t="n"/>
      <c r="AD248" s="39" t="n"/>
      <c r="AE248" s="39" t="n"/>
      <c r="AF248" s="39" t="n"/>
      <c r="AG248" s="39" t="n"/>
      <c r="AH248" s="51" t="n">
        <v>45</v>
      </c>
      <c r="AI248" s="51">
        <f>Q248</f>
        <v/>
      </c>
      <c r="AJ248" s="51">
        <f>$AH248-$AI248</f>
        <v/>
      </c>
      <c r="AK248" s="52" t="n">
        <v>655</v>
      </c>
      <c r="AL248" s="52">
        <f>$AJ248*$AK248</f>
        <v/>
      </c>
      <c r="AM248" s="52">
        <f>$AI248*$AK248</f>
        <v/>
      </c>
      <c r="AN248" s="39" t="n"/>
      <c r="AO248" s="39" t="n"/>
    </row>
    <row r="249">
      <c r="A249" s="5" t="inlineStr">
        <is>
          <t>1001104</t>
        </is>
      </c>
      <c r="B249" s="5" t="inlineStr">
        <is>
          <t>TOBRAMICINA 5ML OFT GTS</t>
        </is>
      </c>
      <c r="C249" s="5" t="inlineStr">
        <is>
          <t>00000</t>
        </is>
      </c>
      <c r="D249" s="5" t="inlineStr">
        <is>
          <t>033</t>
        </is>
      </c>
      <c r="E249" s="5" t="inlineStr">
        <is>
          <t>ZMED</t>
        </is>
      </c>
      <c r="F249" s="5" t="inlineStr">
        <is>
          <t>1120</t>
        </is>
      </c>
      <c r="G249" s="5" t="inlineStr">
        <is>
          <t>2021</t>
        </is>
      </c>
      <c r="H249" s="5" t="inlineStr">
        <is>
          <t>C/U</t>
        </is>
      </c>
      <c r="I249" s="6" t="n">
        <v>45</v>
      </c>
      <c r="J249" s="6" t="n">
        <v>0</v>
      </c>
      <c r="K249" s="5" t="inlineStr">
        <is>
          <t>ARS</t>
        </is>
      </c>
      <c r="L249" s="48" t="n">
        <v>0</v>
      </c>
      <c r="M249" s="48" t="n">
        <v>173606.5</v>
      </c>
      <c r="N249" s="5">
        <f>IFERROR(VLOOKUP(E249,[1]Total!$D$1:$M$446,10,0),0)</f>
        <v/>
      </c>
      <c r="O249" s="11">
        <f>M249/SUM($M$2:$M$679)</f>
        <v/>
      </c>
      <c r="P249" s="49">
        <f>IFERROR(M249/I249,0)</f>
        <v/>
      </c>
      <c r="Q249" s="50" t="n">
        <v>3</v>
      </c>
      <c r="R249" s="8">
        <f>I249-Q249</f>
        <v/>
      </c>
      <c r="S249" s="49">
        <f>$AK249*R249</f>
        <v/>
      </c>
      <c r="U249" s="39" t="inlineStr">
        <is>
          <t>Stock SAP</t>
        </is>
      </c>
      <c r="V249" s="39" t="inlineStr">
        <is>
          <t>Medicamentos</t>
        </is>
      </c>
      <c r="W249" s="39" t="inlineStr">
        <is>
          <t>Dentro del alcance</t>
        </is>
      </c>
      <c r="X249" s="38" t="inlineStr">
        <is>
          <t>Baja</t>
        </is>
      </c>
      <c r="Y249" s="39" t="inlineStr">
        <is>
          <t>Homologado – confianza Baja – pendiente de validación</t>
        </is>
      </c>
      <c r="Z249" s="38" t="inlineStr">
        <is>
          <t>Dar de baja en SAP</t>
        </is>
      </c>
      <c r="AA249" s="39" t="inlineStr">
        <is>
          <t>MED179</t>
        </is>
      </c>
      <c r="AB249" s="39" t="inlineStr">
        <is>
          <t>Tobramicina 0,3% gotas oftalmicas x5ml</t>
        </is>
      </c>
      <c r="AC249" s="39" t="inlineStr">
        <is>
          <t>Cruce por nomenclatura SAP</t>
        </is>
      </c>
      <c r="AD249" s="39" t="inlineStr">
        <is>
          <t>No</t>
        </is>
      </c>
      <c r="AE249" s="39" t="n"/>
      <c r="AF249" s="39" t="inlineStr">
        <is>
          <t>No</t>
        </is>
      </c>
      <c r="AG249" s="39" t="n"/>
      <c r="AH249" s="51" t="n">
        <v>45</v>
      </c>
      <c r="AI249" s="51">
        <f>Q249</f>
        <v/>
      </c>
      <c r="AJ249" s="51">
        <f>$AH249-$AI249</f>
        <v/>
      </c>
      <c r="AK249" s="52" t="n">
        <v>3857.922222222222</v>
      </c>
      <c r="AL249" s="52">
        <f>$AJ249*$AK249</f>
        <v/>
      </c>
      <c r="AM249" s="52">
        <f>$AI249*$AK249</f>
        <v/>
      </c>
      <c r="AN249" s="39" t="n"/>
      <c r="AO249" s="39" t="inlineStr">
        <is>
          <t>Cruce por nomenclatura: dosis coincide; similitud 0.60.</t>
        </is>
      </c>
    </row>
    <row r="250">
      <c r="A250" s="5" t="inlineStr">
        <is>
          <t>2000020</t>
        </is>
      </c>
      <c r="B250" s="5" t="inlineStr">
        <is>
          <t>TUBO ENDOTRAQ N° 8.5 C/BALON</t>
        </is>
      </c>
      <c r="C250" s="5" t="n"/>
      <c r="D250" s="5" t="inlineStr">
        <is>
          <t>033</t>
        </is>
      </c>
      <c r="E250" s="5" t="inlineStr">
        <is>
          <t>ZDES</t>
        </is>
      </c>
      <c r="F250" s="5" t="inlineStr">
        <is>
          <t>1120</t>
        </is>
      </c>
      <c r="G250" s="5" t="inlineStr">
        <is>
          <t>2021</t>
        </is>
      </c>
      <c r="H250" s="5" t="inlineStr">
        <is>
          <t>C/U</t>
        </is>
      </c>
      <c r="I250" s="6" t="n">
        <v>45</v>
      </c>
      <c r="J250" s="6" t="n">
        <v>0</v>
      </c>
      <c r="K250" s="5" t="inlineStr">
        <is>
          <t>ARS</t>
        </is>
      </c>
      <c r="L250" s="48" t="n">
        <v>0</v>
      </c>
      <c r="M250" s="48" t="n">
        <v>58791.69</v>
      </c>
      <c r="N250" s="5">
        <f>IFERROR(VLOOKUP(E250,[1]Total!$D$1:$M$446,10,0),0)</f>
        <v/>
      </c>
      <c r="O250" s="11">
        <f>M250/SUM($M$2:$M$679)</f>
        <v/>
      </c>
      <c r="P250" s="49">
        <f>IFERROR(M250/I250,0)</f>
        <v/>
      </c>
      <c r="Q250" s="50" t="n"/>
      <c r="R250" s="8">
        <f>I250-Q250</f>
        <v/>
      </c>
      <c r="S250" s="49">
        <f>$AK250*R250</f>
        <v/>
      </c>
      <c r="U250" s="39" t="inlineStr">
        <is>
          <t>Stock SAP</t>
        </is>
      </c>
      <c r="V250" s="39" t="inlineStr">
        <is>
          <t>Descartables</t>
        </is>
      </c>
      <c r="W250" s="39" t="inlineStr">
        <is>
          <t>Dentro del alcance</t>
        </is>
      </c>
      <c r="X250" s="39" t="n"/>
      <c r="Y250" s="39" t="inlineStr">
        <is>
          <t>Sin recuento físico en el inventario de Avain</t>
        </is>
      </c>
      <c r="Z250" s="40" t="inlineStr">
        <is>
          <t>Sin recuento físico</t>
        </is>
      </c>
      <c r="AA250" s="39" t="n"/>
      <c r="AB250" s="39" t="n"/>
      <c r="AC250" s="39" t="n"/>
      <c r="AD250" s="39" t="n"/>
      <c r="AE250" s="39" t="n"/>
      <c r="AF250" s="39" t="n"/>
      <c r="AG250" s="39" t="n"/>
      <c r="AH250" s="51" t="n">
        <v>45</v>
      </c>
      <c r="AI250" s="51">
        <f>Q250</f>
        <v/>
      </c>
      <c r="AJ250" s="51">
        <f>$AH250-$AI250</f>
        <v/>
      </c>
      <c r="AK250" s="52" t="n">
        <v>1306.482</v>
      </c>
      <c r="AL250" s="52">
        <f>$AJ250*$AK250</f>
        <v/>
      </c>
      <c r="AM250" s="52">
        <f>$AI250*$AK250</f>
        <v/>
      </c>
      <c r="AN250" s="39" t="n"/>
      <c r="AO250" s="39" t="n"/>
    </row>
    <row r="251">
      <c r="A251" s="5" t="inlineStr">
        <is>
          <t>1000033</t>
        </is>
      </c>
      <c r="B251" s="5" t="inlineStr">
        <is>
          <t>SOLUCIÓN DEXTROSA AL 5% DE 500 CC</t>
        </is>
      </c>
      <c r="C251" s="5" t="inlineStr">
        <is>
          <t>22853</t>
        </is>
      </c>
      <c r="D251" s="5" t="inlineStr">
        <is>
          <t>033</t>
        </is>
      </c>
      <c r="E251" s="5" t="inlineStr">
        <is>
          <t>ZMED</t>
        </is>
      </c>
      <c r="F251" s="5" t="inlineStr">
        <is>
          <t>1120</t>
        </is>
      </c>
      <c r="G251" s="5" t="inlineStr">
        <is>
          <t>2021</t>
        </is>
      </c>
      <c r="H251" s="5" t="inlineStr">
        <is>
          <t>C/U</t>
        </is>
      </c>
      <c r="I251" s="6" t="n">
        <v>42</v>
      </c>
      <c r="J251" s="6" t="n">
        <v>0</v>
      </c>
      <c r="K251" s="5" t="inlineStr">
        <is>
          <t>ARS</t>
        </is>
      </c>
      <c r="L251" s="48" t="n">
        <v>0</v>
      </c>
      <c r="M251" s="48" t="n">
        <v>61278.28</v>
      </c>
      <c r="N251" s="5">
        <f>IFERROR(VLOOKUP(E251,[1]Total!$D$1:$M$446,10,0),0)</f>
        <v/>
      </c>
      <c r="O251" s="11">
        <f>M251/SUM($M$2:$M$679)</f>
        <v/>
      </c>
      <c r="P251" s="49">
        <f>IFERROR(M251/I251,0)</f>
        <v/>
      </c>
      <c r="Q251" s="50" t="n"/>
      <c r="R251" s="8">
        <f>I251-Q251</f>
        <v/>
      </c>
      <c r="S251" s="49">
        <f>$AK251*R251</f>
        <v/>
      </c>
      <c r="U251" s="39" t="inlineStr">
        <is>
          <t>Stock SAP</t>
        </is>
      </c>
      <c r="V251" s="39" t="inlineStr">
        <is>
          <t>Medicamentos</t>
        </is>
      </c>
      <c r="W251" s="39" t="inlineStr">
        <is>
          <t>Dentro del alcance</t>
        </is>
      </c>
      <c r="X251" s="42" t="inlineStr">
        <is>
          <t>Media</t>
        </is>
      </c>
      <c r="Y251" s="39" t="inlineStr">
        <is>
          <t>Homologado – confianza Media – pendiente de validación</t>
        </is>
      </c>
      <c r="Z251" s="38" t="inlineStr">
        <is>
          <t>Dar de baja en SAP</t>
        </is>
      </c>
      <c r="AA251" s="39" t="inlineStr">
        <is>
          <t>MED58</t>
        </is>
      </c>
      <c r="AB251" s="39" t="inlineStr">
        <is>
          <t>Dextrosa al 5% x 500 ml sachet</t>
        </is>
      </c>
      <c r="AC251" s="39" t="inlineStr">
        <is>
          <t>Homologación por código Avain (master M13-002)</t>
        </is>
      </c>
      <c r="AD251" s="39" t="inlineStr">
        <is>
          <t>No</t>
        </is>
      </c>
      <c r="AE251" s="39" t="n"/>
      <c r="AF251" s="39" t="inlineStr">
        <is>
          <t>Sí</t>
        </is>
      </c>
      <c r="AG251" s="39" t="inlineStr">
        <is>
          <t>M13-002</t>
        </is>
      </c>
      <c r="AH251" s="51" t="n"/>
      <c r="AI251" s="51" t="n"/>
      <c r="AJ251" s="51" t="n"/>
      <c r="AK251" s="52" t="n">
        <v>1459.006666666667</v>
      </c>
      <c r="AL251" s="52" t="n"/>
      <c r="AM251" s="52" t="n"/>
      <c r="AN251" s="39" t="n"/>
      <c r="AO251" s="39" t="inlineStr">
        <is>
          <t>La cantidad física del material se imputó en la fila 197 (primera fila del material). Homologación: confianza base Media + confianza SAP Alta → Media. El material ocupa 3 filas en la hoja 1120 SJ (lote/almacén). La cantidad SAP y la física de esta vista son el total del material.</t>
        </is>
      </c>
    </row>
    <row r="252">
      <c r="A252" s="5" t="inlineStr">
        <is>
          <t>2000143</t>
        </is>
      </c>
      <c r="B252" s="5" t="inlineStr">
        <is>
          <t>FRASCO DE ORINA ESTERIL</t>
        </is>
      </c>
      <c r="C252" s="5" t="n"/>
      <c r="D252" s="5" t="inlineStr">
        <is>
          <t>033</t>
        </is>
      </c>
      <c r="E252" s="5" t="inlineStr">
        <is>
          <t>ZDES</t>
        </is>
      </c>
      <c r="F252" s="5" t="inlineStr">
        <is>
          <t>1120</t>
        </is>
      </c>
      <c r="G252" s="5" t="inlineStr">
        <is>
          <t>2021</t>
        </is>
      </c>
      <c r="H252" s="5" t="inlineStr">
        <is>
          <t>C/U</t>
        </is>
      </c>
      <c r="I252" s="6" t="n">
        <v>42</v>
      </c>
      <c r="J252" s="6" t="n">
        <v>0</v>
      </c>
      <c r="K252" s="5" t="inlineStr">
        <is>
          <t>ARS</t>
        </is>
      </c>
      <c r="L252" s="48" t="n">
        <v>0</v>
      </c>
      <c r="M252" s="48" t="n">
        <v>9177</v>
      </c>
      <c r="N252" s="5">
        <f>IFERROR(VLOOKUP(E252,[1]Total!$D$1:$M$446,10,0),0)</f>
        <v/>
      </c>
      <c r="O252" s="11">
        <f>M252/SUM($M$2:$M$679)</f>
        <v/>
      </c>
      <c r="P252" s="49">
        <f>IFERROR(M252/I252,0)</f>
        <v/>
      </c>
      <c r="Q252" s="50" t="n"/>
      <c r="R252" s="8">
        <f>I252-Q252</f>
        <v/>
      </c>
      <c r="S252" s="49">
        <f>$AK252*R252</f>
        <v/>
      </c>
      <c r="U252" s="39" t="inlineStr">
        <is>
          <t>Stock SAP</t>
        </is>
      </c>
      <c r="V252" s="39" t="inlineStr">
        <is>
          <t>Descartables</t>
        </is>
      </c>
      <c r="W252" s="39" t="inlineStr">
        <is>
          <t>Dentro del alcance</t>
        </is>
      </c>
      <c r="X252" s="39" t="n"/>
      <c r="Y252" s="39" t="inlineStr">
        <is>
          <t>Sin recuento físico en el inventario de Avain</t>
        </is>
      </c>
      <c r="Z252" s="40" t="inlineStr">
        <is>
          <t>Sin recuento físico</t>
        </is>
      </c>
      <c r="AA252" s="39" t="n"/>
      <c r="AB252" s="39" t="n"/>
      <c r="AC252" s="39" t="n"/>
      <c r="AD252" s="39" t="n"/>
      <c r="AE252" s="39" t="n"/>
      <c r="AF252" s="39" t="n"/>
      <c r="AG252" s="39" t="n"/>
      <c r="AH252" s="51" t="n">
        <v>42</v>
      </c>
      <c r="AI252" s="51">
        <f>Q252</f>
        <v/>
      </c>
      <c r="AJ252" s="51">
        <f>$AH252-$AI252</f>
        <v/>
      </c>
      <c r="AK252" s="52" t="n">
        <v>218.5</v>
      </c>
      <c r="AL252" s="52">
        <f>$AJ252*$AK252</f>
        <v/>
      </c>
      <c r="AM252" s="52">
        <f>$AI252*$AK252</f>
        <v/>
      </c>
      <c r="AN252" s="39" t="n"/>
      <c r="AO252" s="39" t="n"/>
    </row>
    <row r="253">
      <c r="A253" s="5" t="inlineStr">
        <is>
          <t>3001547</t>
        </is>
      </c>
      <c r="B253" s="5" t="inlineStr">
        <is>
          <t>ANTIPARRA C/INSERTO CC BANDA/PATILLA CLA</t>
        </is>
      </c>
      <c r="C253" s="5" t="n"/>
      <c r="D253" s="5" t="inlineStr">
        <is>
          <t>INDU</t>
        </is>
      </c>
      <c r="E253" s="5" t="inlineStr">
        <is>
          <t>ZUNI</t>
        </is>
      </c>
      <c r="F253" s="5" t="inlineStr">
        <is>
          <t>1120</t>
        </is>
      </c>
      <c r="G253" s="5" t="inlineStr">
        <is>
          <t>2040</t>
        </is>
      </c>
      <c r="H253" s="5" t="inlineStr">
        <is>
          <t>C/U</t>
        </is>
      </c>
      <c r="I253" s="6" t="n">
        <v>42</v>
      </c>
      <c r="J253" s="6" t="n">
        <v>0</v>
      </c>
      <c r="K253" s="5" t="inlineStr">
        <is>
          <t>ARS</t>
        </is>
      </c>
      <c r="L253" s="48" t="n">
        <v>0</v>
      </c>
      <c r="M253" s="48" t="n">
        <v>934397.85</v>
      </c>
      <c r="N253" s="5">
        <f>IFERROR(VLOOKUP(E253,[1]Total!$D$1:$M$446,10,0),0)</f>
        <v/>
      </c>
      <c r="O253" s="11">
        <f>M253/SUM($M$2:$M$679)</f>
        <v/>
      </c>
      <c r="P253" s="49">
        <f>IFERROR(M253/I253,0)</f>
        <v/>
      </c>
      <c r="Q253" s="50" t="n"/>
      <c r="R253" s="8">
        <f>I253-Q253</f>
        <v/>
      </c>
      <c r="S253" s="49">
        <f>$AK253*R253</f>
        <v/>
      </c>
      <c r="U253" s="39" t="inlineStr">
        <is>
          <t>Stock SAP</t>
        </is>
      </c>
      <c r="V253" s="39" t="inlineStr">
        <is>
          <t>Uniformes</t>
        </is>
      </c>
      <c r="W253" s="39" t="inlineStr">
        <is>
          <t>Fuera del alcance</t>
        </is>
      </c>
      <c r="X253" s="39" t="n"/>
      <c r="Y253" s="39" t="inlineStr">
        <is>
          <t>No aplica: uniformes, clasificación que el inventario físico de Farmacia no releva</t>
        </is>
      </c>
      <c r="Z253" s="40" t="inlineStr">
        <is>
          <t>Fuera del alcance del inventario físico</t>
        </is>
      </c>
      <c r="AA253" s="39" t="n"/>
      <c r="AB253" s="39" t="n"/>
      <c r="AC253" s="39" t="n"/>
      <c r="AD253" s="39" t="n"/>
      <c r="AE253" s="39" t="n"/>
      <c r="AF253" s="39" t="n"/>
      <c r="AG253" s="39" t="n"/>
      <c r="AH253" s="51" t="n">
        <v>42</v>
      </c>
      <c r="AI253" s="51">
        <f>Q253</f>
        <v/>
      </c>
      <c r="AJ253" s="51">
        <f>$AH253-$AI253</f>
        <v/>
      </c>
      <c r="AK253" s="52" t="n">
        <v>22247.56785714286</v>
      </c>
      <c r="AL253" s="52">
        <f>$AJ253*$AK253</f>
        <v/>
      </c>
      <c r="AM253" s="52">
        <f>$AI253*$AK253</f>
        <v/>
      </c>
      <c r="AN253" s="39" t="n"/>
      <c r="AO253" s="39" t="n"/>
    </row>
    <row r="254">
      <c r="A254" s="5" t="inlineStr">
        <is>
          <t>1000043</t>
        </is>
      </c>
      <c r="B254" s="5" t="inlineStr">
        <is>
          <t>ALCOHOL EN GEL X 250ML</t>
        </is>
      </c>
      <c r="C254" s="5" t="inlineStr">
        <is>
          <t>00000</t>
        </is>
      </c>
      <c r="D254" s="5" t="inlineStr">
        <is>
          <t>033</t>
        </is>
      </c>
      <c r="E254" s="5" t="inlineStr">
        <is>
          <t>ZMED</t>
        </is>
      </c>
      <c r="F254" s="5" t="inlineStr">
        <is>
          <t>1120</t>
        </is>
      </c>
      <c r="G254" s="5" t="inlineStr">
        <is>
          <t>2021</t>
        </is>
      </c>
      <c r="H254" s="5" t="inlineStr">
        <is>
          <t>C/U</t>
        </is>
      </c>
      <c r="I254" s="6" t="n">
        <v>40</v>
      </c>
      <c r="J254" s="6" t="n">
        <v>0</v>
      </c>
      <c r="K254" s="5" t="inlineStr">
        <is>
          <t>ARS</t>
        </is>
      </c>
      <c r="L254" s="48" t="n">
        <v>0</v>
      </c>
      <c r="M254" s="48" t="n">
        <v>68732.95</v>
      </c>
      <c r="N254" s="5">
        <f>IFERROR(VLOOKUP(E254,[1]Total!$D$1:$M$446,10,0),0)</f>
        <v/>
      </c>
      <c r="O254" s="11">
        <f>M254/SUM($M$2:$M$679)</f>
        <v/>
      </c>
      <c r="P254" s="49">
        <f>IFERROR(M254/I254,0)</f>
        <v/>
      </c>
      <c r="Q254" s="50" t="n"/>
      <c r="R254" s="8">
        <f>I254-Q254</f>
        <v/>
      </c>
      <c r="S254" s="49">
        <f>$AK254*R254</f>
        <v/>
      </c>
      <c r="U254" s="39" t="inlineStr">
        <is>
          <t>Stock SAP</t>
        </is>
      </c>
      <c r="V254" s="39" t="inlineStr">
        <is>
          <t>Medicamentos</t>
        </is>
      </c>
      <c r="W254" s="39" t="inlineStr">
        <is>
          <t>Dentro del alcance</t>
        </is>
      </c>
      <c r="X254" s="39" t="n"/>
      <c r="Y254" s="39" t="inlineStr">
        <is>
          <t>Sin recuento físico en el inventario de Avain</t>
        </is>
      </c>
      <c r="Z254" s="40" t="inlineStr">
        <is>
          <t>Sin recuento físico</t>
        </is>
      </c>
      <c r="AA254" s="39" t="n"/>
      <c r="AB254" s="39" t="n"/>
      <c r="AC254" s="39" t="n"/>
      <c r="AD254" s="39" t="n"/>
      <c r="AE254" s="39" t="n"/>
      <c r="AF254" s="39" t="n"/>
      <c r="AG254" s="39" t="n"/>
      <c r="AH254" s="51" t="n">
        <v>42</v>
      </c>
      <c r="AI254" s="51">
        <f>Q254</f>
        <v/>
      </c>
      <c r="AJ254" s="51">
        <f>$AH254-$AI254</f>
        <v/>
      </c>
      <c r="AK254" s="52" t="n">
        <v>1718.323809523809</v>
      </c>
      <c r="AL254" s="52">
        <f>$AJ254*$AK254</f>
        <v/>
      </c>
      <c r="AM254" s="52">
        <f>$AI254*$AK254</f>
        <v/>
      </c>
      <c r="AN254" s="39" t="n"/>
      <c r="AO254" s="39" t="inlineStr">
        <is>
          <t>El material ocupa 2 filas en la hoja 1120 SJ (lote/almacén). La cantidad SAP y la física de esta vista son el total del material.</t>
        </is>
      </c>
    </row>
    <row r="255">
      <c r="A255" s="5" t="inlineStr">
        <is>
          <t>1000063</t>
        </is>
      </c>
      <c r="B255" s="5" t="inlineStr">
        <is>
          <t>DIGOXINA 0,25 MG/ML AMPOLLA DE 1ML</t>
        </is>
      </c>
      <c r="C255" s="5" t="inlineStr">
        <is>
          <t>7212/8010</t>
        </is>
      </c>
      <c r="D255" s="5" t="inlineStr">
        <is>
          <t>033</t>
        </is>
      </c>
      <c r="E255" s="5" t="inlineStr">
        <is>
          <t>ZMED</t>
        </is>
      </c>
      <c r="F255" s="5" t="inlineStr">
        <is>
          <t>1120</t>
        </is>
      </c>
      <c r="G255" s="5" t="inlineStr">
        <is>
          <t>2021</t>
        </is>
      </c>
      <c r="H255" s="5" t="inlineStr">
        <is>
          <t>C/U</t>
        </is>
      </c>
      <c r="I255" s="6" t="n">
        <v>40</v>
      </c>
      <c r="J255" s="6" t="n">
        <v>0</v>
      </c>
      <c r="K255" s="5" t="inlineStr">
        <is>
          <t>ARS</t>
        </is>
      </c>
      <c r="L255" s="48" t="n">
        <v>0</v>
      </c>
      <c r="M255" s="48" t="n">
        <v>6480</v>
      </c>
      <c r="N255" s="5">
        <f>IFERROR(VLOOKUP(E255,[1]Total!$D$1:$M$446,10,0),0)</f>
        <v/>
      </c>
      <c r="O255" s="11">
        <f>M255/SUM($M$2:$M$679)</f>
        <v/>
      </c>
      <c r="P255" s="49">
        <f>IFERROR(M255/I255,0)</f>
        <v/>
      </c>
      <c r="Q255" s="50" t="n">
        <v>2</v>
      </c>
      <c r="R255" s="8">
        <f>I255-Q255</f>
        <v/>
      </c>
      <c r="S255" s="49">
        <f>$AK255*R255</f>
        <v/>
      </c>
      <c r="U255" s="39" t="inlineStr">
        <is>
          <t>Stock SAP</t>
        </is>
      </c>
      <c r="V255" s="39" t="inlineStr">
        <is>
          <t>Medicamentos</t>
        </is>
      </c>
      <c r="W255" s="39" t="inlineStr">
        <is>
          <t>Dentro del alcance</t>
        </is>
      </c>
      <c r="X255" s="37" t="inlineStr">
        <is>
          <t>Alta</t>
        </is>
      </c>
      <c r="Y255" s="39" t="inlineStr">
        <is>
          <t>Homologado – confianza Alta</t>
        </is>
      </c>
      <c r="Z255" s="38" t="inlineStr">
        <is>
          <t>Dar de baja en SAP</t>
        </is>
      </c>
      <c r="AA255" s="39" t="inlineStr">
        <is>
          <t>MED67</t>
        </is>
      </c>
      <c r="AB255" s="39" t="inlineStr">
        <is>
          <t>Digoxina 0,25mg Amp x 1 ml</t>
        </is>
      </c>
      <c r="AC255" s="39" t="inlineStr">
        <is>
          <t>Cruce por nomenclatura SAP</t>
        </is>
      </c>
      <c r="AD255" s="39" t="inlineStr">
        <is>
          <t>No</t>
        </is>
      </c>
      <c r="AE255" s="39" t="n"/>
      <c r="AF255" s="39" t="inlineStr">
        <is>
          <t>Sí</t>
        </is>
      </c>
      <c r="AG255" s="39" t="n"/>
      <c r="AH255" s="51" t="n">
        <v>40</v>
      </c>
      <c r="AI255" s="51">
        <f>Q255</f>
        <v/>
      </c>
      <c r="AJ255" s="51">
        <f>$AH255-$AI255</f>
        <v/>
      </c>
      <c r="AK255" s="52" t="n">
        <v>162</v>
      </c>
      <c r="AL255" s="52">
        <f>$AJ255*$AK255</f>
        <v/>
      </c>
      <c r="AM255" s="52">
        <f>$AI255*$AK255</f>
        <v/>
      </c>
      <c r="AN255" s="39" t="n"/>
      <c r="AO255" s="39" t="inlineStr">
        <is>
          <t>Cruce por nomenclatura: dosis coincide; similitud 0.97.</t>
        </is>
      </c>
    </row>
    <row r="256">
      <c r="A256" s="5" t="inlineStr">
        <is>
          <t>1000125</t>
        </is>
      </c>
      <c r="B256" s="5" t="inlineStr">
        <is>
          <t>DICLOFENAC 75 MG COMPRIMIDOS</t>
        </is>
      </c>
      <c r="C256" s="5" t="inlineStr">
        <is>
          <t>100063</t>
        </is>
      </c>
      <c r="D256" s="5" t="inlineStr">
        <is>
          <t>033</t>
        </is>
      </c>
      <c r="E256" s="5" t="inlineStr">
        <is>
          <t>ZMED</t>
        </is>
      </c>
      <c r="F256" s="5" t="inlineStr">
        <is>
          <t>1120</t>
        </is>
      </c>
      <c r="G256" s="5" t="inlineStr">
        <is>
          <t>2021</t>
        </is>
      </c>
      <c r="H256" s="5" t="inlineStr">
        <is>
          <t>C/U</t>
        </is>
      </c>
      <c r="I256" s="6" t="n">
        <v>40</v>
      </c>
      <c r="J256" s="6" t="n">
        <v>0</v>
      </c>
      <c r="K256" s="5" t="inlineStr">
        <is>
          <t>ARS</t>
        </is>
      </c>
      <c r="L256" s="48" t="n">
        <v>0</v>
      </c>
      <c r="M256" s="48" t="n">
        <v>4098.84</v>
      </c>
      <c r="N256" s="5">
        <f>IFERROR(VLOOKUP(E256,[1]Total!$D$1:$M$446,10,0),0)</f>
        <v/>
      </c>
      <c r="O256" s="11">
        <f>M256/SUM($M$2:$M$679)</f>
        <v/>
      </c>
      <c r="P256" s="49">
        <f>IFERROR(M256/I256,0)</f>
        <v/>
      </c>
      <c r="Q256" s="50" t="n"/>
      <c r="R256" s="8">
        <f>I256-Q256</f>
        <v/>
      </c>
      <c r="S256" s="49">
        <f>$AK256*R256</f>
        <v/>
      </c>
      <c r="U256" s="39" t="inlineStr">
        <is>
          <t>Stock SAP</t>
        </is>
      </c>
      <c r="V256" s="39" t="inlineStr">
        <is>
          <t>Medicamentos</t>
        </is>
      </c>
      <c r="W256" s="39" t="inlineStr">
        <is>
          <t>Dentro del alcance</t>
        </is>
      </c>
      <c r="X256" s="37" t="inlineStr">
        <is>
          <t>Alta</t>
        </is>
      </c>
      <c r="Y256" s="39" t="inlineStr">
        <is>
          <t>Homologado – confianza Alta</t>
        </is>
      </c>
      <c r="Z256" s="38" t="inlineStr">
        <is>
          <t>Dar de baja en SAP</t>
        </is>
      </c>
      <c r="AA256" s="39" t="inlineStr">
        <is>
          <t>MED64</t>
        </is>
      </c>
      <c r="AB256" s="39" t="inlineStr">
        <is>
          <t>Diclofenac Comp x 75 mg</t>
        </is>
      </c>
      <c r="AC256" s="39" t="inlineStr">
        <is>
          <t>Homologación por nombre Avain (master M01-002)</t>
        </is>
      </c>
      <c r="AD256" s="39" t="inlineStr">
        <is>
          <t>No</t>
        </is>
      </c>
      <c r="AE256" s="39" t="n"/>
      <c r="AF256" s="39" t="inlineStr">
        <is>
          <t>Sí</t>
        </is>
      </c>
      <c r="AG256" s="39" t="inlineStr">
        <is>
          <t>M01-002</t>
        </is>
      </c>
      <c r="AH256" s="51" t="n"/>
      <c r="AI256" s="51" t="n"/>
      <c r="AJ256" s="51" t="n"/>
      <c r="AK256" s="52" t="n">
        <v>102.4708827463219</v>
      </c>
      <c r="AL256" s="52" t="n"/>
      <c r="AM256" s="52" t="n"/>
      <c r="AN256" s="39" t="n"/>
      <c r="AO256" s="39" t="inlineStr">
        <is>
          <t>La cantidad física del material se imputó en la fila 21 (primera fila del material). Homologación: confianza base Alta + confianza SAP Alta → Alta. El material ocupa 7 filas en la hoja 1120 SJ (lote/almacén). La cantidad SAP y la física de esta vista son el total del material.</t>
        </is>
      </c>
    </row>
    <row r="257">
      <c r="A257" s="5" t="inlineStr">
        <is>
          <t>1000290</t>
        </is>
      </c>
      <c r="B257" s="5" t="inlineStr">
        <is>
          <t>AGUA DESTILADA DE 10 ML</t>
        </is>
      </c>
      <c r="C257" s="5" t="inlineStr">
        <is>
          <t>24160</t>
        </is>
      </c>
      <c r="D257" s="5" t="inlineStr">
        <is>
          <t>033</t>
        </is>
      </c>
      <c r="E257" s="5" t="inlineStr">
        <is>
          <t>ZMED</t>
        </is>
      </c>
      <c r="F257" s="5" t="inlineStr">
        <is>
          <t>1120</t>
        </is>
      </c>
      <c r="G257" s="5" t="inlineStr">
        <is>
          <t>2021</t>
        </is>
      </c>
      <c r="H257" s="5" t="inlineStr">
        <is>
          <t>C/U</t>
        </is>
      </c>
      <c r="I257" s="6" t="n">
        <v>40</v>
      </c>
      <c r="J257" s="6" t="n">
        <v>0</v>
      </c>
      <c r="K257" s="5" t="inlineStr">
        <is>
          <t>ARS</t>
        </is>
      </c>
      <c r="L257" s="48" t="n">
        <v>0</v>
      </c>
      <c r="M257" s="48" t="n">
        <v>25138.62</v>
      </c>
      <c r="N257" s="5">
        <f>IFERROR(VLOOKUP(E257,[1]Total!$D$1:$M$446,10,0),0)</f>
        <v/>
      </c>
      <c r="O257" s="11">
        <f>M257/SUM($M$2:$M$679)</f>
        <v/>
      </c>
      <c r="P257" s="49">
        <f>IFERROR(M257/I257,0)</f>
        <v/>
      </c>
      <c r="Q257" s="50" t="n"/>
      <c r="R257" s="8">
        <f>I257-Q257</f>
        <v/>
      </c>
      <c r="S257" s="49">
        <f>$AK257*R257</f>
        <v/>
      </c>
      <c r="U257" s="39" t="inlineStr">
        <is>
          <t>Stock SAP</t>
        </is>
      </c>
      <c r="V257" s="39" t="inlineStr">
        <is>
          <t>Medicamentos</t>
        </is>
      </c>
      <c r="W257" s="39" t="inlineStr">
        <is>
          <t>Dentro del alcance</t>
        </is>
      </c>
      <c r="X257" s="39" t="n"/>
      <c r="Y257" s="39" t="inlineStr">
        <is>
          <t>Sin recuento físico en el inventario de Avain</t>
        </is>
      </c>
      <c r="Z257" s="40" t="inlineStr">
        <is>
          <t>Sin recuento físico</t>
        </is>
      </c>
      <c r="AA257" s="39" t="n"/>
      <c r="AB257" s="39" t="n"/>
      <c r="AC257" s="39" t="n"/>
      <c r="AD257" s="39" t="n"/>
      <c r="AE257" s="39" t="n"/>
      <c r="AF257" s="39" t="n"/>
      <c r="AG257" s="39" t="n"/>
      <c r="AH257" s="51" t="n"/>
      <c r="AI257" s="51" t="n"/>
      <c r="AJ257" s="51" t="n"/>
      <c r="AK257" s="52" t="n">
        <v>628.4655384615384</v>
      </c>
      <c r="AL257" s="52" t="n"/>
      <c r="AM257" s="52" t="n"/>
      <c r="AN257" s="39" t="n"/>
      <c r="AO257" s="39" t="inlineStr">
        <is>
          <t>El material ocupa 4 filas en la hoja 1120 SJ (lote/almacén). La cantidad SAP y la física de esta vista son el total del material.</t>
        </is>
      </c>
    </row>
    <row r="258">
      <c r="A258" s="5" t="inlineStr">
        <is>
          <t>1000509</t>
        </is>
      </c>
      <c r="B258" s="5" t="inlineStr">
        <is>
          <t>DICLOFENAC + PRIDINOL</t>
        </is>
      </c>
      <c r="C258" s="5" t="inlineStr">
        <is>
          <t>134137</t>
        </is>
      </c>
      <c r="D258" s="5" t="inlineStr">
        <is>
          <t>033</t>
        </is>
      </c>
      <c r="E258" s="5" t="inlineStr">
        <is>
          <t>ZMED</t>
        </is>
      </c>
      <c r="F258" s="5" t="inlineStr">
        <is>
          <t>1120</t>
        </is>
      </c>
      <c r="G258" s="5" t="inlineStr">
        <is>
          <t>2021</t>
        </is>
      </c>
      <c r="H258" s="5" t="inlineStr">
        <is>
          <t>C/U</t>
        </is>
      </c>
      <c r="I258" s="6" t="n">
        <v>40</v>
      </c>
      <c r="J258" s="6" t="n">
        <v>0</v>
      </c>
      <c r="K258" s="5" t="inlineStr">
        <is>
          <t>ARS</t>
        </is>
      </c>
      <c r="L258" s="48" t="n">
        <v>0</v>
      </c>
      <c r="M258" s="48" t="n">
        <v>16590.17</v>
      </c>
      <c r="N258" s="5">
        <f>IFERROR(VLOOKUP(E258,[1]Total!$D$1:$M$446,10,0),0)</f>
        <v/>
      </c>
      <c r="O258" s="11">
        <f>M258/SUM($M$2:$M$679)</f>
        <v/>
      </c>
      <c r="P258" s="49">
        <f>IFERROR(M258/I258,0)</f>
        <v/>
      </c>
      <c r="Q258" s="50" t="n"/>
      <c r="R258" s="8">
        <f>I258-Q258</f>
        <v/>
      </c>
      <c r="S258" s="49">
        <f>$AK258*R258</f>
        <v/>
      </c>
      <c r="U258" s="39" t="inlineStr">
        <is>
          <t>Stock SAP</t>
        </is>
      </c>
      <c r="V258" s="39" t="inlineStr">
        <is>
          <t>Medicamentos</t>
        </is>
      </c>
      <c r="W258" s="39" t="inlineStr">
        <is>
          <t>Dentro del alcance</t>
        </is>
      </c>
      <c r="X258" s="39" t="n"/>
      <c r="Y258" s="39" t="inlineStr">
        <is>
          <t>Sin recuento físico en el inventario de Avain</t>
        </is>
      </c>
      <c r="Z258" s="40" t="inlineStr">
        <is>
          <t>Sin recuento físico</t>
        </is>
      </c>
      <c r="AA258" s="39" t="n"/>
      <c r="AB258" s="39" t="n"/>
      <c r="AC258" s="39" t="n"/>
      <c r="AD258" s="39" t="n"/>
      <c r="AE258" s="39" t="n"/>
      <c r="AF258" s="39" t="n"/>
      <c r="AG258" s="39" t="n"/>
      <c r="AH258" s="51" t="n"/>
      <c r="AI258" s="51" t="n"/>
      <c r="AJ258" s="51" t="n"/>
      <c r="AK258" s="52" t="n">
        <v>414.7542437923249</v>
      </c>
      <c r="AL258" s="52" t="n"/>
      <c r="AM258" s="52" t="n"/>
      <c r="AN258" s="39" t="n"/>
      <c r="AO258" s="39" t="inlineStr">
        <is>
          <t>El material ocupa 7 filas en la hoja 1120 SJ (lote/almacén). La cantidad SAP y la física de esta vista son el total del material.</t>
        </is>
      </c>
    </row>
    <row r="259">
      <c r="A259" s="5" t="inlineStr">
        <is>
          <t>1000509</t>
        </is>
      </c>
      <c r="B259" s="5" t="inlineStr">
        <is>
          <t>DICLOFENAC + PRIDINOL</t>
        </is>
      </c>
      <c r="C259" s="5" t="inlineStr">
        <is>
          <t>134156</t>
        </is>
      </c>
      <c r="D259" s="5" t="inlineStr">
        <is>
          <t>033</t>
        </is>
      </c>
      <c r="E259" s="5" t="inlineStr">
        <is>
          <t>ZMED</t>
        </is>
      </c>
      <c r="F259" s="5" t="inlineStr">
        <is>
          <t>1120</t>
        </is>
      </c>
      <c r="G259" s="5" t="inlineStr">
        <is>
          <t>2021</t>
        </is>
      </c>
      <c r="H259" s="5" t="inlineStr">
        <is>
          <t>C/U</t>
        </is>
      </c>
      <c r="I259" s="6" t="n">
        <v>40</v>
      </c>
      <c r="J259" s="6" t="n">
        <v>0</v>
      </c>
      <c r="K259" s="5" t="inlineStr">
        <is>
          <t>ARS</t>
        </is>
      </c>
      <c r="L259" s="48" t="n">
        <v>0</v>
      </c>
      <c r="M259" s="48" t="n">
        <v>16590.17</v>
      </c>
      <c r="N259" s="5">
        <f>IFERROR(VLOOKUP(E259,[1]Total!$D$1:$M$446,10,0),0)</f>
        <v/>
      </c>
      <c r="O259" s="11">
        <f>M259/SUM($M$2:$M$679)</f>
        <v/>
      </c>
      <c r="P259" s="49">
        <f>IFERROR(M259/I259,0)</f>
        <v/>
      </c>
      <c r="Q259" s="50" t="n"/>
      <c r="R259" s="8">
        <f>I259-Q259</f>
        <v/>
      </c>
      <c r="S259" s="49">
        <f>$AK259*R259</f>
        <v/>
      </c>
      <c r="U259" s="39" t="inlineStr">
        <is>
          <t>Stock SAP</t>
        </is>
      </c>
      <c r="V259" s="39" t="inlineStr">
        <is>
          <t>Medicamentos</t>
        </is>
      </c>
      <c r="W259" s="39" t="inlineStr">
        <is>
          <t>Dentro del alcance</t>
        </is>
      </c>
      <c r="X259" s="39" t="n"/>
      <c r="Y259" s="39" t="inlineStr">
        <is>
          <t>Sin recuento físico en el inventario de Avain</t>
        </is>
      </c>
      <c r="Z259" s="40" t="inlineStr">
        <is>
          <t>Sin recuento físico</t>
        </is>
      </c>
      <c r="AA259" s="39" t="n"/>
      <c r="AB259" s="39" t="n"/>
      <c r="AC259" s="39" t="n"/>
      <c r="AD259" s="39" t="n"/>
      <c r="AE259" s="39" t="n"/>
      <c r="AF259" s="39" t="n"/>
      <c r="AG259" s="39" t="n"/>
      <c r="AH259" s="51" t="n"/>
      <c r="AI259" s="51" t="n"/>
      <c r="AJ259" s="51" t="n"/>
      <c r="AK259" s="52" t="n">
        <v>414.7542437923249</v>
      </c>
      <c r="AL259" s="52" t="n"/>
      <c r="AM259" s="52" t="n"/>
      <c r="AN259" s="39" t="n"/>
      <c r="AO259" s="39" t="inlineStr">
        <is>
          <t>El material ocupa 7 filas en la hoja 1120 SJ (lote/almacén). La cantidad SAP y la física de esta vista son el total del material.</t>
        </is>
      </c>
    </row>
    <row r="260">
      <c r="A260" s="5" t="inlineStr">
        <is>
          <t>1001118</t>
        </is>
      </c>
      <c r="B260" s="5" t="inlineStr">
        <is>
          <t>SALES REHIDRATANTES SOBRE POLVO</t>
        </is>
      </c>
      <c r="C260" s="5" t="inlineStr">
        <is>
          <t>PH112325</t>
        </is>
      </c>
      <c r="D260" s="5" t="inlineStr">
        <is>
          <t>033</t>
        </is>
      </c>
      <c r="E260" s="5" t="inlineStr">
        <is>
          <t>ZMED</t>
        </is>
      </c>
      <c r="F260" s="5" t="inlineStr">
        <is>
          <t>1120</t>
        </is>
      </c>
      <c r="G260" s="5" t="inlineStr">
        <is>
          <t>2021</t>
        </is>
      </c>
      <c r="H260" s="5" t="inlineStr">
        <is>
          <t>C/U</t>
        </is>
      </c>
      <c r="I260" s="6" t="n">
        <v>40</v>
      </c>
      <c r="J260" s="6" t="n">
        <v>0</v>
      </c>
      <c r="K260" s="5" t="inlineStr">
        <is>
          <t>ARS</t>
        </is>
      </c>
      <c r="L260" s="48" t="n">
        <v>0</v>
      </c>
      <c r="M260" s="48" t="n">
        <v>64050.69</v>
      </c>
      <c r="N260" s="5">
        <f>IFERROR(VLOOKUP(E260,[1]Total!$D$1:$M$446,10,0),0)</f>
        <v/>
      </c>
      <c r="O260" s="11">
        <f>M260/SUM($M$2:$M$679)</f>
        <v/>
      </c>
      <c r="P260" s="49">
        <f>IFERROR(M260/I260,0)</f>
        <v/>
      </c>
      <c r="Q260" s="50" t="n"/>
      <c r="R260" s="8">
        <f>I260-Q260</f>
        <v/>
      </c>
      <c r="S260" s="49">
        <f>$AK260*R260</f>
        <v/>
      </c>
      <c r="U260" s="39" t="inlineStr">
        <is>
          <t>Stock SAP</t>
        </is>
      </c>
      <c r="V260" s="39" t="inlineStr">
        <is>
          <t>Medicamentos</t>
        </is>
      </c>
      <c r="W260" s="39" t="inlineStr">
        <is>
          <t>Dentro del alcance</t>
        </is>
      </c>
      <c r="X260" s="39" t="n"/>
      <c r="Y260" s="39" t="inlineStr">
        <is>
          <t>Sin recuento físico en el inventario de Avain</t>
        </is>
      </c>
      <c r="Z260" s="40" t="inlineStr">
        <is>
          <t>Sin recuento físico</t>
        </is>
      </c>
      <c r="AA260" s="39" t="n"/>
      <c r="AB260" s="39" t="n"/>
      <c r="AC260" s="39" t="n"/>
      <c r="AD260" s="39" t="n"/>
      <c r="AE260" s="39" t="n"/>
      <c r="AF260" s="39" t="n"/>
      <c r="AG260" s="39" t="n"/>
      <c r="AH260" s="51" t="n">
        <v>70</v>
      </c>
      <c r="AI260" s="51">
        <f>Q260</f>
        <v/>
      </c>
      <c r="AJ260" s="51">
        <f>$AH260-$AI260</f>
        <v/>
      </c>
      <c r="AK260" s="52" t="n">
        <v>1601.267142857143</v>
      </c>
      <c r="AL260" s="52">
        <f>$AJ260*$AK260</f>
        <v/>
      </c>
      <c r="AM260" s="52">
        <f>$AI260*$AK260</f>
        <v/>
      </c>
      <c r="AN260" s="39" t="n"/>
      <c r="AO260" s="39" t="inlineStr">
        <is>
          <t>El material ocupa 2 filas en la hoja 1120 SJ (lote/almacén). La cantidad SAP y la física de esta vista son el total del material.</t>
        </is>
      </c>
    </row>
    <row r="261">
      <c r="A261" s="5" t="inlineStr">
        <is>
          <t>1001270</t>
        </is>
      </c>
      <c r="B261" s="5" t="inlineStr">
        <is>
          <t>FLUCONAZOL 150MG COMP</t>
        </is>
      </c>
      <c r="C261" s="5" t="inlineStr">
        <is>
          <t>00000</t>
        </is>
      </c>
      <c r="D261" s="5" t="inlineStr">
        <is>
          <t>MEGE</t>
        </is>
      </c>
      <c r="E261" s="5" t="inlineStr">
        <is>
          <t>ZMED</t>
        </is>
      </c>
      <c r="F261" s="5" t="inlineStr">
        <is>
          <t>1120</t>
        </is>
      </c>
      <c r="G261" s="5" t="inlineStr">
        <is>
          <t>2021</t>
        </is>
      </c>
      <c r="H261" s="5" t="inlineStr">
        <is>
          <t>C/U</t>
        </is>
      </c>
      <c r="I261" s="6" t="n">
        <v>40</v>
      </c>
      <c r="J261" s="6" t="n">
        <v>0</v>
      </c>
      <c r="K261" s="5" t="inlineStr">
        <is>
          <t>ARS</t>
        </is>
      </c>
      <c r="L261" s="48" t="n">
        <v>0</v>
      </c>
      <c r="M261" s="48" t="n">
        <v>7541.28</v>
      </c>
      <c r="N261" s="5">
        <f>IFERROR(VLOOKUP(E261,[1]Total!$D$1:$M$446,10,0),0)</f>
        <v/>
      </c>
      <c r="O261" s="11">
        <f>M261/SUM($M$2:$M$679)</f>
        <v/>
      </c>
      <c r="P261" s="49">
        <f>IFERROR(M261/I261,0)</f>
        <v/>
      </c>
      <c r="Q261" s="50" t="n">
        <v>18</v>
      </c>
      <c r="R261" s="8">
        <f>I261-Q261</f>
        <v/>
      </c>
      <c r="S261" s="49">
        <f>$AK261*R261</f>
        <v/>
      </c>
      <c r="U261" s="39" t="inlineStr">
        <is>
          <t>Stock SAP</t>
        </is>
      </c>
      <c r="V261" s="39" t="inlineStr">
        <is>
          <t>Medicamentos</t>
        </is>
      </c>
      <c r="W261" s="39" t="inlineStr">
        <is>
          <t>Dentro del alcance</t>
        </is>
      </c>
      <c r="X261" s="37" t="inlineStr">
        <is>
          <t>Alta</t>
        </is>
      </c>
      <c r="Y261" s="39" t="inlineStr">
        <is>
          <t>Homologado – confianza Alta</t>
        </is>
      </c>
      <c r="Z261" s="38" t="inlineStr">
        <is>
          <t>Dar de baja en SAP</t>
        </is>
      </c>
      <c r="AA261" s="39" t="inlineStr">
        <is>
          <t>MED81</t>
        </is>
      </c>
      <c r="AB261" s="39" t="inlineStr">
        <is>
          <t>Fluconazol 150 mg(FM) comp</t>
        </is>
      </c>
      <c r="AC261" s="39" t="inlineStr">
        <is>
          <t>Cruce por nomenclatura SAP</t>
        </is>
      </c>
      <c r="AD261" s="39" t="inlineStr">
        <is>
          <t>No</t>
        </is>
      </c>
      <c r="AE261" s="39" t="n"/>
      <c r="AF261" s="39" t="inlineStr">
        <is>
          <t>No</t>
        </is>
      </c>
      <c r="AG261" s="39" t="n"/>
      <c r="AH261" s="51" t="n">
        <v>80</v>
      </c>
      <c r="AI261" s="51">
        <f>Q261</f>
        <v/>
      </c>
      <c r="AJ261" s="51">
        <f>$AH261-$AI261</f>
        <v/>
      </c>
      <c r="AK261" s="52" t="n">
        <v>188.532</v>
      </c>
      <c r="AL261" s="52">
        <f>$AJ261*$AK261</f>
        <v/>
      </c>
      <c r="AM261" s="52">
        <f>$AI261*$AK261</f>
        <v/>
      </c>
      <c r="AN261" s="39" t="n"/>
      <c r="AO261" s="39" t="inlineStr">
        <is>
          <t>Cruce por nomenclatura: dosis coincide; similitud 0.88. El material ocupa 2 filas en la hoja 1120 SJ (lote/almacén). La cantidad SAP y la física de esta vista son el total del material.</t>
        </is>
      </c>
    </row>
    <row r="262">
      <c r="A262" s="5" t="inlineStr">
        <is>
          <t>1001270</t>
        </is>
      </c>
      <c r="B262" s="5" t="inlineStr">
        <is>
          <t>FLUCONAZOL 150MG COMP</t>
        </is>
      </c>
      <c r="C262" s="5" t="inlineStr">
        <is>
          <t>43066</t>
        </is>
      </c>
      <c r="D262" s="5" t="inlineStr">
        <is>
          <t>MEGE</t>
        </is>
      </c>
      <c r="E262" s="5" t="inlineStr">
        <is>
          <t>ZMED</t>
        </is>
      </c>
      <c r="F262" s="5" t="inlineStr">
        <is>
          <t>1120</t>
        </is>
      </c>
      <c r="G262" s="5" t="inlineStr">
        <is>
          <t>2021</t>
        </is>
      </c>
      <c r="H262" s="5" t="inlineStr">
        <is>
          <t>C/U</t>
        </is>
      </c>
      <c r="I262" s="6" t="n">
        <v>40</v>
      </c>
      <c r="J262" s="6" t="n">
        <v>0</v>
      </c>
      <c r="K262" s="5" t="inlineStr">
        <is>
          <t>ARS</t>
        </is>
      </c>
      <c r="L262" s="48" t="n">
        <v>0</v>
      </c>
      <c r="M262" s="48" t="n">
        <v>7541.28</v>
      </c>
      <c r="N262" s="5">
        <f>IFERROR(VLOOKUP(E262,[1]Total!$D$1:$M$446,10,0),0)</f>
        <v/>
      </c>
      <c r="O262" s="11">
        <f>M262/SUM($M$2:$M$679)</f>
        <v/>
      </c>
      <c r="P262" s="49">
        <f>IFERROR(M262/I262,0)</f>
        <v/>
      </c>
      <c r="Q262" s="50" t="n"/>
      <c r="R262" s="8">
        <f>I262-Q262</f>
        <v/>
      </c>
      <c r="S262" s="49">
        <f>$AK262*R262</f>
        <v/>
      </c>
      <c r="U262" s="39" t="inlineStr">
        <is>
          <t>Stock SAP</t>
        </is>
      </c>
      <c r="V262" s="39" t="inlineStr">
        <is>
          <t>Medicamentos</t>
        </is>
      </c>
      <c r="W262" s="39" t="inlineStr">
        <is>
          <t>Dentro del alcance</t>
        </is>
      </c>
      <c r="X262" s="37" t="inlineStr">
        <is>
          <t>Alta</t>
        </is>
      </c>
      <c r="Y262" s="39" t="inlineStr">
        <is>
          <t>Homologado – confianza Alta</t>
        </is>
      </c>
      <c r="Z262" s="38" t="inlineStr">
        <is>
          <t>Dar de baja en SAP</t>
        </is>
      </c>
      <c r="AA262" s="39" t="inlineStr">
        <is>
          <t>MED81</t>
        </is>
      </c>
      <c r="AB262" s="39" t="inlineStr">
        <is>
          <t>Fluconazol 150 mg(FM) comp</t>
        </is>
      </c>
      <c r="AC262" s="39" t="inlineStr">
        <is>
          <t>Cruce por nomenclatura SAP</t>
        </is>
      </c>
      <c r="AD262" s="39" t="inlineStr">
        <is>
          <t>No</t>
        </is>
      </c>
      <c r="AE262" s="39" t="n"/>
      <c r="AF262" s="39" t="inlineStr">
        <is>
          <t>No</t>
        </is>
      </c>
      <c r="AG262" s="39" t="n"/>
      <c r="AH262" s="51" t="n"/>
      <c r="AI262" s="51" t="n"/>
      <c r="AJ262" s="51" t="n"/>
      <c r="AK262" s="52" t="n">
        <v>188.532</v>
      </c>
      <c r="AL262" s="52" t="n"/>
      <c r="AM262" s="52" t="n"/>
      <c r="AN262" s="39" t="n"/>
      <c r="AO262" s="39" t="inlineStr">
        <is>
          <t>La cantidad física del material se imputó en la fila 261 (primera fila del material). Cruce por nomenclatura: dosis coincide; similitud 0.88. El material ocupa 2 filas en la hoja 1120 SJ (lote/almacén). La cantidad SAP y la física de esta vista son el total del material.</t>
        </is>
      </c>
    </row>
    <row r="263">
      <c r="A263" s="5" t="inlineStr">
        <is>
          <t>1005242</t>
        </is>
      </c>
      <c r="B263" s="5" t="inlineStr">
        <is>
          <t>SULFADIZINA+VITAMINA A+LIDOCAINA 30mgr</t>
        </is>
      </c>
      <c r="C263" s="5" t="inlineStr">
        <is>
          <t>00000</t>
        </is>
      </c>
      <c r="D263" s="5" t="inlineStr">
        <is>
          <t>033</t>
        </is>
      </c>
      <c r="E263" s="5" t="inlineStr">
        <is>
          <t>ZMED</t>
        </is>
      </c>
      <c r="F263" s="5" t="inlineStr">
        <is>
          <t>1120</t>
        </is>
      </c>
      <c r="G263" s="5" t="inlineStr">
        <is>
          <t>2021</t>
        </is>
      </c>
      <c r="H263" s="5" t="inlineStr">
        <is>
          <t>C/U</t>
        </is>
      </c>
      <c r="I263" s="6" t="n">
        <v>40</v>
      </c>
      <c r="J263" s="6" t="n">
        <v>0</v>
      </c>
      <c r="K263" s="5" t="inlineStr">
        <is>
          <t>ARS</t>
        </is>
      </c>
      <c r="L263" s="48" t="n">
        <v>0</v>
      </c>
      <c r="M263" s="48" t="n">
        <v>160603.89</v>
      </c>
      <c r="N263" s="5">
        <f>IFERROR(VLOOKUP(E263,[1]Total!$D$1:$M$446,10,0),0)</f>
        <v/>
      </c>
      <c r="O263" s="11">
        <f>M263/SUM($M$2:$M$679)</f>
        <v/>
      </c>
      <c r="P263" s="49">
        <f>IFERROR(M263/I263,0)</f>
        <v/>
      </c>
      <c r="Q263" s="50" t="n"/>
      <c r="R263" s="8">
        <f>I263-Q263</f>
        <v/>
      </c>
      <c r="S263" s="49">
        <f>$AK263*R263</f>
        <v/>
      </c>
      <c r="U263" s="39" t="inlineStr">
        <is>
          <t>Stock SAP</t>
        </is>
      </c>
      <c r="V263" s="39" t="inlineStr">
        <is>
          <t>Medicamentos</t>
        </is>
      </c>
      <c r="W263" s="39" t="inlineStr">
        <is>
          <t>Dentro del alcance</t>
        </is>
      </c>
      <c r="X263" s="39" t="n"/>
      <c r="Y263" s="39" t="inlineStr">
        <is>
          <t>Sin recuento físico en el inventario de Avain</t>
        </is>
      </c>
      <c r="Z263" s="40" t="inlineStr">
        <is>
          <t>Sin recuento físico</t>
        </is>
      </c>
      <c r="AA263" s="39" t="n"/>
      <c r="AB263" s="39" t="n"/>
      <c r="AC263" s="39" t="n"/>
      <c r="AD263" s="39" t="n"/>
      <c r="AE263" s="39" t="n"/>
      <c r="AF263" s="39" t="n"/>
      <c r="AG263" s="39" t="n"/>
      <c r="AH263" s="51" t="n">
        <v>47</v>
      </c>
      <c r="AI263" s="51">
        <f>Q263</f>
        <v/>
      </c>
      <c r="AJ263" s="51">
        <f>$AH263-$AI263</f>
        <v/>
      </c>
      <c r="AK263" s="52" t="n">
        <v>4015.097234042553</v>
      </c>
      <c r="AL263" s="52">
        <f>$AJ263*$AK263</f>
        <v/>
      </c>
      <c r="AM263" s="52">
        <f>$AI263*$AK263</f>
        <v/>
      </c>
      <c r="AN263" s="39" t="n"/>
      <c r="AO263" s="39" t="inlineStr">
        <is>
          <t>El material ocupa 2 filas en la hoja 1120 SJ (lote/almacén). La cantidad SAP y la física de esta vista son el total del material.</t>
        </is>
      </c>
    </row>
    <row r="264">
      <c r="A264" s="5" t="inlineStr">
        <is>
          <t>2000870</t>
        </is>
      </c>
      <c r="B264" s="5" t="inlineStr">
        <is>
          <t>DESCARTADOR C/TAPA GIRATORIA MOD E1 1.4L</t>
        </is>
      </c>
      <c r="C264" s="5" t="n"/>
      <c r="D264" s="5" t="inlineStr">
        <is>
          <t>033</t>
        </is>
      </c>
      <c r="E264" s="5" t="inlineStr">
        <is>
          <t>ZDES</t>
        </is>
      </c>
      <c r="F264" s="5" t="inlineStr">
        <is>
          <t>1120</t>
        </is>
      </c>
      <c r="G264" s="5" t="inlineStr">
        <is>
          <t>2021</t>
        </is>
      </c>
      <c r="H264" s="5" t="inlineStr">
        <is>
          <t>C/U</t>
        </is>
      </c>
      <c r="I264" s="6" t="n">
        <v>40</v>
      </c>
      <c r="J264" s="6" t="n">
        <v>0</v>
      </c>
      <c r="K264" s="5" t="inlineStr">
        <is>
          <t>ARS</t>
        </is>
      </c>
      <c r="L264" s="48" t="n">
        <v>0</v>
      </c>
      <c r="M264" s="48" t="n">
        <v>82408.41</v>
      </c>
      <c r="N264" s="5">
        <f>IFERROR(VLOOKUP(E264,[1]Total!$D$1:$M$446,10,0),0)</f>
        <v/>
      </c>
      <c r="O264" s="11">
        <f>M264/SUM($M$2:$M$679)</f>
        <v/>
      </c>
      <c r="P264" s="49">
        <f>IFERROR(M264/I264,0)</f>
        <v/>
      </c>
      <c r="Q264" s="50" t="n"/>
      <c r="R264" s="8">
        <f>I264-Q264</f>
        <v/>
      </c>
      <c r="S264" s="49">
        <f>$AK264*R264</f>
        <v/>
      </c>
      <c r="U264" s="39" t="inlineStr">
        <is>
          <t>Stock SAP</t>
        </is>
      </c>
      <c r="V264" s="39" t="inlineStr">
        <is>
          <t>Descartables</t>
        </is>
      </c>
      <c r="W264" s="39" t="inlineStr">
        <is>
          <t>Dentro del alcance</t>
        </is>
      </c>
      <c r="X264" s="39" t="n"/>
      <c r="Y264" s="39" t="inlineStr">
        <is>
          <t>Sin recuento físico en el inventario de Avain</t>
        </is>
      </c>
      <c r="Z264" s="40" t="inlineStr">
        <is>
          <t>Sin recuento físico</t>
        </is>
      </c>
      <c r="AA264" s="39" t="n"/>
      <c r="AB264" s="39" t="n"/>
      <c r="AC264" s="39" t="n"/>
      <c r="AD264" s="39" t="n"/>
      <c r="AE264" s="39" t="n"/>
      <c r="AF264" s="39" t="n"/>
      <c r="AG264" s="39" t="n"/>
      <c r="AH264" s="51" t="n">
        <v>40</v>
      </c>
      <c r="AI264" s="51">
        <f>Q264</f>
        <v/>
      </c>
      <c r="AJ264" s="51">
        <f>$AH264-$AI264</f>
        <v/>
      </c>
      <c r="AK264" s="52" t="n">
        <v>2060.21025</v>
      </c>
      <c r="AL264" s="52">
        <f>$AJ264*$AK264</f>
        <v/>
      </c>
      <c r="AM264" s="52">
        <f>$AI264*$AK264</f>
        <v/>
      </c>
      <c r="AN264" s="39" t="n"/>
      <c r="AO264" s="39" t="n"/>
    </row>
    <row r="265">
      <c r="A265" s="5" t="inlineStr">
        <is>
          <t>1000105</t>
        </is>
      </c>
      <c r="B265" s="5" t="inlineStr">
        <is>
          <t>METOCLOPRAMIDA 10MG/2ML AMPOLLA</t>
        </is>
      </c>
      <c r="C265" s="5" t="inlineStr">
        <is>
          <t>23057</t>
        </is>
      </c>
      <c r="D265" s="5" t="inlineStr">
        <is>
          <t>033</t>
        </is>
      </c>
      <c r="E265" s="5" t="inlineStr">
        <is>
          <t>ZMED</t>
        </is>
      </c>
      <c r="F265" s="5" t="inlineStr">
        <is>
          <t>1120</t>
        </is>
      </c>
      <c r="G265" s="5" t="inlineStr">
        <is>
          <t>2021</t>
        </is>
      </c>
      <c r="H265" s="5" t="inlineStr">
        <is>
          <t>C/U</t>
        </is>
      </c>
      <c r="I265" s="6" t="n">
        <v>37</v>
      </c>
      <c r="J265" s="6" t="n">
        <v>0</v>
      </c>
      <c r="K265" s="5" t="inlineStr">
        <is>
          <t>ARS</t>
        </is>
      </c>
      <c r="L265" s="48" t="n">
        <v>0</v>
      </c>
      <c r="M265" s="48" t="n">
        <v>15774.57</v>
      </c>
      <c r="N265" s="5">
        <f>IFERROR(VLOOKUP(E265,[1]Total!$D$1:$M$446,10,0),0)</f>
        <v/>
      </c>
      <c r="O265" s="11">
        <f>M265/SUM($M$2:$M$679)</f>
        <v/>
      </c>
      <c r="P265" s="49">
        <f>IFERROR(M265/I265,0)</f>
        <v/>
      </c>
      <c r="Q265" s="50" t="n"/>
      <c r="R265" s="8">
        <f>I265-Q265</f>
        <v/>
      </c>
      <c r="S265" s="49">
        <f>$AK265*R265</f>
        <v/>
      </c>
      <c r="U265" s="39" t="inlineStr">
        <is>
          <t>Stock SAP</t>
        </is>
      </c>
      <c r="V265" s="39" t="inlineStr">
        <is>
          <t>Medicamentos</t>
        </is>
      </c>
      <c r="W265" s="39" t="inlineStr">
        <is>
          <t>Dentro del alcance</t>
        </is>
      </c>
      <c r="X265" s="37" t="inlineStr">
        <is>
          <t>Alta</t>
        </is>
      </c>
      <c r="Y265" s="39" t="inlineStr">
        <is>
          <t>Homologado – confianza Alta</t>
        </is>
      </c>
      <c r="Z265" s="38" t="inlineStr">
        <is>
          <t>Dar de baja en SAP</t>
        </is>
      </c>
      <c r="AA265" s="39" t="inlineStr">
        <is>
          <t>MED130</t>
        </is>
      </c>
      <c r="AB265" s="39" t="inlineStr">
        <is>
          <t>Metoclopramida 10 mg Amp x 2 ml</t>
        </is>
      </c>
      <c r="AC265" s="39" t="inlineStr">
        <is>
          <t>Homologación por código Avain (master M08-001)</t>
        </is>
      </c>
      <c r="AD265" s="39" t="inlineStr">
        <is>
          <t>No</t>
        </is>
      </c>
      <c r="AE265" s="39" t="n"/>
      <c r="AF265" s="39" t="inlineStr">
        <is>
          <t>Sí</t>
        </is>
      </c>
      <c r="AG265" s="39" t="inlineStr">
        <is>
          <t>M08-001</t>
        </is>
      </c>
      <c r="AH265" s="51" t="n"/>
      <c r="AI265" s="51" t="n"/>
      <c r="AJ265" s="51" t="n"/>
      <c r="AK265" s="52" t="n">
        <v>426.3397181571816</v>
      </c>
      <c r="AL265" s="52" t="n"/>
      <c r="AM265" s="52" t="n"/>
      <c r="AN265" s="39" t="n"/>
      <c r="AO265" s="39" t="inlineStr">
        <is>
          <t>La cantidad física del material se imputó en la fila 17 (primera fila del material). Homologación: confianza base Alta + confianza SAP Alta → Alta. El material ocupa 7 filas en la hoja 1120 SJ (lote/almacén). La cantidad SAP y la física de esta vista son el total del material.</t>
        </is>
      </c>
    </row>
    <row r="266">
      <c r="A266" s="5" t="inlineStr">
        <is>
          <t>1001195</t>
        </is>
      </c>
      <c r="B266" s="5" t="inlineStr">
        <is>
          <t>Omeprazol 20mg x14 caps</t>
        </is>
      </c>
      <c r="C266" s="5" t="inlineStr">
        <is>
          <t>23K165</t>
        </is>
      </c>
      <c r="D266" s="5" t="inlineStr">
        <is>
          <t>MEGE</t>
        </is>
      </c>
      <c r="E266" s="5" t="inlineStr">
        <is>
          <t>ZMED</t>
        </is>
      </c>
      <c r="F266" s="5" t="inlineStr">
        <is>
          <t>1120</t>
        </is>
      </c>
      <c r="G266" s="5" t="inlineStr">
        <is>
          <t>2021</t>
        </is>
      </c>
      <c r="H266" s="5" t="inlineStr">
        <is>
          <t>C/U</t>
        </is>
      </c>
      <c r="I266" s="6" t="n">
        <v>37</v>
      </c>
      <c r="J266" s="6" t="n">
        <v>0</v>
      </c>
      <c r="K266" s="5" t="inlineStr">
        <is>
          <t>ARS</t>
        </is>
      </c>
      <c r="L266" s="48" t="n">
        <v>0</v>
      </c>
      <c r="M266" s="48" t="n">
        <v>9589.030000000001</v>
      </c>
      <c r="N266" s="5">
        <f>IFERROR(VLOOKUP(E266,[1]Total!$D$1:$M$446,10,0),0)</f>
        <v/>
      </c>
      <c r="O266" s="11">
        <f>M266/SUM($M$2:$M$679)</f>
        <v/>
      </c>
      <c r="P266" s="49">
        <f>IFERROR(M266/I266,0)</f>
        <v/>
      </c>
      <c r="Q266" s="50" t="n"/>
      <c r="R266" s="8">
        <f>I266-Q266</f>
        <v/>
      </c>
      <c r="S266" s="49">
        <f>$AK266*R266</f>
        <v/>
      </c>
      <c r="U266" s="39" t="inlineStr">
        <is>
          <t>Stock SAP</t>
        </is>
      </c>
      <c r="V266" s="39" t="inlineStr">
        <is>
          <t>Medicamentos</t>
        </is>
      </c>
      <c r="W266" s="39" t="inlineStr">
        <is>
          <t>Dentro del alcance</t>
        </is>
      </c>
      <c r="X266" s="39" t="n"/>
      <c r="Y266" s="39" t="inlineStr">
        <is>
          <t>Sin recuento físico en el inventario de Avain</t>
        </is>
      </c>
      <c r="Z266" s="40" t="inlineStr">
        <is>
          <t>Sin recuento físico</t>
        </is>
      </c>
      <c r="AA266" s="39" t="n"/>
      <c r="AB266" s="39" t="n"/>
      <c r="AC266" s="39" t="n"/>
      <c r="AD266" s="39" t="n"/>
      <c r="AE266" s="39" t="n"/>
      <c r="AF266" s="39" t="n"/>
      <c r="AG266" s="39" t="n"/>
      <c r="AH266" s="51" t="n"/>
      <c r="AI266" s="51" t="n"/>
      <c r="AJ266" s="51" t="n"/>
      <c r="AK266" s="52" t="n">
        <v>259.1629811320755</v>
      </c>
      <c r="AL266" s="52" t="n"/>
      <c r="AM266" s="52" t="n"/>
      <c r="AN266" s="39" t="n"/>
      <c r="AO266" s="39" t="inlineStr">
        <is>
          <t>El material ocupa 4 filas en la hoja 1120 SJ (lote/almacén). La cantidad SAP y la física de esta vista son el total del material.</t>
        </is>
      </c>
    </row>
    <row r="267">
      <c r="A267" s="5" t="inlineStr">
        <is>
          <t>2000038</t>
        </is>
      </c>
      <c r="B267" s="5" t="inlineStr">
        <is>
          <t>ALGODON HIDROFILO X 500GR</t>
        </is>
      </c>
      <c r="C267" s="5" t="n"/>
      <c r="D267" s="5" t="inlineStr">
        <is>
          <t>033</t>
        </is>
      </c>
      <c r="E267" s="5" t="inlineStr">
        <is>
          <t>ZDES</t>
        </is>
      </c>
      <c r="F267" s="5" t="inlineStr">
        <is>
          <t>1120</t>
        </is>
      </c>
      <c r="G267" s="5" t="inlineStr">
        <is>
          <t>2021</t>
        </is>
      </c>
      <c r="H267" s="5" t="inlineStr">
        <is>
          <t>C/U</t>
        </is>
      </c>
      <c r="I267" s="6" t="n">
        <v>36</v>
      </c>
      <c r="J267" s="6" t="n">
        <v>0</v>
      </c>
      <c r="K267" s="5" t="inlineStr">
        <is>
          <t>ARS</t>
        </is>
      </c>
      <c r="L267" s="48" t="n">
        <v>0</v>
      </c>
      <c r="M267" s="48" t="n">
        <v>95356.24000000001</v>
      </c>
      <c r="N267" s="5">
        <f>IFERROR(VLOOKUP(E267,[1]Total!$D$1:$M$446,10,0),0)</f>
        <v/>
      </c>
      <c r="O267" s="11">
        <f>M267/SUM($M$2:$M$679)</f>
        <v/>
      </c>
      <c r="P267" s="49">
        <f>IFERROR(M267/I267,0)</f>
        <v/>
      </c>
      <c r="Q267" s="50" t="n">
        <v>10</v>
      </c>
      <c r="R267" s="8">
        <f>I267-Q267</f>
        <v/>
      </c>
      <c r="S267" s="49">
        <f>$AK267*R267</f>
        <v/>
      </c>
      <c r="U267" s="39" t="inlineStr">
        <is>
          <t>Stock SAP</t>
        </is>
      </c>
      <c r="V267" s="39" t="inlineStr">
        <is>
          <t>Descartables</t>
        </is>
      </c>
      <c r="W267" s="39" t="inlineStr">
        <is>
          <t>Dentro del alcance</t>
        </is>
      </c>
      <c r="X267" s="38" t="inlineStr">
        <is>
          <t>Baja</t>
        </is>
      </c>
      <c r="Y267" s="39" t="inlineStr">
        <is>
          <t>Homologado – confianza Baja – pendiente de validación</t>
        </is>
      </c>
      <c r="Z267" s="38" t="inlineStr">
        <is>
          <t>Dar de baja en SAP</t>
        </is>
      </c>
      <c r="AA267" s="39" t="inlineStr">
        <is>
          <t>DESC19</t>
        </is>
      </c>
      <c r="AB267" s="39" t="inlineStr">
        <is>
          <t>Algodón x 500 g</t>
        </is>
      </c>
      <c r="AC267" s="39" t="inlineStr">
        <is>
          <t>Homologación por código Avain (master D-149)</t>
        </is>
      </c>
      <c r="AD267" s="39" t="inlineStr">
        <is>
          <t>No</t>
        </is>
      </c>
      <c r="AE267" s="39" t="n"/>
      <c r="AF267" s="39" t="inlineStr">
        <is>
          <t>Sí</t>
        </is>
      </c>
      <c r="AG267" s="39" t="inlineStr">
        <is>
          <t>D-149</t>
        </is>
      </c>
      <c r="AH267" s="51" t="n">
        <v>36</v>
      </c>
      <c r="AI267" s="51">
        <f>Q267</f>
        <v/>
      </c>
      <c r="AJ267" s="51">
        <f>$AH267-$AI267</f>
        <v/>
      </c>
      <c r="AK267" s="52" t="n">
        <v>2648.784444444444</v>
      </c>
      <c r="AL267" s="52">
        <f>$AJ267*$AK267</f>
        <v/>
      </c>
      <c r="AM267" s="52">
        <f>$AI267*$AK267</f>
        <v/>
      </c>
      <c r="AN267" s="39" t="n"/>
      <c r="AO267" s="39" t="inlineStr">
        <is>
          <t>La denominación del inventario («Algodón x 500 g») difiere de la que registra el master para ese código («Algodón (paquete)»). Nivel degradado a Baja hasta validar la equivalencia. Homologación: confianza base Alta + confianza SAP Media → Baja. Otros códigos SAP del master no están en el stock de este centro: 2000339, 2000459, 2001054, 2001699.</t>
        </is>
      </c>
    </row>
    <row r="268">
      <c r="A268" s="5" t="inlineStr">
        <is>
          <t>1000497</t>
        </is>
      </c>
      <c r="B268" s="5" t="inlineStr">
        <is>
          <t>IODOPOVIDONA SOLUC 10% X 60 ML</t>
        </is>
      </c>
      <c r="C268" s="5" t="inlineStr">
        <is>
          <t>00000</t>
        </is>
      </c>
      <c r="D268" s="5" t="inlineStr">
        <is>
          <t>033</t>
        </is>
      </c>
      <c r="E268" s="5" t="inlineStr">
        <is>
          <t>ZMED</t>
        </is>
      </c>
      <c r="F268" s="5" t="inlineStr">
        <is>
          <t>1120</t>
        </is>
      </c>
      <c r="G268" s="5" t="inlineStr">
        <is>
          <t>2021</t>
        </is>
      </c>
      <c r="H268" s="5" t="inlineStr">
        <is>
          <t>C/U</t>
        </is>
      </c>
      <c r="I268" s="6" t="n">
        <v>35</v>
      </c>
      <c r="J268" s="6" t="n">
        <v>0</v>
      </c>
      <c r="K268" s="5" t="inlineStr">
        <is>
          <t>ARS</t>
        </is>
      </c>
      <c r="L268" s="48" t="n">
        <v>0</v>
      </c>
      <c r="M268" s="48" t="n">
        <v>131513.51</v>
      </c>
      <c r="N268" s="5">
        <f>IFERROR(VLOOKUP(E268,[1]Total!$D$1:$M$446,10,0),0)</f>
        <v/>
      </c>
      <c r="O268" s="11">
        <f>M268/SUM($M$2:$M$679)</f>
        <v/>
      </c>
      <c r="P268" s="49">
        <f>IFERROR(M268/I268,0)</f>
        <v/>
      </c>
      <c r="Q268" s="50" t="n">
        <v>6</v>
      </c>
      <c r="R268" s="8">
        <f>I268-Q268</f>
        <v/>
      </c>
      <c r="S268" s="49">
        <f>$AK268*R268</f>
        <v/>
      </c>
      <c r="U268" s="39" t="inlineStr">
        <is>
          <t>Stock SAP</t>
        </is>
      </c>
      <c r="V268" s="39" t="inlineStr">
        <is>
          <t>Medicamentos</t>
        </is>
      </c>
      <c r="W268" s="39" t="inlineStr">
        <is>
          <t>Dentro del alcance</t>
        </is>
      </c>
      <c r="X268" s="38" t="inlineStr">
        <is>
          <t>Baja</t>
        </is>
      </c>
      <c r="Y268" s="39" t="inlineStr">
        <is>
          <t>Homologado – confianza Baja – pendiente de validación</t>
        </is>
      </c>
      <c r="Z268" s="38" t="inlineStr">
        <is>
          <t>Dar de baja en SAP</t>
        </is>
      </c>
      <c r="AA268" s="39" t="inlineStr">
        <is>
          <t>MED200</t>
        </is>
      </c>
      <c r="AB268" s="39" t="inlineStr">
        <is>
          <t>iodopovidona 100 ml sol/topica</t>
        </is>
      </c>
      <c r="AC268" s="39" t="inlineStr">
        <is>
          <t>Homologación por código Avain (master D-175)</t>
        </is>
      </c>
      <c r="AD268" s="39" t="inlineStr">
        <is>
          <t>No</t>
        </is>
      </c>
      <c r="AE268" s="39" t="n"/>
      <c r="AF268" s="39" t="inlineStr">
        <is>
          <t>Sí</t>
        </is>
      </c>
      <c r="AG268" s="39" t="inlineStr">
        <is>
          <t>D-175</t>
        </is>
      </c>
      <c r="AH268" s="51" t="n">
        <v>50</v>
      </c>
      <c r="AI268" s="51">
        <f>Q268</f>
        <v/>
      </c>
      <c r="AJ268" s="51">
        <f>$AH268-$AI268</f>
        <v/>
      </c>
      <c r="AK268" s="52" t="n">
        <v>3757.5288</v>
      </c>
      <c r="AL268" s="52">
        <f>$AJ268*$AK268</f>
        <v/>
      </c>
      <c r="AM268" s="52">
        <f>$AI268*$AK268</f>
        <v/>
      </c>
      <c r="AN268" s="39" t="n"/>
      <c r="AO268" s="39" t="inlineStr">
        <is>
          <t>Homologación: confianza base Baja + confianza SAP Media → Baja. Aunque la homologación vincula estos registros, la presentación no coincide con el material imputado (dosis/presentación distinta (100ML vs 10%, 60ML); similitud 0.49). Nivel degradado a Baja: verificar si corresponde otro código SAP. Otros códigos SAP del master no están en el stock de este centro: 1000590. El material ocupa 2 filas en la hoja 1120 SJ (lote/almacén). La cantidad SAP y la física de esta vista son el total del material.</t>
        </is>
      </c>
    </row>
    <row r="269">
      <c r="A269" s="5" t="inlineStr">
        <is>
          <t>1000672</t>
        </is>
      </c>
      <c r="B269" s="5" t="inlineStr">
        <is>
          <t>TOBRAMICINA + DEXAMETASONA</t>
        </is>
      </c>
      <c r="C269" s="5" t="inlineStr">
        <is>
          <t>00000</t>
        </is>
      </c>
      <c r="D269" s="5" t="inlineStr">
        <is>
          <t>033</t>
        </is>
      </c>
      <c r="E269" s="5" t="inlineStr">
        <is>
          <t>ZMED</t>
        </is>
      </c>
      <c r="F269" s="5" t="inlineStr">
        <is>
          <t>1120</t>
        </is>
      </c>
      <c r="G269" s="5" t="inlineStr">
        <is>
          <t>2021</t>
        </is>
      </c>
      <c r="H269" s="5" t="inlineStr">
        <is>
          <t>C/U</t>
        </is>
      </c>
      <c r="I269" s="6" t="n">
        <v>35</v>
      </c>
      <c r="J269" s="6" t="n">
        <v>0</v>
      </c>
      <c r="K269" s="5" t="inlineStr">
        <is>
          <t>ARS</t>
        </is>
      </c>
      <c r="L269" s="48" t="n">
        <v>0</v>
      </c>
      <c r="M269" s="48" t="n">
        <v>68950</v>
      </c>
      <c r="N269" s="5">
        <f>IFERROR(VLOOKUP(E269,[1]Total!$D$1:$M$446,10,0),0)</f>
        <v/>
      </c>
      <c r="O269" s="11">
        <f>M269/SUM($M$2:$M$679)</f>
        <v/>
      </c>
      <c r="P269" s="49">
        <f>IFERROR(M269/I269,0)</f>
        <v/>
      </c>
      <c r="Q269" s="50" t="n"/>
      <c r="R269" s="8">
        <f>I269-Q269</f>
        <v/>
      </c>
      <c r="S269" s="49">
        <f>$AK269*R269</f>
        <v/>
      </c>
      <c r="U269" s="39" t="inlineStr">
        <is>
          <t>Stock SAP</t>
        </is>
      </c>
      <c r="V269" s="39" t="inlineStr">
        <is>
          <t>Medicamentos</t>
        </is>
      </c>
      <c r="W269" s="39" t="inlineStr">
        <is>
          <t>Dentro del alcance</t>
        </is>
      </c>
      <c r="X269" s="39" t="n"/>
      <c r="Y269" s="39" t="inlineStr">
        <is>
          <t>Sin recuento físico en el inventario de Avain</t>
        </is>
      </c>
      <c r="Z269" s="40" t="inlineStr">
        <is>
          <t>Sin recuento físico</t>
        </is>
      </c>
      <c r="AA269" s="39" t="n"/>
      <c r="AB269" s="39" t="n"/>
      <c r="AC269" s="39" t="n"/>
      <c r="AD269" s="39" t="n"/>
      <c r="AE269" s="39" t="n"/>
      <c r="AF269" s="39" t="n"/>
      <c r="AG269" s="39" t="n"/>
      <c r="AH269" s="51" t="n">
        <v>60</v>
      </c>
      <c r="AI269" s="51">
        <f>Q269</f>
        <v/>
      </c>
      <c r="AJ269" s="51">
        <f>$AH269-$AI269</f>
        <v/>
      </c>
      <c r="AK269" s="52" t="n">
        <v>1970</v>
      </c>
      <c r="AL269" s="52">
        <f>$AJ269*$AK269</f>
        <v/>
      </c>
      <c r="AM269" s="52">
        <f>$AI269*$AK269</f>
        <v/>
      </c>
      <c r="AN269" s="39" t="n"/>
      <c r="AO269" s="39" t="inlineStr">
        <is>
          <t>El material ocupa 3 filas en la hoja 1120 SJ (lote/almacén). La cantidad SAP y la física de esta vista son el total del material.</t>
        </is>
      </c>
    </row>
    <row r="270">
      <c r="A270" s="5" t="inlineStr">
        <is>
          <t>2000206</t>
        </is>
      </c>
      <c r="B270" s="5" t="inlineStr">
        <is>
          <t>TELA ADHESIVA 5CM HOSPITALARIA</t>
        </is>
      </c>
      <c r="C270" s="5" t="n"/>
      <c r="D270" s="5" t="inlineStr">
        <is>
          <t>033</t>
        </is>
      </c>
      <c r="E270" s="5" t="inlineStr">
        <is>
          <t>ZDES</t>
        </is>
      </c>
      <c r="F270" s="5" t="inlineStr">
        <is>
          <t>1120</t>
        </is>
      </c>
      <c r="G270" s="5" t="inlineStr">
        <is>
          <t>2021</t>
        </is>
      </c>
      <c r="H270" s="5" t="inlineStr">
        <is>
          <t>C/U</t>
        </is>
      </c>
      <c r="I270" s="6" t="n">
        <v>35</v>
      </c>
      <c r="J270" s="6" t="n">
        <v>0</v>
      </c>
      <c r="K270" s="5" t="inlineStr">
        <is>
          <t>ARS</t>
        </is>
      </c>
      <c r="L270" s="48" t="n">
        <v>0</v>
      </c>
      <c r="M270" s="48" t="n">
        <v>115438.4</v>
      </c>
      <c r="N270" s="5">
        <f>IFERROR(VLOOKUP(E270,[1]Total!$D$1:$M$446,10,0),0)</f>
        <v/>
      </c>
      <c r="O270" s="11">
        <f>M270/SUM($M$2:$M$679)</f>
        <v/>
      </c>
      <c r="P270" s="49">
        <f>IFERROR(M270/I270,0)</f>
        <v/>
      </c>
      <c r="Q270" s="50" t="n">
        <v>22</v>
      </c>
      <c r="R270" s="8">
        <f>I270-Q270</f>
        <v/>
      </c>
      <c r="S270" s="49">
        <f>$AK270*R270</f>
        <v/>
      </c>
      <c r="U270" s="39" t="inlineStr">
        <is>
          <t>Stock SAP</t>
        </is>
      </c>
      <c r="V270" s="39" t="inlineStr">
        <is>
          <t>Descartables</t>
        </is>
      </c>
      <c r="W270" s="39" t="inlineStr">
        <is>
          <t>Dentro del alcance</t>
        </is>
      </c>
      <c r="X270" s="38" t="inlineStr">
        <is>
          <t>Baja</t>
        </is>
      </c>
      <c r="Y270" s="39" t="inlineStr">
        <is>
          <t>Homologado – confianza Baja – pendiente de validación</t>
        </is>
      </c>
      <c r="Z270" s="38" t="inlineStr">
        <is>
          <t>Dar de baja en SAP</t>
        </is>
      </c>
      <c r="AA270" s="39" t="inlineStr">
        <is>
          <t>DESC132</t>
        </is>
      </c>
      <c r="AB270" s="39" t="inlineStr">
        <is>
          <t>Tela Adhesiva Hospitalaria 2.5 cm</t>
        </is>
      </c>
      <c r="AC270" s="39" t="inlineStr">
        <is>
          <t>Cruce por nomenclatura SAP</t>
        </is>
      </c>
      <c r="AD270" s="39" t="inlineStr">
        <is>
          <t>No</t>
        </is>
      </c>
      <c r="AE270" s="39" t="n"/>
      <c r="AF270" s="39" t="inlineStr">
        <is>
          <t>No</t>
        </is>
      </c>
      <c r="AG270" s="39" t="n"/>
      <c r="AH270" s="51" t="n">
        <v>35</v>
      </c>
      <c r="AI270" s="51">
        <f>Q270</f>
        <v/>
      </c>
      <c r="AJ270" s="51">
        <f>$AH270-$AI270</f>
        <v/>
      </c>
      <c r="AK270" s="52" t="n">
        <v>3298.24</v>
      </c>
      <c r="AL270" s="52">
        <f>$AJ270*$AK270</f>
        <v/>
      </c>
      <c r="AM270" s="52">
        <f>$AI270*$AK270</f>
        <v/>
      </c>
      <c r="AN270" s="39" t="n"/>
      <c r="AO270" s="39" t="inlineStr">
        <is>
          <t>Cruce por nomenclatura: dosis/presentación distinta (2.5CM vs 5CM); similitud 0.82.</t>
        </is>
      </c>
    </row>
    <row r="271">
      <c r="A271" s="5" t="inlineStr">
        <is>
          <t>1000353</t>
        </is>
      </c>
      <c r="B271" s="5" t="inlineStr">
        <is>
          <t>LORATADINA+BETAMETASONA(HISTAMINOCORTERO</t>
        </is>
      </c>
      <c r="C271" s="5" t="inlineStr">
        <is>
          <t>MB75C</t>
        </is>
      </c>
      <c r="D271" s="5" t="inlineStr">
        <is>
          <t>033</t>
        </is>
      </c>
      <c r="E271" s="5" t="inlineStr">
        <is>
          <t>ZMED</t>
        </is>
      </c>
      <c r="F271" s="5" t="inlineStr">
        <is>
          <t>1120</t>
        </is>
      </c>
      <c r="G271" s="5" t="inlineStr">
        <is>
          <t>2021</t>
        </is>
      </c>
      <c r="H271" s="5" t="inlineStr">
        <is>
          <t>C/U</t>
        </is>
      </c>
      <c r="I271" s="6" t="n">
        <v>32</v>
      </c>
      <c r="J271" s="6" t="n">
        <v>0</v>
      </c>
      <c r="K271" s="5" t="inlineStr">
        <is>
          <t>ARS</t>
        </is>
      </c>
      <c r="L271" s="48" t="n">
        <v>0</v>
      </c>
      <c r="M271" s="48" t="n">
        <v>216863.71</v>
      </c>
      <c r="N271" s="5">
        <f>IFERROR(VLOOKUP(E271,[1]Total!$D$1:$M$446,10,0),0)</f>
        <v/>
      </c>
      <c r="O271" s="11">
        <f>M271/SUM($M$2:$M$679)</f>
        <v/>
      </c>
      <c r="P271" s="49">
        <f>IFERROR(M271/I271,0)</f>
        <v/>
      </c>
      <c r="Q271" s="50" t="n"/>
      <c r="R271" s="8">
        <f>I271-Q271</f>
        <v/>
      </c>
      <c r="S271" s="49">
        <f>$AK271*R271</f>
        <v/>
      </c>
      <c r="U271" s="39" t="inlineStr">
        <is>
          <t>Stock SAP</t>
        </is>
      </c>
      <c r="V271" s="39" t="inlineStr">
        <is>
          <t>Medicamentos</t>
        </is>
      </c>
      <c r="W271" s="39" t="inlineStr">
        <is>
          <t>Dentro del alcance</t>
        </is>
      </c>
      <c r="X271" s="39" t="n"/>
      <c r="Y271" s="39" t="inlineStr">
        <is>
          <t>Sin recuento físico en el inventario de Avain</t>
        </is>
      </c>
      <c r="Z271" s="40" t="inlineStr">
        <is>
          <t>Sin recuento físico</t>
        </is>
      </c>
      <c r="AA271" s="39" t="n"/>
      <c r="AB271" s="39" t="n"/>
      <c r="AC271" s="39" t="n"/>
      <c r="AD271" s="39" t="n"/>
      <c r="AE271" s="39" t="n"/>
      <c r="AF271" s="39" t="n"/>
      <c r="AG271" s="39" t="n"/>
      <c r="AH271" s="51" t="n">
        <v>58</v>
      </c>
      <c r="AI271" s="51">
        <f>Q271</f>
        <v/>
      </c>
      <c r="AJ271" s="51">
        <f>$AH271-$AI271</f>
        <v/>
      </c>
      <c r="AK271" s="52" t="n">
        <v>6776.990862068965</v>
      </c>
      <c r="AL271" s="52">
        <f>$AJ271*$AK271</f>
        <v/>
      </c>
      <c r="AM271" s="52">
        <f>$AI271*$AK271</f>
        <v/>
      </c>
      <c r="AN271" s="39" t="n"/>
      <c r="AO271" s="39" t="inlineStr">
        <is>
          <t>El material ocupa 3 filas en la hoja 1120 SJ (lote/almacén). La cantidad SAP y la física de esta vista son el total del material.</t>
        </is>
      </c>
    </row>
    <row r="272">
      <c r="A272" s="5" t="inlineStr">
        <is>
          <t>1000524</t>
        </is>
      </c>
      <c r="B272" s="5" t="inlineStr">
        <is>
          <t>OMEPRAZOL DE 40 MG AMPOLLAS</t>
        </is>
      </c>
      <c r="C272" s="5" t="inlineStr">
        <is>
          <t>T9303</t>
        </is>
      </c>
      <c r="D272" s="5" t="inlineStr">
        <is>
          <t>033</t>
        </is>
      </c>
      <c r="E272" s="5" t="inlineStr">
        <is>
          <t>ZMED</t>
        </is>
      </c>
      <c r="F272" s="5" t="inlineStr">
        <is>
          <t>1120</t>
        </is>
      </c>
      <c r="G272" s="5" t="inlineStr">
        <is>
          <t>2021</t>
        </is>
      </c>
      <c r="H272" s="5" t="inlineStr">
        <is>
          <t>C/U</t>
        </is>
      </c>
      <c r="I272" s="6" t="n">
        <v>32</v>
      </c>
      <c r="J272" s="6" t="n">
        <v>0</v>
      </c>
      <c r="K272" s="5" t="inlineStr">
        <is>
          <t>ARS</t>
        </is>
      </c>
      <c r="L272" s="48" t="n">
        <v>0</v>
      </c>
      <c r="M272" s="48" t="n">
        <v>74173.45</v>
      </c>
      <c r="N272" s="5">
        <f>IFERROR(VLOOKUP(E272,[1]Total!$D$1:$M$446,10,0),0)</f>
        <v/>
      </c>
      <c r="O272" s="11">
        <f>M272/SUM($M$2:$M$679)</f>
        <v/>
      </c>
      <c r="P272" s="49">
        <f>IFERROR(M272/I272,0)</f>
        <v/>
      </c>
      <c r="Q272" s="50" t="n"/>
      <c r="R272" s="8">
        <f>I272-Q272</f>
        <v/>
      </c>
      <c r="S272" s="49">
        <f>$AK272*R272</f>
        <v/>
      </c>
      <c r="U272" s="39" t="inlineStr">
        <is>
          <t>Stock SAP</t>
        </is>
      </c>
      <c r="V272" s="39" t="inlineStr">
        <is>
          <t>Medicamentos</t>
        </is>
      </c>
      <c r="W272" s="39" t="inlineStr">
        <is>
          <t>Dentro del alcance</t>
        </is>
      </c>
      <c r="X272" s="42" t="inlineStr">
        <is>
          <t>Media</t>
        </is>
      </c>
      <c r="Y272" s="39" t="inlineStr">
        <is>
          <t>Homologado – confianza Media – pendiente de validación</t>
        </is>
      </c>
      <c r="Z272" s="38" t="inlineStr">
        <is>
          <t>Dar de baja en SAP</t>
        </is>
      </c>
      <c r="AA272" s="39" t="inlineStr">
        <is>
          <t>MED147</t>
        </is>
      </c>
      <c r="AB272" s="39" t="inlineStr">
        <is>
          <t>Omeprazol 40 mg Fco amp polvo p/ rest</t>
        </is>
      </c>
      <c r="AC272" s="39" t="inlineStr">
        <is>
          <t>Homologación por código Avain (master M08-006)</t>
        </is>
      </c>
      <c r="AD272" s="39" t="inlineStr">
        <is>
          <t>No</t>
        </is>
      </c>
      <c r="AE272" s="39" t="n"/>
      <c r="AF272" s="39" t="inlineStr">
        <is>
          <t>Sí</t>
        </is>
      </c>
      <c r="AG272" s="39" t="inlineStr">
        <is>
          <t>M08-006</t>
        </is>
      </c>
      <c r="AH272" s="51" t="n"/>
      <c r="AI272" s="51" t="n"/>
      <c r="AJ272" s="51" t="n"/>
      <c r="AK272" s="52" t="n">
        <v>2317.920256410257</v>
      </c>
      <c r="AL272" s="52" t="n"/>
      <c r="AM272" s="52" t="n"/>
      <c r="AN272" s="39" t="n"/>
      <c r="AO272" s="39" t="inlineStr">
        <is>
          <t>La cantidad física del material se imputó en la fila 121 (primera fila del material). Homologación: confianza base Alta + confianza SAP Media → Media. El material ocupa 4 filas en la hoja 1120 SJ (lote/almacén). La cantidad SAP y la física de esta vista son el total del material.</t>
        </is>
      </c>
    </row>
    <row r="273">
      <c r="A273" s="5" t="inlineStr">
        <is>
          <t>1001053</t>
        </is>
      </c>
      <c r="B273" s="5" t="inlineStr">
        <is>
          <t>Ambroxol susp x 120ml</t>
        </is>
      </c>
      <c r="C273" s="5" t="inlineStr">
        <is>
          <t>87</t>
        </is>
      </c>
      <c r="D273" s="5" t="inlineStr">
        <is>
          <t>MEGE</t>
        </is>
      </c>
      <c r="E273" s="5" t="inlineStr">
        <is>
          <t>ZMED</t>
        </is>
      </c>
      <c r="F273" s="5" t="inlineStr">
        <is>
          <t>1120</t>
        </is>
      </c>
      <c r="G273" s="5" t="inlineStr">
        <is>
          <t>2021</t>
        </is>
      </c>
      <c r="H273" s="5" t="inlineStr">
        <is>
          <t>C/U</t>
        </is>
      </c>
      <c r="I273" s="6" t="n">
        <v>32</v>
      </c>
      <c r="J273" s="6" t="n">
        <v>0</v>
      </c>
      <c r="K273" s="5" t="inlineStr">
        <is>
          <t>ARS</t>
        </is>
      </c>
      <c r="L273" s="48" t="n">
        <v>0</v>
      </c>
      <c r="M273" s="48" t="n">
        <v>141516.98</v>
      </c>
      <c r="N273" s="5">
        <f>IFERROR(VLOOKUP(E273,[1]Total!$D$1:$M$446,10,0),0)</f>
        <v/>
      </c>
      <c r="O273" s="11">
        <f>M273/SUM($M$2:$M$679)</f>
        <v/>
      </c>
      <c r="P273" s="49">
        <f>IFERROR(M273/I273,0)</f>
        <v/>
      </c>
      <c r="Q273" s="50" t="n"/>
      <c r="R273" s="8">
        <f>I273-Q273</f>
        <v/>
      </c>
      <c r="S273" s="49">
        <f>$AK273*R273</f>
        <v/>
      </c>
      <c r="U273" s="39" t="inlineStr">
        <is>
          <t>Stock SAP</t>
        </is>
      </c>
      <c r="V273" s="39" t="inlineStr">
        <is>
          <t>Medicamentos</t>
        </is>
      </c>
      <c r="W273" s="39" t="inlineStr">
        <is>
          <t>Dentro del alcance</t>
        </is>
      </c>
      <c r="X273" s="39" t="n"/>
      <c r="Y273" s="39" t="inlineStr">
        <is>
          <t>Sin recuento físico en el inventario de Avain</t>
        </is>
      </c>
      <c r="Z273" s="40" t="inlineStr">
        <is>
          <t>Sin recuento físico</t>
        </is>
      </c>
      <c r="AA273" s="39" t="n"/>
      <c r="AB273" s="39" t="n"/>
      <c r="AC273" s="39" t="n"/>
      <c r="AD273" s="39" t="n"/>
      <c r="AE273" s="39" t="n"/>
      <c r="AF273" s="39" t="n"/>
      <c r="AG273" s="39" t="n"/>
      <c r="AH273" s="51" t="n"/>
      <c r="AI273" s="51" t="n"/>
      <c r="AJ273" s="51" t="n"/>
      <c r="AK273" s="52" t="n">
        <v>4422.405602409638</v>
      </c>
      <c r="AL273" s="52" t="n"/>
      <c r="AM273" s="52" t="n"/>
      <c r="AN273" s="39" t="n"/>
      <c r="AO273" s="39" t="inlineStr">
        <is>
          <t>El material ocupa 4 filas en la hoja 1120 SJ (lote/almacén). La cantidad SAP y la física de esta vista son el total del material.</t>
        </is>
      </c>
    </row>
    <row r="274">
      <c r="A274" s="5" t="inlineStr">
        <is>
          <t>1001129</t>
        </is>
      </c>
      <c r="B274" s="5" t="inlineStr">
        <is>
          <t>BUCOANGIN CARAM ANTIB X9</t>
        </is>
      </c>
      <c r="C274" s="5" t="inlineStr">
        <is>
          <t>46535</t>
        </is>
      </c>
      <c r="D274" s="5" t="inlineStr">
        <is>
          <t>MEGE</t>
        </is>
      </c>
      <c r="E274" s="5" t="inlineStr">
        <is>
          <t>ZMED</t>
        </is>
      </c>
      <c r="F274" s="5" t="inlineStr">
        <is>
          <t>1120</t>
        </is>
      </c>
      <c r="G274" s="5" t="inlineStr">
        <is>
          <t>2021</t>
        </is>
      </c>
      <c r="H274" s="5" t="inlineStr">
        <is>
          <t>C/U</t>
        </is>
      </c>
      <c r="I274" s="6" t="n">
        <v>31</v>
      </c>
      <c r="J274" s="6" t="n">
        <v>0</v>
      </c>
      <c r="K274" s="5" t="inlineStr">
        <is>
          <t>ARS</t>
        </is>
      </c>
      <c r="L274" s="48" t="n">
        <v>0</v>
      </c>
      <c r="M274" s="48" t="n">
        <v>91884.34</v>
      </c>
      <c r="N274" s="5">
        <f>IFERROR(VLOOKUP(E274,[1]Total!$D$1:$M$446,10,0),0)</f>
        <v/>
      </c>
      <c r="O274" s="11">
        <f>M274/SUM($M$2:$M$679)</f>
        <v/>
      </c>
      <c r="P274" s="49">
        <f>IFERROR(M274/I274,0)</f>
        <v/>
      </c>
      <c r="Q274" s="50" t="n"/>
      <c r="R274" s="8">
        <f>I274-Q274</f>
        <v/>
      </c>
      <c r="S274" s="49">
        <f>$AK274*R274</f>
        <v/>
      </c>
      <c r="U274" s="39" t="inlineStr">
        <is>
          <t>Stock SAP</t>
        </is>
      </c>
      <c r="V274" s="39" t="inlineStr">
        <is>
          <t>Medicamentos</t>
        </is>
      </c>
      <c r="W274" s="39" t="inlineStr">
        <is>
          <t>Dentro del alcance</t>
        </is>
      </c>
      <c r="X274" s="38" t="inlineStr">
        <is>
          <t>Baja</t>
        </is>
      </c>
      <c r="Y274" s="39" t="inlineStr">
        <is>
          <t>Homologado – confianza Baja – pendiente de validación</t>
        </is>
      </c>
      <c r="Z274" s="38" t="inlineStr">
        <is>
          <t>Dar de baja en SAP</t>
        </is>
      </c>
      <c r="AA274" s="39" t="inlineStr">
        <is>
          <t>MED30</t>
        </is>
      </c>
      <c r="AB274" s="39" t="inlineStr">
        <is>
          <t>Caramelos antigripales con benzocaina 20.7mg</t>
        </is>
      </c>
      <c r="AC274" s="39" t="inlineStr">
        <is>
          <t>Homologación por código Avain (master M01-017)</t>
        </is>
      </c>
      <c r="AD274" s="39" t="inlineStr">
        <is>
          <t>No</t>
        </is>
      </c>
      <c r="AE274" s="39" t="n"/>
      <c r="AF274" s="39" t="inlineStr">
        <is>
          <t>Sí</t>
        </is>
      </c>
      <c r="AG274" s="39" t="inlineStr">
        <is>
          <t>M01-017</t>
        </is>
      </c>
      <c r="AH274" s="51" t="n"/>
      <c r="AI274" s="51" t="n"/>
      <c r="AJ274" s="51" t="n"/>
      <c r="AK274" s="52" t="n">
        <v>2964.011099585062</v>
      </c>
      <c r="AL274" s="52" t="n"/>
      <c r="AM274" s="52" t="n"/>
      <c r="AN274" s="39" t="n"/>
      <c r="AO274" s="39" t="inlineStr">
        <is>
          <t>La cantidad física del material se imputó en la fila 48 (primera fila del material). Homologación: confianza base Baja + confianza SAP Alta → Baja. La nomenclatura del material imputado no respalda por sí sola la equivalencia (similitud 0.09); el vínculo proviene sólo de la homologación. Nivel degradado a Baja. El material ocupa 15 filas en la hoja 1120 SJ (lote/almacén). La cantidad SAP y la física de esta vista son el total del material.</t>
        </is>
      </c>
    </row>
    <row r="275">
      <c r="A275" s="5" t="inlineStr">
        <is>
          <t>1000002</t>
        </is>
      </c>
      <c r="B275" s="5" t="inlineStr">
        <is>
          <t>ADRENALINA 1MG AMPOLLA DE 1 ML INYEC</t>
        </is>
      </c>
      <c r="C275" s="5" t="inlineStr">
        <is>
          <t>089-163</t>
        </is>
      </c>
      <c r="D275" s="5" t="inlineStr">
        <is>
          <t>033</t>
        </is>
      </c>
      <c r="E275" s="5" t="inlineStr">
        <is>
          <t>ZMED</t>
        </is>
      </c>
      <c r="F275" s="5" t="inlineStr">
        <is>
          <t>1120</t>
        </is>
      </c>
      <c r="G275" s="5" t="inlineStr">
        <is>
          <t>2021</t>
        </is>
      </c>
      <c r="H275" s="5" t="inlineStr">
        <is>
          <t>C/U</t>
        </is>
      </c>
      <c r="I275" s="6" t="n">
        <v>30</v>
      </c>
      <c r="J275" s="6" t="n">
        <v>0</v>
      </c>
      <c r="K275" s="5" t="inlineStr">
        <is>
          <t>ARS</t>
        </is>
      </c>
      <c r="L275" s="48" t="n">
        <v>0</v>
      </c>
      <c r="M275" s="48" t="n">
        <v>9320.32</v>
      </c>
      <c r="N275" s="5">
        <f>IFERROR(VLOOKUP(E275,[1]Total!$D$1:$M$446,10,0),0)</f>
        <v/>
      </c>
      <c r="O275" s="11">
        <f>M275/SUM($M$2:$M$679)</f>
        <v/>
      </c>
      <c r="P275" s="49">
        <f>IFERROR(M275/I275,0)</f>
        <v/>
      </c>
      <c r="Q275" s="50" t="n"/>
      <c r="R275" s="8">
        <f>I275-Q275</f>
        <v/>
      </c>
      <c r="S275" s="49">
        <f>$AK275*R275</f>
        <v/>
      </c>
      <c r="U275" s="39" t="inlineStr">
        <is>
          <t>Stock SAP</t>
        </is>
      </c>
      <c r="V275" s="39" t="inlineStr">
        <is>
          <t>Medicamentos</t>
        </is>
      </c>
      <c r="W275" s="39" t="inlineStr">
        <is>
          <t>Dentro del alcance</t>
        </is>
      </c>
      <c r="X275" s="37" t="inlineStr">
        <is>
          <t>Alta</t>
        </is>
      </c>
      <c r="Y275" s="39" t="inlineStr">
        <is>
          <t>Homologado – confianza Alta</t>
        </is>
      </c>
      <c r="Z275" s="38" t="inlineStr">
        <is>
          <t>Dar de baja en SAP</t>
        </is>
      </c>
      <c r="AA275" s="39" t="inlineStr">
        <is>
          <t>MED9</t>
        </is>
      </c>
      <c r="AB275" s="39" t="inlineStr">
        <is>
          <t>Adrenalina amp 1 ml</t>
        </is>
      </c>
      <c r="AC275" s="39" t="inlineStr">
        <is>
          <t>Homologación por código Avain (master M03-001)</t>
        </is>
      </c>
      <c r="AD275" s="39" t="inlineStr">
        <is>
          <t>No</t>
        </is>
      </c>
      <c r="AE275" s="39" t="n"/>
      <c r="AF275" s="39" t="inlineStr">
        <is>
          <t>Sí</t>
        </is>
      </c>
      <c r="AG275" s="39" t="inlineStr">
        <is>
          <t>M03-001</t>
        </is>
      </c>
      <c r="AH275" s="51" t="n"/>
      <c r="AI275" s="51" t="n"/>
      <c r="AJ275" s="51" t="n"/>
      <c r="AK275" s="52" t="n">
        <v>310.6772115384616</v>
      </c>
      <c r="AL275" s="52" t="n"/>
      <c r="AM275" s="52" t="n"/>
      <c r="AN275" s="39" t="n"/>
      <c r="AO275" s="39" t="inlineStr">
        <is>
          <t>La cantidad física del material se imputó en la fila 214 (primera fila del material). Homologación: confianza base Alta + confianza SAP Alta → Alta. El material ocupa 3 filas en la hoja 1120 SJ (lote/almacén). La cantidad SAP y la física de esta vista son el total del material.</t>
        </is>
      </c>
    </row>
    <row r="276">
      <c r="A276" s="5" t="inlineStr">
        <is>
          <t>1000013</t>
        </is>
      </c>
      <c r="B276" s="5" t="inlineStr">
        <is>
          <t>NITROGLICERINA 25 MG AMPOLLA</t>
        </is>
      </c>
      <c r="C276" s="5" t="inlineStr">
        <is>
          <t>00000</t>
        </is>
      </c>
      <c r="D276" s="5" t="inlineStr">
        <is>
          <t>033</t>
        </is>
      </c>
      <c r="E276" s="5" t="inlineStr">
        <is>
          <t>ZMED</t>
        </is>
      </c>
      <c r="F276" s="5" t="inlineStr">
        <is>
          <t>1120</t>
        </is>
      </c>
      <c r="G276" s="5" t="inlineStr">
        <is>
          <t>2021</t>
        </is>
      </c>
      <c r="H276" s="5" t="inlineStr">
        <is>
          <t>C/U</t>
        </is>
      </c>
      <c r="I276" s="6" t="n">
        <v>30</v>
      </c>
      <c r="J276" s="6" t="n">
        <v>0</v>
      </c>
      <c r="K276" s="5" t="inlineStr">
        <is>
          <t>ARS</t>
        </is>
      </c>
      <c r="L276" s="48" t="n">
        <v>0</v>
      </c>
      <c r="M276" s="48" t="n">
        <v>68814.17</v>
      </c>
      <c r="N276" s="5">
        <f>IFERROR(VLOOKUP(E276,[1]Total!$D$1:$M$446,10,0),0)</f>
        <v/>
      </c>
      <c r="O276" s="11">
        <f>M276/SUM($M$2:$M$679)</f>
        <v/>
      </c>
      <c r="P276" s="49">
        <f>IFERROR(M276/I276,0)</f>
        <v/>
      </c>
      <c r="Q276" s="50" t="n">
        <v>30</v>
      </c>
      <c r="R276" s="8">
        <f>I276-Q276</f>
        <v/>
      </c>
      <c r="S276" s="49">
        <f>$AK276*R276</f>
        <v/>
      </c>
      <c r="U276" s="39" t="inlineStr">
        <is>
          <t>Stock SAP</t>
        </is>
      </c>
      <c r="V276" s="39" t="inlineStr">
        <is>
          <t>Medicamentos</t>
        </is>
      </c>
      <c r="W276" s="39" t="inlineStr">
        <is>
          <t>Dentro del alcance</t>
        </is>
      </c>
      <c r="X276" s="38" t="inlineStr">
        <is>
          <t>Baja</t>
        </is>
      </c>
      <c r="Y276" s="39" t="inlineStr">
        <is>
          <t>Homologado – confianza Baja – pendiente de validación</t>
        </is>
      </c>
      <c r="Z276" s="38" t="inlineStr">
        <is>
          <t>Dar de baja en SAP</t>
        </is>
      </c>
      <c r="AA276" s="39" t="inlineStr">
        <is>
          <t>MED143</t>
        </is>
      </c>
      <c r="AB276" s="39" t="inlineStr">
        <is>
          <t>Nitroglicerina 5mg/ml Amp x 5 ml</t>
        </is>
      </c>
      <c r="AC276" s="39" t="inlineStr">
        <is>
          <t>Cruce por nomenclatura SAP</t>
        </is>
      </c>
      <c r="AD276" s="39" t="inlineStr">
        <is>
          <t>No</t>
        </is>
      </c>
      <c r="AE276" s="39" t="n"/>
      <c r="AF276" s="39" t="inlineStr">
        <is>
          <t>Sí</t>
        </is>
      </c>
      <c r="AG276" s="39" t="n"/>
      <c r="AH276" s="51" t="n">
        <v>37</v>
      </c>
      <c r="AI276" s="51">
        <f>Q276</f>
        <v/>
      </c>
      <c r="AJ276" s="51">
        <f>$AH276-$AI276</f>
        <v/>
      </c>
      <c r="AK276" s="52" t="n">
        <v>2293.805675675676</v>
      </c>
      <c r="AL276" s="52">
        <f>$AJ276*$AK276</f>
        <v/>
      </c>
      <c r="AM276" s="52">
        <f>$AI276*$AK276</f>
        <v/>
      </c>
      <c r="AN276" s="39" t="n"/>
      <c r="AO276" s="39" t="inlineStr">
        <is>
          <t>Cruce por nomenclatura: dosis/presentación distinta (5MG, 5ML vs 25MG); similitud 0.64. El material ocupa 3 filas en la hoja 1120 SJ (lote/almacén). La cantidad SAP y la física de esta vista son el total del material.</t>
        </is>
      </c>
    </row>
    <row r="277">
      <c r="A277" s="5" t="inlineStr">
        <is>
          <t>1000021</t>
        </is>
      </c>
      <c r="B277" s="5" t="inlineStr">
        <is>
          <t>DIAZEPAM 10MG AMPOLLA DE 2ML INYECTABLE</t>
        </is>
      </c>
      <c r="C277" s="5" t="inlineStr">
        <is>
          <t>056-806</t>
        </is>
      </c>
      <c r="D277" s="5" t="inlineStr">
        <is>
          <t>033</t>
        </is>
      </c>
      <c r="E277" s="5" t="inlineStr">
        <is>
          <t>ZMED</t>
        </is>
      </c>
      <c r="F277" s="5" t="inlineStr">
        <is>
          <t>1120</t>
        </is>
      </c>
      <c r="G277" s="5" t="inlineStr">
        <is>
          <t>2021</t>
        </is>
      </c>
      <c r="H277" s="5" t="inlineStr">
        <is>
          <t>C/U</t>
        </is>
      </c>
      <c r="I277" s="6" t="n">
        <v>30</v>
      </c>
      <c r="J277" s="6" t="n">
        <v>0</v>
      </c>
      <c r="K277" s="5" t="inlineStr">
        <is>
          <t>ARS</t>
        </is>
      </c>
      <c r="L277" s="48" t="n">
        <v>0</v>
      </c>
      <c r="M277" s="48" t="n">
        <v>13472.24</v>
      </c>
      <c r="N277" s="5">
        <f>IFERROR(VLOOKUP(E277,[1]Total!$D$1:$M$446,10,0),0)</f>
        <v/>
      </c>
      <c r="O277" s="11">
        <f>M277/SUM($M$2:$M$679)</f>
        <v/>
      </c>
      <c r="P277" s="49">
        <f>IFERROR(M277/I277,0)</f>
        <v/>
      </c>
      <c r="Q277" s="50" t="n"/>
      <c r="R277" s="8">
        <f>I277-Q277</f>
        <v/>
      </c>
      <c r="S277" s="49">
        <f>$AK277*R277</f>
        <v/>
      </c>
      <c r="U277" s="39" t="inlineStr">
        <is>
          <t>Stock SAP</t>
        </is>
      </c>
      <c r="V277" s="39" t="inlineStr">
        <is>
          <t>Medicamentos</t>
        </is>
      </c>
      <c r="W277" s="39" t="inlineStr">
        <is>
          <t>Dentro del alcance</t>
        </is>
      </c>
      <c r="X277" s="37" t="inlineStr">
        <is>
          <t>Alta</t>
        </is>
      </c>
      <c r="Y277" s="39" t="inlineStr">
        <is>
          <t>Homologado – confianza Alta</t>
        </is>
      </c>
      <c r="Z277" s="38" t="inlineStr">
        <is>
          <t>Dar de baja en SAP</t>
        </is>
      </c>
      <c r="AA277" s="39" t="inlineStr">
        <is>
          <t>MED60</t>
        </is>
      </c>
      <c r="AB277" s="39" t="inlineStr">
        <is>
          <t>Diazepam 10 mg (Ps) Amp x 2 ml</t>
        </is>
      </c>
      <c r="AC277" s="39" t="inlineStr">
        <is>
          <t>Homologación por código Avain (master M09-001)</t>
        </is>
      </c>
      <c r="AD277" s="39" t="inlineStr">
        <is>
          <t>No</t>
        </is>
      </c>
      <c r="AE277" s="39" t="n"/>
      <c r="AF277" s="39" t="inlineStr">
        <is>
          <t>Sí</t>
        </is>
      </c>
      <c r="AG277" s="39" t="inlineStr">
        <is>
          <t>M09-001</t>
        </is>
      </c>
      <c r="AH277" s="51" t="n"/>
      <c r="AI277" s="51" t="n"/>
      <c r="AJ277" s="51" t="n"/>
      <c r="AK277" s="52" t="n">
        <v>449.0746923076923</v>
      </c>
      <c r="AL277" s="52" t="n"/>
      <c r="AM277" s="52" t="n"/>
      <c r="AN277" s="39" t="n"/>
      <c r="AO277" s="39" t="inlineStr">
        <is>
          <t>La cantidad física del material se imputó en la fila 139 (primera fila del material). Homologación: confianza base Alta + confianza SAP Alta → Alta. El material ocupa 2 filas en la hoja 1120 SJ (lote/almacén). La cantidad SAP y la física de esta vista son el total del material.</t>
        </is>
      </c>
    </row>
    <row r="278">
      <c r="A278" s="5" t="inlineStr">
        <is>
          <t>1000089</t>
        </is>
      </c>
      <c r="B278" s="5" t="inlineStr">
        <is>
          <t>SOLUCION FISIOLOGICA DE 500CC</t>
        </is>
      </c>
      <c r="C278" s="5" t="inlineStr">
        <is>
          <t>230914</t>
        </is>
      </c>
      <c r="D278" s="5" t="inlineStr">
        <is>
          <t>033</t>
        </is>
      </c>
      <c r="E278" s="5" t="inlineStr">
        <is>
          <t>ZMED</t>
        </is>
      </c>
      <c r="F278" s="5" t="inlineStr">
        <is>
          <t>1120</t>
        </is>
      </c>
      <c r="G278" s="5" t="inlineStr">
        <is>
          <t>2010</t>
        </is>
      </c>
      <c r="H278" s="5" t="inlineStr">
        <is>
          <t>C/U</t>
        </is>
      </c>
      <c r="I278" s="6" t="n">
        <v>30</v>
      </c>
      <c r="J278" s="6" t="n">
        <v>0</v>
      </c>
      <c r="K278" s="5" t="inlineStr">
        <is>
          <t>ARS</t>
        </is>
      </c>
      <c r="L278" s="48" t="n">
        <v>0</v>
      </c>
      <c r="M278" s="48" t="n">
        <v>43425.52</v>
      </c>
      <c r="N278" s="5">
        <f>IFERROR(VLOOKUP(E278,[1]Total!$D$1:$M$446,10,0),0)</f>
        <v/>
      </c>
      <c r="O278" s="11">
        <f>M278/SUM($M$2:$M$679)</f>
        <v/>
      </c>
      <c r="P278" s="49">
        <f>IFERROR(M278/I278,0)</f>
        <v/>
      </c>
      <c r="Q278" s="50" t="n"/>
      <c r="R278" s="8">
        <f>I278-Q278</f>
        <v/>
      </c>
      <c r="S278" s="49">
        <f>$AK278*R278</f>
        <v/>
      </c>
      <c r="U278" s="39" t="inlineStr">
        <is>
          <t>Stock SAP</t>
        </is>
      </c>
      <c r="V278" s="39" t="inlineStr">
        <is>
          <t>Medicamentos</t>
        </is>
      </c>
      <c r="W278" s="39" t="inlineStr">
        <is>
          <t>Dentro del alcance</t>
        </is>
      </c>
      <c r="X278" s="42" t="inlineStr">
        <is>
          <t>Media</t>
        </is>
      </c>
      <c r="Y278" s="39" t="inlineStr">
        <is>
          <t>Homologado – confianza Media – pendiente de validación</t>
        </is>
      </c>
      <c r="Z278" s="38" t="inlineStr">
        <is>
          <t>Dar de baja en SAP</t>
        </is>
      </c>
      <c r="AA278" s="39" t="inlineStr">
        <is>
          <t>MED168</t>
        </is>
      </c>
      <c r="AB278" s="39" t="inlineStr">
        <is>
          <t>Solucion fisiológica x 500 ml</t>
        </is>
      </c>
      <c r="AC278" s="39" t="inlineStr">
        <is>
          <t>Homologación por código Avain (master M13-001)</t>
        </is>
      </c>
      <c r="AD278" s="39" t="inlineStr">
        <is>
          <t>No</t>
        </is>
      </c>
      <c r="AE278" s="39" t="n"/>
      <c r="AF278" s="39" t="inlineStr">
        <is>
          <t>Sí</t>
        </is>
      </c>
      <c r="AG278" s="39" t="inlineStr">
        <is>
          <t>M13-001</t>
        </is>
      </c>
      <c r="AH278" s="51" t="n"/>
      <c r="AI278" s="51" t="n"/>
      <c r="AJ278" s="51" t="n"/>
      <c r="AK278" s="52" t="n">
        <v>1447.517246262785</v>
      </c>
      <c r="AL278" s="52" t="n"/>
      <c r="AM278" s="52" t="n"/>
      <c r="AN278" s="39" t="n"/>
      <c r="AO278" s="39" t="inlineStr">
        <is>
          <t>La cantidad física del material se imputó en la fila 57 (primera fila del material). Homologación: confianza base Media + confianza SAP Alta → Media. Otros códigos SAP del master no están en el stock de este centro: 1005145. El material ocupa 11 filas en la hoja 1120 SJ (lote/almacén). La cantidad SAP y la física de esta vista son el total del material.</t>
        </is>
      </c>
    </row>
    <row r="279">
      <c r="A279" s="5" t="inlineStr">
        <is>
          <t>1000089</t>
        </is>
      </c>
      <c r="B279" s="5" t="inlineStr">
        <is>
          <t>SOLUCION FISIOLOGICA DE 500CC</t>
        </is>
      </c>
      <c r="C279" s="5" t="inlineStr">
        <is>
          <t>00000</t>
        </is>
      </c>
      <c r="D279" s="5" t="inlineStr">
        <is>
          <t>033</t>
        </is>
      </c>
      <c r="E279" s="5" t="inlineStr">
        <is>
          <t>ZMED</t>
        </is>
      </c>
      <c r="F279" s="5" t="inlineStr">
        <is>
          <t>1120</t>
        </is>
      </c>
      <c r="G279" s="5" t="inlineStr">
        <is>
          <t>2021</t>
        </is>
      </c>
      <c r="H279" s="5" t="inlineStr">
        <is>
          <t>C/U</t>
        </is>
      </c>
      <c r="I279" s="6" t="n">
        <v>30</v>
      </c>
      <c r="J279" s="6" t="n">
        <v>0</v>
      </c>
      <c r="K279" s="5" t="inlineStr">
        <is>
          <t>ARS</t>
        </is>
      </c>
      <c r="L279" s="48" t="n">
        <v>0</v>
      </c>
      <c r="M279" s="48" t="n">
        <v>43425.52</v>
      </c>
      <c r="N279" s="5">
        <f>IFERROR(VLOOKUP(E279,[1]Total!$D$1:$M$446,10,0),0)</f>
        <v/>
      </c>
      <c r="O279" s="11">
        <f>M279/SUM($M$2:$M$679)</f>
        <v/>
      </c>
      <c r="P279" s="49">
        <f>IFERROR(M279/I279,0)</f>
        <v/>
      </c>
      <c r="Q279" s="50" t="n"/>
      <c r="R279" s="8">
        <f>I279-Q279</f>
        <v/>
      </c>
      <c r="S279" s="49">
        <f>$AK279*R279</f>
        <v/>
      </c>
      <c r="U279" s="39" t="inlineStr">
        <is>
          <t>Stock SAP</t>
        </is>
      </c>
      <c r="V279" s="39" t="inlineStr">
        <is>
          <t>Medicamentos</t>
        </is>
      </c>
      <c r="W279" s="39" t="inlineStr">
        <is>
          <t>Dentro del alcance</t>
        </is>
      </c>
      <c r="X279" s="42" t="inlineStr">
        <is>
          <t>Media</t>
        </is>
      </c>
      <c r="Y279" s="39" t="inlineStr">
        <is>
          <t>Homologado – confianza Media – pendiente de validación</t>
        </is>
      </c>
      <c r="Z279" s="38" t="inlineStr">
        <is>
          <t>Dar de baja en SAP</t>
        </is>
      </c>
      <c r="AA279" s="39" t="inlineStr">
        <is>
          <t>MED168</t>
        </is>
      </c>
      <c r="AB279" s="39" t="inlineStr">
        <is>
          <t>Solucion fisiológica x 500 ml</t>
        </is>
      </c>
      <c r="AC279" s="39" t="inlineStr">
        <is>
          <t>Homologación por código Avain (master M13-001)</t>
        </is>
      </c>
      <c r="AD279" s="39" t="inlineStr">
        <is>
          <t>No</t>
        </is>
      </c>
      <c r="AE279" s="39" t="n"/>
      <c r="AF279" s="39" t="inlineStr">
        <is>
          <t>Sí</t>
        </is>
      </c>
      <c r="AG279" s="39" t="inlineStr">
        <is>
          <t>M13-001</t>
        </is>
      </c>
      <c r="AH279" s="51" t="n"/>
      <c r="AI279" s="51" t="n"/>
      <c r="AJ279" s="51" t="n"/>
      <c r="AK279" s="52" t="n">
        <v>1447.517246262785</v>
      </c>
      <c r="AL279" s="52" t="n"/>
      <c r="AM279" s="52" t="n"/>
      <c r="AN279" s="39" t="n"/>
      <c r="AO279" s="39" t="inlineStr">
        <is>
          <t>La cantidad física del material se imputó en la fila 57 (primera fila del material). Homologación: confianza base Media + confianza SAP Alta → Media. Otros códigos SAP del master no están en el stock de este centro: 1005145. El material ocupa 11 filas en la hoja 1120 SJ (lote/almacén). La cantidad SAP y la física de esta vista son el total del material.</t>
        </is>
      </c>
    </row>
    <row r="280">
      <c r="A280" s="5" t="inlineStr">
        <is>
          <t>1000100</t>
        </is>
      </c>
      <c r="B280" s="5" t="inlineStr">
        <is>
          <t>FUROSEMIDA AMPOLLA DE 20 MG/2ML</t>
        </is>
      </c>
      <c r="C280" s="5" t="inlineStr">
        <is>
          <t>00000</t>
        </is>
      </c>
      <c r="D280" s="5" t="inlineStr">
        <is>
          <t>033</t>
        </is>
      </c>
      <c r="E280" s="5" t="inlineStr">
        <is>
          <t>ZMED</t>
        </is>
      </c>
      <c r="F280" s="5" t="inlineStr">
        <is>
          <t>1120</t>
        </is>
      </c>
      <c r="G280" s="5" t="inlineStr">
        <is>
          <t>2021</t>
        </is>
      </c>
      <c r="H280" s="5" t="inlineStr">
        <is>
          <t>C/U</t>
        </is>
      </c>
      <c r="I280" s="6" t="n">
        <v>30</v>
      </c>
      <c r="J280" s="6" t="n">
        <v>0</v>
      </c>
      <c r="K280" s="5" t="inlineStr">
        <is>
          <t>ARS</t>
        </is>
      </c>
      <c r="L280" s="48" t="n">
        <v>0</v>
      </c>
      <c r="M280" s="48" t="n">
        <v>9331.209999999999</v>
      </c>
      <c r="N280" s="5">
        <f>IFERROR(VLOOKUP(E280,[1]Total!$D$1:$M$446,10,0),0)</f>
        <v/>
      </c>
      <c r="O280" s="11">
        <f>M280/SUM($M$2:$M$679)</f>
        <v/>
      </c>
      <c r="P280" s="49">
        <f>IFERROR(M280/I280,0)</f>
        <v/>
      </c>
      <c r="Q280" s="50" t="n"/>
      <c r="R280" s="8">
        <f>I280-Q280</f>
        <v/>
      </c>
      <c r="S280" s="49">
        <f>$AK280*R280</f>
        <v/>
      </c>
      <c r="U280" s="39" t="inlineStr">
        <is>
          <t>Stock SAP</t>
        </is>
      </c>
      <c r="V280" s="39" t="inlineStr">
        <is>
          <t>Medicamentos</t>
        </is>
      </c>
      <c r="W280" s="39" t="inlineStr">
        <is>
          <t>Dentro del alcance</t>
        </is>
      </c>
      <c r="X280" s="39" t="n"/>
      <c r="Y280" s="39" t="inlineStr">
        <is>
          <t>Sin recuento físico en el inventario de Avain</t>
        </is>
      </c>
      <c r="Z280" s="40" t="inlineStr">
        <is>
          <t>Sin recuento físico</t>
        </is>
      </c>
      <c r="AA280" s="39" t="n"/>
      <c r="AB280" s="39" t="n"/>
      <c r="AC280" s="39" t="n"/>
      <c r="AD280" s="39" t="n"/>
      <c r="AE280" s="39" t="n"/>
      <c r="AF280" s="39" t="n"/>
      <c r="AG280" s="39" t="n"/>
      <c r="AH280" s="51" t="n"/>
      <c r="AI280" s="51" t="n"/>
      <c r="AJ280" s="51" t="n"/>
      <c r="AK280" s="52" t="n">
        <v>311.0403333333333</v>
      </c>
      <c r="AL280" s="52" t="n"/>
      <c r="AM280" s="52" t="n"/>
      <c r="AN280" s="39" t="n"/>
      <c r="AO280" s="39" t="inlineStr">
        <is>
          <t>El material ocupa 3 filas en la hoja 1120 SJ (lote/almacén). La cantidad SAP y la física de esta vista son el total del material.</t>
        </is>
      </c>
    </row>
    <row r="281">
      <c r="A281" s="5" t="inlineStr">
        <is>
          <t>1000100</t>
        </is>
      </c>
      <c r="B281" s="5" t="inlineStr">
        <is>
          <t>FUROSEMIDA AMPOLLA DE 20 MG/2ML</t>
        </is>
      </c>
      <c r="C281" s="5" t="inlineStr">
        <is>
          <t>110165</t>
        </is>
      </c>
      <c r="D281" s="5" t="inlineStr">
        <is>
          <t>033</t>
        </is>
      </c>
      <c r="E281" s="5" t="inlineStr">
        <is>
          <t>ZMED</t>
        </is>
      </c>
      <c r="F281" s="5" t="inlineStr">
        <is>
          <t>1120</t>
        </is>
      </c>
      <c r="G281" s="5" t="inlineStr">
        <is>
          <t>2021</t>
        </is>
      </c>
      <c r="H281" s="5" t="inlineStr">
        <is>
          <t>C/U</t>
        </is>
      </c>
      <c r="I281" s="6" t="n">
        <v>30</v>
      </c>
      <c r="J281" s="6" t="n">
        <v>0</v>
      </c>
      <c r="K281" s="5" t="inlineStr">
        <is>
          <t>ARS</t>
        </is>
      </c>
      <c r="L281" s="48" t="n">
        <v>0</v>
      </c>
      <c r="M281" s="48" t="n">
        <v>9331.209999999999</v>
      </c>
      <c r="N281" s="5">
        <f>IFERROR(VLOOKUP(E281,[1]Total!$D$1:$M$446,10,0),0)</f>
        <v/>
      </c>
      <c r="O281" s="11">
        <f>M281/SUM($M$2:$M$679)</f>
        <v/>
      </c>
      <c r="P281" s="49">
        <f>IFERROR(M281/I281,0)</f>
        <v/>
      </c>
      <c r="Q281" s="50" t="n"/>
      <c r="R281" s="8">
        <f>I281-Q281</f>
        <v/>
      </c>
      <c r="S281" s="49">
        <f>$AK281*R281</f>
        <v/>
      </c>
      <c r="U281" s="39" t="inlineStr">
        <is>
          <t>Stock SAP</t>
        </is>
      </c>
      <c r="V281" s="39" t="inlineStr">
        <is>
          <t>Medicamentos</t>
        </is>
      </c>
      <c r="W281" s="39" t="inlineStr">
        <is>
          <t>Dentro del alcance</t>
        </is>
      </c>
      <c r="X281" s="39" t="n"/>
      <c r="Y281" s="39" t="inlineStr">
        <is>
          <t>Sin recuento físico en el inventario de Avain</t>
        </is>
      </c>
      <c r="Z281" s="40" t="inlineStr">
        <is>
          <t>Sin recuento físico</t>
        </is>
      </c>
      <c r="AA281" s="39" t="n"/>
      <c r="AB281" s="39" t="n"/>
      <c r="AC281" s="39" t="n"/>
      <c r="AD281" s="39" t="n"/>
      <c r="AE281" s="39" t="n"/>
      <c r="AF281" s="39" t="n"/>
      <c r="AG281" s="39" t="n"/>
      <c r="AH281" s="51" t="n"/>
      <c r="AI281" s="51" t="n"/>
      <c r="AJ281" s="51" t="n"/>
      <c r="AK281" s="52" t="n">
        <v>311.0403333333333</v>
      </c>
      <c r="AL281" s="52" t="n"/>
      <c r="AM281" s="52" t="n"/>
      <c r="AN281" s="39" t="n"/>
      <c r="AO281" s="39" t="inlineStr">
        <is>
          <t>El material ocupa 3 filas en la hoja 1120 SJ (lote/almacén). La cantidad SAP y la física de esta vista son el total del material.</t>
        </is>
      </c>
    </row>
    <row r="282">
      <c r="A282" s="5" t="inlineStr">
        <is>
          <t>1000124</t>
        </is>
      </c>
      <c r="B282" s="5" t="inlineStr">
        <is>
          <t>IBUPROFENO COMP 600MG</t>
        </is>
      </c>
      <c r="C282" s="5" t="inlineStr">
        <is>
          <t>00161</t>
        </is>
      </c>
      <c r="D282" s="5" t="inlineStr">
        <is>
          <t>033</t>
        </is>
      </c>
      <c r="E282" s="5" t="inlineStr">
        <is>
          <t>ZMED</t>
        </is>
      </c>
      <c r="F282" s="5" t="inlineStr">
        <is>
          <t>1120</t>
        </is>
      </c>
      <c r="G282" s="5" t="inlineStr">
        <is>
          <t>2021</t>
        </is>
      </c>
      <c r="H282" s="5" t="inlineStr">
        <is>
          <t>C/U</t>
        </is>
      </c>
      <c r="I282" s="6" t="n">
        <v>30</v>
      </c>
      <c r="J282" s="6" t="n">
        <v>0</v>
      </c>
      <c r="K282" s="5" t="inlineStr">
        <is>
          <t>ARS</t>
        </is>
      </c>
      <c r="L282" s="48" t="n">
        <v>0</v>
      </c>
      <c r="M282" s="48" t="n">
        <v>1886.74</v>
      </c>
      <c r="N282" s="5">
        <f>IFERROR(VLOOKUP(E282,[1]Total!$D$1:$M$446,10,0),0)</f>
        <v/>
      </c>
      <c r="O282" s="11">
        <f>M282/SUM($M$2:$M$679)</f>
        <v/>
      </c>
      <c r="P282" s="49">
        <f>IFERROR(M282/I282,0)</f>
        <v/>
      </c>
      <c r="Q282" s="50" t="n"/>
      <c r="R282" s="8">
        <f>I282-Q282</f>
        <v/>
      </c>
      <c r="S282" s="49">
        <f>$AK282*R282</f>
        <v/>
      </c>
      <c r="U282" s="39" t="inlineStr">
        <is>
          <t>Stock SAP</t>
        </is>
      </c>
      <c r="V282" s="39" t="inlineStr">
        <is>
          <t>Medicamentos</t>
        </is>
      </c>
      <c r="W282" s="39" t="inlineStr">
        <is>
          <t>Dentro del alcance</t>
        </is>
      </c>
      <c r="X282" s="37" t="inlineStr">
        <is>
          <t>Alta</t>
        </is>
      </c>
      <c r="Y282" s="39" t="inlineStr">
        <is>
          <t>Homologado – confianza Alta</t>
        </is>
      </c>
      <c r="Z282" s="38" t="inlineStr">
        <is>
          <t>Dar de baja en SAP</t>
        </is>
      </c>
      <c r="AA282" s="39" t="inlineStr">
        <is>
          <t>MED102</t>
        </is>
      </c>
      <c r="AB282" s="39" t="inlineStr">
        <is>
          <t>Ibuprofeno Comp x 600 mg</t>
        </is>
      </c>
      <c r="AC282" s="39" t="inlineStr">
        <is>
          <t>Homologación por código Avain (master M01-005)</t>
        </is>
      </c>
      <c r="AD282" s="39" t="inlineStr">
        <is>
          <t>No</t>
        </is>
      </c>
      <c r="AE282" s="39" t="n"/>
      <c r="AF282" s="39" t="inlineStr">
        <is>
          <t>Sí</t>
        </is>
      </c>
      <c r="AG282" s="39" t="inlineStr">
        <is>
          <t>M01-005</t>
        </is>
      </c>
      <c r="AH282" s="51" t="n"/>
      <c r="AI282" s="51" t="n"/>
      <c r="AJ282" s="51" t="n"/>
      <c r="AK282" s="52" t="n">
        <v>62.89131818181817</v>
      </c>
      <c r="AL282" s="52" t="n"/>
      <c r="AM282" s="52" t="n"/>
      <c r="AN282" s="39" t="n"/>
      <c r="AO282" s="39" t="inlineStr">
        <is>
          <t>La cantidad física del material se imputó en la fila 13 (primera fila del material). Homologación: confianza base Alta + confianza SAP Alta → Alta. El material ocupa 16 filas en la hoja 1120 SJ (lote/almacén). La cantidad SAP y la física de esta vista son el total del material.</t>
        </is>
      </c>
    </row>
    <row r="283">
      <c r="A283" s="5" t="inlineStr">
        <is>
          <t>1000124</t>
        </is>
      </c>
      <c r="B283" s="5" t="inlineStr">
        <is>
          <t>IBUPROFENO COMP 600MG</t>
        </is>
      </c>
      <c r="C283" s="5" t="inlineStr">
        <is>
          <t>00169</t>
        </is>
      </c>
      <c r="D283" s="5" t="inlineStr">
        <is>
          <t>033</t>
        </is>
      </c>
      <c r="E283" s="5" t="inlineStr">
        <is>
          <t>ZMED</t>
        </is>
      </c>
      <c r="F283" s="5" t="inlineStr">
        <is>
          <t>1120</t>
        </is>
      </c>
      <c r="G283" s="5" t="inlineStr">
        <is>
          <t>2021</t>
        </is>
      </c>
      <c r="H283" s="5" t="inlineStr">
        <is>
          <t>C/U</t>
        </is>
      </c>
      <c r="I283" s="6" t="n">
        <v>30</v>
      </c>
      <c r="J283" s="6" t="n">
        <v>0</v>
      </c>
      <c r="K283" s="5" t="inlineStr">
        <is>
          <t>ARS</t>
        </is>
      </c>
      <c r="L283" s="48" t="n">
        <v>0</v>
      </c>
      <c r="M283" s="48" t="n">
        <v>1886.74</v>
      </c>
      <c r="N283" s="5">
        <f>IFERROR(VLOOKUP(E283,[1]Total!$D$1:$M$446,10,0),0)</f>
        <v/>
      </c>
      <c r="O283" s="11">
        <f>M283/SUM($M$2:$M$679)</f>
        <v/>
      </c>
      <c r="P283" s="49">
        <f>IFERROR(M283/I283,0)</f>
        <v/>
      </c>
      <c r="Q283" s="50" t="n"/>
      <c r="R283" s="8">
        <f>I283-Q283</f>
        <v/>
      </c>
      <c r="S283" s="49">
        <f>$AK283*R283</f>
        <v/>
      </c>
      <c r="U283" s="39" t="inlineStr">
        <is>
          <t>Stock SAP</t>
        </is>
      </c>
      <c r="V283" s="39" t="inlineStr">
        <is>
          <t>Medicamentos</t>
        </is>
      </c>
      <c r="W283" s="39" t="inlineStr">
        <is>
          <t>Dentro del alcance</t>
        </is>
      </c>
      <c r="X283" s="37" t="inlineStr">
        <is>
          <t>Alta</t>
        </is>
      </c>
      <c r="Y283" s="39" t="inlineStr">
        <is>
          <t>Homologado – confianza Alta</t>
        </is>
      </c>
      <c r="Z283" s="38" t="inlineStr">
        <is>
          <t>Dar de baja en SAP</t>
        </is>
      </c>
      <c r="AA283" s="39" t="inlineStr">
        <is>
          <t>MED102</t>
        </is>
      </c>
      <c r="AB283" s="39" t="inlineStr">
        <is>
          <t>Ibuprofeno Comp x 600 mg</t>
        </is>
      </c>
      <c r="AC283" s="39" t="inlineStr">
        <is>
          <t>Homologación por código Avain (master M01-005)</t>
        </is>
      </c>
      <c r="AD283" s="39" t="inlineStr">
        <is>
          <t>No</t>
        </is>
      </c>
      <c r="AE283" s="39" t="n"/>
      <c r="AF283" s="39" t="inlineStr">
        <is>
          <t>Sí</t>
        </is>
      </c>
      <c r="AG283" s="39" t="inlineStr">
        <is>
          <t>M01-005</t>
        </is>
      </c>
      <c r="AH283" s="51" t="n"/>
      <c r="AI283" s="51" t="n"/>
      <c r="AJ283" s="51" t="n"/>
      <c r="AK283" s="52" t="n">
        <v>62.89131818181817</v>
      </c>
      <c r="AL283" s="52" t="n"/>
      <c r="AM283" s="52" t="n"/>
      <c r="AN283" s="39" t="n"/>
      <c r="AO283" s="39" t="inlineStr">
        <is>
          <t>La cantidad física del material se imputó en la fila 13 (primera fila del material). Homologación: confianza base Alta + confianza SAP Alta → Alta. El material ocupa 16 filas en la hoja 1120 SJ (lote/almacén). La cantidad SAP y la física de esta vista son el total del material.</t>
        </is>
      </c>
    </row>
    <row r="284">
      <c r="A284" s="5" t="inlineStr">
        <is>
          <t>1000124</t>
        </is>
      </c>
      <c r="B284" s="5" t="inlineStr">
        <is>
          <t>IBUPROFENO COMP 600MG</t>
        </is>
      </c>
      <c r="C284" s="5" t="inlineStr">
        <is>
          <t>183</t>
        </is>
      </c>
      <c r="D284" s="5" t="inlineStr">
        <is>
          <t>033</t>
        </is>
      </c>
      <c r="E284" s="5" t="inlineStr">
        <is>
          <t>ZMED</t>
        </is>
      </c>
      <c r="F284" s="5" t="inlineStr">
        <is>
          <t>1120</t>
        </is>
      </c>
      <c r="G284" s="5" t="inlineStr">
        <is>
          <t>2021</t>
        </is>
      </c>
      <c r="H284" s="5" t="inlineStr">
        <is>
          <t>C/U</t>
        </is>
      </c>
      <c r="I284" s="6" t="n">
        <v>30</v>
      </c>
      <c r="J284" s="6" t="n">
        <v>0</v>
      </c>
      <c r="K284" s="5" t="inlineStr">
        <is>
          <t>ARS</t>
        </is>
      </c>
      <c r="L284" s="48" t="n">
        <v>0</v>
      </c>
      <c r="M284" s="48" t="n">
        <v>1886.74</v>
      </c>
      <c r="N284" s="5">
        <f>IFERROR(VLOOKUP(E284,[1]Total!$D$1:$M$446,10,0),0)</f>
        <v/>
      </c>
      <c r="O284" s="11">
        <f>M284/SUM($M$2:$M$679)</f>
        <v/>
      </c>
      <c r="P284" s="49">
        <f>IFERROR(M284/I284,0)</f>
        <v/>
      </c>
      <c r="Q284" s="50" t="n"/>
      <c r="R284" s="8">
        <f>I284-Q284</f>
        <v/>
      </c>
      <c r="S284" s="49">
        <f>$AK284*R284</f>
        <v/>
      </c>
      <c r="U284" s="39" t="inlineStr">
        <is>
          <t>Stock SAP</t>
        </is>
      </c>
      <c r="V284" s="39" t="inlineStr">
        <is>
          <t>Medicamentos</t>
        </is>
      </c>
      <c r="W284" s="39" t="inlineStr">
        <is>
          <t>Dentro del alcance</t>
        </is>
      </c>
      <c r="X284" s="37" t="inlineStr">
        <is>
          <t>Alta</t>
        </is>
      </c>
      <c r="Y284" s="39" t="inlineStr">
        <is>
          <t>Homologado – confianza Alta</t>
        </is>
      </c>
      <c r="Z284" s="38" t="inlineStr">
        <is>
          <t>Dar de baja en SAP</t>
        </is>
      </c>
      <c r="AA284" s="39" t="inlineStr">
        <is>
          <t>MED102</t>
        </is>
      </c>
      <c r="AB284" s="39" t="inlineStr">
        <is>
          <t>Ibuprofeno Comp x 600 mg</t>
        </is>
      </c>
      <c r="AC284" s="39" t="inlineStr">
        <is>
          <t>Homologación por código Avain (master M01-005)</t>
        </is>
      </c>
      <c r="AD284" s="39" t="inlineStr">
        <is>
          <t>No</t>
        </is>
      </c>
      <c r="AE284" s="39" t="n"/>
      <c r="AF284" s="39" t="inlineStr">
        <is>
          <t>Sí</t>
        </is>
      </c>
      <c r="AG284" s="39" t="inlineStr">
        <is>
          <t>M01-005</t>
        </is>
      </c>
      <c r="AH284" s="51" t="n"/>
      <c r="AI284" s="51" t="n"/>
      <c r="AJ284" s="51" t="n"/>
      <c r="AK284" s="52" t="n">
        <v>62.89131818181817</v>
      </c>
      <c r="AL284" s="52" t="n"/>
      <c r="AM284" s="52" t="n"/>
      <c r="AN284" s="39" t="n"/>
      <c r="AO284" s="39" t="inlineStr">
        <is>
          <t>La cantidad física del material se imputó en la fila 13 (primera fila del material). Homologación: confianza base Alta + confianza SAP Alta → Alta. El material ocupa 16 filas en la hoja 1120 SJ (lote/almacén). La cantidad SAP y la física de esta vista son el total del material.</t>
        </is>
      </c>
    </row>
    <row r="285">
      <c r="A285" s="5" t="inlineStr">
        <is>
          <t>1000351</t>
        </is>
      </c>
      <c r="B285" s="5" t="inlineStr">
        <is>
          <t>DICLOFENACSODICO75mg+VITB 12+BETAMETASON</t>
        </is>
      </c>
      <c r="C285" s="5" t="inlineStr">
        <is>
          <t>00000</t>
        </is>
      </c>
      <c r="D285" s="5" t="inlineStr">
        <is>
          <t>033</t>
        </is>
      </c>
      <c r="E285" s="5" t="inlineStr">
        <is>
          <t>ZMED</t>
        </is>
      </c>
      <c r="F285" s="5" t="inlineStr">
        <is>
          <t>1120</t>
        </is>
      </c>
      <c r="G285" s="5" t="inlineStr">
        <is>
          <t>2021</t>
        </is>
      </c>
      <c r="H285" s="5" t="inlineStr">
        <is>
          <t>C/U</t>
        </is>
      </c>
      <c r="I285" s="6" t="n">
        <v>30</v>
      </c>
      <c r="J285" s="6" t="n">
        <v>0</v>
      </c>
      <c r="K285" s="5" t="inlineStr">
        <is>
          <t>ARS</t>
        </is>
      </c>
      <c r="L285" s="48" t="n">
        <v>0</v>
      </c>
      <c r="M285" s="48" t="n">
        <v>153705.88</v>
      </c>
      <c r="N285" s="5">
        <f>IFERROR(VLOOKUP(E285,[1]Total!$D$1:$M$446,10,0),0)</f>
        <v/>
      </c>
      <c r="O285" s="11">
        <f>M285/SUM($M$2:$M$679)</f>
        <v/>
      </c>
      <c r="P285" s="49">
        <f>IFERROR(M285/I285,0)</f>
        <v/>
      </c>
      <c r="Q285" s="50" t="n"/>
      <c r="R285" s="8">
        <f>I285-Q285</f>
        <v/>
      </c>
      <c r="S285" s="49">
        <f>$AK285*R285</f>
        <v/>
      </c>
      <c r="U285" s="39" t="inlineStr">
        <is>
          <t>Stock SAP</t>
        </is>
      </c>
      <c r="V285" s="39" t="inlineStr">
        <is>
          <t>Medicamentos</t>
        </is>
      </c>
      <c r="W285" s="39" t="inlineStr">
        <is>
          <t>Dentro del alcance</t>
        </is>
      </c>
      <c r="X285" s="39" t="n"/>
      <c r="Y285" s="39" t="inlineStr">
        <is>
          <t>Sin recuento físico en el inventario de Avain</t>
        </is>
      </c>
      <c r="Z285" s="40" t="inlineStr">
        <is>
          <t>Sin recuento físico</t>
        </is>
      </c>
      <c r="AA285" s="39" t="n"/>
      <c r="AB285" s="39" t="n"/>
      <c r="AC285" s="39" t="n"/>
      <c r="AD285" s="39" t="n"/>
      <c r="AE285" s="39" t="n"/>
      <c r="AF285" s="39" t="n"/>
      <c r="AG285" s="39" t="n"/>
      <c r="AH285" s="51" t="n">
        <v>34</v>
      </c>
      <c r="AI285" s="51">
        <f>Q285</f>
        <v/>
      </c>
      <c r="AJ285" s="51">
        <f>$AH285-$AI285</f>
        <v/>
      </c>
      <c r="AK285" s="52" t="n">
        <v>5123.529411764706</v>
      </c>
      <c r="AL285" s="52">
        <f>$AJ285*$AK285</f>
        <v/>
      </c>
      <c r="AM285" s="52">
        <f>$AI285*$AK285</f>
        <v/>
      </c>
      <c r="AN285" s="39" t="n"/>
      <c r="AO285" s="39" t="inlineStr">
        <is>
          <t>El material ocupa 2 filas en la hoja 1120 SJ (lote/almacén). La cantidad SAP y la física de esta vista son el total del material.</t>
        </is>
      </c>
    </row>
    <row r="286">
      <c r="A286" s="5" t="inlineStr">
        <is>
          <t>1000443</t>
        </is>
      </c>
      <c r="B286" s="5" t="inlineStr">
        <is>
          <t>HIOSCINA BUTILBROMURO INYECTABLE</t>
        </is>
      </c>
      <c r="C286" s="5" t="inlineStr">
        <is>
          <t>120105</t>
        </is>
      </c>
      <c r="D286" s="5" t="inlineStr">
        <is>
          <t>033</t>
        </is>
      </c>
      <c r="E286" s="5" t="inlineStr">
        <is>
          <t>ZMED</t>
        </is>
      </c>
      <c r="F286" s="5" t="inlineStr">
        <is>
          <t>1120</t>
        </is>
      </c>
      <c r="G286" s="5" t="inlineStr">
        <is>
          <t>2021</t>
        </is>
      </c>
      <c r="H286" s="5" t="inlineStr">
        <is>
          <t>C/U</t>
        </is>
      </c>
      <c r="I286" s="6" t="n">
        <v>30</v>
      </c>
      <c r="J286" s="6" t="n">
        <v>0</v>
      </c>
      <c r="K286" s="5" t="inlineStr">
        <is>
          <t>ARS</t>
        </is>
      </c>
      <c r="L286" s="48" t="n">
        <v>0</v>
      </c>
      <c r="M286" s="48" t="n">
        <v>25453.9</v>
      </c>
      <c r="N286" s="5">
        <f>IFERROR(VLOOKUP(E286,[1]Total!$D$1:$M$446,10,0),0)</f>
        <v/>
      </c>
      <c r="O286" s="11">
        <f>M286/SUM($M$2:$M$679)</f>
        <v/>
      </c>
      <c r="P286" s="49">
        <f>IFERROR(M286/I286,0)</f>
        <v/>
      </c>
      <c r="Q286" s="50" t="n"/>
      <c r="R286" s="8">
        <f>I286-Q286</f>
        <v/>
      </c>
      <c r="S286" s="49">
        <f>$AK286*R286</f>
        <v/>
      </c>
      <c r="U286" s="39" t="inlineStr">
        <is>
          <t>Stock SAP</t>
        </is>
      </c>
      <c r="V286" s="39" t="inlineStr">
        <is>
          <t>Medicamentos</t>
        </is>
      </c>
      <c r="W286" s="39" t="inlineStr">
        <is>
          <t>Dentro del alcance</t>
        </is>
      </c>
      <c r="X286" s="39" t="n"/>
      <c r="Y286" s="39" t="inlineStr">
        <is>
          <t>Sin recuento físico en el inventario de Avain</t>
        </is>
      </c>
      <c r="Z286" s="40" t="inlineStr">
        <is>
          <t>Sin recuento físico</t>
        </is>
      </c>
      <c r="AA286" s="39" t="n"/>
      <c r="AB286" s="39" t="n"/>
      <c r="AC286" s="39" t="n"/>
      <c r="AD286" s="39" t="n"/>
      <c r="AE286" s="39" t="n"/>
      <c r="AF286" s="39" t="n"/>
      <c r="AG286" s="39" t="n"/>
      <c r="AH286" s="51" t="n">
        <v>30</v>
      </c>
      <c r="AI286" s="51">
        <f>Q286</f>
        <v/>
      </c>
      <c r="AJ286" s="51">
        <f>$AH286-$AI286</f>
        <v/>
      </c>
      <c r="AK286" s="52" t="n">
        <v>848.4633333333334</v>
      </c>
      <c r="AL286" s="52">
        <f>$AJ286*$AK286</f>
        <v/>
      </c>
      <c r="AM286" s="52">
        <f>$AI286*$AK286</f>
        <v/>
      </c>
      <c r="AN286" s="39" t="n"/>
      <c r="AO286" s="39" t="n"/>
    </row>
    <row r="287">
      <c r="A287" s="5" t="inlineStr">
        <is>
          <t>1000684</t>
        </is>
      </c>
      <c r="B287" s="5" t="inlineStr">
        <is>
          <t>HIOSCINA+DIPIRONA AMP X 5 ML IV/IM</t>
        </is>
      </c>
      <c r="C287" s="5" t="inlineStr">
        <is>
          <t>138-925</t>
        </is>
      </c>
      <c r="D287" s="5" t="inlineStr">
        <is>
          <t>033</t>
        </is>
      </c>
      <c r="E287" s="5" t="inlineStr">
        <is>
          <t>ZMED</t>
        </is>
      </c>
      <c r="F287" s="5" t="inlineStr">
        <is>
          <t>1120</t>
        </is>
      </c>
      <c r="G287" s="5" t="inlineStr">
        <is>
          <t>2021</t>
        </is>
      </c>
      <c r="H287" s="5" t="inlineStr">
        <is>
          <t>C/U</t>
        </is>
      </c>
      <c r="I287" s="6" t="n">
        <v>30</v>
      </c>
      <c r="J287" s="6" t="n">
        <v>0</v>
      </c>
      <c r="K287" s="5" t="inlineStr">
        <is>
          <t>ARS</t>
        </is>
      </c>
      <c r="L287" s="48" t="n">
        <v>0</v>
      </c>
      <c r="M287" s="48" t="n">
        <v>25453.9</v>
      </c>
      <c r="N287" s="5">
        <f>IFERROR(VLOOKUP(E287,[1]Total!$D$1:$M$446,10,0),0)</f>
        <v/>
      </c>
      <c r="O287" s="11">
        <f>M287/SUM($M$2:$M$679)</f>
        <v/>
      </c>
      <c r="P287" s="49">
        <f>IFERROR(M287/I287,0)</f>
        <v/>
      </c>
      <c r="Q287" s="50" t="n"/>
      <c r="R287" s="8">
        <f>I287-Q287</f>
        <v/>
      </c>
      <c r="S287" s="49">
        <f>$AK287*R287</f>
        <v/>
      </c>
      <c r="U287" s="39" t="inlineStr">
        <is>
          <t>Stock SAP</t>
        </is>
      </c>
      <c r="V287" s="39" t="inlineStr">
        <is>
          <t>Medicamentos</t>
        </is>
      </c>
      <c r="W287" s="39" t="inlineStr">
        <is>
          <t>Dentro del alcance</t>
        </is>
      </c>
      <c r="X287" s="39" t="n"/>
      <c r="Y287" s="39" t="inlineStr">
        <is>
          <t>Sin recuento físico en el inventario de Avain</t>
        </is>
      </c>
      <c r="Z287" s="40" t="inlineStr">
        <is>
          <t>Sin recuento físico</t>
        </is>
      </c>
      <c r="AA287" s="39" t="n"/>
      <c r="AB287" s="39" t="n"/>
      <c r="AC287" s="39" t="n"/>
      <c r="AD287" s="39" t="n"/>
      <c r="AE287" s="39" t="n"/>
      <c r="AF287" s="39" t="n"/>
      <c r="AG287" s="39" t="n"/>
      <c r="AH287" s="51" t="n">
        <v>30</v>
      </c>
      <c r="AI287" s="51">
        <f>Q287</f>
        <v/>
      </c>
      <c r="AJ287" s="51">
        <f>$AH287-$AI287</f>
        <v/>
      </c>
      <c r="AK287" s="52" t="n">
        <v>848.4633333333334</v>
      </c>
      <c r="AL287" s="52">
        <f>$AJ287*$AK287</f>
        <v/>
      </c>
      <c r="AM287" s="52">
        <f>$AI287*$AK287</f>
        <v/>
      </c>
      <c r="AN287" s="39" t="n"/>
      <c r="AO287" s="39" t="n"/>
    </row>
    <row r="288">
      <c r="A288" s="5" t="inlineStr">
        <is>
          <t>1000725</t>
        </is>
      </c>
      <c r="B288" s="5" t="inlineStr">
        <is>
          <t>ATORVASTATINA 20MG</t>
        </is>
      </c>
      <c r="C288" s="5" t="inlineStr">
        <is>
          <t>03039</t>
        </is>
      </c>
      <c r="D288" s="5" t="inlineStr">
        <is>
          <t>MEGE</t>
        </is>
      </c>
      <c r="E288" s="5" t="inlineStr">
        <is>
          <t>ZMED</t>
        </is>
      </c>
      <c r="F288" s="5" t="inlineStr">
        <is>
          <t>1120</t>
        </is>
      </c>
      <c r="G288" s="5" t="inlineStr">
        <is>
          <t>2021</t>
        </is>
      </c>
      <c r="H288" s="5" t="inlineStr">
        <is>
          <t>C/U</t>
        </is>
      </c>
      <c r="I288" s="6" t="n">
        <v>30</v>
      </c>
      <c r="J288" s="6" t="n">
        <v>0</v>
      </c>
      <c r="K288" s="5" t="inlineStr">
        <is>
          <t>ARS</t>
        </is>
      </c>
      <c r="L288" s="48" t="n">
        <v>0</v>
      </c>
      <c r="M288" s="48" t="n">
        <v>1484.64</v>
      </c>
      <c r="N288" s="5">
        <f>IFERROR(VLOOKUP(E288,[1]Total!$D$1:$M$446,10,0),0)</f>
        <v/>
      </c>
      <c r="O288" s="11">
        <f>M288/SUM($M$2:$M$679)</f>
        <v/>
      </c>
      <c r="P288" s="49">
        <f>IFERROR(M288/I288,0)</f>
        <v/>
      </c>
      <c r="Q288" s="50" t="n"/>
      <c r="R288" s="8">
        <f>I288-Q288</f>
        <v/>
      </c>
      <c r="S288" s="49">
        <f>$AK288*R288</f>
        <v/>
      </c>
      <c r="U288" s="39" t="inlineStr">
        <is>
          <t>Stock SAP</t>
        </is>
      </c>
      <c r="V288" s="39" t="inlineStr">
        <is>
          <t>Medicamentos</t>
        </is>
      </c>
      <c r="W288" s="39" t="inlineStr">
        <is>
          <t>Dentro del alcance</t>
        </is>
      </c>
      <c r="X288" s="39" t="n"/>
      <c r="Y288" s="39" t="inlineStr">
        <is>
          <t>Sin recuento físico en el inventario de Avain</t>
        </is>
      </c>
      <c r="Z288" s="40" t="inlineStr">
        <is>
          <t>Sin recuento físico</t>
        </is>
      </c>
      <c r="AA288" s="39" t="n"/>
      <c r="AB288" s="39" t="n"/>
      <c r="AC288" s="39" t="n"/>
      <c r="AD288" s="39" t="n"/>
      <c r="AE288" s="39" t="n"/>
      <c r="AF288" s="39" t="n"/>
      <c r="AG288" s="39" t="n"/>
      <c r="AH288" s="51" t="n">
        <v>60</v>
      </c>
      <c r="AI288" s="51">
        <f>Q288</f>
        <v/>
      </c>
      <c r="AJ288" s="51">
        <f>$AH288-$AI288</f>
        <v/>
      </c>
      <c r="AK288" s="52" t="n">
        <v>49.48800000000001</v>
      </c>
      <c r="AL288" s="52">
        <f>$AJ288*$AK288</f>
        <v/>
      </c>
      <c r="AM288" s="52">
        <f>$AI288*$AK288</f>
        <v/>
      </c>
      <c r="AN288" s="39" t="n"/>
      <c r="AO288" s="39" t="inlineStr">
        <is>
          <t>El material ocupa 2 filas en la hoja 1120 SJ (lote/almacén). La cantidad SAP y la física de esta vista son el total del material.</t>
        </is>
      </c>
    </row>
    <row r="289">
      <c r="A289" s="5" t="inlineStr">
        <is>
          <t>1000725</t>
        </is>
      </c>
      <c r="B289" s="5" t="inlineStr">
        <is>
          <t>ATORVASTATINA 20MG</t>
        </is>
      </c>
      <c r="C289" s="5" t="inlineStr">
        <is>
          <t>135-756</t>
        </is>
      </c>
      <c r="D289" s="5" t="inlineStr">
        <is>
          <t>MEGE</t>
        </is>
      </c>
      <c r="E289" s="5" t="inlineStr">
        <is>
          <t>ZMED</t>
        </is>
      </c>
      <c r="F289" s="5" t="inlineStr">
        <is>
          <t>1120</t>
        </is>
      </c>
      <c r="G289" s="5" t="inlineStr">
        <is>
          <t>2021</t>
        </is>
      </c>
      <c r="H289" s="5" t="inlineStr">
        <is>
          <t>C/U</t>
        </is>
      </c>
      <c r="I289" s="6" t="n">
        <v>30</v>
      </c>
      <c r="J289" s="6" t="n">
        <v>0</v>
      </c>
      <c r="K289" s="5" t="inlineStr">
        <is>
          <t>ARS</t>
        </is>
      </c>
      <c r="L289" s="48" t="n">
        <v>0</v>
      </c>
      <c r="M289" s="48" t="n">
        <v>1484.64</v>
      </c>
      <c r="N289" s="5">
        <f>IFERROR(VLOOKUP(E289,[1]Total!$D$1:$M$446,10,0),0)</f>
        <v/>
      </c>
      <c r="O289" s="11">
        <f>M289/SUM($M$2:$M$679)</f>
        <v/>
      </c>
      <c r="P289" s="49">
        <f>IFERROR(M289/I289,0)</f>
        <v/>
      </c>
      <c r="Q289" s="50" t="n"/>
      <c r="R289" s="8">
        <f>I289-Q289</f>
        <v/>
      </c>
      <c r="S289" s="49">
        <f>$AK289*R289</f>
        <v/>
      </c>
      <c r="U289" s="39" t="inlineStr">
        <is>
          <t>Stock SAP</t>
        </is>
      </c>
      <c r="V289" s="39" t="inlineStr">
        <is>
          <t>Medicamentos</t>
        </is>
      </c>
      <c r="W289" s="39" t="inlineStr">
        <is>
          <t>Dentro del alcance</t>
        </is>
      </c>
      <c r="X289" s="39" t="n"/>
      <c r="Y289" s="39" t="inlineStr">
        <is>
          <t>Sin recuento físico en el inventario de Avain</t>
        </is>
      </c>
      <c r="Z289" s="40" t="inlineStr">
        <is>
          <t>Sin recuento físico</t>
        </is>
      </c>
      <c r="AA289" s="39" t="n"/>
      <c r="AB289" s="39" t="n"/>
      <c r="AC289" s="39" t="n"/>
      <c r="AD289" s="39" t="n"/>
      <c r="AE289" s="39" t="n"/>
      <c r="AF289" s="39" t="n"/>
      <c r="AG289" s="39" t="n"/>
      <c r="AH289" s="51" t="n"/>
      <c r="AI289" s="51" t="n"/>
      <c r="AJ289" s="51" t="n"/>
      <c r="AK289" s="52" t="n">
        <v>49.48800000000001</v>
      </c>
      <c r="AL289" s="52" t="n"/>
      <c r="AM289" s="52" t="n"/>
      <c r="AN289" s="39" t="n"/>
      <c r="AO289" s="39" t="inlineStr">
        <is>
          <t>El material ocupa 2 filas en la hoja 1120 SJ (lote/almacén). La cantidad SAP y la física de esta vista son el total del material.</t>
        </is>
      </c>
    </row>
    <row r="290">
      <c r="A290" s="5" t="inlineStr">
        <is>
          <t>1000752</t>
        </is>
      </c>
      <c r="B290" s="5" t="inlineStr">
        <is>
          <t>SALES DE HIDRATACION</t>
        </is>
      </c>
      <c r="C290" s="5" t="inlineStr">
        <is>
          <t>PH115323</t>
        </is>
      </c>
      <c r="D290" s="5" t="inlineStr">
        <is>
          <t>MEGE</t>
        </is>
      </c>
      <c r="E290" s="5" t="inlineStr">
        <is>
          <t>ZMED</t>
        </is>
      </c>
      <c r="F290" s="5" t="inlineStr">
        <is>
          <t>1120</t>
        </is>
      </c>
      <c r="G290" s="5" t="inlineStr">
        <is>
          <t>2010</t>
        </is>
      </c>
      <c r="H290" s="5" t="inlineStr">
        <is>
          <t>C/U</t>
        </is>
      </c>
      <c r="I290" s="6" t="n">
        <v>30</v>
      </c>
      <c r="J290" s="6" t="n">
        <v>0</v>
      </c>
      <c r="K290" s="5" t="inlineStr">
        <is>
          <t>ARS</t>
        </is>
      </c>
      <c r="L290" s="48" t="n">
        <v>0</v>
      </c>
      <c r="M290" s="48" t="n">
        <v>50531.48</v>
      </c>
      <c r="N290" s="5">
        <f>IFERROR(VLOOKUP(E290,[1]Total!$D$1:$M$446,10,0),0)</f>
        <v/>
      </c>
      <c r="O290" s="11">
        <f>M290/SUM($M$2:$M$679)</f>
        <v/>
      </c>
      <c r="P290" s="49">
        <f>IFERROR(M290/I290,0)</f>
        <v/>
      </c>
      <c r="Q290" s="50" t="n"/>
      <c r="R290" s="8">
        <f>I290-Q290</f>
        <v/>
      </c>
      <c r="S290" s="49">
        <f>$AK290*R290</f>
        <v/>
      </c>
      <c r="U290" s="39" t="inlineStr">
        <is>
          <t>Stock SAP</t>
        </is>
      </c>
      <c r="V290" s="39" t="inlineStr">
        <is>
          <t>Medicamentos</t>
        </is>
      </c>
      <c r="W290" s="39" t="inlineStr">
        <is>
          <t>Dentro del alcance</t>
        </is>
      </c>
      <c r="X290" s="42" t="inlineStr">
        <is>
          <t>Media</t>
        </is>
      </c>
      <c r="Y290" s="39" t="inlineStr">
        <is>
          <t>Homologado – confianza Media – pendiente de validación</t>
        </is>
      </c>
      <c r="Z290" s="38" t="inlineStr">
        <is>
          <t>Dar de baja en SAP</t>
        </is>
      </c>
      <c r="AA290" s="39" t="inlineStr">
        <is>
          <t>MED162</t>
        </is>
      </c>
      <c r="AB290" s="39" t="inlineStr">
        <is>
          <t>Sales de Rehidratación (FM) sobre x 28gr</t>
        </is>
      </c>
      <c r="AC290" s="39" t="inlineStr">
        <is>
          <t>Cruce por nomenclatura SAP</t>
        </is>
      </c>
      <c r="AD290" s="39" t="inlineStr">
        <is>
          <t>No</t>
        </is>
      </c>
      <c r="AE290" s="39" t="n"/>
      <c r="AF290" s="39" t="inlineStr">
        <is>
          <t>No</t>
        </is>
      </c>
      <c r="AG290" s="39" t="n"/>
      <c r="AH290" s="51" t="n"/>
      <c r="AI290" s="51" t="n"/>
      <c r="AJ290" s="51" t="n"/>
      <c r="AK290" s="52" t="n">
        <v>1684.382697368421</v>
      </c>
      <c r="AL290" s="52" t="n"/>
      <c r="AM290" s="52" t="n"/>
      <c r="AN290" s="41" t="inlineStr">
        <is>
          <t>Valorización a validar: relación de cantidades 76 a 1 entre SAP y el recuento físico. Sugiere distinta unidad de medida (SAP por caja o envase y el recuento por unidad). La diferencia económica de esta fila no debe tomarse como definitiva.</t>
        </is>
      </c>
      <c r="AO290" s="39" t="inlineStr">
        <is>
          <t>La cantidad física del material se imputó en la fila 136 (primera fila del material). Cruce por nomenclatura: una nomenclatura no informa dosis; similitud 0.68. El material ocupa 4 filas en la hoja 1120 SJ (lote/almacén). La cantidad SAP y la física de esta vista son el total del material.</t>
        </is>
      </c>
    </row>
    <row r="291">
      <c r="A291" s="5" t="inlineStr">
        <is>
          <t>1000784</t>
        </is>
      </c>
      <c r="B291" s="5" t="inlineStr">
        <is>
          <t>LAGRIMAS NATURALES GOTAS OFTALM</t>
        </is>
      </c>
      <c r="C291" s="5" t="inlineStr">
        <is>
          <t>D031</t>
        </is>
      </c>
      <c r="D291" s="5" t="inlineStr">
        <is>
          <t>033</t>
        </is>
      </c>
      <c r="E291" s="5" t="inlineStr">
        <is>
          <t>ZMED</t>
        </is>
      </c>
      <c r="F291" s="5" t="inlineStr">
        <is>
          <t>1120</t>
        </is>
      </c>
      <c r="G291" s="5" t="inlineStr">
        <is>
          <t>2021</t>
        </is>
      </c>
      <c r="H291" s="5" t="inlineStr">
        <is>
          <t>C/U</t>
        </is>
      </c>
      <c r="I291" s="6" t="n">
        <v>30</v>
      </c>
      <c r="J291" s="6" t="n">
        <v>0</v>
      </c>
      <c r="K291" s="5" t="inlineStr">
        <is>
          <t>ARS</t>
        </is>
      </c>
      <c r="L291" s="48" t="n">
        <v>0</v>
      </c>
      <c r="M291" s="48" t="n">
        <v>147475.96</v>
      </c>
      <c r="N291" s="5">
        <f>IFERROR(VLOOKUP(E291,[1]Total!$D$1:$M$446,10,0),0)</f>
        <v/>
      </c>
      <c r="O291" s="11">
        <f>M291/SUM($M$2:$M$679)</f>
        <v/>
      </c>
      <c r="P291" s="49">
        <f>IFERROR(M291/I291,0)</f>
        <v/>
      </c>
      <c r="Q291" s="50" t="n"/>
      <c r="R291" s="8">
        <f>I291-Q291</f>
        <v/>
      </c>
      <c r="S291" s="49">
        <f>$AK291*R291</f>
        <v/>
      </c>
      <c r="U291" s="39" t="inlineStr">
        <is>
          <t>Stock SAP</t>
        </is>
      </c>
      <c r="V291" s="39" t="inlineStr">
        <is>
          <t>Medicamentos</t>
        </is>
      </c>
      <c r="W291" s="39" t="inlineStr">
        <is>
          <t>Dentro del alcance</t>
        </is>
      </c>
      <c r="X291" s="37" t="inlineStr">
        <is>
          <t>Alta</t>
        </is>
      </c>
      <c r="Y291" s="39" t="inlineStr">
        <is>
          <t>Homologado – confianza Alta</t>
        </is>
      </c>
      <c r="Z291" s="38" t="inlineStr">
        <is>
          <t>Dar de baja en SAP</t>
        </is>
      </c>
      <c r="AA291" s="39" t="inlineStr">
        <is>
          <t>MED114</t>
        </is>
      </c>
      <c r="AB291" s="39" t="inlineStr">
        <is>
          <t>Lagrimas naturales Gotas oftalm 15ml</t>
        </is>
      </c>
      <c r="AC291" s="39" t="inlineStr">
        <is>
          <t>Cruce por nomenclatura SAP</t>
        </is>
      </c>
      <c r="AD291" s="39" t="inlineStr">
        <is>
          <t>No</t>
        </is>
      </c>
      <c r="AE291" s="39" t="n"/>
      <c r="AF291" s="39" t="inlineStr">
        <is>
          <t>Sí</t>
        </is>
      </c>
      <c r="AG291" s="39" t="n"/>
      <c r="AH291" s="51" t="n"/>
      <c r="AI291" s="51" t="n"/>
      <c r="AJ291" s="51" t="n"/>
      <c r="AK291" s="52" t="n">
        <v>4915.86535483871</v>
      </c>
      <c r="AL291" s="52" t="n"/>
      <c r="AM291" s="52" t="n"/>
      <c r="AN291" s="41" t="inlineStr">
        <is>
          <t>Valorización a validar: relación de cantidades 78 a 1 entre SAP y el recuento físico. Sugiere distinta unidad de medida (SAP por caja o envase y el recuento por unidad). La diferencia económica de esta fila no debe tomarse como definitiva.</t>
        </is>
      </c>
      <c r="AO291" s="39" t="inlineStr">
        <is>
          <t>La cantidad física del material se imputó en la fila 213 (primera fila del material). Cruce por nomenclatura: una nomenclatura no informa dosis; similitud 0.91. El material ocupa 6 filas en la hoja 1120 SJ (lote/almacén). La cantidad SAP y la física de esta vista son el total del material.</t>
        </is>
      </c>
    </row>
    <row r="292">
      <c r="A292" s="5" t="inlineStr">
        <is>
          <t>1000784</t>
        </is>
      </c>
      <c r="B292" s="5" t="inlineStr">
        <is>
          <t>LAGRIMAS NATURALES GOTAS OFTALM</t>
        </is>
      </c>
      <c r="C292" s="5" t="inlineStr">
        <is>
          <t>D037</t>
        </is>
      </c>
      <c r="D292" s="5" t="inlineStr">
        <is>
          <t>033</t>
        </is>
      </c>
      <c r="E292" s="5" t="inlineStr">
        <is>
          <t>ZMED</t>
        </is>
      </c>
      <c r="F292" s="5" t="inlineStr">
        <is>
          <t>1120</t>
        </is>
      </c>
      <c r="G292" s="5" t="inlineStr">
        <is>
          <t>2021</t>
        </is>
      </c>
      <c r="H292" s="5" t="inlineStr">
        <is>
          <t>C/U</t>
        </is>
      </c>
      <c r="I292" s="6" t="n">
        <v>30</v>
      </c>
      <c r="J292" s="6" t="n">
        <v>0</v>
      </c>
      <c r="K292" s="5" t="inlineStr">
        <is>
          <t>ARS</t>
        </is>
      </c>
      <c r="L292" s="48" t="n">
        <v>0</v>
      </c>
      <c r="M292" s="48" t="n">
        <v>147475.96</v>
      </c>
      <c r="N292" s="5">
        <f>IFERROR(VLOOKUP(E292,[1]Total!$D$1:$M$446,10,0),0)</f>
        <v/>
      </c>
      <c r="O292" s="11">
        <f>M292/SUM($M$2:$M$679)</f>
        <v/>
      </c>
      <c r="P292" s="49">
        <f>IFERROR(M292/I292,0)</f>
        <v/>
      </c>
      <c r="Q292" s="50" t="n"/>
      <c r="R292" s="8">
        <f>I292-Q292</f>
        <v/>
      </c>
      <c r="S292" s="49">
        <f>$AK292*R292</f>
        <v/>
      </c>
      <c r="U292" s="39" t="inlineStr">
        <is>
          <t>Stock SAP</t>
        </is>
      </c>
      <c r="V292" s="39" t="inlineStr">
        <is>
          <t>Medicamentos</t>
        </is>
      </c>
      <c r="W292" s="39" t="inlineStr">
        <is>
          <t>Dentro del alcance</t>
        </is>
      </c>
      <c r="X292" s="37" t="inlineStr">
        <is>
          <t>Alta</t>
        </is>
      </c>
      <c r="Y292" s="39" t="inlineStr">
        <is>
          <t>Homologado – confianza Alta</t>
        </is>
      </c>
      <c r="Z292" s="38" t="inlineStr">
        <is>
          <t>Dar de baja en SAP</t>
        </is>
      </c>
      <c r="AA292" s="39" t="inlineStr">
        <is>
          <t>MED114</t>
        </is>
      </c>
      <c r="AB292" s="39" t="inlineStr">
        <is>
          <t>Lagrimas naturales Gotas oftalm 15ml</t>
        </is>
      </c>
      <c r="AC292" s="39" t="inlineStr">
        <is>
          <t>Cruce por nomenclatura SAP</t>
        </is>
      </c>
      <c r="AD292" s="39" t="inlineStr">
        <is>
          <t>No</t>
        </is>
      </c>
      <c r="AE292" s="39" t="n"/>
      <c r="AF292" s="39" t="inlineStr">
        <is>
          <t>Sí</t>
        </is>
      </c>
      <c r="AG292" s="39" t="n"/>
      <c r="AH292" s="51" t="n"/>
      <c r="AI292" s="51" t="n"/>
      <c r="AJ292" s="51" t="n"/>
      <c r="AK292" s="52" t="n">
        <v>4915.86535483871</v>
      </c>
      <c r="AL292" s="52" t="n"/>
      <c r="AM292" s="52" t="n"/>
      <c r="AN292" s="41" t="inlineStr">
        <is>
          <t>Valorización a validar: relación de cantidades 78 a 1 entre SAP y el recuento físico. Sugiere distinta unidad de medida (SAP por caja o envase y el recuento por unidad). La diferencia económica de esta fila no debe tomarse como definitiva.</t>
        </is>
      </c>
      <c r="AO292" s="39" t="inlineStr">
        <is>
          <t>La cantidad física del material se imputó en la fila 213 (primera fila del material). Cruce por nomenclatura: una nomenclatura no informa dosis; similitud 0.91. El material ocupa 6 filas en la hoja 1120 SJ (lote/almacén). La cantidad SAP y la física de esta vista son el total del material.</t>
        </is>
      </c>
    </row>
    <row r="293">
      <c r="A293" s="5" t="inlineStr">
        <is>
          <t>1001118</t>
        </is>
      </c>
      <c r="B293" s="5" t="inlineStr">
        <is>
          <t>SALES REHIDRATANTES SOBRE POLVO</t>
        </is>
      </c>
      <c r="C293" s="5" t="inlineStr">
        <is>
          <t>6484</t>
        </is>
      </c>
      <c r="D293" s="5" t="inlineStr">
        <is>
          <t>033</t>
        </is>
      </c>
      <c r="E293" s="5" t="inlineStr">
        <is>
          <t>ZMED</t>
        </is>
      </c>
      <c r="F293" s="5" t="inlineStr">
        <is>
          <t>1120</t>
        </is>
      </c>
      <c r="G293" s="5" t="inlineStr">
        <is>
          <t>2021</t>
        </is>
      </c>
      <c r="H293" s="5" t="inlineStr">
        <is>
          <t>C/U</t>
        </is>
      </c>
      <c r="I293" s="6" t="n">
        <v>30</v>
      </c>
      <c r="J293" s="6" t="n">
        <v>0</v>
      </c>
      <c r="K293" s="5" t="inlineStr">
        <is>
          <t>ARS</t>
        </is>
      </c>
      <c r="L293" s="48" t="n">
        <v>0</v>
      </c>
      <c r="M293" s="48" t="n">
        <v>48038.01</v>
      </c>
      <c r="N293" s="5">
        <f>IFERROR(VLOOKUP(E293,[1]Total!$D$1:$M$446,10,0),0)</f>
        <v/>
      </c>
      <c r="O293" s="11">
        <f>M293/SUM($M$2:$M$679)</f>
        <v/>
      </c>
      <c r="P293" s="49">
        <f>IFERROR(M293/I293,0)</f>
        <v/>
      </c>
      <c r="Q293" s="50" t="n"/>
      <c r="R293" s="8">
        <f>I293-Q293</f>
        <v/>
      </c>
      <c r="S293" s="49">
        <f>$AK293*R293</f>
        <v/>
      </c>
      <c r="U293" s="39" t="inlineStr">
        <is>
          <t>Stock SAP</t>
        </is>
      </c>
      <c r="V293" s="39" t="inlineStr">
        <is>
          <t>Medicamentos</t>
        </is>
      </c>
      <c r="W293" s="39" t="inlineStr">
        <is>
          <t>Dentro del alcance</t>
        </is>
      </c>
      <c r="X293" s="39" t="n"/>
      <c r="Y293" s="39" t="inlineStr">
        <is>
          <t>Sin recuento físico en el inventario de Avain</t>
        </is>
      </c>
      <c r="Z293" s="40" t="inlineStr">
        <is>
          <t>Sin recuento físico</t>
        </is>
      </c>
      <c r="AA293" s="39" t="n"/>
      <c r="AB293" s="39" t="n"/>
      <c r="AC293" s="39" t="n"/>
      <c r="AD293" s="39" t="n"/>
      <c r="AE293" s="39" t="n"/>
      <c r="AF293" s="39" t="n"/>
      <c r="AG293" s="39" t="n"/>
      <c r="AH293" s="51" t="n"/>
      <c r="AI293" s="51" t="n"/>
      <c r="AJ293" s="51" t="n"/>
      <c r="AK293" s="52" t="n">
        <v>1601.267142857143</v>
      </c>
      <c r="AL293" s="52" t="n"/>
      <c r="AM293" s="52" t="n"/>
      <c r="AN293" s="39" t="n"/>
      <c r="AO293" s="39" t="inlineStr">
        <is>
          <t>El material ocupa 2 filas en la hoja 1120 SJ (lote/almacén). La cantidad SAP y la física de esta vista son el total del material.</t>
        </is>
      </c>
    </row>
    <row r="294">
      <c r="A294" s="5" t="inlineStr">
        <is>
          <t>1001129</t>
        </is>
      </c>
      <c r="B294" s="5" t="inlineStr">
        <is>
          <t>BUCOANGIN CARAM ANTIB X9</t>
        </is>
      </c>
      <c r="C294" s="5" t="inlineStr">
        <is>
          <t>98884</t>
        </is>
      </c>
      <c r="D294" s="5" t="inlineStr">
        <is>
          <t>MEGE</t>
        </is>
      </c>
      <c r="E294" s="5" t="inlineStr">
        <is>
          <t>ZMED</t>
        </is>
      </c>
      <c r="F294" s="5" t="inlineStr">
        <is>
          <t>1120</t>
        </is>
      </c>
      <c r="G294" s="5" t="inlineStr">
        <is>
          <t>2021</t>
        </is>
      </c>
      <c r="H294" s="5" t="inlineStr">
        <is>
          <t>C/U</t>
        </is>
      </c>
      <c r="I294" s="6" t="n">
        <v>30</v>
      </c>
      <c r="J294" s="6" t="n">
        <v>0</v>
      </c>
      <c r="K294" s="5" t="inlineStr">
        <is>
          <t>ARS</t>
        </is>
      </c>
      <c r="L294" s="48" t="n">
        <v>0</v>
      </c>
      <c r="M294" s="48" t="n">
        <v>88920.33</v>
      </c>
      <c r="N294" s="5">
        <f>IFERROR(VLOOKUP(E294,[1]Total!$D$1:$M$446,10,0),0)</f>
        <v/>
      </c>
      <c r="O294" s="11">
        <f>M294/SUM($M$2:$M$679)</f>
        <v/>
      </c>
      <c r="P294" s="49">
        <f>IFERROR(M294/I294,0)</f>
        <v/>
      </c>
      <c r="Q294" s="50" t="n"/>
      <c r="R294" s="8">
        <f>I294-Q294</f>
        <v/>
      </c>
      <c r="S294" s="49">
        <f>$AK294*R294</f>
        <v/>
      </c>
      <c r="U294" s="39" t="inlineStr">
        <is>
          <t>Stock SAP</t>
        </is>
      </c>
      <c r="V294" s="39" t="inlineStr">
        <is>
          <t>Medicamentos</t>
        </is>
      </c>
      <c r="W294" s="39" t="inlineStr">
        <is>
          <t>Dentro del alcance</t>
        </is>
      </c>
      <c r="X294" s="38" t="inlineStr">
        <is>
          <t>Baja</t>
        </is>
      </c>
      <c r="Y294" s="39" t="inlineStr">
        <is>
          <t>Homologado – confianza Baja – pendiente de validación</t>
        </is>
      </c>
      <c r="Z294" s="38" t="inlineStr">
        <is>
          <t>Dar de baja en SAP</t>
        </is>
      </c>
      <c r="AA294" s="39" t="inlineStr">
        <is>
          <t>MED30</t>
        </is>
      </c>
      <c r="AB294" s="39" t="inlineStr">
        <is>
          <t>Caramelos antigripales con benzocaina 20.7mg</t>
        </is>
      </c>
      <c r="AC294" s="39" t="inlineStr">
        <is>
          <t>Homologación por código Avain (master M01-017)</t>
        </is>
      </c>
      <c r="AD294" s="39" t="inlineStr">
        <is>
          <t>No</t>
        </is>
      </c>
      <c r="AE294" s="39" t="n"/>
      <c r="AF294" s="39" t="inlineStr">
        <is>
          <t>Sí</t>
        </is>
      </c>
      <c r="AG294" s="39" t="inlineStr">
        <is>
          <t>M01-017</t>
        </is>
      </c>
      <c r="AH294" s="51" t="n"/>
      <c r="AI294" s="51" t="n"/>
      <c r="AJ294" s="51" t="n"/>
      <c r="AK294" s="52" t="n">
        <v>2964.011099585062</v>
      </c>
      <c r="AL294" s="52" t="n"/>
      <c r="AM294" s="52" t="n"/>
      <c r="AN294" s="39" t="n"/>
      <c r="AO294" s="39" t="inlineStr">
        <is>
          <t>La cantidad física del material se imputó en la fila 48 (primera fila del material). Homologación: confianza base Baja + confianza SAP Alta → Baja. La nomenclatura del material imputado no respalda por sí sola la equivalencia (similitud 0.09); el vínculo proviene sólo de la homologación. Nivel degradado a Baja. El material ocupa 15 filas en la hoja 1120 SJ (lote/almacén). La cantidad SAP y la física de esta vista son el total del material.</t>
        </is>
      </c>
    </row>
    <row r="295">
      <c r="A295" s="5" t="inlineStr">
        <is>
          <t>1001129</t>
        </is>
      </c>
      <c r="B295" s="5" t="inlineStr">
        <is>
          <t>BUCOANGIN CARAM ANTIB X9</t>
        </is>
      </c>
      <c r="C295" s="5" t="inlineStr">
        <is>
          <t>98994</t>
        </is>
      </c>
      <c r="D295" s="5" t="inlineStr">
        <is>
          <t>MEGE</t>
        </is>
      </c>
      <c r="E295" s="5" t="inlineStr">
        <is>
          <t>ZMED</t>
        </is>
      </c>
      <c r="F295" s="5" t="inlineStr">
        <is>
          <t>1120</t>
        </is>
      </c>
      <c r="G295" s="5" t="inlineStr">
        <is>
          <t>2021</t>
        </is>
      </c>
      <c r="H295" s="5" t="inlineStr">
        <is>
          <t>C/U</t>
        </is>
      </c>
      <c r="I295" s="6" t="n">
        <v>30</v>
      </c>
      <c r="J295" s="6" t="n">
        <v>0</v>
      </c>
      <c r="K295" s="5" t="inlineStr">
        <is>
          <t>ARS</t>
        </is>
      </c>
      <c r="L295" s="48" t="n">
        <v>0</v>
      </c>
      <c r="M295" s="48" t="n">
        <v>88920.33</v>
      </c>
      <c r="N295" s="5">
        <f>IFERROR(VLOOKUP(E295,[1]Total!$D$1:$M$446,10,0),0)</f>
        <v/>
      </c>
      <c r="O295" s="11">
        <f>M295/SUM($M$2:$M$679)</f>
        <v/>
      </c>
      <c r="P295" s="49">
        <f>IFERROR(M295/I295,0)</f>
        <v/>
      </c>
      <c r="Q295" s="50" t="n"/>
      <c r="R295" s="8">
        <f>I295-Q295</f>
        <v/>
      </c>
      <c r="S295" s="49">
        <f>$AK295*R295</f>
        <v/>
      </c>
      <c r="U295" s="39" t="inlineStr">
        <is>
          <t>Stock SAP</t>
        </is>
      </c>
      <c r="V295" s="39" t="inlineStr">
        <is>
          <t>Medicamentos</t>
        </is>
      </c>
      <c r="W295" s="39" t="inlineStr">
        <is>
          <t>Dentro del alcance</t>
        </is>
      </c>
      <c r="X295" s="38" t="inlineStr">
        <is>
          <t>Baja</t>
        </is>
      </c>
      <c r="Y295" s="39" t="inlineStr">
        <is>
          <t>Homologado – confianza Baja – pendiente de validación</t>
        </is>
      </c>
      <c r="Z295" s="38" t="inlineStr">
        <is>
          <t>Dar de baja en SAP</t>
        </is>
      </c>
      <c r="AA295" s="39" t="inlineStr">
        <is>
          <t>MED30</t>
        </is>
      </c>
      <c r="AB295" s="39" t="inlineStr">
        <is>
          <t>Caramelos antigripales con benzocaina 20.7mg</t>
        </is>
      </c>
      <c r="AC295" s="39" t="inlineStr">
        <is>
          <t>Homologación por código Avain (master M01-017)</t>
        </is>
      </c>
      <c r="AD295" s="39" t="inlineStr">
        <is>
          <t>No</t>
        </is>
      </c>
      <c r="AE295" s="39" t="n"/>
      <c r="AF295" s="39" t="inlineStr">
        <is>
          <t>Sí</t>
        </is>
      </c>
      <c r="AG295" s="39" t="inlineStr">
        <is>
          <t>M01-017</t>
        </is>
      </c>
      <c r="AH295" s="51" t="n"/>
      <c r="AI295" s="51" t="n"/>
      <c r="AJ295" s="51" t="n"/>
      <c r="AK295" s="52" t="n">
        <v>2964.011099585062</v>
      </c>
      <c r="AL295" s="52" t="n"/>
      <c r="AM295" s="52" t="n"/>
      <c r="AN295" s="39" t="n"/>
      <c r="AO295" s="39" t="inlineStr">
        <is>
          <t>La cantidad física del material se imputó en la fila 48 (primera fila del material). Homologación: confianza base Baja + confianza SAP Alta → Baja. La nomenclatura del material imputado no respalda por sí sola la equivalencia (similitud 0.09); el vínculo proviene sólo de la homologación. Nivel degradado a Baja. El material ocupa 15 filas en la hoja 1120 SJ (lote/almacén). La cantidad SAP y la física de esta vista son el total del material.</t>
        </is>
      </c>
    </row>
    <row r="296">
      <c r="A296" s="5" t="inlineStr">
        <is>
          <t>1001315</t>
        </is>
      </c>
      <c r="B296" s="5" t="inlineStr">
        <is>
          <t>CLORURO DE POTASIO AMP X 5ML</t>
        </is>
      </c>
      <c r="C296" s="5" t="inlineStr">
        <is>
          <t>00000</t>
        </is>
      </c>
      <c r="D296" s="5" t="inlineStr">
        <is>
          <t>MEGE</t>
        </is>
      </c>
      <c r="E296" s="5" t="inlineStr">
        <is>
          <t>ZMED</t>
        </is>
      </c>
      <c r="F296" s="5" t="inlineStr">
        <is>
          <t>1120</t>
        </is>
      </c>
      <c r="G296" s="5" t="inlineStr">
        <is>
          <t>2021</t>
        </is>
      </c>
      <c r="H296" s="5" t="inlineStr">
        <is>
          <t>C/U</t>
        </is>
      </c>
      <c r="I296" s="6" t="n">
        <v>30</v>
      </c>
      <c r="J296" s="6" t="n">
        <v>0</v>
      </c>
      <c r="K296" s="5" t="inlineStr">
        <is>
          <t>ARS</t>
        </is>
      </c>
      <c r="L296" s="48" t="n">
        <v>0</v>
      </c>
      <c r="M296" s="48" t="n">
        <v>18900</v>
      </c>
      <c r="N296" s="5">
        <f>IFERROR(VLOOKUP(E296,[1]Total!$D$1:$M$446,10,0),0)</f>
        <v/>
      </c>
      <c r="O296" s="11">
        <f>M296/SUM($M$2:$M$679)</f>
        <v/>
      </c>
      <c r="P296" s="49">
        <f>IFERROR(M296/I296,0)</f>
        <v/>
      </c>
      <c r="Q296" s="50" t="n"/>
      <c r="R296" s="8">
        <f>I296-Q296</f>
        <v/>
      </c>
      <c r="S296" s="49">
        <f>$AK296*R296</f>
        <v/>
      </c>
      <c r="U296" s="39" t="inlineStr">
        <is>
          <t>Stock SAP</t>
        </is>
      </c>
      <c r="V296" s="39" t="inlineStr">
        <is>
          <t>Medicamentos</t>
        </is>
      </c>
      <c r="W296" s="39" t="inlineStr">
        <is>
          <t>Dentro del alcance</t>
        </is>
      </c>
      <c r="X296" s="39" t="n"/>
      <c r="Y296" s="39" t="inlineStr">
        <is>
          <t>Sin recuento físico en el inventario de Avain</t>
        </is>
      </c>
      <c r="Z296" s="40" t="inlineStr">
        <is>
          <t>Sin recuento físico</t>
        </is>
      </c>
      <c r="AA296" s="39" t="n"/>
      <c r="AB296" s="39" t="n"/>
      <c r="AC296" s="39" t="n"/>
      <c r="AD296" s="39" t="n"/>
      <c r="AE296" s="39" t="n"/>
      <c r="AF296" s="39" t="n"/>
      <c r="AG296" s="39" t="n"/>
      <c r="AH296" s="51" t="n">
        <v>30</v>
      </c>
      <c r="AI296" s="51">
        <f>Q296</f>
        <v/>
      </c>
      <c r="AJ296" s="51">
        <f>$AH296-$AI296</f>
        <v/>
      </c>
      <c r="AK296" s="52" t="n">
        <v>630</v>
      </c>
      <c r="AL296" s="52">
        <f>$AJ296*$AK296</f>
        <v/>
      </c>
      <c r="AM296" s="52">
        <f>$AI296*$AK296</f>
        <v/>
      </c>
      <c r="AN296" s="39" t="n"/>
      <c r="AO296" s="39" t="n"/>
    </row>
    <row r="297">
      <c r="A297" s="5" t="inlineStr">
        <is>
          <t>1005140</t>
        </is>
      </c>
      <c r="B297" s="5" t="inlineStr">
        <is>
          <t>ENALAPRIL 10MG X 10COMP</t>
        </is>
      </c>
      <c r="C297" s="5" t="inlineStr">
        <is>
          <t>00000</t>
        </is>
      </c>
      <c r="D297" s="5" t="inlineStr">
        <is>
          <t>033</t>
        </is>
      </c>
      <c r="E297" s="5" t="inlineStr">
        <is>
          <t>ZMED</t>
        </is>
      </c>
      <c r="F297" s="5" t="inlineStr">
        <is>
          <t>1120</t>
        </is>
      </c>
      <c r="G297" s="5" t="inlineStr">
        <is>
          <t>2021</t>
        </is>
      </c>
      <c r="H297" s="5" t="inlineStr">
        <is>
          <t>C/U</t>
        </is>
      </c>
      <c r="I297" s="6" t="n">
        <v>30</v>
      </c>
      <c r="J297" s="6" t="n">
        <v>0</v>
      </c>
      <c r="K297" s="5" t="inlineStr">
        <is>
          <t>ARS</t>
        </is>
      </c>
      <c r="L297" s="48" t="n">
        <v>0</v>
      </c>
      <c r="M297" s="48" t="n">
        <v>3389.94</v>
      </c>
      <c r="N297" s="5">
        <f>IFERROR(VLOOKUP(E297,[1]Total!$D$1:$M$446,10,0),0)</f>
        <v/>
      </c>
      <c r="O297" s="11">
        <f>M297/SUM($M$2:$M$679)</f>
        <v/>
      </c>
      <c r="P297" s="49">
        <f>IFERROR(M297/I297,0)</f>
        <v/>
      </c>
      <c r="Q297" s="50" t="n"/>
      <c r="R297" s="8">
        <f>I297-Q297</f>
        <v/>
      </c>
      <c r="S297" s="49">
        <f>$AK297*R297</f>
        <v/>
      </c>
      <c r="U297" s="39" t="inlineStr">
        <is>
          <t>Stock SAP</t>
        </is>
      </c>
      <c r="V297" s="39" t="inlineStr">
        <is>
          <t>Medicamentos</t>
        </is>
      </c>
      <c r="W297" s="39" t="inlineStr">
        <is>
          <t>Dentro del alcance</t>
        </is>
      </c>
      <c r="X297" s="37" t="inlineStr">
        <is>
          <t>Alta</t>
        </is>
      </c>
      <c r="Y297" s="39" t="inlineStr">
        <is>
          <t>Homologado – confianza Alta</t>
        </is>
      </c>
      <c r="Z297" s="38" t="inlineStr">
        <is>
          <t>Dar de baja en SAP</t>
        </is>
      </c>
      <c r="AA297" s="39" t="inlineStr">
        <is>
          <t>MED72</t>
        </is>
      </c>
      <c r="AB297" s="39" t="inlineStr">
        <is>
          <t>Enalapril Comp x 10 mg</t>
        </is>
      </c>
      <c r="AC297" s="39" t="inlineStr">
        <is>
          <t>Homologación por código Avain (master M04-003)</t>
        </is>
      </c>
      <c r="AD297" s="39" t="inlineStr">
        <is>
          <t>No</t>
        </is>
      </c>
      <c r="AE297" s="39" t="n"/>
      <c r="AF297" s="39" t="inlineStr">
        <is>
          <t>Sí</t>
        </is>
      </c>
      <c r="AG297" s="39" t="inlineStr">
        <is>
          <t>M04-003</t>
        </is>
      </c>
      <c r="AH297" s="51" t="n"/>
      <c r="AI297" s="51" t="n"/>
      <c r="AJ297" s="51" t="n"/>
      <c r="AK297" s="52" t="n">
        <v>112.9981538461539</v>
      </c>
      <c r="AL297" s="52" t="n"/>
      <c r="AM297" s="52" t="n"/>
      <c r="AN297" s="39" t="n"/>
      <c r="AO297" s="39" t="inlineStr">
        <is>
          <t>La cantidad física del material se imputó en la fila 160 (primera fila del material). Homologación: confianza base Alta + confianza SAP Alta → Alta. El material ocupa 2 filas en la hoja 1120 SJ (lote/almacén). La cantidad SAP y la física de esta vista son el total del material.</t>
        </is>
      </c>
    </row>
    <row r="298">
      <c r="A298" s="5" t="inlineStr">
        <is>
          <t>1005142</t>
        </is>
      </c>
      <c r="B298" s="5" t="inlineStr">
        <is>
          <t>KLONADRYL ANT 50MG COMP</t>
        </is>
      </c>
      <c r="C298" s="5" t="inlineStr">
        <is>
          <t>00000</t>
        </is>
      </c>
      <c r="D298" s="5" t="inlineStr">
        <is>
          <t>033</t>
        </is>
      </c>
      <c r="E298" s="5" t="inlineStr">
        <is>
          <t>ZMED</t>
        </is>
      </c>
      <c r="F298" s="5" t="inlineStr">
        <is>
          <t>1120</t>
        </is>
      </c>
      <c r="G298" s="5" t="inlineStr">
        <is>
          <t>2021</t>
        </is>
      </c>
      <c r="H298" s="5" t="inlineStr">
        <is>
          <t>C/U</t>
        </is>
      </c>
      <c r="I298" s="6" t="n">
        <v>30</v>
      </c>
      <c r="J298" s="6" t="n">
        <v>0</v>
      </c>
      <c r="K298" s="5" t="inlineStr">
        <is>
          <t>ARS</t>
        </is>
      </c>
      <c r="L298" s="48" t="n">
        <v>0</v>
      </c>
      <c r="M298" s="48" t="n">
        <v>2451</v>
      </c>
      <c r="N298" s="5">
        <f>IFERROR(VLOOKUP(E298,[1]Total!$D$1:$M$446,10,0),0)</f>
        <v/>
      </c>
      <c r="O298" s="11">
        <f>M298/SUM($M$2:$M$679)</f>
        <v/>
      </c>
      <c r="P298" s="49">
        <f>IFERROR(M298/I298,0)</f>
        <v/>
      </c>
      <c r="Q298" s="50" t="n"/>
      <c r="R298" s="8">
        <f>I298-Q298</f>
        <v/>
      </c>
      <c r="S298" s="49">
        <f>$AK298*R298</f>
        <v/>
      </c>
      <c r="U298" s="39" t="inlineStr">
        <is>
          <t>Stock SAP</t>
        </is>
      </c>
      <c r="V298" s="39" t="inlineStr">
        <is>
          <t>Medicamentos</t>
        </is>
      </c>
      <c r="W298" s="39" t="inlineStr">
        <is>
          <t>Dentro del alcance</t>
        </is>
      </c>
      <c r="X298" s="39" t="n"/>
      <c r="Y298" s="39" t="inlineStr">
        <is>
          <t>Sin recuento físico en el inventario de Avain</t>
        </is>
      </c>
      <c r="Z298" s="40" t="inlineStr">
        <is>
          <t>Sin recuento físico</t>
        </is>
      </c>
      <c r="AA298" s="39" t="n"/>
      <c r="AB298" s="39" t="n"/>
      <c r="AC298" s="39" t="n"/>
      <c r="AD298" s="39" t="n"/>
      <c r="AE298" s="39" t="n"/>
      <c r="AF298" s="39" t="n"/>
      <c r="AG298" s="39" t="n"/>
      <c r="AH298" s="51" t="n"/>
      <c r="AI298" s="51" t="n"/>
      <c r="AJ298" s="51" t="n"/>
      <c r="AK298" s="52" t="n">
        <v>81.7</v>
      </c>
      <c r="AL298" s="52" t="n"/>
      <c r="AM298" s="52" t="n"/>
      <c r="AN298" s="39" t="n"/>
      <c r="AO298" s="39" t="inlineStr">
        <is>
          <t>El material ocupa 2 filas en la hoja 1120 SJ (lote/almacén). La cantidad SAP y la física de esta vista son el total del material.</t>
        </is>
      </c>
    </row>
    <row r="299">
      <c r="A299" s="5" t="inlineStr">
        <is>
          <t>1005144</t>
        </is>
      </c>
      <c r="B299" s="5" t="inlineStr">
        <is>
          <t>VASELINA SOLIDA POR 50 GRS</t>
        </is>
      </c>
      <c r="C299" s="5" t="inlineStr">
        <is>
          <t>00000</t>
        </is>
      </c>
      <c r="D299" s="5" t="inlineStr">
        <is>
          <t>033</t>
        </is>
      </c>
      <c r="E299" s="5" t="inlineStr">
        <is>
          <t>ZMED</t>
        </is>
      </c>
      <c r="F299" s="5" t="inlineStr">
        <is>
          <t>1120</t>
        </is>
      </c>
      <c r="G299" s="5" t="inlineStr">
        <is>
          <t>2021</t>
        </is>
      </c>
      <c r="H299" s="5" t="inlineStr">
        <is>
          <t>C/U</t>
        </is>
      </c>
      <c r="I299" s="6" t="n">
        <v>30</v>
      </c>
      <c r="J299" s="6" t="n">
        <v>0</v>
      </c>
      <c r="K299" s="5" t="inlineStr">
        <is>
          <t>ARS</t>
        </is>
      </c>
      <c r="L299" s="48" t="n">
        <v>0</v>
      </c>
      <c r="M299" s="48" t="n">
        <v>36450</v>
      </c>
      <c r="N299" s="5">
        <f>IFERROR(VLOOKUP(E299,[1]Total!$D$1:$M$446,10,0),0)</f>
        <v/>
      </c>
      <c r="O299" s="11">
        <f>M299/SUM($M$2:$M$679)</f>
        <v/>
      </c>
      <c r="P299" s="49">
        <f>IFERROR(M299/I299,0)</f>
        <v/>
      </c>
      <c r="Q299" s="50" t="n">
        <v>2</v>
      </c>
      <c r="R299" s="8">
        <f>I299-Q299</f>
        <v/>
      </c>
      <c r="S299" s="49">
        <f>$AK299*R299</f>
        <v/>
      </c>
      <c r="U299" s="39" t="inlineStr">
        <is>
          <t>Stock SAP</t>
        </is>
      </c>
      <c r="V299" s="39" t="inlineStr">
        <is>
          <t>Medicamentos</t>
        </is>
      </c>
      <c r="W299" s="39" t="inlineStr">
        <is>
          <t>Dentro del alcance</t>
        </is>
      </c>
      <c r="X299" s="38" t="inlineStr">
        <is>
          <t>Baja</t>
        </is>
      </c>
      <c r="Y299" s="39" t="inlineStr">
        <is>
          <t>Homologado – confianza Baja – pendiente de validación</t>
        </is>
      </c>
      <c r="Z299" s="38" t="inlineStr">
        <is>
          <t>Dar de baja en SAP</t>
        </is>
      </c>
      <c r="AA299" s="39" t="inlineStr">
        <is>
          <t>DESC165</t>
        </is>
      </c>
      <c r="AB299" s="39" t="inlineStr">
        <is>
          <t>Vaselina Solida x 60gr</t>
        </is>
      </c>
      <c r="AC299" s="39" t="inlineStr">
        <is>
          <t>Cruce por nomenclatura SAP</t>
        </is>
      </c>
      <c r="AD299" s="39" t="inlineStr">
        <is>
          <t>No</t>
        </is>
      </c>
      <c r="AE299" s="39" t="n"/>
      <c r="AF299" s="39" t="inlineStr">
        <is>
          <t>No</t>
        </is>
      </c>
      <c r="AG299" s="39" t="n"/>
      <c r="AH299" s="51" t="n">
        <v>85</v>
      </c>
      <c r="AI299" s="51">
        <f>Q299</f>
        <v/>
      </c>
      <c r="AJ299" s="51">
        <f>$AH299-$AI299</f>
        <v/>
      </c>
      <c r="AK299" s="52" t="n">
        <v>1215</v>
      </c>
      <c r="AL299" s="52">
        <f>$AJ299*$AK299</f>
        <v/>
      </c>
      <c r="AM299" s="52">
        <f>$AI299*$AK299</f>
        <v/>
      </c>
      <c r="AN299" s="39" t="n"/>
      <c r="AO299" s="39" t="inlineStr">
        <is>
          <t>Cruce por nomenclatura: dosis/presentación distinta (60000MG vs 50000MG); similitud 0.74. El material ocupa 3 filas en la hoja 1120 SJ (lote/almacén). La cantidad SAP y la física de esta vista son el total del material.</t>
        </is>
      </c>
    </row>
    <row r="300">
      <c r="A300" s="5" t="inlineStr">
        <is>
          <t>1005144</t>
        </is>
      </c>
      <c r="B300" s="5" t="inlineStr">
        <is>
          <t>VASELINA SOLIDA POR 50 GRS</t>
        </is>
      </c>
      <c r="C300" s="5" t="inlineStr">
        <is>
          <t>VS161020</t>
        </is>
      </c>
      <c r="D300" s="5" t="inlineStr">
        <is>
          <t>033</t>
        </is>
      </c>
      <c r="E300" s="5" t="inlineStr">
        <is>
          <t>ZMED</t>
        </is>
      </c>
      <c r="F300" s="5" t="inlineStr">
        <is>
          <t>1120</t>
        </is>
      </c>
      <c r="G300" s="5" t="inlineStr">
        <is>
          <t>2021</t>
        </is>
      </c>
      <c r="H300" s="5" t="inlineStr">
        <is>
          <t>C/U</t>
        </is>
      </c>
      <c r="I300" s="6" t="n">
        <v>30</v>
      </c>
      <c r="J300" s="6" t="n">
        <v>0</v>
      </c>
      <c r="K300" s="5" t="inlineStr">
        <is>
          <t>ARS</t>
        </is>
      </c>
      <c r="L300" s="48" t="n">
        <v>0</v>
      </c>
      <c r="M300" s="48" t="n">
        <v>36450</v>
      </c>
      <c r="N300" s="5">
        <f>IFERROR(VLOOKUP(E300,[1]Total!$D$1:$M$446,10,0),0)</f>
        <v/>
      </c>
      <c r="O300" s="11">
        <f>M300/SUM($M$2:$M$679)</f>
        <v/>
      </c>
      <c r="P300" s="49">
        <f>IFERROR(M300/I300,0)</f>
        <v/>
      </c>
      <c r="Q300" s="50" t="n"/>
      <c r="R300" s="8">
        <f>I300-Q300</f>
        <v/>
      </c>
      <c r="S300" s="49">
        <f>$AK300*R300</f>
        <v/>
      </c>
      <c r="U300" s="39" t="inlineStr">
        <is>
          <t>Stock SAP</t>
        </is>
      </c>
      <c r="V300" s="39" t="inlineStr">
        <is>
          <t>Medicamentos</t>
        </is>
      </c>
      <c r="W300" s="39" t="inlineStr">
        <is>
          <t>Dentro del alcance</t>
        </is>
      </c>
      <c r="X300" s="38" t="inlineStr">
        <is>
          <t>Baja</t>
        </is>
      </c>
      <c r="Y300" s="39" t="inlineStr">
        <is>
          <t>Homologado – confianza Baja – pendiente de validación</t>
        </is>
      </c>
      <c r="Z300" s="38" t="inlineStr">
        <is>
          <t>Dar de baja en SAP</t>
        </is>
      </c>
      <c r="AA300" s="39" t="inlineStr">
        <is>
          <t>DESC165</t>
        </is>
      </c>
      <c r="AB300" s="39" t="inlineStr">
        <is>
          <t>Vaselina Solida x 60gr</t>
        </is>
      </c>
      <c r="AC300" s="39" t="inlineStr">
        <is>
          <t>Cruce por nomenclatura SAP</t>
        </is>
      </c>
      <c r="AD300" s="39" t="inlineStr">
        <is>
          <t>No</t>
        </is>
      </c>
      <c r="AE300" s="39" t="n"/>
      <c r="AF300" s="39" t="inlineStr">
        <is>
          <t>No</t>
        </is>
      </c>
      <c r="AG300" s="39" t="n"/>
      <c r="AH300" s="51" t="n"/>
      <c r="AI300" s="51" t="n"/>
      <c r="AJ300" s="51" t="n"/>
      <c r="AK300" s="52" t="n">
        <v>1215</v>
      </c>
      <c r="AL300" s="52" t="n"/>
      <c r="AM300" s="52" t="n"/>
      <c r="AN300" s="39" t="n"/>
      <c r="AO300" s="39" t="inlineStr">
        <is>
          <t>La cantidad física del material se imputó en la fila 299 (primera fila del material). Cruce por nomenclatura: dosis/presentación distinta (60000MG vs 50000MG); similitud 0.74. El material ocupa 3 filas en la hoja 1120 SJ (lote/almacén). La cantidad SAP y la física de esta vista son el total del material.</t>
        </is>
      </c>
    </row>
    <row r="301">
      <c r="A301" s="5" t="inlineStr">
        <is>
          <t>1005292</t>
        </is>
      </c>
      <c r="B301" s="5" t="inlineStr">
        <is>
          <t>BISOPROLOL 5MG X 10COMP</t>
        </is>
      </c>
      <c r="C301" s="5" t="inlineStr">
        <is>
          <t>00000</t>
        </is>
      </c>
      <c r="D301" s="5" t="inlineStr">
        <is>
          <t>033</t>
        </is>
      </c>
      <c r="E301" s="5" t="inlineStr">
        <is>
          <t>ZMED</t>
        </is>
      </c>
      <c r="F301" s="5" t="inlineStr">
        <is>
          <t>1120</t>
        </is>
      </c>
      <c r="G301" s="5" t="inlineStr">
        <is>
          <t>2021</t>
        </is>
      </c>
      <c r="H301" s="5" t="inlineStr">
        <is>
          <t>C/U</t>
        </is>
      </c>
      <c r="I301" s="6" t="n">
        <v>30</v>
      </c>
      <c r="J301" s="6" t="n">
        <v>0</v>
      </c>
      <c r="K301" s="5" t="inlineStr">
        <is>
          <t>ARS</t>
        </is>
      </c>
      <c r="L301" s="48" t="n">
        <v>0</v>
      </c>
      <c r="M301" s="48" t="n">
        <v>3458.7</v>
      </c>
      <c r="N301" s="5">
        <f>IFERROR(VLOOKUP(E301,[1]Total!$D$1:$M$446,10,0),0)</f>
        <v/>
      </c>
      <c r="O301" s="11">
        <f>M301/SUM($M$2:$M$679)</f>
        <v/>
      </c>
      <c r="P301" s="49">
        <f>IFERROR(M301/I301,0)</f>
        <v/>
      </c>
      <c r="Q301" s="50" t="n"/>
      <c r="R301" s="8">
        <f>I301-Q301</f>
        <v/>
      </c>
      <c r="S301" s="49">
        <f>$AK301*R301</f>
        <v/>
      </c>
      <c r="U301" s="39" t="inlineStr">
        <is>
          <t>Stock SAP</t>
        </is>
      </c>
      <c r="V301" s="39" t="inlineStr">
        <is>
          <t>Medicamentos</t>
        </is>
      </c>
      <c r="W301" s="39" t="inlineStr">
        <is>
          <t>Dentro del alcance</t>
        </is>
      </c>
      <c r="X301" s="39" t="n"/>
      <c r="Y301" s="39" t="inlineStr">
        <is>
          <t>Sin recuento físico en el inventario de Avain</t>
        </is>
      </c>
      <c r="Z301" s="40" t="inlineStr">
        <is>
          <t>Sin recuento físico</t>
        </is>
      </c>
      <c r="AA301" s="39" t="n"/>
      <c r="AB301" s="39" t="n"/>
      <c r="AC301" s="39" t="n"/>
      <c r="AD301" s="39" t="n"/>
      <c r="AE301" s="39" t="n"/>
      <c r="AF301" s="39" t="n"/>
      <c r="AG301" s="39" t="n"/>
      <c r="AH301" s="51" t="n">
        <v>30</v>
      </c>
      <c r="AI301" s="51">
        <f>Q301</f>
        <v/>
      </c>
      <c r="AJ301" s="51">
        <f>$AH301-$AI301</f>
        <v/>
      </c>
      <c r="AK301" s="52" t="n">
        <v>115.29</v>
      </c>
      <c r="AL301" s="52">
        <f>$AJ301*$AK301</f>
        <v/>
      </c>
      <c r="AM301" s="52">
        <f>$AI301*$AK301</f>
        <v/>
      </c>
      <c r="AN301" s="39" t="n"/>
      <c r="AO301" s="39" t="n"/>
    </row>
    <row r="302">
      <c r="A302" s="5" t="inlineStr">
        <is>
          <t>1005301</t>
        </is>
      </c>
      <c r="B302" s="5" t="inlineStr">
        <is>
          <t>BICARBONATO DE SODIO 20GRS</t>
        </is>
      </c>
      <c r="C302" s="5" t="inlineStr">
        <is>
          <t>00000</t>
        </is>
      </c>
      <c r="D302" s="5" t="inlineStr">
        <is>
          <t>033</t>
        </is>
      </c>
      <c r="E302" s="5" t="inlineStr">
        <is>
          <t>ZMED</t>
        </is>
      </c>
      <c r="F302" s="5" t="inlineStr">
        <is>
          <t>1120</t>
        </is>
      </c>
      <c r="G302" s="5" t="inlineStr">
        <is>
          <t>2021</t>
        </is>
      </c>
      <c r="H302" s="5" t="inlineStr">
        <is>
          <t>C/U</t>
        </is>
      </c>
      <c r="I302" s="6" t="n">
        <v>30</v>
      </c>
      <c r="J302" s="6" t="n">
        <v>0</v>
      </c>
      <c r="K302" s="5" t="inlineStr">
        <is>
          <t>ARS</t>
        </is>
      </c>
      <c r="L302" s="48" t="n">
        <v>0</v>
      </c>
      <c r="M302" s="48" t="n">
        <v>8850</v>
      </c>
      <c r="N302" s="5">
        <f>IFERROR(VLOOKUP(E302,[1]Total!$D$1:$M$446,10,0),0)</f>
        <v/>
      </c>
      <c r="O302" s="11">
        <f>M302/SUM($M$2:$M$679)</f>
        <v/>
      </c>
      <c r="P302" s="49">
        <f>IFERROR(M302/I302,0)</f>
        <v/>
      </c>
      <c r="Q302" s="50" t="n"/>
      <c r="R302" s="8">
        <f>I302-Q302</f>
        <v/>
      </c>
      <c r="S302" s="49">
        <f>$AK302*R302</f>
        <v/>
      </c>
      <c r="U302" s="39" t="inlineStr">
        <is>
          <t>Stock SAP</t>
        </is>
      </c>
      <c r="V302" s="39" t="inlineStr">
        <is>
          <t>Medicamentos</t>
        </is>
      </c>
      <c r="W302" s="39" t="inlineStr">
        <is>
          <t>Dentro del alcance</t>
        </is>
      </c>
      <c r="X302" s="39" t="n"/>
      <c r="Y302" s="39" t="inlineStr">
        <is>
          <t>Sin recuento físico en el inventario de Avain</t>
        </is>
      </c>
      <c r="Z302" s="40" t="inlineStr">
        <is>
          <t>Sin recuento físico</t>
        </is>
      </c>
      <c r="AA302" s="39" t="n"/>
      <c r="AB302" s="39" t="n"/>
      <c r="AC302" s="39" t="n"/>
      <c r="AD302" s="39" t="n"/>
      <c r="AE302" s="39" t="n"/>
      <c r="AF302" s="39" t="n"/>
      <c r="AG302" s="39" t="n"/>
      <c r="AH302" s="51" t="n">
        <v>30</v>
      </c>
      <c r="AI302" s="51">
        <f>Q302</f>
        <v/>
      </c>
      <c r="AJ302" s="51">
        <f>$AH302-$AI302</f>
        <v/>
      </c>
      <c r="AK302" s="52" t="n">
        <v>295</v>
      </c>
      <c r="AL302" s="52">
        <f>$AJ302*$AK302</f>
        <v/>
      </c>
      <c r="AM302" s="52">
        <f>$AI302*$AK302</f>
        <v/>
      </c>
      <c r="AN302" s="39" t="n"/>
      <c r="AO302" s="39" t="n"/>
    </row>
    <row r="303">
      <c r="A303" s="5" t="inlineStr">
        <is>
          <t>2000014</t>
        </is>
      </c>
      <c r="B303" s="5" t="inlineStr">
        <is>
          <t>DESCARTADOR DE PUNZANTES CHICO DE 1/2LT</t>
        </is>
      </c>
      <c r="C303" s="5" t="n"/>
      <c r="D303" s="5" t="inlineStr">
        <is>
          <t>033</t>
        </is>
      </c>
      <c r="E303" s="5" t="inlineStr">
        <is>
          <t>ZDES</t>
        </is>
      </c>
      <c r="F303" s="5" t="inlineStr">
        <is>
          <t>1120</t>
        </is>
      </c>
      <c r="G303" s="5" t="inlineStr">
        <is>
          <t>2021</t>
        </is>
      </c>
      <c r="H303" s="5" t="inlineStr">
        <is>
          <t>C/U</t>
        </is>
      </c>
      <c r="I303" s="6" t="n">
        <v>30</v>
      </c>
      <c r="J303" s="6" t="n">
        <v>0</v>
      </c>
      <c r="K303" s="5" t="inlineStr">
        <is>
          <t>ARS</t>
        </is>
      </c>
      <c r="L303" s="48" t="n">
        <v>0</v>
      </c>
      <c r="M303" s="48" t="n">
        <v>49191.9</v>
      </c>
      <c r="N303" s="5">
        <f>IFERROR(VLOOKUP(E303,[1]Total!$D$1:$M$446,10,0),0)</f>
        <v/>
      </c>
      <c r="O303" s="11">
        <f>M303/SUM($M$2:$M$679)</f>
        <v/>
      </c>
      <c r="P303" s="49">
        <f>IFERROR(M303/I303,0)</f>
        <v/>
      </c>
      <c r="Q303" s="50" t="n">
        <v>4</v>
      </c>
      <c r="R303" s="8">
        <f>I303-Q303</f>
        <v/>
      </c>
      <c r="S303" s="49">
        <f>$AK303*R303</f>
        <v/>
      </c>
      <c r="U303" s="39" t="inlineStr">
        <is>
          <t>Stock SAP</t>
        </is>
      </c>
      <c r="V303" s="39" t="inlineStr">
        <is>
          <t>Descartables</t>
        </is>
      </c>
      <c r="W303" s="39" t="inlineStr">
        <is>
          <t>Dentro del alcance</t>
        </is>
      </c>
      <c r="X303" s="38" t="inlineStr">
        <is>
          <t>Baja</t>
        </is>
      </c>
      <c r="Y303" s="39" t="inlineStr">
        <is>
          <t>Homologado – confianza Baja – pendiente de validación</t>
        </is>
      </c>
      <c r="Z303" s="38" t="inlineStr">
        <is>
          <t>Dar de baja en SAP</t>
        </is>
      </c>
      <c r="AA303" s="39" t="inlineStr">
        <is>
          <t>DESC54</t>
        </is>
      </c>
      <c r="AB303" s="39" t="inlineStr">
        <is>
          <t>Descartador Grande</t>
        </is>
      </c>
      <c r="AC303" s="39" t="inlineStr">
        <is>
          <t>Homologación por código Avain (master D-157)</t>
        </is>
      </c>
      <c r="AD303" s="39" t="inlineStr">
        <is>
          <t>No</t>
        </is>
      </c>
      <c r="AE303" s="39" t="n"/>
      <c r="AF303" s="39" t="inlineStr">
        <is>
          <t>Sí</t>
        </is>
      </c>
      <c r="AG303" s="39" t="inlineStr">
        <is>
          <t>D-157</t>
        </is>
      </c>
      <c r="AH303" s="51" t="n">
        <v>30</v>
      </c>
      <c r="AI303" s="51">
        <f>Q303</f>
        <v/>
      </c>
      <c r="AJ303" s="51">
        <f>$AH303-$AI303</f>
        <v/>
      </c>
      <c r="AK303" s="52" t="n">
        <v>1639.73</v>
      </c>
      <c r="AL303" s="52">
        <f>$AJ303*$AK303</f>
        <v/>
      </c>
      <c r="AM303" s="52">
        <f>$AI303*$AK303</f>
        <v/>
      </c>
      <c r="AN303" s="39" t="n"/>
      <c r="AO303" s="39" t="inlineStr">
        <is>
          <t>Homologación: confianza base Alta + confianza SAP Media → Media. La nomenclatura del material imputado no respalda por sí sola la equivalencia (similitud 0.40); el vínculo proviene sólo de la homologación. Nivel degradado a Baja. Otros códigos SAP del master no están en el stock de este centro: 1005328.</t>
        </is>
      </c>
    </row>
    <row r="304">
      <c r="A304" s="5" t="inlineStr">
        <is>
          <t>1001195</t>
        </is>
      </c>
      <c r="B304" s="5" t="inlineStr">
        <is>
          <t>Omeprazol 20mg x14 caps</t>
        </is>
      </c>
      <c r="C304" s="5" t="inlineStr">
        <is>
          <t>25J253</t>
        </is>
      </c>
      <c r="D304" s="5" t="inlineStr">
        <is>
          <t>MEGE</t>
        </is>
      </c>
      <c r="E304" s="5" t="inlineStr">
        <is>
          <t>ZMED</t>
        </is>
      </c>
      <c r="F304" s="5" t="inlineStr">
        <is>
          <t>1120</t>
        </is>
      </c>
      <c r="G304" s="5" t="inlineStr">
        <is>
          <t>2021</t>
        </is>
      </c>
      <c r="H304" s="5" t="inlineStr">
        <is>
          <t>C/U</t>
        </is>
      </c>
      <c r="I304" s="6" t="n">
        <v>29</v>
      </c>
      <c r="J304" s="6" t="n">
        <v>0</v>
      </c>
      <c r="K304" s="5" t="inlineStr">
        <is>
          <t>ARS</t>
        </is>
      </c>
      <c r="L304" s="48" t="n">
        <v>0</v>
      </c>
      <c r="M304" s="48" t="n">
        <v>7515.73</v>
      </c>
      <c r="N304" s="5">
        <f>IFERROR(VLOOKUP(E304,[1]Total!$D$1:$M$446,10,0),0)</f>
        <v/>
      </c>
      <c r="O304" s="11">
        <f>M304/SUM($M$2:$M$679)</f>
        <v/>
      </c>
      <c r="P304" s="49">
        <f>IFERROR(M304/I304,0)</f>
        <v/>
      </c>
      <c r="Q304" s="50" t="n"/>
      <c r="R304" s="8">
        <f>I304-Q304</f>
        <v/>
      </c>
      <c r="S304" s="49">
        <f>$AK304*R304</f>
        <v/>
      </c>
      <c r="U304" s="39" t="inlineStr">
        <is>
          <t>Stock SAP</t>
        </is>
      </c>
      <c r="V304" s="39" t="inlineStr">
        <is>
          <t>Medicamentos</t>
        </is>
      </c>
      <c r="W304" s="39" t="inlineStr">
        <is>
          <t>Dentro del alcance</t>
        </is>
      </c>
      <c r="X304" s="39" t="n"/>
      <c r="Y304" s="39" t="inlineStr">
        <is>
          <t>Sin recuento físico en el inventario de Avain</t>
        </is>
      </c>
      <c r="Z304" s="40" t="inlineStr">
        <is>
          <t>Sin recuento físico</t>
        </is>
      </c>
      <c r="AA304" s="39" t="n"/>
      <c r="AB304" s="39" t="n"/>
      <c r="AC304" s="39" t="n"/>
      <c r="AD304" s="39" t="n"/>
      <c r="AE304" s="39" t="n"/>
      <c r="AF304" s="39" t="n"/>
      <c r="AG304" s="39" t="n"/>
      <c r="AH304" s="51" t="n"/>
      <c r="AI304" s="51" t="n"/>
      <c r="AJ304" s="51" t="n"/>
      <c r="AK304" s="52" t="n">
        <v>259.1629811320755</v>
      </c>
      <c r="AL304" s="52" t="n"/>
      <c r="AM304" s="52" t="n"/>
      <c r="AN304" s="39" t="n"/>
      <c r="AO304" s="39" t="inlineStr">
        <is>
          <t>El material ocupa 4 filas en la hoja 1120 SJ (lote/almacén). La cantidad SAP y la física de esta vista son el total del material.</t>
        </is>
      </c>
    </row>
    <row r="305">
      <c r="A305" s="5" t="inlineStr">
        <is>
          <t>1005233</t>
        </is>
      </c>
      <c r="B305" s="5" t="inlineStr">
        <is>
          <t>ATENOLOL 50MG X 10COMP</t>
        </is>
      </c>
      <c r="C305" s="5" t="inlineStr">
        <is>
          <t>00000</t>
        </is>
      </c>
      <c r="D305" s="5" t="inlineStr">
        <is>
          <t>033</t>
        </is>
      </c>
      <c r="E305" s="5" t="inlineStr">
        <is>
          <t>ZMED</t>
        </is>
      </c>
      <c r="F305" s="5" t="inlineStr">
        <is>
          <t>1120</t>
        </is>
      </c>
      <c r="G305" s="5" t="inlineStr">
        <is>
          <t>2021</t>
        </is>
      </c>
      <c r="H305" s="5" t="inlineStr">
        <is>
          <t>C/U</t>
        </is>
      </c>
      <c r="I305" s="6" t="n">
        <v>29</v>
      </c>
      <c r="J305" s="6" t="n">
        <v>0</v>
      </c>
      <c r="K305" s="5" t="inlineStr">
        <is>
          <t>ARS</t>
        </is>
      </c>
      <c r="L305" s="48" t="n">
        <v>0</v>
      </c>
      <c r="M305" s="48" t="n">
        <v>23209.16</v>
      </c>
      <c r="N305" s="5">
        <f>IFERROR(VLOOKUP(E305,[1]Total!$D$1:$M$446,10,0),0)</f>
        <v/>
      </c>
      <c r="O305" s="11">
        <f>M305/SUM($M$2:$M$679)</f>
        <v/>
      </c>
      <c r="P305" s="49">
        <f>IFERROR(M305/I305,0)</f>
        <v/>
      </c>
      <c r="Q305" s="50" t="n"/>
      <c r="R305" s="8">
        <f>I305-Q305</f>
        <v/>
      </c>
      <c r="S305" s="49">
        <f>$AK305*R305</f>
        <v/>
      </c>
      <c r="U305" s="39" t="inlineStr">
        <is>
          <t>Stock SAP</t>
        </is>
      </c>
      <c r="V305" s="39" t="inlineStr">
        <is>
          <t>Medicamentos</t>
        </is>
      </c>
      <c r="W305" s="39" t="inlineStr">
        <is>
          <t>Dentro del alcance</t>
        </is>
      </c>
      <c r="X305" s="39" t="n"/>
      <c r="Y305" s="39" t="inlineStr">
        <is>
          <t>Sin recuento físico en el inventario de Avain</t>
        </is>
      </c>
      <c r="Z305" s="40" t="inlineStr">
        <is>
          <t>Sin recuento físico</t>
        </is>
      </c>
      <c r="AA305" s="39" t="n"/>
      <c r="AB305" s="39" t="n"/>
      <c r="AC305" s="39" t="n"/>
      <c r="AD305" s="39" t="n"/>
      <c r="AE305" s="39" t="n"/>
      <c r="AF305" s="39" t="n"/>
      <c r="AG305" s="39" t="n"/>
      <c r="AH305" s="51" t="n">
        <v>29</v>
      </c>
      <c r="AI305" s="51">
        <f>Q305</f>
        <v/>
      </c>
      <c r="AJ305" s="51">
        <f>$AH305-$AI305</f>
        <v/>
      </c>
      <c r="AK305" s="52" t="n">
        <v>800.3158620689655</v>
      </c>
      <c r="AL305" s="52">
        <f>$AJ305*$AK305</f>
        <v/>
      </c>
      <c r="AM305" s="52">
        <f>$AI305*$AK305</f>
        <v/>
      </c>
      <c r="AN305" s="39" t="n"/>
      <c r="AO305" s="39" t="n"/>
    </row>
    <row r="306">
      <c r="A306" s="5" t="inlineStr">
        <is>
          <t>2000484</t>
        </is>
      </c>
      <c r="B306" s="5" t="inlineStr">
        <is>
          <t>SUJETADOR C/VELCRO LARGO</t>
        </is>
      </c>
      <c r="C306" s="5" t="n"/>
      <c r="D306" s="5" t="inlineStr">
        <is>
          <t>033</t>
        </is>
      </c>
      <c r="E306" s="5" t="inlineStr">
        <is>
          <t>ZDES</t>
        </is>
      </c>
      <c r="F306" s="5" t="inlineStr">
        <is>
          <t>1120</t>
        </is>
      </c>
      <c r="G306" s="5" t="inlineStr">
        <is>
          <t>2021</t>
        </is>
      </c>
      <c r="H306" s="5" t="inlineStr">
        <is>
          <t>C/U</t>
        </is>
      </c>
      <c r="I306" s="6" t="n">
        <v>28</v>
      </c>
      <c r="J306" s="6" t="n">
        <v>0</v>
      </c>
      <c r="K306" s="5" t="inlineStr">
        <is>
          <t>ARS</t>
        </is>
      </c>
      <c r="L306" s="48" t="n">
        <v>0</v>
      </c>
      <c r="M306" s="48" t="n">
        <v>260600.01</v>
      </c>
      <c r="N306" s="5">
        <f>IFERROR(VLOOKUP(E306,[1]Total!$D$1:$M$446,10,0),0)</f>
        <v/>
      </c>
      <c r="O306" s="11">
        <f>M306/SUM($M$2:$M$679)</f>
        <v/>
      </c>
      <c r="P306" s="49">
        <f>IFERROR(M306/I306,0)</f>
        <v/>
      </c>
      <c r="Q306" s="50" t="n"/>
      <c r="R306" s="8">
        <f>I306-Q306</f>
        <v/>
      </c>
      <c r="S306" s="49">
        <f>$AK306*R306</f>
        <v/>
      </c>
      <c r="U306" s="39" t="inlineStr">
        <is>
          <t>Stock SAP</t>
        </is>
      </c>
      <c r="V306" s="39" t="inlineStr">
        <is>
          <t>Descartables</t>
        </is>
      </c>
      <c r="W306" s="39" t="inlineStr">
        <is>
          <t>Dentro del alcance</t>
        </is>
      </c>
      <c r="X306" s="39" t="n"/>
      <c r="Y306" s="39" t="inlineStr">
        <is>
          <t>Sin recuento físico en el inventario de Avain</t>
        </is>
      </c>
      <c r="Z306" s="40" t="inlineStr">
        <is>
          <t>Sin recuento físico</t>
        </is>
      </c>
      <c r="AA306" s="39" t="n"/>
      <c r="AB306" s="39" t="n"/>
      <c r="AC306" s="39" t="n"/>
      <c r="AD306" s="39" t="n"/>
      <c r="AE306" s="39" t="n"/>
      <c r="AF306" s="39" t="n"/>
      <c r="AG306" s="39" t="n"/>
      <c r="AH306" s="51" t="n">
        <v>28</v>
      </c>
      <c r="AI306" s="51">
        <f>Q306</f>
        <v/>
      </c>
      <c r="AJ306" s="51">
        <f>$AH306-$AI306</f>
        <v/>
      </c>
      <c r="AK306" s="52" t="n">
        <v>9307.143214285714</v>
      </c>
      <c r="AL306" s="52">
        <f>$AJ306*$AK306</f>
        <v/>
      </c>
      <c r="AM306" s="52">
        <f>$AI306*$AK306</f>
        <v/>
      </c>
      <c r="AN306" s="39" t="n"/>
      <c r="AO306" s="39" t="n"/>
    </row>
    <row r="307">
      <c r="A307" s="5" t="inlineStr">
        <is>
          <t>1000524</t>
        </is>
      </c>
      <c r="B307" s="5" t="inlineStr">
        <is>
          <t>OMEPRAZOL DE 40 MG AMPOLLAS</t>
        </is>
      </c>
      <c r="C307" s="5" t="inlineStr">
        <is>
          <t>T9444</t>
        </is>
      </c>
      <c r="D307" s="5" t="inlineStr">
        <is>
          <t>033</t>
        </is>
      </c>
      <c r="E307" s="5" t="inlineStr">
        <is>
          <t>ZMED</t>
        </is>
      </c>
      <c r="F307" s="5" t="inlineStr">
        <is>
          <t>1120</t>
        </is>
      </c>
      <c r="G307" s="5" t="inlineStr">
        <is>
          <t>2021</t>
        </is>
      </c>
      <c r="H307" s="5" t="inlineStr">
        <is>
          <t>C/U</t>
        </is>
      </c>
      <c r="I307" s="6" t="n">
        <v>27</v>
      </c>
      <c r="J307" s="6" t="n">
        <v>0</v>
      </c>
      <c r="K307" s="5" t="inlineStr">
        <is>
          <t>ARS</t>
        </is>
      </c>
      <c r="L307" s="48" t="n">
        <v>0</v>
      </c>
      <c r="M307" s="48" t="n">
        <v>62583.85</v>
      </c>
      <c r="N307" s="5">
        <f>IFERROR(VLOOKUP(E307,[1]Total!$D$1:$M$446,10,0),0)</f>
        <v/>
      </c>
      <c r="O307" s="11">
        <f>M307/SUM($M$2:$M$679)</f>
        <v/>
      </c>
      <c r="P307" s="49">
        <f>IFERROR(M307/I307,0)</f>
        <v/>
      </c>
      <c r="Q307" s="50" t="n"/>
      <c r="R307" s="8">
        <f>I307-Q307</f>
        <v/>
      </c>
      <c r="S307" s="49">
        <f>$AK307*R307</f>
        <v/>
      </c>
      <c r="U307" s="39" t="inlineStr">
        <is>
          <t>Stock SAP</t>
        </is>
      </c>
      <c r="V307" s="39" t="inlineStr">
        <is>
          <t>Medicamentos</t>
        </is>
      </c>
      <c r="W307" s="39" t="inlineStr">
        <is>
          <t>Dentro del alcance</t>
        </is>
      </c>
      <c r="X307" s="42" t="inlineStr">
        <is>
          <t>Media</t>
        </is>
      </c>
      <c r="Y307" s="39" t="inlineStr">
        <is>
          <t>Homologado – confianza Media – pendiente de validación</t>
        </is>
      </c>
      <c r="Z307" s="38" t="inlineStr">
        <is>
          <t>Dar de baja en SAP</t>
        </is>
      </c>
      <c r="AA307" s="39" t="inlineStr">
        <is>
          <t>MED147</t>
        </is>
      </c>
      <c r="AB307" s="39" t="inlineStr">
        <is>
          <t>Omeprazol 40 mg Fco amp polvo p/ rest</t>
        </is>
      </c>
      <c r="AC307" s="39" t="inlineStr">
        <is>
          <t>Homologación por código Avain (master M08-006)</t>
        </is>
      </c>
      <c r="AD307" s="39" t="inlineStr">
        <is>
          <t>No</t>
        </is>
      </c>
      <c r="AE307" s="39" t="n"/>
      <c r="AF307" s="39" t="inlineStr">
        <is>
          <t>Sí</t>
        </is>
      </c>
      <c r="AG307" s="39" t="inlineStr">
        <is>
          <t>M08-006</t>
        </is>
      </c>
      <c r="AH307" s="51" t="n"/>
      <c r="AI307" s="51" t="n"/>
      <c r="AJ307" s="51" t="n"/>
      <c r="AK307" s="52" t="n">
        <v>2317.920256410257</v>
      </c>
      <c r="AL307" s="52" t="n"/>
      <c r="AM307" s="52" t="n"/>
      <c r="AN307" s="39" t="n"/>
      <c r="AO307" s="39" t="inlineStr">
        <is>
          <t>La cantidad física del material se imputó en la fila 121 (primera fila del material). Homologación: confianza base Alta + confianza SAP Media → Media. El material ocupa 4 filas en la hoja 1120 SJ (lote/almacén). La cantidad SAP y la física de esta vista son el total del material.</t>
        </is>
      </c>
    </row>
    <row r="308">
      <c r="A308" s="5" t="inlineStr">
        <is>
          <t>1005230</t>
        </is>
      </c>
      <c r="B308" s="5" t="inlineStr">
        <is>
          <t>BETAMETASONA+LORATADINA X 20 COMP</t>
        </is>
      </c>
      <c r="C308" s="5" t="inlineStr">
        <is>
          <t>00000</t>
        </is>
      </c>
      <c r="D308" s="5" t="inlineStr">
        <is>
          <t>033</t>
        </is>
      </c>
      <c r="E308" s="5" t="inlineStr">
        <is>
          <t>ZMED</t>
        </is>
      </c>
      <c r="F308" s="5" t="inlineStr">
        <is>
          <t>1120</t>
        </is>
      </c>
      <c r="G308" s="5" t="inlineStr">
        <is>
          <t>2021</t>
        </is>
      </c>
      <c r="H308" s="5" t="inlineStr">
        <is>
          <t>C/U</t>
        </is>
      </c>
      <c r="I308" s="6" t="n">
        <v>26</v>
      </c>
      <c r="J308" s="6" t="n">
        <v>0</v>
      </c>
      <c r="K308" s="5" t="inlineStr">
        <is>
          <t>ARS</t>
        </is>
      </c>
      <c r="L308" s="48" t="n">
        <v>0</v>
      </c>
      <c r="M308" s="48" t="n">
        <v>393521.14</v>
      </c>
      <c r="N308" s="5">
        <f>IFERROR(VLOOKUP(E308,[1]Total!$D$1:$M$446,10,0),0)</f>
        <v/>
      </c>
      <c r="O308" s="11">
        <f>M308/SUM($M$2:$M$679)</f>
        <v/>
      </c>
      <c r="P308" s="49">
        <f>IFERROR(M308/I308,0)</f>
        <v/>
      </c>
      <c r="Q308" s="50" t="n"/>
      <c r="R308" s="8">
        <f>I308-Q308</f>
        <v/>
      </c>
      <c r="S308" s="49">
        <f>$AK308*R308</f>
        <v/>
      </c>
      <c r="U308" s="39" t="inlineStr">
        <is>
          <t>Stock SAP</t>
        </is>
      </c>
      <c r="V308" s="39" t="inlineStr">
        <is>
          <t>Medicamentos</t>
        </is>
      </c>
      <c r="W308" s="39" t="inlineStr">
        <is>
          <t>Dentro del alcance</t>
        </is>
      </c>
      <c r="X308" s="39" t="n"/>
      <c r="Y308" s="39" t="inlineStr">
        <is>
          <t>Sin recuento físico en el inventario de Avain</t>
        </is>
      </c>
      <c r="Z308" s="40" t="inlineStr">
        <is>
          <t>Sin recuento físico</t>
        </is>
      </c>
      <c r="AA308" s="39" t="n"/>
      <c r="AB308" s="39" t="n"/>
      <c r="AC308" s="39" t="n"/>
      <c r="AD308" s="39" t="n"/>
      <c r="AE308" s="39" t="n"/>
      <c r="AF308" s="39" t="n"/>
      <c r="AG308" s="39" t="n"/>
      <c r="AH308" s="51" t="n">
        <v>74</v>
      </c>
      <c r="AI308" s="51">
        <f>Q308</f>
        <v/>
      </c>
      <c r="AJ308" s="51">
        <f>$AH308-$AI308</f>
        <v/>
      </c>
      <c r="AK308" s="52" t="n">
        <v>15135.42851351351</v>
      </c>
      <c r="AL308" s="52">
        <f>$AJ308*$AK308</f>
        <v/>
      </c>
      <c r="AM308" s="52">
        <f>$AI308*$AK308</f>
        <v/>
      </c>
      <c r="AN308" s="39" t="n"/>
      <c r="AO308" s="39" t="inlineStr">
        <is>
          <t>El material ocupa 4 filas en la hoja 1120 SJ (lote/almacén). La cantidad SAP y la física de esta vista son el total del material.</t>
        </is>
      </c>
    </row>
    <row r="309">
      <c r="A309" s="5" t="inlineStr">
        <is>
          <t>1000005</t>
        </is>
      </c>
      <c r="B309" s="5" t="inlineStr">
        <is>
          <t>AMIODARONA 150MG AMPOLLA DE 3 ML INYEC</t>
        </is>
      </c>
      <c r="C309" s="5" t="inlineStr">
        <is>
          <t>43987</t>
        </is>
      </c>
      <c r="D309" s="5" t="inlineStr">
        <is>
          <t>033</t>
        </is>
      </c>
      <c r="E309" s="5" t="inlineStr">
        <is>
          <t>ZMED</t>
        </is>
      </c>
      <c r="F309" s="5" t="inlineStr">
        <is>
          <t>1120</t>
        </is>
      </c>
      <c r="G309" s="5" t="inlineStr">
        <is>
          <t>2021</t>
        </is>
      </c>
      <c r="H309" s="5" t="inlineStr">
        <is>
          <t>C/U</t>
        </is>
      </c>
      <c r="I309" s="6" t="n">
        <v>25</v>
      </c>
      <c r="J309" s="6" t="n">
        <v>0</v>
      </c>
      <c r="K309" s="5" t="inlineStr">
        <is>
          <t>ARS</t>
        </is>
      </c>
      <c r="L309" s="48" t="n">
        <v>0</v>
      </c>
      <c r="M309" s="48" t="n">
        <v>49586.86</v>
      </c>
      <c r="N309" s="5">
        <f>IFERROR(VLOOKUP(E309,[1]Total!$D$1:$M$446,10,0),0)</f>
        <v/>
      </c>
      <c r="O309" s="11">
        <f>M309/SUM($M$2:$M$679)</f>
        <v/>
      </c>
      <c r="P309" s="49">
        <f>IFERROR(M309/I309,0)</f>
        <v/>
      </c>
      <c r="Q309" s="50" t="n">
        <v>75</v>
      </c>
      <c r="R309" s="8">
        <f>I309-Q309</f>
        <v/>
      </c>
      <c r="S309" s="49">
        <f>$AK309*R309</f>
        <v/>
      </c>
      <c r="U309" s="39" t="inlineStr">
        <is>
          <t>Stock SAP</t>
        </is>
      </c>
      <c r="V309" s="39" t="inlineStr">
        <is>
          <t>Medicamentos</t>
        </is>
      </c>
      <c r="W309" s="39" t="inlineStr">
        <is>
          <t>Dentro del alcance</t>
        </is>
      </c>
      <c r="X309" s="37" t="inlineStr">
        <is>
          <t>Alta</t>
        </is>
      </c>
      <c r="Y309" s="39" t="inlineStr">
        <is>
          <t>Homologado – confianza Alta</t>
        </is>
      </c>
      <c r="Z309" s="37" t="inlineStr">
        <is>
          <t>Dar de alta en SAP</t>
        </is>
      </c>
      <c r="AA309" s="39" t="inlineStr">
        <is>
          <t>MED11</t>
        </is>
      </c>
      <c r="AB309" s="39" t="inlineStr">
        <is>
          <t>Amiodarona 150 mg Amp x 3 ml</t>
        </is>
      </c>
      <c r="AC309" s="39" t="inlineStr">
        <is>
          <t>Homologación por código Avain (master M03-003)</t>
        </is>
      </c>
      <c r="AD309" s="39" t="inlineStr">
        <is>
          <t>No</t>
        </is>
      </c>
      <c r="AE309" s="39" t="n"/>
      <c r="AF309" s="39" t="inlineStr">
        <is>
          <t>Sí</t>
        </is>
      </c>
      <c r="AG309" s="39" t="inlineStr">
        <is>
          <t>M03-003</t>
        </is>
      </c>
      <c r="AH309" s="51" t="n">
        <v>55</v>
      </c>
      <c r="AI309" s="51">
        <f>Q309</f>
        <v/>
      </c>
      <c r="AJ309" s="51">
        <f>$AH309-$AI309</f>
        <v/>
      </c>
      <c r="AK309" s="52" t="n">
        <v>1983.474363636364</v>
      </c>
      <c r="AL309" s="52">
        <f>$AJ309*$AK309</f>
        <v/>
      </c>
      <c r="AM309" s="52">
        <f>$AI309*$AK309</f>
        <v/>
      </c>
      <c r="AN309" s="39" t="n"/>
      <c r="AO309" s="39" t="inlineStr">
        <is>
          <t>Homologación: confianza base Alta + confianza SAP Alta → Alta. El material ocupa 3 filas en la hoja 1120 SJ (lote/almacén). La cantidad SAP y la física de esta vista son el total del material.</t>
        </is>
      </c>
    </row>
    <row r="310">
      <c r="A310" s="5" t="inlineStr">
        <is>
          <t>1000010</t>
        </is>
      </c>
      <c r="B310" s="5" t="inlineStr">
        <is>
          <t>HIDROCORTISONA 500MG  AMPOLLA</t>
        </is>
      </c>
      <c r="C310" s="5" t="inlineStr">
        <is>
          <t>420013</t>
        </is>
      </c>
      <c r="D310" s="5" t="inlineStr">
        <is>
          <t>033</t>
        </is>
      </c>
      <c r="E310" s="5" t="inlineStr">
        <is>
          <t>ZMED</t>
        </is>
      </c>
      <c r="F310" s="5" t="inlineStr">
        <is>
          <t>1120</t>
        </is>
      </c>
      <c r="G310" s="5" t="inlineStr">
        <is>
          <t>2021</t>
        </is>
      </c>
      <c r="H310" s="5" t="inlineStr">
        <is>
          <t>C/U</t>
        </is>
      </c>
      <c r="I310" s="6" t="n">
        <v>25</v>
      </c>
      <c r="J310" s="6" t="n">
        <v>0</v>
      </c>
      <c r="K310" s="5" t="inlineStr">
        <is>
          <t>ARS</t>
        </is>
      </c>
      <c r="L310" s="48" t="n">
        <v>0</v>
      </c>
      <c r="M310" s="48" t="n">
        <v>159283.18</v>
      </c>
      <c r="N310" s="5">
        <f>IFERROR(VLOOKUP(E310,[1]Total!$D$1:$M$446,10,0),0)</f>
        <v/>
      </c>
      <c r="O310" s="11">
        <f>M310/SUM($M$2:$M$679)</f>
        <v/>
      </c>
      <c r="P310" s="49">
        <f>IFERROR(M310/I310,0)</f>
        <v/>
      </c>
      <c r="Q310" s="50" t="n">
        <v>4</v>
      </c>
      <c r="R310" s="8">
        <f>I310-Q310</f>
        <v/>
      </c>
      <c r="S310" s="49">
        <f>$AK310*R310</f>
        <v/>
      </c>
      <c r="U310" s="39" t="inlineStr">
        <is>
          <t>Stock SAP</t>
        </is>
      </c>
      <c r="V310" s="39" t="inlineStr">
        <is>
          <t>Medicamentos</t>
        </is>
      </c>
      <c r="W310" s="39" t="inlineStr">
        <is>
          <t>Dentro del alcance</t>
        </is>
      </c>
      <c r="X310" s="37" t="inlineStr">
        <is>
          <t>Alta</t>
        </is>
      </c>
      <c r="Y310" s="39" t="inlineStr">
        <is>
          <t>Homologado – confianza Alta</t>
        </is>
      </c>
      <c r="Z310" s="38" t="inlineStr">
        <is>
          <t>Dar de baja en SAP</t>
        </is>
      </c>
      <c r="AA310" s="39" t="inlineStr">
        <is>
          <t>MED96</t>
        </is>
      </c>
      <c r="AB310" s="39" t="inlineStr">
        <is>
          <t>Hidrocortisona Fco amp polvo p/rest 500 mg</t>
        </is>
      </c>
      <c r="AC310" s="39" t="inlineStr">
        <is>
          <t>Homologación por código Avain (master M06-003)</t>
        </is>
      </c>
      <c r="AD310" s="39" t="inlineStr">
        <is>
          <t>No</t>
        </is>
      </c>
      <c r="AE310" s="39" t="n"/>
      <c r="AF310" s="39" t="inlineStr">
        <is>
          <t>Sí</t>
        </is>
      </c>
      <c r="AG310" s="39" t="inlineStr">
        <is>
          <t>M06-003</t>
        </is>
      </c>
      <c r="AH310" s="51" t="n">
        <v>33</v>
      </c>
      <c r="AI310" s="51">
        <f>Q310</f>
        <v/>
      </c>
      <c r="AJ310" s="51">
        <f>$AH310-$AI310</f>
        <v/>
      </c>
      <c r="AK310" s="52" t="n">
        <v>6371.327272727273</v>
      </c>
      <c r="AL310" s="52">
        <f>$AJ310*$AK310</f>
        <v/>
      </c>
      <c r="AM310" s="52">
        <f>$AI310*$AK310</f>
        <v/>
      </c>
      <c r="AN310" s="39" t="n"/>
      <c r="AO310" s="39" t="inlineStr">
        <is>
          <t>Homologación: confianza base Alta + confianza SAP Alta → Alta. El material ocupa 3 filas en la hoja 1120 SJ (lote/almacén). La cantidad SAP y la física de esta vista son el total del material.</t>
        </is>
      </c>
    </row>
    <row r="311">
      <c r="A311" s="5" t="inlineStr">
        <is>
          <t>1000509</t>
        </is>
      </c>
      <c r="B311" s="5" t="inlineStr">
        <is>
          <t>DICLOFENAC + PRIDINOL</t>
        </is>
      </c>
      <c r="C311" s="5" t="inlineStr">
        <is>
          <t>1</t>
        </is>
      </c>
      <c r="D311" s="5" t="inlineStr">
        <is>
          <t>033</t>
        </is>
      </c>
      <c r="E311" s="5" t="inlineStr">
        <is>
          <t>ZMED</t>
        </is>
      </c>
      <c r="F311" s="5" t="inlineStr">
        <is>
          <t>1120</t>
        </is>
      </c>
      <c r="G311" s="5" t="inlineStr">
        <is>
          <t>2021</t>
        </is>
      </c>
      <c r="H311" s="5" t="inlineStr">
        <is>
          <t>C/U</t>
        </is>
      </c>
      <c r="I311" s="6" t="n">
        <v>25</v>
      </c>
      <c r="J311" s="6" t="n">
        <v>0</v>
      </c>
      <c r="K311" s="5" t="inlineStr">
        <is>
          <t>ARS</t>
        </is>
      </c>
      <c r="L311" s="48" t="n">
        <v>0</v>
      </c>
      <c r="M311" s="48" t="n">
        <v>10368.86</v>
      </c>
      <c r="N311" s="5">
        <f>IFERROR(VLOOKUP(E311,[1]Total!$D$1:$M$446,10,0),0)</f>
        <v/>
      </c>
      <c r="O311" s="11">
        <f>M311/SUM($M$2:$M$679)</f>
        <v/>
      </c>
      <c r="P311" s="49">
        <f>IFERROR(M311/I311,0)</f>
        <v/>
      </c>
      <c r="Q311" s="50" t="n"/>
      <c r="R311" s="8">
        <f>I311-Q311</f>
        <v/>
      </c>
      <c r="S311" s="49">
        <f>$AK311*R311</f>
        <v/>
      </c>
      <c r="U311" s="39" t="inlineStr">
        <is>
          <t>Stock SAP</t>
        </is>
      </c>
      <c r="V311" s="39" t="inlineStr">
        <is>
          <t>Medicamentos</t>
        </is>
      </c>
      <c r="W311" s="39" t="inlineStr">
        <is>
          <t>Dentro del alcance</t>
        </is>
      </c>
      <c r="X311" s="39" t="n"/>
      <c r="Y311" s="39" t="inlineStr">
        <is>
          <t>Sin recuento físico en el inventario de Avain</t>
        </is>
      </c>
      <c r="Z311" s="40" t="inlineStr">
        <is>
          <t>Sin recuento físico</t>
        </is>
      </c>
      <c r="AA311" s="39" t="n"/>
      <c r="AB311" s="39" t="n"/>
      <c r="AC311" s="39" t="n"/>
      <c r="AD311" s="39" t="n"/>
      <c r="AE311" s="39" t="n"/>
      <c r="AF311" s="39" t="n"/>
      <c r="AG311" s="39" t="n"/>
      <c r="AH311" s="51" t="n"/>
      <c r="AI311" s="51" t="n"/>
      <c r="AJ311" s="51" t="n"/>
      <c r="AK311" s="52" t="n">
        <v>414.7542437923249</v>
      </c>
      <c r="AL311" s="52" t="n"/>
      <c r="AM311" s="52" t="n"/>
      <c r="AN311" s="39" t="n"/>
      <c r="AO311" s="39" t="inlineStr">
        <is>
          <t>El material ocupa 7 filas en la hoja 1120 SJ (lote/almacén). La cantidad SAP y la física de esta vista son el total del material.</t>
        </is>
      </c>
    </row>
    <row r="312">
      <c r="A312" s="5" t="inlineStr">
        <is>
          <t>1000509</t>
        </is>
      </c>
      <c r="B312" s="5" t="inlineStr">
        <is>
          <t>DICLOFENAC + PRIDINOL</t>
        </is>
      </c>
      <c r="C312" s="5" t="inlineStr">
        <is>
          <t>213</t>
        </is>
      </c>
      <c r="D312" s="5" t="inlineStr">
        <is>
          <t>033</t>
        </is>
      </c>
      <c r="E312" s="5" t="inlineStr">
        <is>
          <t>ZMED</t>
        </is>
      </c>
      <c r="F312" s="5" t="inlineStr">
        <is>
          <t>1120</t>
        </is>
      </c>
      <c r="G312" s="5" t="inlineStr">
        <is>
          <t>2021</t>
        </is>
      </c>
      <c r="H312" s="5" t="inlineStr">
        <is>
          <t>C/U</t>
        </is>
      </c>
      <c r="I312" s="6" t="n">
        <v>25</v>
      </c>
      <c r="J312" s="6" t="n">
        <v>0</v>
      </c>
      <c r="K312" s="5" t="inlineStr">
        <is>
          <t>ARS</t>
        </is>
      </c>
      <c r="L312" s="48" t="n">
        <v>0</v>
      </c>
      <c r="M312" s="48" t="n">
        <v>10368.86</v>
      </c>
      <c r="N312" s="5">
        <f>IFERROR(VLOOKUP(E312,[1]Total!$D$1:$M$446,10,0),0)</f>
        <v/>
      </c>
      <c r="O312" s="11">
        <f>M312/SUM($M$2:$M$679)</f>
        <v/>
      </c>
      <c r="P312" s="49">
        <f>IFERROR(M312/I312,0)</f>
        <v/>
      </c>
      <c r="Q312" s="50" t="n"/>
      <c r="R312" s="8">
        <f>I312-Q312</f>
        <v/>
      </c>
      <c r="S312" s="49">
        <f>$AK312*R312</f>
        <v/>
      </c>
      <c r="U312" s="39" t="inlineStr">
        <is>
          <t>Stock SAP</t>
        </is>
      </c>
      <c r="V312" s="39" t="inlineStr">
        <is>
          <t>Medicamentos</t>
        </is>
      </c>
      <c r="W312" s="39" t="inlineStr">
        <is>
          <t>Dentro del alcance</t>
        </is>
      </c>
      <c r="X312" s="39" t="n"/>
      <c r="Y312" s="39" t="inlineStr">
        <is>
          <t>Sin recuento físico en el inventario de Avain</t>
        </is>
      </c>
      <c r="Z312" s="40" t="inlineStr">
        <is>
          <t>Sin recuento físico</t>
        </is>
      </c>
      <c r="AA312" s="39" t="n"/>
      <c r="AB312" s="39" t="n"/>
      <c r="AC312" s="39" t="n"/>
      <c r="AD312" s="39" t="n"/>
      <c r="AE312" s="39" t="n"/>
      <c r="AF312" s="39" t="n"/>
      <c r="AG312" s="39" t="n"/>
      <c r="AH312" s="51" t="n"/>
      <c r="AI312" s="51" t="n"/>
      <c r="AJ312" s="51" t="n"/>
      <c r="AK312" s="52" t="n">
        <v>414.7542437923249</v>
      </c>
      <c r="AL312" s="52" t="n"/>
      <c r="AM312" s="52" t="n"/>
      <c r="AN312" s="39" t="n"/>
      <c r="AO312" s="39" t="inlineStr">
        <is>
          <t>El material ocupa 7 filas en la hoja 1120 SJ (lote/almacén). La cantidad SAP y la física de esta vista son el total del material.</t>
        </is>
      </c>
    </row>
    <row r="313">
      <c r="A313" s="5" t="inlineStr">
        <is>
          <t>1005144</t>
        </is>
      </c>
      <c r="B313" s="5" t="inlineStr">
        <is>
          <t>VASELINA SOLIDA POR 50 GRS</t>
        </is>
      </c>
      <c r="C313" s="5" t="inlineStr">
        <is>
          <t>VS040925</t>
        </is>
      </c>
      <c r="D313" s="5" t="inlineStr">
        <is>
          <t>033</t>
        </is>
      </c>
      <c r="E313" s="5" t="inlineStr">
        <is>
          <t>ZMED</t>
        </is>
      </c>
      <c r="F313" s="5" t="inlineStr">
        <is>
          <t>1120</t>
        </is>
      </c>
      <c r="G313" s="5" t="inlineStr">
        <is>
          <t>2021</t>
        </is>
      </c>
      <c r="H313" s="5" t="inlineStr">
        <is>
          <t>C/U</t>
        </is>
      </c>
      <c r="I313" s="6" t="n">
        <v>25</v>
      </c>
      <c r="J313" s="6" t="n">
        <v>0</v>
      </c>
      <c r="K313" s="5" t="inlineStr">
        <is>
          <t>ARS</t>
        </is>
      </c>
      <c r="L313" s="48" t="n">
        <v>0</v>
      </c>
      <c r="M313" s="48" t="n">
        <v>30375</v>
      </c>
      <c r="N313" s="5">
        <f>IFERROR(VLOOKUP(E313,[1]Total!$D$1:$M$446,10,0),0)</f>
        <v/>
      </c>
      <c r="O313" s="11">
        <f>M313/SUM($M$2:$M$679)</f>
        <v/>
      </c>
      <c r="P313" s="49">
        <f>IFERROR(M313/I313,0)</f>
        <v/>
      </c>
      <c r="Q313" s="50" t="n"/>
      <c r="R313" s="8">
        <f>I313-Q313</f>
        <v/>
      </c>
      <c r="S313" s="49">
        <f>$AK313*R313</f>
        <v/>
      </c>
      <c r="U313" s="39" t="inlineStr">
        <is>
          <t>Stock SAP</t>
        </is>
      </c>
      <c r="V313" s="39" t="inlineStr">
        <is>
          <t>Medicamentos</t>
        </is>
      </c>
      <c r="W313" s="39" t="inlineStr">
        <is>
          <t>Dentro del alcance</t>
        </is>
      </c>
      <c r="X313" s="38" t="inlineStr">
        <is>
          <t>Baja</t>
        </is>
      </c>
      <c r="Y313" s="39" t="inlineStr">
        <is>
          <t>Homologado – confianza Baja – pendiente de validación</t>
        </is>
      </c>
      <c r="Z313" s="38" t="inlineStr">
        <is>
          <t>Dar de baja en SAP</t>
        </is>
      </c>
      <c r="AA313" s="39" t="inlineStr">
        <is>
          <t>DESC165</t>
        </is>
      </c>
      <c r="AB313" s="39" t="inlineStr">
        <is>
          <t>Vaselina Solida x 60gr</t>
        </is>
      </c>
      <c r="AC313" s="39" t="inlineStr">
        <is>
          <t>Cruce por nomenclatura SAP</t>
        </is>
      </c>
      <c r="AD313" s="39" t="inlineStr">
        <is>
          <t>No</t>
        </is>
      </c>
      <c r="AE313" s="39" t="n"/>
      <c r="AF313" s="39" t="inlineStr">
        <is>
          <t>No</t>
        </is>
      </c>
      <c r="AG313" s="39" t="n"/>
      <c r="AH313" s="51" t="n"/>
      <c r="AI313" s="51" t="n"/>
      <c r="AJ313" s="51" t="n"/>
      <c r="AK313" s="52" t="n">
        <v>1215</v>
      </c>
      <c r="AL313" s="52" t="n"/>
      <c r="AM313" s="52" t="n"/>
      <c r="AN313" s="39" t="n"/>
      <c r="AO313" s="39" t="inlineStr">
        <is>
          <t>La cantidad física del material se imputó en la fila 299 (primera fila del material). Cruce por nomenclatura: dosis/presentación distinta (60000MG vs 50000MG); similitud 0.74. El material ocupa 3 filas en la hoja 1120 SJ (lote/almacén). La cantidad SAP y la física de esta vista son el total del material.</t>
        </is>
      </c>
    </row>
    <row r="314">
      <c r="A314" s="5" t="inlineStr">
        <is>
          <t>1005203</t>
        </is>
      </c>
      <c r="B314" s="5" t="inlineStr">
        <is>
          <t>BETAMETASONA+GENTA+CLOTRIMAZOL CREMA</t>
        </is>
      </c>
      <c r="C314" s="5" t="inlineStr">
        <is>
          <t>28515</t>
        </is>
      </c>
      <c r="D314" s="5" t="inlineStr">
        <is>
          <t>033</t>
        </is>
      </c>
      <c r="E314" s="5" t="inlineStr">
        <is>
          <t>ZMED</t>
        </is>
      </c>
      <c r="F314" s="5" t="inlineStr">
        <is>
          <t>1120</t>
        </is>
      </c>
      <c r="G314" s="5" t="inlineStr">
        <is>
          <t>2021</t>
        </is>
      </c>
      <c r="H314" s="5" t="inlineStr">
        <is>
          <t>C/U</t>
        </is>
      </c>
      <c r="I314" s="6" t="n">
        <v>25</v>
      </c>
      <c r="J314" s="6" t="n">
        <v>0</v>
      </c>
      <c r="K314" s="5" t="inlineStr">
        <is>
          <t>ARS</t>
        </is>
      </c>
      <c r="L314" s="48" t="n">
        <v>0</v>
      </c>
      <c r="M314" s="48" t="n">
        <v>102031.25</v>
      </c>
      <c r="N314" s="5">
        <f>IFERROR(VLOOKUP(E314,[1]Total!$D$1:$M$446,10,0),0)</f>
        <v/>
      </c>
      <c r="O314" s="11">
        <f>M314/SUM($M$2:$M$679)</f>
        <v/>
      </c>
      <c r="P314" s="49">
        <f>IFERROR(M314/I314,0)</f>
        <v/>
      </c>
      <c r="Q314" s="50" t="n"/>
      <c r="R314" s="8">
        <f>I314-Q314</f>
        <v/>
      </c>
      <c r="S314" s="49">
        <f>$AK314*R314</f>
        <v/>
      </c>
      <c r="U314" s="39" t="inlineStr">
        <is>
          <t>Stock SAP</t>
        </is>
      </c>
      <c r="V314" s="39" t="inlineStr">
        <is>
          <t>Medicamentos</t>
        </is>
      </c>
      <c r="W314" s="39" t="inlineStr">
        <is>
          <t>Dentro del alcance</t>
        </is>
      </c>
      <c r="X314" s="39" t="n"/>
      <c r="Y314" s="39" t="inlineStr">
        <is>
          <t>Sin recuento físico en el inventario de Avain</t>
        </is>
      </c>
      <c r="Z314" s="40" t="inlineStr">
        <is>
          <t>Sin recuento físico</t>
        </is>
      </c>
      <c r="AA314" s="39" t="n"/>
      <c r="AB314" s="39" t="n"/>
      <c r="AC314" s="39" t="n"/>
      <c r="AD314" s="39" t="n"/>
      <c r="AE314" s="39" t="n"/>
      <c r="AF314" s="39" t="n"/>
      <c r="AG314" s="39" t="n"/>
      <c r="AH314" s="51" t="n">
        <v>35</v>
      </c>
      <c r="AI314" s="51">
        <f>Q314</f>
        <v/>
      </c>
      <c r="AJ314" s="51">
        <f>$AH314-$AI314</f>
        <v/>
      </c>
      <c r="AK314" s="52" t="n">
        <v>4081.25</v>
      </c>
      <c r="AL314" s="52">
        <f>$AJ314*$AK314</f>
        <v/>
      </c>
      <c r="AM314" s="52">
        <f>$AI314*$AK314</f>
        <v/>
      </c>
      <c r="AN314" s="39" t="n"/>
      <c r="AO314" s="39" t="inlineStr">
        <is>
          <t>El material ocupa 2 filas en la hoja 1120 SJ (lote/almacén). La cantidad SAP y la física de esta vista son el total del material.</t>
        </is>
      </c>
    </row>
    <row r="315">
      <c r="A315" s="5" t="inlineStr">
        <is>
          <t>3000714</t>
        </is>
      </c>
      <c r="B315" s="5" t="inlineStr">
        <is>
          <t>PANTALON CARGO ANTI DESGARRO T44</t>
        </is>
      </c>
      <c r="C315" s="5" t="n"/>
      <c r="D315" s="5" t="inlineStr">
        <is>
          <t>INDU</t>
        </is>
      </c>
      <c r="E315" s="5" t="inlineStr">
        <is>
          <t>ZUNI</t>
        </is>
      </c>
      <c r="F315" s="5" t="inlineStr">
        <is>
          <t>1120</t>
        </is>
      </c>
      <c r="G315" s="5" t="inlineStr">
        <is>
          <t>2010</t>
        </is>
      </c>
      <c r="H315" s="5" t="inlineStr">
        <is>
          <t>C/U</t>
        </is>
      </c>
      <c r="I315" s="6" t="n">
        <v>25</v>
      </c>
      <c r="J315" s="6" t="n">
        <v>0</v>
      </c>
      <c r="K315" s="5" t="inlineStr">
        <is>
          <t>ARS</t>
        </is>
      </c>
      <c r="L315" s="48" t="n">
        <v>0</v>
      </c>
      <c r="M315" s="48" t="n">
        <v>1000099.99</v>
      </c>
      <c r="N315" s="5">
        <f>IFERROR(VLOOKUP(E315,[1]Total!$D$1:$M$446,10,0),0)</f>
        <v/>
      </c>
      <c r="O315" s="11">
        <f>M315/SUM($M$2:$M$679)</f>
        <v/>
      </c>
      <c r="P315" s="49">
        <f>IFERROR(M315/I315,0)</f>
        <v/>
      </c>
      <c r="Q315" s="50" t="n"/>
      <c r="R315" s="8">
        <f>I315-Q315</f>
        <v/>
      </c>
      <c r="S315" s="49">
        <f>$AK315*R315</f>
        <v/>
      </c>
      <c r="U315" s="39" t="inlineStr">
        <is>
          <t>Stock SAP</t>
        </is>
      </c>
      <c r="V315" s="39" t="inlineStr">
        <is>
          <t>Uniformes</t>
        </is>
      </c>
      <c r="W315" s="39" t="inlineStr">
        <is>
          <t>Fuera del alcance</t>
        </is>
      </c>
      <c r="X315" s="39" t="n"/>
      <c r="Y315" s="39" t="inlineStr">
        <is>
          <t>No aplica: uniformes, clasificación que el inventario físico de Farmacia no releva</t>
        </is>
      </c>
      <c r="Z315" s="40" t="inlineStr">
        <is>
          <t>Fuera del alcance del inventario físico</t>
        </is>
      </c>
      <c r="AA315" s="39" t="n"/>
      <c r="AB315" s="39" t="n"/>
      <c r="AC315" s="39" t="n"/>
      <c r="AD315" s="39" t="n"/>
      <c r="AE315" s="39" t="n"/>
      <c r="AF315" s="39" t="n"/>
      <c r="AG315" s="39" t="n"/>
      <c r="AH315" s="51" t="n">
        <v>25</v>
      </c>
      <c r="AI315" s="51">
        <f>Q315</f>
        <v/>
      </c>
      <c r="AJ315" s="51">
        <f>$AH315-$AI315</f>
        <v/>
      </c>
      <c r="AK315" s="52" t="n">
        <v>40003.9996</v>
      </c>
      <c r="AL315" s="52">
        <f>$AJ315*$AK315</f>
        <v/>
      </c>
      <c r="AM315" s="52">
        <f>$AI315*$AK315</f>
        <v/>
      </c>
      <c r="AN315" s="39" t="n"/>
      <c r="AO315" s="39" t="n"/>
    </row>
    <row r="316">
      <c r="A316" s="5" t="inlineStr">
        <is>
          <t>1000002</t>
        </is>
      </c>
      <c r="B316" s="5" t="inlineStr">
        <is>
          <t>ADRENALINA 1MG AMPOLLA DE 1 ML INYEC</t>
        </is>
      </c>
      <c r="C316" s="5" t="inlineStr">
        <is>
          <t>7874/906</t>
        </is>
      </c>
      <c r="D316" s="5" t="inlineStr">
        <is>
          <t>033</t>
        </is>
      </c>
      <c r="E316" s="5" t="inlineStr">
        <is>
          <t>ZMED</t>
        </is>
      </c>
      <c r="F316" s="5" t="inlineStr">
        <is>
          <t>1120</t>
        </is>
      </c>
      <c r="G316" s="5" t="inlineStr">
        <is>
          <t>2021</t>
        </is>
      </c>
      <c r="H316" s="5" t="inlineStr">
        <is>
          <t>C/U</t>
        </is>
      </c>
      <c r="I316" s="6" t="n">
        <v>24</v>
      </c>
      <c r="J316" s="6" t="n">
        <v>0</v>
      </c>
      <c r="K316" s="5" t="inlineStr">
        <is>
          <t>ARS</t>
        </is>
      </c>
      <c r="L316" s="48" t="n">
        <v>0</v>
      </c>
      <c r="M316" s="48" t="n">
        <v>7456.25</v>
      </c>
      <c r="N316" s="5">
        <f>IFERROR(VLOOKUP(E316,[1]Total!$D$1:$M$446,10,0),0)</f>
        <v/>
      </c>
      <c r="O316" s="11">
        <f>M316/SUM($M$2:$M$679)</f>
        <v/>
      </c>
      <c r="P316" s="49">
        <f>IFERROR(M316/I316,0)</f>
        <v/>
      </c>
      <c r="Q316" s="50" t="n"/>
      <c r="R316" s="8">
        <f>I316-Q316</f>
        <v/>
      </c>
      <c r="S316" s="49">
        <f>$AK316*R316</f>
        <v/>
      </c>
      <c r="U316" s="39" t="inlineStr">
        <is>
          <t>Stock SAP</t>
        </is>
      </c>
      <c r="V316" s="39" t="inlineStr">
        <is>
          <t>Medicamentos</t>
        </is>
      </c>
      <c r="W316" s="39" t="inlineStr">
        <is>
          <t>Dentro del alcance</t>
        </is>
      </c>
      <c r="X316" s="37" t="inlineStr">
        <is>
          <t>Alta</t>
        </is>
      </c>
      <c r="Y316" s="39" t="inlineStr">
        <is>
          <t>Homologado – confianza Alta</t>
        </is>
      </c>
      <c r="Z316" s="38" t="inlineStr">
        <is>
          <t>Dar de baja en SAP</t>
        </is>
      </c>
      <c r="AA316" s="39" t="inlineStr">
        <is>
          <t>MED9</t>
        </is>
      </c>
      <c r="AB316" s="39" t="inlineStr">
        <is>
          <t>Adrenalina amp 1 ml</t>
        </is>
      </c>
      <c r="AC316" s="39" t="inlineStr">
        <is>
          <t>Homologación por código Avain (master M03-001)</t>
        </is>
      </c>
      <c r="AD316" s="39" t="inlineStr">
        <is>
          <t>No</t>
        </is>
      </c>
      <c r="AE316" s="39" t="n"/>
      <c r="AF316" s="39" t="inlineStr">
        <is>
          <t>Sí</t>
        </is>
      </c>
      <c r="AG316" s="39" t="inlineStr">
        <is>
          <t>M03-001</t>
        </is>
      </c>
      <c r="AH316" s="51" t="n"/>
      <c r="AI316" s="51" t="n"/>
      <c r="AJ316" s="51" t="n"/>
      <c r="AK316" s="52" t="n">
        <v>310.6772115384616</v>
      </c>
      <c r="AL316" s="52" t="n"/>
      <c r="AM316" s="52" t="n"/>
      <c r="AN316" s="39" t="n"/>
      <c r="AO316" s="39" t="inlineStr">
        <is>
          <t>La cantidad física del material se imputó en la fila 214 (primera fila del material). Homologación: confianza base Alta + confianza SAP Alta → Alta. El material ocupa 3 filas en la hoja 1120 SJ (lote/almacén). La cantidad SAP y la física de esta vista son el total del material.</t>
        </is>
      </c>
    </row>
    <row r="317">
      <c r="A317" s="5" t="inlineStr">
        <is>
          <t>1000053</t>
        </is>
      </c>
      <c r="B317" s="5" t="inlineStr">
        <is>
          <t>ALCOHOL AL 96% X 1000ML</t>
        </is>
      </c>
      <c r="C317" s="5" t="inlineStr">
        <is>
          <t>CB215805</t>
        </is>
      </c>
      <c r="D317" s="5" t="inlineStr">
        <is>
          <t>033</t>
        </is>
      </c>
      <c r="E317" s="5" t="inlineStr">
        <is>
          <t>ZMED</t>
        </is>
      </c>
      <c r="F317" s="5" t="inlineStr">
        <is>
          <t>1120</t>
        </is>
      </c>
      <c r="G317" s="5" t="inlineStr">
        <is>
          <t>2021</t>
        </is>
      </c>
      <c r="H317" s="5" t="inlineStr">
        <is>
          <t>C/U</t>
        </is>
      </c>
      <c r="I317" s="6" t="n">
        <v>24</v>
      </c>
      <c r="J317" s="6" t="n">
        <v>0</v>
      </c>
      <c r="K317" s="5" t="inlineStr">
        <is>
          <t>ARS</t>
        </is>
      </c>
      <c r="L317" s="48" t="n">
        <v>0</v>
      </c>
      <c r="M317" s="48" t="n">
        <v>62556.31</v>
      </c>
      <c r="N317" s="5">
        <f>IFERROR(VLOOKUP(E317,[1]Total!$D$1:$M$446,10,0),0)</f>
        <v/>
      </c>
      <c r="O317" s="11">
        <f>M317/SUM($M$2:$M$679)</f>
        <v/>
      </c>
      <c r="P317" s="49">
        <f>IFERROR(M317/I317,0)</f>
        <v/>
      </c>
      <c r="Q317" s="50" t="n">
        <v>3</v>
      </c>
      <c r="R317" s="8">
        <f>I317-Q317</f>
        <v/>
      </c>
      <c r="S317" s="49">
        <f>$AK317*R317</f>
        <v/>
      </c>
      <c r="U317" s="39" t="inlineStr">
        <is>
          <t>Stock SAP</t>
        </is>
      </c>
      <c r="V317" s="39" t="inlineStr">
        <is>
          <t>Medicamentos</t>
        </is>
      </c>
      <c r="W317" s="39" t="inlineStr">
        <is>
          <t>Dentro del alcance</t>
        </is>
      </c>
      <c r="X317" s="37" t="inlineStr">
        <is>
          <t>Alta</t>
        </is>
      </c>
      <c r="Y317" s="39" t="inlineStr">
        <is>
          <t>Homologado – confianza Alta</t>
        </is>
      </c>
      <c r="Z317" s="38" t="inlineStr">
        <is>
          <t>Dar de baja en SAP</t>
        </is>
      </c>
      <c r="AA317" s="39" t="inlineStr">
        <is>
          <t>DESC15</t>
        </is>
      </c>
      <c r="AB317" s="39" t="inlineStr">
        <is>
          <t>Alcohol 96% x 1000ml</t>
        </is>
      </c>
      <c r="AC317" s="39" t="inlineStr">
        <is>
          <t>Homologación por código Avain (master D-174)</t>
        </is>
      </c>
      <c r="AD317" s="39" t="inlineStr">
        <is>
          <t>No</t>
        </is>
      </c>
      <c r="AE317" s="39" t="n"/>
      <c r="AF317" s="39" t="inlineStr">
        <is>
          <t>Sí</t>
        </is>
      </c>
      <c r="AG317" s="39" t="inlineStr">
        <is>
          <t>D-174</t>
        </is>
      </c>
      <c r="AH317" s="51" t="n">
        <v>51</v>
      </c>
      <c r="AI317" s="51">
        <f>Q317</f>
        <v/>
      </c>
      <c r="AJ317" s="51">
        <f>$AH317-$AI317</f>
        <v/>
      </c>
      <c r="AK317" s="52" t="n">
        <v>2606.512941176471</v>
      </c>
      <c r="AL317" s="52">
        <f>$AJ317*$AK317</f>
        <v/>
      </c>
      <c r="AM317" s="52">
        <f>$AI317*$AK317</f>
        <v/>
      </c>
      <c r="AN317" s="39" t="n"/>
      <c r="AO317" s="39" t="inlineStr">
        <is>
          <t>Homologación: confianza base Alta + confianza SAP Alta → Alta. El material ocupa 3 filas en la hoja 1120 SJ (lote/almacén). La cantidad SAP y la física de esta vista son el total del material.</t>
        </is>
      </c>
    </row>
    <row r="318">
      <c r="A318" s="5" t="inlineStr">
        <is>
          <t>1000053</t>
        </is>
      </c>
      <c r="B318" s="5" t="inlineStr">
        <is>
          <t>ALCOHOL AL 96% X 1000ML</t>
        </is>
      </c>
      <c r="C318" s="5" t="inlineStr">
        <is>
          <t>CB2167479</t>
        </is>
      </c>
      <c r="D318" s="5" t="inlineStr">
        <is>
          <t>033</t>
        </is>
      </c>
      <c r="E318" s="5" t="inlineStr">
        <is>
          <t>ZMED</t>
        </is>
      </c>
      <c r="F318" s="5" t="inlineStr">
        <is>
          <t>1120</t>
        </is>
      </c>
      <c r="G318" s="5" t="inlineStr">
        <is>
          <t>2021</t>
        </is>
      </c>
      <c r="H318" s="5" t="inlineStr">
        <is>
          <t>C/U</t>
        </is>
      </c>
      <c r="I318" s="6" t="n">
        <v>24</v>
      </c>
      <c r="J318" s="6" t="n">
        <v>0</v>
      </c>
      <c r="K318" s="5" t="inlineStr">
        <is>
          <t>ARS</t>
        </is>
      </c>
      <c r="L318" s="48" t="n">
        <v>0</v>
      </c>
      <c r="M318" s="48" t="n">
        <v>62556.31</v>
      </c>
      <c r="N318" s="5">
        <f>IFERROR(VLOOKUP(E318,[1]Total!$D$1:$M$446,10,0),0)</f>
        <v/>
      </c>
      <c r="O318" s="11">
        <f>M318/SUM($M$2:$M$679)</f>
        <v/>
      </c>
      <c r="P318" s="49">
        <f>IFERROR(M318/I318,0)</f>
        <v/>
      </c>
      <c r="Q318" s="50" t="n"/>
      <c r="R318" s="8">
        <f>I318-Q318</f>
        <v/>
      </c>
      <c r="S318" s="49">
        <f>$AK318*R318</f>
        <v/>
      </c>
      <c r="U318" s="39" t="inlineStr">
        <is>
          <t>Stock SAP</t>
        </is>
      </c>
      <c r="V318" s="39" t="inlineStr">
        <is>
          <t>Medicamentos</t>
        </is>
      </c>
      <c r="W318" s="39" t="inlineStr">
        <is>
          <t>Dentro del alcance</t>
        </is>
      </c>
      <c r="X318" s="37" t="inlineStr">
        <is>
          <t>Alta</t>
        </is>
      </c>
      <c r="Y318" s="39" t="inlineStr">
        <is>
          <t>Homologado – confianza Alta</t>
        </is>
      </c>
      <c r="Z318" s="38" t="inlineStr">
        <is>
          <t>Dar de baja en SAP</t>
        </is>
      </c>
      <c r="AA318" s="39" t="inlineStr">
        <is>
          <t>DESC15</t>
        </is>
      </c>
      <c r="AB318" s="39" t="inlineStr">
        <is>
          <t>Alcohol 96% x 1000ml</t>
        </is>
      </c>
      <c r="AC318" s="39" t="inlineStr">
        <is>
          <t>Homologación por código Avain (master D-174)</t>
        </is>
      </c>
      <c r="AD318" s="39" t="inlineStr">
        <is>
          <t>No</t>
        </is>
      </c>
      <c r="AE318" s="39" t="n"/>
      <c r="AF318" s="39" t="inlineStr">
        <is>
          <t>Sí</t>
        </is>
      </c>
      <c r="AG318" s="39" t="inlineStr">
        <is>
          <t>D-174</t>
        </is>
      </c>
      <c r="AH318" s="51" t="n"/>
      <c r="AI318" s="51" t="n"/>
      <c r="AJ318" s="51" t="n"/>
      <c r="AK318" s="52" t="n">
        <v>2606.512941176471</v>
      </c>
      <c r="AL318" s="52" t="n"/>
      <c r="AM318" s="52" t="n"/>
      <c r="AN318" s="39" t="n"/>
      <c r="AO318" s="39" t="inlineStr">
        <is>
          <t>La cantidad física del material se imputó en la fila 317 (primera fila del material). Homologación: confianza base Alta + confianza SAP Alta → Alta. El material ocupa 3 filas en la hoja 1120 SJ (lote/almacén). La cantidad SAP y la física de esta vista son el total del material.</t>
        </is>
      </c>
    </row>
    <row r="319">
      <c r="A319" s="5" t="inlineStr">
        <is>
          <t>1000097</t>
        </is>
      </c>
      <c r="B319" s="5" t="inlineStr">
        <is>
          <t>ALCOHOL AL 96% X 250ML</t>
        </is>
      </c>
      <c r="C319" s="5" t="inlineStr">
        <is>
          <t>00000</t>
        </is>
      </c>
      <c r="D319" s="5" t="inlineStr">
        <is>
          <t>033</t>
        </is>
      </c>
      <c r="E319" s="5" t="inlineStr">
        <is>
          <t>ZMED</t>
        </is>
      </c>
      <c r="F319" s="5" t="inlineStr">
        <is>
          <t>1120</t>
        </is>
      </c>
      <c r="G319" s="5" t="inlineStr">
        <is>
          <t>2021</t>
        </is>
      </c>
      <c r="H319" s="5" t="inlineStr">
        <is>
          <t>C/U</t>
        </is>
      </c>
      <c r="I319" s="6" t="n">
        <v>24</v>
      </c>
      <c r="J319" s="6" t="n">
        <v>0</v>
      </c>
      <c r="K319" s="5" t="inlineStr">
        <is>
          <t>ARS</t>
        </is>
      </c>
      <c r="L319" s="48" t="n">
        <v>0</v>
      </c>
      <c r="M319" s="48" t="n">
        <v>39471.12</v>
      </c>
      <c r="N319" s="5">
        <f>IFERROR(VLOOKUP(E319,[1]Total!$D$1:$M$446,10,0),0)</f>
        <v/>
      </c>
      <c r="O319" s="11">
        <f>M319/SUM($M$2:$M$679)</f>
        <v/>
      </c>
      <c r="P319" s="49">
        <f>IFERROR(M319/I319,0)</f>
        <v/>
      </c>
      <c r="Q319" s="50" t="n">
        <v>2</v>
      </c>
      <c r="R319" s="8">
        <f>I319-Q319</f>
        <v/>
      </c>
      <c r="S319" s="49">
        <f>$AK319*R319</f>
        <v/>
      </c>
      <c r="U319" s="39" t="inlineStr">
        <is>
          <t>Stock SAP</t>
        </is>
      </c>
      <c r="V319" s="39" t="inlineStr">
        <is>
          <t>Medicamentos</t>
        </is>
      </c>
      <c r="W319" s="39" t="inlineStr">
        <is>
          <t>Dentro del alcance</t>
        </is>
      </c>
      <c r="X319" s="38" t="inlineStr">
        <is>
          <t>Baja</t>
        </is>
      </c>
      <c r="Y319" s="39" t="inlineStr">
        <is>
          <t>Homologado – confianza Baja – pendiente de validación</t>
        </is>
      </c>
      <c r="Z319" s="38" t="inlineStr">
        <is>
          <t>Dar de baja en SAP</t>
        </is>
      </c>
      <c r="AA319" s="39" t="inlineStr">
        <is>
          <t>DESC16</t>
        </is>
      </c>
      <c r="AB319" s="39" t="inlineStr">
        <is>
          <t>Alcohol 96% x 500ml</t>
        </is>
      </c>
      <c r="AC319" s="39" t="inlineStr">
        <is>
          <t>Cruce por nomenclatura SAP</t>
        </is>
      </c>
      <c r="AD319" s="39" t="inlineStr">
        <is>
          <t>Sí</t>
        </is>
      </c>
      <c r="AE319" s="39" t="inlineStr">
        <is>
          <t>1000097, 1000053</t>
        </is>
      </c>
      <c r="AF319" s="39" t="inlineStr">
        <is>
          <t>No</t>
        </is>
      </c>
      <c r="AG319" s="39" t="n"/>
      <c r="AH319" s="51" t="n">
        <v>24</v>
      </c>
      <c r="AI319" s="51">
        <f>Q319</f>
        <v/>
      </c>
      <c r="AJ319" s="51">
        <f>$AH319-$AI319</f>
        <v/>
      </c>
      <c r="AK319" s="52" t="n">
        <v>1644.63</v>
      </c>
      <c r="AL319" s="52">
        <f>$AJ319*$AK319</f>
        <v/>
      </c>
      <c r="AM319" s="52">
        <f>$AI319*$AK319</f>
        <v/>
      </c>
      <c r="AN319" s="39" t="n"/>
      <c r="AO319" s="39" t="inlineStr">
        <is>
          <t>Cruce por nomenclatura: dosis/presentación distinta (96%, 500ML vs 96%, 250ML); similitud 0.80. El cruce SAP–Avain identificó 2 códigos SAP como posibles equivalentes del mismo ítem de Avain (1000097, 1000053). Se imputó al primero (lógica BUSCARV); requiere validación posterior.</t>
        </is>
      </c>
    </row>
    <row r="320">
      <c r="A320" s="5" t="inlineStr">
        <is>
          <t>1000353</t>
        </is>
      </c>
      <c r="B320" s="5" t="inlineStr">
        <is>
          <t>LORATADINA+BETAMETASONA(HISTAMINOCORTERO</t>
        </is>
      </c>
      <c r="C320" s="5" t="inlineStr">
        <is>
          <t>LMB75C</t>
        </is>
      </c>
      <c r="D320" s="5" t="inlineStr">
        <is>
          <t>033</t>
        </is>
      </c>
      <c r="E320" s="5" t="inlineStr">
        <is>
          <t>ZMED</t>
        </is>
      </c>
      <c r="F320" s="5" t="inlineStr">
        <is>
          <t>1120</t>
        </is>
      </c>
      <c r="G320" s="5" t="inlineStr">
        <is>
          <t>2021</t>
        </is>
      </c>
      <c r="H320" s="5" t="inlineStr">
        <is>
          <t>C/U</t>
        </is>
      </c>
      <c r="I320" s="6" t="n">
        <v>24</v>
      </c>
      <c r="J320" s="6" t="n">
        <v>0</v>
      </c>
      <c r="K320" s="5" t="inlineStr">
        <is>
          <t>ARS</t>
        </is>
      </c>
      <c r="L320" s="48" t="n">
        <v>0</v>
      </c>
      <c r="M320" s="48" t="n">
        <v>162647.78</v>
      </c>
      <c r="N320" s="5">
        <f>IFERROR(VLOOKUP(E320,[1]Total!$D$1:$M$446,10,0),0)</f>
        <v/>
      </c>
      <c r="O320" s="11">
        <f>M320/SUM($M$2:$M$679)</f>
        <v/>
      </c>
      <c r="P320" s="49">
        <f>IFERROR(M320/I320,0)</f>
        <v/>
      </c>
      <c r="Q320" s="50" t="n"/>
      <c r="R320" s="8">
        <f>I320-Q320</f>
        <v/>
      </c>
      <c r="S320" s="49">
        <f>$AK320*R320</f>
        <v/>
      </c>
      <c r="U320" s="39" t="inlineStr">
        <is>
          <t>Stock SAP</t>
        </is>
      </c>
      <c r="V320" s="39" t="inlineStr">
        <is>
          <t>Medicamentos</t>
        </is>
      </c>
      <c r="W320" s="39" t="inlineStr">
        <is>
          <t>Dentro del alcance</t>
        </is>
      </c>
      <c r="X320" s="39" t="n"/>
      <c r="Y320" s="39" t="inlineStr">
        <is>
          <t>Sin recuento físico en el inventario de Avain</t>
        </is>
      </c>
      <c r="Z320" s="40" t="inlineStr">
        <is>
          <t>Sin recuento físico</t>
        </is>
      </c>
      <c r="AA320" s="39" t="n"/>
      <c r="AB320" s="39" t="n"/>
      <c r="AC320" s="39" t="n"/>
      <c r="AD320" s="39" t="n"/>
      <c r="AE320" s="39" t="n"/>
      <c r="AF320" s="39" t="n"/>
      <c r="AG320" s="39" t="n"/>
      <c r="AH320" s="51" t="n"/>
      <c r="AI320" s="51" t="n"/>
      <c r="AJ320" s="51" t="n"/>
      <c r="AK320" s="52" t="n">
        <v>6776.990862068965</v>
      </c>
      <c r="AL320" s="52" t="n"/>
      <c r="AM320" s="52" t="n"/>
      <c r="AN320" s="39" t="n"/>
      <c r="AO320" s="39" t="inlineStr">
        <is>
          <t>El material ocupa 3 filas en la hoja 1120 SJ (lote/almacén). La cantidad SAP y la física de esta vista son el total del material.</t>
        </is>
      </c>
    </row>
    <row r="321">
      <c r="A321" s="5" t="inlineStr">
        <is>
          <t>1005261</t>
        </is>
      </c>
      <c r="B321" s="5" t="inlineStr">
        <is>
          <t>BETAMETASONA+LORATADINA X 10 COMP</t>
        </is>
      </c>
      <c r="C321" s="5" t="inlineStr">
        <is>
          <t>152</t>
        </is>
      </c>
      <c r="D321" s="5" t="inlineStr">
        <is>
          <t>033</t>
        </is>
      </c>
      <c r="E321" s="5" t="inlineStr">
        <is>
          <t>ZMED</t>
        </is>
      </c>
      <c r="F321" s="5" t="inlineStr">
        <is>
          <t>1120</t>
        </is>
      </c>
      <c r="G321" s="5" t="inlineStr">
        <is>
          <t>2021</t>
        </is>
      </c>
      <c r="H321" s="5" t="inlineStr">
        <is>
          <t>C/U</t>
        </is>
      </c>
      <c r="I321" s="6" t="n">
        <v>24</v>
      </c>
      <c r="J321" s="6" t="n">
        <v>0</v>
      </c>
      <c r="K321" s="5" t="inlineStr">
        <is>
          <t>ARS</t>
        </is>
      </c>
      <c r="L321" s="48" t="n">
        <v>0</v>
      </c>
      <c r="M321" s="48" t="n">
        <v>221155.2</v>
      </c>
      <c r="N321" s="5">
        <f>IFERROR(VLOOKUP(E321,[1]Total!$D$1:$M$446,10,0),0)</f>
        <v/>
      </c>
      <c r="O321" s="11">
        <f>M321/SUM($M$2:$M$679)</f>
        <v/>
      </c>
      <c r="P321" s="49">
        <f>IFERROR(M321/I321,0)</f>
        <v/>
      </c>
      <c r="Q321" s="50" t="n">
        <v>20</v>
      </c>
      <c r="R321" s="8">
        <f>I321-Q321</f>
        <v/>
      </c>
      <c r="S321" s="49">
        <f>$AK321*R321</f>
        <v/>
      </c>
      <c r="U321" s="39" t="inlineStr">
        <is>
          <t>Stock SAP</t>
        </is>
      </c>
      <c r="V321" s="39" t="inlineStr">
        <is>
          <t>Medicamentos</t>
        </is>
      </c>
      <c r="W321" s="39" t="inlineStr">
        <is>
          <t>Dentro del alcance</t>
        </is>
      </c>
      <c r="X321" s="42" t="inlineStr">
        <is>
          <t>Media</t>
        </is>
      </c>
      <c r="Y321" s="39" t="inlineStr">
        <is>
          <t>Homologado – confianza Media – pendiente de validación</t>
        </is>
      </c>
      <c r="Z321" s="38" t="inlineStr">
        <is>
          <t>Dar de baja en SAP</t>
        </is>
      </c>
      <c r="AA321" s="39" t="inlineStr">
        <is>
          <t>MED120</t>
        </is>
      </c>
      <c r="AB321" s="39" t="inlineStr">
        <is>
          <t>Loratadina/betametasona 10mg/0,6 mgcomp (FM)</t>
        </is>
      </c>
      <c r="AC321" s="39" t="inlineStr">
        <is>
          <t>Cruce por nomenclatura SAP</t>
        </is>
      </c>
      <c r="AD321" s="39" t="inlineStr">
        <is>
          <t>Sí</t>
        </is>
      </c>
      <c r="AE321" s="39" t="inlineStr">
        <is>
          <t>1005261, 1000144</t>
        </is>
      </c>
      <c r="AF321" s="39" t="inlineStr">
        <is>
          <t>No</t>
        </is>
      </c>
      <c r="AG321" s="39" t="n"/>
      <c r="AH321" s="51" t="n">
        <v>24</v>
      </c>
      <c r="AI321" s="51">
        <f>Q321</f>
        <v/>
      </c>
      <c r="AJ321" s="51">
        <f>$AH321-$AI321</f>
        <v/>
      </c>
      <c r="AK321" s="52" t="n">
        <v>9214.800000000001</v>
      </c>
      <c r="AL321" s="52">
        <f>$AJ321*$AK321</f>
        <v/>
      </c>
      <c r="AM321" s="52">
        <f>$AI321*$AK321</f>
        <v/>
      </c>
      <c r="AN321" s="39" t="n"/>
      <c r="AO321" s="39" t="inlineStr">
        <is>
          <t>Cruce por nomenclatura: una nomenclatura no informa dosis; similitud 0.73. El cruce SAP–Avain identificó 2 códigos SAP como posibles equivalentes del mismo ítem de Avain (1005261, 1000144). Se imputó al primero (lógica BUSCARV); requiere validación posterior.</t>
        </is>
      </c>
    </row>
    <row r="322">
      <c r="A322" s="5" t="inlineStr">
        <is>
          <t>2001391</t>
        </is>
      </c>
      <c r="B322" s="5" t="inlineStr">
        <is>
          <t>TELA ADHE MICROPORE 5CM - 3M 1530-2</t>
        </is>
      </c>
      <c r="C322" s="5" t="n"/>
      <c r="D322" s="5" t="inlineStr">
        <is>
          <t>033</t>
        </is>
      </c>
      <c r="E322" s="5" t="inlineStr">
        <is>
          <t>ZDES</t>
        </is>
      </c>
      <c r="F322" s="5" t="inlineStr">
        <is>
          <t>1120</t>
        </is>
      </c>
      <c r="G322" s="5" t="inlineStr">
        <is>
          <t>2021</t>
        </is>
      </c>
      <c r="H322" s="5" t="inlineStr">
        <is>
          <t>C/U</t>
        </is>
      </c>
      <c r="I322" s="6" t="n">
        <v>24</v>
      </c>
      <c r="J322" s="6" t="n">
        <v>0</v>
      </c>
      <c r="K322" s="5" t="inlineStr">
        <is>
          <t>ARS</t>
        </is>
      </c>
      <c r="L322" s="48" t="n">
        <v>0</v>
      </c>
      <c r="M322" s="48" t="n">
        <v>71381.75999999999</v>
      </c>
      <c r="N322" s="5">
        <f>IFERROR(VLOOKUP(E322,[1]Total!$D$1:$M$446,10,0),0)</f>
        <v/>
      </c>
      <c r="O322" s="11">
        <f>M322/SUM($M$2:$M$679)</f>
        <v/>
      </c>
      <c r="P322" s="49">
        <f>IFERROR(M322/I322,0)</f>
        <v/>
      </c>
      <c r="Q322" s="50" t="n"/>
      <c r="R322" s="8">
        <f>I322-Q322</f>
        <v/>
      </c>
      <c r="S322" s="49">
        <f>$AK322*R322</f>
        <v/>
      </c>
      <c r="U322" s="39" t="inlineStr">
        <is>
          <t>Stock SAP</t>
        </is>
      </c>
      <c r="V322" s="39" t="inlineStr">
        <is>
          <t>Descartables</t>
        </is>
      </c>
      <c r="W322" s="39" t="inlineStr">
        <is>
          <t>Dentro del alcance</t>
        </is>
      </c>
      <c r="X322" s="39" t="n"/>
      <c r="Y322" s="39" t="inlineStr">
        <is>
          <t>Sin recuento físico en el inventario de Avain</t>
        </is>
      </c>
      <c r="Z322" s="40" t="inlineStr">
        <is>
          <t>Sin recuento físico</t>
        </is>
      </c>
      <c r="AA322" s="39" t="n"/>
      <c r="AB322" s="39" t="n"/>
      <c r="AC322" s="39" t="n"/>
      <c r="AD322" s="39" t="n"/>
      <c r="AE322" s="39" t="n"/>
      <c r="AF322" s="39" t="n"/>
      <c r="AG322" s="39" t="n"/>
      <c r="AH322" s="51" t="n">
        <v>24</v>
      </c>
      <c r="AI322" s="51">
        <f>Q322</f>
        <v/>
      </c>
      <c r="AJ322" s="51">
        <f>$AH322-$AI322</f>
        <v/>
      </c>
      <c r="AK322" s="52" t="n">
        <v>2974.24</v>
      </c>
      <c r="AL322" s="52">
        <f>$AJ322*$AK322</f>
        <v/>
      </c>
      <c r="AM322" s="52">
        <f>$AI322*$AK322</f>
        <v/>
      </c>
      <c r="AN322" s="39" t="n"/>
      <c r="AO322" s="39" t="n"/>
    </row>
    <row r="323">
      <c r="A323" s="5" t="inlineStr">
        <is>
          <t>2001760</t>
        </is>
      </c>
      <c r="B323" s="5" t="inlineStr">
        <is>
          <t>BETASONE G RETARD AMP</t>
        </is>
      </c>
      <c r="C323" s="5" t="n"/>
      <c r="D323" s="5" t="inlineStr">
        <is>
          <t>MDES</t>
        </is>
      </c>
      <c r="E323" s="5" t="inlineStr">
        <is>
          <t>ZDES</t>
        </is>
      </c>
      <c r="F323" s="5" t="inlineStr">
        <is>
          <t>1120</t>
        </is>
      </c>
      <c r="G323" s="5" t="inlineStr">
        <is>
          <t>2021</t>
        </is>
      </c>
      <c r="H323" s="5" t="inlineStr">
        <is>
          <t>C/U</t>
        </is>
      </c>
      <c r="I323" s="6" t="n">
        <v>24</v>
      </c>
      <c r="J323" s="6" t="n">
        <v>0</v>
      </c>
      <c r="K323" s="5" t="inlineStr">
        <is>
          <t>ARS</t>
        </is>
      </c>
      <c r="L323" s="48" t="n">
        <v>0</v>
      </c>
      <c r="M323" s="48" t="n">
        <v>56130.99</v>
      </c>
      <c r="N323" s="5">
        <f>IFERROR(VLOOKUP(E323,[1]Total!$D$1:$M$446,10,0),0)</f>
        <v/>
      </c>
      <c r="O323" s="11">
        <f>M323/SUM($M$2:$M$679)</f>
        <v/>
      </c>
      <c r="P323" s="49">
        <f>IFERROR(M323/I323,0)</f>
        <v/>
      </c>
      <c r="Q323" s="50" t="n"/>
      <c r="R323" s="8">
        <f>I323-Q323</f>
        <v/>
      </c>
      <c r="S323" s="49">
        <f>$AK323*R323</f>
        <v/>
      </c>
      <c r="U323" s="39" t="inlineStr">
        <is>
          <t>Stock SAP</t>
        </is>
      </c>
      <c r="V323" s="39" t="inlineStr">
        <is>
          <t>Descartables</t>
        </is>
      </c>
      <c r="W323" s="39" t="inlineStr">
        <is>
          <t>Dentro del alcance</t>
        </is>
      </c>
      <c r="X323" s="39" t="n"/>
      <c r="Y323" s="39" t="inlineStr">
        <is>
          <t>Sin recuento físico en el inventario de Avain</t>
        </is>
      </c>
      <c r="Z323" s="40" t="inlineStr">
        <is>
          <t>Sin recuento físico</t>
        </is>
      </c>
      <c r="AA323" s="39" t="n"/>
      <c r="AB323" s="39" t="n"/>
      <c r="AC323" s="39" t="n"/>
      <c r="AD323" s="39" t="n"/>
      <c r="AE323" s="39" t="n"/>
      <c r="AF323" s="39" t="n"/>
      <c r="AG323" s="39" t="n"/>
      <c r="AH323" s="51" t="n">
        <v>24</v>
      </c>
      <c r="AI323" s="51">
        <f>Q323</f>
        <v/>
      </c>
      <c r="AJ323" s="51">
        <f>$AH323-$AI323</f>
        <v/>
      </c>
      <c r="AK323" s="52" t="n">
        <v>2338.79125</v>
      </c>
      <c r="AL323" s="52">
        <f>$AJ323*$AK323</f>
        <v/>
      </c>
      <c r="AM323" s="52">
        <f>$AI323*$AK323</f>
        <v/>
      </c>
      <c r="AN323" s="39" t="n"/>
      <c r="AO323" s="39" t="n"/>
    </row>
    <row r="324">
      <c r="A324" s="5" t="inlineStr">
        <is>
          <t>3001433</t>
        </is>
      </c>
      <c r="B324" s="5" t="inlineStr">
        <is>
          <t>CHOMBA NEGRA S</t>
        </is>
      </c>
      <c r="C324" s="5" t="n"/>
      <c r="D324" s="5" t="inlineStr">
        <is>
          <t>INDU</t>
        </is>
      </c>
      <c r="E324" s="5" t="inlineStr">
        <is>
          <t>ZUNI</t>
        </is>
      </c>
      <c r="F324" s="5" t="inlineStr">
        <is>
          <t>1120</t>
        </is>
      </c>
      <c r="G324" s="5" t="inlineStr">
        <is>
          <t>2040</t>
        </is>
      </c>
      <c r="H324" s="5" t="inlineStr">
        <is>
          <t>C/U</t>
        </is>
      </c>
      <c r="I324" s="6" t="n">
        <v>24</v>
      </c>
      <c r="J324" s="6" t="n">
        <v>0</v>
      </c>
      <c r="K324" s="5" t="inlineStr">
        <is>
          <t>ARS</t>
        </is>
      </c>
      <c r="L324" s="48" t="n">
        <v>0</v>
      </c>
      <c r="M324" s="48" t="n">
        <v>305924.42</v>
      </c>
      <c r="N324" s="5">
        <f>IFERROR(VLOOKUP(E324,[1]Total!$D$1:$M$446,10,0),0)</f>
        <v/>
      </c>
      <c r="O324" s="11">
        <f>M324/SUM($M$2:$M$679)</f>
        <v/>
      </c>
      <c r="P324" s="49">
        <f>IFERROR(M324/I324,0)</f>
        <v/>
      </c>
      <c r="Q324" s="50" t="n"/>
      <c r="R324" s="8">
        <f>I324-Q324</f>
        <v/>
      </c>
      <c r="S324" s="49">
        <f>$AK324*R324</f>
        <v/>
      </c>
      <c r="U324" s="39" t="inlineStr">
        <is>
          <t>Stock SAP</t>
        </is>
      </c>
      <c r="V324" s="39" t="inlineStr">
        <is>
          <t>Uniformes</t>
        </is>
      </c>
      <c r="W324" s="39" t="inlineStr">
        <is>
          <t>Fuera del alcance</t>
        </is>
      </c>
      <c r="X324" s="39" t="n"/>
      <c r="Y324" s="39" t="inlineStr">
        <is>
          <t>No aplica: uniformes, clasificación que el inventario físico de Farmacia no releva</t>
        </is>
      </c>
      <c r="Z324" s="40" t="inlineStr">
        <is>
          <t>Fuera del alcance del inventario físico</t>
        </is>
      </c>
      <c r="AA324" s="39" t="n"/>
      <c r="AB324" s="39" t="n"/>
      <c r="AC324" s="39" t="n"/>
      <c r="AD324" s="39" t="n"/>
      <c r="AE324" s="39" t="n"/>
      <c r="AF324" s="39" t="n"/>
      <c r="AG324" s="39" t="n"/>
      <c r="AH324" s="51" t="n">
        <v>24</v>
      </c>
      <c r="AI324" s="51">
        <f>Q324</f>
        <v/>
      </c>
      <c r="AJ324" s="51">
        <f>$AH324-$AI324</f>
        <v/>
      </c>
      <c r="AK324" s="52" t="n">
        <v>12746.85083333333</v>
      </c>
      <c r="AL324" s="52">
        <f>$AJ324*$AK324</f>
        <v/>
      </c>
      <c r="AM324" s="52">
        <f>$AI324*$AK324</f>
        <v/>
      </c>
      <c r="AN324" s="39" t="n"/>
      <c r="AO324" s="39" t="n"/>
    </row>
    <row r="325">
      <c r="A325" s="5" t="inlineStr">
        <is>
          <t>1001129</t>
        </is>
      </c>
      <c r="B325" s="5" t="inlineStr">
        <is>
          <t>BUCOANGIN CARAM ANTIB X9</t>
        </is>
      </c>
      <c r="C325" s="5" t="inlineStr">
        <is>
          <t>06202</t>
        </is>
      </c>
      <c r="D325" s="5" t="inlineStr">
        <is>
          <t>MEGE</t>
        </is>
      </c>
      <c r="E325" s="5" t="inlineStr">
        <is>
          <t>ZMED</t>
        </is>
      </c>
      <c r="F325" s="5" t="inlineStr">
        <is>
          <t>1120</t>
        </is>
      </c>
      <c r="G325" s="5" t="inlineStr">
        <is>
          <t>2021</t>
        </is>
      </c>
      <c r="H325" s="5" t="inlineStr">
        <is>
          <t>C/U</t>
        </is>
      </c>
      <c r="I325" s="6" t="n">
        <v>22</v>
      </c>
      <c r="J325" s="6" t="n">
        <v>0</v>
      </c>
      <c r="K325" s="5" t="inlineStr">
        <is>
          <t>ARS</t>
        </is>
      </c>
      <c r="L325" s="48" t="n">
        <v>0</v>
      </c>
      <c r="M325" s="48" t="n">
        <v>65208.24</v>
      </c>
      <c r="N325" s="5">
        <f>IFERROR(VLOOKUP(E325,[1]Total!$D$1:$M$446,10,0),0)</f>
        <v/>
      </c>
      <c r="O325" s="11">
        <f>M325/SUM($M$2:$M$679)</f>
        <v/>
      </c>
      <c r="P325" s="49">
        <f>IFERROR(M325/I325,0)</f>
        <v/>
      </c>
      <c r="Q325" s="50" t="n"/>
      <c r="R325" s="8">
        <f>I325-Q325</f>
        <v/>
      </c>
      <c r="S325" s="49">
        <f>$AK325*R325</f>
        <v/>
      </c>
      <c r="U325" s="39" t="inlineStr">
        <is>
          <t>Stock SAP</t>
        </is>
      </c>
      <c r="V325" s="39" t="inlineStr">
        <is>
          <t>Medicamentos</t>
        </is>
      </c>
      <c r="W325" s="39" t="inlineStr">
        <is>
          <t>Dentro del alcance</t>
        </is>
      </c>
      <c r="X325" s="38" t="inlineStr">
        <is>
          <t>Baja</t>
        </is>
      </c>
      <c r="Y325" s="39" t="inlineStr">
        <is>
          <t>Homologado – confianza Baja – pendiente de validación</t>
        </is>
      </c>
      <c r="Z325" s="38" t="inlineStr">
        <is>
          <t>Dar de baja en SAP</t>
        </is>
      </c>
      <c r="AA325" s="39" t="inlineStr">
        <is>
          <t>MED30</t>
        </is>
      </c>
      <c r="AB325" s="39" t="inlineStr">
        <is>
          <t>Caramelos antigripales con benzocaina 20.7mg</t>
        </is>
      </c>
      <c r="AC325" s="39" t="inlineStr">
        <is>
          <t>Homologación por código Avain (master M01-017)</t>
        </is>
      </c>
      <c r="AD325" s="39" t="inlineStr">
        <is>
          <t>No</t>
        </is>
      </c>
      <c r="AE325" s="39" t="n"/>
      <c r="AF325" s="39" t="inlineStr">
        <is>
          <t>Sí</t>
        </is>
      </c>
      <c r="AG325" s="39" t="inlineStr">
        <is>
          <t>M01-017</t>
        </is>
      </c>
      <c r="AH325" s="51" t="n"/>
      <c r="AI325" s="51" t="n"/>
      <c r="AJ325" s="51" t="n"/>
      <c r="AK325" s="52" t="n">
        <v>2964.011099585062</v>
      </c>
      <c r="AL325" s="52" t="n"/>
      <c r="AM325" s="52" t="n"/>
      <c r="AN325" s="39" t="n"/>
      <c r="AO325" s="39" t="inlineStr">
        <is>
          <t>La cantidad física del material se imputó en la fila 48 (primera fila del material). Homologación: confianza base Baja + confianza SAP Alta → Baja. La nomenclatura del material imputado no respalda por sí sola la equivalencia (similitud 0.09); el vínculo proviene sólo de la homologación. Nivel degradado a Baja. El material ocupa 15 filas en la hoja 1120 SJ (lote/almacén). La cantidad SAP y la física de esta vista son el total del material.</t>
        </is>
      </c>
    </row>
    <row r="326">
      <c r="A326" s="5" t="inlineStr">
        <is>
          <t>1001129</t>
        </is>
      </c>
      <c r="B326" s="5" t="inlineStr">
        <is>
          <t>BUCOANGIN CARAM ANTIB X9</t>
        </is>
      </c>
      <c r="C326" s="5" t="inlineStr">
        <is>
          <t>10202</t>
        </is>
      </c>
      <c r="D326" s="5" t="inlineStr">
        <is>
          <t>MEGE</t>
        </is>
      </c>
      <c r="E326" s="5" t="inlineStr">
        <is>
          <t>ZMED</t>
        </is>
      </c>
      <c r="F326" s="5" t="inlineStr">
        <is>
          <t>1120</t>
        </is>
      </c>
      <c r="G326" s="5" t="inlineStr">
        <is>
          <t>2021</t>
        </is>
      </c>
      <c r="H326" s="5" t="inlineStr">
        <is>
          <t>C/U</t>
        </is>
      </c>
      <c r="I326" s="6" t="n">
        <v>22</v>
      </c>
      <c r="J326" s="6" t="n">
        <v>0</v>
      </c>
      <c r="K326" s="5" t="inlineStr">
        <is>
          <t>ARS</t>
        </is>
      </c>
      <c r="L326" s="48" t="n">
        <v>0</v>
      </c>
      <c r="M326" s="48" t="n">
        <v>65208.24</v>
      </c>
      <c r="N326" s="5">
        <f>IFERROR(VLOOKUP(E326,[1]Total!$D$1:$M$446,10,0),0)</f>
        <v/>
      </c>
      <c r="O326" s="11">
        <f>M326/SUM($M$2:$M$679)</f>
        <v/>
      </c>
      <c r="P326" s="49">
        <f>IFERROR(M326/I326,0)</f>
        <v/>
      </c>
      <c r="Q326" s="50" t="n"/>
      <c r="R326" s="8">
        <f>I326-Q326</f>
        <v/>
      </c>
      <c r="S326" s="49">
        <f>$AK326*R326</f>
        <v/>
      </c>
      <c r="U326" s="39" t="inlineStr">
        <is>
          <t>Stock SAP</t>
        </is>
      </c>
      <c r="V326" s="39" t="inlineStr">
        <is>
          <t>Medicamentos</t>
        </is>
      </c>
      <c r="W326" s="39" t="inlineStr">
        <is>
          <t>Dentro del alcance</t>
        </is>
      </c>
      <c r="X326" s="38" t="inlineStr">
        <is>
          <t>Baja</t>
        </is>
      </c>
      <c r="Y326" s="39" t="inlineStr">
        <is>
          <t>Homologado – confianza Baja – pendiente de validación</t>
        </is>
      </c>
      <c r="Z326" s="38" t="inlineStr">
        <is>
          <t>Dar de baja en SAP</t>
        </is>
      </c>
      <c r="AA326" s="39" t="inlineStr">
        <is>
          <t>MED30</t>
        </is>
      </c>
      <c r="AB326" s="39" t="inlineStr">
        <is>
          <t>Caramelos antigripales con benzocaina 20.7mg</t>
        </is>
      </c>
      <c r="AC326" s="39" t="inlineStr">
        <is>
          <t>Homologación por código Avain (master M01-017)</t>
        </is>
      </c>
      <c r="AD326" s="39" t="inlineStr">
        <is>
          <t>No</t>
        </is>
      </c>
      <c r="AE326" s="39" t="n"/>
      <c r="AF326" s="39" t="inlineStr">
        <is>
          <t>Sí</t>
        </is>
      </c>
      <c r="AG326" s="39" t="inlineStr">
        <is>
          <t>M01-017</t>
        </is>
      </c>
      <c r="AH326" s="51" t="n"/>
      <c r="AI326" s="51" t="n"/>
      <c r="AJ326" s="51" t="n"/>
      <c r="AK326" s="52" t="n">
        <v>2964.011099585062</v>
      </c>
      <c r="AL326" s="52" t="n"/>
      <c r="AM326" s="52" t="n"/>
      <c r="AN326" s="39" t="n"/>
      <c r="AO326" s="39" t="inlineStr">
        <is>
          <t>La cantidad física del material se imputó en la fila 48 (primera fila del material). Homologación: confianza base Baja + confianza SAP Alta → Baja. La nomenclatura del material imputado no respalda por sí sola la equivalencia (similitud 0.09); el vínculo proviene sólo de la homologación. Nivel degradado a Baja. El material ocupa 15 filas en la hoja 1120 SJ (lote/almacén). La cantidad SAP y la física de esta vista son el total del material.</t>
        </is>
      </c>
    </row>
    <row r="327">
      <c r="A327" s="5" t="inlineStr">
        <is>
          <t>1001297</t>
        </is>
      </c>
      <c r="B327" s="5" t="inlineStr">
        <is>
          <t>PULMONIX ANTIGRIP 20 COMP</t>
        </is>
      </c>
      <c r="C327" s="5" t="inlineStr">
        <is>
          <t>PG255</t>
        </is>
      </c>
      <c r="D327" s="5" t="inlineStr">
        <is>
          <t>MEGE</t>
        </is>
      </c>
      <c r="E327" s="5" t="inlineStr">
        <is>
          <t>ZMED</t>
        </is>
      </c>
      <c r="F327" s="5" t="inlineStr">
        <is>
          <t>1120</t>
        </is>
      </c>
      <c r="G327" s="5" t="inlineStr">
        <is>
          <t>2021</t>
        </is>
      </c>
      <c r="H327" s="5" t="inlineStr">
        <is>
          <t>C/U</t>
        </is>
      </c>
      <c r="I327" s="6" t="n">
        <v>22</v>
      </c>
      <c r="J327" s="6" t="n">
        <v>0</v>
      </c>
      <c r="K327" s="5" t="inlineStr">
        <is>
          <t>ARS</t>
        </is>
      </c>
      <c r="L327" s="48" t="n">
        <v>0</v>
      </c>
      <c r="M327" s="48" t="n">
        <v>33254.82</v>
      </c>
      <c r="N327" s="5">
        <f>IFERROR(VLOOKUP(E327,[1]Total!$D$1:$M$446,10,0),0)</f>
        <v/>
      </c>
      <c r="O327" s="11">
        <f>M327/SUM($M$2:$M$679)</f>
        <v/>
      </c>
      <c r="P327" s="49">
        <f>IFERROR(M327/I327,0)</f>
        <v/>
      </c>
      <c r="Q327" s="50" t="n"/>
      <c r="R327" s="8">
        <f>I327-Q327</f>
        <v/>
      </c>
      <c r="S327" s="49">
        <f>$AK327*R327</f>
        <v/>
      </c>
      <c r="U327" s="39" t="inlineStr">
        <is>
          <t>Stock SAP</t>
        </is>
      </c>
      <c r="V327" s="39" t="inlineStr">
        <is>
          <t>Medicamentos</t>
        </is>
      </c>
      <c r="W327" s="39" t="inlineStr">
        <is>
          <t>Dentro del alcance</t>
        </is>
      </c>
      <c r="X327" s="42" t="inlineStr">
        <is>
          <t>Media</t>
        </is>
      </c>
      <c r="Y327" s="39" t="inlineStr">
        <is>
          <t>Homologado – confianza Media – pendiente de validación</t>
        </is>
      </c>
      <c r="Z327" s="38" t="inlineStr">
        <is>
          <t>Dar de baja en SAP</t>
        </is>
      </c>
      <c r="AA327" s="39" t="inlineStr">
        <is>
          <t>MED156</t>
        </is>
      </c>
      <c r="AB327" s="39" t="inlineStr">
        <is>
          <t>Antigripal comp</t>
        </is>
      </c>
      <c r="AC327" s="39" t="inlineStr">
        <is>
          <t>Cruce por nomenclatura SAP</t>
        </is>
      </c>
      <c r="AD327" s="39" t="inlineStr">
        <is>
          <t>No</t>
        </is>
      </c>
      <c r="AE327" s="39" t="n"/>
      <c r="AF327" s="39" t="inlineStr">
        <is>
          <t>No</t>
        </is>
      </c>
      <c r="AG327" s="39" t="n"/>
      <c r="AH327" s="51" t="n"/>
      <c r="AI327" s="51" t="n"/>
      <c r="AJ327" s="51" t="n"/>
      <c r="AK327" s="52" t="n">
        <v>1511.582633928571</v>
      </c>
      <c r="AL327" s="52" t="n"/>
      <c r="AM327" s="52" t="n"/>
      <c r="AN327" s="39" t="n"/>
      <c r="AO327" s="39" t="inlineStr">
        <is>
          <t>La cantidad física del material se imputó en la fila 31 (primera fila del material). Cruce por nomenclatura: similitud 0.62. El material ocupa 3 filas en la hoja 1120 SJ (lote/almacén). La cantidad SAP y la física de esta vista son el total del material.</t>
        </is>
      </c>
    </row>
    <row r="328">
      <c r="A328" s="5" t="inlineStr">
        <is>
          <t>2000004</t>
        </is>
      </c>
      <c r="B328" s="5" t="inlineStr">
        <is>
          <t>CATETER INTRAVENOSO 18G T/ABBOCATH</t>
        </is>
      </c>
      <c r="C328" s="5" t="n"/>
      <c r="D328" s="5" t="inlineStr">
        <is>
          <t>033</t>
        </is>
      </c>
      <c r="E328" s="5" t="inlineStr">
        <is>
          <t>ZDES</t>
        </is>
      </c>
      <c r="F328" s="5" t="inlineStr">
        <is>
          <t>1120</t>
        </is>
      </c>
      <c r="G328" s="5" t="inlineStr">
        <is>
          <t>2021</t>
        </is>
      </c>
      <c r="H328" s="5" t="inlineStr">
        <is>
          <t>C/U</t>
        </is>
      </c>
      <c r="I328" s="6" t="n">
        <v>22</v>
      </c>
      <c r="J328" s="6" t="n">
        <v>0</v>
      </c>
      <c r="K328" s="5" t="inlineStr">
        <is>
          <t>ARS</t>
        </is>
      </c>
      <c r="L328" s="48" t="n">
        <v>0</v>
      </c>
      <c r="M328" s="48" t="n">
        <v>3210.11</v>
      </c>
      <c r="N328" s="5">
        <f>IFERROR(VLOOKUP(E328,[1]Total!$D$1:$M$446,10,0),0)</f>
        <v/>
      </c>
      <c r="O328" s="11">
        <f>M328/SUM($M$2:$M$679)</f>
        <v/>
      </c>
      <c r="P328" s="49">
        <f>IFERROR(M328/I328,0)</f>
        <v/>
      </c>
      <c r="Q328" s="50" t="n"/>
      <c r="R328" s="8">
        <f>I328-Q328</f>
        <v/>
      </c>
      <c r="S328" s="49">
        <f>$AK328*R328</f>
        <v/>
      </c>
      <c r="U328" s="39" t="inlineStr">
        <is>
          <t>Stock SAP</t>
        </is>
      </c>
      <c r="V328" s="39" t="inlineStr">
        <is>
          <t>Descartables</t>
        </is>
      </c>
      <c r="W328" s="39" t="inlineStr">
        <is>
          <t>Dentro del alcance</t>
        </is>
      </c>
      <c r="X328" s="39" t="n"/>
      <c r="Y328" s="39" t="inlineStr">
        <is>
          <t>Sin recuento físico en el inventario de Avain</t>
        </is>
      </c>
      <c r="Z328" s="40" t="inlineStr">
        <is>
          <t>Sin recuento físico</t>
        </is>
      </c>
      <c r="AA328" s="39" t="n"/>
      <c r="AB328" s="39" t="n"/>
      <c r="AC328" s="39" t="n"/>
      <c r="AD328" s="39" t="n"/>
      <c r="AE328" s="39" t="n"/>
      <c r="AF328" s="39" t="n"/>
      <c r="AG328" s="39" t="n"/>
      <c r="AH328" s="51" t="n">
        <v>22</v>
      </c>
      <c r="AI328" s="51">
        <f>Q328</f>
        <v/>
      </c>
      <c r="AJ328" s="51">
        <f>$AH328-$AI328</f>
        <v/>
      </c>
      <c r="AK328" s="52" t="n">
        <v>145.9140909090909</v>
      </c>
      <c r="AL328" s="52">
        <f>$AJ328*$AK328</f>
        <v/>
      </c>
      <c r="AM328" s="52">
        <f>$AI328*$AK328</f>
        <v/>
      </c>
      <c r="AN328" s="39" t="n"/>
      <c r="AO328" s="39" t="n"/>
    </row>
    <row r="329">
      <c r="A329" s="5" t="inlineStr">
        <is>
          <t>1000698</t>
        </is>
      </c>
      <c r="B329" s="5" t="inlineStr">
        <is>
          <t>ANTIHEMORROIDAL CREMA X 20GR</t>
        </is>
      </c>
      <c r="C329" s="5" t="inlineStr">
        <is>
          <t>00000</t>
        </is>
      </c>
      <c r="D329" s="5" t="inlineStr">
        <is>
          <t>MEGE</t>
        </is>
      </c>
      <c r="E329" s="5" t="inlineStr">
        <is>
          <t>ZMED</t>
        </is>
      </c>
      <c r="F329" s="5" t="inlineStr">
        <is>
          <t>1120</t>
        </is>
      </c>
      <c r="G329" s="5" t="inlineStr">
        <is>
          <t>2021</t>
        </is>
      </c>
      <c r="H329" s="5" t="inlineStr">
        <is>
          <t>C/U</t>
        </is>
      </c>
      <c r="I329" s="6" t="n">
        <v>21</v>
      </c>
      <c r="J329" s="6" t="n">
        <v>0</v>
      </c>
      <c r="K329" s="5" t="inlineStr">
        <is>
          <t>ARS</t>
        </is>
      </c>
      <c r="L329" s="48" t="n">
        <v>0</v>
      </c>
      <c r="M329" s="48" t="n">
        <v>43032.86</v>
      </c>
      <c r="N329" s="5">
        <f>IFERROR(VLOOKUP(E329,[1]Total!$D$1:$M$446,10,0),0)</f>
        <v/>
      </c>
      <c r="O329" s="11">
        <f>M329/SUM($M$2:$M$679)</f>
        <v/>
      </c>
      <c r="P329" s="49">
        <f>IFERROR(M329/I329,0)</f>
        <v/>
      </c>
      <c r="Q329" s="50" t="n"/>
      <c r="R329" s="8">
        <f>I329-Q329</f>
        <v/>
      </c>
      <c r="S329" s="49">
        <f>$AK329*R329</f>
        <v/>
      </c>
      <c r="U329" s="39" t="inlineStr">
        <is>
          <t>Stock SAP</t>
        </is>
      </c>
      <c r="V329" s="39" t="inlineStr">
        <is>
          <t>Medicamentos</t>
        </is>
      </c>
      <c r="W329" s="39" t="inlineStr">
        <is>
          <t>Dentro del alcance</t>
        </is>
      </c>
      <c r="X329" s="39" t="n"/>
      <c r="Y329" s="39" t="inlineStr">
        <is>
          <t>Sin recuento físico en el inventario de Avain</t>
        </is>
      </c>
      <c r="Z329" s="40" t="inlineStr">
        <is>
          <t>Sin recuento físico</t>
        </is>
      </c>
      <c r="AA329" s="39" t="n"/>
      <c r="AB329" s="39" t="n"/>
      <c r="AC329" s="39" t="n"/>
      <c r="AD329" s="39" t="n"/>
      <c r="AE329" s="39" t="n"/>
      <c r="AF329" s="39" t="n"/>
      <c r="AG329" s="39" t="n"/>
      <c r="AH329" s="51" t="n">
        <v>21</v>
      </c>
      <c r="AI329" s="51">
        <f>Q329</f>
        <v/>
      </c>
      <c r="AJ329" s="51">
        <f>$AH329-$AI329</f>
        <v/>
      </c>
      <c r="AK329" s="52" t="n">
        <v>2049.183809523809</v>
      </c>
      <c r="AL329" s="52">
        <f>$AJ329*$AK329</f>
        <v/>
      </c>
      <c r="AM329" s="52">
        <f>$AI329*$AK329</f>
        <v/>
      </c>
      <c r="AN329" s="39" t="n"/>
      <c r="AO329" s="39" t="n"/>
    </row>
    <row r="330">
      <c r="A330" s="5" t="inlineStr">
        <is>
          <t>2000392</t>
        </is>
      </c>
      <c r="B330" s="5" t="inlineStr">
        <is>
          <t>GUANTES DE EXAMINACION NITRILO TALLE M</t>
        </is>
      </c>
      <c r="C330" s="5" t="n"/>
      <c r="D330" s="5" t="inlineStr">
        <is>
          <t>033</t>
        </is>
      </c>
      <c r="E330" s="5" t="inlineStr">
        <is>
          <t>ZDES</t>
        </is>
      </c>
      <c r="F330" s="5" t="inlineStr">
        <is>
          <t>1120</t>
        </is>
      </c>
      <c r="G330" s="5" t="inlineStr">
        <is>
          <t>2021</t>
        </is>
      </c>
      <c r="H330" s="5" t="inlineStr">
        <is>
          <t>C/U</t>
        </is>
      </c>
      <c r="I330" s="6" t="n">
        <v>21</v>
      </c>
      <c r="J330" s="6" t="n">
        <v>0</v>
      </c>
      <c r="K330" s="5" t="inlineStr">
        <is>
          <t>ARS</t>
        </is>
      </c>
      <c r="L330" s="48" t="n">
        <v>0</v>
      </c>
      <c r="M330" s="48" t="n">
        <v>171136.52</v>
      </c>
      <c r="N330" s="5">
        <f>IFERROR(VLOOKUP(E330,[1]Total!$D$1:$M$446,10,0),0)</f>
        <v/>
      </c>
      <c r="O330" s="11">
        <f>M330/SUM($M$2:$M$679)</f>
        <v/>
      </c>
      <c r="P330" s="49">
        <f>IFERROR(M330/I330,0)</f>
        <v/>
      </c>
      <c r="Q330" s="50" t="n"/>
      <c r="R330" s="8">
        <f>I330-Q330</f>
        <v/>
      </c>
      <c r="S330" s="49">
        <f>$AK330*R330</f>
        <v/>
      </c>
      <c r="U330" s="39" t="inlineStr">
        <is>
          <t>Stock SAP</t>
        </is>
      </c>
      <c r="V330" s="39" t="inlineStr">
        <is>
          <t>Descartables</t>
        </is>
      </c>
      <c r="W330" s="39" t="inlineStr">
        <is>
          <t>Dentro del alcance</t>
        </is>
      </c>
      <c r="X330" s="39" t="n"/>
      <c r="Y330" s="39" t="inlineStr">
        <is>
          <t>Sin recuento físico en el inventario de Avain</t>
        </is>
      </c>
      <c r="Z330" s="40" t="inlineStr">
        <is>
          <t>Sin recuento físico</t>
        </is>
      </c>
      <c r="AA330" s="39" t="n"/>
      <c r="AB330" s="39" t="n"/>
      <c r="AC330" s="39" t="n"/>
      <c r="AD330" s="39" t="n"/>
      <c r="AE330" s="39" t="n"/>
      <c r="AF330" s="39" t="n"/>
      <c r="AG330" s="39" t="n"/>
      <c r="AH330" s="51" t="n">
        <v>21</v>
      </c>
      <c r="AI330" s="51">
        <f>Q330</f>
        <v/>
      </c>
      <c r="AJ330" s="51">
        <f>$AH330-$AI330</f>
        <v/>
      </c>
      <c r="AK330" s="52" t="n">
        <v>8149.358095238094</v>
      </c>
      <c r="AL330" s="52">
        <f>$AJ330*$AK330</f>
        <v/>
      </c>
      <c r="AM330" s="52">
        <f>$AI330*$AK330</f>
        <v/>
      </c>
      <c r="AN330" s="39" t="n"/>
      <c r="AO330" s="39" t="n"/>
    </row>
    <row r="331">
      <c r="A331" s="5" t="inlineStr">
        <is>
          <t>1000005</t>
        </is>
      </c>
      <c r="B331" s="5" t="inlineStr">
        <is>
          <t>AMIODARONA 150MG AMPOLLA DE 3 ML INYEC</t>
        </is>
      </c>
      <c r="C331" s="5" t="inlineStr">
        <is>
          <t>00000</t>
        </is>
      </c>
      <c r="D331" s="5" t="inlineStr">
        <is>
          <t>033</t>
        </is>
      </c>
      <c r="E331" s="5" t="inlineStr">
        <is>
          <t>ZMED</t>
        </is>
      </c>
      <c r="F331" s="5" t="inlineStr">
        <is>
          <t>1120</t>
        </is>
      </c>
      <c r="G331" s="5" t="inlineStr">
        <is>
          <t>2021</t>
        </is>
      </c>
      <c r="H331" s="5" t="inlineStr">
        <is>
          <t>C/U</t>
        </is>
      </c>
      <c r="I331" s="6" t="n">
        <v>20</v>
      </c>
      <c r="J331" s="6" t="n">
        <v>0</v>
      </c>
      <c r="K331" s="5" t="inlineStr">
        <is>
          <t>ARS</t>
        </is>
      </c>
      <c r="L331" s="48" t="n">
        <v>0</v>
      </c>
      <c r="M331" s="48" t="n">
        <v>39669.49</v>
      </c>
      <c r="N331" s="5">
        <f>IFERROR(VLOOKUP(E331,[1]Total!$D$1:$M$446,10,0),0)</f>
        <v/>
      </c>
      <c r="O331" s="11">
        <f>M331/SUM($M$2:$M$679)</f>
        <v/>
      </c>
      <c r="P331" s="49">
        <f>IFERROR(M331/I331,0)</f>
        <v/>
      </c>
      <c r="Q331" s="50" t="n"/>
      <c r="R331" s="8">
        <f>I331-Q331</f>
        <v/>
      </c>
      <c r="S331" s="49">
        <f>$AK331*R331</f>
        <v/>
      </c>
      <c r="U331" s="39" t="inlineStr">
        <is>
          <t>Stock SAP</t>
        </is>
      </c>
      <c r="V331" s="39" t="inlineStr">
        <is>
          <t>Medicamentos</t>
        </is>
      </c>
      <c r="W331" s="39" t="inlineStr">
        <is>
          <t>Dentro del alcance</t>
        </is>
      </c>
      <c r="X331" s="37" t="inlineStr">
        <is>
          <t>Alta</t>
        </is>
      </c>
      <c r="Y331" s="39" t="inlineStr">
        <is>
          <t>Homologado – confianza Alta</t>
        </is>
      </c>
      <c r="Z331" s="37" t="inlineStr">
        <is>
          <t>Dar de alta en SAP</t>
        </is>
      </c>
      <c r="AA331" s="39" t="inlineStr">
        <is>
          <t>MED11</t>
        </is>
      </c>
      <c r="AB331" s="39" t="inlineStr">
        <is>
          <t>Amiodarona 150 mg Amp x 3 ml</t>
        </is>
      </c>
      <c r="AC331" s="39" t="inlineStr">
        <is>
          <t>Homologación por código Avain (master M03-003)</t>
        </is>
      </c>
      <c r="AD331" s="39" t="inlineStr">
        <is>
          <t>No</t>
        </is>
      </c>
      <c r="AE331" s="39" t="n"/>
      <c r="AF331" s="39" t="inlineStr">
        <is>
          <t>Sí</t>
        </is>
      </c>
      <c r="AG331" s="39" t="inlineStr">
        <is>
          <t>M03-003</t>
        </is>
      </c>
      <c r="AH331" s="51" t="n"/>
      <c r="AI331" s="51" t="n"/>
      <c r="AJ331" s="51" t="n"/>
      <c r="AK331" s="52" t="n">
        <v>1983.474363636364</v>
      </c>
      <c r="AL331" s="52" t="n"/>
      <c r="AM331" s="52" t="n"/>
      <c r="AN331" s="39" t="n"/>
      <c r="AO331" s="39" t="inlineStr">
        <is>
          <t>La cantidad física del material se imputó en la fila 309 (primera fila del material). Homologación: confianza base Alta + confianza SAP Alta → Alta. El material ocupa 3 filas en la hoja 1120 SJ (lote/almacén). La cantidad SAP y la física de esta vista son el total del material.</t>
        </is>
      </c>
    </row>
    <row r="332">
      <c r="A332" s="5" t="inlineStr">
        <is>
          <t>1000023</t>
        </is>
      </c>
      <c r="B332" s="5" t="inlineStr">
        <is>
          <t>DOPAMINA 200MG AMPOLLA I.V DE 5 ML</t>
        </is>
      </c>
      <c r="C332" s="5" t="inlineStr">
        <is>
          <t>029-757</t>
        </is>
      </c>
      <c r="D332" s="5" t="inlineStr">
        <is>
          <t>033</t>
        </is>
      </c>
      <c r="E332" s="5" t="inlineStr">
        <is>
          <t>ZMED</t>
        </is>
      </c>
      <c r="F332" s="5" t="inlineStr">
        <is>
          <t>1120</t>
        </is>
      </c>
      <c r="G332" s="5" t="inlineStr">
        <is>
          <t>2021</t>
        </is>
      </c>
      <c r="H332" s="5" t="inlineStr">
        <is>
          <t>C/U</t>
        </is>
      </c>
      <c r="I332" s="6" t="n">
        <v>20</v>
      </c>
      <c r="J332" s="6" t="n">
        <v>0</v>
      </c>
      <c r="K332" s="5" t="inlineStr">
        <is>
          <t>ARS</t>
        </is>
      </c>
      <c r="L332" s="48" t="n">
        <v>0</v>
      </c>
      <c r="M332" s="48" t="n">
        <v>28000</v>
      </c>
      <c r="N332" s="5">
        <f>IFERROR(VLOOKUP(E332,[1]Total!$D$1:$M$446,10,0),0)</f>
        <v/>
      </c>
      <c r="O332" s="11">
        <f>M332/SUM($M$2:$M$679)</f>
        <v/>
      </c>
      <c r="P332" s="49">
        <f>IFERROR(M332/I332,0)</f>
        <v/>
      </c>
      <c r="Q332" s="50" t="n"/>
      <c r="R332" s="8">
        <f>I332-Q332</f>
        <v/>
      </c>
      <c r="S332" s="49">
        <f>$AK332*R332</f>
        <v/>
      </c>
      <c r="U332" s="39" t="inlineStr">
        <is>
          <t>Stock SAP</t>
        </is>
      </c>
      <c r="V332" s="39" t="inlineStr">
        <is>
          <t>Medicamentos</t>
        </is>
      </c>
      <c r="W332" s="39" t="inlineStr">
        <is>
          <t>Dentro del alcance</t>
        </is>
      </c>
      <c r="X332" s="39" t="n"/>
      <c r="Y332" s="39" t="inlineStr">
        <is>
          <t>Sin recuento físico en el inventario de Avain</t>
        </is>
      </c>
      <c r="Z332" s="40" t="inlineStr">
        <is>
          <t>Sin recuento físico</t>
        </is>
      </c>
      <c r="AA332" s="39" t="n"/>
      <c r="AB332" s="39" t="n"/>
      <c r="AC332" s="39" t="n"/>
      <c r="AD332" s="39" t="n"/>
      <c r="AE332" s="39" t="n"/>
      <c r="AF332" s="39" t="n"/>
      <c r="AG332" s="39" t="n"/>
      <c r="AH332" s="51" t="n">
        <v>20</v>
      </c>
      <c r="AI332" s="51">
        <f>Q332</f>
        <v/>
      </c>
      <c r="AJ332" s="51">
        <f>$AH332-$AI332</f>
        <v/>
      </c>
      <c r="AK332" s="52" t="n">
        <v>1400</v>
      </c>
      <c r="AL332" s="52">
        <f>$AJ332*$AK332</f>
        <v/>
      </c>
      <c r="AM332" s="52">
        <f>$AI332*$AK332</f>
        <v/>
      </c>
      <c r="AN332" s="39" t="n"/>
      <c r="AO332" s="39" t="n"/>
    </row>
    <row r="333">
      <c r="A333" s="5" t="inlineStr">
        <is>
          <t>1000121</t>
        </is>
      </c>
      <c r="B333" s="5" t="inlineStr">
        <is>
          <t>BETAMETASONA 0,5MG/ML DE 20 ML</t>
        </is>
      </c>
      <c r="C333" s="5" t="inlineStr">
        <is>
          <t>00000</t>
        </is>
      </c>
      <c r="D333" s="5" t="inlineStr">
        <is>
          <t>033</t>
        </is>
      </c>
      <c r="E333" s="5" t="inlineStr">
        <is>
          <t>ZMED</t>
        </is>
      </c>
      <c r="F333" s="5" t="inlineStr">
        <is>
          <t>1120</t>
        </is>
      </c>
      <c r="G333" s="5" t="inlineStr">
        <is>
          <t>2021</t>
        </is>
      </c>
      <c r="H333" s="5" t="inlineStr">
        <is>
          <t>C/U</t>
        </is>
      </c>
      <c r="I333" s="6" t="n">
        <v>20</v>
      </c>
      <c r="J333" s="6" t="n">
        <v>0</v>
      </c>
      <c r="K333" s="5" t="inlineStr">
        <is>
          <t>ARS</t>
        </is>
      </c>
      <c r="L333" s="48" t="n">
        <v>0</v>
      </c>
      <c r="M333" s="48" t="n">
        <v>283534.2</v>
      </c>
      <c r="N333" s="5">
        <f>IFERROR(VLOOKUP(E333,[1]Total!$D$1:$M$446,10,0),0)</f>
        <v/>
      </c>
      <c r="O333" s="11">
        <f>M333/SUM($M$2:$M$679)</f>
        <v/>
      </c>
      <c r="P333" s="49">
        <f>IFERROR(M333/I333,0)</f>
        <v/>
      </c>
      <c r="Q333" s="50" t="n"/>
      <c r="R333" s="8">
        <f>I333-Q333</f>
        <v/>
      </c>
      <c r="S333" s="49">
        <f>$AK333*R333</f>
        <v/>
      </c>
      <c r="U333" s="39" t="inlineStr">
        <is>
          <t>Stock SAP</t>
        </is>
      </c>
      <c r="V333" s="39" t="inlineStr">
        <is>
          <t>Medicamentos</t>
        </is>
      </c>
      <c r="W333" s="39" t="inlineStr">
        <is>
          <t>Dentro del alcance</t>
        </is>
      </c>
      <c r="X333" s="39" t="n"/>
      <c r="Y333" s="39" t="inlineStr">
        <is>
          <t>Sin recuento físico en el inventario de Avain</t>
        </is>
      </c>
      <c r="Z333" s="40" t="inlineStr">
        <is>
          <t>Sin recuento físico</t>
        </is>
      </c>
      <c r="AA333" s="39" t="n"/>
      <c r="AB333" s="39" t="n"/>
      <c r="AC333" s="39" t="n"/>
      <c r="AD333" s="39" t="n"/>
      <c r="AE333" s="39" t="n"/>
      <c r="AF333" s="39" t="n"/>
      <c r="AG333" s="39" t="n"/>
      <c r="AH333" s="51" t="n">
        <v>20</v>
      </c>
      <c r="AI333" s="51">
        <f>Q333</f>
        <v/>
      </c>
      <c r="AJ333" s="51">
        <f>$AH333-$AI333</f>
        <v/>
      </c>
      <c r="AK333" s="52" t="n">
        <v>14176.71</v>
      </c>
      <c r="AL333" s="52">
        <f>$AJ333*$AK333</f>
        <v/>
      </c>
      <c r="AM333" s="52">
        <f>$AI333*$AK333</f>
        <v/>
      </c>
      <c r="AN333" s="39" t="n"/>
      <c r="AO333" s="39" t="n"/>
    </row>
    <row r="334">
      <c r="A334" s="5" t="inlineStr">
        <is>
          <t>1000124</t>
        </is>
      </c>
      <c r="B334" s="5" t="inlineStr">
        <is>
          <t>IBUPROFENO COMP 600MG</t>
        </is>
      </c>
      <c r="C334" s="5" t="inlineStr">
        <is>
          <t>181</t>
        </is>
      </c>
      <c r="D334" s="5" t="inlineStr">
        <is>
          <t>033</t>
        </is>
      </c>
      <c r="E334" s="5" t="inlineStr">
        <is>
          <t>ZMED</t>
        </is>
      </c>
      <c r="F334" s="5" t="inlineStr">
        <is>
          <t>1120</t>
        </is>
      </c>
      <c r="G334" s="5" t="inlineStr">
        <is>
          <t>2021</t>
        </is>
      </c>
      <c r="H334" s="5" t="inlineStr">
        <is>
          <t>C/U</t>
        </is>
      </c>
      <c r="I334" s="6" t="n">
        <v>20</v>
      </c>
      <c r="J334" s="6" t="n">
        <v>0</v>
      </c>
      <c r="K334" s="5" t="inlineStr">
        <is>
          <t>ARS</t>
        </is>
      </c>
      <c r="L334" s="48" t="n">
        <v>0</v>
      </c>
      <c r="M334" s="48" t="n">
        <v>1257.83</v>
      </c>
      <c r="N334" s="5">
        <f>IFERROR(VLOOKUP(E334,[1]Total!$D$1:$M$446,10,0),0)</f>
        <v/>
      </c>
      <c r="O334" s="11">
        <f>M334/SUM($M$2:$M$679)</f>
        <v/>
      </c>
      <c r="P334" s="49">
        <f>IFERROR(M334/I334,0)</f>
        <v/>
      </c>
      <c r="Q334" s="50" t="n"/>
      <c r="R334" s="8">
        <f>I334-Q334</f>
        <v/>
      </c>
      <c r="S334" s="49">
        <f>$AK334*R334</f>
        <v/>
      </c>
      <c r="U334" s="39" t="inlineStr">
        <is>
          <t>Stock SAP</t>
        </is>
      </c>
      <c r="V334" s="39" t="inlineStr">
        <is>
          <t>Medicamentos</t>
        </is>
      </c>
      <c r="W334" s="39" t="inlineStr">
        <is>
          <t>Dentro del alcance</t>
        </is>
      </c>
      <c r="X334" s="37" t="inlineStr">
        <is>
          <t>Alta</t>
        </is>
      </c>
      <c r="Y334" s="39" t="inlineStr">
        <is>
          <t>Homologado – confianza Alta</t>
        </is>
      </c>
      <c r="Z334" s="38" t="inlineStr">
        <is>
          <t>Dar de baja en SAP</t>
        </is>
      </c>
      <c r="AA334" s="39" t="inlineStr">
        <is>
          <t>MED102</t>
        </is>
      </c>
      <c r="AB334" s="39" t="inlineStr">
        <is>
          <t>Ibuprofeno Comp x 600 mg</t>
        </is>
      </c>
      <c r="AC334" s="39" t="inlineStr">
        <is>
          <t>Homologación por código Avain (master M01-005)</t>
        </is>
      </c>
      <c r="AD334" s="39" t="inlineStr">
        <is>
          <t>No</t>
        </is>
      </c>
      <c r="AE334" s="39" t="n"/>
      <c r="AF334" s="39" t="inlineStr">
        <is>
          <t>Sí</t>
        </is>
      </c>
      <c r="AG334" s="39" t="inlineStr">
        <is>
          <t>M01-005</t>
        </is>
      </c>
      <c r="AH334" s="51" t="n"/>
      <c r="AI334" s="51" t="n"/>
      <c r="AJ334" s="51" t="n"/>
      <c r="AK334" s="52" t="n">
        <v>62.89131818181817</v>
      </c>
      <c r="AL334" s="52" t="n"/>
      <c r="AM334" s="52" t="n"/>
      <c r="AN334" s="39" t="n"/>
      <c r="AO334" s="39" t="inlineStr">
        <is>
          <t>La cantidad física del material se imputó en la fila 13 (primera fila del material). Homologación: confianza base Alta + confianza SAP Alta → Alta. El material ocupa 16 filas en la hoja 1120 SJ (lote/almacén). La cantidad SAP y la física de esta vista son el total del material.</t>
        </is>
      </c>
    </row>
    <row r="335">
      <c r="A335" s="5" t="inlineStr">
        <is>
          <t>1000125</t>
        </is>
      </c>
      <c r="B335" s="5" t="inlineStr">
        <is>
          <t>DICLOFENAC 75 MG COMPRIMIDOS</t>
        </is>
      </c>
      <c r="C335" s="5" t="inlineStr">
        <is>
          <t>52602</t>
        </is>
      </c>
      <c r="D335" s="5" t="inlineStr">
        <is>
          <t>033</t>
        </is>
      </c>
      <c r="E335" s="5" t="inlineStr">
        <is>
          <t>ZMED</t>
        </is>
      </c>
      <c r="F335" s="5" t="inlineStr">
        <is>
          <t>1120</t>
        </is>
      </c>
      <c r="G335" s="5" t="inlineStr">
        <is>
          <t>2021</t>
        </is>
      </c>
      <c r="H335" s="5" t="inlineStr">
        <is>
          <t>C/U</t>
        </is>
      </c>
      <c r="I335" s="6" t="n">
        <v>20</v>
      </c>
      <c r="J335" s="6" t="n">
        <v>0</v>
      </c>
      <c r="K335" s="5" t="inlineStr">
        <is>
          <t>ARS</t>
        </is>
      </c>
      <c r="L335" s="48" t="n">
        <v>0</v>
      </c>
      <c r="M335" s="48" t="n">
        <v>2049.42</v>
      </c>
      <c r="N335" s="5">
        <f>IFERROR(VLOOKUP(E335,[1]Total!$D$1:$M$446,10,0),0)</f>
        <v/>
      </c>
      <c r="O335" s="11">
        <f>M335/SUM($M$2:$M$679)</f>
        <v/>
      </c>
      <c r="P335" s="49">
        <f>IFERROR(M335/I335,0)</f>
        <v/>
      </c>
      <c r="Q335" s="50" t="n"/>
      <c r="R335" s="8">
        <f>I335-Q335</f>
        <v/>
      </c>
      <c r="S335" s="49">
        <f>$AK335*R335</f>
        <v/>
      </c>
      <c r="U335" s="39" t="inlineStr">
        <is>
          <t>Stock SAP</t>
        </is>
      </c>
      <c r="V335" s="39" t="inlineStr">
        <is>
          <t>Medicamentos</t>
        </is>
      </c>
      <c r="W335" s="39" t="inlineStr">
        <is>
          <t>Dentro del alcance</t>
        </is>
      </c>
      <c r="X335" s="37" t="inlineStr">
        <is>
          <t>Alta</t>
        </is>
      </c>
      <c r="Y335" s="39" t="inlineStr">
        <is>
          <t>Homologado – confianza Alta</t>
        </is>
      </c>
      <c r="Z335" s="38" t="inlineStr">
        <is>
          <t>Dar de baja en SAP</t>
        </is>
      </c>
      <c r="AA335" s="39" t="inlineStr">
        <is>
          <t>MED64</t>
        </is>
      </c>
      <c r="AB335" s="39" t="inlineStr">
        <is>
          <t>Diclofenac Comp x 75 mg</t>
        </is>
      </c>
      <c r="AC335" s="39" t="inlineStr">
        <is>
          <t>Homologación por nombre Avain (master M01-002)</t>
        </is>
      </c>
      <c r="AD335" s="39" t="inlineStr">
        <is>
          <t>No</t>
        </is>
      </c>
      <c r="AE335" s="39" t="n"/>
      <c r="AF335" s="39" t="inlineStr">
        <is>
          <t>Sí</t>
        </is>
      </c>
      <c r="AG335" s="39" t="inlineStr">
        <is>
          <t>M01-002</t>
        </is>
      </c>
      <c r="AH335" s="51" t="n"/>
      <c r="AI335" s="51" t="n"/>
      <c r="AJ335" s="51" t="n"/>
      <c r="AK335" s="52" t="n">
        <v>102.4708827463219</v>
      </c>
      <c r="AL335" s="52" t="n"/>
      <c r="AM335" s="52" t="n"/>
      <c r="AN335" s="39" t="n"/>
      <c r="AO335" s="39" t="inlineStr">
        <is>
          <t>La cantidad física del material se imputó en la fila 21 (primera fila del material). Homologación: confianza base Alta + confianza SAP Alta → Alta. El material ocupa 7 filas en la hoja 1120 SJ (lote/almacén). La cantidad SAP y la física de esta vista son el total del material.</t>
        </is>
      </c>
    </row>
    <row r="336">
      <c r="A336" s="5" t="inlineStr">
        <is>
          <t>1000290</t>
        </is>
      </c>
      <c r="B336" s="5" t="inlineStr">
        <is>
          <t>AGUA DESTILADA DE 10 ML</t>
        </is>
      </c>
      <c r="C336" s="5" t="inlineStr">
        <is>
          <t>160007</t>
        </is>
      </c>
      <c r="D336" s="5" t="inlineStr">
        <is>
          <t>033</t>
        </is>
      </c>
      <c r="E336" s="5" t="inlineStr">
        <is>
          <t>ZMED</t>
        </is>
      </c>
      <c r="F336" s="5" t="inlineStr">
        <is>
          <t>1120</t>
        </is>
      </c>
      <c r="G336" s="5" t="inlineStr">
        <is>
          <t>2021</t>
        </is>
      </c>
      <c r="H336" s="5" t="inlineStr">
        <is>
          <t>C/U</t>
        </is>
      </c>
      <c r="I336" s="6" t="n">
        <v>20</v>
      </c>
      <c r="J336" s="6" t="n">
        <v>0</v>
      </c>
      <c r="K336" s="5" t="inlineStr">
        <is>
          <t>ARS</t>
        </is>
      </c>
      <c r="L336" s="48" t="n">
        <v>0</v>
      </c>
      <c r="M336" s="48" t="n">
        <v>12569.31</v>
      </c>
      <c r="N336" s="5">
        <f>IFERROR(VLOOKUP(E336,[1]Total!$D$1:$M$446,10,0),0)</f>
        <v/>
      </c>
      <c r="O336" s="11">
        <f>M336/SUM($M$2:$M$679)</f>
        <v/>
      </c>
      <c r="P336" s="49">
        <f>IFERROR(M336/I336,0)</f>
        <v/>
      </c>
      <c r="Q336" s="50" t="n"/>
      <c r="R336" s="8">
        <f>I336-Q336</f>
        <v/>
      </c>
      <c r="S336" s="49">
        <f>$AK336*R336</f>
        <v/>
      </c>
      <c r="U336" s="39" t="inlineStr">
        <is>
          <t>Stock SAP</t>
        </is>
      </c>
      <c r="V336" s="39" t="inlineStr">
        <is>
          <t>Medicamentos</t>
        </is>
      </c>
      <c r="W336" s="39" t="inlineStr">
        <is>
          <t>Dentro del alcance</t>
        </is>
      </c>
      <c r="X336" s="39" t="n"/>
      <c r="Y336" s="39" t="inlineStr">
        <is>
          <t>Sin recuento físico en el inventario de Avain</t>
        </is>
      </c>
      <c r="Z336" s="40" t="inlineStr">
        <is>
          <t>Sin recuento físico</t>
        </is>
      </c>
      <c r="AA336" s="39" t="n"/>
      <c r="AB336" s="39" t="n"/>
      <c r="AC336" s="39" t="n"/>
      <c r="AD336" s="39" t="n"/>
      <c r="AE336" s="39" t="n"/>
      <c r="AF336" s="39" t="n"/>
      <c r="AG336" s="39" t="n"/>
      <c r="AH336" s="51" t="n"/>
      <c r="AI336" s="51" t="n"/>
      <c r="AJ336" s="51" t="n"/>
      <c r="AK336" s="52" t="n">
        <v>628.4655384615384</v>
      </c>
      <c r="AL336" s="52" t="n"/>
      <c r="AM336" s="52" t="n"/>
      <c r="AN336" s="39" t="n"/>
      <c r="AO336" s="39" t="inlineStr">
        <is>
          <t>El material ocupa 4 filas en la hoja 1120 SJ (lote/almacén). La cantidad SAP y la física de esta vista son el total del material.</t>
        </is>
      </c>
    </row>
    <row r="337">
      <c r="A337" s="5" t="inlineStr">
        <is>
          <t>1000290</t>
        </is>
      </c>
      <c r="B337" s="5" t="inlineStr">
        <is>
          <t>AGUA DESTILADA DE 10 ML</t>
        </is>
      </c>
      <c r="C337" s="5" t="inlineStr">
        <is>
          <t>2232639</t>
        </is>
      </c>
      <c r="D337" s="5" t="inlineStr">
        <is>
          <t>033</t>
        </is>
      </c>
      <c r="E337" s="5" t="inlineStr">
        <is>
          <t>ZMED</t>
        </is>
      </c>
      <c r="F337" s="5" t="inlineStr">
        <is>
          <t>1120</t>
        </is>
      </c>
      <c r="G337" s="5" t="inlineStr">
        <is>
          <t>2021</t>
        </is>
      </c>
      <c r="H337" s="5" t="inlineStr">
        <is>
          <t>C/U</t>
        </is>
      </c>
      <c r="I337" s="6" t="n">
        <v>20</v>
      </c>
      <c r="J337" s="6" t="n">
        <v>0</v>
      </c>
      <c r="K337" s="5" t="inlineStr">
        <is>
          <t>ARS</t>
        </is>
      </c>
      <c r="L337" s="48" t="n">
        <v>0</v>
      </c>
      <c r="M337" s="48" t="n">
        <v>12569.31</v>
      </c>
      <c r="N337" s="5">
        <f>IFERROR(VLOOKUP(E337,[1]Total!$D$1:$M$446,10,0),0)</f>
        <v/>
      </c>
      <c r="O337" s="11">
        <f>M337/SUM($M$2:$M$679)</f>
        <v/>
      </c>
      <c r="P337" s="49">
        <f>IFERROR(M337/I337,0)</f>
        <v/>
      </c>
      <c r="Q337" s="50" t="n"/>
      <c r="R337" s="8">
        <f>I337-Q337</f>
        <v/>
      </c>
      <c r="S337" s="49">
        <f>$AK337*R337</f>
        <v/>
      </c>
      <c r="U337" s="39" t="inlineStr">
        <is>
          <t>Stock SAP</t>
        </is>
      </c>
      <c r="V337" s="39" t="inlineStr">
        <is>
          <t>Medicamentos</t>
        </is>
      </c>
      <c r="W337" s="39" t="inlineStr">
        <is>
          <t>Dentro del alcance</t>
        </is>
      </c>
      <c r="X337" s="39" t="n"/>
      <c r="Y337" s="39" t="inlineStr">
        <is>
          <t>Sin recuento físico en el inventario de Avain</t>
        </is>
      </c>
      <c r="Z337" s="40" t="inlineStr">
        <is>
          <t>Sin recuento físico</t>
        </is>
      </c>
      <c r="AA337" s="39" t="n"/>
      <c r="AB337" s="39" t="n"/>
      <c r="AC337" s="39" t="n"/>
      <c r="AD337" s="39" t="n"/>
      <c r="AE337" s="39" t="n"/>
      <c r="AF337" s="39" t="n"/>
      <c r="AG337" s="39" t="n"/>
      <c r="AH337" s="51" t="n"/>
      <c r="AI337" s="51" t="n"/>
      <c r="AJ337" s="51" t="n"/>
      <c r="AK337" s="52" t="n">
        <v>628.4655384615384</v>
      </c>
      <c r="AL337" s="52" t="n"/>
      <c r="AM337" s="52" t="n"/>
      <c r="AN337" s="39" t="n"/>
      <c r="AO337" s="39" t="inlineStr">
        <is>
          <t>El material ocupa 4 filas en la hoja 1120 SJ (lote/almacén). La cantidad SAP y la física de esta vista son el total del material.</t>
        </is>
      </c>
    </row>
    <row r="338">
      <c r="A338" s="5" t="inlineStr">
        <is>
          <t>1000372</t>
        </is>
      </c>
      <c r="B338" s="5" t="inlineStr">
        <is>
          <t>BARRA LABIAL PROTECTORA</t>
        </is>
      </c>
      <c r="C338" s="5" t="inlineStr">
        <is>
          <t>3140304LA</t>
        </is>
      </c>
      <c r="D338" s="5" t="inlineStr">
        <is>
          <t>033</t>
        </is>
      </c>
      <c r="E338" s="5" t="inlineStr">
        <is>
          <t>ZMED</t>
        </is>
      </c>
      <c r="F338" s="5" t="inlineStr">
        <is>
          <t>1120</t>
        </is>
      </c>
      <c r="G338" s="5" t="inlineStr">
        <is>
          <t>2021</t>
        </is>
      </c>
      <c r="H338" s="5" t="inlineStr">
        <is>
          <t>C/U</t>
        </is>
      </c>
      <c r="I338" s="6" t="n">
        <v>20</v>
      </c>
      <c r="J338" s="6" t="n">
        <v>0</v>
      </c>
      <c r="K338" s="5" t="inlineStr">
        <is>
          <t>ARS</t>
        </is>
      </c>
      <c r="L338" s="48" t="n">
        <v>0</v>
      </c>
      <c r="M338" s="48" t="n">
        <v>140414.4</v>
      </c>
      <c r="N338" s="5">
        <f>IFERROR(VLOOKUP(E338,[1]Total!$D$1:$M$446,10,0),0)</f>
        <v/>
      </c>
      <c r="O338" s="11">
        <f>M338/SUM($M$2:$M$679)</f>
        <v/>
      </c>
      <c r="P338" s="49">
        <f>IFERROR(M338/I338,0)</f>
        <v/>
      </c>
      <c r="Q338" s="50" t="n"/>
      <c r="R338" s="8">
        <f>I338-Q338</f>
        <v/>
      </c>
      <c r="S338" s="49">
        <f>$AK338*R338</f>
        <v/>
      </c>
      <c r="U338" s="39" t="inlineStr">
        <is>
          <t>Stock SAP</t>
        </is>
      </c>
      <c r="V338" s="39" t="inlineStr">
        <is>
          <t>Medicamentos</t>
        </is>
      </c>
      <c r="W338" s="39" t="inlineStr">
        <is>
          <t>Dentro del alcance</t>
        </is>
      </c>
      <c r="X338" s="39" t="n"/>
      <c r="Y338" s="39" t="inlineStr">
        <is>
          <t>Sin recuento físico en el inventario de Avain</t>
        </is>
      </c>
      <c r="Z338" s="40" t="inlineStr">
        <is>
          <t>Sin recuento físico</t>
        </is>
      </c>
      <c r="AA338" s="39" t="n"/>
      <c r="AB338" s="39" t="n"/>
      <c r="AC338" s="39" t="n"/>
      <c r="AD338" s="39" t="n"/>
      <c r="AE338" s="39" t="n"/>
      <c r="AF338" s="39" t="n"/>
      <c r="AG338" s="39" t="n"/>
      <c r="AH338" s="51" t="n"/>
      <c r="AI338" s="51" t="n"/>
      <c r="AJ338" s="51" t="n"/>
      <c r="AK338" s="52" t="n">
        <v>7020.720091743119</v>
      </c>
      <c r="AL338" s="52" t="n"/>
      <c r="AM338" s="52" t="n"/>
      <c r="AN338" s="39" t="n"/>
      <c r="AO338" s="39" t="inlineStr">
        <is>
          <t>El material ocupa 4 filas en la hoja 1120 SJ (lote/almacén). La cantidad SAP y la física de esta vista son el total del material.</t>
        </is>
      </c>
    </row>
    <row r="339">
      <c r="A339" s="5" t="inlineStr">
        <is>
          <t>1000470</t>
        </is>
      </c>
      <c r="B339" s="5" t="inlineStr">
        <is>
          <t>PARACETAMOL COMP 1 GRAMO</t>
        </is>
      </c>
      <c r="C339" s="5" t="inlineStr">
        <is>
          <t>116364</t>
        </is>
      </c>
      <c r="D339" s="5" t="inlineStr">
        <is>
          <t>033</t>
        </is>
      </c>
      <c r="E339" s="5" t="inlineStr">
        <is>
          <t>ZMED</t>
        </is>
      </c>
      <c r="F339" s="5" t="inlineStr">
        <is>
          <t>1120</t>
        </is>
      </c>
      <c r="G339" s="5" t="inlineStr">
        <is>
          <t>2021</t>
        </is>
      </c>
      <c r="H339" s="5" t="inlineStr">
        <is>
          <t>C/U</t>
        </is>
      </c>
      <c r="I339" s="6" t="n">
        <v>20</v>
      </c>
      <c r="J339" s="6" t="n">
        <v>0</v>
      </c>
      <c r="K339" s="5" t="inlineStr">
        <is>
          <t>ARS</t>
        </is>
      </c>
      <c r="L339" s="48" t="n">
        <v>0</v>
      </c>
      <c r="M339" s="48" t="n">
        <v>1743.14</v>
      </c>
      <c r="N339" s="5">
        <f>IFERROR(VLOOKUP(E339,[1]Total!$D$1:$M$446,10,0),0)</f>
        <v/>
      </c>
      <c r="O339" s="11">
        <f>M339/SUM($M$2:$M$679)</f>
        <v/>
      </c>
      <c r="P339" s="49">
        <f>IFERROR(M339/I339,0)</f>
        <v/>
      </c>
      <c r="Q339" s="50" t="n"/>
      <c r="R339" s="8">
        <f>I339-Q339</f>
        <v/>
      </c>
      <c r="S339" s="49">
        <f>$AK339*R339</f>
        <v/>
      </c>
      <c r="U339" s="39" t="inlineStr">
        <is>
          <t>Stock SAP</t>
        </is>
      </c>
      <c r="V339" s="39" t="inlineStr">
        <is>
          <t>Medicamentos</t>
        </is>
      </c>
      <c r="W339" s="39" t="inlineStr">
        <is>
          <t>Dentro del alcance</t>
        </is>
      </c>
      <c r="X339" s="38" t="inlineStr">
        <is>
          <t>Baja</t>
        </is>
      </c>
      <c r="Y339" s="39" t="inlineStr">
        <is>
          <t>Homologado – confianza Baja – pendiente de validación</t>
        </is>
      </c>
      <c r="Z339" s="38" t="inlineStr">
        <is>
          <t>Dar de baja en SAP</t>
        </is>
      </c>
      <c r="AA339" s="39" t="inlineStr">
        <is>
          <t>MED150</t>
        </is>
      </c>
      <c r="AB339" s="39" t="inlineStr">
        <is>
          <t>Paracetamol Comp x 1 gr</t>
        </is>
      </c>
      <c r="AC339" s="39" t="inlineStr">
        <is>
          <t>Homologación por código Avain (master M01-008)</t>
        </is>
      </c>
      <c r="AD339" s="39" t="inlineStr">
        <is>
          <t>No</t>
        </is>
      </c>
      <c r="AE339" s="39" t="n"/>
      <c r="AF339" s="39" t="inlineStr">
        <is>
          <t>Sí</t>
        </is>
      </c>
      <c r="AG339" s="39" t="inlineStr">
        <is>
          <t>M01-008</t>
        </is>
      </c>
      <c r="AH339" s="51" t="n"/>
      <c r="AI339" s="51" t="n"/>
      <c r="AJ339" s="51" t="n"/>
      <c r="AK339" s="52" t="n">
        <v>87.15712346645783</v>
      </c>
      <c r="AL339" s="52" t="n"/>
      <c r="AM339" s="52" t="n"/>
      <c r="AN339" s="39" t="n"/>
      <c r="AO339" s="39" t="inlineStr">
        <is>
          <t>La cantidad física del material se imputó en la fila 4 (primera fila del material). Homologación: confianza base Baja + confianza SAP Baja → Baja. El material ocupa 6 filas en la hoja 1120 SJ (lote/almacén). La cantidad SAP y la física de esta vista son el total del material.</t>
        </is>
      </c>
    </row>
    <row r="340">
      <c r="A340" s="5" t="inlineStr">
        <is>
          <t>1000529</t>
        </is>
      </c>
      <c r="B340" s="5" t="inlineStr">
        <is>
          <t>DEXAMETASONA 4 MG COMPRIMIDOS</t>
        </is>
      </c>
      <c r="C340" s="5" t="inlineStr">
        <is>
          <t>R3134</t>
        </is>
      </c>
      <c r="D340" s="5" t="inlineStr">
        <is>
          <t>MEGE</t>
        </is>
      </c>
      <c r="E340" s="5" t="inlineStr">
        <is>
          <t>ZMED</t>
        </is>
      </c>
      <c r="F340" s="5" t="inlineStr">
        <is>
          <t>1120</t>
        </is>
      </c>
      <c r="G340" s="5" t="inlineStr">
        <is>
          <t>2021</t>
        </is>
      </c>
      <c r="H340" s="5" t="inlineStr">
        <is>
          <t>C/U</t>
        </is>
      </c>
      <c r="I340" s="6" t="n">
        <v>20</v>
      </c>
      <c r="J340" s="6" t="n">
        <v>0</v>
      </c>
      <c r="K340" s="5" t="inlineStr">
        <is>
          <t>ARS</t>
        </is>
      </c>
      <c r="L340" s="48" t="n">
        <v>0</v>
      </c>
      <c r="M340" s="48" t="n">
        <v>7430.92</v>
      </c>
      <c r="N340" s="5">
        <f>IFERROR(VLOOKUP(E340,[1]Total!$D$1:$M$446,10,0),0)</f>
        <v/>
      </c>
      <c r="O340" s="11">
        <f>M340/SUM($M$2:$M$679)</f>
        <v/>
      </c>
      <c r="P340" s="49">
        <f>IFERROR(M340/I340,0)</f>
        <v/>
      </c>
      <c r="Q340" s="50" t="n"/>
      <c r="R340" s="8">
        <f>I340-Q340</f>
        <v/>
      </c>
      <c r="S340" s="49">
        <f>$AK340*R340</f>
        <v/>
      </c>
      <c r="U340" s="39" t="inlineStr">
        <is>
          <t>Stock SAP</t>
        </is>
      </c>
      <c r="V340" s="39" t="inlineStr">
        <is>
          <t>Medicamentos</t>
        </is>
      </c>
      <c r="W340" s="39" t="inlineStr">
        <is>
          <t>Dentro del alcance</t>
        </is>
      </c>
      <c r="X340" s="39" t="n"/>
      <c r="Y340" s="39" t="inlineStr">
        <is>
          <t>Sin recuento físico en el inventario de Avain</t>
        </is>
      </c>
      <c r="Z340" s="40" t="inlineStr">
        <is>
          <t>Sin recuento físico</t>
        </is>
      </c>
      <c r="AA340" s="39" t="n"/>
      <c r="AB340" s="39" t="n"/>
      <c r="AC340" s="39" t="n"/>
      <c r="AD340" s="39" t="n"/>
      <c r="AE340" s="39" t="n"/>
      <c r="AF340" s="39" t="n"/>
      <c r="AG340" s="39" t="n"/>
      <c r="AH340" s="51" t="n"/>
      <c r="AI340" s="51" t="n"/>
      <c r="AJ340" s="51" t="n"/>
      <c r="AK340" s="52" t="n">
        <v>371.5461515151515</v>
      </c>
      <c r="AL340" s="52" t="n"/>
      <c r="AM340" s="52" t="n"/>
      <c r="AN340" s="39" t="n"/>
      <c r="AO340" s="39" t="inlineStr">
        <is>
          <t>El material ocupa 5 filas en la hoja 1120 SJ (lote/almacén). La cantidad SAP y la física de esta vista son el total del material.</t>
        </is>
      </c>
    </row>
    <row r="341">
      <c r="A341" s="5" t="inlineStr">
        <is>
          <t>1000634</t>
        </is>
      </c>
      <c r="B341" s="5" t="inlineStr">
        <is>
          <t>LABETALOL 20MG AMPOLLA</t>
        </is>
      </c>
      <c r="C341" s="5" t="inlineStr">
        <is>
          <t>00000</t>
        </is>
      </c>
      <c r="D341" s="5" t="inlineStr">
        <is>
          <t>MEGE</t>
        </is>
      </c>
      <c r="E341" s="5" t="inlineStr">
        <is>
          <t>ZMED</t>
        </is>
      </c>
      <c r="F341" s="5" t="inlineStr">
        <is>
          <t>1120</t>
        </is>
      </c>
      <c r="G341" s="5" t="inlineStr">
        <is>
          <t>2021</t>
        </is>
      </c>
      <c r="H341" s="5" t="inlineStr">
        <is>
          <t>C/U</t>
        </is>
      </c>
      <c r="I341" s="6" t="n">
        <v>20</v>
      </c>
      <c r="J341" s="6" t="n">
        <v>0</v>
      </c>
      <c r="K341" s="5" t="inlineStr">
        <is>
          <t>ARS</t>
        </is>
      </c>
      <c r="L341" s="48" t="n">
        <v>0</v>
      </c>
      <c r="M341" s="48" t="n">
        <v>29820</v>
      </c>
      <c r="N341" s="5">
        <f>IFERROR(VLOOKUP(E341,[1]Total!$D$1:$M$446,10,0),0)</f>
        <v/>
      </c>
      <c r="O341" s="11">
        <f>M341/SUM($M$2:$M$679)</f>
        <v/>
      </c>
      <c r="P341" s="49">
        <f>IFERROR(M341/I341,0)</f>
        <v/>
      </c>
      <c r="Q341" s="50" t="n">
        <v>2</v>
      </c>
      <c r="R341" s="8">
        <f>I341-Q341</f>
        <v/>
      </c>
      <c r="S341" s="49">
        <f>$AK341*R341</f>
        <v/>
      </c>
      <c r="U341" s="39" t="inlineStr">
        <is>
          <t>Stock SAP</t>
        </is>
      </c>
      <c r="V341" s="39" t="inlineStr">
        <is>
          <t>Medicamentos</t>
        </is>
      </c>
      <c r="W341" s="39" t="inlineStr">
        <is>
          <t>Dentro del alcance</t>
        </is>
      </c>
      <c r="X341" s="38" t="inlineStr">
        <is>
          <t>Baja</t>
        </is>
      </c>
      <c r="Y341" s="39" t="inlineStr">
        <is>
          <t>Homologado – confianza Baja – pendiente de validación</t>
        </is>
      </c>
      <c r="Z341" s="38" t="inlineStr">
        <is>
          <t>Dar de baja en SAP</t>
        </is>
      </c>
      <c r="AA341" s="39" t="inlineStr">
        <is>
          <t>MED112</t>
        </is>
      </c>
      <c r="AB341" s="39" t="inlineStr">
        <is>
          <t>Labetalol 5mg/ml Amp x 4 ml</t>
        </is>
      </c>
      <c r="AC341" s="39" t="inlineStr">
        <is>
          <t>Cruce por nomenclatura SAP</t>
        </is>
      </c>
      <c r="AD341" s="39" t="inlineStr">
        <is>
          <t>No</t>
        </is>
      </c>
      <c r="AE341" s="39" t="n"/>
      <c r="AF341" s="39" t="inlineStr">
        <is>
          <t>Sí</t>
        </is>
      </c>
      <c r="AG341" s="39" t="n"/>
      <c r="AH341" s="51" t="n">
        <v>20</v>
      </c>
      <c r="AI341" s="51">
        <f>Q341</f>
        <v/>
      </c>
      <c r="AJ341" s="51">
        <f>$AH341-$AI341</f>
        <v/>
      </c>
      <c r="AK341" s="52" t="n">
        <v>1491</v>
      </c>
      <c r="AL341" s="52">
        <f>$AJ341*$AK341</f>
        <v/>
      </c>
      <c r="AM341" s="52">
        <f>$AI341*$AK341</f>
        <v/>
      </c>
      <c r="AN341" s="39" t="n"/>
      <c r="AO341" s="39" t="inlineStr">
        <is>
          <t>Cruce por nomenclatura: dosis/presentación distinta (4ML, 5MG vs 20MG); similitud 0.68.</t>
        </is>
      </c>
    </row>
    <row r="342">
      <c r="A342" s="5" t="inlineStr">
        <is>
          <t>1000784</t>
        </is>
      </c>
      <c r="B342" s="5" t="inlineStr">
        <is>
          <t>LAGRIMAS NATURALES GOTAS OFTALM</t>
        </is>
      </c>
      <c r="C342" s="5" t="inlineStr">
        <is>
          <t>D030</t>
        </is>
      </c>
      <c r="D342" s="5" t="inlineStr">
        <is>
          <t>033</t>
        </is>
      </c>
      <c r="E342" s="5" t="inlineStr">
        <is>
          <t>ZMED</t>
        </is>
      </c>
      <c r="F342" s="5" t="inlineStr">
        <is>
          <t>1120</t>
        </is>
      </c>
      <c r="G342" s="5" t="inlineStr">
        <is>
          <t>2021</t>
        </is>
      </c>
      <c r="H342" s="5" t="inlineStr">
        <is>
          <t>C/U</t>
        </is>
      </c>
      <c r="I342" s="6" t="n">
        <v>20</v>
      </c>
      <c r="J342" s="6" t="n">
        <v>0</v>
      </c>
      <c r="K342" s="5" t="inlineStr">
        <is>
          <t>ARS</t>
        </is>
      </c>
      <c r="L342" s="48" t="n">
        <v>0</v>
      </c>
      <c r="M342" s="48" t="n">
        <v>98317.31</v>
      </c>
      <c r="N342" s="5">
        <f>IFERROR(VLOOKUP(E342,[1]Total!$D$1:$M$446,10,0),0)</f>
        <v/>
      </c>
      <c r="O342" s="11">
        <f>M342/SUM($M$2:$M$679)</f>
        <v/>
      </c>
      <c r="P342" s="49">
        <f>IFERROR(M342/I342,0)</f>
        <v/>
      </c>
      <c r="Q342" s="50" t="n"/>
      <c r="R342" s="8">
        <f>I342-Q342</f>
        <v/>
      </c>
      <c r="S342" s="49">
        <f>$AK342*R342</f>
        <v/>
      </c>
      <c r="U342" s="39" t="inlineStr">
        <is>
          <t>Stock SAP</t>
        </is>
      </c>
      <c r="V342" s="39" t="inlineStr">
        <is>
          <t>Medicamentos</t>
        </is>
      </c>
      <c r="W342" s="39" t="inlineStr">
        <is>
          <t>Dentro del alcance</t>
        </is>
      </c>
      <c r="X342" s="37" t="inlineStr">
        <is>
          <t>Alta</t>
        </is>
      </c>
      <c r="Y342" s="39" t="inlineStr">
        <is>
          <t>Homologado – confianza Alta</t>
        </is>
      </c>
      <c r="Z342" s="38" t="inlineStr">
        <is>
          <t>Dar de baja en SAP</t>
        </is>
      </c>
      <c r="AA342" s="39" t="inlineStr">
        <is>
          <t>MED114</t>
        </is>
      </c>
      <c r="AB342" s="39" t="inlineStr">
        <is>
          <t>Lagrimas naturales Gotas oftalm 15ml</t>
        </is>
      </c>
      <c r="AC342" s="39" t="inlineStr">
        <is>
          <t>Cruce por nomenclatura SAP</t>
        </is>
      </c>
      <c r="AD342" s="39" t="inlineStr">
        <is>
          <t>No</t>
        </is>
      </c>
      <c r="AE342" s="39" t="n"/>
      <c r="AF342" s="39" t="inlineStr">
        <is>
          <t>Sí</t>
        </is>
      </c>
      <c r="AG342" s="39" t="n"/>
      <c r="AH342" s="51" t="n"/>
      <c r="AI342" s="51" t="n"/>
      <c r="AJ342" s="51" t="n"/>
      <c r="AK342" s="52" t="n">
        <v>4915.86535483871</v>
      </c>
      <c r="AL342" s="52" t="n"/>
      <c r="AM342" s="52" t="n"/>
      <c r="AN342" s="41" t="inlineStr">
        <is>
          <t>Valorización a validar: relación de cantidades 78 a 1 entre SAP y el recuento físico. Sugiere distinta unidad de medida (SAP por caja o envase y el recuento por unidad). La diferencia económica de esta fila no debe tomarse como definitiva.</t>
        </is>
      </c>
      <c r="AO342" s="39" t="inlineStr">
        <is>
          <t>La cantidad física del material se imputó en la fila 213 (primera fila del material). Cruce por nomenclatura: una nomenclatura no informa dosis; similitud 0.91. El material ocupa 6 filas en la hoja 1120 SJ (lote/almacén). La cantidad SAP y la física de esta vista son el total del material.</t>
        </is>
      </c>
    </row>
    <row r="343">
      <c r="A343" s="5" t="inlineStr">
        <is>
          <t>1000938</t>
        </is>
      </c>
      <c r="B343" s="5" t="inlineStr">
        <is>
          <t>LACTULOSA 65G 120ML JARABE</t>
        </is>
      </c>
      <c r="C343" s="5" t="inlineStr">
        <is>
          <t>00000</t>
        </is>
      </c>
      <c r="D343" s="5" t="inlineStr">
        <is>
          <t>033</t>
        </is>
      </c>
      <c r="E343" s="5" t="inlineStr">
        <is>
          <t>ZMED</t>
        </is>
      </c>
      <c r="F343" s="5" t="inlineStr">
        <is>
          <t>1120</t>
        </is>
      </c>
      <c r="G343" s="5" t="inlineStr">
        <is>
          <t>2021</t>
        </is>
      </c>
      <c r="H343" s="5" t="inlineStr">
        <is>
          <t>C/U</t>
        </is>
      </c>
      <c r="I343" s="6" t="n">
        <v>20</v>
      </c>
      <c r="J343" s="6" t="n">
        <v>0</v>
      </c>
      <c r="K343" s="5" t="inlineStr">
        <is>
          <t>ARS</t>
        </is>
      </c>
      <c r="L343" s="48" t="n">
        <v>0</v>
      </c>
      <c r="M343" s="48" t="n">
        <v>117251.64</v>
      </c>
      <c r="N343" s="5">
        <f>IFERROR(VLOOKUP(E343,[1]Total!$D$1:$M$446,10,0),0)</f>
        <v/>
      </c>
      <c r="O343" s="11">
        <f>M343/SUM($M$2:$M$679)</f>
        <v/>
      </c>
      <c r="P343" s="49">
        <f>IFERROR(M343/I343,0)</f>
        <v/>
      </c>
      <c r="Q343" s="50" t="n"/>
      <c r="R343" s="8">
        <f>I343-Q343</f>
        <v/>
      </c>
      <c r="S343" s="49">
        <f>$AK343*R343</f>
        <v/>
      </c>
      <c r="U343" s="39" t="inlineStr">
        <is>
          <t>Stock SAP</t>
        </is>
      </c>
      <c r="V343" s="39" t="inlineStr">
        <is>
          <t>Medicamentos</t>
        </is>
      </c>
      <c r="W343" s="39" t="inlineStr">
        <is>
          <t>Dentro del alcance</t>
        </is>
      </c>
      <c r="X343" s="39" t="n"/>
      <c r="Y343" s="39" t="inlineStr">
        <is>
          <t>Sin recuento físico en el inventario de Avain</t>
        </is>
      </c>
      <c r="Z343" s="40" t="inlineStr">
        <is>
          <t>Sin recuento físico</t>
        </is>
      </c>
      <c r="AA343" s="39" t="n"/>
      <c r="AB343" s="39" t="n"/>
      <c r="AC343" s="39" t="n"/>
      <c r="AD343" s="39" t="n"/>
      <c r="AE343" s="39" t="n"/>
      <c r="AF343" s="39" t="n"/>
      <c r="AG343" s="39" t="n"/>
      <c r="AH343" s="51" t="n">
        <v>25</v>
      </c>
      <c r="AI343" s="51">
        <f>Q343</f>
        <v/>
      </c>
      <c r="AJ343" s="51">
        <f>$AH343-$AI343</f>
        <v/>
      </c>
      <c r="AK343" s="52" t="n">
        <v>5862.581999999999</v>
      </c>
      <c r="AL343" s="52">
        <f>$AJ343*$AK343</f>
        <v/>
      </c>
      <c r="AM343" s="52">
        <f>$AI343*$AK343</f>
        <v/>
      </c>
      <c r="AN343" s="39" t="n"/>
      <c r="AO343" s="39" t="inlineStr">
        <is>
          <t>El material ocupa 2 filas en la hoja 1120 SJ (lote/almacén). La cantidad SAP y la física de esta vista son el total del material.</t>
        </is>
      </c>
    </row>
    <row r="344">
      <c r="A344" s="5" t="inlineStr">
        <is>
          <t>1001237</t>
        </is>
      </c>
      <c r="B344" s="5" t="inlineStr">
        <is>
          <t>ACIDO ACETILSALICILICO 100MG</t>
        </is>
      </c>
      <c r="C344" s="5" t="inlineStr">
        <is>
          <t>00000</t>
        </is>
      </c>
      <c r="D344" s="5" t="inlineStr">
        <is>
          <t>033</t>
        </is>
      </c>
      <c r="E344" s="5" t="inlineStr">
        <is>
          <t>ZMED</t>
        </is>
      </c>
      <c r="F344" s="5" t="inlineStr">
        <is>
          <t>1120</t>
        </is>
      </c>
      <c r="G344" s="5" t="inlineStr">
        <is>
          <t>2021</t>
        </is>
      </c>
      <c r="H344" s="5" t="inlineStr">
        <is>
          <t>C/U</t>
        </is>
      </c>
      <c r="I344" s="6" t="n">
        <v>20</v>
      </c>
      <c r="J344" s="6" t="n">
        <v>0</v>
      </c>
      <c r="K344" s="5" t="inlineStr">
        <is>
          <t>ARS</t>
        </is>
      </c>
      <c r="L344" s="48" t="n">
        <v>0</v>
      </c>
      <c r="M344" s="48" t="n">
        <v>546</v>
      </c>
      <c r="N344" s="5">
        <f>IFERROR(VLOOKUP(E344,[1]Total!$D$1:$M$446,10,0),0)</f>
        <v/>
      </c>
      <c r="O344" s="11">
        <f>M344/SUM($M$2:$M$679)</f>
        <v/>
      </c>
      <c r="P344" s="49">
        <f>IFERROR(M344/I344,0)</f>
        <v/>
      </c>
      <c r="Q344" s="50" t="n">
        <v>100</v>
      </c>
      <c r="R344" s="8">
        <f>I344-Q344</f>
        <v/>
      </c>
      <c r="S344" s="49">
        <f>$AK344*R344</f>
        <v/>
      </c>
      <c r="U344" s="39" t="inlineStr">
        <is>
          <t>Stock SAP</t>
        </is>
      </c>
      <c r="V344" s="39" t="inlineStr">
        <is>
          <t>Medicamentos</t>
        </is>
      </c>
      <c r="W344" s="39" t="inlineStr">
        <is>
          <t>Dentro del alcance</t>
        </is>
      </c>
      <c r="X344" s="37" t="inlineStr">
        <is>
          <t>Alta</t>
        </is>
      </c>
      <c r="Y344" s="39" t="inlineStr">
        <is>
          <t>Homologado – confianza Alta</t>
        </is>
      </c>
      <c r="Z344" s="37" t="inlineStr">
        <is>
          <t>Dar de alta en SAP</t>
        </is>
      </c>
      <c r="AA344" s="39" t="inlineStr">
        <is>
          <t>MED4</t>
        </is>
      </c>
      <c r="AB344" s="39" t="inlineStr">
        <is>
          <t>Acido Acetil Salicílico Comp x 100 mg</t>
        </is>
      </c>
      <c r="AC344" s="39" t="inlineStr">
        <is>
          <t>Homologación por código Avain (master M01-001)</t>
        </is>
      </c>
      <c r="AD344" s="39" t="inlineStr">
        <is>
          <t>Sí</t>
        </is>
      </c>
      <c r="AE344" s="39" t="inlineStr">
        <is>
          <t>1001237, 1000136</t>
        </is>
      </c>
      <c r="AF344" s="39" t="inlineStr">
        <is>
          <t>Sí</t>
        </is>
      </c>
      <c r="AG344" s="39" t="inlineStr">
        <is>
          <t>M01-001</t>
        </is>
      </c>
      <c r="AH344" s="51" t="n">
        <v>20</v>
      </c>
      <c r="AI344" s="51">
        <f>Q344</f>
        <v/>
      </c>
      <c r="AJ344" s="51">
        <f>$AH344-$AI344</f>
        <v/>
      </c>
      <c r="AK344" s="52" t="n">
        <v>27.3</v>
      </c>
      <c r="AL344" s="52">
        <f>$AJ344*$AK344</f>
        <v/>
      </c>
      <c r="AM344" s="52">
        <f>$AI344*$AK344</f>
        <v/>
      </c>
      <c r="AN344" s="39" t="n"/>
      <c r="AO344" s="39" t="inlineStr">
        <is>
          <t>Homologación: confianza base Alta + confianza SAP Alta → Alta. El cruce SAP–Avain identificó 2 códigos SAP como posibles equivalentes del mismo ítem de Avain (1001237, 1000136). Se imputó al primero (lógica BUSCARV); requiere validación posterior. Otros códigos SAP del master no están en el stock de este centro: 1000802.</t>
        </is>
      </c>
    </row>
    <row r="345">
      <c r="A345" s="5" t="inlineStr">
        <is>
          <t>1001268</t>
        </is>
      </c>
      <c r="B345" s="5" t="inlineStr">
        <is>
          <t>DEXTROSA 10% X 500ML</t>
        </is>
      </c>
      <c r="C345" s="5" t="inlineStr">
        <is>
          <t>00000</t>
        </is>
      </c>
      <c r="D345" s="5" t="inlineStr">
        <is>
          <t>MEGE</t>
        </is>
      </c>
      <c r="E345" s="5" t="inlineStr">
        <is>
          <t>ZMED</t>
        </is>
      </c>
      <c r="F345" s="5" t="inlineStr">
        <is>
          <t>1120</t>
        </is>
      </c>
      <c r="G345" s="5" t="inlineStr">
        <is>
          <t>2021</t>
        </is>
      </c>
      <c r="H345" s="5" t="inlineStr">
        <is>
          <t>C/U</t>
        </is>
      </c>
      <c r="I345" s="6" t="n">
        <v>20</v>
      </c>
      <c r="J345" s="6" t="n">
        <v>0</v>
      </c>
      <c r="K345" s="5" t="inlineStr">
        <is>
          <t>ARS</t>
        </is>
      </c>
      <c r="L345" s="48" t="n">
        <v>0</v>
      </c>
      <c r="M345" s="48" t="n">
        <v>79004</v>
      </c>
      <c r="N345" s="5">
        <f>IFERROR(VLOOKUP(E345,[1]Total!$D$1:$M$446,10,0),0)</f>
        <v/>
      </c>
      <c r="O345" s="11">
        <f>M345/SUM($M$2:$M$679)</f>
        <v/>
      </c>
      <c r="P345" s="49">
        <f>IFERROR(M345/I345,0)</f>
        <v/>
      </c>
      <c r="Q345" s="50" t="n"/>
      <c r="R345" s="8">
        <f>I345-Q345</f>
        <v/>
      </c>
      <c r="S345" s="49">
        <f>$AK345*R345</f>
        <v/>
      </c>
      <c r="U345" s="39" t="inlineStr">
        <is>
          <t>Stock SAP</t>
        </is>
      </c>
      <c r="V345" s="39" t="inlineStr">
        <is>
          <t>Medicamentos</t>
        </is>
      </c>
      <c r="W345" s="39" t="inlineStr">
        <is>
          <t>Dentro del alcance</t>
        </is>
      </c>
      <c r="X345" s="39" t="n"/>
      <c r="Y345" s="39" t="inlineStr">
        <is>
          <t>Sin recuento físico en el inventario de Avain</t>
        </is>
      </c>
      <c r="Z345" s="40" t="inlineStr">
        <is>
          <t>Sin recuento físico</t>
        </is>
      </c>
      <c r="AA345" s="39" t="n"/>
      <c r="AB345" s="39" t="n"/>
      <c r="AC345" s="39" t="n"/>
      <c r="AD345" s="39" t="n"/>
      <c r="AE345" s="39" t="n"/>
      <c r="AF345" s="39" t="n"/>
      <c r="AG345" s="39" t="n"/>
      <c r="AH345" s="51" t="n">
        <v>30</v>
      </c>
      <c r="AI345" s="51">
        <f>Q345</f>
        <v/>
      </c>
      <c r="AJ345" s="51">
        <f>$AH345-$AI345</f>
        <v/>
      </c>
      <c r="AK345" s="52" t="n">
        <v>3950.2</v>
      </c>
      <c r="AL345" s="52">
        <f>$AJ345*$AK345</f>
        <v/>
      </c>
      <c r="AM345" s="52">
        <f>$AI345*$AK345</f>
        <v/>
      </c>
      <c r="AN345" s="39" t="n"/>
      <c r="AO345" s="39" t="inlineStr">
        <is>
          <t>El material ocupa 2 filas en la hoja 1120 SJ (lote/almacén). La cantidad SAP y la física de esta vista son el total del material.</t>
        </is>
      </c>
    </row>
    <row r="346">
      <c r="A346" s="5" t="inlineStr">
        <is>
          <t>1005141</t>
        </is>
      </c>
      <c r="B346" s="5" t="inlineStr">
        <is>
          <t>ETOMIDATO 20MG AMP</t>
        </is>
      </c>
      <c r="C346" s="5" t="inlineStr">
        <is>
          <t>00000</t>
        </is>
      </c>
      <c r="D346" s="5" t="inlineStr">
        <is>
          <t>MEGE</t>
        </is>
      </c>
      <c r="E346" s="5" t="inlineStr">
        <is>
          <t>ZMED</t>
        </is>
      </c>
      <c r="F346" s="5" t="inlineStr">
        <is>
          <t>1120</t>
        </is>
      </c>
      <c r="G346" s="5" t="inlineStr">
        <is>
          <t>2021</t>
        </is>
      </c>
      <c r="H346" s="5" t="inlineStr">
        <is>
          <t>C/U</t>
        </is>
      </c>
      <c r="I346" s="6" t="n">
        <v>20</v>
      </c>
      <c r="J346" s="6" t="n">
        <v>0</v>
      </c>
      <c r="K346" s="5" t="inlineStr">
        <is>
          <t>ARS</t>
        </is>
      </c>
      <c r="L346" s="48" t="n">
        <v>0</v>
      </c>
      <c r="M346" s="48" t="n">
        <v>82242.42999999999</v>
      </c>
      <c r="N346" s="5">
        <f>IFERROR(VLOOKUP(E346,[1]Total!$D$1:$M$446,10,0),0)</f>
        <v/>
      </c>
      <c r="O346" s="11">
        <f>M346/SUM($M$2:$M$679)</f>
        <v/>
      </c>
      <c r="P346" s="49">
        <f>IFERROR(M346/I346,0)</f>
        <v/>
      </c>
      <c r="Q346" s="50" t="n"/>
      <c r="R346" s="8">
        <f>I346-Q346</f>
        <v/>
      </c>
      <c r="S346" s="49">
        <f>$AK346*R346</f>
        <v/>
      </c>
      <c r="U346" s="39" t="inlineStr">
        <is>
          <t>Stock SAP</t>
        </is>
      </c>
      <c r="V346" s="39" t="inlineStr">
        <is>
          <t>Medicamentos</t>
        </is>
      </c>
      <c r="W346" s="39" t="inlineStr">
        <is>
          <t>Dentro del alcance</t>
        </is>
      </c>
      <c r="X346" s="39" t="n"/>
      <c r="Y346" s="39" t="inlineStr">
        <is>
          <t>Sin recuento físico en el inventario de Avain</t>
        </is>
      </c>
      <c r="Z346" s="40" t="inlineStr">
        <is>
          <t>Sin recuento físico</t>
        </is>
      </c>
      <c r="AA346" s="39" t="n"/>
      <c r="AB346" s="39" t="n"/>
      <c r="AC346" s="39" t="n"/>
      <c r="AD346" s="39" t="n"/>
      <c r="AE346" s="39" t="n"/>
      <c r="AF346" s="39" t="n"/>
      <c r="AG346" s="39" t="n"/>
      <c r="AH346" s="51" t="n">
        <v>20</v>
      </c>
      <c r="AI346" s="51">
        <f>Q346</f>
        <v/>
      </c>
      <c r="AJ346" s="51">
        <f>$AH346-$AI346</f>
        <v/>
      </c>
      <c r="AK346" s="52" t="n">
        <v>4112.121499999999</v>
      </c>
      <c r="AL346" s="52">
        <f>$AJ346*$AK346</f>
        <v/>
      </c>
      <c r="AM346" s="52">
        <f>$AI346*$AK346</f>
        <v/>
      </c>
      <c r="AN346" s="39" t="n"/>
      <c r="AO346" s="39" t="n"/>
    </row>
    <row r="347">
      <c r="A347" s="5" t="inlineStr">
        <is>
          <t>1005230</t>
        </is>
      </c>
      <c r="B347" s="5" t="inlineStr">
        <is>
          <t>BETAMETASONA+LORATADINA X 20 COMP</t>
        </is>
      </c>
      <c r="C347" s="5" t="inlineStr">
        <is>
          <t>000000</t>
        </is>
      </c>
      <c r="D347" s="5" t="inlineStr">
        <is>
          <t>033</t>
        </is>
      </c>
      <c r="E347" s="5" t="inlineStr">
        <is>
          <t>ZMED</t>
        </is>
      </c>
      <c r="F347" s="5" t="inlineStr">
        <is>
          <t>1120</t>
        </is>
      </c>
      <c r="G347" s="5" t="inlineStr">
        <is>
          <t>2021</t>
        </is>
      </c>
      <c r="H347" s="5" t="inlineStr">
        <is>
          <t>C/U</t>
        </is>
      </c>
      <c r="I347" s="6" t="n">
        <v>20</v>
      </c>
      <c r="J347" s="6" t="n">
        <v>0</v>
      </c>
      <c r="K347" s="5" t="inlineStr">
        <is>
          <t>ARS</t>
        </is>
      </c>
      <c r="L347" s="48" t="n">
        <v>0</v>
      </c>
      <c r="M347" s="48" t="n">
        <v>302708.57</v>
      </c>
      <c r="N347" s="5">
        <f>IFERROR(VLOOKUP(E347,[1]Total!$D$1:$M$446,10,0),0)</f>
        <v/>
      </c>
      <c r="O347" s="11">
        <f>M347/SUM($M$2:$M$679)</f>
        <v/>
      </c>
      <c r="P347" s="49">
        <f>IFERROR(M347/I347,0)</f>
        <v/>
      </c>
      <c r="Q347" s="50" t="n"/>
      <c r="R347" s="8">
        <f>I347-Q347</f>
        <v/>
      </c>
      <c r="S347" s="49">
        <f>$AK347*R347</f>
        <v/>
      </c>
      <c r="U347" s="39" t="inlineStr">
        <is>
          <t>Stock SAP</t>
        </is>
      </c>
      <c r="V347" s="39" t="inlineStr">
        <is>
          <t>Medicamentos</t>
        </is>
      </c>
      <c r="W347" s="39" t="inlineStr">
        <is>
          <t>Dentro del alcance</t>
        </is>
      </c>
      <c r="X347" s="39" t="n"/>
      <c r="Y347" s="39" t="inlineStr">
        <is>
          <t>Sin recuento físico en el inventario de Avain</t>
        </is>
      </c>
      <c r="Z347" s="40" t="inlineStr">
        <is>
          <t>Sin recuento físico</t>
        </is>
      </c>
      <c r="AA347" s="39" t="n"/>
      <c r="AB347" s="39" t="n"/>
      <c r="AC347" s="39" t="n"/>
      <c r="AD347" s="39" t="n"/>
      <c r="AE347" s="39" t="n"/>
      <c r="AF347" s="39" t="n"/>
      <c r="AG347" s="39" t="n"/>
      <c r="AH347" s="51" t="n"/>
      <c r="AI347" s="51" t="n"/>
      <c r="AJ347" s="51" t="n"/>
      <c r="AK347" s="52" t="n">
        <v>15135.42851351351</v>
      </c>
      <c r="AL347" s="52" t="n"/>
      <c r="AM347" s="52" t="n"/>
      <c r="AN347" s="39" t="n"/>
      <c r="AO347" s="39" t="inlineStr">
        <is>
          <t>El material ocupa 4 filas en la hoja 1120 SJ (lote/almacén). La cantidad SAP y la física de esta vista son el total del material.</t>
        </is>
      </c>
    </row>
    <row r="348">
      <c r="A348" s="5" t="inlineStr">
        <is>
          <t>1005293</t>
        </is>
      </c>
      <c r="B348" s="5" t="inlineStr">
        <is>
          <t>DECIDEX X 10CAPS</t>
        </is>
      </c>
      <c r="C348" s="5" t="inlineStr">
        <is>
          <t>00000</t>
        </is>
      </c>
      <c r="D348" s="5" t="inlineStr">
        <is>
          <t>033</t>
        </is>
      </c>
      <c r="E348" s="5" t="inlineStr">
        <is>
          <t>ZMED</t>
        </is>
      </c>
      <c r="F348" s="5" t="inlineStr">
        <is>
          <t>1120</t>
        </is>
      </c>
      <c r="G348" s="5" t="inlineStr">
        <is>
          <t>2021</t>
        </is>
      </c>
      <c r="H348" s="5" t="inlineStr">
        <is>
          <t>C/U</t>
        </is>
      </c>
      <c r="I348" s="6" t="n">
        <v>20</v>
      </c>
      <c r="J348" s="6" t="n">
        <v>0</v>
      </c>
      <c r="K348" s="5" t="inlineStr">
        <is>
          <t>ARS</t>
        </is>
      </c>
      <c r="L348" s="48" t="n">
        <v>0</v>
      </c>
      <c r="M348" s="48" t="n">
        <v>124254</v>
      </c>
      <c r="N348" s="5">
        <f>IFERROR(VLOOKUP(E348,[1]Total!$D$1:$M$446,10,0),0)</f>
        <v/>
      </c>
      <c r="O348" s="11">
        <f>M348/SUM($M$2:$M$679)</f>
        <v/>
      </c>
      <c r="P348" s="49">
        <f>IFERROR(M348/I348,0)</f>
        <v/>
      </c>
      <c r="Q348" s="50" t="n"/>
      <c r="R348" s="8">
        <f>I348-Q348</f>
        <v/>
      </c>
      <c r="S348" s="49">
        <f>$AK348*R348</f>
        <v/>
      </c>
      <c r="U348" s="39" t="inlineStr">
        <is>
          <t>Stock SAP</t>
        </is>
      </c>
      <c r="V348" s="39" t="inlineStr">
        <is>
          <t>Medicamentos</t>
        </is>
      </c>
      <c r="W348" s="39" t="inlineStr">
        <is>
          <t>Dentro del alcance</t>
        </is>
      </c>
      <c r="X348" s="39" t="n"/>
      <c r="Y348" s="39" t="inlineStr">
        <is>
          <t>Sin recuento físico en el inventario de Avain</t>
        </is>
      </c>
      <c r="Z348" s="40" t="inlineStr">
        <is>
          <t>Sin recuento físico</t>
        </is>
      </c>
      <c r="AA348" s="39" t="n"/>
      <c r="AB348" s="39" t="n"/>
      <c r="AC348" s="39" t="n"/>
      <c r="AD348" s="39" t="n"/>
      <c r="AE348" s="39" t="n"/>
      <c r="AF348" s="39" t="n"/>
      <c r="AG348" s="39" t="n"/>
      <c r="AH348" s="51" t="n">
        <v>20</v>
      </c>
      <c r="AI348" s="51">
        <f>Q348</f>
        <v/>
      </c>
      <c r="AJ348" s="51">
        <f>$AH348-$AI348</f>
        <v/>
      </c>
      <c r="AK348" s="52" t="n">
        <v>6212.7</v>
      </c>
      <c r="AL348" s="52">
        <f>$AJ348*$AK348</f>
        <v/>
      </c>
      <c r="AM348" s="52">
        <f>$AI348*$AK348</f>
        <v/>
      </c>
      <c r="AN348" s="39" t="n"/>
      <c r="AO348" s="39" t="n"/>
    </row>
    <row r="349">
      <c r="A349" s="5" t="inlineStr">
        <is>
          <t>1005327</t>
        </is>
      </c>
      <c r="B349" s="5" t="inlineStr">
        <is>
          <t>CLOTRIMAZOL 100MG OVULO</t>
        </is>
      </c>
      <c r="C349" s="5" t="inlineStr">
        <is>
          <t>00000</t>
        </is>
      </c>
      <c r="D349" s="5" t="inlineStr">
        <is>
          <t>033</t>
        </is>
      </c>
      <c r="E349" s="5" t="inlineStr">
        <is>
          <t>ZMED</t>
        </is>
      </c>
      <c r="F349" s="5" t="inlineStr">
        <is>
          <t>1120</t>
        </is>
      </c>
      <c r="G349" s="5" t="inlineStr">
        <is>
          <t>2021</t>
        </is>
      </c>
      <c r="H349" s="5" t="inlineStr">
        <is>
          <t>C/U</t>
        </is>
      </c>
      <c r="I349" s="6" t="n">
        <v>20</v>
      </c>
      <c r="J349" s="6" t="n">
        <v>0</v>
      </c>
      <c r="K349" s="5" t="inlineStr">
        <is>
          <t>ARS</t>
        </is>
      </c>
      <c r="L349" s="48" t="n">
        <v>0</v>
      </c>
      <c r="M349" s="48" t="n">
        <v>248072</v>
      </c>
      <c r="N349" s="5">
        <f>IFERROR(VLOOKUP(E349,[1]Total!$D$1:$M$446,10,0),0)</f>
        <v/>
      </c>
      <c r="O349" s="11">
        <f>M349/SUM($M$2:$M$679)</f>
        <v/>
      </c>
      <c r="P349" s="49">
        <f>IFERROR(M349/I349,0)</f>
        <v/>
      </c>
      <c r="Q349" s="50" t="n"/>
      <c r="R349" s="8">
        <f>I349-Q349</f>
        <v/>
      </c>
      <c r="S349" s="49">
        <f>$AK349*R349</f>
        <v/>
      </c>
      <c r="U349" s="39" t="inlineStr">
        <is>
          <t>Stock SAP</t>
        </is>
      </c>
      <c r="V349" s="39" t="inlineStr">
        <is>
          <t>Medicamentos</t>
        </is>
      </c>
      <c r="W349" s="39" t="inlineStr">
        <is>
          <t>Dentro del alcance</t>
        </is>
      </c>
      <c r="X349" s="39" t="n"/>
      <c r="Y349" s="39" t="inlineStr">
        <is>
          <t>Sin recuento físico en el inventario de Avain</t>
        </is>
      </c>
      <c r="Z349" s="40" t="inlineStr">
        <is>
          <t>Sin recuento físico</t>
        </is>
      </c>
      <c r="AA349" s="39" t="n"/>
      <c r="AB349" s="39" t="n"/>
      <c r="AC349" s="39" t="n"/>
      <c r="AD349" s="39" t="n"/>
      <c r="AE349" s="39" t="n"/>
      <c r="AF349" s="39" t="n"/>
      <c r="AG349" s="39" t="n"/>
      <c r="AH349" s="51" t="n">
        <v>20</v>
      </c>
      <c r="AI349" s="51">
        <f>Q349</f>
        <v/>
      </c>
      <c r="AJ349" s="51">
        <f>$AH349-$AI349</f>
        <v/>
      </c>
      <c r="AK349" s="52" t="n">
        <v>12403.6</v>
      </c>
      <c r="AL349" s="52">
        <f>$AJ349*$AK349</f>
        <v/>
      </c>
      <c r="AM349" s="52">
        <f>$AI349*$AK349</f>
        <v/>
      </c>
      <c r="AN349" s="39" t="n"/>
      <c r="AO349" s="39" t="n"/>
    </row>
    <row r="350">
      <c r="A350" s="5" t="inlineStr">
        <is>
          <t>2000015</t>
        </is>
      </c>
      <c r="B350" s="5" t="inlineStr">
        <is>
          <t>MANDRIL P/LARINGO ADULTO ESTERIL</t>
        </is>
      </c>
      <c r="C350" s="5" t="n"/>
      <c r="D350" s="5" t="inlineStr">
        <is>
          <t>033</t>
        </is>
      </c>
      <c r="E350" s="5" t="inlineStr">
        <is>
          <t>ZDES</t>
        </is>
      </c>
      <c r="F350" s="5" t="inlineStr">
        <is>
          <t>1120</t>
        </is>
      </c>
      <c r="G350" s="5" t="inlineStr">
        <is>
          <t>2010</t>
        </is>
      </c>
      <c r="H350" s="5" t="inlineStr">
        <is>
          <t>C/U</t>
        </is>
      </c>
      <c r="I350" s="6" t="n">
        <v>20</v>
      </c>
      <c r="J350" s="6" t="n">
        <v>0</v>
      </c>
      <c r="K350" s="5" t="inlineStr">
        <is>
          <t>ARS</t>
        </is>
      </c>
      <c r="L350" s="48" t="n">
        <v>0</v>
      </c>
      <c r="M350" s="48" t="n">
        <v>259856.9</v>
      </c>
      <c r="N350" s="5">
        <f>IFERROR(VLOOKUP(E350,[1]Total!$D$1:$M$446,10,0),0)</f>
        <v/>
      </c>
      <c r="O350" s="11">
        <f>M350/SUM($M$2:$M$679)</f>
        <v/>
      </c>
      <c r="P350" s="49">
        <f>IFERROR(M350/I350,0)</f>
        <v/>
      </c>
      <c r="Q350" s="50" t="n"/>
      <c r="R350" s="8">
        <f>I350-Q350</f>
        <v/>
      </c>
      <c r="S350" s="49">
        <f>$AK350*R350</f>
        <v/>
      </c>
      <c r="U350" s="39" t="inlineStr">
        <is>
          <t>Stock SAP</t>
        </is>
      </c>
      <c r="V350" s="39" t="inlineStr">
        <is>
          <t>Descartables</t>
        </is>
      </c>
      <c r="W350" s="39" t="inlineStr">
        <is>
          <t>Dentro del alcance</t>
        </is>
      </c>
      <c r="X350" s="39" t="n"/>
      <c r="Y350" s="39" t="inlineStr">
        <is>
          <t>Sin recuento físico en el inventario de Avain</t>
        </is>
      </c>
      <c r="Z350" s="40" t="inlineStr">
        <is>
          <t>Sin recuento físico</t>
        </is>
      </c>
      <c r="AA350" s="39" t="n"/>
      <c r="AB350" s="39" t="n"/>
      <c r="AC350" s="39" t="n"/>
      <c r="AD350" s="39" t="n"/>
      <c r="AE350" s="39" t="n"/>
      <c r="AF350" s="39" t="n"/>
      <c r="AG350" s="39" t="n"/>
      <c r="AH350" s="51" t="n">
        <v>23</v>
      </c>
      <c r="AI350" s="51">
        <f>Q350</f>
        <v/>
      </c>
      <c r="AJ350" s="51">
        <f>$AH350-$AI350</f>
        <v/>
      </c>
      <c r="AK350" s="52" t="n">
        <v>12992.8447826087</v>
      </c>
      <c r="AL350" s="52">
        <f>$AJ350*$AK350</f>
        <v/>
      </c>
      <c r="AM350" s="52">
        <f>$AI350*$AK350</f>
        <v/>
      </c>
      <c r="AN350" s="39" t="n"/>
      <c r="AO350" s="39" t="inlineStr">
        <is>
          <t>El material ocupa 2 filas en la hoja 1120 SJ (lote/almacén). La cantidad SAP y la física de esta vista son el total del material.</t>
        </is>
      </c>
    </row>
    <row r="351">
      <c r="A351" s="5" t="inlineStr">
        <is>
          <t>2000052</t>
        </is>
      </c>
      <c r="B351" s="5" t="inlineStr">
        <is>
          <t>DESCARTADOR GRANDE MODELO E4</t>
        </is>
      </c>
      <c r="C351" s="5" t="n"/>
      <c r="D351" s="5" t="inlineStr">
        <is>
          <t>033</t>
        </is>
      </c>
      <c r="E351" s="5" t="inlineStr">
        <is>
          <t>ZDES</t>
        </is>
      </c>
      <c r="F351" s="5" t="inlineStr">
        <is>
          <t>1120</t>
        </is>
      </c>
      <c r="G351" s="5" t="inlineStr">
        <is>
          <t>2021</t>
        </is>
      </c>
      <c r="H351" s="5" t="inlineStr">
        <is>
          <t>C/U</t>
        </is>
      </c>
      <c r="I351" s="6" t="n">
        <v>20</v>
      </c>
      <c r="J351" s="6" t="n">
        <v>0</v>
      </c>
      <c r="K351" s="5" t="inlineStr">
        <is>
          <t>ARS</t>
        </is>
      </c>
      <c r="L351" s="48" t="n">
        <v>0</v>
      </c>
      <c r="M351" s="48" t="n">
        <v>56700</v>
      </c>
      <c r="N351" s="5">
        <f>IFERROR(VLOOKUP(E351,[1]Total!$D$1:$M$446,10,0),0)</f>
        <v/>
      </c>
      <c r="O351" s="11">
        <f>M351/SUM($M$2:$M$679)</f>
        <v/>
      </c>
      <c r="P351" s="49">
        <f>IFERROR(M351/I351,0)</f>
        <v/>
      </c>
      <c r="Q351" s="50" t="n"/>
      <c r="R351" s="8">
        <f>I351-Q351</f>
        <v/>
      </c>
      <c r="S351" s="49">
        <f>$AK351*R351</f>
        <v/>
      </c>
      <c r="U351" s="39" t="inlineStr">
        <is>
          <t>Stock SAP</t>
        </is>
      </c>
      <c r="V351" s="39" t="inlineStr">
        <is>
          <t>Descartables</t>
        </is>
      </c>
      <c r="W351" s="39" t="inlineStr">
        <is>
          <t>Dentro del alcance</t>
        </is>
      </c>
      <c r="X351" s="39" t="n"/>
      <c r="Y351" s="39" t="inlineStr">
        <is>
          <t>Sin recuento físico en el inventario de Avain</t>
        </is>
      </c>
      <c r="Z351" s="40" t="inlineStr">
        <is>
          <t>Sin recuento físico</t>
        </is>
      </c>
      <c r="AA351" s="39" t="n"/>
      <c r="AB351" s="39" t="n"/>
      <c r="AC351" s="39" t="n"/>
      <c r="AD351" s="39" t="n"/>
      <c r="AE351" s="39" t="n"/>
      <c r="AF351" s="39" t="n"/>
      <c r="AG351" s="39" t="n"/>
      <c r="AH351" s="51" t="n">
        <v>20</v>
      </c>
      <c r="AI351" s="51">
        <f>Q351</f>
        <v/>
      </c>
      <c r="AJ351" s="51">
        <f>$AH351-$AI351</f>
        <v/>
      </c>
      <c r="AK351" s="52" t="n">
        <v>2835</v>
      </c>
      <c r="AL351" s="52">
        <f>$AJ351*$AK351</f>
        <v/>
      </c>
      <c r="AM351" s="52">
        <f>$AI351*$AK351</f>
        <v/>
      </c>
      <c r="AN351" s="39" t="n"/>
      <c r="AO351" s="39" t="n"/>
    </row>
    <row r="352">
      <c r="A352" s="5" t="inlineStr">
        <is>
          <t>2000100</t>
        </is>
      </c>
      <c r="B352" s="5" t="inlineStr">
        <is>
          <t>BOLSA COLECTORA DE ORINA X 2000 ML</t>
        </is>
      </c>
      <c r="C352" s="5" t="n"/>
      <c r="D352" s="5" t="inlineStr">
        <is>
          <t>033</t>
        </is>
      </c>
      <c r="E352" s="5" t="inlineStr">
        <is>
          <t>ZDES</t>
        </is>
      </c>
      <c r="F352" s="5" t="inlineStr">
        <is>
          <t>1120</t>
        </is>
      </c>
      <c r="G352" s="5" t="inlineStr">
        <is>
          <t>2021</t>
        </is>
      </c>
      <c r="H352" s="5" t="inlineStr">
        <is>
          <t>C/U</t>
        </is>
      </c>
      <c r="I352" s="6" t="n">
        <v>20</v>
      </c>
      <c r="J352" s="6" t="n">
        <v>0</v>
      </c>
      <c r="K352" s="5" t="inlineStr">
        <is>
          <t>ARS</t>
        </is>
      </c>
      <c r="L352" s="48" t="n">
        <v>0</v>
      </c>
      <c r="M352" s="48" t="n">
        <v>7494.32</v>
      </c>
      <c r="N352" s="5">
        <f>IFERROR(VLOOKUP(E352,[1]Total!$D$1:$M$446,10,0),0)</f>
        <v/>
      </c>
      <c r="O352" s="11">
        <f>M352/SUM($M$2:$M$679)</f>
        <v/>
      </c>
      <c r="P352" s="49">
        <f>IFERROR(M352/I352,0)</f>
        <v/>
      </c>
      <c r="Q352" s="50" t="n">
        <v>3</v>
      </c>
      <c r="R352" s="8">
        <f>I352-Q352</f>
        <v/>
      </c>
      <c r="S352" s="49">
        <f>$AK352*R352</f>
        <v/>
      </c>
      <c r="U352" s="39" t="inlineStr">
        <is>
          <t>Stock SAP</t>
        </is>
      </c>
      <c r="V352" s="39" t="inlineStr">
        <is>
          <t>Descartables</t>
        </is>
      </c>
      <c r="W352" s="39" t="inlineStr">
        <is>
          <t>Dentro del alcance</t>
        </is>
      </c>
      <c r="X352" s="42" t="inlineStr">
        <is>
          <t>Media</t>
        </is>
      </c>
      <c r="Y352" s="39" t="inlineStr">
        <is>
          <t>Homologado – confianza Media – pendiente de validación</t>
        </is>
      </c>
      <c r="Z352" s="38" t="inlineStr">
        <is>
          <t>Dar de baja en SAP</t>
        </is>
      </c>
      <c r="AA352" s="39" t="inlineStr">
        <is>
          <t>DESC26</t>
        </is>
      </c>
      <c r="AB352" s="39" t="inlineStr">
        <is>
          <t>Bolsa Colectora de orina T/K-207</t>
        </is>
      </c>
      <c r="AC352" s="39" t="inlineStr">
        <is>
          <t>Cruce por nomenclatura SAP</t>
        </is>
      </c>
      <c r="AD352" s="39" t="inlineStr">
        <is>
          <t>No</t>
        </is>
      </c>
      <c r="AE352" s="39" t="n"/>
      <c r="AF352" s="39" t="inlineStr">
        <is>
          <t>Sí</t>
        </is>
      </c>
      <c r="AG352" s="39" t="n"/>
      <c r="AH352" s="51" t="n">
        <v>20</v>
      </c>
      <c r="AI352" s="51">
        <f>Q352</f>
        <v/>
      </c>
      <c r="AJ352" s="51">
        <f>$AH352-$AI352</f>
        <v/>
      </c>
      <c r="AK352" s="52" t="n">
        <v>374.716</v>
      </c>
      <c r="AL352" s="52">
        <f>$AJ352*$AK352</f>
        <v/>
      </c>
      <c r="AM352" s="52">
        <f>$AI352*$AK352</f>
        <v/>
      </c>
      <c r="AN352" s="39" t="n"/>
      <c r="AO352" s="39" t="inlineStr">
        <is>
          <t>Cruce por nomenclatura: una nomenclatura no informa dosis; similitud 0.65.</t>
        </is>
      </c>
    </row>
    <row r="353">
      <c r="A353" s="5" t="inlineStr">
        <is>
          <t>2000532</t>
        </is>
      </c>
      <c r="B353" s="5" t="inlineStr">
        <is>
          <t>CURITAS TELA ELASTICA</t>
        </is>
      </c>
      <c r="C353" s="5" t="n"/>
      <c r="D353" s="5" t="inlineStr">
        <is>
          <t>033</t>
        </is>
      </c>
      <c r="E353" s="5" t="inlineStr">
        <is>
          <t>ZDES</t>
        </is>
      </c>
      <c r="F353" s="5" t="inlineStr">
        <is>
          <t>1120</t>
        </is>
      </c>
      <c r="G353" s="5" t="inlineStr">
        <is>
          <t>2010</t>
        </is>
      </c>
      <c r="H353" s="5" t="inlineStr">
        <is>
          <t>C/U</t>
        </is>
      </c>
      <c r="I353" s="6" t="n">
        <v>20</v>
      </c>
      <c r="J353" s="6" t="n">
        <v>0</v>
      </c>
      <c r="K353" s="5" t="inlineStr">
        <is>
          <t>ARS</t>
        </is>
      </c>
      <c r="L353" s="48" t="n">
        <v>0</v>
      </c>
      <c r="M353" s="48" t="n">
        <v>34047.2</v>
      </c>
      <c r="N353" s="5">
        <f>IFERROR(VLOOKUP(E353,[1]Total!$D$1:$M$446,10,0),0)</f>
        <v/>
      </c>
      <c r="O353" s="11">
        <f>M353/SUM($M$2:$M$679)</f>
        <v/>
      </c>
      <c r="P353" s="49">
        <f>IFERROR(M353/I353,0)</f>
        <v/>
      </c>
      <c r="Q353" s="50" t="n">
        <v>192</v>
      </c>
      <c r="R353" s="8">
        <f>I353-Q353</f>
        <v/>
      </c>
      <c r="S353" s="49">
        <f>$AK353*R353</f>
        <v/>
      </c>
      <c r="U353" s="39" t="inlineStr">
        <is>
          <t>Stock SAP</t>
        </is>
      </c>
      <c r="V353" s="39" t="inlineStr">
        <is>
          <t>Descartables</t>
        </is>
      </c>
      <c r="W353" s="39" t="inlineStr">
        <is>
          <t>Dentro del alcance</t>
        </is>
      </c>
      <c r="X353" s="37" t="inlineStr">
        <is>
          <t>Alta</t>
        </is>
      </c>
      <c r="Y353" s="39" t="inlineStr">
        <is>
          <t>Homologado – confianza Alta</t>
        </is>
      </c>
      <c r="Z353" s="37" t="inlineStr">
        <is>
          <t>Dar de alta en SAP</t>
        </is>
      </c>
      <c r="AA353" s="39" t="inlineStr">
        <is>
          <t>DESC52</t>
        </is>
      </c>
      <c r="AB353" s="39" t="inlineStr">
        <is>
          <t>Curitas x 1 ud</t>
        </is>
      </c>
      <c r="AC353" s="39" t="inlineStr">
        <is>
          <t>Homologación por código Avain (master D-146)</t>
        </is>
      </c>
      <c r="AD353" s="39" t="inlineStr">
        <is>
          <t>No</t>
        </is>
      </c>
      <c r="AE353" s="39" t="n"/>
      <c r="AF353" s="39" t="inlineStr">
        <is>
          <t>Sí</t>
        </is>
      </c>
      <c r="AG353" s="39" t="inlineStr">
        <is>
          <t>D-146</t>
        </is>
      </c>
      <c r="AH353" s="51" t="n">
        <v>40</v>
      </c>
      <c r="AI353" s="51">
        <f>Q353</f>
        <v/>
      </c>
      <c r="AJ353" s="51">
        <f>$AH353-$AI353</f>
        <v/>
      </c>
      <c r="AK353" s="52" t="n">
        <v>1702.36</v>
      </c>
      <c r="AL353" s="52">
        <f>$AJ353*$AK353</f>
        <v/>
      </c>
      <c r="AM353" s="52">
        <f>$AI353*$AK353</f>
        <v/>
      </c>
      <c r="AN353" s="39" t="n"/>
      <c r="AO353" s="39" t="inlineStr">
        <is>
          <t>Homologación: confianza base Alta + confianza SAP Alta → Alta. El material ocupa 2 filas en la hoja 1120 SJ (lote/almacén). La cantidad SAP y la física de esta vista son el total del material.</t>
        </is>
      </c>
    </row>
    <row r="354">
      <c r="A354" s="5" t="inlineStr">
        <is>
          <t>2000532</t>
        </is>
      </c>
      <c r="B354" s="5" t="inlineStr">
        <is>
          <t>CURITAS TELA ELASTICA</t>
        </is>
      </c>
      <c r="C354" s="5" t="n"/>
      <c r="D354" s="5" t="inlineStr">
        <is>
          <t>033</t>
        </is>
      </c>
      <c r="E354" s="5" t="inlineStr">
        <is>
          <t>ZDES</t>
        </is>
      </c>
      <c r="F354" s="5" t="inlineStr">
        <is>
          <t>1120</t>
        </is>
      </c>
      <c r="G354" s="5" t="inlineStr">
        <is>
          <t>2021</t>
        </is>
      </c>
      <c r="H354" s="5" t="inlineStr">
        <is>
          <t>C/U</t>
        </is>
      </c>
      <c r="I354" s="6" t="n">
        <v>20</v>
      </c>
      <c r="J354" s="6" t="n">
        <v>0</v>
      </c>
      <c r="K354" s="5" t="inlineStr">
        <is>
          <t>ARS</t>
        </is>
      </c>
      <c r="L354" s="48" t="n">
        <v>0</v>
      </c>
      <c r="M354" s="48" t="n">
        <v>34047.2</v>
      </c>
      <c r="N354" s="5">
        <f>IFERROR(VLOOKUP(E354,[1]Total!$D$1:$M$446,10,0),0)</f>
        <v/>
      </c>
      <c r="O354" s="11">
        <f>M354/SUM($M$2:$M$679)</f>
        <v/>
      </c>
      <c r="P354" s="49">
        <f>IFERROR(M354/I354,0)</f>
        <v/>
      </c>
      <c r="Q354" s="50" t="n"/>
      <c r="R354" s="8">
        <f>I354-Q354</f>
        <v/>
      </c>
      <c r="S354" s="49">
        <f>$AK354*R354</f>
        <v/>
      </c>
      <c r="U354" s="39" t="inlineStr">
        <is>
          <t>Stock SAP</t>
        </is>
      </c>
      <c r="V354" s="39" t="inlineStr">
        <is>
          <t>Descartables</t>
        </is>
      </c>
      <c r="W354" s="39" t="inlineStr">
        <is>
          <t>Dentro del alcance</t>
        </is>
      </c>
      <c r="X354" s="37" t="inlineStr">
        <is>
          <t>Alta</t>
        </is>
      </c>
      <c r="Y354" s="39" t="inlineStr">
        <is>
          <t>Homologado – confianza Alta</t>
        </is>
      </c>
      <c r="Z354" s="37" t="inlineStr">
        <is>
          <t>Dar de alta en SAP</t>
        </is>
      </c>
      <c r="AA354" s="39" t="inlineStr">
        <is>
          <t>DESC52</t>
        </is>
      </c>
      <c r="AB354" s="39" t="inlineStr">
        <is>
          <t>Curitas x 1 ud</t>
        </is>
      </c>
      <c r="AC354" s="39" t="inlineStr">
        <is>
          <t>Homologación por código Avain (master D-146)</t>
        </is>
      </c>
      <c r="AD354" s="39" t="inlineStr">
        <is>
          <t>No</t>
        </is>
      </c>
      <c r="AE354" s="39" t="n"/>
      <c r="AF354" s="39" t="inlineStr">
        <is>
          <t>Sí</t>
        </is>
      </c>
      <c r="AG354" s="39" t="inlineStr">
        <is>
          <t>D-146</t>
        </is>
      </c>
      <c r="AH354" s="51" t="n"/>
      <c r="AI354" s="51" t="n"/>
      <c r="AJ354" s="51" t="n"/>
      <c r="AK354" s="52" t="n">
        <v>1702.36</v>
      </c>
      <c r="AL354" s="52" t="n"/>
      <c r="AM354" s="52" t="n"/>
      <c r="AN354" s="39" t="n"/>
      <c r="AO354" s="39" t="inlineStr">
        <is>
          <t>La cantidad física del material se imputó en la fila 353 (primera fila del material). Homologación: confianza base Alta + confianza SAP Alta → Alta. El material ocupa 2 filas en la hoja 1120 SJ (lote/almacén). La cantidad SAP y la física de esta vista son el total del material.</t>
        </is>
      </c>
    </row>
    <row r="355">
      <c r="A355" s="5" t="inlineStr">
        <is>
          <t>2001084</t>
        </is>
      </c>
      <c r="B355" s="5" t="inlineStr">
        <is>
          <t>APOSITO 10X10 SYRA</t>
        </is>
      </c>
      <c r="C355" s="5" t="n"/>
      <c r="D355" s="5" t="inlineStr">
        <is>
          <t>033</t>
        </is>
      </c>
      <c r="E355" s="5" t="inlineStr">
        <is>
          <t>ZDES</t>
        </is>
      </c>
      <c r="F355" s="5" t="inlineStr">
        <is>
          <t>1120</t>
        </is>
      </c>
      <c r="G355" s="5" t="inlineStr">
        <is>
          <t>2021</t>
        </is>
      </c>
      <c r="H355" s="5" t="inlineStr">
        <is>
          <t>C/U</t>
        </is>
      </c>
      <c r="I355" s="6" t="n">
        <v>20</v>
      </c>
      <c r="J355" s="6" t="n">
        <v>0</v>
      </c>
      <c r="K355" s="5" t="inlineStr">
        <is>
          <t>ARS</t>
        </is>
      </c>
      <c r="L355" s="48" t="n">
        <v>0</v>
      </c>
      <c r="M355" s="48" t="n">
        <v>6372</v>
      </c>
      <c r="N355" s="5">
        <f>IFERROR(VLOOKUP(E355,[1]Total!$D$1:$M$446,10,0),0)</f>
        <v/>
      </c>
      <c r="O355" s="11">
        <f>M355/SUM($M$2:$M$679)</f>
        <v/>
      </c>
      <c r="P355" s="49">
        <f>IFERROR(M355/I355,0)</f>
        <v/>
      </c>
      <c r="Q355" s="50" t="n"/>
      <c r="R355" s="8">
        <f>I355-Q355</f>
        <v/>
      </c>
      <c r="S355" s="49">
        <f>$AK355*R355</f>
        <v/>
      </c>
      <c r="U355" s="39" t="inlineStr">
        <is>
          <t>Stock SAP</t>
        </is>
      </c>
      <c r="V355" s="39" t="inlineStr">
        <is>
          <t>Descartables</t>
        </is>
      </c>
      <c r="W355" s="39" t="inlineStr">
        <is>
          <t>Dentro del alcance</t>
        </is>
      </c>
      <c r="X355" s="39" t="n"/>
      <c r="Y355" s="39" t="inlineStr">
        <is>
          <t>Sin recuento físico en el inventario de Avain</t>
        </is>
      </c>
      <c r="Z355" s="40" t="inlineStr">
        <is>
          <t>Sin recuento físico</t>
        </is>
      </c>
      <c r="AA355" s="39" t="n"/>
      <c r="AB355" s="39" t="n"/>
      <c r="AC355" s="39" t="n"/>
      <c r="AD355" s="39" t="n"/>
      <c r="AE355" s="39" t="n"/>
      <c r="AF355" s="39" t="n"/>
      <c r="AG355" s="39" t="n"/>
      <c r="AH355" s="51" t="n">
        <v>20</v>
      </c>
      <c r="AI355" s="51">
        <f>Q355</f>
        <v/>
      </c>
      <c r="AJ355" s="51">
        <f>$AH355-$AI355</f>
        <v/>
      </c>
      <c r="AK355" s="52" t="n">
        <v>318.6</v>
      </c>
      <c r="AL355" s="52">
        <f>$AJ355*$AK355</f>
        <v/>
      </c>
      <c r="AM355" s="52">
        <f>$AI355*$AK355</f>
        <v/>
      </c>
      <c r="AN355" s="39" t="n"/>
      <c r="AO355" s="39" t="n"/>
    </row>
    <row r="356">
      <c r="A356" s="5" t="inlineStr">
        <is>
          <t>2001530</t>
        </is>
      </c>
      <c r="B356" s="5" t="inlineStr">
        <is>
          <t>SONDA ASP CAMP QUIRUR T-K/67</t>
        </is>
      </c>
      <c r="C356" s="5" t="n"/>
      <c r="D356" s="5" t="inlineStr">
        <is>
          <t>MDES</t>
        </is>
      </c>
      <c r="E356" s="5" t="inlineStr">
        <is>
          <t>ZDES</t>
        </is>
      </c>
      <c r="F356" s="5" t="inlineStr">
        <is>
          <t>1120</t>
        </is>
      </c>
      <c r="G356" s="5" t="inlineStr">
        <is>
          <t>2021</t>
        </is>
      </c>
      <c r="H356" s="5" t="inlineStr">
        <is>
          <t>C/U</t>
        </is>
      </c>
      <c r="I356" s="6" t="n">
        <v>20</v>
      </c>
      <c r="J356" s="6" t="n">
        <v>0</v>
      </c>
      <c r="K356" s="5" t="inlineStr">
        <is>
          <t>ARS</t>
        </is>
      </c>
      <c r="L356" s="48" t="n">
        <v>0</v>
      </c>
      <c r="M356" s="48" t="n">
        <v>41384</v>
      </c>
      <c r="N356" s="5">
        <f>IFERROR(VLOOKUP(E356,[1]Total!$D$1:$M$446,10,0),0)</f>
        <v/>
      </c>
      <c r="O356" s="11">
        <f>M356/SUM($M$2:$M$679)</f>
        <v/>
      </c>
      <c r="P356" s="49">
        <f>IFERROR(M356/I356,0)</f>
        <v/>
      </c>
      <c r="Q356" s="50" t="n"/>
      <c r="R356" s="8">
        <f>I356-Q356</f>
        <v/>
      </c>
      <c r="S356" s="49">
        <f>$AK356*R356</f>
        <v/>
      </c>
      <c r="U356" s="39" t="inlineStr">
        <is>
          <t>Stock SAP</t>
        </is>
      </c>
      <c r="V356" s="39" t="inlineStr">
        <is>
          <t>Descartables</t>
        </is>
      </c>
      <c r="W356" s="39" t="inlineStr">
        <is>
          <t>Dentro del alcance</t>
        </is>
      </c>
      <c r="X356" s="39" t="n"/>
      <c r="Y356" s="39" t="inlineStr">
        <is>
          <t>Sin recuento físico en el inventario de Avain</t>
        </is>
      </c>
      <c r="Z356" s="40" t="inlineStr">
        <is>
          <t>Sin recuento físico</t>
        </is>
      </c>
      <c r="AA356" s="39" t="n"/>
      <c r="AB356" s="39" t="n"/>
      <c r="AC356" s="39" t="n"/>
      <c r="AD356" s="39" t="n"/>
      <c r="AE356" s="39" t="n"/>
      <c r="AF356" s="39" t="n"/>
      <c r="AG356" s="39" t="n"/>
      <c r="AH356" s="51" t="n">
        <v>20</v>
      </c>
      <c r="AI356" s="51">
        <f>Q356</f>
        <v/>
      </c>
      <c r="AJ356" s="51">
        <f>$AH356-$AI356</f>
        <v/>
      </c>
      <c r="AK356" s="52" t="n">
        <v>2069.2</v>
      </c>
      <c r="AL356" s="52">
        <f>$AJ356*$AK356</f>
        <v/>
      </c>
      <c r="AM356" s="52">
        <f>$AI356*$AK356</f>
        <v/>
      </c>
      <c r="AN356" s="39" t="n"/>
      <c r="AO356" s="39" t="n"/>
    </row>
    <row r="357">
      <c r="A357" s="5" t="inlineStr">
        <is>
          <t>2002587</t>
        </is>
      </c>
      <c r="B357" s="5" t="inlineStr">
        <is>
          <t>VENDA OVATA 15CM</t>
        </is>
      </c>
      <c r="C357" s="5" t="n"/>
      <c r="D357" s="5" t="inlineStr">
        <is>
          <t>MDES</t>
        </is>
      </c>
      <c r="E357" s="5" t="inlineStr">
        <is>
          <t>ZDES</t>
        </is>
      </c>
      <c r="F357" s="5" t="inlineStr">
        <is>
          <t>1120</t>
        </is>
      </c>
      <c r="G357" s="5" t="inlineStr">
        <is>
          <t>2021</t>
        </is>
      </c>
      <c r="H357" s="5" t="inlineStr">
        <is>
          <t>C/U</t>
        </is>
      </c>
      <c r="I357" s="6" t="n">
        <v>20</v>
      </c>
      <c r="J357" s="6" t="n">
        <v>0</v>
      </c>
      <c r="K357" s="5" t="inlineStr">
        <is>
          <t>ARS</t>
        </is>
      </c>
      <c r="L357" s="48" t="n">
        <v>0</v>
      </c>
      <c r="M357" s="48" t="n">
        <v>23765</v>
      </c>
      <c r="N357" s="5">
        <f>IFERROR(VLOOKUP(E357,[1]Total!$D$1:$M$446,10,0),0)</f>
        <v/>
      </c>
      <c r="O357" s="11">
        <f>M357/SUM($M$2:$M$679)</f>
        <v/>
      </c>
      <c r="P357" s="49">
        <f>IFERROR(M357/I357,0)</f>
        <v/>
      </c>
      <c r="Q357" s="50" t="n">
        <v>8</v>
      </c>
      <c r="R357" s="8">
        <f>I357-Q357</f>
        <v/>
      </c>
      <c r="S357" s="49">
        <f>$AK357*R357</f>
        <v/>
      </c>
      <c r="U357" s="39" t="inlineStr">
        <is>
          <t>Stock SAP</t>
        </is>
      </c>
      <c r="V357" s="39" t="inlineStr">
        <is>
          <t>Descartables</t>
        </is>
      </c>
      <c r="W357" s="39" t="inlineStr">
        <is>
          <t>Dentro del alcance</t>
        </is>
      </c>
      <c r="X357" s="38" t="inlineStr">
        <is>
          <t>Baja</t>
        </is>
      </c>
      <c r="Y357" s="39" t="inlineStr">
        <is>
          <t>Homologado – confianza Baja – pendiente de validación</t>
        </is>
      </c>
      <c r="Z357" s="38" t="inlineStr">
        <is>
          <t>Dar de baja en SAP</t>
        </is>
      </c>
      <c r="AA357" s="39" t="inlineStr">
        <is>
          <t>DESC171</t>
        </is>
      </c>
      <c r="AB357" s="39" t="inlineStr">
        <is>
          <t>Vendas de 7 cm.</t>
        </is>
      </c>
      <c r="AC357" s="39" t="inlineStr">
        <is>
          <t>Cruce por nomenclatura SAP</t>
        </is>
      </c>
      <c r="AD357" s="39" t="inlineStr">
        <is>
          <t>No</t>
        </is>
      </c>
      <c r="AE357" s="39" t="n"/>
      <c r="AF357" s="39" t="inlineStr">
        <is>
          <t>Sí</t>
        </is>
      </c>
      <c r="AG357" s="39" t="inlineStr">
        <is>
          <t>D-143</t>
        </is>
      </c>
      <c r="AH357" s="51" t="n">
        <v>20</v>
      </c>
      <c r="AI357" s="51">
        <f>Q357</f>
        <v/>
      </c>
      <c r="AJ357" s="51">
        <f>$AH357-$AI357</f>
        <v/>
      </c>
      <c r="AK357" s="52" t="n">
        <v>1188.25</v>
      </c>
      <c r="AL357" s="52">
        <f>$AJ357*$AK357</f>
        <v/>
      </c>
      <c r="AM357" s="52">
        <f>$AI357*$AK357</f>
        <v/>
      </c>
      <c r="AN357" s="39" t="n"/>
      <c r="AO357" s="39" t="inlineStr">
        <is>
          <t>Homologado al master D-143, pero sus códigos SAP (2000080, 2000314) no figuran en el stock SAP de este centro. Cruce por nomenclatura: dosis/presentación distinta (7CM vs 15CM); similitud 0.52.</t>
        </is>
      </c>
    </row>
    <row r="358">
      <c r="A358" s="5" t="inlineStr">
        <is>
          <t>1000124</t>
        </is>
      </c>
      <c r="B358" s="5" t="inlineStr">
        <is>
          <t>IBUPROFENO COMP 600MG</t>
        </is>
      </c>
      <c r="C358" s="5" t="inlineStr">
        <is>
          <t>426622</t>
        </is>
      </c>
      <c r="D358" s="5" t="inlineStr">
        <is>
          <t>033</t>
        </is>
      </c>
      <c r="E358" s="5" t="inlineStr">
        <is>
          <t>ZMED</t>
        </is>
      </c>
      <c r="F358" s="5" t="inlineStr">
        <is>
          <t>1120</t>
        </is>
      </c>
      <c r="G358" s="5" t="inlineStr">
        <is>
          <t>2021</t>
        </is>
      </c>
      <c r="H358" s="5" t="inlineStr">
        <is>
          <t>C/U</t>
        </is>
      </c>
      <c r="I358" s="6" t="n">
        <v>19</v>
      </c>
      <c r="J358" s="6" t="n">
        <v>0</v>
      </c>
      <c r="K358" s="5" t="inlineStr">
        <is>
          <t>ARS</t>
        </is>
      </c>
      <c r="L358" s="48" t="n">
        <v>0</v>
      </c>
      <c r="M358" s="48" t="n">
        <v>1194.94</v>
      </c>
      <c r="N358" s="5">
        <f>IFERROR(VLOOKUP(E358,[1]Total!$D$1:$M$446,10,0),0)</f>
        <v/>
      </c>
      <c r="O358" s="11">
        <f>M358/SUM($M$2:$M$679)</f>
        <v/>
      </c>
      <c r="P358" s="49">
        <f>IFERROR(M358/I358,0)</f>
        <v/>
      </c>
      <c r="Q358" s="50" t="n"/>
      <c r="R358" s="8">
        <f>I358-Q358</f>
        <v/>
      </c>
      <c r="S358" s="49">
        <f>$AK358*R358</f>
        <v/>
      </c>
      <c r="U358" s="39" t="inlineStr">
        <is>
          <t>Stock SAP</t>
        </is>
      </c>
      <c r="V358" s="39" t="inlineStr">
        <is>
          <t>Medicamentos</t>
        </is>
      </c>
      <c r="W358" s="39" t="inlineStr">
        <is>
          <t>Dentro del alcance</t>
        </is>
      </c>
      <c r="X358" s="37" t="inlineStr">
        <is>
          <t>Alta</t>
        </is>
      </c>
      <c r="Y358" s="39" t="inlineStr">
        <is>
          <t>Homologado – confianza Alta</t>
        </is>
      </c>
      <c r="Z358" s="38" t="inlineStr">
        <is>
          <t>Dar de baja en SAP</t>
        </is>
      </c>
      <c r="AA358" s="39" t="inlineStr">
        <is>
          <t>MED102</t>
        </is>
      </c>
      <c r="AB358" s="39" t="inlineStr">
        <is>
          <t>Ibuprofeno Comp x 600 mg</t>
        </is>
      </c>
      <c r="AC358" s="39" t="inlineStr">
        <is>
          <t>Homologación por código Avain (master M01-005)</t>
        </is>
      </c>
      <c r="AD358" s="39" t="inlineStr">
        <is>
          <t>No</t>
        </is>
      </c>
      <c r="AE358" s="39" t="n"/>
      <c r="AF358" s="39" t="inlineStr">
        <is>
          <t>Sí</t>
        </is>
      </c>
      <c r="AG358" s="39" t="inlineStr">
        <is>
          <t>M01-005</t>
        </is>
      </c>
      <c r="AH358" s="51" t="n"/>
      <c r="AI358" s="51" t="n"/>
      <c r="AJ358" s="51" t="n"/>
      <c r="AK358" s="52" t="n">
        <v>62.89131818181817</v>
      </c>
      <c r="AL358" s="52" t="n"/>
      <c r="AM358" s="52" t="n"/>
      <c r="AN358" s="39" t="n"/>
      <c r="AO358" s="39" t="inlineStr">
        <is>
          <t>La cantidad física del material se imputó en la fila 13 (primera fila del material). Homologación: confianza base Alta + confianza SAP Alta → Alta. El material ocupa 16 filas en la hoja 1120 SJ (lote/almacén). La cantidad SAP y la física de esta vista son el total del material.</t>
        </is>
      </c>
    </row>
    <row r="359">
      <c r="A359" s="5" t="inlineStr">
        <is>
          <t>1000372</t>
        </is>
      </c>
      <c r="B359" s="5" t="inlineStr">
        <is>
          <t>BARRA LABIAL PROTECTORA</t>
        </is>
      </c>
      <c r="C359" s="5" t="inlineStr">
        <is>
          <t>1058</t>
        </is>
      </c>
      <c r="D359" s="5" t="inlineStr">
        <is>
          <t>033</t>
        </is>
      </c>
      <c r="E359" s="5" t="inlineStr">
        <is>
          <t>ZMED</t>
        </is>
      </c>
      <c r="F359" s="5" t="inlineStr">
        <is>
          <t>1120</t>
        </is>
      </c>
      <c r="G359" s="5" t="inlineStr">
        <is>
          <t>2021</t>
        </is>
      </c>
      <c r="H359" s="5" t="inlineStr">
        <is>
          <t>C/U</t>
        </is>
      </c>
      <c r="I359" s="6" t="n">
        <v>19</v>
      </c>
      <c r="J359" s="6" t="n">
        <v>0</v>
      </c>
      <c r="K359" s="5" t="inlineStr">
        <is>
          <t>ARS</t>
        </is>
      </c>
      <c r="L359" s="48" t="n">
        <v>0</v>
      </c>
      <c r="M359" s="48" t="n">
        <v>133393.68</v>
      </c>
      <c r="N359" s="5">
        <f>IFERROR(VLOOKUP(E359,[1]Total!$D$1:$M$446,10,0),0)</f>
        <v/>
      </c>
      <c r="O359" s="11">
        <f>M359/SUM($M$2:$M$679)</f>
        <v/>
      </c>
      <c r="P359" s="49">
        <f>IFERROR(M359/I359,0)</f>
        <v/>
      </c>
      <c r="Q359" s="50" t="n"/>
      <c r="R359" s="8">
        <f>I359-Q359</f>
        <v/>
      </c>
      <c r="S359" s="49">
        <f>$AK359*R359</f>
        <v/>
      </c>
      <c r="U359" s="39" t="inlineStr">
        <is>
          <t>Stock SAP</t>
        </is>
      </c>
      <c r="V359" s="39" t="inlineStr">
        <is>
          <t>Medicamentos</t>
        </is>
      </c>
      <c r="W359" s="39" t="inlineStr">
        <is>
          <t>Dentro del alcance</t>
        </is>
      </c>
      <c r="X359" s="39" t="n"/>
      <c r="Y359" s="39" t="inlineStr">
        <is>
          <t>Sin recuento físico en el inventario de Avain</t>
        </is>
      </c>
      <c r="Z359" s="40" t="inlineStr">
        <is>
          <t>Sin recuento físico</t>
        </is>
      </c>
      <c r="AA359" s="39" t="n"/>
      <c r="AB359" s="39" t="n"/>
      <c r="AC359" s="39" t="n"/>
      <c r="AD359" s="39" t="n"/>
      <c r="AE359" s="39" t="n"/>
      <c r="AF359" s="39" t="n"/>
      <c r="AG359" s="39" t="n"/>
      <c r="AH359" s="51" t="n"/>
      <c r="AI359" s="51" t="n"/>
      <c r="AJ359" s="51" t="n"/>
      <c r="AK359" s="52" t="n">
        <v>7020.720091743119</v>
      </c>
      <c r="AL359" s="52" t="n"/>
      <c r="AM359" s="52" t="n"/>
      <c r="AN359" s="39" t="n"/>
      <c r="AO359" s="39" t="inlineStr">
        <is>
          <t>El material ocupa 4 filas en la hoja 1120 SJ (lote/almacén). La cantidad SAP y la física de esta vista son el total del material.</t>
        </is>
      </c>
    </row>
    <row r="360">
      <c r="A360" s="5" t="inlineStr">
        <is>
          <t>1001053</t>
        </is>
      </c>
      <c r="B360" s="5" t="inlineStr">
        <is>
          <t>Ambroxol susp x 120ml</t>
        </is>
      </c>
      <c r="C360" s="5" t="inlineStr">
        <is>
          <t>1441</t>
        </is>
      </c>
      <c r="D360" s="5" t="inlineStr">
        <is>
          <t>MEGE</t>
        </is>
      </c>
      <c r="E360" s="5" t="inlineStr">
        <is>
          <t>ZMED</t>
        </is>
      </c>
      <c r="F360" s="5" t="inlineStr">
        <is>
          <t>1120</t>
        </is>
      </c>
      <c r="G360" s="5" t="inlineStr">
        <is>
          <t>2021</t>
        </is>
      </c>
      <c r="H360" s="5" t="inlineStr">
        <is>
          <t>C/U</t>
        </is>
      </c>
      <c r="I360" s="6" t="n">
        <v>19</v>
      </c>
      <c r="J360" s="6" t="n">
        <v>0</v>
      </c>
      <c r="K360" s="5" t="inlineStr">
        <is>
          <t>ARS</t>
        </is>
      </c>
      <c r="L360" s="48" t="n">
        <v>0</v>
      </c>
      <c r="M360" s="48" t="n">
        <v>84025.71000000001</v>
      </c>
      <c r="N360" s="5">
        <f>IFERROR(VLOOKUP(E360,[1]Total!$D$1:$M$446,10,0),0)</f>
        <v/>
      </c>
      <c r="O360" s="11">
        <f>M360/SUM($M$2:$M$679)</f>
        <v/>
      </c>
      <c r="P360" s="49">
        <f>IFERROR(M360/I360,0)</f>
        <v/>
      </c>
      <c r="Q360" s="50" t="n"/>
      <c r="R360" s="8">
        <f>I360-Q360</f>
        <v/>
      </c>
      <c r="S360" s="49">
        <f>$AK360*R360</f>
        <v/>
      </c>
      <c r="U360" s="39" t="inlineStr">
        <is>
          <t>Stock SAP</t>
        </is>
      </c>
      <c r="V360" s="39" t="inlineStr">
        <is>
          <t>Medicamentos</t>
        </is>
      </c>
      <c r="W360" s="39" t="inlineStr">
        <is>
          <t>Dentro del alcance</t>
        </is>
      </c>
      <c r="X360" s="39" t="n"/>
      <c r="Y360" s="39" t="inlineStr">
        <is>
          <t>Sin recuento físico en el inventario de Avain</t>
        </is>
      </c>
      <c r="Z360" s="40" t="inlineStr">
        <is>
          <t>Sin recuento físico</t>
        </is>
      </c>
      <c r="AA360" s="39" t="n"/>
      <c r="AB360" s="39" t="n"/>
      <c r="AC360" s="39" t="n"/>
      <c r="AD360" s="39" t="n"/>
      <c r="AE360" s="39" t="n"/>
      <c r="AF360" s="39" t="n"/>
      <c r="AG360" s="39" t="n"/>
      <c r="AH360" s="51" t="n"/>
      <c r="AI360" s="51" t="n"/>
      <c r="AJ360" s="51" t="n"/>
      <c r="AK360" s="52" t="n">
        <v>4422.405602409638</v>
      </c>
      <c r="AL360" s="52" t="n"/>
      <c r="AM360" s="52" t="n"/>
      <c r="AN360" s="39" t="n"/>
      <c r="AO360" s="39" t="inlineStr">
        <is>
          <t>El material ocupa 4 filas en la hoja 1120 SJ (lote/almacén). La cantidad SAP y la física de esta vista son el total del material.</t>
        </is>
      </c>
    </row>
    <row r="361">
      <c r="A361" s="5" t="inlineStr">
        <is>
          <t>3000712</t>
        </is>
      </c>
      <c r="B361" s="5" t="inlineStr">
        <is>
          <t>PANTALON CARGO ANTI DESGARRO T42</t>
        </is>
      </c>
      <c r="C361" s="5" t="n"/>
      <c r="D361" s="5" t="inlineStr">
        <is>
          <t>INDU</t>
        </is>
      </c>
      <c r="E361" s="5" t="inlineStr">
        <is>
          <t>ZUNI</t>
        </is>
      </c>
      <c r="F361" s="5" t="inlineStr">
        <is>
          <t>1120</t>
        </is>
      </c>
      <c r="G361" s="5" t="inlineStr">
        <is>
          <t>2040</t>
        </is>
      </c>
      <c r="H361" s="5" t="inlineStr">
        <is>
          <t>C/U</t>
        </is>
      </c>
      <c r="I361" s="6" t="n">
        <v>19</v>
      </c>
      <c r="J361" s="6" t="n">
        <v>0</v>
      </c>
      <c r="K361" s="5" t="inlineStr">
        <is>
          <t>ARS</t>
        </is>
      </c>
      <c r="L361" s="48" t="n">
        <v>0</v>
      </c>
      <c r="M361" s="48" t="n">
        <v>754525.33</v>
      </c>
      <c r="N361" s="5">
        <f>IFERROR(VLOOKUP(E361,[1]Total!$D$1:$M$446,10,0),0)</f>
        <v/>
      </c>
      <c r="O361" s="11">
        <f>M361/SUM($M$2:$M$679)</f>
        <v/>
      </c>
      <c r="P361" s="49">
        <f>IFERROR(M361/I361,0)</f>
        <v/>
      </c>
      <c r="Q361" s="50" t="n"/>
      <c r="R361" s="8">
        <f>I361-Q361</f>
        <v/>
      </c>
      <c r="S361" s="49">
        <f>$AK361*R361</f>
        <v/>
      </c>
      <c r="U361" s="39" t="inlineStr">
        <is>
          <t>Stock SAP</t>
        </is>
      </c>
      <c r="V361" s="39" t="inlineStr">
        <is>
          <t>Uniformes</t>
        </is>
      </c>
      <c r="W361" s="39" t="inlineStr">
        <is>
          <t>Fuera del alcance</t>
        </is>
      </c>
      <c r="X361" s="39" t="n"/>
      <c r="Y361" s="39" t="inlineStr">
        <is>
          <t>No aplica: uniformes, clasificación que el inventario físico de Farmacia no releva</t>
        </is>
      </c>
      <c r="Z361" s="40" t="inlineStr">
        <is>
          <t>Fuera del alcance del inventario físico</t>
        </is>
      </c>
      <c r="AA361" s="39" t="n"/>
      <c r="AB361" s="39" t="n"/>
      <c r="AC361" s="39" t="n"/>
      <c r="AD361" s="39" t="n"/>
      <c r="AE361" s="39" t="n"/>
      <c r="AF361" s="39" t="n"/>
      <c r="AG361" s="39" t="n"/>
      <c r="AH361" s="51" t="n">
        <v>19</v>
      </c>
      <c r="AI361" s="51">
        <f>Q361</f>
        <v/>
      </c>
      <c r="AJ361" s="51">
        <f>$AH361-$AI361</f>
        <v/>
      </c>
      <c r="AK361" s="52" t="n">
        <v>39711.85947368421</v>
      </c>
      <c r="AL361" s="52">
        <f>$AJ361*$AK361</f>
        <v/>
      </c>
      <c r="AM361" s="52">
        <f>$AI361*$AK361</f>
        <v/>
      </c>
      <c r="AN361" s="39" t="n"/>
      <c r="AO361" s="39" t="n"/>
    </row>
    <row r="362">
      <c r="A362" s="5" t="inlineStr">
        <is>
          <t>3001548</t>
        </is>
      </c>
      <c r="B362" s="5" t="inlineStr">
        <is>
          <t>ANTIPARRA C/INSERTO CC BANDA/PATILLA OSC</t>
        </is>
      </c>
      <c r="C362" s="5" t="n"/>
      <c r="D362" s="5" t="inlineStr">
        <is>
          <t>INDU</t>
        </is>
      </c>
      <c r="E362" s="5" t="inlineStr">
        <is>
          <t>ZUNI</t>
        </is>
      </c>
      <c r="F362" s="5" t="inlineStr">
        <is>
          <t>1120</t>
        </is>
      </c>
      <c r="G362" s="5" t="inlineStr">
        <is>
          <t>2040</t>
        </is>
      </c>
      <c r="H362" s="5" t="inlineStr">
        <is>
          <t>C/U</t>
        </is>
      </c>
      <c r="I362" s="6" t="n">
        <v>19</v>
      </c>
      <c r="J362" s="6" t="n">
        <v>0</v>
      </c>
      <c r="K362" s="5" t="inlineStr">
        <is>
          <t>ARS</t>
        </is>
      </c>
      <c r="L362" s="48" t="n">
        <v>0</v>
      </c>
      <c r="M362" s="48" t="n">
        <v>422703.79</v>
      </c>
      <c r="N362" s="5">
        <f>IFERROR(VLOOKUP(E362,[1]Total!$D$1:$M$446,10,0),0)</f>
        <v/>
      </c>
      <c r="O362" s="11">
        <f>M362/SUM($M$2:$M$679)</f>
        <v/>
      </c>
      <c r="P362" s="49">
        <f>IFERROR(M362/I362,0)</f>
        <v/>
      </c>
      <c r="Q362" s="50" t="n"/>
      <c r="R362" s="8">
        <f>I362-Q362</f>
        <v/>
      </c>
      <c r="S362" s="49">
        <f>$AK362*R362</f>
        <v/>
      </c>
      <c r="U362" s="39" t="inlineStr">
        <is>
          <t>Stock SAP</t>
        </is>
      </c>
      <c r="V362" s="39" t="inlineStr">
        <is>
          <t>Uniformes</t>
        </is>
      </c>
      <c r="W362" s="39" t="inlineStr">
        <is>
          <t>Fuera del alcance</t>
        </is>
      </c>
      <c r="X362" s="39" t="n"/>
      <c r="Y362" s="39" t="inlineStr">
        <is>
          <t>No aplica: uniformes, clasificación que el inventario físico de Farmacia no releva</t>
        </is>
      </c>
      <c r="Z362" s="40" t="inlineStr">
        <is>
          <t>Fuera del alcance del inventario físico</t>
        </is>
      </c>
      <c r="AA362" s="39" t="n"/>
      <c r="AB362" s="39" t="n"/>
      <c r="AC362" s="39" t="n"/>
      <c r="AD362" s="39" t="n"/>
      <c r="AE362" s="39" t="n"/>
      <c r="AF362" s="39" t="n"/>
      <c r="AG362" s="39" t="n"/>
      <c r="AH362" s="51" t="n">
        <v>19</v>
      </c>
      <c r="AI362" s="51">
        <f>Q362</f>
        <v/>
      </c>
      <c r="AJ362" s="51">
        <f>$AH362-$AI362</f>
        <v/>
      </c>
      <c r="AK362" s="52" t="n">
        <v>22247.56789473684</v>
      </c>
      <c r="AL362" s="52">
        <f>$AJ362*$AK362</f>
        <v/>
      </c>
      <c r="AM362" s="52">
        <f>$AI362*$AK362</f>
        <v/>
      </c>
      <c r="AN362" s="39" t="n"/>
      <c r="AO362" s="39" t="n"/>
    </row>
    <row r="363">
      <c r="A363" s="5" t="inlineStr">
        <is>
          <t>1005111</t>
        </is>
      </c>
      <c r="B363" s="5" t="inlineStr">
        <is>
          <t>AMBROXOL HCL 20mg/5ml JARABE</t>
        </is>
      </c>
      <c r="C363" s="5" t="inlineStr">
        <is>
          <t>6148A</t>
        </is>
      </c>
      <c r="D363" s="5" t="inlineStr">
        <is>
          <t>033</t>
        </is>
      </c>
      <c r="E363" s="5" t="inlineStr">
        <is>
          <t>ZMED</t>
        </is>
      </c>
      <c r="F363" s="5" t="inlineStr">
        <is>
          <t>1120</t>
        </is>
      </c>
      <c r="G363" s="5" t="inlineStr">
        <is>
          <t>2010</t>
        </is>
      </c>
      <c r="H363" s="5" t="inlineStr">
        <is>
          <t>C/U</t>
        </is>
      </c>
      <c r="I363" s="6" t="n">
        <v>18</v>
      </c>
      <c r="J363" s="6" t="n">
        <v>0</v>
      </c>
      <c r="K363" s="5" t="inlineStr">
        <is>
          <t>ARS</t>
        </is>
      </c>
      <c r="L363" s="48" t="n">
        <v>0</v>
      </c>
      <c r="M363" s="48" t="n">
        <v>203217.48</v>
      </c>
      <c r="N363" s="5">
        <f>IFERROR(VLOOKUP(E363,[1]Total!$D$1:$M$446,10,0),0)</f>
        <v/>
      </c>
      <c r="O363" s="11">
        <f>M363/SUM($M$2:$M$679)</f>
        <v/>
      </c>
      <c r="P363" s="49">
        <f>IFERROR(M363/I363,0)</f>
        <v/>
      </c>
      <c r="Q363" s="50" t="n"/>
      <c r="R363" s="8">
        <f>I363-Q363</f>
        <v/>
      </c>
      <c r="S363" s="49">
        <f>$AK363*R363</f>
        <v/>
      </c>
      <c r="U363" s="39" t="inlineStr">
        <is>
          <t>Stock SAP</t>
        </is>
      </c>
      <c r="V363" s="39" t="inlineStr">
        <is>
          <t>Medicamentos</t>
        </is>
      </c>
      <c r="W363" s="39" t="inlineStr">
        <is>
          <t>Dentro del alcance</t>
        </is>
      </c>
      <c r="X363" s="39" t="n"/>
      <c r="Y363" s="39" t="inlineStr">
        <is>
          <t>Sin recuento físico en el inventario de Avain</t>
        </is>
      </c>
      <c r="Z363" s="40" t="inlineStr">
        <is>
          <t>Sin recuento físico</t>
        </is>
      </c>
      <c r="AA363" s="39" t="n"/>
      <c r="AB363" s="39" t="n"/>
      <c r="AC363" s="39" t="n"/>
      <c r="AD363" s="39" t="n"/>
      <c r="AE363" s="39" t="n"/>
      <c r="AF363" s="39" t="n"/>
      <c r="AG363" s="39" t="n"/>
      <c r="AH363" s="51" t="n">
        <v>18</v>
      </c>
      <c r="AI363" s="51">
        <f>Q363</f>
        <v/>
      </c>
      <c r="AJ363" s="51">
        <f>$AH363-$AI363</f>
        <v/>
      </c>
      <c r="AK363" s="52" t="n">
        <v>11289.86</v>
      </c>
      <c r="AL363" s="52">
        <f>$AJ363*$AK363</f>
        <v/>
      </c>
      <c r="AM363" s="52">
        <f>$AI363*$AK363</f>
        <v/>
      </c>
      <c r="AN363" s="39" t="n"/>
      <c r="AO363" s="39" t="n"/>
    </row>
    <row r="364">
      <c r="A364" s="5" t="inlineStr">
        <is>
          <t>1005277</t>
        </is>
      </c>
      <c r="B364" s="5" t="inlineStr">
        <is>
          <t>LACRIGESTINA LAGRIMAS SOL. OFTALMOLOG</t>
        </is>
      </c>
      <c r="C364" s="5" t="inlineStr">
        <is>
          <t>00000</t>
        </is>
      </c>
      <c r="D364" s="5" t="inlineStr">
        <is>
          <t>MEGE</t>
        </is>
      </c>
      <c r="E364" s="5" t="inlineStr">
        <is>
          <t>ZMED</t>
        </is>
      </c>
      <c r="F364" s="5" t="inlineStr">
        <is>
          <t>1120</t>
        </is>
      </c>
      <c r="G364" s="5" t="inlineStr">
        <is>
          <t>2021</t>
        </is>
      </c>
      <c r="H364" s="5" t="inlineStr">
        <is>
          <t>C/U</t>
        </is>
      </c>
      <c r="I364" s="6" t="n">
        <v>18</v>
      </c>
      <c r="J364" s="6" t="n">
        <v>0</v>
      </c>
      <c r="K364" s="5" t="inlineStr">
        <is>
          <t>ARS</t>
        </is>
      </c>
      <c r="L364" s="48" t="n">
        <v>0</v>
      </c>
      <c r="M364" s="48" t="n">
        <v>36640.82</v>
      </c>
      <c r="N364" s="5">
        <f>IFERROR(VLOOKUP(E364,[1]Total!$D$1:$M$446,10,0),0)</f>
        <v/>
      </c>
      <c r="O364" s="11">
        <f>M364/SUM($M$2:$M$679)</f>
        <v/>
      </c>
      <c r="P364" s="49">
        <f>IFERROR(M364/I364,0)</f>
        <v/>
      </c>
      <c r="Q364" s="50" t="n"/>
      <c r="R364" s="8">
        <f>I364-Q364</f>
        <v/>
      </c>
      <c r="S364" s="49">
        <f>$AK364*R364</f>
        <v/>
      </c>
      <c r="U364" s="39" t="inlineStr">
        <is>
          <t>Stock SAP</t>
        </is>
      </c>
      <c r="V364" s="39" t="inlineStr">
        <is>
          <t>Medicamentos</t>
        </is>
      </c>
      <c r="W364" s="39" t="inlineStr">
        <is>
          <t>Dentro del alcance</t>
        </is>
      </c>
      <c r="X364" s="39" t="n"/>
      <c r="Y364" s="39" t="inlineStr">
        <is>
          <t>Sin recuento físico en el inventario de Avain</t>
        </is>
      </c>
      <c r="Z364" s="40" t="inlineStr">
        <is>
          <t>Sin recuento físico</t>
        </is>
      </c>
      <c r="AA364" s="39" t="n"/>
      <c r="AB364" s="39" t="n"/>
      <c r="AC364" s="39" t="n"/>
      <c r="AD364" s="39" t="n"/>
      <c r="AE364" s="39" t="n"/>
      <c r="AF364" s="39" t="n"/>
      <c r="AG364" s="39" t="n"/>
      <c r="AH364" s="51" t="n">
        <v>18</v>
      </c>
      <c r="AI364" s="51">
        <f>Q364</f>
        <v/>
      </c>
      <c r="AJ364" s="51">
        <f>$AH364-$AI364</f>
        <v/>
      </c>
      <c r="AK364" s="52" t="n">
        <v>2035.601111111111</v>
      </c>
      <c r="AL364" s="52">
        <f>$AJ364*$AK364</f>
        <v/>
      </c>
      <c r="AM364" s="52">
        <f>$AI364*$AK364</f>
        <v/>
      </c>
      <c r="AN364" s="39" t="n"/>
      <c r="AO364" s="39" t="n"/>
    </row>
    <row r="365">
      <c r="A365" s="5" t="inlineStr">
        <is>
          <t>2000033</t>
        </is>
      </c>
      <c r="B365" s="5" t="inlineStr">
        <is>
          <t>STERI STRIP 3M REF 1547</t>
        </is>
      </c>
      <c r="C365" s="5" t="n"/>
      <c r="D365" s="5" t="inlineStr">
        <is>
          <t>033</t>
        </is>
      </c>
      <c r="E365" s="5" t="inlineStr">
        <is>
          <t>ZDES</t>
        </is>
      </c>
      <c r="F365" s="5" t="inlineStr">
        <is>
          <t>1120</t>
        </is>
      </c>
      <c r="G365" s="5" t="inlineStr">
        <is>
          <t>2021</t>
        </is>
      </c>
      <c r="H365" s="5" t="inlineStr">
        <is>
          <t>C/U</t>
        </is>
      </c>
      <c r="I365" s="6" t="n">
        <v>18</v>
      </c>
      <c r="J365" s="6" t="n">
        <v>0</v>
      </c>
      <c r="K365" s="5" t="inlineStr">
        <is>
          <t>ARS</t>
        </is>
      </c>
      <c r="L365" s="48" t="n">
        <v>0</v>
      </c>
      <c r="M365" s="48" t="n">
        <v>9794.52</v>
      </c>
      <c r="N365" s="5">
        <f>IFERROR(VLOOKUP(E365,[1]Total!$D$1:$M$446,10,0),0)</f>
        <v/>
      </c>
      <c r="O365" s="11">
        <f>M365/SUM($M$2:$M$679)</f>
        <v/>
      </c>
      <c r="P365" s="49">
        <f>IFERROR(M365/I365,0)</f>
        <v/>
      </c>
      <c r="Q365" s="50" t="n"/>
      <c r="R365" s="8">
        <f>I365-Q365</f>
        <v/>
      </c>
      <c r="S365" s="49">
        <f>$AK365*R365</f>
        <v/>
      </c>
      <c r="U365" s="39" t="inlineStr">
        <is>
          <t>Stock SAP</t>
        </is>
      </c>
      <c r="V365" s="39" t="inlineStr">
        <is>
          <t>Descartables</t>
        </is>
      </c>
      <c r="W365" s="39" t="inlineStr">
        <is>
          <t>Dentro del alcance</t>
        </is>
      </c>
      <c r="X365" s="39" t="n"/>
      <c r="Y365" s="39" t="inlineStr">
        <is>
          <t>Sin recuento físico en el inventario de Avain</t>
        </is>
      </c>
      <c r="Z365" s="40" t="inlineStr">
        <is>
          <t>Sin recuento físico</t>
        </is>
      </c>
      <c r="AA365" s="39" t="n"/>
      <c r="AB365" s="39" t="n"/>
      <c r="AC365" s="39" t="n"/>
      <c r="AD365" s="39" t="n"/>
      <c r="AE365" s="39" t="n"/>
      <c r="AF365" s="39" t="n"/>
      <c r="AG365" s="39" t="n"/>
      <c r="AH365" s="51" t="n">
        <v>18</v>
      </c>
      <c r="AI365" s="51">
        <f>Q365</f>
        <v/>
      </c>
      <c r="AJ365" s="51">
        <f>$AH365-$AI365</f>
        <v/>
      </c>
      <c r="AK365" s="52" t="n">
        <v>544.14</v>
      </c>
      <c r="AL365" s="52">
        <f>$AJ365*$AK365</f>
        <v/>
      </c>
      <c r="AM365" s="52">
        <f>$AI365*$AK365</f>
        <v/>
      </c>
      <c r="AN365" s="39" t="n"/>
      <c r="AO365" s="39" t="n"/>
    </row>
    <row r="366">
      <c r="A366" s="5" t="inlineStr">
        <is>
          <t>2001912</t>
        </is>
      </c>
      <c r="B366" s="5" t="inlineStr">
        <is>
          <t>TWIST SCREEN SALIVA</t>
        </is>
      </c>
      <c r="C366" s="5" t="n"/>
      <c r="D366" s="5" t="inlineStr">
        <is>
          <t>MDES</t>
        </is>
      </c>
      <c r="E366" s="5" t="inlineStr">
        <is>
          <t>ZDES</t>
        </is>
      </c>
      <c r="F366" s="5" t="inlineStr">
        <is>
          <t>1120</t>
        </is>
      </c>
      <c r="G366" s="5" t="inlineStr">
        <is>
          <t>2021</t>
        </is>
      </c>
      <c r="H366" s="5" t="inlineStr">
        <is>
          <t>C/U</t>
        </is>
      </c>
      <c r="I366" s="6" t="n">
        <v>17</v>
      </c>
      <c r="J366" s="6" t="n">
        <v>0</v>
      </c>
      <c r="K366" s="5" t="inlineStr">
        <is>
          <t>ARS</t>
        </is>
      </c>
      <c r="L366" s="48" t="n">
        <v>0</v>
      </c>
      <c r="M366" s="48" t="n">
        <v>3736175.25</v>
      </c>
      <c r="N366" s="5">
        <f>IFERROR(VLOOKUP(E366,[1]Total!$D$1:$M$446,10,0),0)</f>
        <v/>
      </c>
      <c r="O366" s="11">
        <f>M366/SUM($M$2:$M$679)</f>
        <v/>
      </c>
      <c r="P366" s="49">
        <f>IFERROR(M366/I366,0)</f>
        <v/>
      </c>
      <c r="Q366" s="50" t="n"/>
      <c r="R366" s="8">
        <f>I366-Q366</f>
        <v/>
      </c>
      <c r="S366" s="49">
        <f>$AK366*R366</f>
        <v/>
      </c>
      <c r="U366" s="39" t="inlineStr">
        <is>
          <t>Stock SAP</t>
        </is>
      </c>
      <c r="V366" s="39" t="inlineStr">
        <is>
          <t>Descartables</t>
        </is>
      </c>
      <c r="W366" s="39" t="inlineStr">
        <is>
          <t>Dentro del alcance</t>
        </is>
      </c>
      <c r="X366" s="39" t="n"/>
      <c r="Y366" s="39" t="inlineStr">
        <is>
          <t>Sin recuento físico en el inventario de Avain</t>
        </is>
      </c>
      <c r="Z366" s="40" t="inlineStr">
        <is>
          <t>Sin recuento físico</t>
        </is>
      </c>
      <c r="AA366" s="39" t="n"/>
      <c r="AB366" s="39" t="n"/>
      <c r="AC366" s="39" t="n"/>
      <c r="AD366" s="39" t="n"/>
      <c r="AE366" s="39" t="n"/>
      <c r="AF366" s="39" t="n"/>
      <c r="AG366" s="39" t="n"/>
      <c r="AH366" s="51" t="n">
        <v>17</v>
      </c>
      <c r="AI366" s="51">
        <f>Q366</f>
        <v/>
      </c>
      <c r="AJ366" s="51">
        <f>$AH366-$AI366</f>
        <v/>
      </c>
      <c r="AK366" s="52" t="n">
        <v>219775.0147058823</v>
      </c>
      <c r="AL366" s="52">
        <f>$AJ366*$AK366</f>
        <v/>
      </c>
      <c r="AM366" s="52">
        <f>$AI366*$AK366</f>
        <v/>
      </c>
      <c r="AN366" s="39" t="n"/>
      <c r="AO366" s="39" t="n"/>
    </row>
    <row r="367">
      <c r="A367" s="5" t="inlineStr">
        <is>
          <t>3000709</t>
        </is>
      </c>
      <c r="B367" s="5" t="inlineStr">
        <is>
          <t>PANTALON CARGO ANTI DESGARRO T40</t>
        </is>
      </c>
      <c r="C367" s="5" t="n"/>
      <c r="D367" s="5" t="inlineStr">
        <is>
          <t>INDU</t>
        </is>
      </c>
      <c r="E367" s="5" t="inlineStr">
        <is>
          <t>ZUNI</t>
        </is>
      </c>
      <c r="F367" s="5" t="inlineStr">
        <is>
          <t>1120</t>
        </is>
      </c>
      <c r="G367" s="5" t="inlineStr">
        <is>
          <t>2040</t>
        </is>
      </c>
      <c r="H367" s="5" t="inlineStr">
        <is>
          <t>C/U</t>
        </is>
      </c>
      <c r="I367" s="6" t="n">
        <v>17</v>
      </c>
      <c r="J367" s="6" t="n">
        <v>0</v>
      </c>
      <c r="K367" s="5" t="inlineStr">
        <is>
          <t>ARS</t>
        </is>
      </c>
      <c r="L367" s="48" t="n">
        <v>0</v>
      </c>
      <c r="M367" s="48" t="n">
        <v>673128.39</v>
      </c>
      <c r="N367" s="5">
        <f>IFERROR(VLOOKUP(E367,[1]Total!$D$1:$M$446,10,0),0)</f>
        <v/>
      </c>
      <c r="O367" s="11">
        <f>M367/SUM($M$2:$M$679)</f>
        <v/>
      </c>
      <c r="P367" s="49">
        <f>IFERROR(M367/I367,0)</f>
        <v/>
      </c>
      <c r="Q367" s="50" t="n"/>
      <c r="R367" s="8">
        <f>I367-Q367</f>
        <v/>
      </c>
      <c r="S367" s="49">
        <f>$AK367*R367</f>
        <v/>
      </c>
      <c r="U367" s="39" t="inlineStr">
        <is>
          <t>Stock SAP</t>
        </is>
      </c>
      <c r="V367" s="39" t="inlineStr">
        <is>
          <t>Uniformes</t>
        </is>
      </c>
      <c r="W367" s="39" t="inlineStr">
        <is>
          <t>Fuera del alcance</t>
        </is>
      </c>
      <c r="X367" s="39" t="n"/>
      <c r="Y367" s="39" t="inlineStr">
        <is>
          <t>No aplica: uniformes, clasificación que el inventario físico de Farmacia no releva</t>
        </is>
      </c>
      <c r="Z367" s="40" t="inlineStr">
        <is>
          <t>Fuera del alcance del inventario físico</t>
        </is>
      </c>
      <c r="AA367" s="39" t="n"/>
      <c r="AB367" s="39" t="n"/>
      <c r="AC367" s="39" t="n"/>
      <c r="AD367" s="39" t="n"/>
      <c r="AE367" s="39" t="n"/>
      <c r="AF367" s="39" t="n"/>
      <c r="AG367" s="39" t="n"/>
      <c r="AH367" s="51" t="n">
        <v>17</v>
      </c>
      <c r="AI367" s="51">
        <f>Q367</f>
        <v/>
      </c>
      <c r="AJ367" s="51">
        <f>$AH367-$AI367</f>
        <v/>
      </c>
      <c r="AK367" s="52" t="n">
        <v>39595.78764705882</v>
      </c>
      <c r="AL367" s="52">
        <f>$AJ367*$AK367</f>
        <v/>
      </c>
      <c r="AM367" s="52">
        <f>$AI367*$AK367</f>
        <v/>
      </c>
      <c r="AN367" s="39" t="n"/>
      <c r="AO367" s="39" t="n"/>
    </row>
    <row r="368">
      <c r="A368" s="5" t="inlineStr">
        <is>
          <t>1000087</t>
        </is>
      </c>
      <c r="B368" s="5" t="inlineStr">
        <is>
          <t>SALBUTAMOL PUFF ("AEROS" 250 DOSIS) 100M</t>
        </is>
      </c>
      <c r="C368" s="5" t="inlineStr">
        <is>
          <t>00000</t>
        </is>
      </c>
      <c r="D368" s="5" t="inlineStr">
        <is>
          <t>033</t>
        </is>
      </c>
      <c r="E368" s="5" t="inlineStr">
        <is>
          <t>ZMED</t>
        </is>
      </c>
      <c r="F368" s="5" t="inlineStr">
        <is>
          <t>1120</t>
        </is>
      </c>
      <c r="G368" s="5" t="inlineStr">
        <is>
          <t>2021</t>
        </is>
      </c>
      <c r="H368" s="5" t="inlineStr">
        <is>
          <t>C/U</t>
        </is>
      </c>
      <c r="I368" s="6" t="n">
        <v>16</v>
      </c>
      <c r="J368" s="6" t="n">
        <v>0</v>
      </c>
      <c r="K368" s="5" t="inlineStr">
        <is>
          <t>ARS</t>
        </is>
      </c>
      <c r="L368" s="48" t="n">
        <v>0</v>
      </c>
      <c r="M368" s="48" t="n">
        <v>204270.55</v>
      </c>
      <c r="N368" s="5">
        <f>IFERROR(VLOOKUP(E368,[1]Total!$D$1:$M$446,10,0),0)</f>
        <v/>
      </c>
      <c r="O368" s="11">
        <f>M368/SUM($M$2:$M$679)</f>
        <v/>
      </c>
      <c r="P368" s="49">
        <f>IFERROR(M368/I368,0)</f>
        <v/>
      </c>
      <c r="Q368" s="50" t="n">
        <v>5</v>
      </c>
      <c r="R368" s="8">
        <f>I368-Q368</f>
        <v/>
      </c>
      <c r="S368" s="49">
        <f>$AK368*R368</f>
        <v/>
      </c>
      <c r="U368" s="39" t="inlineStr">
        <is>
          <t>Stock SAP</t>
        </is>
      </c>
      <c r="V368" s="39" t="inlineStr">
        <is>
          <t>Medicamentos</t>
        </is>
      </c>
      <c r="W368" s="39" t="inlineStr">
        <is>
          <t>Dentro del alcance</t>
        </is>
      </c>
      <c r="X368" s="38" t="inlineStr">
        <is>
          <t>Baja</t>
        </is>
      </c>
      <c r="Y368" s="39" t="inlineStr">
        <is>
          <t>Homologado – confianza Baja – pendiente de validación</t>
        </is>
      </c>
      <c r="Z368" s="38" t="inlineStr">
        <is>
          <t>Dar de baja en SAP</t>
        </is>
      </c>
      <c r="AA368" s="39" t="inlineStr">
        <is>
          <t>MED160</t>
        </is>
      </c>
      <c r="AB368" s="39" t="inlineStr">
        <is>
          <t>Salbutamol 100 mcg inhal Aer x 200 dosis</t>
        </is>
      </c>
      <c r="AC368" s="39" t="inlineStr">
        <is>
          <t>Homologación por código Avain (master M05-001)</t>
        </is>
      </c>
      <c r="AD368" s="39" t="inlineStr">
        <is>
          <t>No</t>
        </is>
      </c>
      <c r="AE368" s="39" t="n"/>
      <c r="AF368" s="39" t="inlineStr">
        <is>
          <t>Sí</t>
        </is>
      </c>
      <c r="AG368" s="39" t="inlineStr">
        <is>
          <t>M05-001</t>
        </is>
      </c>
      <c r="AH368" s="51" t="n">
        <v>22</v>
      </c>
      <c r="AI368" s="51">
        <f>Q368</f>
        <v/>
      </c>
      <c r="AJ368" s="51">
        <f>$AH368-$AI368</f>
        <v/>
      </c>
      <c r="AK368" s="52" t="n">
        <v>12766.90909090909</v>
      </c>
      <c r="AL368" s="52">
        <f>$AJ368*$AK368</f>
        <v/>
      </c>
      <c r="AM368" s="52">
        <f>$AI368*$AK368</f>
        <v/>
      </c>
      <c r="AN368" s="39" t="n"/>
      <c r="AO368" s="39" t="inlineStr">
        <is>
          <t>Homologación: confianza base Alta + confianza SAP Alta → Alta. Aunque la homologación vincula estos registros, la presentación no coincide con el material imputado (calibre/talle/medida distinta; una nomenclatura no informa dosis; similitud 0.37). Nivel degradado a Baja: verificar si corresponde otro código SAP. El material ocupa 2 filas en la hoja 1120 SJ (lote/almacén). La cantidad SAP y la física de esta vista son el total del material.</t>
        </is>
      </c>
    </row>
    <row r="369">
      <c r="A369" s="5" t="inlineStr">
        <is>
          <t>3001434</t>
        </is>
      </c>
      <c r="B369" s="5" t="inlineStr">
        <is>
          <t>CHOMBA NEGRA M</t>
        </is>
      </c>
      <c r="C369" s="5" t="n"/>
      <c r="D369" s="5" t="inlineStr">
        <is>
          <t>INDU</t>
        </is>
      </c>
      <c r="E369" s="5" t="inlineStr">
        <is>
          <t>ZUNI</t>
        </is>
      </c>
      <c r="F369" s="5" t="inlineStr">
        <is>
          <t>1120</t>
        </is>
      </c>
      <c r="G369" s="5" t="inlineStr">
        <is>
          <t>2040</t>
        </is>
      </c>
      <c r="H369" s="5" t="inlineStr">
        <is>
          <t>C/U</t>
        </is>
      </c>
      <c r="I369" s="6" t="n">
        <v>16</v>
      </c>
      <c r="J369" s="6" t="n">
        <v>0</v>
      </c>
      <c r="K369" s="5" t="inlineStr">
        <is>
          <t>ARS</t>
        </is>
      </c>
      <c r="L369" s="48" t="n">
        <v>0</v>
      </c>
      <c r="M369" s="48" t="n">
        <v>203958.06</v>
      </c>
      <c r="N369" s="5">
        <f>IFERROR(VLOOKUP(E369,[1]Total!$D$1:$M$446,10,0),0)</f>
        <v/>
      </c>
      <c r="O369" s="11">
        <f>M369/SUM($M$2:$M$679)</f>
        <v/>
      </c>
      <c r="P369" s="49">
        <f>IFERROR(M369/I369,0)</f>
        <v/>
      </c>
      <c r="Q369" s="50" t="n"/>
      <c r="R369" s="8">
        <f>I369-Q369</f>
        <v/>
      </c>
      <c r="S369" s="49">
        <f>$AK369*R369</f>
        <v/>
      </c>
      <c r="U369" s="39" t="inlineStr">
        <is>
          <t>Stock SAP</t>
        </is>
      </c>
      <c r="V369" s="39" t="inlineStr">
        <is>
          <t>Uniformes</t>
        </is>
      </c>
      <c r="W369" s="39" t="inlineStr">
        <is>
          <t>Fuera del alcance</t>
        </is>
      </c>
      <c r="X369" s="39" t="n"/>
      <c r="Y369" s="39" t="inlineStr">
        <is>
          <t>No aplica: uniformes, clasificación que el inventario físico de Farmacia no releva</t>
        </is>
      </c>
      <c r="Z369" s="40" t="inlineStr">
        <is>
          <t>Fuera del alcance del inventario físico</t>
        </is>
      </c>
      <c r="AA369" s="39" t="n"/>
      <c r="AB369" s="39" t="n"/>
      <c r="AC369" s="39" t="n"/>
      <c r="AD369" s="39" t="n"/>
      <c r="AE369" s="39" t="n"/>
      <c r="AF369" s="39" t="n"/>
      <c r="AG369" s="39" t="n"/>
      <c r="AH369" s="51" t="n">
        <v>16</v>
      </c>
      <c r="AI369" s="51">
        <f>Q369</f>
        <v/>
      </c>
      <c r="AJ369" s="51">
        <f>$AH369-$AI369</f>
        <v/>
      </c>
      <c r="AK369" s="52" t="n">
        <v>12747.37875</v>
      </c>
      <c r="AL369" s="52">
        <f>$AJ369*$AK369</f>
        <v/>
      </c>
      <c r="AM369" s="52">
        <f>$AI369*$AK369</f>
        <v/>
      </c>
      <c r="AN369" s="39" t="n"/>
      <c r="AO369" s="39" t="n"/>
    </row>
    <row r="370">
      <c r="A370" s="5" t="inlineStr">
        <is>
          <t>1000004</t>
        </is>
      </c>
      <c r="B370" s="5" t="inlineStr">
        <is>
          <t>AGUA OXIGENADA 10 VOL. X 100ML</t>
        </is>
      </c>
      <c r="C370" s="5" t="inlineStr">
        <is>
          <t>A0290925-1</t>
        </is>
      </c>
      <c r="D370" s="5" t="inlineStr">
        <is>
          <t>033</t>
        </is>
      </c>
      <c r="E370" s="5" t="inlineStr">
        <is>
          <t>ZMED</t>
        </is>
      </c>
      <c r="F370" s="5" t="inlineStr">
        <is>
          <t>1120</t>
        </is>
      </c>
      <c r="G370" s="5" t="inlineStr">
        <is>
          <t>2021</t>
        </is>
      </c>
      <c r="H370" s="5" t="inlineStr">
        <is>
          <t>C/U</t>
        </is>
      </c>
      <c r="I370" s="6" t="n">
        <v>15</v>
      </c>
      <c r="J370" s="6" t="n">
        <v>0</v>
      </c>
      <c r="K370" s="5" t="inlineStr">
        <is>
          <t>ARS</t>
        </is>
      </c>
      <c r="L370" s="48" t="n">
        <v>0</v>
      </c>
      <c r="M370" s="48" t="n">
        <v>5027</v>
      </c>
      <c r="N370" s="5">
        <f>IFERROR(VLOOKUP(E370,[1]Total!$D$1:$M$446,10,0),0)</f>
        <v/>
      </c>
      <c r="O370" s="11">
        <f>M370/SUM($M$2:$M$679)</f>
        <v/>
      </c>
      <c r="P370" s="49">
        <f>IFERROR(M370/I370,0)</f>
        <v/>
      </c>
      <c r="Q370" s="50" t="n">
        <v>14</v>
      </c>
      <c r="R370" s="8">
        <f>I370-Q370</f>
        <v/>
      </c>
      <c r="S370" s="49">
        <f>$AK370*R370</f>
        <v/>
      </c>
      <c r="U370" s="39" t="inlineStr">
        <is>
          <t>Stock SAP</t>
        </is>
      </c>
      <c r="V370" s="39" t="inlineStr">
        <is>
          <t>Medicamentos</t>
        </is>
      </c>
      <c r="W370" s="39" t="inlineStr">
        <is>
          <t>Dentro del alcance</t>
        </is>
      </c>
      <c r="X370" s="38" t="inlineStr">
        <is>
          <t>Baja</t>
        </is>
      </c>
      <c r="Y370" s="39" t="inlineStr">
        <is>
          <t>Homologado – confianza Baja – pendiente de validación</t>
        </is>
      </c>
      <c r="Z370" s="38" t="inlineStr">
        <is>
          <t>Dar de baja en SAP</t>
        </is>
      </c>
      <c r="AA370" s="39" t="inlineStr">
        <is>
          <t>DESC291; DESC9</t>
        </is>
      </c>
      <c r="AB370" s="39" t="inlineStr">
        <is>
          <t>Agua Oxigenada 10 Vol x 500 ml; Agua oxigenada x 100ml</t>
        </is>
      </c>
      <c r="AC370" s="39" t="inlineStr">
        <is>
          <t>Cruce por nomenclatura SAP</t>
        </is>
      </c>
      <c r="AD370" s="39" t="inlineStr">
        <is>
          <t>No</t>
        </is>
      </c>
      <c r="AE370" s="39" t="n"/>
      <c r="AF370" s="39" t="inlineStr">
        <is>
          <t>Sí</t>
        </is>
      </c>
      <c r="AG370" s="39" t="inlineStr">
        <is>
          <t>D-176</t>
        </is>
      </c>
      <c r="AH370" s="51" t="n">
        <v>15</v>
      </c>
      <c r="AI370" s="51">
        <f>Q370</f>
        <v/>
      </c>
      <c r="AJ370" s="51">
        <f>$AH370-$AI370</f>
        <v/>
      </c>
      <c r="AK370" s="52" t="n">
        <v>335.1333333333333</v>
      </c>
      <c r="AL370" s="52">
        <f>$AJ370*$AK370</f>
        <v/>
      </c>
      <c r="AM370" s="52">
        <f>$AI370*$AK370</f>
        <v/>
      </c>
      <c r="AN370" s="39" t="n"/>
      <c r="AO370" s="39" t="inlineStr">
        <is>
          <t>Varias denominaciones del inventario físico corresponden a este material SAP (DESC291 Agua Oxigenada 10 Vol x 500 ml; DESC9 Agua oxigenada x 100ml). Se sumaron las cantidades físicas. Cruce por nomenclatura: dosis/presentación distinta (10VOL, 500ML vs 10VOL, 100ML); similitud 0.85. Homologado al master D-176, pero sus códigos SAP (1000001) no figuran en el stock SAP de este centro. Cruce por nomenclatura: dosis coincide; similitud 0.87.</t>
        </is>
      </c>
    </row>
    <row r="371">
      <c r="A371" s="5" t="inlineStr">
        <is>
          <t>1000078</t>
        </is>
      </c>
      <c r="B371" s="5" t="inlineStr">
        <is>
          <t>SOLUCION GLUCOSADA HIPERTONICA 25% AMP</t>
        </is>
      </c>
      <c r="C371" s="5" t="inlineStr">
        <is>
          <t>00000</t>
        </is>
      </c>
      <c r="D371" s="5" t="inlineStr">
        <is>
          <t>033</t>
        </is>
      </c>
      <c r="E371" s="5" t="inlineStr">
        <is>
          <t>ZMED</t>
        </is>
      </c>
      <c r="F371" s="5" t="inlineStr">
        <is>
          <t>1120</t>
        </is>
      </c>
      <c r="G371" s="5" t="inlineStr">
        <is>
          <t>2021</t>
        </is>
      </c>
      <c r="H371" s="5" t="inlineStr">
        <is>
          <t>C/U</t>
        </is>
      </c>
      <c r="I371" s="6" t="n">
        <v>15</v>
      </c>
      <c r="J371" s="6" t="n">
        <v>0</v>
      </c>
      <c r="K371" s="5" t="inlineStr">
        <is>
          <t>ARS</t>
        </is>
      </c>
      <c r="L371" s="48" t="n">
        <v>0</v>
      </c>
      <c r="M371" s="48" t="n">
        <v>6146.03</v>
      </c>
      <c r="N371" s="5">
        <f>IFERROR(VLOOKUP(E371,[1]Total!$D$1:$M$446,10,0),0)</f>
        <v/>
      </c>
      <c r="O371" s="11">
        <f>M371/SUM($M$2:$M$679)</f>
        <v/>
      </c>
      <c r="P371" s="49">
        <f>IFERROR(M371/I371,0)</f>
        <v/>
      </c>
      <c r="Q371" s="50" t="n"/>
      <c r="R371" s="8">
        <f>I371-Q371</f>
        <v/>
      </c>
      <c r="S371" s="49">
        <f>$AK371*R371</f>
        <v/>
      </c>
      <c r="U371" s="39" t="inlineStr">
        <is>
          <t>Stock SAP</t>
        </is>
      </c>
      <c r="V371" s="39" t="inlineStr">
        <is>
          <t>Medicamentos</t>
        </is>
      </c>
      <c r="W371" s="39" t="inlineStr">
        <is>
          <t>Dentro del alcance</t>
        </is>
      </c>
      <c r="X371" s="39" t="n"/>
      <c r="Y371" s="39" t="inlineStr">
        <is>
          <t>Sin recuento físico en el inventario de Avain</t>
        </is>
      </c>
      <c r="Z371" s="40" t="inlineStr">
        <is>
          <t>Sin recuento físico</t>
        </is>
      </c>
      <c r="AA371" s="39" t="n"/>
      <c r="AB371" s="39" t="n"/>
      <c r="AC371" s="39" t="n"/>
      <c r="AD371" s="39" t="n"/>
      <c r="AE371" s="39" t="n"/>
      <c r="AF371" s="39" t="n"/>
      <c r="AG371" s="39" t="n"/>
      <c r="AH371" s="51" t="n"/>
      <c r="AI371" s="51" t="n"/>
      <c r="AJ371" s="51" t="n"/>
      <c r="AK371" s="52" t="n">
        <v>409.7350769230769</v>
      </c>
      <c r="AL371" s="52" t="n"/>
      <c r="AM371" s="52" t="n"/>
      <c r="AN371" s="39" t="n"/>
      <c r="AO371" s="39" t="inlineStr">
        <is>
          <t>El material ocupa 2 filas en la hoja 1120 SJ (lote/almacén). La cantidad SAP y la física de esta vista son el total del material.</t>
        </is>
      </c>
    </row>
    <row r="372">
      <c r="A372" s="5" t="inlineStr">
        <is>
          <t>1000129</t>
        </is>
      </c>
      <c r="B372" s="5" t="inlineStr">
        <is>
          <t>KETOROLAC 10MG SUBLINGUAL</t>
        </is>
      </c>
      <c r="C372" s="5" t="inlineStr">
        <is>
          <t>54760</t>
        </is>
      </c>
      <c r="D372" s="5" t="inlineStr">
        <is>
          <t>033</t>
        </is>
      </c>
      <c r="E372" s="5" t="inlineStr">
        <is>
          <t>ZMED</t>
        </is>
      </c>
      <c r="F372" s="5" t="inlineStr">
        <is>
          <t>1120</t>
        </is>
      </c>
      <c r="G372" s="5" t="inlineStr">
        <is>
          <t>2021</t>
        </is>
      </c>
      <c r="H372" s="5" t="inlineStr">
        <is>
          <t>C/U</t>
        </is>
      </c>
      <c r="I372" s="6" t="n">
        <v>15</v>
      </c>
      <c r="J372" s="6" t="n">
        <v>0</v>
      </c>
      <c r="K372" s="5" t="inlineStr">
        <is>
          <t>ARS</t>
        </is>
      </c>
      <c r="L372" s="48" t="n">
        <v>0</v>
      </c>
      <c r="M372" s="48" t="n">
        <v>951.42</v>
      </c>
      <c r="N372" s="5">
        <f>IFERROR(VLOOKUP(E372,[1]Total!$D$1:$M$446,10,0),0)</f>
        <v/>
      </c>
      <c r="O372" s="11">
        <f>M372/SUM($M$2:$M$679)</f>
        <v/>
      </c>
      <c r="P372" s="49">
        <f>IFERROR(M372/I372,0)</f>
        <v/>
      </c>
      <c r="Q372" s="50" t="n"/>
      <c r="R372" s="8">
        <f>I372-Q372</f>
        <v/>
      </c>
      <c r="S372" s="49">
        <f>$AK372*R372</f>
        <v/>
      </c>
      <c r="U372" s="39" t="inlineStr">
        <is>
          <t>Stock SAP</t>
        </is>
      </c>
      <c r="V372" s="39" t="inlineStr">
        <is>
          <t>Medicamentos</t>
        </is>
      </c>
      <c r="W372" s="39" t="inlineStr">
        <is>
          <t>Dentro del alcance</t>
        </is>
      </c>
      <c r="X372" s="37" t="inlineStr">
        <is>
          <t>Alta</t>
        </is>
      </c>
      <c r="Y372" s="39" t="inlineStr">
        <is>
          <t>Homologado – confianza Alta</t>
        </is>
      </c>
      <c r="Z372" s="38" t="inlineStr">
        <is>
          <t>Dar de baja en SAP</t>
        </is>
      </c>
      <c r="AA372" s="39" t="inlineStr">
        <is>
          <t>MED110</t>
        </is>
      </c>
      <c r="AB372" s="39" t="inlineStr">
        <is>
          <t>Ketorolac Comp SL X 10 mg</t>
        </is>
      </c>
      <c r="AC372" s="39" t="inlineStr">
        <is>
          <t>Homologación por código Avain (master M01-006)</t>
        </is>
      </c>
      <c r="AD372" s="39" t="inlineStr">
        <is>
          <t>No</t>
        </is>
      </c>
      <c r="AE372" s="39" t="n"/>
      <c r="AF372" s="39" t="inlineStr">
        <is>
          <t>Sí</t>
        </is>
      </c>
      <c r="AG372" s="39" t="inlineStr">
        <is>
          <t>M01-006</t>
        </is>
      </c>
      <c r="AH372" s="51" t="n"/>
      <c r="AI372" s="51" t="n"/>
      <c r="AJ372" s="51" t="n"/>
      <c r="AK372" s="52" t="n">
        <v>63.42787950383934</v>
      </c>
      <c r="AL372" s="52" t="n"/>
      <c r="AM372" s="52" t="n"/>
      <c r="AN372" s="39" t="n"/>
      <c r="AO372" s="39" t="inlineStr">
        <is>
          <t>La cantidad física del material se imputó en la fila 19 (primera fila del material). Homologación: confianza base Alta + confianza SAP Alta → Alta. El material ocupa 7 filas en la hoja 1120 SJ (lote/almacén). La cantidad SAP y la física de esta vista son el total del material.</t>
        </is>
      </c>
    </row>
    <row r="373">
      <c r="A373" s="5" t="inlineStr">
        <is>
          <t>1000165</t>
        </is>
      </c>
      <c r="B373" s="5" t="inlineStr">
        <is>
          <t>ISOPROTERENOL 1MG AMP</t>
        </is>
      </c>
      <c r="C373" s="5" t="inlineStr">
        <is>
          <t>00000</t>
        </is>
      </c>
      <c r="D373" s="5" t="inlineStr">
        <is>
          <t>033</t>
        </is>
      </c>
      <c r="E373" s="5" t="inlineStr">
        <is>
          <t>ZMED</t>
        </is>
      </c>
      <c r="F373" s="5" t="inlineStr">
        <is>
          <t>1120</t>
        </is>
      </c>
      <c r="G373" s="5" t="inlineStr">
        <is>
          <t>2021</t>
        </is>
      </c>
      <c r="H373" s="5" t="inlineStr">
        <is>
          <t>C/U</t>
        </is>
      </c>
      <c r="I373" s="6" t="n">
        <v>15</v>
      </c>
      <c r="J373" s="6" t="n">
        <v>0</v>
      </c>
      <c r="K373" s="5" t="inlineStr">
        <is>
          <t>ARS</t>
        </is>
      </c>
      <c r="L373" s="48" t="n">
        <v>0</v>
      </c>
      <c r="M373" s="48" t="n">
        <v>31264.13</v>
      </c>
      <c r="N373" s="5">
        <f>IFERROR(VLOOKUP(E373,[1]Total!$D$1:$M$446,10,0),0)</f>
        <v/>
      </c>
      <c r="O373" s="11">
        <f>M373/SUM($M$2:$M$679)</f>
        <v/>
      </c>
      <c r="P373" s="49">
        <f>IFERROR(M373/I373,0)</f>
        <v/>
      </c>
      <c r="Q373" s="50" t="n"/>
      <c r="R373" s="8">
        <f>I373-Q373</f>
        <v/>
      </c>
      <c r="S373" s="49">
        <f>$AK373*R373</f>
        <v/>
      </c>
      <c r="U373" s="39" t="inlineStr">
        <is>
          <t>Stock SAP</t>
        </is>
      </c>
      <c r="V373" s="39" t="inlineStr">
        <is>
          <t>Medicamentos</t>
        </is>
      </c>
      <c r="W373" s="39" t="inlineStr">
        <is>
          <t>Dentro del alcance</t>
        </is>
      </c>
      <c r="X373" s="39" t="n"/>
      <c r="Y373" s="39" t="inlineStr">
        <is>
          <t>Sin recuento físico en el inventario de Avain</t>
        </is>
      </c>
      <c r="Z373" s="40" t="inlineStr">
        <is>
          <t>Sin recuento físico</t>
        </is>
      </c>
      <c r="AA373" s="39" t="n"/>
      <c r="AB373" s="39" t="n"/>
      <c r="AC373" s="39" t="n"/>
      <c r="AD373" s="39" t="n"/>
      <c r="AE373" s="39" t="n"/>
      <c r="AF373" s="39" t="n"/>
      <c r="AG373" s="39" t="n"/>
      <c r="AH373" s="51" t="n">
        <v>20</v>
      </c>
      <c r="AI373" s="51">
        <f>Q373</f>
        <v/>
      </c>
      <c r="AJ373" s="51">
        <f>$AH373-$AI373</f>
        <v/>
      </c>
      <c r="AK373" s="52" t="n">
        <v>2084.2755</v>
      </c>
      <c r="AL373" s="52">
        <f>$AJ373*$AK373</f>
        <v/>
      </c>
      <c r="AM373" s="52">
        <f>$AI373*$AK373</f>
        <v/>
      </c>
      <c r="AN373" s="39" t="n"/>
      <c r="AO373" s="39" t="inlineStr">
        <is>
          <t>El material ocupa 2 filas en la hoja 1120 SJ (lote/almacén). La cantidad SAP y la física de esta vista son el total del material.</t>
        </is>
      </c>
    </row>
    <row r="374">
      <c r="A374" s="5" t="inlineStr">
        <is>
          <t>1000167</t>
        </is>
      </c>
      <c r="B374" s="5" t="inlineStr">
        <is>
          <t>HALOPIDOL 5 MG AMP</t>
        </is>
      </c>
      <c r="C374" s="5" t="inlineStr">
        <is>
          <t>30606</t>
        </is>
      </c>
      <c r="D374" s="5" t="inlineStr">
        <is>
          <t>033</t>
        </is>
      </c>
      <c r="E374" s="5" t="inlineStr">
        <is>
          <t>ZMED</t>
        </is>
      </c>
      <c r="F374" s="5" t="inlineStr">
        <is>
          <t>1120</t>
        </is>
      </c>
      <c r="G374" s="5" t="inlineStr">
        <is>
          <t>2021</t>
        </is>
      </c>
      <c r="H374" s="5" t="inlineStr">
        <is>
          <t>C/U</t>
        </is>
      </c>
      <c r="I374" s="6" t="n">
        <v>15</v>
      </c>
      <c r="J374" s="6" t="n">
        <v>0</v>
      </c>
      <c r="K374" s="5" t="inlineStr">
        <is>
          <t>ARS</t>
        </is>
      </c>
      <c r="L374" s="48" t="n">
        <v>0</v>
      </c>
      <c r="M374" s="48" t="n">
        <v>2355.3</v>
      </c>
      <c r="N374" s="5">
        <f>IFERROR(VLOOKUP(E374,[1]Total!$D$1:$M$446,10,0),0)</f>
        <v/>
      </c>
      <c r="O374" s="11">
        <f>M374/SUM($M$2:$M$679)</f>
        <v/>
      </c>
      <c r="P374" s="49">
        <f>IFERROR(M374/I374,0)</f>
        <v/>
      </c>
      <c r="Q374" s="50" t="n"/>
      <c r="R374" s="8">
        <f>I374-Q374</f>
        <v/>
      </c>
      <c r="S374" s="49">
        <f>$AK374*R374</f>
        <v/>
      </c>
      <c r="U374" s="39" t="inlineStr">
        <is>
          <t>Stock SAP</t>
        </is>
      </c>
      <c r="V374" s="39" t="inlineStr">
        <is>
          <t>Medicamentos</t>
        </is>
      </c>
      <c r="W374" s="39" t="inlineStr">
        <is>
          <t>Dentro del alcance</t>
        </is>
      </c>
      <c r="X374" s="39" t="n"/>
      <c r="Y374" s="39" t="inlineStr">
        <is>
          <t>Sin recuento físico en el inventario de Avain</t>
        </is>
      </c>
      <c r="Z374" s="40" t="inlineStr">
        <is>
          <t>Sin recuento físico</t>
        </is>
      </c>
      <c r="AA374" s="39" t="n"/>
      <c r="AB374" s="39" t="n"/>
      <c r="AC374" s="39" t="n"/>
      <c r="AD374" s="39" t="n"/>
      <c r="AE374" s="39" t="n"/>
      <c r="AF374" s="39" t="n"/>
      <c r="AG374" s="39" t="n"/>
      <c r="AH374" s="51" t="n">
        <v>15</v>
      </c>
      <c r="AI374" s="51">
        <f>Q374</f>
        <v/>
      </c>
      <c r="AJ374" s="51">
        <f>$AH374-$AI374</f>
        <v/>
      </c>
      <c r="AK374" s="52" t="n">
        <v>157.02</v>
      </c>
      <c r="AL374" s="52">
        <f>$AJ374*$AK374</f>
        <v/>
      </c>
      <c r="AM374" s="52">
        <f>$AI374*$AK374</f>
        <v/>
      </c>
      <c r="AN374" s="39" t="n"/>
      <c r="AO374" s="39" t="n"/>
    </row>
    <row r="375">
      <c r="A375" s="5" t="inlineStr">
        <is>
          <t>1000371</t>
        </is>
      </c>
      <c r="B375" s="5" t="inlineStr">
        <is>
          <t>PROTECTOR SOLAR</t>
        </is>
      </c>
      <c r="C375" s="5" t="inlineStr">
        <is>
          <t>024X4</t>
        </is>
      </c>
      <c r="D375" s="5" t="inlineStr">
        <is>
          <t>033</t>
        </is>
      </c>
      <c r="E375" s="5" t="inlineStr">
        <is>
          <t>ZMED</t>
        </is>
      </c>
      <c r="F375" s="5" t="inlineStr">
        <is>
          <t>1120</t>
        </is>
      </c>
      <c r="G375" s="5" t="inlineStr">
        <is>
          <t>2021</t>
        </is>
      </c>
      <c r="H375" s="5" t="inlineStr">
        <is>
          <t>C/U</t>
        </is>
      </c>
      <c r="I375" s="6" t="n">
        <v>15</v>
      </c>
      <c r="J375" s="6" t="n">
        <v>0</v>
      </c>
      <c r="K375" s="5" t="inlineStr">
        <is>
          <t>ARS</t>
        </is>
      </c>
      <c r="L375" s="48" t="n">
        <v>0</v>
      </c>
      <c r="M375" s="48" t="n">
        <v>216639.36</v>
      </c>
      <c r="N375" s="5">
        <f>IFERROR(VLOOKUP(E375,[1]Total!$D$1:$M$446,10,0),0)</f>
        <v/>
      </c>
      <c r="O375" s="11">
        <f>M375/SUM($M$2:$M$679)</f>
        <v/>
      </c>
      <c r="P375" s="49">
        <f>IFERROR(M375/I375,0)</f>
        <v/>
      </c>
      <c r="Q375" s="50" t="n"/>
      <c r="R375" s="8">
        <f>I375-Q375</f>
        <v/>
      </c>
      <c r="S375" s="49">
        <f>$AK375*R375</f>
        <v/>
      </c>
      <c r="U375" s="39" t="inlineStr">
        <is>
          <t>Stock SAP</t>
        </is>
      </c>
      <c r="V375" s="39" t="inlineStr">
        <is>
          <t>Medicamentos</t>
        </is>
      </c>
      <c r="W375" s="39" t="inlineStr">
        <is>
          <t>Dentro del alcance</t>
        </is>
      </c>
      <c r="X375" s="37" t="inlineStr">
        <is>
          <t>Alta</t>
        </is>
      </c>
      <c r="Y375" s="39" t="inlineStr">
        <is>
          <t>Homologado – confianza Alta</t>
        </is>
      </c>
      <c r="Z375" s="38" t="inlineStr">
        <is>
          <t>Dar de baja en SAP</t>
        </is>
      </c>
      <c r="AA375" s="39" t="inlineStr">
        <is>
          <t>DESC290</t>
        </is>
      </c>
      <c r="AB375" s="39" t="inlineStr">
        <is>
          <t>Protector solar Labial</t>
        </is>
      </c>
      <c r="AC375" s="39" t="inlineStr">
        <is>
          <t>Cruce por nomenclatura SAP</t>
        </is>
      </c>
      <c r="AD375" s="39" t="inlineStr">
        <is>
          <t>No</t>
        </is>
      </c>
      <c r="AE375" s="39" t="n"/>
      <c r="AF375" s="39" t="inlineStr">
        <is>
          <t>No</t>
        </is>
      </c>
      <c r="AG375" s="39" t="n"/>
      <c r="AH375" s="51" t="n"/>
      <c r="AI375" s="51" t="n"/>
      <c r="AJ375" s="51" t="n"/>
      <c r="AK375" s="52" t="n">
        <v>14442.62410958904</v>
      </c>
      <c r="AL375" s="52" t="n"/>
      <c r="AM375" s="52" t="n"/>
      <c r="AN375" s="39" t="n"/>
      <c r="AO375" s="39" t="inlineStr">
        <is>
          <t>La cantidad física del material se imputó en la fila 212 (primera fila del material). Cruce por nomenclatura: similitud 0.86. El material ocupa 3 filas en la hoja 1120 SJ (lote/almacén). La cantidad SAP y la física de esta vista son el total del material.</t>
        </is>
      </c>
    </row>
    <row r="376">
      <c r="A376" s="5" t="inlineStr">
        <is>
          <t>1000381</t>
        </is>
      </c>
      <c r="B376" s="5" t="inlineStr">
        <is>
          <t>BUDESONIDA DENVER SOL 20ML</t>
        </is>
      </c>
      <c r="C376" s="5" t="inlineStr">
        <is>
          <t>00000</t>
        </is>
      </c>
      <c r="D376" s="5" t="inlineStr">
        <is>
          <t>033</t>
        </is>
      </c>
      <c r="E376" s="5" t="inlineStr">
        <is>
          <t>ZMED</t>
        </is>
      </c>
      <c r="F376" s="5" t="inlineStr">
        <is>
          <t>1120</t>
        </is>
      </c>
      <c r="G376" s="5" t="inlineStr">
        <is>
          <t>2021</t>
        </is>
      </c>
      <c r="H376" s="5" t="inlineStr">
        <is>
          <t>C/U</t>
        </is>
      </c>
      <c r="I376" s="6" t="n">
        <v>15</v>
      </c>
      <c r="J376" s="6" t="n">
        <v>0</v>
      </c>
      <c r="K376" s="5" t="inlineStr">
        <is>
          <t>ARS</t>
        </is>
      </c>
      <c r="L376" s="48" t="n">
        <v>0</v>
      </c>
      <c r="M376" s="48" t="n">
        <v>129225.89</v>
      </c>
      <c r="N376" s="5">
        <f>IFERROR(VLOOKUP(E376,[1]Total!$D$1:$M$446,10,0),0)</f>
        <v/>
      </c>
      <c r="O376" s="11">
        <f>M376/SUM($M$2:$M$679)</f>
        <v/>
      </c>
      <c r="P376" s="49">
        <f>IFERROR(M376/I376,0)</f>
        <v/>
      </c>
      <c r="Q376" s="50" t="n">
        <v>2</v>
      </c>
      <c r="R376" s="8">
        <f>I376-Q376</f>
        <v/>
      </c>
      <c r="S376" s="49">
        <f>$AK376*R376</f>
        <v/>
      </c>
      <c r="U376" s="39" t="inlineStr">
        <is>
          <t>Stock SAP</t>
        </is>
      </c>
      <c r="V376" s="39" t="inlineStr">
        <is>
          <t>Medicamentos</t>
        </is>
      </c>
      <c r="W376" s="39" t="inlineStr">
        <is>
          <t>Dentro del alcance</t>
        </is>
      </c>
      <c r="X376" s="38" t="inlineStr">
        <is>
          <t>Baja</t>
        </is>
      </c>
      <c r="Y376" s="39" t="inlineStr">
        <is>
          <t>Homologado – confianza Baja – pendiente de validación</t>
        </is>
      </c>
      <c r="Z376" s="38" t="inlineStr">
        <is>
          <t>Dar de baja en SAP</t>
        </is>
      </c>
      <c r="AA376" s="39" t="inlineStr">
        <is>
          <t>MED25</t>
        </is>
      </c>
      <c r="AB376" s="39" t="inlineStr">
        <is>
          <t>Budesonide (gotas para NBZ) x 20ml</t>
        </is>
      </c>
      <c r="AC376" s="39" t="inlineStr">
        <is>
          <t>Cruce por nomenclatura SAP</t>
        </is>
      </c>
      <c r="AD376" s="39" t="inlineStr">
        <is>
          <t>No</t>
        </is>
      </c>
      <c r="AE376" s="39" t="n"/>
      <c r="AF376" s="39" t="inlineStr">
        <is>
          <t>No</t>
        </is>
      </c>
      <c r="AG376" s="39" t="n"/>
      <c r="AH376" s="51" t="n">
        <v>20</v>
      </c>
      <c r="AI376" s="51">
        <f>Q376</f>
        <v/>
      </c>
      <c r="AJ376" s="51">
        <f>$AH376-$AI376</f>
        <v/>
      </c>
      <c r="AK376" s="52" t="n">
        <v>8615.059499999999</v>
      </c>
      <c r="AL376" s="52">
        <f>$AJ376*$AK376</f>
        <v/>
      </c>
      <c r="AM376" s="52">
        <f>$AI376*$AK376</f>
        <v/>
      </c>
      <c r="AN376" s="39" t="n"/>
      <c r="AO376" s="39" t="inlineStr">
        <is>
          <t>Cruce por nomenclatura: dosis coincide; similitud 0.47. El material ocupa 2 filas en la hoja 1120 SJ (lote/almacén). La cantidad SAP y la física de esta vista son el total del material.</t>
        </is>
      </c>
    </row>
    <row r="377">
      <c r="A377" s="5" t="inlineStr">
        <is>
          <t>1000497</t>
        </is>
      </c>
      <c r="B377" s="5" t="inlineStr">
        <is>
          <t>IODOPOVIDONA SOLUC 10% X 60 ML</t>
        </is>
      </c>
      <c r="C377" s="5" t="inlineStr">
        <is>
          <t>89785</t>
        </is>
      </c>
      <c r="D377" s="5" t="inlineStr">
        <is>
          <t>033</t>
        </is>
      </c>
      <c r="E377" s="5" t="inlineStr">
        <is>
          <t>ZMED</t>
        </is>
      </c>
      <c r="F377" s="5" t="inlineStr">
        <is>
          <t>1120</t>
        </is>
      </c>
      <c r="G377" s="5" t="inlineStr">
        <is>
          <t>2021</t>
        </is>
      </c>
      <c r="H377" s="5" t="inlineStr">
        <is>
          <t>C/U</t>
        </is>
      </c>
      <c r="I377" s="6" t="n">
        <v>15</v>
      </c>
      <c r="J377" s="6" t="n">
        <v>0</v>
      </c>
      <c r="K377" s="5" t="inlineStr">
        <is>
          <t>ARS</t>
        </is>
      </c>
      <c r="L377" s="48" t="n">
        <v>0</v>
      </c>
      <c r="M377" s="48" t="n">
        <v>56362.93</v>
      </c>
      <c r="N377" s="5">
        <f>IFERROR(VLOOKUP(E377,[1]Total!$D$1:$M$446,10,0),0)</f>
        <v/>
      </c>
      <c r="O377" s="11">
        <f>M377/SUM($M$2:$M$679)</f>
        <v/>
      </c>
      <c r="P377" s="49">
        <f>IFERROR(M377/I377,0)</f>
        <v/>
      </c>
      <c r="Q377" s="50" t="n"/>
      <c r="R377" s="8">
        <f>I377-Q377</f>
        <v/>
      </c>
      <c r="S377" s="49">
        <f>$AK377*R377</f>
        <v/>
      </c>
      <c r="U377" s="39" t="inlineStr">
        <is>
          <t>Stock SAP</t>
        </is>
      </c>
      <c r="V377" s="39" t="inlineStr">
        <is>
          <t>Medicamentos</t>
        </is>
      </c>
      <c r="W377" s="39" t="inlineStr">
        <is>
          <t>Dentro del alcance</t>
        </is>
      </c>
      <c r="X377" s="38" t="inlineStr">
        <is>
          <t>Baja</t>
        </is>
      </c>
      <c r="Y377" s="39" t="inlineStr">
        <is>
          <t>Homologado – confianza Baja – pendiente de validación</t>
        </is>
      </c>
      <c r="Z377" s="38" t="inlineStr">
        <is>
          <t>Dar de baja en SAP</t>
        </is>
      </c>
      <c r="AA377" s="39" t="inlineStr">
        <is>
          <t>MED200</t>
        </is>
      </c>
      <c r="AB377" s="39" t="inlineStr">
        <is>
          <t>iodopovidona 100 ml sol/topica</t>
        </is>
      </c>
      <c r="AC377" s="39" t="inlineStr">
        <is>
          <t>Homologación por código Avain (master D-175)</t>
        </is>
      </c>
      <c r="AD377" s="39" t="inlineStr">
        <is>
          <t>No</t>
        </is>
      </c>
      <c r="AE377" s="39" t="n"/>
      <c r="AF377" s="39" t="inlineStr">
        <is>
          <t>Sí</t>
        </is>
      </c>
      <c r="AG377" s="39" t="inlineStr">
        <is>
          <t>D-175</t>
        </is>
      </c>
      <c r="AH377" s="51" t="n"/>
      <c r="AI377" s="51" t="n"/>
      <c r="AJ377" s="51" t="n"/>
      <c r="AK377" s="52" t="n">
        <v>3757.5288</v>
      </c>
      <c r="AL377" s="52" t="n"/>
      <c r="AM377" s="52" t="n"/>
      <c r="AN377" s="39" t="n"/>
      <c r="AO377" s="39" t="inlineStr">
        <is>
          <t>La cantidad física del material se imputó en la fila 268 (primera fila del material). Homologación: confianza base Baja + confianza SAP Media → Baja. Aunque la homologación vincula estos registros, la presentación no coincide con el material imputado (dosis/presentación distinta (100ML vs 10%, 60ML); similitud 0.49). Nivel degradado a Baja: verificar si corresponde otro código SAP. Otros códigos SAP del master no están en el stock de este centro: 1000590. El material ocupa 2 filas en la hoja 1120 SJ (lote/almacén). La cantidad SAP y la física de esta vista son el total del material.</t>
        </is>
      </c>
    </row>
    <row r="378">
      <c r="A378" s="5" t="inlineStr">
        <is>
          <t>1000664</t>
        </is>
      </c>
      <c r="B378" s="5" t="inlineStr">
        <is>
          <t>CIPROFLOXACINA + DEXAMETASONA</t>
        </is>
      </c>
      <c r="C378" s="5" t="inlineStr">
        <is>
          <t>1</t>
        </is>
      </c>
      <c r="D378" s="5" t="inlineStr">
        <is>
          <t>033</t>
        </is>
      </c>
      <c r="E378" s="5" t="inlineStr">
        <is>
          <t>ZMED</t>
        </is>
      </c>
      <c r="F378" s="5" t="inlineStr">
        <is>
          <t>1120</t>
        </is>
      </c>
      <c r="G378" s="5" t="inlineStr">
        <is>
          <t>2021</t>
        </is>
      </c>
      <c r="H378" s="5" t="inlineStr">
        <is>
          <t>C/U</t>
        </is>
      </c>
      <c r="I378" s="6" t="n">
        <v>15</v>
      </c>
      <c r="J378" s="6" t="n">
        <v>0</v>
      </c>
      <c r="K378" s="5" t="inlineStr">
        <is>
          <t>ARS</t>
        </is>
      </c>
      <c r="L378" s="48" t="n">
        <v>0</v>
      </c>
      <c r="M378" s="48" t="n">
        <v>54161.77</v>
      </c>
      <c r="N378" s="5">
        <f>IFERROR(VLOOKUP(E378,[1]Total!$D$1:$M$446,10,0),0)</f>
        <v/>
      </c>
      <c r="O378" s="11">
        <f>M378/SUM($M$2:$M$679)</f>
        <v/>
      </c>
      <c r="P378" s="49">
        <f>IFERROR(M378/I378,0)</f>
        <v/>
      </c>
      <c r="Q378" s="50" t="n"/>
      <c r="R378" s="8">
        <f>I378-Q378</f>
        <v/>
      </c>
      <c r="S378" s="49">
        <f>$AK378*R378</f>
        <v/>
      </c>
      <c r="U378" s="39" t="inlineStr">
        <is>
          <t>Stock SAP</t>
        </is>
      </c>
      <c r="V378" s="39" t="inlineStr">
        <is>
          <t>Medicamentos</t>
        </is>
      </c>
      <c r="W378" s="39" t="inlineStr">
        <is>
          <t>Dentro del alcance</t>
        </is>
      </c>
      <c r="X378" s="39" t="n"/>
      <c r="Y378" s="39" t="inlineStr">
        <is>
          <t>Sin recuento físico en el inventario de Avain</t>
        </is>
      </c>
      <c r="Z378" s="40" t="inlineStr">
        <is>
          <t>Sin recuento físico</t>
        </is>
      </c>
      <c r="AA378" s="39" t="n"/>
      <c r="AB378" s="39" t="n"/>
      <c r="AC378" s="39" t="n"/>
      <c r="AD378" s="39" t="n"/>
      <c r="AE378" s="39" t="n"/>
      <c r="AF378" s="39" t="n"/>
      <c r="AG378" s="39" t="n"/>
      <c r="AH378" s="51" t="n">
        <v>21</v>
      </c>
      <c r="AI378" s="51">
        <f>Q378</f>
        <v/>
      </c>
      <c r="AJ378" s="51">
        <f>$AH378-$AI378</f>
        <v/>
      </c>
      <c r="AK378" s="52" t="n">
        <v>3610.784761904762</v>
      </c>
      <c r="AL378" s="52">
        <f>$AJ378*$AK378</f>
        <v/>
      </c>
      <c r="AM378" s="52">
        <f>$AI378*$AK378</f>
        <v/>
      </c>
      <c r="AN378" s="39" t="n"/>
      <c r="AO378" s="39" t="inlineStr">
        <is>
          <t>El material ocupa 2 filas en la hoja 1120 SJ (lote/almacén). La cantidad SAP y la física de esta vista son el total del material.</t>
        </is>
      </c>
    </row>
    <row r="379">
      <c r="A379" s="5" t="inlineStr">
        <is>
          <t>1000665</t>
        </is>
      </c>
      <c r="B379" s="5" t="inlineStr">
        <is>
          <t>CLOTRIMAZOL CREMA</t>
        </is>
      </c>
      <c r="C379" s="5" t="inlineStr">
        <is>
          <t>00000</t>
        </is>
      </c>
      <c r="D379" s="5" t="inlineStr">
        <is>
          <t>033</t>
        </is>
      </c>
      <c r="E379" s="5" t="inlineStr">
        <is>
          <t>ZMED</t>
        </is>
      </c>
      <c r="F379" s="5" t="inlineStr">
        <is>
          <t>1120</t>
        </is>
      </c>
      <c r="G379" s="5" t="inlineStr">
        <is>
          <t>2021</t>
        </is>
      </c>
      <c r="H379" s="5" t="inlineStr">
        <is>
          <t>C/U</t>
        </is>
      </c>
      <c r="I379" s="6" t="n">
        <v>15</v>
      </c>
      <c r="J379" s="6" t="n">
        <v>0</v>
      </c>
      <c r="K379" s="5" t="inlineStr">
        <is>
          <t>ARS</t>
        </is>
      </c>
      <c r="L379" s="48" t="n">
        <v>0</v>
      </c>
      <c r="M379" s="48" t="n">
        <v>46815.81</v>
      </c>
      <c r="N379" s="5">
        <f>IFERROR(VLOOKUP(E379,[1]Total!$D$1:$M$446,10,0),0)</f>
        <v/>
      </c>
      <c r="O379" s="11">
        <f>M379/SUM($M$2:$M$679)</f>
        <v/>
      </c>
      <c r="P379" s="49">
        <f>IFERROR(M379/I379,0)</f>
        <v/>
      </c>
      <c r="Q379" s="50" t="n"/>
      <c r="R379" s="8">
        <f>I379-Q379</f>
        <v/>
      </c>
      <c r="S379" s="49">
        <f>$AK379*R379</f>
        <v/>
      </c>
      <c r="U379" s="39" t="inlineStr">
        <is>
          <t>Stock SAP</t>
        </is>
      </c>
      <c r="V379" s="39" t="inlineStr">
        <is>
          <t>Medicamentos</t>
        </is>
      </c>
      <c r="W379" s="39" t="inlineStr">
        <is>
          <t>Dentro del alcance</t>
        </is>
      </c>
      <c r="X379" s="39" t="n"/>
      <c r="Y379" s="39" t="inlineStr">
        <is>
          <t>Sin recuento físico en el inventario de Avain</t>
        </is>
      </c>
      <c r="Z379" s="40" t="inlineStr">
        <is>
          <t>Sin recuento físico</t>
        </is>
      </c>
      <c r="AA379" s="39" t="n"/>
      <c r="AB379" s="39" t="n"/>
      <c r="AC379" s="39" t="n"/>
      <c r="AD379" s="39" t="n"/>
      <c r="AE379" s="39" t="n"/>
      <c r="AF379" s="39" t="n"/>
      <c r="AG379" s="39" t="n"/>
      <c r="AH379" s="51" t="n">
        <v>29</v>
      </c>
      <c r="AI379" s="51">
        <f>Q379</f>
        <v/>
      </c>
      <c r="AJ379" s="51">
        <f>$AH379-$AI379</f>
        <v/>
      </c>
      <c r="AK379" s="52" t="n">
        <v>3121.054137931035</v>
      </c>
      <c r="AL379" s="52">
        <f>$AJ379*$AK379</f>
        <v/>
      </c>
      <c r="AM379" s="52">
        <f>$AI379*$AK379</f>
        <v/>
      </c>
      <c r="AN379" s="39" t="n"/>
      <c r="AO379" s="39" t="inlineStr">
        <is>
          <t>El material ocupa 4 filas en la hoja 1120 SJ (lote/almacén). La cantidad SAP y la física de esta vista son el total del material.</t>
        </is>
      </c>
    </row>
    <row r="380">
      <c r="A380" s="5" t="inlineStr">
        <is>
          <t>1000672</t>
        </is>
      </c>
      <c r="B380" s="5" t="inlineStr">
        <is>
          <t>TOBRAMICINA + DEXAMETASONA</t>
        </is>
      </c>
      <c r="C380" s="5" t="inlineStr">
        <is>
          <t>2</t>
        </is>
      </c>
      <c r="D380" s="5" t="inlineStr">
        <is>
          <t>033</t>
        </is>
      </c>
      <c r="E380" s="5" t="inlineStr">
        <is>
          <t>ZMED</t>
        </is>
      </c>
      <c r="F380" s="5" t="inlineStr">
        <is>
          <t>1120</t>
        </is>
      </c>
      <c r="G380" s="5" t="inlineStr">
        <is>
          <t>2021</t>
        </is>
      </c>
      <c r="H380" s="5" t="inlineStr">
        <is>
          <t>C/U</t>
        </is>
      </c>
      <c r="I380" s="6" t="n">
        <v>15</v>
      </c>
      <c r="J380" s="6" t="n">
        <v>0</v>
      </c>
      <c r="K380" s="5" t="inlineStr">
        <is>
          <t>ARS</t>
        </is>
      </c>
      <c r="L380" s="48" t="n">
        <v>0</v>
      </c>
      <c r="M380" s="48" t="n">
        <v>29550</v>
      </c>
      <c r="N380" s="5">
        <f>IFERROR(VLOOKUP(E380,[1]Total!$D$1:$M$446,10,0),0)</f>
        <v/>
      </c>
      <c r="O380" s="11">
        <f>M380/SUM($M$2:$M$679)</f>
        <v/>
      </c>
      <c r="P380" s="49">
        <f>IFERROR(M380/I380,0)</f>
        <v/>
      </c>
      <c r="Q380" s="50" t="n"/>
      <c r="R380" s="8">
        <f>I380-Q380</f>
        <v/>
      </c>
      <c r="S380" s="49">
        <f>$AK380*R380</f>
        <v/>
      </c>
      <c r="U380" s="39" t="inlineStr">
        <is>
          <t>Stock SAP</t>
        </is>
      </c>
      <c r="V380" s="39" t="inlineStr">
        <is>
          <t>Medicamentos</t>
        </is>
      </c>
      <c r="W380" s="39" t="inlineStr">
        <is>
          <t>Dentro del alcance</t>
        </is>
      </c>
      <c r="X380" s="39" t="n"/>
      <c r="Y380" s="39" t="inlineStr">
        <is>
          <t>Sin recuento físico en el inventario de Avain</t>
        </is>
      </c>
      <c r="Z380" s="40" t="inlineStr">
        <is>
          <t>Sin recuento físico</t>
        </is>
      </c>
      <c r="AA380" s="39" t="n"/>
      <c r="AB380" s="39" t="n"/>
      <c r="AC380" s="39" t="n"/>
      <c r="AD380" s="39" t="n"/>
      <c r="AE380" s="39" t="n"/>
      <c r="AF380" s="39" t="n"/>
      <c r="AG380" s="39" t="n"/>
      <c r="AH380" s="51" t="n"/>
      <c r="AI380" s="51" t="n"/>
      <c r="AJ380" s="51" t="n"/>
      <c r="AK380" s="52" t="n">
        <v>1970</v>
      </c>
      <c r="AL380" s="52" t="n"/>
      <c r="AM380" s="52" t="n"/>
      <c r="AN380" s="39" t="n"/>
      <c r="AO380" s="39" t="inlineStr">
        <is>
          <t>El material ocupa 3 filas en la hoja 1120 SJ (lote/almacén). La cantidad SAP y la física de esta vista son el total del material.</t>
        </is>
      </c>
    </row>
    <row r="381">
      <c r="A381" s="5" t="inlineStr">
        <is>
          <t>1000695</t>
        </is>
      </c>
      <c r="B381" s="5" t="inlineStr">
        <is>
          <t>ACICLOVIR 5% CREMA X 10GR</t>
        </is>
      </c>
      <c r="C381" s="5" t="inlineStr">
        <is>
          <t>00000</t>
        </is>
      </c>
      <c r="D381" s="5" t="inlineStr">
        <is>
          <t>MEGE</t>
        </is>
      </c>
      <c r="E381" s="5" t="inlineStr">
        <is>
          <t>ZMED</t>
        </is>
      </c>
      <c r="F381" s="5" t="inlineStr">
        <is>
          <t>1120</t>
        </is>
      </c>
      <c r="G381" s="5" t="inlineStr">
        <is>
          <t>2021</t>
        </is>
      </c>
      <c r="H381" s="5" t="inlineStr">
        <is>
          <t>C/U</t>
        </is>
      </c>
      <c r="I381" s="6" t="n">
        <v>15</v>
      </c>
      <c r="J381" s="6" t="n">
        <v>0</v>
      </c>
      <c r="K381" s="5" t="inlineStr">
        <is>
          <t>ARS</t>
        </is>
      </c>
      <c r="L381" s="48" t="n">
        <v>0</v>
      </c>
      <c r="M381" s="48" t="n">
        <v>34521.6</v>
      </c>
      <c r="N381" s="5">
        <f>IFERROR(VLOOKUP(E381,[1]Total!$D$1:$M$446,10,0),0)</f>
        <v/>
      </c>
      <c r="O381" s="11">
        <f>M381/SUM($M$2:$M$679)</f>
        <v/>
      </c>
      <c r="P381" s="49">
        <f>IFERROR(M381/I381,0)</f>
        <v/>
      </c>
      <c r="Q381" s="50" t="n"/>
      <c r="R381" s="8">
        <f>I381-Q381</f>
        <v/>
      </c>
      <c r="S381" s="49">
        <f>$AK381*R381</f>
        <v/>
      </c>
      <c r="U381" s="39" t="inlineStr">
        <is>
          <t>Stock SAP</t>
        </is>
      </c>
      <c r="V381" s="39" t="inlineStr">
        <is>
          <t>Medicamentos</t>
        </is>
      </c>
      <c r="W381" s="39" t="inlineStr">
        <is>
          <t>Dentro del alcance</t>
        </is>
      </c>
      <c r="X381" s="39" t="n"/>
      <c r="Y381" s="39" t="inlineStr">
        <is>
          <t>Sin recuento físico en el inventario de Avain</t>
        </is>
      </c>
      <c r="Z381" s="40" t="inlineStr">
        <is>
          <t>Sin recuento físico</t>
        </is>
      </c>
      <c r="AA381" s="39" t="n"/>
      <c r="AB381" s="39" t="n"/>
      <c r="AC381" s="39" t="n"/>
      <c r="AD381" s="39" t="n"/>
      <c r="AE381" s="39" t="n"/>
      <c r="AF381" s="39" t="n"/>
      <c r="AG381" s="39" t="n"/>
      <c r="AH381" s="51" t="n">
        <v>46</v>
      </c>
      <c r="AI381" s="51">
        <f>Q381</f>
        <v/>
      </c>
      <c r="AJ381" s="51">
        <f>$AH381-$AI381</f>
        <v/>
      </c>
      <c r="AK381" s="52" t="n">
        <v>2301.44</v>
      </c>
      <c r="AL381" s="52">
        <f>$AJ381*$AK381</f>
        <v/>
      </c>
      <c r="AM381" s="52">
        <f>$AI381*$AK381</f>
        <v/>
      </c>
      <c r="AN381" s="39" t="n"/>
      <c r="AO381" s="39" t="inlineStr">
        <is>
          <t>El material ocupa 5 filas en la hoja 1120 SJ (lote/almacén). La cantidad SAP y la física de esta vista son el total del material.</t>
        </is>
      </c>
    </row>
    <row r="382">
      <c r="A382" s="5" t="inlineStr">
        <is>
          <t>1000723</t>
        </is>
      </c>
      <c r="B382" s="5" t="inlineStr">
        <is>
          <t>SINCERUM GOTAS</t>
        </is>
      </c>
      <c r="C382" s="5" t="inlineStr">
        <is>
          <t>00000</t>
        </is>
      </c>
      <c r="D382" s="5" t="inlineStr">
        <is>
          <t>MEGE</t>
        </is>
      </c>
      <c r="E382" s="5" t="inlineStr">
        <is>
          <t>ZMED</t>
        </is>
      </c>
      <c r="F382" s="5" t="inlineStr">
        <is>
          <t>1120</t>
        </is>
      </c>
      <c r="G382" s="5" t="inlineStr">
        <is>
          <t>2021</t>
        </is>
      </c>
      <c r="H382" s="5" t="inlineStr">
        <is>
          <t>C/U</t>
        </is>
      </c>
      <c r="I382" s="6" t="n">
        <v>15</v>
      </c>
      <c r="J382" s="6" t="n">
        <v>0</v>
      </c>
      <c r="K382" s="5" t="inlineStr">
        <is>
          <t>ARS</t>
        </is>
      </c>
      <c r="L382" s="48" t="n">
        <v>0</v>
      </c>
      <c r="M382" s="48" t="n">
        <v>147688.8</v>
      </c>
      <c r="N382" s="5">
        <f>IFERROR(VLOOKUP(E382,[1]Total!$D$1:$M$446,10,0),0)</f>
        <v/>
      </c>
      <c r="O382" s="11">
        <f>M382/SUM($M$2:$M$679)</f>
        <v/>
      </c>
      <c r="P382" s="49">
        <f>IFERROR(M382/I382,0)</f>
        <v/>
      </c>
      <c r="Q382" s="50" t="n">
        <v>2</v>
      </c>
      <c r="R382" s="8">
        <f>I382-Q382</f>
        <v/>
      </c>
      <c r="S382" s="49">
        <f>$AK382*R382</f>
        <v/>
      </c>
      <c r="U382" s="39" t="inlineStr">
        <is>
          <t>Stock SAP</t>
        </is>
      </c>
      <c r="V382" s="39" t="inlineStr">
        <is>
          <t>Medicamentos</t>
        </is>
      </c>
      <c r="W382" s="39" t="inlineStr">
        <is>
          <t>Dentro del alcance</t>
        </is>
      </c>
      <c r="X382" s="42" t="inlineStr">
        <is>
          <t>Media</t>
        </is>
      </c>
      <c r="Y382" s="39" t="inlineStr">
        <is>
          <t>Homologado – confianza Media – pendiente de validación</t>
        </is>
      </c>
      <c r="Z382" s="38" t="inlineStr">
        <is>
          <t>Dar de baja en SAP</t>
        </is>
      </c>
      <c r="AA382" s="39" t="inlineStr">
        <is>
          <t>MED166</t>
        </is>
      </c>
      <c r="AB382" s="39" t="inlineStr">
        <is>
          <t>Sincerum Gotas oticas x 5 ml</t>
        </is>
      </c>
      <c r="AC382" s="39" t="inlineStr">
        <is>
          <t>Cruce por nomenclatura SAP</t>
        </is>
      </c>
      <c r="AD382" s="39" t="inlineStr">
        <is>
          <t>No</t>
        </is>
      </c>
      <c r="AE382" s="39" t="n"/>
      <c r="AF382" s="39" t="inlineStr">
        <is>
          <t>No</t>
        </is>
      </c>
      <c r="AG382" s="39" t="n"/>
      <c r="AH382" s="51" t="n">
        <v>15</v>
      </c>
      <c r="AI382" s="51">
        <f>Q382</f>
        <v/>
      </c>
      <c r="AJ382" s="51">
        <f>$AH382-$AI382</f>
        <v/>
      </c>
      <c r="AK382" s="52" t="n">
        <v>9845.92</v>
      </c>
      <c r="AL382" s="52">
        <f>$AJ382*$AK382</f>
        <v/>
      </c>
      <c r="AM382" s="52">
        <f>$AI382*$AK382</f>
        <v/>
      </c>
      <c r="AN382" s="39" t="n"/>
      <c r="AO382" s="39" t="inlineStr">
        <is>
          <t>Cruce por nomenclatura: una nomenclatura no informa dosis; similitud 0.78.</t>
        </is>
      </c>
    </row>
    <row r="383">
      <c r="A383" s="5" t="inlineStr">
        <is>
          <t>1000919</t>
        </is>
      </c>
      <c r="B383" s="5" t="inlineStr">
        <is>
          <t>ACIDO FUSIDICO 15G CREMA</t>
        </is>
      </c>
      <c r="C383" s="5" t="inlineStr">
        <is>
          <t>00000</t>
        </is>
      </c>
      <c r="D383" s="5" t="inlineStr">
        <is>
          <t>033</t>
        </is>
      </c>
      <c r="E383" s="5" t="inlineStr">
        <is>
          <t>ZMED</t>
        </is>
      </c>
      <c r="F383" s="5" t="inlineStr">
        <is>
          <t>1120</t>
        </is>
      </c>
      <c r="G383" s="5" t="inlineStr">
        <is>
          <t>2021</t>
        </is>
      </c>
      <c r="H383" s="5" t="inlineStr">
        <is>
          <t>C/U</t>
        </is>
      </c>
      <c r="I383" s="6" t="n">
        <v>15</v>
      </c>
      <c r="J383" s="6" t="n">
        <v>0</v>
      </c>
      <c r="K383" s="5" t="inlineStr">
        <is>
          <t>ARS</t>
        </is>
      </c>
      <c r="L383" s="48" t="n">
        <v>0</v>
      </c>
      <c r="M383" s="48" t="n">
        <v>291564</v>
      </c>
      <c r="N383" s="5">
        <f>IFERROR(VLOOKUP(E383,[1]Total!$D$1:$M$446,10,0),0)</f>
        <v/>
      </c>
      <c r="O383" s="11">
        <f>M383/SUM($M$2:$M$679)</f>
        <v/>
      </c>
      <c r="P383" s="49">
        <f>IFERROR(M383/I383,0)</f>
        <v/>
      </c>
      <c r="Q383" s="50" t="n"/>
      <c r="R383" s="8">
        <f>I383-Q383</f>
        <v/>
      </c>
      <c r="S383" s="49">
        <f>$AK383*R383</f>
        <v/>
      </c>
      <c r="U383" s="39" t="inlineStr">
        <is>
          <t>Stock SAP</t>
        </is>
      </c>
      <c r="V383" s="39" t="inlineStr">
        <is>
          <t>Medicamentos</t>
        </is>
      </c>
      <c r="W383" s="39" t="inlineStr">
        <is>
          <t>Dentro del alcance</t>
        </is>
      </c>
      <c r="X383" s="39" t="n"/>
      <c r="Y383" s="39" t="inlineStr">
        <is>
          <t>Sin recuento físico en el inventario de Avain</t>
        </is>
      </c>
      <c r="Z383" s="40" t="inlineStr">
        <is>
          <t>Sin recuento físico</t>
        </is>
      </c>
      <c r="AA383" s="39" t="n"/>
      <c r="AB383" s="39" t="n"/>
      <c r="AC383" s="39" t="n"/>
      <c r="AD383" s="39" t="n"/>
      <c r="AE383" s="39" t="n"/>
      <c r="AF383" s="39" t="n"/>
      <c r="AG383" s="39" t="n"/>
      <c r="AH383" s="51" t="n">
        <v>15</v>
      </c>
      <c r="AI383" s="51">
        <f>Q383</f>
        <v/>
      </c>
      <c r="AJ383" s="51">
        <f>$AH383-$AI383</f>
        <v/>
      </c>
      <c r="AK383" s="52" t="n">
        <v>19437.6</v>
      </c>
      <c r="AL383" s="52">
        <f>$AJ383*$AK383</f>
        <v/>
      </c>
      <c r="AM383" s="52">
        <f>$AI383*$AK383</f>
        <v/>
      </c>
      <c r="AN383" s="39" t="n"/>
      <c r="AO383" s="39" t="n"/>
    </row>
    <row r="384">
      <c r="A384" s="5" t="inlineStr">
        <is>
          <t>1001001</t>
        </is>
      </c>
      <c r="B384" s="5" t="inlineStr">
        <is>
          <t>FUSIMED B OTONASAL 15grs</t>
        </is>
      </c>
      <c r="C384" s="5" t="inlineStr">
        <is>
          <t>00000</t>
        </is>
      </c>
      <c r="D384" s="5" t="inlineStr">
        <is>
          <t>033</t>
        </is>
      </c>
      <c r="E384" s="5" t="inlineStr">
        <is>
          <t>ZMED</t>
        </is>
      </c>
      <c r="F384" s="5" t="inlineStr">
        <is>
          <t>1120</t>
        </is>
      </c>
      <c r="G384" s="5" t="inlineStr">
        <is>
          <t>2021</t>
        </is>
      </c>
      <c r="H384" s="5" t="inlineStr">
        <is>
          <t>C/U</t>
        </is>
      </c>
      <c r="I384" s="6" t="n">
        <v>15</v>
      </c>
      <c r="J384" s="6" t="n">
        <v>0</v>
      </c>
      <c r="K384" s="5" t="inlineStr">
        <is>
          <t>ARS</t>
        </is>
      </c>
      <c r="L384" s="48" t="n">
        <v>0</v>
      </c>
      <c r="M384" s="48" t="n">
        <v>324654</v>
      </c>
      <c r="N384" s="5">
        <f>IFERROR(VLOOKUP(E384,[1]Total!$D$1:$M$446,10,0),0)</f>
        <v/>
      </c>
      <c r="O384" s="11">
        <f>M384/SUM($M$2:$M$679)</f>
        <v/>
      </c>
      <c r="P384" s="49">
        <f>IFERROR(M384/I384,0)</f>
        <v/>
      </c>
      <c r="Q384" s="50" t="n">
        <v>2</v>
      </c>
      <c r="R384" s="8">
        <f>I384-Q384</f>
        <v/>
      </c>
      <c r="S384" s="49">
        <f>$AK384*R384</f>
        <v/>
      </c>
      <c r="U384" s="39" t="inlineStr">
        <is>
          <t>Stock SAP</t>
        </is>
      </c>
      <c r="V384" s="39" t="inlineStr">
        <is>
          <t>Medicamentos</t>
        </is>
      </c>
      <c r="W384" s="39" t="inlineStr">
        <is>
          <t>Dentro del alcance</t>
        </is>
      </c>
      <c r="X384" s="37" t="inlineStr">
        <is>
          <t>Alta</t>
        </is>
      </c>
      <c r="Y384" s="39" t="inlineStr">
        <is>
          <t>Homologado – confianza Alta</t>
        </is>
      </c>
      <c r="Z384" s="38" t="inlineStr">
        <is>
          <t>Dar de baja en SAP</t>
        </is>
      </c>
      <c r="AA384" s="39" t="inlineStr">
        <is>
          <t>MED90</t>
        </is>
      </c>
      <c r="AB384" s="39" t="inlineStr">
        <is>
          <t>Fusimed B Otonasal x 15 gr</t>
        </is>
      </c>
      <c r="AC384" s="39" t="inlineStr">
        <is>
          <t>Cruce por nomenclatura SAP</t>
        </is>
      </c>
      <c r="AD384" s="39" t="inlineStr">
        <is>
          <t>No</t>
        </is>
      </c>
      <c r="AE384" s="39" t="n"/>
      <c r="AF384" s="39" t="inlineStr">
        <is>
          <t>No</t>
        </is>
      </c>
      <c r="AG384" s="39" t="n"/>
      <c r="AH384" s="51" t="n">
        <v>15</v>
      </c>
      <c r="AI384" s="51">
        <f>Q384</f>
        <v/>
      </c>
      <c r="AJ384" s="51">
        <f>$AH384-$AI384</f>
        <v/>
      </c>
      <c r="AK384" s="52" t="n">
        <v>21643.6</v>
      </c>
      <c r="AL384" s="52">
        <f>$AJ384*$AK384</f>
        <v/>
      </c>
      <c r="AM384" s="52">
        <f>$AI384*$AK384</f>
        <v/>
      </c>
      <c r="AN384" s="39" t="n"/>
      <c r="AO384" s="39" t="inlineStr">
        <is>
          <t>Cruce por nomenclatura: dosis coincide; similitud 0.94.</t>
        </is>
      </c>
    </row>
    <row r="385">
      <c r="A385" s="5" t="inlineStr">
        <is>
          <t>1005230</t>
        </is>
      </c>
      <c r="B385" s="5" t="inlineStr">
        <is>
          <t>BETAMETASONA+LORATADINA X 20 COMP</t>
        </is>
      </c>
      <c r="C385" s="5" t="inlineStr">
        <is>
          <t>153F08</t>
        </is>
      </c>
      <c r="D385" s="5" t="inlineStr">
        <is>
          <t>033</t>
        </is>
      </c>
      <c r="E385" s="5" t="inlineStr">
        <is>
          <t>ZMED</t>
        </is>
      </c>
      <c r="F385" s="5" t="inlineStr">
        <is>
          <t>1120</t>
        </is>
      </c>
      <c r="G385" s="5" t="inlineStr">
        <is>
          <t>2021</t>
        </is>
      </c>
      <c r="H385" s="5" t="inlineStr">
        <is>
          <t>C/U</t>
        </is>
      </c>
      <c r="I385" s="6" t="n">
        <v>15</v>
      </c>
      <c r="J385" s="6" t="n">
        <v>0</v>
      </c>
      <c r="K385" s="5" t="inlineStr">
        <is>
          <t>ARS</t>
        </is>
      </c>
      <c r="L385" s="48" t="n">
        <v>0</v>
      </c>
      <c r="M385" s="48" t="n">
        <v>227031.43</v>
      </c>
      <c r="N385" s="5">
        <f>IFERROR(VLOOKUP(E385,[1]Total!$D$1:$M$446,10,0),0)</f>
        <v/>
      </c>
      <c r="O385" s="11">
        <f>M385/SUM($M$2:$M$679)</f>
        <v/>
      </c>
      <c r="P385" s="49">
        <f>IFERROR(M385/I385,0)</f>
        <v/>
      </c>
      <c r="Q385" s="50" t="n"/>
      <c r="R385" s="8">
        <f>I385-Q385</f>
        <v/>
      </c>
      <c r="S385" s="49">
        <f>$AK385*R385</f>
        <v/>
      </c>
      <c r="U385" s="39" t="inlineStr">
        <is>
          <t>Stock SAP</t>
        </is>
      </c>
      <c r="V385" s="39" t="inlineStr">
        <is>
          <t>Medicamentos</t>
        </is>
      </c>
      <c r="W385" s="39" t="inlineStr">
        <is>
          <t>Dentro del alcance</t>
        </is>
      </c>
      <c r="X385" s="39" t="n"/>
      <c r="Y385" s="39" t="inlineStr">
        <is>
          <t>Sin recuento físico en el inventario de Avain</t>
        </is>
      </c>
      <c r="Z385" s="40" t="inlineStr">
        <is>
          <t>Sin recuento físico</t>
        </is>
      </c>
      <c r="AA385" s="39" t="n"/>
      <c r="AB385" s="39" t="n"/>
      <c r="AC385" s="39" t="n"/>
      <c r="AD385" s="39" t="n"/>
      <c r="AE385" s="39" t="n"/>
      <c r="AF385" s="39" t="n"/>
      <c r="AG385" s="39" t="n"/>
      <c r="AH385" s="51" t="n"/>
      <c r="AI385" s="51" t="n"/>
      <c r="AJ385" s="51" t="n"/>
      <c r="AK385" s="52" t="n">
        <v>15135.42851351351</v>
      </c>
      <c r="AL385" s="52" t="n"/>
      <c r="AM385" s="52" t="n"/>
      <c r="AN385" s="39" t="n"/>
      <c r="AO385" s="39" t="inlineStr">
        <is>
          <t>El material ocupa 4 filas en la hoja 1120 SJ (lote/almacén). La cantidad SAP y la física de esta vista son el total del material.</t>
        </is>
      </c>
    </row>
    <row r="386">
      <c r="A386" s="5" t="inlineStr">
        <is>
          <t>2000422</t>
        </is>
      </c>
      <c r="B386" s="5" t="inlineStr">
        <is>
          <t>DESCARTADOR EXCELENT E-1 X 1 LTR</t>
        </is>
      </c>
      <c r="C386" s="5" t="n"/>
      <c r="D386" s="5" t="inlineStr">
        <is>
          <t>033</t>
        </is>
      </c>
      <c r="E386" s="5" t="inlineStr">
        <is>
          <t>ZDES</t>
        </is>
      </c>
      <c r="F386" s="5" t="inlineStr">
        <is>
          <t>1120</t>
        </is>
      </c>
      <c r="G386" s="5" t="inlineStr">
        <is>
          <t>2010</t>
        </is>
      </c>
      <c r="H386" s="5" t="inlineStr">
        <is>
          <t>C/U</t>
        </is>
      </c>
      <c r="I386" s="6" t="n">
        <v>15</v>
      </c>
      <c r="J386" s="6" t="n">
        <v>0</v>
      </c>
      <c r="K386" s="5" t="inlineStr">
        <is>
          <t>ARS</t>
        </is>
      </c>
      <c r="L386" s="48" t="n">
        <v>0</v>
      </c>
      <c r="M386" s="48" t="n">
        <v>7095.75</v>
      </c>
      <c r="N386" s="5">
        <f>IFERROR(VLOOKUP(E386,[1]Total!$D$1:$M$446,10,0),0)</f>
        <v/>
      </c>
      <c r="O386" s="11">
        <f>M386/SUM($M$2:$M$679)</f>
        <v/>
      </c>
      <c r="P386" s="49">
        <f>IFERROR(M386/I386,0)</f>
        <v/>
      </c>
      <c r="Q386" s="50" t="n"/>
      <c r="R386" s="8">
        <f>I386-Q386</f>
        <v/>
      </c>
      <c r="S386" s="49">
        <f>$AK386*R386</f>
        <v/>
      </c>
      <c r="U386" s="39" t="inlineStr">
        <is>
          <t>Stock SAP</t>
        </is>
      </c>
      <c r="V386" s="39" t="inlineStr">
        <is>
          <t>Descartables</t>
        </is>
      </c>
      <c r="W386" s="39" t="inlineStr">
        <is>
          <t>Dentro del alcance</t>
        </is>
      </c>
      <c r="X386" s="39" t="n"/>
      <c r="Y386" s="39" t="inlineStr">
        <is>
          <t>Sin recuento físico en el inventario de Avain</t>
        </is>
      </c>
      <c r="Z386" s="40" t="inlineStr">
        <is>
          <t>Sin recuento físico</t>
        </is>
      </c>
      <c r="AA386" s="39" t="n"/>
      <c r="AB386" s="39" t="n"/>
      <c r="AC386" s="39" t="n"/>
      <c r="AD386" s="39" t="n"/>
      <c r="AE386" s="39" t="n"/>
      <c r="AF386" s="39" t="n"/>
      <c r="AG386" s="39" t="n"/>
      <c r="AH386" s="51" t="n">
        <v>15</v>
      </c>
      <c r="AI386" s="51">
        <f>Q386</f>
        <v/>
      </c>
      <c r="AJ386" s="51">
        <f>$AH386-$AI386</f>
        <v/>
      </c>
      <c r="AK386" s="52" t="n">
        <v>473.05</v>
      </c>
      <c r="AL386" s="52">
        <f>$AJ386*$AK386</f>
        <v/>
      </c>
      <c r="AM386" s="52">
        <f>$AI386*$AK386</f>
        <v/>
      </c>
      <c r="AN386" s="39" t="n"/>
      <c r="AO386" s="39" t="n"/>
    </row>
    <row r="387">
      <c r="A387" s="5" t="inlineStr">
        <is>
          <t>2000936</t>
        </is>
      </c>
      <c r="B387" s="5" t="inlineStr">
        <is>
          <t>SONDA T/K-29 SHINOBI</t>
        </is>
      </c>
      <c r="C387" s="5" t="n"/>
      <c r="D387" s="5" t="inlineStr">
        <is>
          <t>033</t>
        </is>
      </c>
      <c r="E387" s="5" t="inlineStr">
        <is>
          <t>ZDES</t>
        </is>
      </c>
      <c r="F387" s="5" t="inlineStr">
        <is>
          <t>1120</t>
        </is>
      </c>
      <c r="G387" s="5" t="inlineStr">
        <is>
          <t>2021</t>
        </is>
      </c>
      <c r="H387" s="5" t="inlineStr">
        <is>
          <t>C/U</t>
        </is>
      </c>
      <c r="I387" s="6" t="n">
        <v>15</v>
      </c>
      <c r="J387" s="6" t="n">
        <v>0</v>
      </c>
      <c r="K387" s="5" t="inlineStr">
        <is>
          <t>ARS</t>
        </is>
      </c>
      <c r="L387" s="48" t="n">
        <v>0</v>
      </c>
      <c r="M387" s="48" t="n">
        <v>5390.1</v>
      </c>
      <c r="N387" s="5">
        <f>IFERROR(VLOOKUP(E387,[1]Total!$D$1:$M$446,10,0),0)</f>
        <v/>
      </c>
      <c r="O387" s="11">
        <f>M387/SUM($M$2:$M$679)</f>
        <v/>
      </c>
      <c r="P387" s="49">
        <f>IFERROR(M387/I387,0)</f>
        <v/>
      </c>
      <c r="Q387" s="50" t="n"/>
      <c r="R387" s="8">
        <f>I387-Q387</f>
        <v/>
      </c>
      <c r="S387" s="49">
        <f>$AK387*R387</f>
        <v/>
      </c>
      <c r="U387" s="39" t="inlineStr">
        <is>
          <t>Stock SAP</t>
        </is>
      </c>
      <c r="V387" s="39" t="inlineStr">
        <is>
          <t>Descartables</t>
        </is>
      </c>
      <c r="W387" s="39" t="inlineStr">
        <is>
          <t>Dentro del alcance</t>
        </is>
      </c>
      <c r="X387" s="39" t="n"/>
      <c r="Y387" s="39" t="inlineStr">
        <is>
          <t>Sin recuento físico en el inventario de Avain</t>
        </is>
      </c>
      <c r="Z387" s="40" t="inlineStr">
        <is>
          <t>Sin recuento físico</t>
        </is>
      </c>
      <c r="AA387" s="39" t="n"/>
      <c r="AB387" s="39" t="n"/>
      <c r="AC387" s="39" t="n"/>
      <c r="AD387" s="39" t="n"/>
      <c r="AE387" s="39" t="n"/>
      <c r="AF387" s="39" t="n"/>
      <c r="AG387" s="39" t="n"/>
      <c r="AH387" s="51" t="n">
        <v>15</v>
      </c>
      <c r="AI387" s="51">
        <f>Q387</f>
        <v/>
      </c>
      <c r="AJ387" s="51">
        <f>$AH387-$AI387</f>
        <v/>
      </c>
      <c r="AK387" s="52" t="n">
        <v>359.34</v>
      </c>
      <c r="AL387" s="52">
        <f>$AJ387*$AK387</f>
        <v/>
      </c>
      <c r="AM387" s="52">
        <f>$AI387*$AK387</f>
        <v/>
      </c>
      <c r="AN387" s="39" t="n"/>
      <c r="AO387" s="39" t="n"/>
    </row>
    <row r="388">
      <c r="A388" s="5" t="inlineStr">
        <is>
          <t>2002612</t>
        </is>
      </c>
      <c r="B388" s="5" t="inlineStr">
        <is>
          <t>STERI STRIP 3M SUTURA 5T SOB. 3X7,5MM</t>
        </is>
      </c>
      <c r="C388" s="5" t="n"/>
      <c r="D388" s="5" t="inlineStr">
        <is>
          <t>033</t>
        </is>
      </c>
      <c r="E388" s="5" t="inlineStr">
        <is>
          <t>ZDES</t>
        </is>
      </c>
      <c r="F388" s="5" t="inlineStr">
        <is>
          <t>1120</t>
        </is>
      </c>
      <c r="G388" s="5" t="inlineStr">
        <is>
          <t>2021</t>
        </is>
      </c>
      <c r="H388" s="5" t="inlineStr">
        <is>
          <t>C/U</t>
        </is>
      </c>
      <c r="I388" s="6" t="n">
        <v>15</v>
      </c>
      <c r="J388" s="6" t="n">
        <v>0</v>
      </c>
      <c r="K388" s="5" t="inlineStr">
        <is>
          <t>ARS</t>
        </is>
      </c>
      <c r="L388" s="48" t="n">
        <v>0</v>
      </c>
      <c r="M388" s="48" t="n">
        <v>52853.1</v>
      </c>
      <c r="N388" s="5">
        <f>IFERROR(VLOOKUP(E388,[1]Total!$D$1:$M$446,10,0),0)</f>
        <v/>
      </c>
      <c r="O388" s="11">
        <f>M388/SUM($M$2:$M$679)</f>
        <v/>
      </c>
      <c r="P388" s="49">
        <f>IFERROR(M388/I388,0)</f>
        <v/>
      </c>
      <c r="Q388" s="50" t="n"/>
      <c r="R388" s="8">
        <f>I388-Q388</f>
        <v/>
      </c>
      <c r="S388" s="49">
        <f>$AK388*R388</f>
        <v/>
      </c>
      <c r="U388" s="39" t="inlineStr">
        <is>
          <t>Stock SAP</t>
        </is>
      </c>
      <c r="V388" s="39" t="inlineStr">
        <is>
          <t>Descartables</t>
        </is>
      </c>
      <c r="W388" s="39" t="inlineStr">
        <is>
          <t>Dentro del alcance</t>
        </is>
      </c>
      <c r="X388" s="39" t="n"/>
      <c r="Y388" s="39" t="inlineStr">
        <is>
          <t>Sin recuento físico en el inventario de Avain</t>
        </is>
      </c>
      <c r="Z388" s="40" t="inlineStr">
        <is>
          <t>Sin recuento físico</t>
        </is>
      </c>
      <c r="AA388" s="39" t="n"/>
      <c r="AB388" s="39" t="n"/>
      <c r="AC388" s="39" t="n"/>
      <c r="AD388" s="39" t="n"/>
      <c r="AE388" s="39" t="n"/>
      <c r="AF388" s="39" t="n"/>
      <c r="AG388" s="39" t="n"/>
      <c r="AH388" s="51" t="n">
        <v>15</v>
      </c>
      <c r="AI388" s="51">
        <f>Q388</f>
        <v/>
      </c>
      <c r="AJ388" s="51">
        <f>$AH388-$AI388</f>
        <v/>
      </c>
      <c r="AK388" s="52" t="n">
        <v>3523.54</v>
      </c>
      <c r="AL388" s="52">
        <f>$AJ388*$AK388</f>
        <v/>
      </c>
      <c r="AM388" s="52">
        <f>$AI388*$AK388</f>
        <v/>
      </c>
      <c r="AN388" s="39" t="n"/>
      <c r="AO388" s="39" t="n"/>
    </row>
    <row r="389">
      <c r="A389" s="5" t="inlineStr">
        <is>
          <t>2002613</t>
        </is>
      </c>
      <c r="B389" s="5" t="inlineStr">
        <is>
          <t>STERI STRIP 3M SUTURA 5T SOB. 6.3X7,6MM</t>
        </is>
      </c>
      <c r="C389" s="5" t="n"/>
      <c r="D389" s="5" t="inlineStr">
        <is>
          <t>033</t>
        </is>
      </c>
      <c r="E389" s="5" t="inlineStr">
        <is>
          <t>ZDES</t>
        </is>
      </c>
      <c r="F389" s="5" t="inlineStr">
        <is>
          <t>1120</t>
        </is>
      </c>
      <c r="G389" s="5" t="inlineStr">
        <is>
          <t>2021</t>
        </is>
      </c>
      <c r="H389" s="5" t="inlineStr">
        <is>
          <t>C/U</t>
        </is>
      </c>
      <c r="I389" s="6" t="n">
        <v>15</v>
      </c>
      <c r="J389" s="6" t="n">
        <v>0</v>
      </c>
      <c r="K389" s="5" t="inlineStr">
        <is>
          <t>ARS</t>
        </is>
      </c>
      <c r="L389" s="48" t="n">
        <v>0</v>
      </c>
      <c r="M389" s="48" t="n">
        <v>114316.5</v>
      </c>
      <c r="N389" s="5">
        <f>IFERROR(VLOOKUP(E389,[1]Total!$D$1:$M$446,10,0),0)</f>
        <v/>
      </c>
      <c r="O389" s="11">
        <f>M389/SUM($M$2:$M$679)</f>
        <v/>
      </c>
      <c r="P389" s="49">
        <f>IFERROR(M389/I389,0)</f>
        <v/>
      </c>
      <c r="Q389" s="50" t="n"/>
      <c r="R389" s="8">
        <f>I389-Q389</f>
        <v/>
      </c>
      <c r="S389" s="49">
        <f>$AK389*R389</f>
        <v/>
      </c>
      <c r="U389" s="39" t="inlineStr">
        <is>
          <t>Stock SAP</t>
        </is>
      </c>
      <c r="V389" s="39" t="inlineStr">
        <is>
          <t>Descartables</t>
        </is>
      </c>
      <c r="W389" s="39" t="inlineStr">
        <is>
          <t>Dentro del alcance</t>
        </is>
      </c>
      <c r="X389" s="39" t="n"/>
      <c r="Y389" s="39" t="inlineStr">
        <is>
          <t>Sin recuento físico en el inventario de Avain</t>
        </is>
      </c>
      <c r="Z389" s="40" t="inlineStr">
        <is>
          <t>Sin recuento físico</t>
        </is>
      </c>
      <c r="AA389" s="39" t="n"/>
      <c r="AB389" s="39" t="n"/>
      <c r="AC389" s="39" t="n"/>
      <c r="AD389" s="39" t="n"/>
      <c r="AE389" s="39" t="n"/>
      <c r="AF389" s="39" t="n"/>
      <c r="AG389" s="39" t="n"/>
      <c r="AH389" s="51" t="n">
        <v>15</v>
      </c>
      <c r="AI389" s="51">
        <f>Q389</f>
        <v/>
      </c>
      <c r="AJ389" s="51">
        <f>$AH389-$AI389</f>
        <v/>
      </c>
      <c r="AK389" s="52" t="n">
        <v>7621.1</v>
      </c>
      <c r="AL389" s="52">
        <f>$AJ389*$AK389</f>
        <v/>
      </c>
      <c r="AM389" s="52">
        <f>$AI389*$AK389</f>
        <v/>
      </c>
      <c r="AN389" s="39" t="n"/>
      <c r="AO389" s="39" t="n"/>
    </row>
    <row r="390">
      <c r="A390" s="5" t="inlineStr">
        <is>
          <t>2002614</t>
        </is>
      </c>
      <c r="B390" s="5" t="inlineStr">
        <is>
          <t>STERI STRIP 3M SUTURA 5T SOB. 60.3X102MM</t>
        </is>
      </c>
      <c r="C390" s="5" t="n"/>
      <c r="D390" s="5" t="inlineStr">
        <is>
          <t>033</t>
        </is>
      </c>
      <c r="E390" s="5" t="inlineStr">
        <is>
          <t>ZDES</t>
        </is>
      </c>
      <c r="F390" s="5" t="inlineStr">
        <is>
          <t>1120</t>
        </is>
      </c>
      <c r="G390" s="5" t="inlineStr">
        <is>
          <t>2021</t>
        </is>
      </c>
      <c r="H390" s="5" t="inlineStr">
        <is>
          <t>C/U</t>
        </is>
      </c>
      <c r="I390" s="6" t="n">
        <v>15</v>
      </c>
      <c r="J390" s="6" t="n">
        <v>0</v>
      </c>
      <c r="K390" s="5" t="inlineStr">
        <is>
          <t>ARS</t>
        </is>
      </c>
      <c r="L390" s="48" t="n">
        <v>0</v>
      </c>
      <c r="M390" s="48" t="n">
        <v>187377.45</v>
      </c>
      <c r="N390" s="5">
        <f>IFERROR(VLOOKUP(E390,[1]Total!$D$1:$M$446,10,0),0)</f>
        <v/>
      </c>
      <c r="O390" s="11">
        <f>M390/SUM($M$2:$M$679)</f>
        <v/>
      </c>
      <c r="P390" s="49">
        <f>IFERROR(M390/I390,0)</f>
        <v/>
      </c>
      <c r="Q390" s="50" t="n"/>
      <c r="R390" s="8">
        <f>I390-Q390</f>
        <v/>
      </c>
      <c r="S390" s="49">
        <f>$AK390*R390</f>
        <v/>
      </c>
      <c r="U390" s="39" t="inlineStr">
        <is>
          <t>Stock SAP</t>
        </is>
      </c>
      <c r="V390" s="39" t="inlineStr">
        <is>
          <t>Descartables</t>
        </is>
      </c>
      <c r="W390" s="39" t="inlineStr">
        <is>
          <t>Dentro del alcance</t>
        </is>
      </c>
      <c r="X390" s="39" t="n"/>
      <c r="Y390" s="39" t="inlineStr">
        <is>
          <t>Sin recuento físico en el inventario de Avain</t>
        </is>
      </c>
      <c r="Z390" s="40" t="inlineStr">
        <is>
          <t>Sin recuento físico</t>
        </is>
      </c>
      <c r="AA390" s="39" t="n"/>
      <c r="AB390" s="39" t="n"/>
      <c r="AC390" s="39" t="n"/>
      <c r="AD390" s="39" t="n"/>
      <c r="AE390" s="39" t="n"/>
      <c r="AF390" s="39" t="n"/>
      <c r="AG390" s="39" t="n"/>
      <c r="AH390" s="51" t="n">
        <v>15</v>
      </c>
      <c r="AI390" s="51">
        <f>Q390</f>
        <v/>
      </c>
      <c r="AJ390" s="51">
        <f>$AH390-$AI390</f>
        <v/>
      </c>
      <c r="AK390" s="52" t="n">
        <v>12491.83</v>
      </c>
      <c r="AL390" s="52">
        <f>$AJ390*$AK390</f>
        <v/>
      </c>
      <c r="AM390" s="52">
        <f>$AI390*$AK390</f>
        <v/>
      </c>
      <c r="AN390" s="39" t="n"/>
      <c r="AO390" s="39" t="n"/>
    </row>
    <row r="391">
      <c r="A391" s="5" t="inlineStr">
        <is>
          <t>3001438</t>
        </is>
      </c>
      <c r="B391" s="5" t="inlineStr">
        <is>
          <t>CHOMBA NEGRA XXL</t>
        </is>
      </c>
      <c r="C391" s="5" t="n"/>
      <c r="D391" s="5" t="inlineStr">
        <is>
          <t>INDU</t>
        </is>
      </c>
      <c r="E391" s="5" t="inlineStr">
        <is>
          <t>ZUNI</t>
        </is>
      </c>
      <c r="F391" s="5" t="inlineStr">
        <is>
          <t>1120</t>
        </is>
      </c>
      <c r="G391" s="5" t="inlineStr">
        <is>
          <t>2040</t>
        </is>
      </c>
      <c r="H391" s="5" t="inlineStr">
        <is>
          <t>C/U</t>
        </is>
      </c>
      <c r="I391" s="6" t="n">
        <v>15</v>
      </c>
      <c r="J391" s="6" t="n">
        <v>0</v>
      </c>
      <c r="K391" s="5" t="inlineStr">
        <is>
          <t>ARS</t>
        </is>
      </c>
      <c r="L391" s="48" t="n">
        <v>0</v>
      </c>
      <c r="M391" s="48" t="n">
        <v>237246.71</v>
      </c>
      <c r="N391" s="5">
        <f>IFERROR(VLOOKUP(E391,[1]Total!$D$1:$M$446,10,0),0)</f>
        <v/>
      </c>
      <c r="O391" s="11">
        <f>M391/SUM($M$2:$M$679)</f>
        <v/>
      </c>
      <c r="P391" s="49">
        <f>IFERROR(M391/I391,0)</f>
        <v/>
      </c>
      <c r="Q391" s="50" t="n"/>
      <c r="R391" s="8">
        <f>I391-Q391</f>
        <v/>
      </c>
      <c r="S391" s="49">
        <f>$AK391*R391</f>
        <v/>
      </c>
      <c r="U391" s="39" t="inlineStr">
        <is>
          <t>Stock SAP</t>
        </is>
      </c>
      <c r="V391" s="39" t="inlineStr">
        <is>
          <t>Uniformes</t>
        </is>
      </c>
      <c r="W391" s="39" t="inlineStr">
        <is>
          <t>Fuera del alcance</t>
        </is>
      </c>
      <c r="X391" s="39" t="n"/>
      <c r="Y391" s="39" t="inlineStr">
        <is>
          <t>No aplica: uniformes, clasificación que el inventario físico de Farmacia no releva</t>
        </is>
      </c>
      <c r="Z391" s="40" t="inlineStr">
        <is>
          <t>Fuera del alcance del inventario físico</t>
        </is>
      </c>
      <c r="AA391" s="39" t="n"/>
      <c r="AB391" s="39" t="n"/>
      <c r="AC391" s="39" t="n"/>
      <c r="AD391" s="39" t="n"/>
      <c r="AE391" s="39" t="n"/>
      <c r="AF391" s="39" t="n"/>
      <c r="AG391" s="39" t="n"/>
      <c r="AH391" s="51" t="n">
        <v>15</v>
      </c>
      <c r="AI391" s="51">
        <f>Q391</f>
        <v/>
      </c>
      <c r="AJ391" s="51">
        <f>$AH391-$AI391</f>
        <v/>
      </c>
      <c r="AK391" s="52" t="n">
        <v>15816.44733333333</v>
      </c>
      <c r="AL391" s="52">
        <f>$AJ391*$AK391</f>
        <v/>
      </c>
      <c r="AM391" s="52">
        <f>$AI391*$AK391</f>
        <v/>
      </c>
      <c r="AN391" s="39" t="n"/>
      <c r="AO391" s="39" t="n"/>
    </row>
    <row r="392">
      <c r="A392" s="5" t="inlineStr">
        <is>
          <t>1000129</t>
        </is>
      </c>
      <c r="B392" s="5" t="inlineStr">
        <is>
          <t>KETOROLAC 10MG SUBLINGUAL</t>
        </is>
      </c>
      <c r="C392" s="5" t="inlineStr">
        <is>
          <t>073568</t>
        </is>
      </c>
      <c r="D392" s="5" t="inlineStr">
        <is>
          <t>033</t>
        </is>
      </c>
      <c r="E392" s="5" t="inlineStr">
        <is>
          <t>ZMED</t>
        </is>
      </c>
      <c r="F392" s="5" t="inlineStr">
        <is>
          <t>1120</t>
        </is>
      </c>
      <c r="G392" s="5" t="inlineStr">
        <is>
          <t>2021</t>
        </is>
      </c>
      <c r="H392" s="5" t="inlineStr">
        <is>
          <t>C/U</t>
        </is>
      </c>
      <c r="I392" s="6" t="n">
        <v>13</v>
      </c>
      <c r="J392" s="6" t="n">
        <v>0</v>
      </c>
      <c r="K392" s="5" t="inlineStr">
        <is>
          <t>ARS</t>
        </is>
      </c>
      <c r="L392" s="48" t="n">
        <v>0</v>
      </c>
      <c r="M392" s="48" t="n">
        <v>824.5599999999999</v>
      </c>
      <c r="N392" s="5">
        <f>IFERROR(VLOOKUP(E392,[1]Total!$D$1:$M$446,10,0),0)</f>
        <v/>
      </c>
      <c r="O392" s="11">
        <f>M392/SUM($M$2:$M$679)</f>
        <v/>
      </c>
      <c r="P392" s="49">
        <f>IFERROR(M392/I392,0)</f>
        <v/>
      </c>
      <c r="Q392" s="50" t="n"/>
      <c r="R392" s="8">
        <f>I392-Q392</f>
        <v/>
      </c>
      <c r="S392" s="49">
        <f>$AK392*R392</f>
        <v/>
      </c>
      <c r="U392" s="39" t="inlineStr">
        <is>
          <t>Stock SAP</t>
        </is>
      </c>
      <c r="V392" s="39" t="inlineStr">
        <is>
          <t>Medicamentos</t>
        </is>
      </c>
      <c r="W392" s="39" t="inlineStr">
        <is>
          <t>Dentro del alcance</t>
        </is>
      </c>
      <c r="X392" s="37" t="inlineStr">
        <is>
          <t>Alta</t>
        </is>
      </c>
      <c r="Y392" s="39" t="inlineStr">
        <is>
          <t>Homologado – confianza Alta</t>
        </is>
      </c>
      <c r="Z392" s="38" t="inlineStr">
        <is>
          <t>Dar de baja en SAP</t>
        </is>
      </c>
      <c r="AA392" s="39" t="inlineStr">
        <is>
          <t>MED110</t>
        </is>
      </c>
      <c r="AB392" s="39" t="inlineStr">
        <is>
          <t>Ketorolac Comp SL X 10 mg</t>
        </is>
      </c>
      <c r="AC392" s="39" t="inlineStr">
        <is>
          <t>Homologación por código Avain (master M01-006)</t>
        </is>
      </c>
      <c r="AD392" s="39" t="inlineStr">
        <is>
          <t>No</t>
        </is>
      </c>
      <c r="AE392" s="39" t="n"/>
      <c r="AF392" s="39" t="inlineStr">
        <is>
          <t>Sí</t>
        </is>
      </c>
      <c r="AG392" s="39" t="inlineStr">
        <is>
          <t>M01-006</t>
        </is>
      </c>
      <c r="AH392" s="51" t="n"/>
      <c r="AI392" s="51" t="n"/>
      <c r="AJ392" s="51" t="n"/>
      <c r="AK392" s="52" t="n">
        <v>63.42787950383934</v>
      </c>
      <c r="AL392" s="52" t="n"/>
      <c r="AM392" s="52" t="n"/>
      <c r="AN392" s="39" t="n"/>
      <c r="AO392" s="39" t="inlineStr">
        <is>
          <t>La cantidad física del material se imputó en la fila 19 (primera fila del material). Homologación: confianza base Alta + confianza SAP Alta → Alta. El material ocupa 7 filas en la hoja 1120 SJ (lote/almacén). La cantidad SAP y la física de esta vista son el total del material.</t>
        </is>
      </c>
    </row>
    <row r="393">
      <c r="A393" s="5" t="inlineStr">
        <is>
          <t>1000784</t>
        </is>
      </c>
      <c r="B393" s="5" t="inlineStr">
        <is>
          <t>LAGRIMAS NATURALES GOTAS OFTALM</t>
        </is>
      </c>
      <c r="C393" s="5" t="inlineStr">
        <is>
          <t>D022</t>
        </is>
      </c>
      <c r="D393" s="5" t="inlineStr">
        <is>
          <t>033</t>
        </is>
      </c>
      <c r="E393" s="5" t="inlineStr">
        <is>
          <t>ZMED</t>
        </is>
      </c>
      <c r="F393" s="5" t="inlineStr">
        <is>
          <t>1120</t>
        </is>
      </c>
      <c r="G393" s="5" t="inlineStr">
        <is>
          <t>2021</t>
        </is>
      </c>
      <c r="H393" s="5" t="inlineStr">
        <is>
          <t>C/U</t>
        </is>
      </c>
      <c r="I393" s="6" t="n">
        <v>13</v>
      </c>
      <c r="J393" s="6" t="n">
        <v>0</v>
      </c>
      <c r="K393" s="5" t="inlineStr">
        <is>
          <t>ARS</t>
        </is>
      </c>
      <c r="L393" s="48" t="n">
        <v>0</v>
      </c>
      <c r="M393" s="48" t="n">
        <v>63906.25</v>
      </c>
      <c r="N393" s="5">
        <f>IFERROR(VLOOKUP(E393,[1]Total!$D$1:$M$446,10,0),0)</f>
        <v/>
      </c>
      <c r="O393" s="11">
        <f>M393/SUM($M$2:$M$679)</f>
        <v/>
      </c>
      <c r="P393" s="49">
        <f>IFERROR(M393/I393,0)</f>
        <v/>
      </c>
      <c r="Q393" s="50" t="n"/>
      <c r="R393" s="8">
        <f>I393-Q393</f>
        <v/>
      </c>
      <c r="S393" s="49">
        <f>$AK393*R393</f>
        <v/>
      </c>
      <c r="U393" s="39" t="inlineStr">
        <is>
          <t>Stock SAP</t>
        </is>
      </c>
      <c r="V393" s="39" t="inlineStr">
        <is>
          <t>Medicamentos</t>
        </is>
      </c>
      <c r="W393" s="39" t="inlineStr">
        <is>
          <t>Dentro del alcance</t>
        </is>
      </c>
      <c r="X393" s="37" t="inlineStr">
        <is>
          <t>Alta</t>
        </is>
      </c>
      <c r="Y393" s="39" t="inlineStr">
        <is>
          <t>Homologado – confianza Alta</t>
        </is>
      </c>
      <c r="Z393" s="38" t="inlineStr">
        <is>
          <t>Dar de baja en SAP</t>
        </is>
      </c>
      <c r="AA393" s="39" t="inlineStr">
        <is>
          <t>MED114</t>
        </is>
      </c>
      <c r="AB393" s="39" t="inlineStr">
        <is>
          <t>Lagrimas naturales Gotas oftalm 15ml</t>
        </is>
      </c>
      <c r="AC393" s="39" t="inlineStr">
        <is>
          <t>Cruce por nomenclatura SAP</t>
        </is>
      </c>
      <c r="AD393" s="39" t="inlineStr">
        <is>
          <t>No</t>
        </is>
      </c>
      <c r="AE393" s="39" t="n"/>
      <c r="AF393" s="39" t="inlineStr">
        <is>
          <t>Sí</t>
        </is>
      </c>
      <c r="AG393" s="39" t="n"/>
      <c r="AH393" s="51" t="n"/>
      <c r="AI393" s="51" t="n"/>
      <c r="AJ393" s="51" t="n"/>
      <c r="AK393" s="52" t="n">
        <v>4915.86535483871</v>
      </c>
      <c r="AL393" s="52" t="n"/>
      <c r="AM393" s="52" t="n"/>
      <c r="AN393" s="41" t="inlineStr">
        <is>
          <t>Valorización a validar: relación de cantidades 78 a 1 entre SAP y el recuento físico. Sugiere distinta unidad de medida (SAP por caja o envase y el recuento por unidad). La diferencia económica de esta fila no debe tomarse como definitiva.</t>
        </is>
      </c>
      <c r="AO393" s="39" t="inlineStr">
        <is>
          <t>La cantidad física del material se imputó en la fila 213 (primera fila del material). Cruce por nomenclatura: una nomenclatura no informa dosis; similitud 0.91. El material ocupa 6 filas en la hoja 1120 SJ (lote/almacén). La cantidad SAP y la física de esta vista son el total del material.</t>
        </is>
      </c>
    </row>
    <row r="394">
      <c r="A394" s="5" t="inlineStr">
        <is>
          <t>1005230</t>
        </is>
      </c>
      <c r="B394" s="5" t="inlineStr">
        <is>
          <t>BETAMETASONA+LORATADINA X 20 COMP</t>
        </is>
      </c>
      <c r="C394" s="5" t="inlineStr">
        <is>
          <t>153</t>
        </is>
      </c>
      <c r="D394" s="5" t="inlineStr">
        <is>
          <t>033</t>
        </is>
      </c>
      <c r="E394" s="5" t="inlineStr">
        <is>
          <t>ZMED</t>
        </is>
      </c>
      <c r="F394" s="5" t="inlineStr">
        <is>
          <t>1120</t>
        </is>
      </c>
      <c r="G394" s="5" t="inlineStr">
        <is>
          <t>2021</t>
        </is>
      </c>
      <c r="H394" s="5" t="inlineStr">
        <is>
          <t>C/U</t>
        </is>
      </c>
      <c r="I394" s="6" t="n">
        <v>13</v>
      </c>
      <c r="J394" s="6" t="n">
        <v>0</v>
      </c>
      <c r="K394" s="5" t="inlineStr">
        <is>
          <t>ARS</t>
        </is>
      </c>
      <c r="L394" s="48" t="n">
        <v>0</v>
      </c>
      <c r="M394" s="48" t="n">
        <v>196760.57</v>
      </c>
      <c r="N394" s="5">
        <f>IFERROR(VLOOKUP(E394,[1]Total!$D$1:$M$446,10,0),0)</f>
        <v/>
      </c>
      <c r="O394" s="11">
        <f>M394/SUM($M$2:$M$679)</f>
        <v/>
      </c>
      <c r="P394" s="49">
        <f>IFERROR(M394/I394,0)</f>
        <v/>
      </c>
      <c r="Q394" s="50" t="n"/>
      <c r="R394" s="8">
        <f>I394-Q394</f>
        <v/>
      </c>
      <c r="S394" s="49">
        <f>$AK394*R394</f>
        <v/>
      </c>
      <c r="U394" s="39" t="inlineStr">
        <is>
          <t>Stock SAP</t>
        </is>
      </c>
      <c r="V394" s="39" t="inlineStr">
        <is>
          <t>Medicamentos</t>
        </is>
      </c>
      <c r="W394" s="39" t="inlineStr">
        <is>
          <t>Dentro del alcance</t>
        </is>
      </c>
      <c r="X394" s="39" t="n"/>
      <c r="Y394" s="39" t="inlineStr">
        <is>
          <t>Sin recuento físico en el inventario de Avain</t>
        </is>
      </c>
      <c r="Z394" s="40" t="inlineStr">
        <is>
          <t>Sin recuento físico</t>
        </is>
      </c>
      <c r="AA394" s="39" t="n"/>
      <c r="AB394" s="39" t="n"/>
      <c r="AC394" s="39" t="n"/>
      <c r="AD394" s="39" t="n"/>
      <c r="AE394" s="39" t="n"/>
      <c r="AF394" s="39" t="n"/>
      <c r="AG394" s="39" t="n"/>
      <c r="AH394" s="51" t="n"/>
      <c r="AI394" s="51" t="n"/>
      <c r="AJ394" s="51" t="n"/>
      <c r="AK394" s="52" t="n">
        <v>15135.42851351351</v>
      </c>
      <c r="AL394" s="52" t="n"/>
      <c r="AM394" s="52" t="n"/>
      <c r="AN394" s="39" t="n"/>
      <c r="AO394" s="39" t="inlineStr">
        <is>
          <t>El material ocupa 4 filas en la hoja 1120 SJ (lote/almacén). La cantidad SAP y la física de esta vista son el total del material.</t>
        </is>
      </c>
    </row>
    <row r="395">
      <c r="A395" s="5" t="inlineStr">
        <is>
          <t>2000396</t>
        </is>
      </c>
      <c r="B395" s="5" t="inlineStr">
        <is>
          <t>MASCARA LARINGEA Nº 3</t>
        </is>
      </c>
      <c r="C395" s="5" t="n"/>
      <c r="D395" s="5" t="inlineStr">
        <is>
          <t>033</t>
        </is>
      </c>
      <c r="E395" s="5" t="inlineStr">
        <is>
          <t>ZDES</t>
        </is>
      </c>
      <c r="F395" s="5" t="inlineStr">
        <is>
          <t>1120</t>
        </is>
      </c>
      <c r="G395" s="5" t="inlineStr">
        <is>
          <t>2021</t>
        </is>
      </c>
      <c r="H395" s="5" t="inlineStr">
        <is>
          <t>C/U</t>
        </is>
      </c>
      <c r="I395" s="6" t="n">
        <v>13</v>
      </c>
      <c r="J395" s="6" t="n">
        <v>0</v>
      </c>
      <c r="K395" s="5" t="inlineStr">
        <is>
          <t>ARS</t>
        </is>
      </c>
      <c r="L395" s="48" t="n">
        <v>0</v>
      </c>
      <c r="M395" s="48" t="n">
        <v>149071</v>
      </c>
      <c r="N395" s="5">
        <f>IFERROR(VLOOKUP(E395,[1]Total!$D$1:$M$446,10,0),0)</f>
        <v/>
      </c>
      <c r="O395" s="11">
        <f>M395/SUM($M$2:$M$679)</f>
        <v/>
      </c>
      <c r="P395" s="49">
        <f>IFERROR(M395/I395,0)</f>
        <v/>
      </c>
      <c r="Q395" s="50" t="n"/>
      <c r="R395" s="8">
        <f>I395-Q395</f>
        <v/>
      </c>
      <c r="S395" s="49">
        <f>$AK395*R395</f>
        <v/>
      </c>
      <c r="U395" s="39" t="inlineStr">
        <is>
          <t>Stock SAP</t>
        </is>
      </c>
      <c r="V395" s="39" t="inlineStr">
        <is>
          <t>Descartables</t>
        </is>
      </c>
      <c r="W395" s="39" t="inlineStr">
        <is>
          <t>Dentro del alcance</t>
        </is>
      </c>
      <c r="X395" s="39" t="n"/>
      <c r="Y395" s="39" t="inlineStr">
        <is>
          <t>Sin recuento físico en el inventario de Avain</t>
        </is>
      </c>
      <c r="Z395" s="40" t="inlineStr">
        <is>
          <t>Sin recuento físico</t>
        </is>
      </c>
      <c r="AA395" s="39" t="n"/>
      <c r="AB395" s="39" t="n"/>
      <c r="AC395" s="39" t="n"/>
      <c r="AD395" s="39" t="n"/>
      <c r="AE395" s="39" t="n"/>
      <c r="AF395" s="39" t="n"/>
      <c r="AG395" s="39" t="n"/>
      <c r="AH395" s="51" t="n">
        <v>13</v>
      </c>
      <c r="AI395" s="51">
        <f>Q395</f>
        <v/>
      </c>
      <c r="AJ395" s="51">
        <f>$AH395-$AI395</f>
        <v/>
      </c>
      <c r="AK395" s="52" t="n">
        <v>11467</v>
      </c>
      <c r="AL395" s="52">
        <f>$AJ395*$AK395</f>
        <v/>
      </c>
      <c r="AM395" s="52">
        <f>$AI395*$AK395</f>
        <v/>
      </c>
      <c r="AN395" s="39" t="n"/>
      <c r="AO395" s="39" t="n"/>
    </row>
    <row r="396">
      <c r="A396" s="5" t="inlineStr">
        <is>
          <t>3001340</t>
        </is>
      </c>
      <c r="B396" s="5" t="inlineStr">
        <is>
          <t>PANTALON IMPERMEABLE S</t>
        </is>
      </c>
      <c r="C396" s="5" t="n"/>
      <c r="D396" s="5" t="inlineStr">
        <is>
          <t>INDU</t>
        </is>
      </c>
      <c r="E396" s="5" t="inlineStr">
        <is>
          <t>ZUNI</t>
        </is>
      </c>
      <c r="F396" s="5" t="inlineStr">
        <is>
          <t>1120</t>
        </is>
      </c>
      <c r="G396" s="5" t="inlineStr">
        <is>
          <t>2040</t>
        </is>
      </c>
      <c r="H396" s="5" t="inlineStr">
        <is>
          <t>C/U</t>
        </is>
      </c>
      <c r="I396" s="6" t="n">
        <v>13</v>
      </c>
      <c r="J396" s="6" t="n">
        <v>0</v>
      </c>
      <c r="K396" s="5" t="inlineStr">
        <is>
          <t>ARS</t>
        </is>
      </c>
      <c r="L396" s="48" t="n">
        <v>0</v>
      </c>
      <c r="M396" s="48" t="n">
        <v>903297.89</v>
      </c>
      <c r="N396" s="5">
        <f>IFERROR(VLOOKUP(E396,[1]Total!$D$1:$M$446,10,0),0)</f>
        <v/>
      </c>
      <c r="O396" s="11">
        <f>M396/SUM($M$2:$M$679)</f>
        <v/>
      </c>
      <c r="P396" s="49">
        <f>IFERROR(M396/I396,0)</f>
        <v/>
      </c>
      <c r="Q396" s="50" t="n"/>
      <c r="R396" s="8">
        <f>I396-Q396</f>
        <v/>
      </c>
      <c r="S396" s="49">
        <f>$AK396*R396</f>
        <v/>
      </c>
      <c r="U396" s="39" t="inlineStr">
        <is>
          <t>Stock SAP</t>
        </is>
      </c>
      <c r="V396" s="39" t="inlineStr">
        <is>
          <t>Uniformes</t>
        </is>
      </c>
      <c r="W396" s="39" t="inlineStr">
        <is>
          <t>Fuera del alcance</t>
        </is>
      </c>
      <c r="X396" s="39" t="n"/>
      <c r="Y396" s="39" t="inlineStr">
        <is>
          <t>No aplica: uniformes, clasificación que el inventario físico de Farmacia no releva</t>
        </is>
      </c>
      <c r="Z396" s="40" t="inlineStr">
        <is>
          <t>Fuera del alcance del inventario físico</t>
        </is>
      </c>
      <c r="AA396" s="39" t="n"/>
      <c r="AB396" s="39" t="n"/>
      <c r="AC396" s="39" t="n"/>
      <c r="AD396" s="39" t="n"/>
      <c r="AE396" s="39" t="n"/>
      <c r="AF396" s="39" t="n"/>
      <c r="AG396" s="39" t="n"/>
      <c r="AH396" s="51" t="n">
        <v>13</v>
      </c>
      <c r="AI396" s="51">
        <f>Q396</f>
        <v/>
      </c>
      <c r="AJ396" s="51">
        <f>$AH396-$AI396</f>
        <v/>
      </c>
      <c r="AK396" s="52" t="n">
        <v>69484.45307692308</v>
      </c>
      <c r="AL396" s="52">
        <f>$AJ396*$AK396</f>
        <v/>
      </c>
      <c r="AM396" s="52">
        <f>$AI396*$AK396</f>
        <v/>
      </c>
      <c r="AN396" s="39" t="n"/>
      <c r="AO396" s="39" t="n"/>
    </row>
    <row r="397">
      <c r="A397" s="5" t="inlineStr">
        <is>
          <t>1000196</t>
        </is>
      </c>
      <c r="B397" s="5" t="inlineStr">
        <is>
          <t>KETOROLAC 30 MG/1ML AMP</t>
        </is>
      </c>
      <c r="C397" s="5" t="inlineStr">
        <is>
          <t>093763</t>
        </is>
      </c>
      <c r="D397" s="5" t="inlineStr">
        <is>
          <t>033</t>
        </is>
      </c>
      <c r="E397" s="5" t="inlineStr">
        <is>
          <t>ZMED</t>
        </is>
      </c>
      <c r="F397" s="5" t="inlineStr">
        <is>
          <t>1120</t>
        </is>
      </c>
      <c r="G397" s="5" t="inlineStr">
        <is>
          <t>2021</t>
        </is>
      </c>
      <c r="H397" s="5" t="inlineStr">
        <is>
          <t>C/U</t>
        </is>
      </c>
      <c r="I397" s="6" t="n">
        <v>12</v>
      </c>
      <c r="J397" s="6" t="n">
        <v>0</v>
      </c>
      <c r="K397" s="5" t="inlineStr">
        <is>
          <t>ARS</t>
        </is>
      </c>
      <c r="L397" s="48" t="n">
        <v>0</v>
      </c>
      <c r="M397" s="48" t="n">
        <v>7036.02</v>
      </c>
      <c r="N397" s="5">
        <f>IFERROR(VLOOKUP(E397,[1]Total!$D$1:$M$446,10,0),0)</f>
        <v/>
      </c>
      <c r="O397" s="11">
        <f>M397/SUM($M$2:$M$679)</f>
        <v/>
      </c>
      <c r="P397" s="49">
        <f>IFERROR(M397/I397,0)</f>
        <v/>
      </c>
      <c r="Q397" s="50" t="n"/>
      <c r="R397" s="8">
        <f>I397-Q397</f>
        <v/>
      </c>
      <c r="S397" s="49">
        <f>$AK397*R397</f>
        <v/>
      </c>
      <c r="U397" s="39" t="inlineStr">
        <is>
          <t>Stock SAP</t>
        </is>
      </c>
      <c r="V397" s="39" t="inlineStr">
        <is>
          <t>Medicamentos</t>
        </is>
      </c>
      <c r="W397" s="39" t="inlineStr">
        <is>
          <t>Dentro del alcance</t>
        </is>
      </c>
      <c r="X397" s="37" t="inlineStr">
        <is>
          <t>Alta</t>
        </is>
      </c>
      <c r="Y397" s="39" t="inlineStr">
        <is>
          <t>Homologado – confianza Alta</t>
        </is>
      </c>
      <c r="Z397" s="38" t="inlineStr">
        <is>
          <t>Dar de baja en SAP</t>
        </is>
      </c>
      <c r="AA397" s="39" t="inlineStr">
        <is>
          <t>MED109</t>
        </is>
      </c>
      <c r="AB397" s="39" t="inlineStr">
        <is>
          <t>Ketorolac 30mg Amp x 1 ml</t>
        </is>
      </c>
      <c r="AC397" s="39" t="inlineStr">
        <is>
          <t>Homologación por código Avain (master M01-007)</t>
        </is>
      </c>
      <c r="AD397" s="39" t="inlineStr">
        <is>
          <t>No</t>
        </is>
      </c>
      <c r="AE397" s="39" t="n"/>
      <c r="AF397" s="39" t="inlineStr">
        <is>
          <t>Sí</t>
        </is>
      </c>
      <c r="AG397" s="39" t="inlineStr">
        <is>
          <t>M01-007</t>
        </is>
      </c>
      <c r="AH397" s="51" t="n"/>
      <c r="AI397" s="51" t="n"/>
      <c r="AJ397" s="51" t="n"/>
      <c r="AK397" s="52" t="n">
        <v>586.3346710526315</v>
      </c>
      <c r="AL397" s="52" t="n"/>
      <c r="AM397" s="52" t="n"/>
      <c r="AN397" s="39" t="n"/>
      <c r="AO397" s="39" t="inlineStr">
        <is>
          <t>La cantidad física del material se imputó en la fila 24 (primera fila del material). Homologación: confianza base Alta + confianza SAP Alta → Alta. El material ocupa 2 filas en la hoja 1120 SJ (lote/almacén). La cantidad SAP y la física de esta vista son el total del material.</t>
        </is>
      </c>
    </row>
    <row r="398">
      <c r="A398" s="5" t="inlineStr">
        <is>
          <t>1000496</t>
        </is>
      </c>
      <c r="B398" s="5" t="inlineStr">
        <is>
          <t>NITROFURAZONA APÓS X 2O</t>
        </is>
      </c>
      <c r="C398" s="5" t="inlineStr">
        <is>
          <t>31129</t>
        </is>
      </c>
      <c r="D398" s="5" t="inlineStr">
        <is>
          <t>033</t>
        </is>
      </c>
      <c r="E398" s="5" t="inlineStr">
        <is>
          <t>ZMED</t>
        </is>
      </c>
      <c r="F398" s="5" t="inlineStr">
        <is>
          <t>1120</t>
        </is>
      </c>
      <c r="G398" s="5" t="inlineStr">
        <is>
          <t>2021</t>
        </is>
      </c>
      <c r="H398" s="5" t="inlineStr">
        <is>
          <t>C/U</t>
        </is>
      </c>
      <c r="I398" s="6" t="n">
        <v>12</v>
      </c>
      <c r="J398" s="6" t="n">
        <v>0</v>
      </c>
      <c r="K398" s="5" t="inlineStr">
        <is>
          <t>ARS</t>
        </is>
      </c>
      <c r="L398" s="48" t="n">
        <v>0</v>
      </c>
      <c r="M398" s="48" t="n">
        <v>181272</v>
      </c>
      <c r="N398" s="5">
        <f>IFERROR(VLOOKUP(E398,[1]Total!$D$1:$M$446,10,0),0)</f>
        <v/>
      </c>
      <c r="O398" s="11">
        <f>M398/SUM($M$2:$M$679)</f>
        <v/>
      </c>
      <c r="P398" s="49">
        <f>IFERROR(M398/I398,0)</f>
        <v/>
      </c>
      <c r="Q398" s="50" t="n"/>
      <c r="R398" s="8">
        <f>I398-Q398</f>
        <v/>
      </c>
      <c r="S398" s="49">
        <f>$AK398*R398</f>
        <v/>
      </c>
      <c r="U398" s="39" t="inlineStr">
        <is>
          <t>Stock SAP</t>
        </is>
      </c>
      <c r="V398" s="39" t="inlineStr">
        <is>
          <t>Medicamentos</t>
        </is>
      </c>
      <c r="W398" s="39" t="inlineStr">
        <is>
          <t>Dentro del alcance</t>
        </is>
      </c>
      <c r="X398" s="39" t="n"/>
      <c r="Y398" s="39" t="inlineStr">
        <is>
          <t>Sin recuento físico en el inventario de Avain</t>
        </is>
      </c>
      <c r="Z398" s="40" t="inlineStr">
        <is>
          <t>Sin recuento físico</t>
        </is>
      </c>
      <c r="AA398" s="39" t="n"/>
      <c r="AB398" s="39" t="n"/>
      <c r="AC398" s="39" t="n"/>
      <c r="AD398" s="39" t="n"/>
      <c r="AE398" s="39" t="n"/>
      <c r="AF398" s="39" t="n"/>
      <c r="AG398" s="39" t="n"/>
      <c r="AH398" s="51" t="n">
        <v>12</v>
      </c>
      <c r="AI398" s="51">
        <f>Q398</f>
        <v/>
      </c>
      <c r="AJ398" s="51">
        <f>$AH398-$AI398</f>
        <v/>
      </c>
      <c r="AK398" s="52" t="n">
        <v>15106</v>
      </c>
      <c r="AL398" s="52">
        <f>$AJ398*$AK398</f>
        <v/>
      </c>
      <c r="AM398" s="52">
        <f>$AI398*$AK398</f>
        <v/>
      </c>
      <c r="AN398" s="39" t="n"/>
      <c r="AO398" s="39" t="n"/>
    </row>
    <row r="399">
      <c r="A399" s="5" t="inlineStr">
        <is>
          <t>1000752</t>
        </is>
      </c>
      <c r="B399" s="5" t="inlineStr">
        <is>
          <t>SALES DE HIDRATACION</t>
        </is>
      </c>
      <c r="C399" s="5" t="inlineStr">
        <is>
          <t>6378</t>
        </is>
      </c>
      <c r="D399" s="5" t="inlineStr">
        <is>
          <t>MEGE</t>
        </is>
      </c>
      <c r="E399" s="5" t="inlineStr">
        <is>
          <t>ZMED</t>
        </is>
      </c>
      <c r="F399" s="5" t="inlineStr">
        <is>
          <t>1120</t>
        </is>
      </c>
      <c r="G399" s="5" t="inlineStr">
        <is>
          <t>2010</t>
        </is>
      </c>
      <c r="H399" s="5" t="inlineStr">
        <is>
          <t>C/U</t>
        </is>
      </c>
      <c r="I399" s="6" t="n">
        <v>12</v>
      </c>
      <c r="J399" s="6" t="n">
        <v>0</v>
      </c>
      <c r="K399" s="5" t="inlineStr">
        <is>
          <t>ARS</t>
        </is>
      </c>
      <c r="L399" s="48" t="n">
        <v>0</v>
      </c>
      <c r="M399" s="48" t="n">
        <v>20212.59</v>
      </c>
      <c r="N399" s="5">
        <f>IFERROR(VLOOKUP(E399,[1]Total!$D$1:$M$446,10,0),0)</f>
        <v/>
      </c>
      <c r="O399" s="11">
        <f>M399/SUM($M$2:$M$679)</f>
        <v/>
      </c>
      <c r="P399" s="49">
        <f>IFERROR(M399/I399,0)</f>
        <v/>
      </c>
      <c r="Q399" s="50" t="n"/>
      <c r="R399" s="8">
        <f>I399-Q399</f>
        <v/>
      </c>
      <c r="S399" s="49">
        <f>$AK399*R399</f>
        <v/>
      </c>
      <c r="U399" s="39" t="inlineStr">
        <is>
          <t>Stock SAP</t>
        </is>
      </c>
      <c r="V399" s="39" t="inlineStr">
        <is>
          <t>Medicamentos</t>
        </is>
      </c>
      <c r="W399" s="39" t="inlineStr">
        <is>
          <t>Dentro del alcance</t>
        </is>
      </c>
      <c r="X399" s="42" t="inlineStr">
        <is>
          <t>Media</t>
        </is>
      </c>
      <c r="Y399" s="39" t="inlineStr">
        <is>
          <t>Homologado – confianza Media – pendiente de validación</t>
        </is>
      </c>
      <c r="Z399" s="38" t="inlineStr">
        <is>
          <t>Dar de baja en SAP</t>
        </is>
      </c>
      <c r="AA399" s="39" t="inlineStr">
        <is>
          <t>MED162</t>
        </is>
      </c>
      <c r="AB399" s="39" t="inlineStr">
        <is>
          <t>Sales de Rehidratación (FM) sobre x 28gr</t>
        </is>
      </c>
      <c r="AC399" s="39" t="inlineStr">
        <is>
          <t>Cruce por nomenclatura SAP</t>
        </is>
      </c>
      <c r="AD399" s="39" t="inlineStr">
        <is>
          <t>No</t>
        </is>
      </c>
      <c r="AE399" s="39" t="n"/>
      <c r="AF399" s="39" t="inlineStr">
        <is>
          <t>No</t>
        </is>
      </c>
      <c r="AG399" s="39" t="n"/>
      <c r="AH399" s="51" t="n"/>
      <c r="AI399" s="51" t="n"/>
      <c r="AJ399" s="51" t="n"/>
      <c r="AK399" s="52" t="n">
        <v>1684.382697368421</v>
      </c>
      <c r="AL399" s="52" t="n"/>
      <c r="AM399" s="52" t="n"/>
      <c r="AN399" s="41" t="inlineStr">
        <is>
          <t>Valorización a validar: relación de cantidades 76 a 1 entre SAP y el recuento físico. Sugiere distinta unidad de medida (SAP por caja o envase y el recuento por unidad). La diferencia económica de esta fila no debe tomarse como definitiva.</t>
        </is>
      </c>
      <c r="AO399" s="39" t="inlineStr">
        <is>
          <t>La cantidad física del material se imputó en la fila 136 (primera fila del material). Cruce por nomenclatura: una nomenclatura no informa dosis; similitud 0.68. El material ocupa 4 filas en la hoja 1120 SJ (lote/almacén). La cantidad SAP y la física de esta vista son el total del material.</t>
        </is>
      </c>
    </row>
    <row r="400">
      <c r="A400" s="5" t="inlineStr">
        <is>
          <t>1000792</t>
        </is>
      </c>
      <c r="B400" s="5" t="inlineStr">
        <is>
          <t>ORALSONE MAX TOPIC</t>
        </is>
      </c>
      <c r="C400" s="5" t="inlineStr">
        <is>
          <t>104</t>
        </is>
      </c>
      <c r="D400" s="5" t="inlineStr">
        <is>
          <t>033</t>
        </is>
      </c>
      <c r="E400" s="5" t="inlineStr">
        <is>
          <t>ZMED</t>
        </is>
      </c>
      <c r="F400" s="5" t="inlineStr">
        <is>
          <t>1120</t>
        </is>
      </c>
      <c r="G400" s="5" t="inlineStr">
        <is>
          <t>2021</t>
        </is>
      </c>
      <c r="H400" s="5" t="inlineStr">
        <is>
          <t>C/U</t>
        </is>
      </c>
      <c r="I400" s="6" t="n">
        <v>12</v>
      </c>
      <c r="J400" s="6" t="n">
        <v>0</v>
      </c>
      <c r="K400" s="5" t="inlineStr">
        <is>
          <t>ARS</t>
        </is>
      </c>
      <c r="L400" s="48" t="n">
        <v>0</v>
      </c>
      <c r="M400" s="48" t="n">
        <v>96949.82000000001</v>
      </c>
      <c r="N400" s="5">
        <f>IFERROR(VLOOKUP(E400,[1]Total!$D$1:$M$446,10,0),0)</f>
        <v/>
      </c>
      <c r="O400" s="11">
        <f>M400/SUM($M$2:$M$679)</f>
        <v/>
      </c>
      <c r="P400" s="49">
        <f>IFERROR(M400/I400,0)</f>
        <v/>
      </c>
      <c r="Q400" s="50" t="n"/>
      <c r="R400" s="8">
        <f>I400-Q400</f>
        <v/>
      </c>
      <c r="S400" s="49">
        <f>$AK400*R400</f>
        <v/>
      </c>
      <c r="U400" s="39" t="inlineStr">
        <is>
          <t>Stock SAP</t>
        </is>
      </c>
      <c r="V400" s="39" t="inlineStr">
        <is>
          <t>Medicamentos</t>
        </is>
      </c>
      <c r="W400" s="39" t="inlineStr">
        <is>
          <t>Dentro del alcance</t>
        </is>
      </c>
      <c r="X400" s="39" t="n"/>
      <c r="Y400" s="39" t="inlineStr">
        <is>
          <t>Sin recuento físico en el inventario de Avain</t>
        </is>
      </c>
      <c r="Z400" s="40" t="inlineStr">
        <is>
          <t>Sin recuento físico</t>
        </is>
      </c>
      <c r="AA400" s="39" t="n"/>
      <c r="AB400" s="39" t="n"/>
      <c r="AC400" s="39" t="n"/>
      <c r="AD400" s="39" t="n"/>
      <c r="AE400" s="39" t="n"/>
      <c r="AF400" s="39" t="n"/>
      <c r="AG400" s="39" t="n"/>
      <c r="AH400" s="51" t="n">
        <v>24</v>
      </c>
      <c r="AI400" s="51">
        <f>Q400</f>
        <v/>
      </c>
      <c r="AJ400" s="51">
        <f>$AH400-$AI400</f>
        <v/>
      </c>
      <c r="AK400" s="52" t="n">
        <v>8079.151666666668</v>
      </c>
      <c r="AL400" s="52">
        <f>$AJ400*$AK400</f>
        <v/>
      </c>
      <c r="AM400" s="52">
        <f>$AI400*$AK400</f>
        <v/>
      </c>
      <c r="AN400" s="39" t="n"/>
      <c r="AO400" s="39" t="inlineStr">
        <is>
          <t>El material ocupa 2 filas en la hoja 1120 SJ (lote/almacén). La cantidad SAP y la física de esta vista son el total del material.</t>
        </is>
      </c>
    </row>
    <row r="401">
      <c r="A401" s="5" t="inlineStr">
        <is>
          <t>1000792</t>
        </is>
      </c>
      <c r="B401" s="5" t="inlineStr">
        <is>
          <t>ORALSONE MAX TOPIC</t>
        </is>
      </c>
      <c r="C401" s="5" t="inlineStr">
        <is>
          <t>105</t>
        </is>
      </c>
      <c r="D401" s="5" t="inlineStr">
        <is>
          <t>033</t>
        </is>
      </c>
      <c r="E401" s="5" t="inlineStr">
        <is>
          <t>ZMED</t>
        </is>
      </c>
      <c r="F401" s="5" t="inlineStr">
        <is>
          <t>1120</t>
        </is>
      </c>
      <c r="G401" s="5" t="inlineStr">
        <is>
          <t>2021</t>
        </is>
      </c>
      <c r="H401" s="5" t="inlineStr">
        <is>
          <t>C/U</t>
        </is>
      </c>
      <c r="I401" s="6" t="n">
        <v>12</v>
      </c>
      <c r="J401" s="6" t="n">
        <v>0</v>
      </c>
      <c r="K401" s="5" t="inlineStr">
        <is>
          <t>ARS</t>
        </is>
      </c>
      <c r="L401" s="48" t="n">
        <v>0</v>
      </c>
      <c r="M401" s="48" t="n">
        <v>96949.82000000001</v>
      </c>
      <c r="N401" s="5">
        <f>IFERROR(VLOOKUP(E401,[1]Total!$D$1:$M$446,10,0),0)</f>
        <v/>
      </c>
      <c r="O401" s="11">
        <f>M401/SUM($M$2:$M$679)</f>
        <v/>
      </c>
      <c r="P401" s="49">
        <f>IFERROR(M401/I401,0)</f>
        <v/>
      </c>
      <c r="Q401" s="50" t="n"/>
      <c r="R401" s="8">
        <f>I401-Q401</f>
        <v/>
      </c>
      <c r="S401" s="49">
        <f>$AK401*R401</f>
        <v/>
      </c>
      <c r="U401" s="39" t="inlineStr">
        <is>
          <t>Stock SAP</t>
        </is>
      </c>
      <c r="V401" s="39" t="inlineStr">
        <is>
          <t>Medicamentos</t>
        </is>
      </c>
      <c r="W401" s="39" t="inlineStr">
        <is>
          <t>Dentro del alcance</t>
        </is>
      </c>
      <c r="X401" s="39" t="n"/>
      <c r="Y401" s="39" t="inlineStr">
        <is>
          <t>Sin recuento físico en el inventario de Avain</t>
        </is>
      </c>
      <c r="Z401" s="40" t="inlineStr">
        <is>
          <t>Sin recuento físico</t>
        </is>
      </c>
      <c r="AA401" s="39" t="n"/>
      <c r="AB401" s="39" t="n"/>
      <c r="AC401" s="39" t="n"/>
      <c r="AD401" s="39" t="n"/>
      <c r="AE401" s="39" t="n"/>
      <c r="AF401" s="39" t="n"/>
      <c r="AG401" s="39" t="n"/>
      <c r="AH401" s="51" t="n"/>
      <c r="AI401" s="51" t="n"/>
      <c r="AJ401" s="51" t="n"/>
      <c r="AK401" s="52" t="n">
        <v>8079.151666666668</v>
      </c>
      <c r="AL401" s="52" t="n"/>
      <c r="AM401" s="52" t="n"/>
      <c r="AN401" s="39" t="n"/>
      <c r="AO401" s="39" t="inlineStr">
        <is>
          <t>El material ocupa 2 filas en la hoja 1120 SJ (lote/almacén). La cantidad SAP y la física de esta vista son el total del material.</t>
        </is>
      </c>
    </row>
    <row r="402">
      <c r="A402" s="5" t="inlineStr">
        <is>
          <t>1000830</t>
        </is>
      </c>
      <c r="B402" s="5" t="inlineStr">
        <is>
          <t>BETAMETASONA+GENTA+MICON 20G CREMA</t>
        </is>
      </c>
      <c r="C402" s="5" t="inlineStr">
        <is>
          <t>00000</t>
        </is>
      </c>
      <c r="D402" s="5" t="inlineStr">
        <is>
          <t>033</t>
        </is>
      </c>
      <c r="E402" s="5" t="inlineStr">
        <is>
          <t>ZMED</t>
        </is>
      </c>
      <c r="F402" s="5" t="inlineStr">
        <is>
          <t>1120</t>
        </is>
      </c>
      <c r="G402" s="5" t="inlineStr">
        <is>
          <t>2021</t>
        </is>
      </c>
      <c r="H402" s="5" t="inlineStr">
        <is>
          <t>C/U</t>
        </is>
      </c>
      <c r="I402" s="6" t="n">
        <v>12</v>
      </c>
      <c r="J402" s="6" t="n">
        <v>0</v>
      </c>
      <c r="K402" s="5" t="inlineStr">
        <is>
          <t>ARS</t>
        </is>
      </c>
      <c r="L402" s="48" t="n">
        <v>0</v>
      </c>
      <c r="M402" s="48" t="n">
        <v>146565.6</v>
      </c>
      <c r="N402" s="5">
        <f>IFERROR(VLOOKUP(E402,[1]Total!$D$1:$M$446,10,0),0)</f>
        <v/>
      </c>
      <c r="O402" s="11">
        <f>M402/SUM($M$2:$M$679)</f>
        <v/>
      </c>
      <c r="P402" s="49">
        <f>IFERROR(M402/I402,0)</f>
        <v/>
      </c>
      <c r="Q402" s="50" t="n"/>
      <c r="R402" s="8">
        <f>I402-Q402</f>
        <v/>
      </c>
      <c r="S402" s="49">
        <f>$AK402*R402</f>
        <v/>
      </c>
      <c r="U402" s="39" t="inlineStr">
        <is>
          <t>Stock SAP</t>
        </is>
      </c>
      <c r="V402" s="39" t="inlineStr">
        <is>
          <t>Medicamentos</t>
        </is>
      </c>
      <c r="W402" s="39" t="inlineStr">
        <is>
          <t>Dentro del alcance</t>
        </is>
      </c>
      <c r="X402" s="39" t="n"/>
      <c r="Y402" s="39" t="inlineStr">
        <is>
          <t>Sin recuento físico en el inventario de Avain</t>
        </is>
      </c>
      <c r="Z402" s="40" t="inlineStr">
        <is>
          <t>Sin recuento físico</t>
        </is>
      </c>
      <c r="AA402" s="39" t="n"/>
      <c r="AB402" s="39" t="n"/>
      <c r="AC402" s="39" t="n"/>
      <c r="AD402" s="39" t="n"/>
      <c r="AE402" s="39" t="n"/>
      <c r="AF402" s="39" t="n"/>
      <c r="AG402" s="39" t="n"/>
      <c r="AH402" s="51" t="n">
        <v>12</v>
      </c>
      <c r="AI402" s="51">
        <f>Q402</f>
        <v/>
      </c>
      <c r="AJ402" s="51">
        <f>$AH402-$AI402</f>
        <v/>
      </c>
      <c r="AK402" s="52" t="n">
        <v>12213.8</v>
      </c>
      <c r="AL402" s="52">
        <f>$AJ402*$AK402</f>
        <v/>
      </c>
      <c r="AM402" s="52">
        <f>$AI402*$AK402</f>
        <v/>
      </c>
      <c r="AN402" s="39" t="n"/>
      <c r="AO402" s="39" t="n"/>
    </row>
    <row r="403">
      <c r="A403" s="5" t="inlineStr">
        <is>
          <t>1001129</t>
        </is>
      </c>
      <c r="B403" s="5" t="inlineStr">
        <is>
          <t>BUCOANGIN CARAM ANTIB X9</t>
        </is>
      </c>
      <c r="C403" s="5" t="inlineStr">
        <is>
          <t>226Y3</t>
        </is>
      </c>
      <c r="D403" s="5" t="inlineStr">
        <is>
          <t>MEGE</t>
        </is>
      </c>
      <c r="E403" s="5" t="inlineStr">
        <is>
          <t>ZMED</t>
        </is>
      </c>
      <c r="F403" s="5" t="inlineStr">
        <is>
          <t>1120</t>
        </is>
      </c>
      <c r="G403" s="5" t="inlineStr">
        <is>
          <t>2021</t>
        </is>
      </c>
      <c r="H403" s="5" t="inlineStr">
        <is>
          <t>C/U</t>
        </is>
      </c>
      <c r="I403" s="6" t="n">
        <v>12</v>
      </c>
      <c r="J403" s="6" t="n">
        <v>0</v>
      </c>
      <c r="K403" s="5" t="inlineStr">
        <is>
          <t>ARS</t>
        </is>
      </c>
      <c r="L403" s="48" t="n">
        <v>0</v>
      </c>
      <c r="M403" s="48" t="n">
        <v>35568.13</v>
      </c>
      <c r="N403" s="5">
        <f>IFERROR(VLOOKUP(E403,[1]Total!$D$1:$M$446,10,0),0)</f>
        <v/>
      </c>
      <c r="O403" s="11">
        <f>M403/SUM($M$2:$M$679)</f>
        <v/>
      </c>
      <c r="P403" s="49">
        <f>IFERROR(M403/I403,0)</f>
        <v/>
      </c>
      <c r="Q403" s="50" t="n"/>
      <c r="R403" s="8">
        <f>I403-Q403</f>
        <v/>
      </c>
      <c r="S403" s="49">
        <f>$AK403*R403</f>
        <v/>
      </c>
      <c r="U403" s="39" t="inlineStr">
        <is>
          <t>Stock SAP</t>
        </is>
      </c>
      <c r="V403" s="39" t="inlineStr">
        <is>
          <t>Medicamentos</t>
        </is>
      </c>
      <c r="W403" s="39" t="inlineStr">
        <is>
          <t>Dentro del alcance</t>
        </is>
      </c>
      <c r="X403" s="38" t="inlineStr">
        <is>
          <t>Baja</t>
        </is>
      </c>
      <c r="Y403" s="39" t="inlineStr">
        <is>
          <t>Homologado – confianza Baja – pendiente de validación</t>
        </is>
      </c>
      <c r="Z403" s="38" t="inlineStr">
        <is>
          <t>Dar de baja en SAP</t>
        </is>
      </c>
      <c r="AA403" s="39" t="inlineStr">
        <is>
          <t>MED30</t>
        </is>
      </c>
      <c r="AB403" s="39" t="inlineStr">
        <is>
          <t>Caramelos antigripales con benzocaina 20.7mg</t>
        </is>
      </c>
      <c r="AC403" s="39" t="inlineStr">
        <is>
          <t>Homologación por código Avain (master M01-017)</t>
        </is>
      </c>
      <c r="AD403" s="39" t="inlineStr">
        <is>
          <t>No</t>
        </is>
      </c>
      <c r="AE403" s="39" t="n"/>
      <c r="AF403" s="39" t="inlineStr">
        <is>
          <t>Sí</t>
        </is>
      </c>
      <c r="AG403" s="39" t="inlineStr">
        <is>
          <t>M01-017</t>
        </is>
      </c>
      <c r="AH403" s="51" t="n"/>
      <c r="AI403" s="51" t="n"/>
      <c r="AJ403" s="51" t="n"/>
      <c r="AK403" s="52" t="n">
        <v>2964.011099585062</v>
      </c>
      <c r="AL403" s="52" t="n"/>
      <c r="AM403" s="52" t="n"/>
      <c r="AN403" s="39" t="n"/>
      <c r="AO403" s="39" t="inlineStr">
        <is>
          <t>La cantidad física del material se imputó en la fila 48 (primera fila del material). Homologación: confianza base Baja + confianza SAP Alta → Baja. La nomenclatura del material imputado no respalda por sí sola la equivalencia (similitud 0.09); el vínculo proviene sólo de la homologación. Nivel degradado a Baja. El material ocupa 15 filas en la hoja 1120 SJ (lote/almacén). La cantidad SAP y la física de esta vista son el total del material.</t>
        </is>
      </c>
    </row>
    <row r="404">
      <c r="A404" s="5" t="inlineStr">
        <is>
          <t>2001013</t>
        </is>
      </c>
      <c r="B404" s="5" t="inlineStr">
        <is>
          <t>TELA ADHE 3M MICROPORE 1530-1 2.5CM</t>
        </is>
      </c>
      <c r="C404" s="5" t="n"/>
      <c r="D404" s="5" t="inlineStr">
        <is>
          <t>033</t>
        </is>
      </c>
      <c r="E404" s="5" t="inlineStr">
        <is>
          <t>ZDES</t>
        </is>
      </c>
      <c r="F404" s="5" t="inlineStr">
        <is>
          <t>1120</t>
        </is>
      </c>
      <c r="G404" s="5" t="inlineStr">
        <is>
          <t>2021</t>
        </is>
      </c>
      <c r="H404" s="5" t="inlineStr">
        <is>
          <t>C/U</t>
        </is>
      </c>
      <c r="I404" s="6" t="n">
        <v>12</v>
      </c>
      <c r="J404" s="6" t="n">
        <v>0</v>
      </c>
      <c r="K404" s="5" t="inlineStr">
        <is>
          <t>ARS</t>
        </is>
      </c>
      <c r="L404" s="48" t="n">
        <v>0</v>
      </c>
      <c r="M404" s="48" t="n">
        <v>4200</v>
      </c>
      <c r="N404" s="5">
        <f>IFERROR(VLOOKUP(E404,[1]Total!$D$1:$M$446,10,0),0)</f>
        <v/>
      </c>
      <c r="O404" s="11">
        <f>M404/SUM($M$2:$M$679)</f>
        <v/>
      </c>
      <c r="P404" s="49">
        <f>IFERROR(M404/I404,0)</f>
        <v/>
      </c>
      <c r="Q404" s="50" t="n"/>
      <c r="R404" s="8">
        <f>I404-Q404</f>
        <v/>
      </c>
      <c r="S404" s="49">
        <f>$AK404*R404</f>
        <v/>
      </c>
      <c r="U404" s="39" t="inlineStr">
        <is>
          <t>Stock SAP</t>
        </is>
      </c>
      <c r="V404" s="39" t="inlineStr">
        <is>
          <t>Descartables</t>
        </is>
      </c>
      <c r="W404" s="39" t="inlineStr">
        <is>
          <t>Dentro del alcance</t>
        </is>
      </c>
      <c r="X404" s="39" t="n"/>
      <c r="Y404" s="39" t="inlineStr">
        <is>
          <t>Sin recuento físico en el inventario de Avain</t>
        </is>
      </c>
      <c r="Z404" s="40" t="inlineStr">
        <is>
          <t>Sin recuento físico</t>
        </is>
      </c>
      <c r="AA404" s="39" t="n"/>
      <c r="AB404" s="39" t="n"/>
      <c r="AC404" s="39" t="n"/>
      <c r="AD404" s="39" t="n"/>
      <c r="AE404" s="39" t="n"/>
      <c r="AF404" s="39" t="n"/>
      <c r="AG404" s="39" t="n"/>
      <c r="AH404" s="51" t="n">
        <v>12</v>
      </c>
      <c r="AI404" s="51">
        <f>Q404</f>
        <v/>
      </c>
      <c r="AJ404" s="51">
        <f>$AH404-$AI404</f>
        <v/>
      </c>
      <c r="AK404" s="52" t="n">
        <v>350</v>
      </c>
      <c r="AL404" s="52">
        <f>$AJ404*$AK404</f>
        <v/>
      </c>
      <c r="AM404" s="52">
        <f>$AI404*$AK404</f>
        <v/>
      </c>
      <c r="AN404" s="39" t="n"/>
      <c r="AO404" s="39" t="n"/>
    </row>
    <row r="405">
      <c r="A405" s="5" t="inlineStr">
        <is>
          <t>2001551</t>
        </is>
      </c>
      <c r="B405" s="5" t="inlineStr">
        <is>
          <t>PROLONGADOR PT35 150CM</t>
        </is>
      </c>
      <c r="C405" s="5" t="n"/>
      <c r="D405" s="5" t="inlineStr">
        <is>
          <t>MDES</t>
        </is>
      </c>
      <c r="E405" s="5" t="inlineStr">
        <is>
          <t>ZDES</t>
        </is>
      </c>
      <c r="F405" s="5" t="inlineStr">
        <is>
          <t>1120</t>
        </is>
      </c>
      <c r="G405" s="5" t="inlineStr">
        <is>
          <t>2021</t>
        </is>
      </c>
      <c r="H405" s="5" t="inlineStr">
        <is>
          <t>C/U</t>
        </is>
      </c>
      <c r="I405" s="6" t="n">
        <v>12</v>
      </c>
      <c r="J405" s="6" t="n">
        <v>0</v>
      </c>
      <c r="K405" s="5" t="inlineStr">
        <is>
          <t>ARS</t>
        </is>
      </c>
      <c r="L405" s="48" t="n">
        <v>0</v>
      </c>
      <c r="M405" s="48" t="n">
        <v>9116.040000000001</v>
      </c>
      <c r="N405" s="5">
        <f>IFERROR(VLOOKUP(E405,[1]Total!$D$1:$M$446,10,0),0)</f>
        <v/>
      </c>
      <c r="O405" s="11">
        <f>M405/SUM($M$2:$M$679)</f>
        <v/>
      </c>
      <c r="P405" s="49">
        <f>IFERROR(M405/I405,0)</f>
        <v/>
      </c>
      <c r="Q405" s="50" t="n"/>
      <c r="R405" s="8">
        <f>I405-Q405</f>
        <v/>
      </c>
      <c r="S405" s="49">
        <f>$AK405*R405</f>
        <v/>
      </c>
      <c r="U405" s="39" t="inlineStr">
        <is>
          <t>Stock SAP</t>
        </is>
      </c>
      <c r="V405" s="39" t="inlineStr">
        <is>
          <t>Descartables</t>
        </is>
      </c>
      <c r="W405" s="39" t="inlineStr">
        <is>
          <t>Dentro del alcance</t>
        </is>
      </c>
      <c r="X405" s="39" t="n"/>
      <c r="Y405" s="39" t="inlineStr">
        <is>
          <t>Sin recuento físico en el inventario de Avain</t>
        </is>
      </c>
      <c r="Z405" s="40" t="inlineStr">
        <is>
          <t>Sin recuento físico</t>
        </is>
      </c>
      <c r="AA405" s="39" t="n"/>
      <c r="AB405" s="39" t="n"/>
      <c r="AC405" s="39" t="n"/>
      <c r="AD405" s="39" t="n"/>
      <c r="AE405" s="39" t="n"/>
      <c r="AF405" s="39" t="n"/>
      <c r="AG405" s="39" t="n"/>
      <c r="AH405" s="51" t="n">
        <v>12</v>
      </c>
      <c r="AI405" s="51">
        <f>Q405</f>
        <v/>
      </c>
      <c r="AJ405" s="51">
        <f>$AH405-$AI405</f>
        <v/>
      </c>
      <c r="AK405" s="52" t="n">
        <v>759.6700000000001</v>
      </c>
      <c r="AL405" s="52">
        <f>$AJ405*$AK405</f>
        <v/>
      </c>
      <c r="AM405" s="52">
        <f>$AI405*$AK405</f>
        <v/>
      </c>
      <c r="AN405" s="39" t="n"/>
      <c r="AO405" s="39" t="n"/>
    </row>
    <row r="406">
      <c r="A406" s="5" t="inlineStr">
        <is>
          <t>3001463</t>
        </is>
      </c>
      <c r="B406" s="5" t="inlineStr">
        <is>
          <t>CONJUNTO PRIMERA PIEL XL</t>
        </is>
      </c>
      <c r="C406" s="5" t="n"/>
      <c r="D406" s="5" t="inlineStr">
        <is>
          <t>INDU</t>
        </is>
      </c>
      <c r="E406" s="5" t="inlineStr">
        <is>
          <t>ZUNI</t>
        </is>
      </c>
      <c r="F406" s="5" t="inlineStr">
        <is>
          <t>1120</t>
        </is>
      </c>
      <c r="G406" s="5" t="inlineStr">
        <is>
          <t>2040</t>
        </is>
      </c>
      <c r="H406" s="5" t="inlineStr">
        <is>
          <t>C/U</t>
        </is>
      </c>
      <c r="I406" s="6" t="n">
        <v>12</v>
      </c>
      <c r="J406" s="6" t="n">
        <v>0</v>
      </c>
      <c r="K406" s="5" t="inlineStr">
        <is>
          <t>ARS</t>
        </is>
      </c>
      <c r="L406" s="48" t="n">
        <v>0</v>
      </c>
      <c r="M406" s="48" t="n">
        <v>280223.03</v>
      </c>
      <c r="N406" s="5">
        <f>IFERROR(VLOOKUP(E406,[1]Total!$D$1:$M$446,10,0),0)</f>
        <v/>
      </c>
      <c r="O406" s="11">
        <f>M406/SUM($M$2:$M$679)</f>
        <v/>
      </c>
      <c r="P406" s="49">
        <f>IFERROR(M406/I406,0)</f>
        <v/>
      </c>
      <c r="Q406" s="50" t="n"/>
      <c r="R406" s="8">
        <f>I406-Q406</f>
        <v/>
      </c>
      <c r="S406" s="49">
        <f>$AK406*R406</f>
        <v/>
      </c>
      <c r="U406" s="39" t="inlineStr">
        <is>
          <t>Stock SAP</t>
        </is>
      </c>
      <c r="V406" s="39" t="inlineStr">
        <is>
          <t>Uniformes</t>
        </is>
      </c>
      <c r="W406" s="39" t="inlineStr">
        <is>
          <t>Fuera del alcance</t>
        </is>
      </c>
      <c r="X406" s="39" t="n"/>
      <c r="Y406" s="39" t="inlineStr">
        <is>
          <t>No aplica: uniformes, clasificación que el inventario físico de Farmacia no releva</t>
        </is>
      </c>
      <c r="Z406" s="40" t="inlineStr">
        <is>
          <t>Fuera del alcance del inventario físico</t>
        </is>
      </c>
      <c r="AA406" s="39" t="n"/>
      <c r="AB406" s="39" t="n"/>
      <c r="AC406" s="39" t="n"/>
      <c r="AD406" s="39" t="n"/>
      <c r="AE406" s="39" t="n"/>
      <c r="AF406" s="39" t="n"/>
      <c r="AG406" s="39" t="n"/>
      <c r="AH406" s="51" t="n">
        <v>12</v>
      </c>
      <c r="AI406" s="51">
        <f>Q406</f>
        <v/>
      </c>
      <c r="AJ406" s="51">
        <f>$AH406-$AI406</f>
        <v/>
      </c>
      <c r="AK406" s="52" t="n">
        <v>23351.91916666667</v>
      </c>
      <c r="AL406" s="52">
        <f>$AJ406*$AK406</f>
        <v/>
      </c>
      <c r="AM406" s="52">
        <f>$AI406*$AK406</f>
        <v/>
      </c>
      <c r="AN406" s="39" t="n"/>
      <c r="AO406" s="39" t="n"/>
    </row>
    <row r="407">
      <c r="A407" s="5" t="inlineStr">
        <is>
          <t>3001543</t>
        </is>
      </c>
      <c r="B407" s="5" t="inlineStr">
        <is>
          <t>CAMPERA DE POLAR C/LOGO + REFLEC XXL</t>
        </is>
      </c>
      <c r="C407" s="5" t="n"/>
      <c r="D407" s="5" t="inlineStr">
        <is>
          <t>INDU</t>
        </is>
      </c>
      <c r="E407" s="5" t="inlineStr">
        <is>
          <t>ZUNI</t>
        </is>
      </c>
      <c r="F407" s="5" t="inlineStr">
        <is>
          <t>1120</t>
        </is>
      </c>
      <c r="G407" s="5" t="inlineStr">
        <is>
          <t>2040</t>
        </is>
      </c>
      <c r="H407" s="5" t="inlineStr">
        <is>
          <t>C/U</t>
        </is>
      </c>
      <c r="I407" s="6" t="n">
        <v>12</v>
      </c>
      <c r="J407" s="6" t="n">
        <v>0</v>
      </c>
      <c r="K407" s="5" t="inlineStr">
        <is>
          <t>ARS</t>
        </is>
      </c>
      <c r="L407" s="48" t="n">
        <v>0</v>
      </c>
      <c r="M407" s="48" t="n">
        <v>458506.76</v>
      </c>
      <c r="N407" s="5">
        <f>IFERROR(VLOOKUP(E407,[1]Total!$D$1:$M$446,10,0),0)</f>
        <v/>
      </c>
      <c r="O407" s="11">
        <f>M407/SUM($M$2:$M$679)</f>
        <v/>
      </c>
      <c r="P407" s="49">
        <f>IFERROR(M407/I407,0)</f>
        <v/>
      </c>
      <c r="Q407" s="50" t="n"/>
      <c r="R407" s="8">
        <f>I407-Q407</f>
        <v/>
      </c>
      <c r="S407" s="49">
        <f>$AK407*R407</f>
        <v/>
      </c>
      <c r="U407" s="39" t="inlineStr">
        <is>
          <t>Stock SAP</t>
        </is>
      </c>
      <c r="V407" s="39" t="inlineStr">
        <is>
          <t>Uniformes</t>
        </is>
      </c>
      <c r="W407" s="39" t="inlineStr">
        <is>
          <t>Fuera del alcance</t>
        </is>
      </c>
      <c r="X407" s="39" t="n"/>
      <c r="Y407" s="39" t="inlineStr">
        <is>
          <t>No aplica: uniformes, clasificación que el inventario físico de Farmacia no releva</t>
        </is>
      </c>
      <c r="Z407" s="40" t="inlineStr">
        <is>
          <t>Fuera del alcance del inventario físico</t>
        </is>
      </c>
      <c r="AA407" s="39" t="n"/>
      <c r="AB407" s="39" t="n"/>
      <c r="AC407" s="39" t="n"/>
      <c r="AD407" s="39" t="n"/>
      <c r="AE407" s="39" t="n"/>
      <c r="AF407" s="39" t="n"/>
      <c r="AG407" s="39" t="n"/>
      <c r="AH407" s="51" t="n">
        <v>12</v>
      </c>
      <c r="AI407" s="51">
        <f>Q407</f>
        <v/>
      </c>
      <c r="AJ407" s="51">
        <f>$AH407-$AI407</f>
        <v/>
      </c>
      <c r="AK407" s="52" t="n">
        <v>38208.89666666667</v>
      </c>
      <c r="AL407" s="52">
        <f>$AJ407*$AK407</f>
        <v/>
      </c>
      <c r="AM407" s="52">
        <f>$AI407*$AK407</f>
        <v/>
      </c>
      <c r="AN407" s="39" t="n"/>
      <c r="AO407" s="39" t="n"/>
    </row>
    <row r="408">
      <c r="A408" s="5" t="inlineStr">
        <is>
          <t>1000561</t>
        </is>
      </c>
      <c r="B408" s="5" t="inlineStr">
        <is>
          <t>ACETILCISTEINA 600MG COMP</t>
        </is>
      </c>
      <c r="C408" s="5" t="inlineStr">
        <is>
          <t>50408</t>
        </is>
      </c>
      <c r="D408" s="5" t="inlineStr">
        <is>
          <t>033</t>
        </is>
      </c>
      <c r="E408" s="5" t="inlineStr">
        <is>
          <t>ZMED</t>
        </is>
      </c>
      <c r="F408" s="5" t="inlineStr">
        <is>
          <t>1120</t>
        </is>
      </c>
      <c r="G408" s="5" t="inlineStr">
        <is>
          <t>2021</t>
        </is>
      </c>
      <c r="H408" s="5" t="inlineStr">
        <is>
          <t>C/U</t>
        </is>
      </c>
      <c r="I408" s="6" t="n">
        <v>11</v>
      </c>
      <c r="J408" s="6" t="n">
        <v>0</v>
      </c>
      <c r="K408" s="5" t="inlineStr">
        <is>
          <t>ARS</t>
        </is>
      </c>
      <c r="L408" s="48" t="n">
        <v>0</v>
      </c>
      <c r="M408" s="48" t="n">
        <v>10077.17</v>
      </c>
      <c r="N408" s="5">
        <f>IFERROR(VLOOKUP(E408,[1]Total!$D$1:$M$446,10,0),0)</f>
        <v/>
      </c>
      <c r="O408" s="11">
        <f>M408/SUM($M$2:$M$679)</f>
        <v/>
      </c>
      <c r="P408" s="49">
        <f>IFERROR(M408/I408,0)</f>
        <v/>
      </c>
      <c r="Q408" s="50" t="n"/>
      <c r="R408" s="8">
        <f>I408-Q408</f>
        <v/>
      </c>
      <c r="S408" s="49">
        <f>$AK408*R408</f>
        <v/>
      </c>
      <c r="U408" s="39" t="inlineStr">
        <is>
          <t>Stock SAP</t>
        </is>
      </c>
      <c r="V408" s="39" t="inlineStr">
        <is>
          <t>Medicamentos</t>
        </is>
      </c>
      <c r="W408" s="39" t="inlineStr">
        <is>
          <t>Dentro del alcance</t>
        </is>
      </c>
      <c r="X408" s="38" t="inlineStr">
        <is>
          <t>Baja</t>
        </is>
      </c>
      <c r="Y408" s="39" t="inlineStr">
        <is>
          <t>Homologado – confianza Baja – pendiente de validación</t>
        </is>
      </c>
      <c r="Z408" s="38" t="inlineStr">
        <is>
          <t>Dar de baja en SAP</t>
        </is>
      </c>
      <c r="AA408" s="39" t="inlineStr">
        <is>
          <t>MED139</t>
        </is>
      </c>
      <c r="AB408" s="39" t="inlineStr">
        <is>
          <t>N-Acetilcisteina 600 COMP/SOBRE EFERV</t>
        </is>
      </c>
      <c r="AC408" s="39" t="inlineStr">
        <is>
          <t>Cruce por nomenclatura SAP</t>
        </is>
      </c>
      <c r="AD408" s="39" t="inlineStr">
        <is>
          <t>No</t>
        </is>
      </c>
      <c r="AE408" s="39" t="n"/>
      <c r="AF408" s="39" t="inlineStr">
        <is>
          <t>No</t>
        </is>
      </c>
      <c r="AG408" s="39" t="n"/>
      <c r="AH408" s="51" t="n"/>
      <c r="AI408" s="51" t="n"/>
      <c r="AJ408" s="51" t="n"/>
      <c r="AK408" s="52" t="n">
        <v>916.1061946902655</v>
      </c>
      <c r="AL408" s="52" t="n"/>
      <c r="AM408" s="52" t="n"/>
      <c r="AN408" s="39" t="n"/>
      <c r="AO408" s="39" t="inlineStr">
        <is>
          <t>La cantidad física del material se imputó en la fila 79 (primera fila del material). Cruce por nomenclatura: una nomenclatura no informa dosis; similitud 0.70. El material ocupa 2 filas en la hoja 1120 SJ (lote/almacén). La cantidad SAP y la física de esta vista son el total del material.</t>
        </is>
      </c>
    </row>
    <row r="409">
      <c r="A409" s="5" t="inlineStr">
        <is>
          <t>3000914</t>
        </is>
      </c>
      <c r="B409" s="5" t="inlineStr">
        <is>
          <t>BOTIN DE SEGURIDAD T42</t>
        </is>
      </c>
      <c r="C409" s="5" t="n"/>
      <c r="D409" s="5" t="inlineStr">
        <is>
          <t>INDU</t>
        </is>
      </c>
      <c r="E409" s="5" t="inlineStr">
        <is>
          <t>ZUNI</t>
        </is>
      </c>
      <c r="F409" s="5" t="inlineStr">
        <is>
          <t>1120</t>
        </is>
      </c>
      <c r="G409" s="5" t="inlineStr">
        <is>
          <t>2040</t>
        </is>
      </c>
      <c r="H409" s="5" t="inlineStr">
        <is>
          <t>C/U</t>
        </is>
      </c>
      <c r="I409" s="6" t="n">
        <v>11</v>
      </c>
      <c r="J409" s="6" t="n">
        <v>0</v>
      </c>
      <c r="K409" s="5" t="inlineStr">
        <is>
          <t>ARS</t>
        </is>
      </c>
      <c r="L409" s="48" t="n">
        <v>0</v>
      </c>
      <c r="M409" s="48" t="n">
        <v>1373780.24</v>
      </c>
      <c r="N409" s="5">
        <f>IFERROR(VLOOKUP(E409,[1]Total!$D$1:$M$446,10,0),0)</f>
        <v/>
      </c>
      <c r="O409" s="11">
        <f>M409/SUM($M$2:$M$679)</f>
        <v/>
      </c>
      <c r="P409" s="49">
        <f>IFERROR(M409/I409,0)</f>
        <v/>
      </c>
      <c r="Q409" s="50" t="n"/>
      <c r="R409" s="8">
        <f>I409-Q409</f>
        <v/>
      </c>
      <c r="S409" s="49">
        <f>$AK409*R409</f>
        <v/>
      </c>
      <c r="U409" s="39" t="inlineStr">
        <is>
          <t>Stock SAP</t>
        </is>
      </c>
      <c r="V409" s="39" t="inlineStr">
        <is>
          <t>Uniformes</t>
        </is>
      </c>
      <c r="W409" s="39" t="inlineStr">
        <is>
          <t>Fuera del alcance</t>
        </is>
      </c>
      <c r="X409" s="39" t="n"/>
      <c r="Y409" s="39" t="inlineStr">
        <is>
          <t>No aplica: uniformes, clasificación que el inventario físico de Farmacia no releva</t>
        </is>
      </c>
      <c r="Z409" s="40" t="inlineStr">
        <is>
          <t>Fuera del alcance del inventario físico</t>
        </is>
      </c>
      <c r="AA409" s="39" t="n"/>
      <c r="AB409" s="39" t="n"/>
      <c r="AC409" s="39" t="n"/>
      <c r="AD409" s="39" t="n"/>
      <c r="AE409" s="39" t="n"/>
      <c r="AF409" s="39" t="n"/>
      <c r="AG409" s="39" t="n"/>
      <c r="AH409" s="51" t="n">
        <v>11</v>
      </c>
      <c r="AI409" s="51">
        <f>Q409</f>
        <v/>
      </c>
      <c r="AJ409" s="51">
        <f>$AH409-$AI409</f>
        <v/>
      </c>
      <c r="AK409" s="52" t="n">
        <v>124889.1127272727</v>
      </c>
      <c r="AL409" s="52">
        <f>$AJ409*$AK409</f>
        <v/>
      </c>
      <c r="AM409" s="52">
        <f>$AI409*$AK409</f>
        <v/>
      </c>
      <c r="AN409" s="39" t="n"/>
      <c r="AO409" s="39" t="n"/>
    </row>
    <row r="410">
      <c r="A410" s="5" t="inlineStr">
        <is>
          <t>1000005</t>
        </is>
      </c>
      <c r="B410" s="5" t="inlineStr">
        <is>
          <t>AMIODARONA 150MG AMPOLLA DE 3 ML INYEC</t>
        </is>
      </c>
      <c r="C410" s="5" t="inlineStr">
        <is>
          <t>15555</t>
        </is>
      </c>
      <c r="D410" s="5" t="inlineStr">
        <is>
          <t>033</t>
        </is>
      </c>
      <c r="E410" s="5" t="inlineStr">
        <is>
          <t>ZMED</t>
        </is>
      </c>
      <c r="F410" s="5" t="inlineStr">
        <is>
          <t>1120</t>
        </is>
      </c>
      <c r="G410" s="5" t="inlineStr">
        <is>
          <t>2021</t>
        </is>
      </c>
      <c r="H410" s="5" t="inlineStr">
        <is>
          <t>C/U</t>
        </is>
      </c>
      <c r="I410" s="6" t="n">
        <v>10</v>
      </c>
      <c r="J410" s="6" t="n">
        <v>0</v>
      </c>
      <c r="K410" s="5" t="inlineStr">
        <is>
          <t>ARS</t>
        </is>
      </c>
      <c r="L410" s="48" t="n">
        <v>0</v>
      </c>
      <c r="M410" s="48" t="n">
        <v>19834.74</v>
      </c>
      <c r="N410" s="5">
        <f>IFERROR(VLOOKUP(E410,[1]Total!$D$1:$M$446,10,0),0)</f>
        <v/>
      </c>
      <c r="O410" s="11">
        <f>M410/SUM($M$2:$M$679)</f>
        <v/>
      </c>
      <c r="P410" s="49">
        <f>IFERROR(M410/I410,0)</f>
        <v/>
      </c>
      <c r="Q410" s="50" t="n"/>
      <c r="R410" s="8">
        <f>I410-Q410</f>
        <v/>
      </c>
      <c r="S410" s="49">
        <f>$AK410*R410</f>
        <v/>
      </c>
      <c r="U410" s="39" t="inlineStr">
        <is>
          <t>Stock SAP</t>
        </is>
      </c>
      <c r="V410" s="39" t="inlineStr">
        <is>
          <t>Medicamentos</t>
        </is>
      </c>
      <c r="W410" s="39" t="inlineStr">
        <is>
          <t>Dentro del alcance</t>
        </is>
      </c>
      <c r="X410" s="37" t="inlineStr">
        <is>
          <t>Alta</t>
        </is>
      </c>
      <c r="Y410" s="39" t="inlineStr">
        <is>
          <t>Homologado – confianza Alta</t>
        </is>
      </c>
      <c r="Z410" s="37" t="inlineStr">
        <is>
          <t>Dar de alta en SAP</t>
        </is>
      </c>
      <c r="AA410" s="39" t="inlineStr">
        <is>
          <t>MED11</t>
        </is>
      </c>
      <c r="AB410" s="39" t="inlineStr">
        <is>
          <t>Amiodarona 150 mg Amp x 3 ml</t>
        </is>
      </c>
      <c r="AC410" s="39" t="inlineStr">
        <is>
          <t>Homologación por código Avain (master M03-003)</t>
        </is>
      </c>
      <c r="AD410" s="39" t="inlineStr">
        <is>
          <t>No</t>
        </is>
      </c>
      <c r="AE410" s="39" t="n"/>
      <c r="AF410" s="39" t="inlineStr">
        <is>
          <t>Sí</t>
        </is>
      </c>
      <c r="AG410" s="39" t="inlineStr">
        <is>
          <t>M03-003</t>
        </is>
      </c>
      <c r="AH410" s="51" t="n"/>
      <c r="AI410" s="51" t="n"/>
      <c r="AJ410" s="51" t="n"/>
      <c r="AK410" s="52" t="n">
        <v>1983.474363636364</v>
      </c>
      <c r="AL410" s="52" t="n"/>
      <c r="AM410" s="52" t="n"/>
      <c r="AN410" s="39" t="n"/>
      <c r="AO410" s="39" t="inlineStr">
        <is>
          <t>La cantidad física del material se imputó en la fila 309 (primera fila del material). Homologación: confianza base Alta + confianza SAP Alta → Alta. El material ocupa 3 filas en la hoja 1120 SJ (lote/almacén). La cantidad SAP y la física de esta vista son el total del material.</t>
        </is>
      </c>
    </row>
    <row r="411">
      <c r="A411" s="5" t="inlineStr">
        <is>
          <t>1000022</t>
        </is>
      </c>
      <c r="B411" s="5" t="inlineStr">
        <is>
          <t>DIPIRONA 1G AMPOLLA DE 2ML INYECTABLE</t>
        </is>
      </c>
      <c r="C411" s="5" t="inlineStr">
        <is>
          <t>C0402</t>
        </is>
      </c>
      <c r="D411" s="5" t="inlineStr">
        <is>
          <t>033</t>
        </is>
      </c>
      <c r="E411" s="5" t="inlineStr">
        <is>
          <t>ZMED</t>
        </is>
      </c>
      <c r="F411" s="5" t="inlineStr">
        <is>
          <t>1120</t>
        </is>
      </c>
      <c r="G411" s="5" t="inlineStr">
        <is>
          <t>2021</t>
        </is>
      </c>
      <c r="H411" s="5" t="inlineStr">
        <is>
          <t>C/U</t>
        </is>
      </c>
      <c r="I411" s="6" t="n">
        <v>10</v>
      </c>
      <c r="J411" s="6" t="n">
        <v>0</v>
      </c>
      <c r="K411" s="5" t="inlineStr">
        <is>
          <t>ARS</t>
        </is>
      </c>
      <c r="L411" s="48" t="n">
        <v>0</v>
      </c>
      <c r="M411" s="48" t="n">
        <v>5902.96</v>
      </c>
      <c r="N411" s="5">
        <f>IFERROR(VLOOKUP(E411,[1]Total!$D$1:$M$446,10,0),0)</f>
        <v/>
      </c>
      <c r="O411" s="11">
        <f>M411/SUM($M$2:$M$679)</f>
        <v/>
      </c>
      <c r="P411" s="49">
        <f>IFERROR(M411/I411,0)</f>
        <v/>
      </c>
      <c r="Q411" s="50" t="n"/>
      <c r="R411" s="8">
        <f>I411-Q411</f>
        <v/>
      </c>
      <c r="S411" s="49">
        <f>$AK411*R411</f>
        <v/>
      </c>
      <c r="U411" s="39" t="inlineStr">
        <is>
          <t>Stock SAP</t>
        </is>
      </c>
      <c r="V411" s="39" t="inlineStr">
        <is>
          <t>Medicamentos</t>
        </is>
      </c>
      <c r="W411" s="39" t="inlineStr">
        <is>
          <t>Dentro del alcance</t>
        </is>
      </c>
      <c r="X411" s="37" t="inlineStr">
        <is>
          <t>Alta</t>
        </is>
      </c>
      <c r="Y411" s="39" t="inlineStr">
        <is>
          <t>Homologado – confianza Alta</t>
        </is>
      </c>
      <c r="Z411" s="38" t="inlineStr">
        <is>
          <t>Dar de baja en SAP</t>
        </is>
      </c>
      <c r="AA411" s="39" t="inlineStr">
        <is>
          <t>MED69</t>
        </is>
      </c>
      <c r="AB411" s="39" t="inlineStr">
        <is>
          <t>Dipirona 1gr Amp x 2 ml</t>
        </is>
      </c>
      <c r="AC411" s="39" t="inlineStr">
        <is>
          <t>Cruce por nomenclatura SAP</t>
        </is>
      </c>
      <c r="AD411" s="39" t="inlineStr">
        <is>
          <t>No</t>
        </is>
      </c>
      <c r="AE411" s="39" t="n"/>
      <c r="AF411" s="39" t="inlineStr">
        <is>
          <t>Sí</t>
        </is>
      </c>
      <c r="AG411" s="39" t="n"/>
      <c r="AH411" s="51" t="n"/>
      <c r="AI411" s="51" t="n"/>
      <c r="AJ411" s="51" t="n"/>
      <c r="AK411" s="52" t="n">
        <v>590.2961940298508</v>
      </c>
      <c r="AL411" s="52" t="n"/>
      <c r="AM411" s="52" t="n"/>
      <c r="AN411" s="39" t="n"/>
      <c r="AO411" s="39" t="inlineStr">
        <is>
          <t>La cantidad física del material se imputó en la fila 36 (primera fila del material). Cruce por nomenclatura: dosis coincide; similitud 0.77. El material ocupa 4 filas en la hoja 1120 SJ (lote/almacén). La cantidad SAP y la física de esta vista son el total del material.</t>
        </is>
      </c>
    </row>
    <row r="412">
      <c r="A412" s="5" t="inlineStr">
        <is>
          <t>1000045</t>
        </is>
      </c>
      <c r="B412" s="5" t="inlineStr">
        <is>
          <t>DICLOFENAC 75MG AMPOLLA 3ML</t>
        </is>
      </c>
      <c r="C412" s="5" t="inlineStr">
        <is>
          <t>724-016</t>
        </is>
      </c>
      <c r="D412" s="5" t="inlineStr">
        <is>
          <t>033</t>
        </is>
      </c>
      <c r="E412" s="5" t="inlineStr">
        <is>
          <t>ZMED</t>
        </is>
      </c>
      <c r="F412" s="5" t="inlineStr">
        <is>
          <t>1120</t>
        </is>
      </c>
      <c r="G412" s="5" t="inlineStr">
        <is>
          <t>2021</t>
        </is>
      </c>
      <c r="H412" s="5" t="inlineStr">
        <is>
          <t>C/U</t>
        </is>
      </c>
      <c r="I412" s="6" t="n">
        <v>10</v>
      </c>
      <c r="J412" s="6" t="n">
        <v>0</v>
      </c>
      <c r="K412" s="5" t="inlineStr">
        <is>
          <t>ARS</t>
        </is>
      </c>
      <c r="L412" s="48" t="n">
        <v>0</v>
      </c>
      <c r="M412" s="48" t="n">
        <v>5278.9</v>
      </c>
      <c r="N412" s="5">
        <f>IFERROR(VLOOKUP(E412,[1]Total!$D$1:$M$446,10,0),0)</f>
        <v/>
      </c>
      <c r="O412" s="11">
        <f>M412/SUM($M$2:$M$679)</f>
        <v/>
      </c>
      <c r="P412" s="49">
        <f>IFERROR(M412/I412,0)</f>
        <v/>
      </c>
      <c r="Q412" s="50" t="n"/>
      <c r="R412" s="8">
        <f>I412-Q412</f>
        <v/>
      </c>
      <c r="S412" s="49">
        <f>$AK412*R412</f>
        <v/>
      </c>
      <c r="U412" s="39" t="inlineStr">
        <is>
          <t>Stock SAP</t>
        </is>
      </c>
      <c r="V412" s="39" t="inlineStr">
        <is>
          <t>Medicamentos</t>
        </is>
      </c>
      <c r="W412" s="39" t="inlineStr">
        <is>
          <t>Dentro del alcance</t>
        </is>
      </c>
      <c r="X412" s="37" t="inlineStr">
        <is>
          <t>Alta</t>
        </is>
      </c>
      <c r="Y412" s="39" t="inlineStr">
        <is>
          <t>Homologado – confianza Alta</t>
        </is>
      </c>
      <c r="Z412" s="38" t="inlineStr">
        <is>
          <t>Dar de baja en SAP</t>
        </is>
      </c>
      <c r="AA412" s="39" t="inlineStr">
        <is>
          <t>MED62</t>
        </is>
      </c>
      <c r="AB412" s="39" t="inlineStr">
        <is>
          <t>Diclofenac 75mg Amp x 3ml</t>
        </is>
      </c>
      <c r="AC412" s="39" t="inlineStr">
        <is>
          <t>Homologación por código Avain (master M01-003)</t>
        </is>
      </c>
      <c r="AD412" s="39" t="inlineStr">
        <is>
          <t>No</t>
        </is>
      </c>
      <c r="AE412" s="39" t="n"/>
      <c r="AF412" s="39" t="inlineStr">
        <is>
          <t>Sí</t>
        </is>
      </c>
      <c r="AG412" s="39" t="inlineStr">
        <is>
          <t>M01-003</t>
        </is>
      </c>
      <c r="AH412" s="51" t="n"/>
      <c r="AI412" s="51" t="n"/>
      <c r="AJ412" s="51" t="n"/>
      <c r="AK412" s="52" t="n">
        <v>527.8899489535477</v>
      </c>
      <c r="AL412" s="52" t="n"/>
      <c r="AM412" s="52" t="n"/>
      <c r="AN412" s="39" t="n"/>
      <c r="AO412" s="39" t="inlineStr">
        <is>
          <t>La cantidad física del material se imputó en la fila 32 (primera fila del material). Homologación: confianza base Alta + confianza SAP Alta → Alta. El material ocupa 7 filas en la hoja 1120 SJ (lote/almacén). La cantidad SAP y la física de esta vista son el total del material.</t>
        </is>
      </c>
    </row>
    <row r="413">
      <c r="A413" s="5" t="inlineStr">
        <is>
          <t>1000059</t>
        </is>
      </c>
      <c r="B413" s="5" t="inlineStr">
        <is>
          <t>BUTIL BROMURO DE HIOSCINA 20MG AMPOLLA</t>
        </is>
      </c>
      <c r="C413" s="5" t="inlineStr">
        <is>
          <t>15730</t>
        </is>
      </c>
      <c r="D413" s="5" t="inlineStr">
        <is>
          <t>033</t>
        </is>
      </c>
      <c r="E413" s="5" t="inlineStr">
        <is>
          <t>ZMED</t>
        </is>
      </c>
      <c r="F413" s="5" t="inlineStr">
        <is>
          <t>1120</t>
        </is>
      </c>
      <c r="G413" s="5" t="inlineStr">
        <is>
          <t>2021</t>
        </is>
      </c>
      <c r="H413" s="5" t="inlineStr">
        <is>
          <t>C/U</t>
        </is>
      </c>
      <c r="I413" s="6" t="n">
        <v>10</v>
      </c>
      <c r="J413" s="6" t="n">
        <v>0</v>
      </c>
      <c r="K413" s="5" t="inlineStr">
        <is>
          <t>ARS</t>
        </is>
      </c>
      <c r="L413" s="48" t="n">
        <v>0</v>
      </c>
      <c r="M413" s="48" t="n">
        <v>5374.24</v>
      </c>
      <c r="N413" s="5">
        <f>IFERROR(VLOOKUP(E413,[1]Total!$D$1:$M$446,10,0),0)</f>
        <v/>
      </c>
      <c r="O413" s="11">
        <f>M413/SUM($M$2:$M$679)</f>
        <v/>
      </c>
      <c r="P413" s="49">
        <f>IFERROR(M413/I413,0)</f>
        <v/>
      </c>
      <c r="Q413" s="50" t="n"/>
      <c r="R413" s="8">
        <f>I413-Q413</f>
        <v/>
      </c>
      <c r="S413" s="49">
        <f>$AK413*R413</f>
        <v/>
      </c>
      <c r="U413" s="39" t="inlineStr">
        <is>
          <t>Stock SAP</t>
        </is>
      </c>
      <c r="V413" s="39" t="inlineStr">
        <is>
          <t>Medicamentos</t>
        </is>
      </c>
      <c r="W413" s="39" t="inlineStr">
        <is>
          <t>Dentro del alcance</t>
        </is>
      </c>
      <c r="X413" s="42" t="inlineStr">
        <is>
          <t>Media</t>
        </is>
      </c>
      <c r="Y413" s="39" t="inlineStr">
        <is>
          <t>Homologado – confianza Media – pendiente de validación</t>
        </is>
      </c>
      <c r="Z413" s="38" t="inlineStr">
        <is>
          <t>Dar de baja en SAP</t>
        </is>
      </c>
      <c r="AA413" s="39" t="inlineStr">
        <is>
          <t>MED100</t>
        </is>
      </c>
      <c r="AB413" s="39" t="inlineStr">
        <is>
          <t>Hioscina x 20 mg Amp x 1 ml</t>
        </is>
      </c>
      <c r="AC413" s="39" t="inlineStr">
        <is>
          <t>Homologación por código Avain (master M08-003)</t>
        </is>
      </c>
      <c r="AD413" s="39" t="inlineStr">
        <is>
          <t>No</t>
        </is>
      </c>
      <c r="AE413" s="39" t="n"/>
      <c r="AF413" s="39" t="inlineStr">
        <is>
          <t>Sí</t>
        </is>
      </c>
      <c r="AG413" s="39" t="inlineStr">
        <is>
          <t>M08-003</t>
        </is>
      </c>
      <c r="AH413" s="51" t="n"/>
      <c r="AI413" s="51" t="n"/>
      <c r="AJ413" s="51" t="n"/>
      <c r="AK413" s="52" t="n">
        <v>537.4241166666667</v>
      </c>
      <c r="AL413" s="52" t="n"/>
      <c r="AM413" s="52" t="n"/>
      <c r="AN413" s="39" t="n"/>
      <c r="AO413" s="39" t="inlineStr">
        <is>
          <t>La cantidad física del material se imputó en la fila 56 (primera fila del material). Homologación: confianza base Media + confianza SAP Alta → Media. El material ocupa 6 filas en la hoja 1120 SJ (lote/almacén). La cantidad SAP y la física de esta vista son el total del material.</t>
        </is>
      </c>
    </row>
    <row r="414">
      <c r="A414" s="5" t="inlineStr">
        <is>
          <t>1000059</t>
        </is>
      </c>
      <c r="B414" s="5" t="inlineStr">
        <is>
          <t>BUTIL BROMURO DE HIOSCINA 20MG AMPOLLA</t>
        </is>
      </c>
      <c r="C414" s="5" t="inlineStr">
        <is>
          <t>178-963</t>
        </is>
      </c>
      <c r="D414" s="5" t="inlineStr">
        <is>
          <t>033</t>
        </is>
      </c>
      <c r="E414" s="5" t="inlineStr">
        <is>
          <t>ZMED</t>
        </is>
      </c>
      <c r="F414" s="5" t="inlineStr">
        <is>
          <t>1120</t>
        </is>
      </c>
      <c r="G414" s="5" t="inlineStr">
        <is>
          <t>2021</t>
        </is>
      </c>
      <c r="H414" s="5" t="inlineStr">
        <is>
          <t>C/U</t>
        </is>
      </c>
      <c r="I414" s="6" t="n">
        <v>10</v>
      </c>
      <c r="J414" s="6" t="n">
        <v>0</v>
      </c>
      <c r="K414" s="5" t="inlineStr">
        <is>
          <t>ARS</t>
        </is>
      </c>
      <c r="L414" s="48" t="n">
        <v>0</v>
      </c>
      <c r="M414" s="48" t="n">
        <v>5374.24</v>
      </c>
      <c r="N414" s="5">
        <f>IFERROR(VLOOKUP(E414,[1]Total!$D$1:$M$446,10,0),0)</f>
        <v/>
      </c>
      <c r="O414" s="11">
        <f>M414/SUM($M$2:$M$679)</f>
        <v/>
      </c>
      <c r="P414" s="49">
        <f>IFERROR(M414/I414,0)</f>
        <v/>
      </c>
      <c r="Q414" s="50" t="n"/>
      <c r="R414" s="8">
        <f>I414-Q414</f>
        <v/>
      </c>
      <c r="S414" s="49">
        <f>$AK414*R414</f>
        <v/>
      </c>
      <c r="U414" s="39" t="inlineStr">
        <is>
          <t>Stock SAP</t>
        </is>
      </c>
      <c r="V414" s="39" t="inlineStr">
        <is>
          <t>Medicamentos</t>
        </is>
      </c>
      <c r="W414" s="39" t="inlineStr">
        <is>
          <t>Dentro del alcance</t>
        </is>
      </c>
      <c r="X414" s="42" t="inlineStr">
        <is>
          <t>Media</t>
        </is>
      </c>
      <c r="Y414" s="39" t="inlineStr">
        <is>
          <t>Homologado – confianza Media – pendiente de validación</t>
        </is>
      </c>
      <c r="Z414" s="38" t="inlineStr">
        <is>
          <t>Dar de baja en SAP</t>
        </is>
      </c>
      <c r="AA414" s="39" t="inlineStr">
        <is>
          <t>MED100</t>
        </is>
      </c>
      <c r="AB414" s="39" t="inlineStr">
        <is>
          <t>Hioscina x 20 mg Amp x 1 ml</t>
        </is>
      </c>
      <c r="AC414" s="39" t="inlineStr">
        <is>
          <t>Homologación por código Avain (master M08-003)</t>
        </is>
      </c>
      <c r="AD414" s="39" t="inlineStr">
        <is>
          <t>No</t>
        </is>
      </c>
      <c r="AE414" s="39" t="n"/>
      <c r="AF414" s="39" t="inlineStr">
        <is>
          <t>Sí</t>
        </is>
      </c>
      <c r="AG414" s="39" t="inlineStr">
        <is>
          <t>M08-003</t>
        </is>
      </c>
      <c r="AH414" s="51" t="n"/>
      <c r="AI414" s="51" t="n"/>
      <c r="AJ414" s="51" t="n"/>
      <c r="AK414" s="52" t="n">
        <v>537.4241166666667</v>
      </c>
      <c r="AL414" s="52" t="n"/>
      <c r="AM414" s="52" t="n"/>
      <c r="AN414" s="39" t="n"/>
      <c r="AO414" s="39" t="inlineStr">
        <is>
          <t>La cantidad física del material se imputó en la fila 56 (primera fila del material). Homologación: confianza base Media + confianza SAP Alta → Media. El material ocupa 6 filas en la hoja 1120 SJ (lote/almacén). La cantidad SAP y la física de esta vista son el total del material.</t>
        </is>
      </c>
    </row>
    <row r="415">
      <c r="A415" s="5" t="inlineStr">
        <is>
          <t>1000093</t>
        </is>
      </c>
      <c r="B415" s="5" t="inlineStr">
        <is>
          <t>SALBUTAMOL 0,5% GOTAS FRASCO DE 20ML</t>
        </is>
      </c>
      <c r="C415" s="5" t="inlineStr">
        <is>
          <t>03202</t>
        </is>
      </c>
      <c r="D415" s="5" t="inlineStr">
        <is>
          <t>033</t>
        </is>
      </c>
      <c r="E415" s="5" t="inlineStr">
        <is>
          <t>ZMED</t>
        </is>
      </c>
      <c r="F415" s="5" t="inlineStr">
        <is>
          <t>1120</t>
        </is>
      </c>
      <c r="G415" s="5" t="inlineStr">
        <is>
          <t>2010</t>
        </is>
      </c>
      <c r="H415" s="5" t="inlineStr">
        <is>
          <t>C/U</t>
        </is>
      </c>
      <c r="I415" s="6" t="n">
        <v>10</v>
      </c>
      <c r="J415" s="6" t="n">
        <v>0</v>
      </c>
      <c r="K415" s="5" t="inlineStr">
        <is>
          <t>ARS</t>
        </is>
      </c>
      <c r="L415" s="48" t="n">
        <v>0</v>
      </c>
      <c r="M415" s="48" t="n">
        <v>7884.18</v>
      </c>
      <c r="N415" s="5">
        <f>IFERROR(VLOOKUP(E415,[1]Total!$D$1:$M$446,10,0),0)</f>
        <v/>
      </c>
      <c r="O415" s="11">
        <f>M415/SUM($M$2:$M$679)</f>
        <v/>
      </c>
      <c r="P415" s="49">
        <f>IFERROR(M415/I415,0)</f>
        <v/>
      </c>
      <c r="Q415" s="50" t="n">
        <v>3</v>
      </c>
      <c r="R415" s="8">
        <f>I415-Q415</f>
        <v/>
      </c>
      <c r="S415" s="49">
        <f>$AK415*R415</f>
        <v/>
      </c>
      <c r="U415" s="39" t="inlineStr">
        <is>
          <t>Stock SAP</t>
        </is>
      </c>
      <c r="V415" s="39" t="inlineStr">
        <is>
          <t>Medicamentos</t>
        </is>
      </c>
      <c r="W415" s="39" t="inlineStr">
        <is>
          <t>Dentro del alcance</t>
        </is>
      </c>
      <c r="X415" s="38" t="inlineStr">
        <is>
          <t>Baja</t>
        </is>
      </c>
      <c r="Y415" s="39" t="inlineStr">
        <is>
          <t>Homologado – confianza Baja – pendiente de validación</t>
        </is>
      </c>
      <c r="Z415" s="38" t="inlineStr">
        <is>
          <t>Dar de baja en SAP</t>
        </is>
      </c>
      <c r="AA415" s="39" t="inlineStr">
        <is>
          <t>MED161</t>
        </is>
      </c>
      <c r="AB415" s="39" t="inlineStr">
        <is>
          <t>Salbutamol solución x 5 mg/ml gtas p/nzb x 20ml</t>
        </is>
      </c>
      <c r="AC415" s="39" t="inlineStr">
        <is>
          <t>Homologación por código Avain (master M05-002)</t>
        </is>
      </c>
      <c r="AD415" s="39" t="inlineStr">
        <is>
          <t>No</t>
        </is>
      </c>
      <c r="AE415" s="39" t="n"/>
      <c r="AF415" s="39" t="inlineStr">
        <is>
          <t>Sí</t>
        </is>
      </c>
      <c r="AG415" s="39" t="inlineStr">
        <is>
          <t>M05-002</t>
        </is>
      </c>
      <c r="AH415" s="51" t="n">
        <v>30</v>
      </c>
      <c r="AI415" s="51">
        <f>Q415</f>
        <v/>
      </c>
      <c r="AJ415" s="51">
        <f>$AH415-$AI415</f>
        <v/>
      </c>
      <c r="AK415" s="52" t="n">
        <v>788.418</v>
      </c>
      <c r="AL415" s="52">
        <f>$AJ415*$AK415</f>
        <v/>
      </c>
      <c r="AM415" s="52">
        <f>$AI415*$AK415</f>
        <v/>
      </c>
      <c r="AN415" s="39" t="n"/>
      <c r="AO415" s="39" t="inlineStr">
        <is>
          <t>Homologación: confianza base Alta + confianza SAP Media → Media. La nomenclatura del material imputado no respalda por sí sola la equivalencia (similitud 0.44); el vínculo proviene sólo de la homologación. Nivel degradado a Baja. El material ocupa 3 filas en la hoja 1120 SJ (lote/almacén). La cantidad SAP y la física de esta vista son el total del material.</t>
        </is>
      </c>
    </row>
    <row r="416">
      <c r="A416" s="5" t="inlineStr">
        <is>
          <t>1000093</t>
        </is>
      </c>
      <c r="B416" s="5" t="inlineStr">
        <is>
          <t>SALBUTAMOL 0,5% GOTAS FRASCO DE 20ML</t>
        </is>
      </c>
      <c r="C416" s="5" t="inlineStr">
        <is>
          <t>00000</t>
        </is>
      </c>
      <c r="D416" s="5" t="inlineStr">
        <is>
          <t>033</t>
        </is>
      </c>
      <c r="E416" s="5" t="inlineStr">
        <is>
          <t>ZMED</t>
        </is>
      </c>
      <c r="F416" s="5" t="inlineStr">
        <is>
          <t>1120</t>
        </is>
      </c>
      <c r="G416" s="5" t="inlineStr">
        <is>
          <t>2021</t>
        </is>
      </c>
      <c r="H416" s="5" t="inlineStr">
        <is>
          <t>C/U</t>
        </is>
      </c>
      <c r="I416" s="6" t="n">
        <v>10</v>
      </c>
      <c r="J416" s="6" t="n">
        <v>0</v>
      </c>
      <c r="K416" s="5" t="inlineStr">
        <is>
          <t>ARS</t>
        </is>
      </c>
      <c r="L416" s="48" t="n">
        <v>0</v>
      </c>
      <c r="M416" s="48" t="n">
        <v>7884.18</v>
      </c>
      <c r="N416" s="5">
        <f>IFERROR(VLOOKUP(E416,[1]Total!$D$1:$M$446,10,0),0)</f>
        <v/>
      </c>
      <c r="O416" s="11">
        <f>M416/SUM($M$2:$M$679)</f>
        <v/>
      </c>
      <c r="P416" s="49">
        <f>IFERROR(M416/I416,0)</f>
        <v/>
      </c>
      <c r="Q416" s="50" t="n"/>
      <c r="R416" s="8">
        <f>I416-Q416</f>
        <v/>
      </c>
      <c r="S416" s="49">
        <f>$AK416*R416</f>
        <v/>
      </c>
      <c r="U416" s="39" t="inlineStr">
        <is>
          <t>Stock SAP</t>
        </is>
      </c>
      <c r="V416" s="39" t="inlineStr">
        <is>
          <t>Medicamentos</t>
        </is>
      </c>
      <c r="W416" s="39" t="inlineStr">
        <is>
          <t>Dentro del alcance</t>
        </is>
      </c>
      <c r="X416" s="38" t="inlineStr">
        <is>
          <t>Baja</t>
        </is>
      </c>
      <c r="Y416" s="39" t="inlineStr">
        <is>
          <t>Homologado – confianza Baja – pendiente de validación</t>
        </is>
      </c>
      <c r="Z416" s="38" t="inlineStr">
        <is>
          <t>Dar de baja en SAP</t>
        </is>
      </c>
      <c r="AA416" s="39" t="inlineStr">
        <is>
          <t>MED161</t>
        </is>
      </c>
      <c r="AB416" s="39" t="inlineStr">
        <is>
          <t>Salbutamol solución x 5 mg/ml gtas p/nzb x 20ml</t>
        </is>
      </c>
      <c r="AC416" s="39" t="inlineStr">
        <is>
          <t>Homologación por código Avain (master M05-002)</t>
        </is>
      </c>
      <c r="AD416" s="39" t="inlineStr">
        <is>
          <t>No</t>
        </is>
      </c>
      <c r="AE416" s="39" t="n"/>
      <c r="AF416" s="39" t="inlineStr">
        <is>
          <t>Sí</t>
        </is>
      </c>
      <c r="AG416" s="39" t="inlineStr">
        <is>
          <t>M05-002</t>
        </is>
      </c>
      <c r="AH416" s="51" t="n"/>
      <c r="AI416" s="51" t="n"/>
      <c r="AJ416" s="51" t="n"/>
      <c r="AK416" s="52" t="n">
        <v>788.418</v>
      </c>
      <c r="AL416" s="52" t="n"/>
      <c r="AM416" s="52" t="n"/>
      <c r="AN416" s="39" t="n"/>
      <c r="AO416" s="39" t="inlineStr">
        <is>
          <t>La cantidad física del material se imputó en la fila 415 (primera fila del material). Homologación: confianza base Alta + confianza SAP Media → Media. La nomenclatura del material imputado no respalda por sí sola la equivalencia (similitud 0.44); el vínculo proviene sólo de la homologación. Nivel degradado a Baja. El material ocupa 3 filas en la hoja 1120 SJ (lote/almacén). La cantidad SAP y la física de esta vista son el total del material.</t>
        </is>
      </c>
    </row>
    <row r="417">
      <c r="A417" s="5" t="inlineStr">
        <is>
          <t>1000093</t>
        </is>
      </c>
      <c r="B417" s="5" t="inlineStr">
        <is>
          <t>SALBUTAMOL 0,5% GOTAS FRASCO DE 20ML</t>
        </is>
      </c>
      <c r="C417" s="5" t="inlineStr">
        <is>
          <t>S173</t>
        </is>
      </c>
      <c r="D417" s="5" t="inlineStr">
        <is>
          <t>033</t>
        </is>
      </c>
      <c r="E417" s="5" t="inlineStr">
        <is>
          <t>ZMED</t>
        </is>
      </c>
      <c r="F417" s="5" t="inlineStr">
        <is>
          <t>1120</t>
        </is>
      </c>
      <c r="G417" s="5" t="inlineStr">
        <is>
          <t>2021</t>
        </is>
      </c>
      <c r="H417" s="5" t="inlineStr">
        <is>
          <t>C/U</t>
        </is>
      </c>
      <c r="I417" s="6" t="n">
        <v>10</v>
      </c>
      <c r="J417" s="6" t="n">
        <v>0</v>
      </c>
      <c r="K417" s="5" t="inlineStr">
        <is>
          <t>ARS</t>
        </is>
      </c>
      <c r="L417" s="48" t="n">
        <v>0</v>
      </c>
      <c r="M417" s="48" t="n">
        <v>7884.18</v>
      </c>
      <c r="N417" s="5">
        <f>IFERROR(VLOOKUP(E417,[1]Total!$D$1:$M$446,10,0),0)</f>
        <v/>
      </c>
      <c r="O417" s="11">
        <f>M417/SUM($M$2:$M$679)</f>
        <v/>
      </c>
      <c r="P417" s="49">
        <f>IFERROR(M417/I417,0)</f>
        <v/>
      </c>
      <c r="Q417" s="50" t="n"/>
      <c r="R417" s="8">
        <f>I417-Q417</f>
        <v/>
      </c>
      <c r="S417" s="49">
        <f>$AK417*R417</f>
        <v/>
      </c>
      <c r="U417" s="39" t="inlineStr">
        <is>
          <t>Stock SAP</t>
        </is>
      </c>
      <c r="V417" s="39" t="inlineStr">
        <is>
          <t>Medicamentos</t>
        </is>
      </c>
      <c r="W417" s="39" t="inlineStr">
        <is>
          <t>Dentro del alcance</t>
        </is>
      </c>
      <c r="X417" s="38" t="inlineStr">
        <is>
          <t>Baja</t>
        </is>
      </c>
      <c r="Y417" s="39" t="inlineStr">
        <is>
          <t>Homologado – confianza Baja – pendiente de validación</t>
        </is>
      </c>
      <c r="Z417" s="38" t="inlineStr">
        <is>
          <t>Dar de baja en SAP</t>
        </is>
      </c>
      <c r="AA417" s="39" t="inlineStr">
        <is>
          <t>MED161</t>
        </is>
      </c>
      <c r="AB417" s="39" t="inlineStr">
        <is>
          <t>Salbutamol solución x 5 mg/ml gtas p/nzb x 20ml</t>
        </is>
      </c>
      <c r="AC417" s="39" t="inlineStr">
        <is>
          <t>Homologación por código Avain (master M05-002)</t>
        </is>
      </c>
      <c r="AD417" s="39" t="inlineStr">
        <is>
          <t>No</t>
        </is>
      </c>
      <c r="AE417" s="39" t="n"/>
      <c r="AF417" s="39" t="inlineStr">
        <is>
          <t>Sí</t>
        </is>
      </c>
      <c r="AG417" s="39" t="inlineStr">
        <is>
          <t>M05-002</t>
        </is>
      </c>
      <c r="AH417" s="51" t="n"/>
      <c r="AI417" s="51" t="n"/>
      <c r="AJ417" s="51" t="n"/>
      <c r="AK417" s="52" t="n">
        <v>788.418</v>
      </c>
      <c r="AL417" s="52" t="n"/>
      <c r="AM417" s="52" t="n"/>
      <c r="AN417" s="39" t="n"/>
      <c r="AO417" s="39" t="inlineStr">
        <is>
          <t>La cantidad física del material se imputó en la fila 415 (primera fila del material). Homologación: confianza base Alta + confianza SAP Media → Media. La nomenclatura del material imputado no respalda por sí sola la equivalencia (similitud 0.44); el vínculo proviene sólo de la homologación. Nivel degradado a Baja. El material ocupa 3 filas en la hoja 1120 SJ (lote/almacén). La cantidad SAP y la física de esta vista son el total del material.</t>
        </is>
      </c>
    </row>
    <row r="418">
      <c r="A418" s="5" t="inlineStr">
        <is>
          <t>1000162</t>
        </is>
      </c>
      <c r="B418" s="5" t="inlineStr">
        <is>
          <t>GEL CONDUCTOR KINESIO</t>
        </is>
      </c>
      <c r="C418" s="5" t="inlineStr">
        <is>
          <t>030925/1</t>
        </is>
      </c>
      <c r="D418" s="5" t="inlineStr">
        <is>
          <t>033</t>
        </is>
      </c>
      <c r="E418" s="5" t="inlineStr">
        <is>
          <t>ZMED</t>
        </is>
      </c>
      <c r="F418" s="5" t="inlineStr">
        <is>
          <t>1120</t>
        </is>
      </c>
      <c r="G418" s="5" t="inlineStr">
        <is>
          <t>2021</t>
        </is>
      </c>
      <c r="H418" s="5" t="inlineStr">
        <is>
          <t>C/U</t>
        </is>
      </c>
      <c r="I418" s="6" t="n">
        <v>10</v>
      </c>
      <c r="J418" s="6" t="n">
        <v>0</v>
      </c>
      <c r="K418" s="5" t="inlineStr">
        <is>
          <t>ARS</t>
        </is>
      </c>
      <c r="L418" s="48" t="n">
        <v>0</v>
      </c>
      <c r="M418" s="48" t="n">
        <v>19521.2</v>
      </c>
      <c r="N418" s="5">
        <f>IFERROR(VLOOKUP(E418,[1]Total!$D$1:$M$446,10,0),0)</f>
        <v/>
      </c>
      <c r="O418" s="11">
        <f>M418/SUM($M$2:$M$679)</f>
        <v/>
      </c>
      <c r="P418" s="49">
        <f>IFERROR(M418/I418,0)</f>
        <v/>
      </c>
      <c r="Q418" s="50" t="n"/>
      <c r="R418" s="8">
        <f>I418-Q418</f>
        <v/>
      </c>
      <c r="S418" s="49">
        <f>$AK418*R418</f>
        <v/>
      </c>
      <c r="U418" s="39" t="inlineStr">
        <is>
          <t>Stock SAP</t>
        </is>
      </c>
      <c r="V418" s="39" t="inlineStr">
        <is>
          <t>Medicamentos</t>
        </is>
      </c>
      <c r="W418" s="39" t="inlineStr">
        <is>
          <t>Dentro del alcance</t>
        </is>
      </c>
      <c r="X418" s="39" t="n"/>
      <c r="Y418" s="39" t="inlineStr">
        <is>
          <t>Sin recuento físico en el inventario de Avain</t>
        </is>
      </c>
      <c r="Z418" s="40" t="inlineStr">
        <is>
          <t>Sin recuento físico</t>
        </is>
      </c>
      <c r="AA418" s="39" t="n"/>
      <c r="AB418" s="39" t="n"/>
      <c r="AC418" s="39" t="n"/>
      <c r="AD418" s="39" t="n"/>
      <c r="AE418" s="39" t="n"/>
      <c r="AF418" s="39" t="n"/>
      <c r="AG418" s="39" t="n"/>
      <c r="AH418" s="51" t="n">
        <v>10</v>
      </c>
      <c r="AI418" s="51">
        <f>Q418</f>
        <v/>
      </c>
      <c r="AJ418" s="51">
        <f>$AH418-$AI418</f>
        <v/>
      </c>
      <c r="AK418" s="52" t="n">
        <v>1952.12</v>
      </c>
      <c r="AL418" s="52">
        <f>$AJ418*$AK418</f>
        <v/>
      </c>
      <c r="AM418" s="52">
        <f>$AI418*$AK418</f>
        <v/>
      </c>
      <c r="AN418" s="39" t="n"/>
      <c r="AO418" s="39" t="n"/>
    </row>
    <row r="419">
      <c r="A419" s="5" t="inlineStr">
        <is>
          <t>1000250</t>
        </is>
      </c>
      <c r="B419" s="5" t="inlineStr">
        <is>
          <t>DICLOFENAC GEL</t>
        </is>
      </c>
      <c r="C419" s="5" t="inlineStr">
        <is>
          <t>20334</t>
        </is>
      </c>
      <c r="D419" s="5" t="inlineStr">
        <is>
          <t>033</t>
        </is>
      </c>
      <c r="E419" s="5" t="inlineStr">
        <is>
          <t>ZMED</t>
        </is>
      </c>
      <c r="F419" s="5" t="inlineStr">
        <is>
          <t>1120</t>
        </is>
      </c>
      <c r="G419" s="5" t="inlineStr">
        <is>
          <t>2021</t>
        </is>
      </c>
      <c r="H419" s="5" t="inlineStr">
        <is>
          <t>C/U</t>
        </is>
      </c>
      <c r="I419" s="6" t="n">
        <v>10</v>
      </c>
      <c r="J419" s="6" t="n">
        <v>0</v>
      </c>
      <c r="K419" s="5" t="inlineStr">
        <is>
          <t>ARS</t>
        </is>
      </c>
      <c r="L419" s="48" t="n">
        <v>0</v>
      </c>
      <c r="M419" s="48" t="n">
        <v>25886.99</v>
      </c>
      <c r="N419" s="5">
        <f>IFERROR(VLOOKUP(E419,[1]Total!$D$1:$M$446,10,0),0)</f>
        <v/>
      </c>
      <c r="O419" s="11">
        <f>M419/SUM($M$2:$M$679)</f>
        <v/>
      </c>
      <c r="P419" s="49">
        <f>IFERROR(M419/I419,0)</f>
        <v/>
      </c>
      <c r="Q419" s="50" t="n"/>
      <c r="R419" s="8">
        <f>I419-Q419</f>
        <v/>
      </c>
      <c r="S419" s="49">
        <f>$AK419*R419</f>
        <v/>
      </c>
      <c r="U419" s="39" t="inlineStr">
        <is>
          <t>Stock SAP</t>
        </is>
      </c>
      <c r="V419" s="39" t="inlineStr">
        <is>
          <t>Medicamentos</t>
        </is>
      </c>
      <c r="W419" s="39" t="inlineStr">
        <is>
          <t>Dentro del alcance</t>
        </is>
      </c>
      <c r="X419" s="39" t="n"/>
      <c r="Y419" s="39" t="inlineStr">
        <is>
          <t>Sin recuento físico en el inventario de Avain</t>
        </is>
      </c>
      <c r="Z419" s="40" t="inlineStr">
        <is>
          <t>Sin recuento físico</t>
        </is>
      </c>
      <c r="AA419" s="39" t="n"/>
      <c r="AB419" s="39" t="n"/>
      <c r="AC419" s="39" t="n"/>
      <c r="AD419" s="39" t="n"/>
      <c r="AE419" s="39" t="n"/>
      <c r="AF419" s="39" t="n"/>
      <c r="AG419" s="39" t="n"/>
      <c r="AH419" s="51" t="n"/>
      <c r="AI419" s="51" t="n"/>
      <c r="AJ419" s="51" t="n"/>
      <c r="AK419" s="52" t="n">
        <v>2588.699368421052</v>
      </c>
      <c r="AL419" s="52" t="n"/>
      <c r="AM419" s="52" t="n"/>
      <c r="AN419" s="39" t="n"/>
      <c r="AO419" s="39" t="inlineStr">
        <is>
          <t>El material ocupa 4 filas en la hoja 1120 SJ (lote/almacén). La cantidad SAP y la física de esta vista son el total del material.</t>
        </is>
      </c>
    </row>
    <row r="420">
      <c r="A420" s="5" t="inlineStr">
        <is>
          <t>1000250</t>
        </is>
      </c>
      <c r="B420" s="5" t="inlineStr">
        <is>
          <t>DICLOFENAC GEL</t>
        </is>
      </c>
      <c r="C420" s="5" t="inlineStr">
        <is>
          <t>93221</t>
        </is>
      </c>
      <c r="D420" s="5" t="inlineStr">
        <is>
          <t>033</t>
        </is>
      </c>
      <c r="E420" s="5" t="inlineStr">
        <is>
          <t>ZMED</t>
        </is>
      </c>
      <c r="F420" s="5" t="inlineStr">
        <is>
          <t>1120</t>
        </is>
      </c>
      <c r="G420" s="5" t="inlineStr">
        <is>
          <t>2021</t>
        </is>
      </c>
      <c r="H420" s="5" t="inlineStr">
        <is>
          <t>C/U</t>
        </is>
      </c>
      <c r="I420" s="6" t="n">
        <v>10</v>
      </c>
      <c r="J420" s="6" t="n">
        <v>0</v>
      </c>
      <c r="K420" s="5" t="inlineStr">
        <is>
          <t>ARS</t>
        </is>
      </c>
      <c r="L420" s="48" t="n">
        <v>0</v>
      </c>
      <c r="M420" s="48" t="n">
        <v>25886.99</v>
      </c>
      <c r="N420" s="5">
        <f>IFERROR(VLOOKUP(E420,[1]Total!$D$1:$M$446,10,0),0)</f>
        <v/>
      </c>
      <c r="O420" s="11">
        <f>M420/SUM($M$2:$M$679)</f>
        <v/>
      </c>
      <c r="P420" s="49">
        <f>IFERROR(M420/I420,0)</f>
        <v/>
      </c>
      <c r="Q420" s="50" t="n"/>
      <c r="R420" s="8">
        <f>I420-Q420</f>
        <v/>
      </c>
      <c r="S420" s="49">
        <f>$AK420*R420</f>
        <v/>
      </c>
      <c r="U420" s="39" t="inlineStr">
        <is>
          <t>Stock SAP</t>
        </is>
      </c>
      <c r="V420" s="39" t="inlineStr">
        <is>
          <t>Medicamentos</t>
        </is>
      </c>
      <c r="W420" s="39" t="inlineStr">
        <is>
          <t>Dentro del alcance</t>
        </is>
      </c>
      <c r="X420" s="39" t="n"/>
      <c r="Y420" s="39" t="inlineStr">
        <is>
          <t>Sin recuento físico en el inventario de Avain</t>
        </is>
      </c>
      <c r="Z420" s="40" t="inlineStr">
        <is>
          <t>Sin recuento físico</t>
        </is>
      </c>
      <c r="AA420" s="39" t="n"/>
      <c r="AB420" s="39" t="n"/>
      <c r="AC420" s="39" t="n"/>
      <c r="AD420" s="39" t="n"/>
      <c r="AE420" s="39" t="n"/>
      <c r="AF420" s="39" t="n"/>
      <c r="AG420" s="39" t="n"/>
      <c r="AH420" s="51" t="n"/>
      <c r="AI420" s="51" t="n"/>
      <c r="AJ420" s="51" t="n"/>
      <c r="AK420" s="52" t="n">
        <v>2588.699368421052</v>
      </c>
      <c r="AL420" s="52" t="n"/>
      <c r="AM420" s="52" t="n"/>
      <c r="AN420" s="39" t="n"/>
      <c r="AO420" s="39" t="inlineStr">
        <is>
          <t>El material ocupa 4 filas en la hoja 1120 SJ (lote/almacén). La cantidad SAP y la física de esta vista son el total del material.</t>
        </is>
      </c>
    </row>
    <row r="421">
      <c r="A421" s="5" t="inlineStr">
        <is>
          <t>1000250</t>
        </is>
      </c>
      <c r="B421" s="5" t="inlineStr">
        <is>
          <t>DICLOFENAC GEL</t>
        </is>
      </c>
      <c r="C421" s="5" t="inlineStr">
        <is>
          <t>93324</t>
        </is>
      </c>
      <c r="D421" s="5" t="inlineStr">
        <is>
          <t>033</t>
        </is>
      </c>
      <c r="E421" s="5" t="inlineStr">
        <is>
          <t>ZMED</t>
        </is>
      </c>
      <c r="F421" s="5" t="inlineStr">
        <is>
          <t>1120</t>
        </is>
      </c>
      <c r="G421" s="5" t="inlineStr">
        <is>
          <t>2021</t>
        </is>
      </c>
      <c r="H421" s="5" t="inlineStr">
        <is>
          <t>C/U</t>
        </is>
      </c>
      <c r="I421" s="6" t="n">
        <v>10</v>
      </c>
      <c r="J421" s="6" t="n">
        <v>0</v>
      </c>
      <c r="K421" s="5" t="inlineStr">
        <is>
          <t>ARS</t>
        </is>
      </c>
      <c r="L421" s="48" t="n">
        <v>0</v>
      </c>
      <c r="M421" s="48" t="n">
        <v>25886.99</v>
      </c>
      <c r="N421" s="5">
        <f>IFERROR(VLOOKUP(E421,[1]Total!$D$1:$M$446,10,0),0)</f>
        <v/>
      </c>
      <c r="O421" s="11">
        <f>M421/SUM($M$2:$M$679)</f>
        <v/>
      </c>
      <c r="P421" s="49">
        <f>IFERROR(M421/I421,0)</f>
        <v/>
      </c>
      <c r="Q421" s="50" t="n"/>
      <c r="R421" s="8">
        <f>I421-Q421</f>
        <v/>
      </c>
      <c r="S421" s="49">
        <f>$AK421*R421</f>
        <v/>
      </c>
      <c r="U421" s="39" t="inlineStr">
        <is>
          <t>Stock SAP</t>
        </is>
      </c>
      <c r="V421" s="39" t="inlineStr">
        <is>
          <t>Medicamentos</t>
        </is>
      </c>
      <c r="W421" s="39" t="inlineStr">
        <is>
          <t>Dentro del alcance</t>
        </is>
      </c>
      <c r="X421" s="39" t="n"/>
      <c r="Y421" s="39" t="inlineStr">
        <is>
          <t>Sin recuento físico en el inventario de Avain</t>
        </is>
      </c>
      <c r="Z421" s="40" t="inlineStr">
        <is>
          <t>Sin recuento físico</t>
        </is>
      </c>
      <c r="AA421" s="39" t="n"/>
      <c r="AB421" s="39" t="n"/>
      <c r="AC421" s="39" t="n"/>
      <c r="AD421" s="39" t="n"/>
      <c r="AE421" s="39" t="n"/>
      <c r="AF421" s="39" t="n"/>
      <c r="AG421" s="39" t="n"/>
      <c r="AH421" s="51" t="n"/>
      <c r="AI421" s="51" t="n"/>
      <c r="AJ421" s="51" t="n"/>
      <c r="AK421" s="52" t="n">
        <v>2588.699368421052</v>
      </c>
      <c r="AL421" s="52" t="n"/>
      <c r="AM421" s="52" t="n"/>
      <c r="AN421" s="39" t="n"/>
      <c r="AO421" s="39" t="inlineStr">
        <is>
          <t>El material ocupa 4 filas en la hoja 1120 SJ (lote/almacén). La cantidad SAP y la física de esta vista son el total del material.</t>
        </is>
      </c>
    </row>
    <row r="422">
      <c r="A422" s="5" t="inlineStr">
        <is>
          <t>1000288</t>
        </is>
      </c>
      <c r="B422" s="5" t="inlineStr">
        <is>
          <t>SOLUCIÓN DEXTROSA AL 25% 500 CC</t>
        </is>
      </c>
      <c r="C422" s="5" t="inlineStr">
        <is>
          <t>24070532</t>
        </is>
      </c>
      <c r="D422" s="5" t="inlineStr">
        <is>
          <t>033</t>
        </is>
      </c>
      <c r="E422" s="5" t="inlineStr">
        <is>
          <t>ZMED</t>
        </is>
      </c>
      <c r="F422" s="5" t="inlineStr">
        <is>
          <t>1120</t>
        </is>
      </c>
      <c r="G422" s="5" t="inlineStr">
        <is>
          <t>2021</t>
        </is>
      </c>
      <c r="H422" s="5" t="inlineStr">
        <is>
          <t>C/U</t>
        </is>
      </c>
      <c r="I422" s="6" t="n">
        <v>10</v>
      </c>
      <c r="J422" s="6" t="n">
        <v>0</v>
      </c>
      <c r="K422" s="5" t="inlineStr">
        <is>
          <t>ARS</t>
        </is>
      </c>
      <c r="L422" s="48" t="n">
        <v>0</v>
      </c>
      <c r="M422" s="48" t="n">
        <v>27645.1</v>
      </c>
      <c r="N422" s="5">
        <f>IFERROR(VLOOKUP(E422,[1]Total!$D$1:$M$446,10,0),0)</f>
        <v/>
      </c>
      <c r="O422" s="11">
        <f>M422/SUM($M$2:$M$679)</f>
        <v/>
      </c>
      <c r="P422" s="49">
        <f>IFERROR(M422/I422,0)</f>
        <v/>
      </c>
      <c r="Q422" s="50" t="n"/>
      <c r="R422" s="8">
        <f>I422-Q422</f>
        <v/>
      </c>
      <c r="S422" s="49">
        <f>$AK422*R422</f>
        <v/>
      </c>
      <c r="U422" s="39" t="inlineStr">
        <is>
          <t>Stock SAP</t>
        </is>
      </c>
      <c r="V422" s="39" t="inlineStr">
        <is>
          <t>Medicamentos</t>
        </is>
      </c>
      <c r="W422" s="39" t="inlineStr">
        <is>
          <t>Dentro del alcance</t>
        </is>
      </c>
      <c r="X422" s="39" t="n"/>
      <c r="Y422" s="39" t="inlineStr">
        <is>
          <t>Sin recuento físico en el inventario de Avain</t>
        </is>
      </c>
      <c r="Z422" s="40" t="inlineStr">
        <is>
          <t>Sin recuento físico</t>
        </is>
      </c>
      <c r="AA422" s="39" t="n"/>
      <c r="AB422" s="39" t="n"/>
      <c r="AC422" s="39" t="n"/>
      <c r="AD422" s="39" t="n"/>
      <c r="AE422" s="39" t="n"/>
      <c r="AF422" s="39" t="n"/>
      <c r="AG422" s="39" t="n"/>
      <c r="AH422" s="51" t="n">
        <v>10</v>
      </c>
      <c r="AI422" s="51">
        <f>Q422</f>
        <v/>
      </c>
      <c r="AJ422" s="51">
        <f>$AH422-$AI422</f>
        <v/>
      </c>
      <c r="AK422" s="52" t="n">
        <v>2764.51</v>
      </c>
      <c r="AL422" s="52">
        <f>$AJ422*$AK422</f>
        <v/>
      </c>
      <c r="AM422" s="52">
        <f>$AI422*$AK422</f>
        <v/>
      </c>
      <c r="AN422" s="39" t="n"/>
      <c r="AO422" s="39" t="n"/>
    </row>
    <row r="423">
      <c r="A423" s="5" t="inlineStr">
        <is>
          <t>1000309</t>
        </is>
      </c>
      <c r="B423" s="5" t="inlineStr">
        <is>
          <t>LORAZEPAM AMP 4mg/1ml</t>
        </is>
      </c>
      <c r="C423" s="5" t="n"/>
      <c r="D423" s="5" t="inlineStr">
        <is>
          <t>033</t>
        </is>
      </c>
      <c r="E423" s="5" t="inlineStr">
        <is>
          <t>ZMED</t>
        </is>
      </c>
      <c r="F423" s="5" t="inlineStr">
        <is>
          <t>1120</t>
        </is>
      </c>
      <c r="G423" s="5" t="inlineStr">
        <is>
          <t>2021</t>
        </is>
      </c>
      <c r="H423" s="5" t="inlineStr">
        <is>
          <t>C/U</t>
        </is>
      </c>
      <c r="I423" s="6" t="n">
        <v>10</v>
      </c>
      <c r="J423" s="6" t="n">
        <v>0</v>
      </c>
      <c r="K423" s="5" t="inlineStr">
        <is>
          <t>ARS</t>
        </is>
      </c>
      <c r="L423" s="48" t="n">
        <v>0</v>
      </c>
      <c r="M423" s="48" t="n">
        <v>42883.43</v>
      </c>
      <c r="N423" s="5">
        <f>IFERROR(VLOOKUP(E423,[1]Total!$D$1:$M$446,10,0),0)</f>
        <v/>
      </c>
      <c r="O423" s="11">
        <f>M423/SUM($M$2:$M$679)</f>
        <v/>
      </c>
      <c r="P423" s="49">
        <f>IFERROR(M423/I423,0)</f>
        <v/>
      </c>
      <c r="Q423" s="50" t="n"/>
      <c r="R423" s="8">
        <f>I423-Q423</f>
        <v/>
      </c>
      <c r="S423" s="49">
        <f>$AK423*R423</f>
        <v/>
      </c>
      <c r="U423" s="39" t="inlineStr">
        <is>
          <t>Stock SAP</t>
        </is>
      </c>
      <c r="V423" s="39" t="inlineStr">
        <is>
          <t>Medicamentos</t>
        </is>
      </c>
      <c r="W423" s="39" t="inlineStr">
        <is>
          <t>Dentro del alcance</t>
        </is>
      </c>
      <c r="X423" s="39" t="n"/>
      <c r="Y423" s="39" t="inlineStr">
        <is>
          <t>Sin recuento físico en el inventario de Avain</t>
        </is>
      </c>
      <c r="Z423" s="40" t="inlineStr">
        <is>
          <t>Sin recuento físico</t>
        </is>
      </c>
      <c r="AA423" s="39" t="n"/>
      <c r="AB423" s="39" t="n"/>
      <c r="AC423" s="39" t="n"/>
      <c r="AD423" s="39" t="n"/>
      <c r="AE423" s="39" t="n"/>
      <c r="AF423" s="39" t="n"/>
      <c r="AG423" s="39" t="n"/>
      <c r="AH423" s="51" t="n">
        <v>10</v>
      </c>
      <c r="AI423" s="51">
        <f>Q423</f>
        <v/>
      </c>
      <c r="AJ423" s="51">
        <f>$AH423-$AI423</f>
        <v/>
      </c>
      <c r="AK423" s="52" t="n">
        <v>4288.343</v>
      </c>
      <c r="AL423" s="52">
        <f>$AJ423*$AK423</f>
        <v/>
      </c>
      <c r="AM423" s="52">
        <f>$AI423*$AK423</f>
        <v/>
      </c>
      <c r="AN423" s="39" t="n"/>
      <c r="AO423" s="39" t="n"/>
    </row>
    <row r="424">
      <c r="A424" s="5" t="inlineStr">
        <is>
          <t>1000372</t>
        </is>
      </c>
      <c r="B424" s="5" t="inlineStr">
        <is>
          <t>BARRA LABIAL PROTECTORA</t>
        </is>
      </c>
      <c r="C424" s="5" t="inlineStr">
        <is>
          <t>1057</t>
        </is>
      </c>
      <c r="D424" s="5" t="inlineStr">
        <is>
          <t>033</t>
        </is>
      </c>
      <c r="E424" s="5" t="inlineStr">
        <is>
          <t>ZMED</t>
        </is>
      </c>
      <c r="F424" s="5" t="inlineStr">
        <is>
          <t>1120</t>
        </is>
      </c>
      <c r="G424" s="5" t="inlineStr">
        <is>
          <t>2021</t>
        </is>
      </c>
      <c r="H424" s="5" t="inlineStr">
        <is>
          <t>C/U</t>
        </is>
      </c>
      <c r="I424" s="6" t="n">
        <v>10</v>
      </c>
      <c r="J424" s="6" t="n">
        <v>0</v>
      </c>
      <c r="K424" s="5" t="inlineStr">
        <is>
          <t>ARS</t>
        </is>
      </c>
      <c r="L424" s="48" t="n">
        <v>0</v>
      </c>
      <c r="M424" s="48" t="n">
        <v>70207.2</v>
      </c>
      <c r="N424" s="5">
        <f>IFERROR(VLOOKUP(E424,[1]Total!$D$1:$M$446,10,0),0)</f>
        <v/>
      </c>
      <c r="O424" s="11">
        <f>M424/SUM($M$2:$M$679)</f>
        <v/>
      </c>
      <c r="P424" s="49">
        <f>IFERROR(M424/I424,0)</f>
        <v/>
      </c>
      <c r="Q424" s="50" t="n"/>
      <c r="R424" s="8">
        <f>I424-Q424</f>
        <v/>
      </c>
      <c r="S424" s="49">
        <f>$AK424*R424</f>
        <v/>
      </c>
      <c r="U424" s="39" t="inlineStr">
        <is>
          <t>Stock SAP</t>
        </is>
      </c>
      <c r="V424" s="39" t="inlineStr">
        <is>
          <t>Medicamentos</t>
        </is>
      </c>
      <c r="W424" s="39" t="inlineStr">
        <is>
          <t>Dentro del alcance</t>
        </is>
      </c>
      <c r="X424" s="39" t="n"/>
      <c r="Y424" s="39" t="inlineStr">
        <is>
          <t>Sin recuento físico en el inventario de Avain</t>
        </is>
      </c>
      <c r="Z424" s="40" t="inlineStr">
        <is>
          <t>Sin recuento físico</t>
        </is>
      </c>
      <c r="AA424" s="39" t="n"/>
      <c r="AB424" s="39" t="n"/>
      <c r="AC424" s="39" t="n"/>
      <c r="AD424" s="39" t="n"/>
      <c r="AE424" s="39" t="n"/>
      <c r="AF424" s="39" t="n"/>
      <c r="AG424" s="39" t="n"/>
      <c r="AH424" s="51" t="n"/>
      <c r="AI424" s="51" t="n"/>
      <c r="AJ424" s="51" t="n"/>
      <c r="AK424" s="52" t="n">
        <v>7020.720091743119</v>
      </c>
      <c r="AL424" s="52" t="n"/>
      <c r="AM424" s="52" t="n"/>
      <c r="AN424" s="39" t="n"/>
      <c r="AO424" s="39" t="inlineStr">
        <is>
          <t>El material ocupa 4 filas en la hoja 1120 SJ (lote/almacén). La cantidad SAP y la física de esta vista son el total del material.</t>
        </is>
      </c>
    </row>
    <row r="425">
      <c r="A425" s="5" t="inlineStr">
        <is>
          <t>1000391</t>
        </is>
      </c>
      <c r="B425" s="5" t="inlineStr">
        <is>
          <t>DIMENHIDRINATO LAFEDAR COMP</t>
        </is>
      </c>
      <c r="C425" s="5" t="inlineStr">
        <is>
          <t>00000</t>
        </is>
      </c>
      <c r="D425" s="5" t="inlineStr">
        <is>
          <t>033</t>
        </is>
      </c>
      <c r="E425" s="5" t="inlineStr">
        <is>
          <t>ZMED</t>
        </is>
      </c>
      <c r="F425" s="5" t="inlineStr">
        <is>
          <t>1120</t>
        </is>
      </c>
      <c r="G425" s="5" t="inlineStr">
        <is>
          <t>2021</t>
        </is>
      </c>
      <c r="H425" s="5" t="inlineStr">
        <is>
          <t>C/U</t>
        </is>
      </c>
      <c r="I425" s="6" t="n">
        <v>10</v>
      </c>
      <c r="J425" s="6" t="n">
        <v>0</v>
      </c>
      <c r="K425" s="5" t="inlineStr">
        <is>
          <t>ARS</t>
        </is>
      </c>
      <c r="L425" s="48" t="n">
        <v>0</v>
      </c>
      <c r="M425" s="48" t="n">
        <v>175709.7</v>
      </c>
      <c r="N425" s="5">
        <f>IFERROR(VLOOKUP(E425,[1]Total!$D$1:$M$446,10,0),0)</f>
        <v/>
      </c>
      <c r="O425" s="11">
        <f>M425/SUM($M$2:$M$679)</f>
        <v/>
      </c>
      <c r="P425" s="49">
        <f>IFERROR(M425/I425,0)</f>
        <v/>
      </c>
      <c r="Q425" s="50" t="n"/>
      <c r="R425" s="8">
        <f>I425-Q425</f>
        <v/>
      </c>
      <c r="S425" s="49">
        <f>$AK425*R425</f>
        <v/>
      </c>
      <c r="U425" s="39" t="inlineStr">
        <is>
          <t>Stock SAP</t>
        </is>
      </c>
      <c r="V425" s="39" t="inlineStr">
        <is>
          <t>Medicamentos</t>
        </is>
      </c>
      <c r="W425" s="39" t="inlineStr">
        <is>
          <t>Dentro del alcance</t>
        </is>
      </c>
      <c r="X425" s="39" t="n"/>
      <c r="Y425" s="39" t="inlineStr">
        <is>
          <t>Sin recuento físico en el inventario de Avain</t>
        </is>
      </c>
      <c r="Z425" s="40" t="inlineStr">
        <is>
          <t>Sin recuento físico</t>
        </is>
      </c>
      <c r="AA425" s="39" t="n"/>
      <c r="AB425" s="39" t="n"/>
      <c r="AC425" s="39" t="n"/>
      <c r="AD425" s="39" t="n"/>
      <c r="AE425" s="39" t="n"/>
      <c r="AF425" s="39" t="n"/>
      <c r="AG425" s="39" t="n"/>
      <c r="AH425" s="51" t="n">
        <v>10</v>
      </c>
      <c r="AI425" s="51">
        <f>Q425</f>
        <v/>
      </c>
      <c r="AJ425" s="51">
        <f>$AH425-$AI425</f>
        <v/>
      </c>
      <c r="AK425" s="52" t="n">
        <v>17570.97</v>
      </c>
      <c r="AL425" s="52">
        <f>$AJ425*$AK425</f>
        <v/>
      </c>
      <c r="AM425" s="52">
        <f>$AI425*$AK425</f>
        <v/>
      </c>
      <c r="AN425" s="39" t="n"/>
      <c r="AO425" s="39" t="n"/>
    </row>
    <row r="426">
      <c r="A426" s="5" t="inlineStr">
        <is>
          <t>1000478</t>
        </is>
      </c>
      <c r="B426" s="5" t="inlineStr">
        <is>
          <t>DEXAMETASONA 8MG/2ML AMP(DESCONTINUADO)</t>
        </is>
      </c>
      <c r="C426" s="5" t="inlineStr">
        <is>
          <t>40498</t>
        </is>
      </c>
      <c r="D426" s="5" t="inlineStr">
        <is>
          <t>033</t>
        </is>
      </c>
      <c r="E426" s="5" t="inlineStr">
        <is>
          <t>ZMED</t>
        </is>
      </c>
      <c r="F426" s="5" t="inlineStr">
        <is>
          <t>1120</t>
        </is>
      </c>
      <c r="G426" s="5" t="inlineStr">
        <is>
          <t>2021</t>
        </is>
      </c>
      <c r="H426" s="5" t="inlineStr">
        <is>
          <t>C/U</t>
        </is>
      </c>
      <c r="I426" s="6" t="n">
        <v>10</v>
      </c>
      <c r="J426" s="6" t="n">
        <v>0</v>
      </c>
      <c r="K426" s="5" t="inlineStr">
        <is>
          <t>ARS</t>
        </is>
      </c>
      <c r="L426" s="48" t="n">
        <v>0</v>
      </c>
      <c r="M426" s="48" t="n">
        <v>7027.04</v>
      </c>
      <c r="N426" s="5">
        <f>IFERROR(VLOOKUP(E426,[1]Total!$D$1:$M$446,10,0),0)</f>
        <v/>
      </c>
      <c r="O426" s="11">
        <f>M426/SUM($M$2:$M$679)</f>
        <v/>
      </c>
      <c r="P426" s="49">
        <f>IFERROR(M426/I426,0)</f>
        <v/>
      </c>
      <c r="Q426" s="50" t="n"/>
      <c r="R426" s="8">
        <f>I426-Q426</f>
        <v/>
      </c>
      <c r="S426" s="49">
        <f>$AK426*R426</f>
        <v/>
      </c>
      <c r="U426" s="39" t="inlineStr">
        <is>
          <t>Stock SAP</t>
        </is>
      </c>
      <c r="V426" s="39" t="inlineStr">
        <is>
          <t>Medicamentos</t>
        </is>
      </c>
      <c r="W426" s="39" t="inlineStr">
        <is>
          <t>Dentro del alcance</t>
        </is>
      </c>
      <c r="X426" s="37" t="inlineStr">
        <is>
          <t>Alta</t>
        </is>
      </c>
      <c r="Y426" s="39" t="inlineStr">
        <is>
          <t>Homologado – confianza Alta</t>
        </is>
      </c>
      <c r="Z426" s="38" t="inlineStr">
        <is>
          <t>Dar de baja en SAP</t>
        </is>
      </c>
      <c r="AA426" s="39" t="inlineStr">
        <is>
          <t>MED55</t>
        </is>
      </c>
      <c r="AB426" s="39" t="inlineStr">
        <is>
          <t>Dexametasona 8mg Amp x 2 ml</t>
        </is>
      </c>
      <c r="AC426" s="39" t="inlineStr">
        <is>
          <t>Homologación por código Avain (master M06-001)</t>
        </is>
      </c>
      <c r="AD426" s="39" t="inlineStr">
        <is>
          <t>No</t>
        </is>
      </c>
      <c r="AE426" s="39" t="n"/>
      <c r="AF426" s="39" t="inlineStr">
        <is>
          <t>Sí</t>
        </is>
      </c>
      <c r="AG426" s="39" t="inlineStr">
        <is>
          <t>M06-001</t>
        </is>
      </c>
      <c r="AH426" s="51" t="n"/>
      <c r="AI426" s="51" t="n"/>
      <c r="AJ426" s="51" t="n"/>
      <c r="AK426" s="52" t="n">
        <v>702.7041044514547</v>
      </c>
      <c r="AL426" s="52" t="n"/>
      <c r="AM426" s="52" t="n"/>
      <c r="AN426" s="39" t="n"/>
      <c r="AO426" s="39" t="inlineStr">
        <is>
          <t>La cantidad física del material se imputó en la fila 16 (primera fila del material). Homologación: confianza base Alta + confianza SAP Alta → Alta. El material ocupa 12 filas en la hoja 1120 SJ (lote/almacén). La cantidad SAP y la física de esta vista son el total del material.</t>
        </is>
      </c>
    </row>
    <row r="427">
      <c r="A427" s="5" t="inlineStr">
        <is>
          <t>1000528</t>
        </is>
      </c>
      <c r="B427" s="5" t="inlineStr">
        <is>
          <t>KETOROLAC  20 MG COMPRIMIDOS</t>
        </is>
      </c>
      <c r="C427" s="5" t="inlineStr">
        <is>
          <t>25116</t>
        </is>
      </c>
      <c r="D427" s="5" t="inlineStr">
        <is>
          <t>033</t>
        </is>
      </c>
      <c r="E427" s="5" t="inlineStr">
        <is>
          <t>ZMED</t>
        </is>
      </c>
      <c r="F427" s="5" t="inlineStr">
        <is>
          <t>1120</t>
        </is>
      </c>
      <c r="G427" s="5" t="inlineStr">
        <is>
          <t>2021</t>
        </is>
      </c>
      <c r="H427" s="5" t="inlineStr">
        <is>
          <t>C/U</t>
        </is>
      </c>
      <c r="I427" s="6" t="n">
        <v>10</v>
      </c>
      <c r="J427" s="6" t="n">
        <v>0</v>
      </c>
      <c r="K427" s="5" t="inlineStr">
        <is>
          <t>ARS</t>
        </is>
      </c>
      <c r="L427" s="48" t="n">
        <v>0</v>
      </c>
      <c r="M427" s="48" t="n">
        <v>1950.53</v>
      </c>
      <c r="N427" s="5">
        <f>IFERROR(VLOOKUP(E427,[1]Total!$D$1:$M$446,10,0),0)</f>
        <v/>
      </c>
      <c r="O427" s="11">
        <f>M427/SUM($M$2:$M$679)</f>
        <v/>
      </c>
      <c r="P427" s="49">
        <f>IFERROR(M427/I427,0)</f>
        <v/>
      </c>
      <c r="Q427" s="50" t="n"/>
      <c r="R427" s="8">
        <f>I427-Q427</f>
        <v/>
      </c>
      <c r="S427" s="49">
        <f>$AK427*R427</f>
        <v/>
      </c>
      <c r="U427" s="39" t="inlineStr">
        <is>
          <t>Stock SAP</t>
        </is>
      </c>
      <c r="V427" s="39" t="inlineStr">
        <is>
          <t>Medicamentos</t>
        </is>
      </c>
      <c r="W427" s="39" t="inlineStr">
        <is>
          <t>Dentro del alcance</t>
        </is>
      </c>
      <c r="X427" s="37" t="inlineStr">
        <is>
          <t>Alta</t>
        </is>
      </c>
      <c r="Y427" s="39" t="inlineStr">
        <is>
          <t>Homologado – confianza Alta</t>
        </is>
      </c>
      <c r="Z427" s="38" t="inlineStr">
        <is>
          <t>Dar de baja en SAP</t>
        </is>
      </c>
      <c r="AA427" s="39" t="inlineStr">
        <is>
          <t>MED111</t>
        </is>
      </c>
      <c r="AB427" s="39" t="inlineStr">
        <is>
          <t>Ketorolac Comp x 20 mg</t>
        </is>
      </c>
      <c r="AC427" s="39" t="inlineStr">
        <is>
          <t>Homologación por código Avain (master M01-018)</t>
        </is>
      </c>
      <c r="AD427" s="39" t="inlineStr">
        <is>
          <t>No</t>
        </is>
      </c>
      <c r="AE427" s="39" t="n"/>
      <c r="AF427" s="39" t="inlineStr">
        <is>
          <t>Sí</t>
        </is>
      </c>
      <c r="AG427" s="39" t="inlineStr">
        <is>
          <t>M01-018</t>
        </is>
      </c>
      <c r="AH427" s="51" t="n"/>
      <c r="AI427" s="51" t="n"/>
      <c r="AJ427" s="51" t="n"/>
      <c r="AK427" s="52" t="n">
        <v>195.0533106575964</v>
      </c>
      <c r="AL427" s="52" t="n"/>
      <c r="AM427" s="52" t="n"/>
      <c r="AN427" s="39" t="n"/>
      <c r="AO427" s="39" t="inlineStr">
        <is>
          <t>La cantidad física del material se imputó en la fila 49 (primera fila del material). Homologación: confianza base Alta + confianza SAP Alta → Alta. El material ocupa 2 filas en la hoja 1120 SJ (lote/almacén). La cantidad SAP y la física de esta vista son el total del material.</t>
        </is>
      </c>
    </row>
    <row r="428">
      <c r="A428" s="5" t="inlineStr">
        <is>
          <t>1000581</t>
        </is>
      </c>
      <c r="B428" s="5" t="inlineStr">
        <is>
          <t>DECIDEX COMPUESTO</t>
        </is>
      </c>
      <c r="C428" s="5" t="inlineStr">
        <is>
          <t>002012</t>
        </is>
      </c>
      <c r="D428" s="5" t="inlineStr">
        <is>
          <t>033</t>
        </is>
      </c>
      <c r="E428" s="5" t="inlineStr">
        <is>
          <t>ZMED</t>
        </is>
      </c>
      <c r="F428" s="5" t="inlineStr">
        <is>
          <t>1120</t>
        </is>
      </c>
      <c r="G428" s="5" t="inlineStr">
        <is>
          <t>2021</t>
        </is>
      </c>
      <c r="H428" s="5" t="inlineStr">
        <is>
          <t>C/U</t>
        </is>
      </c>
      <c r="I428" s="6" t="n">
        <v>10</v>
      </c>
      <c r="J428" s="6" t="n">
        <v>0</v>
      </c>
      <c r="K428" s="5" t="inlineStr">
        <is>
          <t>ARS</t>
        </is>
      </c>
      <c r="L428" s="48" t="n">
        <v>0</v>
      </c>
      <c r="M428" s="48" t="n">
        <v>31464.37</v>
      </c>
      <c r="N428" s="5">
        <f>IFERROR(VLOOKUP(E428,[1]Total!$D$1:$M$446,10,0),0)</f>
        <v/>
      </c>
      <c r="O428" s="11">
        <f>M428/SUM($M$2:$M$679)</f>
        <v/>
      </c>
      <c r="P428" s="49">
        <f>IFERROR(M428/I428,0)</f>
        <v/>
      </c>
      <c r="Q428" s="50" t="n"/>
      <c r="R428" s="8">
        <f>I428-Q428</f>
        <v/>
      </c>
      <c r="S428" s="49">
        <f>$AK428*R428</f>
        <v/>
      </c>
      <c r="U428" s="39" t="inlineStr">
        <is>
          <t>Stock SAP</t>
        </is>
      </c>
      <c r="V428" s="39" t="inlineStr">
        <is>
          <t>Medicamentos</t>
        </is>
      </c>
      <c r="W428" s="39" t="inlineStr">
        <is>
          <t>Dentro del alcance</t>
        </is>
      </c>
      <c r="X428" s="39" t="n"/>
      <c r="Y428" s="39" t="inlineStr">
        <is>
          <t>Sin recuento físico en el inventario de Avain</t>
        </is>
      </c>
      <c r="Z428" s="40" t="inlineStr">
        <is>
          <t>Sin recuento físico</t>
        </is>
      </c>
      <c r="AA428" s="39" t="n"/>
      <c r="AB428" s="39" t="n"/>
      <c r="AC428" s="39" t="n"/>
      <c r="AD428" s="39" t="n"/>
      <c r="AE428" s="39" t="n"/>
      <c r="AF428" s="39" t="n"/>
      <c r="AG428" s="39" t="n"/>
      <c r="AH428" s="51" t="n">
        <v>10</v>
      </c>
      <c r="AI428" s="51">
        <f>Q428</f>
        <v/>
      </c>
      <c r="AJ428" s="51">
        <f>$AH428-$AI428</f>
        <v/>
      </c>
      <c r="AK428" s="52" t="n">
        <v>3146.437</v>
      </c>
      <c r="AL428" s="52">
        <f>$AJ428*$AK428</f>
        <v/>
      </c>
      <c r="AM428" s="52">
        <f>$AI428*$AK428</f>
        <v/>
      </c>
      <c r="AN428" s="39" t="n"/>
      <c r="AO428" s="39" t="n"/>
    </row>
    <row r="429">
      <c r="A429" s="5" t="inlineStr">
        <is>
          <t>1000614</t>
        </is>
      </c>
      <c r="B429" s="5" t="inlineStr">
        <is>
          <t>BUSCAPINA PERLAS</t>
        </is>
      </c>
      <c r="C429" s="5" t="inlineStr">
        <is>
          <t>ARMEB1</t>
        </is>
      </c>
      <c r="D429" s="5" t="inlineStr">
        <is>
          <t>MEGE</t>
        </is>
      </c>
      <c r="E429" s="5" t="inlineStr">
        <is>
          <t>ZMED</t>
        </is>
      </c>
      <c r="F429" s="5" t="inlineStr">
        <is>
          <t>1120</t>
        </is>
      </c>
      <c r="G429" s="5" t="inlineStr">
        <is>
          <t>2021</t>
        </is>
      </c>
      <c r="H429" s="5" t="inlineStr">
        <is>
          <t>C/U</t>
        </is>
      </c>
      <c r="I429" s="6" t="n">
        <v>10</v>
      </c>
      <c r="J429" s="6" t="n">
        <v>0</v>
      </c>
      <c r="K429" s="5" t="inlineStr">
        <is>
          <t>ARS</t>
        </is>
      </c>
      <c r="L429" s="48" t="n">
        <v>0</v>
      </c>
      <c r="M429" s="48" t="n">
        <v>48377.68</v>
      </c>
      <c r="N429" s="5">
        <f>IFERROR(VLOOKUP(E429,[1]Total!$D$1:$M$446,10,0),0)</f>
        <v/>
      </c>
      <c r="O429" s="11">
        <f>M429/SUM($M$2:$M$679)</f>
        <v/>
      </c>
      <c r="P429" s="49">
        <f>IFERROR(M429/I429,0)</f>
        <v/>
      </c>
      <c r="Q429" s="50" t="n"/>
      <c r="R429" s="8">
        <f>I429-Q429</f>
        <v/>
      </c>
      <c r="S429" s="49">
        <f>$AK429*R429</f>
        <v/>
      </c>
      <c r="U429" s="39" t="inlineStr">
        <is>
          <t>Stock SAP</t>
        </is>
      </c>
      <c r="V429" s="39" t="inlineStr">
        <is>
          <t>Medicamentos</t>
        </is>
      </c>
      <c r="W429" s="39" t="inlineStr">
        <is>
          <t>Dentro del alcance</t>
        </is>
      </c>
      <c r="X429" s="39" t="n"/>
      <c r="Y429" s="39" t="inlineStr">
        <is>
          <t>Sin recuento físico en el inventario de Avain</t>
        </is>
      </c>
      <c r="Z429" s="40" t="inlineStr">
        <is>
          <t>Sin recuento físico</t>
        </is>
      </c>
      <c r="AA429" s="39" t="n"/>
      <c r="AB429" s="39" t="n"/>
      <c r="AC429" s="39" t="n"/>
      <c r="AD429" s="39" t="n"/>
      <c r="AE429" s="39" t="n"/>
      <c r="AF429" s="39" t="n"/>
      <c r="AG429" s="39" t="n"/>
      <c r="AH429" s="51" t="n">
        <v>16</v>
      </c>
      <c r="AI429" s="51">
        <f>Q429</f>
        <v/>
      </c>
      <c r="AJ429" s="51">
        <f>$AH429-$AI429</f>
        <v/>
      </c>
      <c r="AK429" s="52" t="n">
        <v>4837.768125000001</v>
      </c>
      <c r="AL429" s="52">
        <f>$AJ429*$AK429</f>
        <v/>
      </c>
      <c r="AM429" s="52">
        <f>$AI429*$AK429</f>
        <v/>
      </c>
      <c r="AN429" s="39" t="n"/>
      <c r="AO429" s="39" t="inlineStr">
        <is>
          <t>El material ocupa 2 filas en la hoja 1120 SJ (lote/almacén). La cantidad SAP y la física de esta vista son el total del material.</t>
        </is>
      </c>
    </row>
    <row r="430">
      <c r="A430" s="5" t="inlineStr">
        <is>
          <t>1000624</t>
        </is>
      </c>
      <c r="B430" s="5" t="inlineStr">
        <is>
          <t>LACTULON JARABE</t>
        </is>
      </c>
      <c r="C430" s="5" t="inlineStr">
        <is>
          <t>00000</t>
        </is>
      </c>
      <c r="D430" s="5" t="inlineStr">
        <is>
          <t>033</t>
        </is>
      </c>
      <c r="E430" s="5" t="inlineStr">
        <is>
          <t>ZMED</t>
        </is>
      </c>
      <c r="F430" s="5" t="inlineStr">
        <is>
          <t>1120</t>
        </is>
      </c>
      <c r="G430" s="5" t="inlineStr">
        <is>
          <t>2021</t>
        </is>
      </c>
      <c r="H430" s="5" t="inlineStr">
        <is>
          <t>C/U</t>
        </is>
      </c>
      <c r="I430" s="6" t="n">
        <v>10</v>
      </c>
      <c r="J430" s="6" t="n">
        <v>0</v>
      </c>
      <c r="K430" s="5" t="inlineStr">
        <is>
          <t>ARS</t>
        </is>
      </c>
      <c r="L430" s="48" t="n">
        <v>0</v>
      </c>
      <c r="M430" s="48" t="n">
        <v>90413.23</v>
      </c>
      <c r="N430" s="5">
        <f>IFERROR(VLOOKUP(E430,[1]Total!$D$1:$M$446,10,0),0)</f>
        <v/>
      </c>
      <c r="O430" s="11">
        <f>M430/SUM($M$2:$M$679)</f>
        <v/>
      </c>
      <c r="P430" s="49">
        <f>IFERROR(M430/I430,0)</f>
        <v/>
      </c>
      <c r="Q430" s="50" t="n"/>
      <c r="R430" s="8">
        <f>I430-Q430</f>
        <v/>
      </c>
      <c r="S430" s="49">
        <f>$AK430*R430</f>
        <v/>
      </c>
      <c r="U430" s="39" t="inlineStr">
        <is>
          <t>Stock SAP</t>
        </is>
      </c>
      <c r="V430" s="39" t="inlineStr">
        <is>
          <t>Medicamentos</t>
        </is>
      </c>
      <c r="W430" s="39" t="inlineStr">
        <is>
          <t>Dentro del alcance</t>
        </is>
      </c>
      <c r="X430" s="39" t="n"/>
      <c r="Y430" s="39" t="inlineStr">
        <is>
          <t>Sin recuento físico en el inventario de Avain</t>
        </is>
      </c>
      <c r="Z430" s="40" t="inlineStr">
        <is>
          <t>Sin recuento físico</t>
        </is>
      </c>
      <c r="AA430" s="39" t="n"/>
      <c r="AB430" s="39" t="n"/>
      <c r="AC430" s="39" t="n"/>
      <c r="AD430" s="39" t="n"/>
      <c r="AE430" s="39" t="n"/>
      <c r="AF430" s="39" t="n"/>
      <c r="AG430" s="39" t="n"/>
      <c r="AH430" s="51" t="n">
        <v>10</v>
      </c>
      <c r="AI430" s="51">
        <f>Q430</f>
        <v/>
      </c>
      <c r="AJ430" s="51">
        <f>$AH430-$AI430</f>
        <v/>
      </c>
      <c r="AK430" s="52" t="n">
        <v>9041.323</v>
      </c>
      <c r="AL430" s="52">
        <f>$AJ430*$AK430</f>
        <v/>
      </c>
      <c r="AM430" s="52">
        <f>$AI430*$AK430</f>
        <v/>
      </c>
      <c r="AN430" s="39" t="n"/>
      <c r="AO430" s="39" t="n"/>
    </row>
    <row r="431">
      <c r="A431" s="5" t="inlineStr">
        <is>
          <t>1000671</t>
        </is>
      </c>
      <c r="B431" s="5" t="inlineStr">
        <is>
          <t>SULFATO DE MAGNESIO AL 25% AMP</t>
        </is>
      </c>
      <c r="C431" s="5" t="inlineStr">
        <is>
          <t>00000</t>
        </is>
      </c>
      <c r="D431" s="5" t="inlineStr">
        <is>
          <t>033</t>
        </is>
      </c>
      <c r="E431" s="5" t="inlineStr">
        <is>
          <t>ZMED</t>
        </is>
      </c>
      <c r="F431" s="5" t="inlineStr">
        <is>
          <t>1120</t>
        </is>
      </c>
      <c r="G431" s="5" t="inlineStr">
        <is>
          <t>2021</t>
        </is>
      </c>
      <c r="H431" s="5" t="inlineStr">
        <is>
          <t>C/U</t>
        </is>
      </c>
      <c r="I431" s="6" t="n">
        <v>10</v>
      </c>
      <c r="J431" s="6" t="n">
        <v>0</v>
      </c>
      <c r="K431" s="5" t="inlineStr">
        <is>
          <t>ARS</t>
        </is>
      </c>
      <c r="L431" s="48" t="n">
        <v>0</v>
      </c>
      <c r="M431" s="48" t="n">
        <v>4000</v>
      </c>
      <c r="N431" s="5">
        <f>IFERROR(VLOOKUP(E431,[1]Total!$D$1:$M$446,10,0),0)</f>
        <v/>
      </c>
      <c r="O431" s="11">
        <f>M431/SUM($M$2:$M$679)</f>
        <v/>
      </c>
      <c r="P431" s="49">
        <f>IFERROR(M431/I431,0)</f>
        <v/>
      </c>
      <c r="Q431" s="50" t="n"/>
      <c r="R431" s="8">
        <f>I431-Q431</f>
        <v/>
      </c>
      <c r="S431" s="49">
        <f>$AK431*R431</f>
        <v/>
      </c>
      <c r="U431" s="39" t="inlineStr">
        <is>
          <t>Stock SAP</t>
        </is>
      </c>
      <c r="V431" s="39" t="inlineStr">
        <is>
          <t>Medicamentos</t>
        </is>
      </c>
      <c r="W431" s="39" t="inlineStr">
        <is>
          <t>Dentro del alcance</t>
        </is>
      </c>
      <c r="X431" s="39" t="n"/>
      <c r="Y431" s="39" t="inlineStr">
        <is>
          <t>Sin recuento físico en el inventario de Avain</t>
        </is>
      </c>
      <c r="Z431" s="40" t="inlineStr">
        <is>
          <t>Sin recuento físico</t>
        </is>
      </c>
      <c r="AA431" s="39" t="n"/>
      <c r="AB431" s="39" t="n"/>
      <c r="AC431" s="39" t="n"/>
      <c r="AD431" s="39" t="n"/>
      <c r="AE431" s="39" t="n"/>
      <c r="AF431" s="39" t="n"/>
      <c r="AG431" s="39" t="n"/>
      <c r="AH431" s="51" t="n">
        <v>10</v>
      </c>
      <c r="AI431" s="51">
        <f>Q431</f>
        <v/>
      </c>
      <c r="AJ431" s="51">
        <f>$AH431-$AI431</f>
        <v/>
      </c>
      <c r="AK431" s="52" t="n">
        <v>400</v>
      </c>
      <c r="AL431" s="52">
        <f>$AJ431*$AK431</f>
        <v/>
      </c>
      <c r="AM431" s="52">
        <f>$AI431*$AK431</f>
        <v/>
      </c>
      <c r="AN431" s="39" t="n"/>
      <c r="AO431" s="39" t="n"/>
    </row>
    <row r="432">
      <c r="A432" s="5" t="inlineStr">
        <is>
          <t>1000672</t>
        </is>
      </c>
      <c r="B432" s="5" t="inlineStr">
        <is>
          <t>TOBRAMICINA + DEXAMETASONA</t>
        </is>
      </c>
      <c r="C432" s="5" t="inlineStr">
        <is>
          <t>E002</t>
        </is>
      </c>
      <c r="D432" s="5" t="inlineStr">
        <is>
          <t>033</t>
        </is>
      </c>
      <c r="E432" s="5" t="inlineStr">
        <is>
          <t>ZMED</t>
        </is>
      </c>
      <c r="F432" s="5" t="inlineStr">
        <is>
          <t>1120</t>
        </is>
      </c>
      <c r="G432" s="5" t="inlineStr">
        <is>
          <t>2021</t>
        </is>
      </c>
      <c r="H432" s="5" t="inlineStr">
        <is>
          <t>C/U</t>
        </is>
      </c>
      <c r="I432" s="6" t="n">
        <v>10</v>
      </c>
      <c r="J432" s="6" t="n">
        <v>0</v>
      </c>
      <c r="K432" s="5" t="inlineStr">
        <is>
          <t>ARS</t>
        </is>
      </c>
      <c r="L432" s="48" t="n">
        <v>0</v>
      </c>
      <c r="M432" s="48" t="n">
        <v>19700</v>
      </c>
      <c r="N432" s="5">
        <f>IFERROR(VLOOKUP(E432,[1]Total!$D$1:$M$446,10,0),0)</f>
        <v/>
      </c>
      <c r="O432" s="11">
        <f>M432/SUM($M$2:$M$679)</f>
        <v/>
      </c>
      <c r="P432" s="49">
        <f>IFERROR(M432/I432,0)</f>
        <v/>
      </c>
      <c r="Q432" s="50" t="n"/>
      <c r="R432" s="8">
        <f>I432-Q432</f>
        <v/>
      </c>
      <c r="S432" s="49">
        <f>$AK432*R432</f>
        <v/>
      </c>
      <c r="U432" s="39" t="inlineStr">
        <is>
          <t>Stock SAP</t>
        </is>
      </c>
      <c r="V432" s="39" t="inlineStr">
        <is>
          <t>Medicamentos</t>
        </is>
      </c>
      <c r="W432" s="39" t="inlineStr">
        <is>
          <t>Dentro del alcance</t>
        </is>
      </c>
      <c r="X432" s="39" t="n"/>
      <c r="Y432" s="39" t="inlineStr">
        <is>
          <t>Sin recuento físico en el inventario de Avain</t>
        </is>
      </c>
      <c r="Z432" s="40" t="inlineStr">
        <is>
          <t>Sin recuento físico</t>
        </is>
      </c>
      <c r="AA432" s="39" t="n"/>
      <c r="AB432" s="39" t="n"/>
      <c r="AC432" s="39" t="n"/>
      <c r="AD432" s="39" t="n"/>
      <c r="AE432" s="39" t="n"/>
      <c r="AF432" s="39" t="n"/>
      <c r="AG432" s="39" t="n"/>
      <c r="AH432" s="51" t="n"/>
      <c r="AI432" s="51" t="n"/>
      <c r="AJ432" s="51" t="n"/>
      <c r="AK432" s="52" t="n">
        <v>1970</v>
      </c>
      <c r="AL432" s="52" t="n"/>
      <c r="AM432" s="52" t="n"/>
      <c r="AN432" s="39" t="n"/>
      <c r="AO432" s="39" t="inlineStr">
        <is>
          <t>El material ocupa 3 filas en la hoja 1120 SJ (lote/almacén). La cantidad SAP y la física de esta vista son el total del material.</t>
        </is>
      </c>
    </row>
    <row r="433">
      <c r="A433" s="5" t="inlineStr">
        <is>
          <t>1000695</t>
        </is>
      </c>
      <c r="B433" s="5" t="inlineStr">
        <is>
          <t>ACICLOVIR 5% CREMA X 10GR</t>
        </is>
      </c>
      <c r="C433" s="5" t="inlineStr">
        <is>
          <t>075035</t>
        </is>
      </c>
      <c r="D433" s="5" t="inlineStr">
        <is>
          <t>MEGE</t>
        </is>
      </c>
      <c r="E433" s="5" t="inlineStr">
        <is>
          <t>ZMED</t>
        </is>
      </c>
      <c r="F433" s="5" t="inlineStr">
        <is>
          <t>1120</t>
        </is>
      </c>
      <c r="G433" s="5" t="inlineStr">
        <is>
          <t>2021</t>
        </is>
      </c>
      <c r="H433" s="5" t="inlineStr">
        <is>
          <t>C/U</t>
        </is>
      </c>
      <c r="I433" s="6" t="n">
        <v>10</v>
      </c>
      <c r="J433" s="6" t="n">
        <v>0</v>
      </c>
      <c r="K433" s="5" t="inlineStr">
        <is>
          <t>ARS</t>
        </is>
      </c>
      <c r="L433" s="48" t="n">
        <v>0</v>
      </c>
      <c r="M433" s="48" t="n">
        <v>23014.4</v>
      </c>
      <c r="N433" s="5">
        <f>IFERROR(VLOOKUP(E433,[1]Total!$D$1:$M$446,10,0),0)</f>
        <v/>
      </c>
      <c r="O433" s="11">
        <f>M433/SUM($M$2:$M$679)</f>
        <v/>
      </c>
      <c r="P433" s="49">
        <f>IFERROR(M433/I433,0)</f>
        <v/>
      </c>
      <c r="Q433" s="50" t="n"/>
      <c r="R433" s="8">
        <f>I433-Q433</f>
        <v/>
      </c>
      <c r="S433" s="49">
        <f>$AK433*R433</f>
        <v/>
      </c>
      <c r="U433" s="39" t="inlineStr">
        <is>
          <t>Stock SAP</t>
        </is>
      </c>
      <c r="V433" s="39" t="inlineStr">
        <is>
          <t>Medicamentos</t>
        </is>
      </c>
      <c r="W433" s="39" t="inlineStr">
        <is>
          <t>Dentro del alcance</t>
        </is>
      </c>
      <c r="X433" s="39" t="n"/>
      <c r="Y433" s="39" t="inlineStr">
        <is>
          <t>Sin recuento físico en el inventario de Avain</t>
        </is>
      </c>
      <c r="Z433" s="40" t="inlineStr">
        <is>
          <t>Sin recuento físico</t>
        </is>
      </c>
      <c r="AA433" s="39" t="n"/>
      <c r="AB433" s="39" t="n"/>
      <c r="AC433" s="39" t="n"/>
      <c r="AD433" s="39" t="n"/>
      <c r="AE433" s="39" t="n"/>
      <c r="AF433" s="39" t="n"/>
      <c r="AG433" s="39" t="n"/>
      <c r="AH433" s="51" t="n"/>
      <c r="AI433" s="51" t="n"/>
      <c r="AJ433" s="51" t="n"/>
      <c r="AK433" s="52" t="n">
        <v>2301.44</v>
      </c>
      <c r="AL433" s="52" t="n"/>
      <c r="AM433" s="52" t="n"/>
      <c r="AN433" s="39" t="n"/>
      <c r="AO433" s="39" t="inlineStr">
        <is>
          <t>El material ocupa 5 filas en la hoja 1120 SJ (lote/almacén). La cantidad SAP y la física de esta vista son el total del material.</t>
        </is>
      </c>
    </row>
    <row r="434">
      <c r="A434" s="5" t="inlineStr">
        <is>
          <t>1000695</t>
        </is>
      </c>
      <c r="B434" s="5" t="inlineStr">
        <is>
          <t>ACICLOVIR 5% CREMA X 10GR</t>
        </is>
      </c>
      <c r="C434" s="5" t="inlineStr">
        <is>
          <t>221Y3</t>
        </is>
      </c>
      <c r="D434" s="5" t="inlineStr">
        <is>
          <t>MEGE</t>
        </is>
      </c>
      <c r="E434" s="5" t="inlineStr">
        <is>
          <t>ZMED</t>
        </is>
      </c>
      <c r="F434" s="5" t="inlineStr">
        <is>
          <t>1120</t>
        </is>
      </c>
      <c r="G434" s="5" t="inlineStr">
        <is>
          <t>2021</t>
        </is>
      </c>
      <c r="H434" s="5" t="inlineStr">
        <is>
          <t>C/U</t>
        </is>
      </c>
      <c r="I434" s="6" t="n">
        <v>10</v>
      </c>
      <c r="J434" s="6" t="n">
        <v>0</v>
      </c>
      <c r="K434" s="5" t="inlineStr">
        <is>
          <t>ARS</t>
        </is>
      </c>
      <c r="L434" s="48" t="n">
        <v>0</v>
      </c>
      <c r="M434" s="48" t="n">
        <v>23014.4</v>
      </c>
      <c r="N434" s="5">
        <f>IFERROR(VLOOKUP(E434,[1]Total!$D$1:$M$446,10,0),0)</f>
        <v/>
      </c>
      <c r="O434" s="11">
        <f>M434/SUM($M$2:$M$679)</f>
        <v/>
      </c>
      <c r="P434" s="49">
        <f>IFERROR(M434/I434,0)</f>
        <v/>
      </c>
      <c r="Q434" s="50" t="n"/>
      <c r="R434" s="8">
        <f>I434-Q434</f>
        <v/>
      </c>
      <c r="S434" s="49">
        <f>$AK434*R434</f>
        <v/>
      </c>
      <c r="U434" s="39" t="inlineStr">
        <is>
          <t>Stock SAP</t>
        </is>
      </c>
      <c r="V434" s="39" t="inlineStr">
        <is>
          <t>Medicamentos</t>
        </is>
      </c>
      <c r="W434" s="39" t="inlineStr">
        <is>
          <t>Dentro del alcance</t>
        </is>
      </c>
      <c r="X434" s="39" t="n"/>
      <c r="Y434" s="39" t="inlineStr">
        <is>
          <t>Sin recuento físico en el inventario de Avain</t>
        </is>
      </c>
      <c r="Z434" s="40" t="inlineStr">
        <is>
          <t>Sin recuento físico</t>
        </is>
      </c>
      <c r="AA434" s="39" t="n"/>
      <c r="AB434" s="39" t="n"/>
      <c r="AC434" s="39" t="n"/>
      <c r="AD434" s="39" t="n"/>
      <c r="AE434" s="39" t="n"/>
      <c r="AF434" s="39" t="n"/>
      <c r="AG434" s="39" t="n"/>
      <c r="AH434" s="51" t="n"/>
      <c r="AI434" s="51" t="n"/>
      <c r="AJ434" s="51" t="n"/>
      <c r="AK434" s="52" t="n">
        <v>2301.44</v>
      </c>
      <c r="AL434" s="52" t="n"/>
      <c r="AM434" s="52" t="n"/>
      <c r="AN434" s="39" t="n"/>
      <c r="AO434" s="39" t="inlineStr">
        <is>
          <t>El material ocupa 5 filas en la hoja 1120 SJ (lote/almacén). La cantidad SAP y la física de esta vista son el total del material.</t>
        </is>
      </c>
    </row>
    <row r="435">
      <c r="A435" s="5" t="inlineStr">
        <is>
          <t>1000695</t>
        </is>
      </c>
      <c r="B435" s="5" t="inlineStr">
        <is>
          <t>ACICLOVIR 5% CREMA X 10GR</t>
        </is>
      </c>
      <c r="C435" s="5" t="inlineStr">
        <is>
          <t>75035</t>
        </is>
      </c>
      <c r="D435" s="5" t="inlineStr">
        <is>
          <t>MEGE</t>
        </is>
      </c>
      <c r="E435" s="5" t="inlineStr">
        <is>
          <t>ZMED</t>
        </is>
      </c>
      <c r="F435" s="5" t="inlineStr">
        <is>
          <t>1120</t>
        </is>
      </c>
      <c r="G435" s="5" t="inlineStr">
        <is>
          <t>2021</t>
        </is>
      </c>
      <c r="H435" s="5" t="inlineStr">
        <is>
          <t>C/U</t>
        </is>
      </c>
      <c r="I435" s="6" t="n">
        <v>10</v>
      </c>
      <c r="J435" s="6" t="n">
        <v>0</v>
      </c>
      <c r="K435" s="5" t="inlineStr">
        <is>
          <t>ARS</t>
        </is>
      </c>
      <c r="L435" s="48" t="n">
        <v>0</v>
      </c>
      <c r="M435" s="48" t="n">
        <v>23014.4</v>
      </c>
      <c r="N435" s="5">
        <f>IFERROR(VLOOKUP(E435,[1]Total!$D$1:$M$446,10,0),0)</f>
        <v/>
      </c>
      <c r="O435" s="11">
        <f>M435/SUM($M$2:$M$679)</f>
        <v/>
      </c>
      <c r="P435" s="49">
        <f>IFERROR(M435/I435,0)</f>
        <v/>
      </c>
      <c r="Q435" s="50" t="n"/>
      <c r="R435" s="8">
        <f>I435-Q435</f>
        <v/>
      </c>
      <c r="S435" s="49">
        <f>$AK435*R435</f>
        <v/>
      </c>
      <c r="U435" s="39" t="inlineStr">
        <is>
          <t>Stock SAP</t>
        </is>
      </c>
      <c r="V435" s="39" t="inlineStr">
        <is>
          <t>Medicamentos</t>
        </is>
      </c>
      <c r="W435" s="39" t="inlineStr">
        <is>
          <t>Dentro del alcance</t>
        </is>
      </c>
      <c r="X435" s="39" t="n"/>
      <c r="Y435" s="39" t="inlineStr">
        <is>
          <t>Sin recuento físico en el inventario de Avain</t>
        </is>
      </c>
      <c r="Z435" s="40" t="inlineStr">
        <is>
          <t>Sin recuento físico</t>
        </is>
      </c>
      <c r="AA435" s="39" t="n"/>
      <c r="AB435" s="39" t="n"/>
      <c r="AC435" s="39" t="n"/>
      <c r="AD435" s="39" t="n"/>
      <c r="AE435" s="39" t="n"/>
      <c r="AF435" s="39" t="n"/>
      <c r="AG435" s="39" t="n"/>
      <c r="AH435" s="51" t="n"/>
      <c r="AI435" s="51" t="n"/>
      <c r="AJ435" s="51" t="n"/>
      <c r="AK435" s="52" t="n">
        <v>2301.44</v>
      </c>
      <c r="AL435" s="52" t="n"/>
      <c r="AM435" s="52" t="n"/>
      <c r="AN435" s="39" t="n"/>
      <c r="AO435" s="39" t="inlineStr">
        <is>
          <t>El material ocupa 5 filas en la hoja 1120 SJ (lote/almacén). La cantidad SAP y la física de esta vista son el total del material.</t>
        </is>
      </c>
    </row>
    <row r="436">
      <c r="A436" s="5" t="inlineStr">
        <is>
          <t>1000731</t>
        </is>
      </c>
      <c r="B436" s="5" t="inlineStr">
        <is>
          <t>FUSIMED B EMULSION</t>
        </is>
      </c>
      <c r="C436" s="5" t="inlineStr">
        <is>
          <t>00000</t>
        </is>
      </c>
      <c r="D436" s="5" t="inlineStr">
        <is>
          <t>FARM</t>
        </is>
      </c>
      <c r="E436" s="5" t="inlineStr">
        <is>
          <t>ZMED</t>
        </is>
      </c>
      <c r="F436" s="5" t="inlineStr">
        <is>
          <t>1120</t>
        </is>
      </c>
      <c r="G436" s="5" t="inlineStr">
        <is>
          <t>2021</t>
        </is>
      </c>
      <c r="H436" s="5" t="inlineStr">
        <is>
          <t>C/U</t>
        </is>
      </c>
      <c r="I436" s="6" t="n">
        <v>10</v>
      </c>
      <c r="J436" s="6" t="n">
        <v>0</v>
      </c>
      <c r="K436" s="5" t="inlineStr">
        <is>
          <t>ARS</t>
        </is>
      </c>
      <c r="L436" s="48" t="n">
        <v>0</v>
      </c>
      <c r="M436" s="48" t="n">
        <v>248458.39</v>
      </c>
      <c r="N436" s="5">
        <f>IFERROR(VLOOKUP(E436,[1]Total!$D$1:$M$446,10,0),0)</f>
        <v/>
      </c>
      <c r="O436" s="11">
        <f>M436/SUM($M$2:$M$679)</f>
        <v/>
      </c>
      <c r="P436" s="49">
        <f>IFERROR(M436/I436,0)</f>
        <v/>
      </c>
      <c r="Q436" s="50" t="n">
        <v>2</v>
      </c>
      <c r="R436" s="8">
        <f>I436-Q436</f>
        <v/>
      </c>
      <c r="S436" s="49">
        <f>$AK436*R436</f>
        <v/>
      </c>
      <c r="U436" s="39" t="inlineStr">
        <is>
          <t>Stock SAP</t>
        </is>
      </c>
      <c r="V436" s="39" t="inlineStr">
        <is>
          <t>Medicamentos</t>
        </is>
      </c>
      <c r="W436" s="39" t="inlineStr">
        <is>
          <t>Dentro del alcance</t>
        </is>
      </c>
      <c r="X436" s="42" t="inlineStr">
        <is>
          <t>Media</t>
        </is>
      </c>
      <c r="Y436" s="39" t="inlineStr">
        <is>
          <t>Homologado – confianza Media – pendiente de validación</t>
        </is>
      </c>
      <c r="Z436" s="38" t="inlineStr">
        <is>
          <t>Dar de baja en SAP</t>
        </is>
      </c>
      <c r="AA436" s="39" t="inlineStr">
        <is>
          <t>MED89</t>
        </is>
      </c>
      <c r="AB436" s="39" t="inlineStr">
        <is>
          <t>Fusimed B 2% x 50gr Emulsion</t>
        </is>
      </c>
      <c r="AC436" s="39" t="inlineStr">
        <is>
          <t>Cruce por nomenclatura SAP</t>
        </is>
      </c>
      <c r="AD436" s="39" t="inlineStr">
        <is>
          <t>No</t>
        </is>
      </c>
      <c r="AE436" s="39" t="n"/>
      <c r="AF436" s="39" t="inlineStr">
        <is>
          <t>No</t>
        </is>
      </c>
      <c r="AG436" s="39" t="n"/>
      <c r="AH436" s="51" t="n">
        <v>15</v>
      </c>
      <c r="AI436" s="51">
        <f>Q436</f>
        <v/>
      </c>
      <c r="AJ436" s="51">
        <f>$AH436-$AI436</f>
        <v/>
      </c>
      <c r="AK436" s="52" t="n">
        <v>24845.83933333333</v>
      </c>
      <c r="AL436" s="52">
        <f>$AJ436*$AK436</f>
        <v/>
      </c>
      <c r="AM436" s="52">
        <f>$AI436*$AK436</f>
        <v/>
      </c>
      <c r="AN436" s="39" t="n"/>
      <c r="AO436" s="39" t="inlineStr">
        <is>
          <t>Cruce por nomenclatura: una nomenclatura no informa dosis; similitud 0.81. El material ocupa 2 filas en la hoja 1120 SJ (lote/almacén). La cantidad SAP y la física de esta vista son el total del material.</t>
        </is>
      </c>
    </row>
    <row r="437">
      <c r="A437" s="5" t="inlineStr">
        <is>
          <t>1001129</t>
        </is>
      </c>
      <c r="B437" s="5" t="inlineStr">
        <is>
          <t>BUCOANGIN CARAM ANTIB X9</t>
        </is>
      </c>
      <c r="C437" s="5" t="inlineStr">
        <is>
          <t>74765</t>
        </is>
      </c>
      <c r="D437" s="5" t="inlineStr">
        <is>
          <t>MEGE</t>
        </is>
      </c>
      <c r="E437" s="5" t="inlineStr">
        <is>
          <t>ZMED</t>
        </is>
      </c>
      <c r="F437" s="5" t="inlineStr">
        <is>
          <t>1120</t>
        </is>
      </c>
      <c r="G437" s="5" t="inlineStr">
        <is>
          <t>2021</t>
        </is>
      </c>
      <c r="H437" s="5" t="inlineStr">
        <is>
          <t>C/U</t>
        </is>
      </c>
      <c r="I437" s="6" t="n">
        <v>10</v>
      </c>
      <c r="J437" s="6" t="n">
        <v>0</v>
      </c>
      <c r="K437" s="5" t="inlineStr">
        <is>
          <t>ARS</t>
        </is>
      </c>
      <c r="L437" s="48" t="n">
        <v>0</v>
      </c>
      <c r="M437" s="48" t="n">
        <v>29640.11</v>
      </c>
      <c r="N437" s="5">
        <f>IFERROR(VLOOKUP(E437,[1]Total!$D$1:$M$446,10,0),0)</f>
        <v/>
      </c>
      <c r="O437" s="11">
        <f>M437/SUM($M$2:$M$679)</f>
        <v/>
      </c>
      <c r="P437" s="49">
        <f>IFERROR(M437/I437,0)</f>
        <v/>
      </c>
      <c r="Q437" s="50" t="n"/>
      <c r="R437" s="8">
        <f>I437-Q437</f>
        <v/>
      </c>
      <c r="S437" s="49">
        <f>$AK437*R437</f>
        <v/>
      </c>
      <c r="U437" s="39" t="inlineStr">
        <is>
          <t>Stock SAP</t>
        </is>
      </c>
      <c r="V437" s="39" t="inlineStr">
        <is>
          <t>Medicamentos</t>
        </is>
      </c>
      <c r="W437" s="39" t="inlineStr">
        <is>
          <t>Dentro del alcance</t>
        </is>
      </c>
      <c r="X437" s="38" t="inlineStr">
        <is>
          <t>Baja</t>
        </is>
      </c>
      <c r="Y437" s="39" t="inlineStr">
        <is>
          <t>Homologado – confianza Baja – pendiente de validación</t>
        </is>
      </c>
      <c r="Z437" s="38" t="inlineStr">
        <is>
          <t>Dar de baja en SAP</t>
        </is>
      </c>
      <c r="AA437" s="39" t="inlineStr">
        <is>
          <t>MED30</t>
        </is>
      </c>
      <c r="AB437" s="39" t="inlineStr">
        <is>
          <t>Caramelos antigripales con benzocaina 20.7mg</t>
        </is>
      </c>
      <c r="AC437" s="39" t="inlineStr">
        <is>
          <t>Homologación por código Avain (master M01-017)</t>
        </is>
      </c>
      <c r="AD437" s="39" t="inlineStr">
        <is>
          <t>No</t>
        </is>
      </c>
      <c r="AE437" s="39" t="n"/>
      <c r="AF437" s="39" t="inlineStr">
        <is>
          <t>Sí</t>
        </is>
      </c>
      <c r="AG437" s="39" t="inlineStr">
        <is>
          <t>M01-017</t>
        </is>
      </c>
      <c r="AH437" s="51" t="n"/>
      <c r="AI437" s="51" t="n"/>
      <c r="AJ437" s="51" t="n"/>
      <c r="AK437" s="52" t="n">
        <v>2964.011099585062</v>
      </c>
      <c r="AL437" s="52" t="n"/>
      <c r="AM437" s="52" t="n"/>
      <c r="AN437" s="39" t="n"/>
      <c r="AO437" s="39" t="inlineStr">
        <is>
          <t>La cantidad física del material se imputó en la fila 48 (primera fila del material). Homologación: confianza base Baja + confianza SAP Alta → Baja. La nomenclatura del material imputado no respalda por sí sola la equivalencia (similitud 0.09); el vínculo proviene sólo de la homologación. Nivel degradado a Baja. El material ocupa 15 filas en la hoja 1120 SJ (lote/almacén). La cantidad SAP y la física de esta vista son el total del material.</t>
        </is>
      </c>
    </row>
    <row r="438">
      <c r="A438" s="5" t="inlineStr">
        <is>
          <t>1001217</t>
        </is>
      </c>
      <c r="B438" s="5" t="inlineStr">
        <is>
          <t>AC. POLIACRILICO  10GR GEL</t>
        </is>
      </c>
      <c r="C438" s="5" t="inlineStr">
        <is>
          <t>00000</t>
        </is>
      </c>
      <c r="D438" s="5" t="inlineStr">
        <is>
          <t>MEGE</t>
        </is>
      </c>
      <c r="E438" s="5" t="inlineStr">
        <is>
          <t>ZMED</t>
        </is>
      </c>
      <c r="F438" s="5" t="inlineStr">
        <is>
          <t>1120</t>
        </is>
      </c>
      <c r="G438" s="5" t="inlineStr">
        <is>
          <t>2021</t>
        </is>
      </c>
      <c r="H438" s="5" t="inlineStr">
        <is>
          <t>C/U</t>
        </is>
      </c>
      <c r="I438" s="6" t="n">
        <v>10</v>
      </c>
      <c r="J438" s="6" t="n">
        <v>0</v>
      </c>
      <c r="K438" s="5" t="inlineStr">
        <is>
          <t>ARS</t>
        </is>
      </c>
      <c r="L438" s="48" t="n">
        <v>0</v>
      </c>
      <c r="M438" s="48" t="n">
        <v>262851.9</v>
      </c>
      <c r="N438" s="5">
        <f>IFERROR(VLOOKUP(E438,[1]Total!$D$1:$M$446,10,0),0)</f>
        <v/>
      </c>
      <c r="O438" s="11">
        <f>M438/SUM($M$2:$M$679)</f>
        <v/>
      </c>
      <c r="P438" s="49">
        <f>IFERROR(M438/I438,0)</f>
        <v/>
      </c>
      <c r="Q438" s="50" t="n"/>
      <c r="R438" s="8">
        <f>I438-Q438</f>
        <v/>
      </c>
      <c r="S438" s="49">
        <f>$AK438*R438</f>
        <v/>
      </c>
      <c r="U438" s="39" t="inlineStr">
        <is>
          <t>Stock SAP</t>
        </is>
      </c>
      <c r="V438" s="39" t="inlineStr">
        <is>
          <t>Medicamentos</t>
        </is>
      </c>
      <c r="W438" s="39" t="inlineStr">
        <is>
          <t>Dentro del alcance</t>
        </is>
      </c>
      <c r="X438" s="39" t="n"/>
      <c r="Y438" s="39" t="inlineStr">
        <is>
          <t>Sin recuento físico en el inventario de Avain</t>
        </is>
      </c>
      <c r="Z438" s="40" t="inlineStr">
        <is>
          <t>Sin recuento físico</t>
        </is>
      </c>
      <c r="AA438" s="39" t="n"/>
      <c r="AB438" s="39" t="n"/>
      <c r="AC438" s="39" t="n"/>
      <c r="AD438" s="39" t="n"/>
      <c r="AE438" s="39" t="n"/>
      <c r="AF438" s="39" t="n"/>
      <c r="AG438" s="39" t="n"/>
      <c r="AH438" s="51" t="n">
        <v>10</v>
      </c>
      <c r="AI438" s="51">
        <f>Q438</f>
        <v/>
      </c>
      <c r="AJ438" s="51">
        <f>$AH438-$AI438</f>
        <v/>
      </c>
      <c r="AK438" s="52" t="n">
        <v>26285.19</v>
      </c>
      <c r="AL438" s="52">
        <f>$AJ438*$AK438</f>
        <v/>
      </c>
      <c r="AM438" s="52">
        <f>$AI438*$AK438</f>
        <v/>
      </c>
      <c r="AN438" s="39" t="n"/>
      <c r="AO438" s="39" t="n"/>
    </row>
    <row r="439">
      <c r="A439" s="5" t="inlineStr">
        <is>
          <t>1001233</t>
        </is>
      </c>
      <c r="B439" s="5" t="inlineStr">
        <is>
          <t>DIFENHIDRAMINA 10 MG X 1 ML AMP</t>
        </is>
      </c>
      <c r="C439" s="5" t="inlineStr">
        <is>
          <t>W5501</t>
        </is>
      </c>
      <c r="D439" s="5" t="inlineStr">
        <is>
          <t>MEGE</t>
        </is>
      </c>
      <c r="E439" s="5" t="inlineStr">
        <is>
          <t>ZMED</t>
        </is>
      </c>
      <c r="F439" s="5" t="inlineStr">
        <is>
          <t>1120</t>
        </is>
      </c>
      <c r="G439" s="5" t="inlineStr">
        <is>
          <t>2021</t>
        </is>
      </c>
      <c r="H439" s="5" t="inlineStr">
        <is>
          <t>C/U</t>
        </is>
      </c>
      <c r="I439" s="6" t="n">
        <v>10</v>
      </c>
      <c r="J439" s="6" t="n">
        <v>0</v>
      </c>
      <c r="K439" s="5" t="inlineStr">
        <is>
          <t>ARS</t>
        </is>
      </c>
      <c r="L439" s="48" t="n">
        <v>0</v>
      </c>
      <c r="M439" s="48" t="n">
        <v>3562.48</v>
      </c>
      <c r="N439" s="5">
        <f>IFERROR(VLOOKUP(E439,[1]Total!$D$1:$M$446,10,0),0)</f>
        <v/>
      </c>
      <c r="O439" s="11">
        <f>M439/SUM($M$2:$M$679)</f>
        <v/>
      </c>
      <c r="P439" s="49">
        <f>IFERROR(M439/I439,0)</f>
        <v/>
      </c>
      <c r="Q439" s="50" t="n"/>
      <c r="R439" s="8">
        <f>I439-Q439</f>
        <v/>
      </c>
      <c r="S439" s="49">
        <f>$AK439*R439</f>
        <v/>
      </c>
      <c r="U439" s="39" t="inlineStr">
        <is>
          <t>Stock SAP</t>
        </is>
      </c>
      <c r="V439" s="39" t="inlineStr">
        <is>
          <t>Medicamentos</t>
        </is>
      </c>
      <c r="W439" s="39" t="inlineStr">
        <is>
          <t>Dentro del alcance</t>
        </is>
      </c>
      <c r="X439" s="37" t="inlineStr">
        <is>
          <t>Alta</t>
        </is>
      </c>
      <c r="Y439" s="39" t="inlineStr">
        <is>
          <t>Homologado – confianza Alta</t>
        </is>
      </c>
      <c r="Z439" s="38" t="inlineStr">
        <is>
          <t>Dar de baja en SAP</t>
        </is>
      </c>
      <c r="AA439" s="39" t="inlineStr">
        <is>
          <t>MED65</t>
        </is>
      </c>
      <c r="AB439" s="39" t="inlineStr">
        <is>
          <t>Difenhidramina 10mg Amp x 1 ml</t>
        </is>
      </c>
      <c r="AC439" s="39" t="inlineStr">
        <is>
          <t>Homologación por código Avain (master M07-001)</t>
        </is>
      </c>
      <c r="AD439" s="39" t="inlineStr">
        <is>
          <t>No</t>
        </is>
      </c>
      <c r="AE439" s="39" t="n"/>
      <c r="AF439" s="39" t="inlineStr">
        <is>
          <t>Sí</t>
        </is>
      </c>
      <c r="AG439" s="39" t="inlineStr">
        <is>
          <t>M07-001</t>
        </is>
      </c>
      <c r="AH439" s="51" t="n"/>
      <c r="AI439" s="51" t="n"/>
      <c r="AJ439" s="51" t="n"/>
      <c r="AK439" s="52" t="n">
        <v>356.2476027397261</v>
      </c>
      <c r="AL439" s="52" t="n"/>
      <c r="AM439" s="52" t="n"/>
      <c r="AN439" s="39" t="n"/>
      <c r="AO439" s="39" t="inlineStr">
        <is>
          <t>La cantidad física del material se imputó en la fila 156 (primera fila del material). Homologación: confianza base Alta + confianza SAP Alta → Alta. El material ocupa 4 filas en la hoja 1120 SJ (lote/almacén). La cantidad SAP y la física de esta vista son el total del material.</t>
        </is>
      </c>
    </row>
    <row r="440">
      <c r="A440" s="5" t="inlineStr">
        <is>
          <t>1001268</t>
        </is>
      </c>
      <c r="B440" s="5" t="inlineStr">
        <is>
          <t>DEXTROSA 10% X 500ML</t>
        </is>
      </c>
      <c r="C440" s="5" t="inlineStr">
        <is>
          <t>13484</t>
        </is>
      </c>
      <c r="D440" s="5" t="inlineStr">
        <is>
          <t>MEGE</t>
        </is>
      </c>
      <c r="E440" s="5" t="inlineStr">
        <is>
          <t>ZMED</t>
        </is>
      </c>
      <c r="F440" s="5" t="inlineStr">
        <is>
          <t>1120</t>
        </is>
      </c>
      <c r="G440" s="5" t="inlineStr">
        <is>
          <t>2021</t>
        </is>
      </c>
      <c r="H440" s="5" t="inlineStr">
        <is>
          <t>C/U</t>
        </is>
      </c>
      <c r="I440" s="6" t="n">
        <v>10</v>
      </c>
      <c r="J440" s="6" t="n">
        <v>0</v>
      </c>
      <c r="K440" s="5" t="inlineStr">
        <is>
          <t>ARS</t>
        </is>
      </c>
      <c r="L440" s="48" t="n">
        <v>0</v>
      </c>
      <c r="M440" s="48" t="n">
        <v>39502</v>
      </c>
      <c r="N440" s="5">
        <f>IFERROR(VLOOKUP(E440,[1]Total!$D$1:$M$446,10,0),0)</f>
        <v/>
      </c>
      <c r="O440" s="11">
        <f>M440/SUM($M$2:$M$679)</f>
        <v/>
      </c>
      <c r="P440" s="49">
        <f>IFERROR(M440/I440,0)</f>
        <v/>
      </c>
      <c r="Q440" s="50" t="n"/>
      <c r="R440" s="8">
        <f>I440-Q440</f>
        <v/>
      </c>
      <c r="S440" s="49">
        <f>$AK440*R440</f>
        <v/>
      </c>
      <c r="U440" s="39" t="inlineStr">
        <is>
          <t>Stock SAP</t>
        </is>
      </c>
      <c r="V440" s="39" t="inlineStr">
        <is>
          <t>Medicamentos</t>
        </is>
      </c>
      <c r="W440" s="39" t="inlineStr">
        <is>
          <t>Dentro del alcance</t>
        </is>
      </c>
      <c r="X440" s="39" t="n"/>
      <c r="Y440" s="39" t="inlineStr">
        <is>
          <t>Sin recuento físico en el inventario de Avain</t>
        </is>
      </c>
      <c r="Z440" s="40" t="inlineStr">
        <is>
          <t>Sin recuento físico</t>
        </is>
      </c>
      <c r="AA440" s="39" t="n"/>
      <c r="AB440" s="39" t="n"/>
      <c r="AC440" s="39" t="n"/>
      <c r="AD440" s="39" t="n"/>
      <c r="AE440" s="39" t="n"/>
      <c r="AF440" s="39" t="n"/>
      <c r="AG440" s="39" t="n"/>
      <c r="AH440" s="51" t="n"/>
      <c r="AI440" s="51" t="n"/>
      <c r="AJ440" s="51" t="n"/>
      <c r="AK440" s="52" t="n">
        <v>3950.2</v>
      </c>
      <c r="AL440" s="52" t="n"/>
      <c r="AM440" s="52" t="n"/>
      <c r="AN440" s="39" t="n"/>
      <c r="AO440" s="39" t="inlineStr">
        <is>
          <t>El material ocupa 2 filas en la hoja 1120 SJ (lote/almacén). La cantidad SAP y la física de esta vista son el total del material.</t>
        </is>
      </c>
    </row>
    <row r="441">
      <c r="A441" s="5" t="inlineStr">
        <is>
          <t>1005160</t>
        </is>
      </c>
      <c r="B441" s="5" t="inlineStr">
        <is>
          <t>SINAMIDA CREMA X 15GRS</t>
        </is>
      </c>
      <c r="C441" s="5" t="inlineStr">
        <is>
          <t>00000</t>
        </is>
      </c>
      <c r="D441" s="5" t="inlineStr">
        <is>
          <t>033</t>
        </is>
      </c>
      <c r="E441" s="5" t="inlineStr">
        <is>
          <t>ZMED</t>
        </is>
      </c>
      <c r="F441" s="5" t="inlineStr">
        <is>
          <t>1120</t>
        </is>
      </c>
      <c r="G441" s="5" t="inlineStr">
        <is>
          <t>2021</t>
        </is>
      </c>
      <c r="H441" s="5" t="inlineStr">
        <is>
          <t>C/U</t>
        </is>
      </c>
      <c r="I441" s="6" t="n">
        <v>10</v>
      </c>
      <c r="J441" s="6" t="n">
        <v>0</v>
      </c>
      <c r="K441" s="5" t="inlineStr">
        <is>
          <t>ARS</t>
        </is>
      </c>
      <c r="L441" s="48" t="n">
        <v>0</v>
      </c>
      <c r="M441" s="48" t="n">
        <v>66000</v>
      </c>
      <c r="N441" s="5">
        <f>IFERROR(VLOOKUP(E441,[1]Total!$D$1:$M$446,10,0),0)</f>
        <v/>
      </c>
      <c r="O441" s="11">
        <f>M441/SUM($M$2:$M$679)</f>
        <v/>
      </c>
      <c r="P441" s="49">
        <f>IFERROR(M441/I441,0)</f>
        <v/>
      </c>
      <c r="Q441" s="50" t="n"/>
      <c r="R441" s="8">
        <f>I441-Q441</f>
        <v/>
      </c>
      <c r="S441" s="49">
        <f>$AK441*R441</f>
        <v/>
      </c>
      <c r="U441" s="39" t="inlineStr">
        <is>
          <t>Stock SAP</t>
        </is>
      </c>
      <c r="V441" s="39" t="inlineStr">
        <is>
          <t>Medicamentos</t>
        </is>
      </c>
      <c r="W441" s="39" t="inlineStr">
        <is>
          <t>Dentro del alcance</t>
        </is>
      </c>
      <c r="X441" s="39" t="n"/>
      <c r="Y441" s="39" t="inlineStr">
        <is>
          <t>Sin recuento físico en el inventario de Avain</t>
        </is>
      </c>
      <c r="Z441" s="40" t="inlineStr">
        <is>
          <t>Sin recuento físico</t>
        </is>
      </c>
      <c r="AA441" s="39" t="n"/>
      <c r="AB441" s="39" t="n"/>
      <c r="AC441" s="39" t="n"/>
      <c r="AD441" s="39" t="n"/>
      <c r="AE441" s="39" t="n"/>
      <c r="AF441" s="39" t="n"/>
      <c r="AG441" s="39" t="n"/>
      <c r="AH441" s="51" t="n">
        <v>10</v>
      </c>
      <c r="AI441" s="51">
        <f>Q441</f>
        <v/>
      </c>
      <c r="AJ441" s="51">
        <f>$AH441-$AI441</f>
        <v/>
      </c>
      <c r="AK441" s="52" t="n">
        <v>6600</v>
      </c>
      <c r="AL441" s="52">
        <f>$AJ441*$AK441</f>
        <v/>
      </c>
      <c r="AM441" s="52">
        <f>$AI441*$AK441</f>
        <v/>
      </c>
      <c r="AN441" s="39" t="n"/>
      <c r="AO441" s="39" t="n"/>
    </row>
    <row r="442">
      <c r="A442" s="5" t="inlineStr">
        <is>
          <t>1005203</t>
        </is>
      </c>
      <c r="B442" s="5" t="inlineStr">
        <is>
          <t>BETAMETASONA+GENTA+CLOTRIMAZOL CREMA</t>
        </is>
      </c>
      <c r="C442" s="5" t="inlineStr">
        <is>
          <t>00000</t>
        </is>
      </c>
      <c r="D442" s="5" t="inlineStr">
        <is>
          <t>033</t>
        </is>
      </c>
      <c r="E442" s="5" t="inlineStr">
        <is>
          <t>ZMED</t>
        </is>
      </c>
      <c r="F442" s="5" t="inlineStr">
        <is>
          <t>1120</t>
        </is>
      </c>
      <c r="G442" s="5" t="inlineStr">
        <is>
          <t>2021</t>
        </is>
      </c>
      <c r="H442" s="5" t="inlineStr">
        <is>
          <t>C/U</t>
        </is>
      </c>
      <c r="I442" s="6" t="n">
        <v>10</v>
      </c>
      <c r="J442" s="6" t="n">
        <v>0</v>
      </c>
      <c r="K442" s="5" t="inlineStr">
        <is>
          <t>ARS</t>
        </is>
      </c>
      <c r="L442" s="48" t="n">
        <v>0</v>
      </c>
      <c r="M442" s="48" t="n">
        <v>40812.5</v>
      </c>
      <c r="N442" s="5">
        <f>IFERROR(VLOOKUP(E442,[1]Total!$D$1:$M$446,10,0),0)</f>
        <v/>
      </c>
      <c r="O442" s="11">
        <f>M442/SUM($M$2:$M$679)</f>
        <v/>
      </c>
      <c r="P442" s="49">
        <f>IFERROR(M442/I442,0)</f>
        <v/>
      </c>
      <c r="Q442" s="50" t="n"/>
      <c r="R442" s="8">
        <f>I442-Q442</f>
        <v/>
      </c>
      <c r="S442" s="49">
        <f>$AK442*R442</f>
        <v/>
      </c>
      <c r="U442" s="39" t="inlineStr">
        <is>
          <t>Stock SAP</t>
        </is>
      </c>
      <c r="V442" s="39" t="inlineStr">
        <is>
          <t>Medicamentos</t>
        </is>
      </c>
      <c r="W442" s="39" t="inlineStr">
        <is>
          <t>Dentro del alcance</t>
        </is>
      </c>
      <c r="X442" s="39" t="n"/>
      <c r="Y442" s="39" t="inlineStr">
        <is>
          <t>Sin recuento físico en el inventario de Avain</t>
        </is>
      </c>
      <c r="Z442" s="40" t="inlineStr">
        <is>
          <t>Sin recuento físico</t>
        </is>
      </c>
      <c r="AA442" s="39" t="n"/>
      <c r="AB442" s="39" t="n"/>
      <c r="AC442" s="39" t="n"/>
      <c r="AD442" s="39" t="n"/>
      <c r="AE442" s="39" t="n"/>
      <c r="AF442" s="39" t="n"/>
      <c r="AG442" s="39" t="n"/>
      <c r="AH442" s="51" t="n"/>
      <c r="AI442" s="51" t="n"/>
      <c r="AJ442" s="51" t="n"/>
      <c r="AK442" s="52" t="n">
        <v>4081.25</v>
      </c>
      <c r="AL442" s="52" t="n"/>
      <c r="AM442" s="52" t="n"/>
      <c r="AN442" s="39" t="n"/>
      <c r="AO442" s="39" t="inlineStr">
        <is>
          <t>El material ocupa 2 filas en la hoja 1120 SJ (lote/almacén). La cantidad SAP y la física de esta vista son el total del material.</t>
        </is>
      </c>
    </row>
    <row r="443">
      <c r="A443" s="5" t="inlineStr">
        <is>
          <t>1005248</t>
        </is>
      </c>
      <c r="B443" s="5" t="inlineStr">
        <is>
          <t>GLUCONATO DE CALCIO 10% X 10ML AMPOLLA</t>
        </is>
      </c>
      <c r="C443" s="5" t="inlineStr">
        <is>
          <t>00000</t>
        </is>
      </c>
      <c r="D443" s="5" t="inlineStr">
        <is>
          <t>033</t>
        </is>
      </c>
      <c r="E443" s="5" t="inlineStr">
        <is>
          <t>ZMED</t>
        </is>
      </c>
      <c r="F443" s="5" t="inlineStr">
        <is>
          <t>1120</t>
        </is>
      </c>
      <c r="G443" s="5" t="inlineStr">
        <is>
          <t>2021</t>
        </is>
      </c>
      <c r="H443" s="5" t="inlineStr">
        <is>
          <t>C/U</t>
        </is>
      </c>
      <c r="I443" s="6" t="n">
        <v>10</v>
      </c>
      <c r="J443" s="6" t="n">
        <v>0</v>
      </c>
      <c r="K443" s="5" t="inlineStr">
        <is>
          <t>ARS</t>
        </is>
      </c>
      <c r="L443" s="48" t="n">
        <v>0</v>
      </c>
      <c r="M443" s="48" t="n">
        <v>22400</v>
      </c>
      <c r="N443" s="5">
        <f>IFERROR(VLOOKUP(E443,[1]Total!$D$1:$M$446,10,0),0)</f>
        <v/>
      </c>
      <c r="O443" s="11">
        <f>M443/SUM($M$2:$M$679)</f>
        <v/>
      </c>
      <c r="P443" s="49">
        <f>IFERROR(M443/I443,0)</f>
        <v/>
      </c>
      <c r="Q443" s="50" t="n"/>
      <c r="R443" s="8">
        <f>I443-Q443</f>
        <v/>
      </c>
      <c r="S443" s="49">
        <f>$AK443*R443</f>
        <v/>
      </c>
      <c r="U443" s="39" t="inlineStr">
        <is>
          <t>Stock SAP</t>
        </is>
      </c>
      <c r="V443" s="39" t="inlineStr">
        <is>
          <t>Medicamentos</t>
        </is>
      </c>
      <c r="W443" s="39" t="inlineStr">
        <is>
          <t>Dentro del alcance</t>
        </is>
      </c>
      <c r="X443" s="39" t="n"/>
      <c r="Y443" s="39" t="inlineStr">
        <is>
          <t>Sin recuento físico en el inventario de Avain</t>
        </is>
      </c>
      <c r="Z443" s="40" t="inlineStr">
        <is>
          <t>Sin recuento físico</t>
        </is>
      </c>
      <c r="AA443" s="39" t="n"/>
      <c r="AB443" s="39" t="n"/>
      <c r="AC443" s="39" t="n"/>
      <c r="AD443" s="39" t="n"/>
      <c r="AE443" s="39" t="n"/>
      <c r="AF443" s="39" t="n"/>
      <c r="AG443" s="39" t="n"/>
      <c r="AH443" s="51" t="n">
        <v>10</v>
      </c>
      <c r="AI443" s="51">
        <f>Q443</f>
        <v/>
      </c>
      <c r="AJ443" s="51">
        <f>$AH443-$AI443</f>
        <v/>
      </c>
      <c r="AK443" s="52" t="n">
        <v>2240</v>
      </c>
      <c r="AL443" s="52">
        <f>$AJ443*$AK443</f>
        <v/>
      </c>
      <c r="AM443" s="52">
        <f>$AI443*$AK443</f>
        <v/>
      </c>
      <c r="AN443" s="39" t="n"/>
      <c r="AO443" s="39" t="n"/>
    </row>
    <row r="444">
      <c r="A444" s="5" t="inlineStr">
        <is>
          <t>2000018</t>
        </is>
      </c>
      <c r="B444" s="5" t="inlineStr">
        <is>
          <t>TUBO ENDOTRAQ N° 6.5 C/BALON</t>
        </is>
      </c>
      <c r="C444" s="5" t="n"/>
      <c r="D444" s="5" t="inlineStr">
        <is>
          <t>033</t>
        </is>
      </c>
      <c r="E444" s="5" t="inlineStr">
        <is>
          <t>ZDES</t>
        </is>
      </c>
      <c r="F444" s="5" t="inlineStr">
        <is>
          <t>1120</t>
        </is>
      </c>
      <c r="G444" s="5" t="inlineStr">
        <is>
          <t>2021</t>
        </is>
      </c>
      <c r="H444" s="5" t="inlineStr">
        <is>
          <t>C/U</t>
        </is>
      </c>
      <c r="I444" s="6" t="n">
        <v>10</v>
      </c>
      <c r="J444" s="6" t="n">
        <v>0</v>
      </c>
      <c r="K444" s="5" t="inlineStr">
        <is>
          <t>ARS</t>
        </is>
      </c>
      <c r="L444" s="48" t="n">
        <v>0</v>
      </c>
      <c r="M444" s="48" t="n">
        <v>36444.7</v>
      </c>
      <c r="N444" s="5">
        <f>IFERROR(VLOOKUP(E444,[1]Total!$D$1:$M$446,10,0),0)</f>
        <v/>
      </c>
      <c r="O444" s="11">
        <f>M444/SUM($M$2:$M$679)</f>
        <v/>
      </c>
      <c r="P444" s="49">
        <f>IFERROR(M444/I444,0)</f>
        <v/>
      </c>
      <c r="Q444" s="50" t="n"/>
      <c r="R444" s="8">
        <f>I444-Q444</f>
        <v/>
      </c>
      <c r="S444" s="49">
        <f>$AK444*R444</f>
        <v/>
      </c>
      <c r="U444" s="39" t="inlineStr">
        <is>
          <t>Stock SAP</t>
        </is>
      </c>
      <c r="V444" s="39" t="inlineStr">
        <is>
          <t>Descartables</t>
        </is>
      </c>
      <c r="W444" s="39" t="inlineStr">
        <is>
          <t>Dentro del alcance</t>
        </is>
      </c>
      <c r="X444" s="39" t="n"/>
      <c r="Y444" s="39" t="inlineStr">
        <is>
          <t>Sin recuento físico en el inventario de Avain</t>
        </is>
      </c>
      <c r="Z444" s="40" t="inlineStr">
        <is>
          <t>Sin recuento físico</t>
        </is>
      </c>
      <c r="AA444" s="39" t="n"/>
      <c r="AB444" s="39" t="n"/>
      <c r="AC444" s="39" t="n"/>
      <c r="AD444" s="39" t="n"/>
      <c r="AE444" s="39" t="n"/>
      <c r="AF444" s="39" t="n"/>
      <c r="AG444" s="39" t="n"/>
      <c r="AH444" s="51" t="n">
        <v>10</v>
      </c>
      <c r="AI444" s="51">
        <f>Q444</f>
        <v/>
      </c>
      <c r="AJ444" s="51">
        <f>$AH444-$AI444</f>
        <v/>
      </c>
      <c r="AK444" s="52" t="n">
        <v>3644.47</v>
      </c>
      <c r="AL444" s="52">
        <f>$AJ444*$AK444</f>
        <v/>
      </c>
      <c r="AM444" s="52">
        <f>$AI444*$AK444</f>
        <v/>
      </c>
      <c r="AN444" s="39" t="n"/>
      <c r="AO444" s="39" t="n"/>
    </row>
    <row r="445">
      <c r="A445" s="5" t="inlineStr">
        <is>
          <t>2000078</t>
        </is>
      </c>
      <c r="B445" s="5" t="inlineStr">
        <is>
          <t>TUBO ENDOTRAQ N° 8 C/BALON</t>
        </is>
      </c>
      <c r="C445" s="5" t="n"/>
      <c r="D445" s="5" t="inlineStr">
        <is>
          <t>033</t>
        </is>
      </c>
      <c r="E445" s="5" t="inlineStr">
        <is>
          <t>ZDES</t>
        </is>
      </c>
      <c r="F445" s="5" t="inlineStr">
        <is>
          <t>1120</t>
        </is>
      </c>
      <c r="G445" s="5" t="inlineStr">
        <is>
          <t>2010</t>
        </is>
      </c>
      <c r="H445" s="5" t="inlineStr">
        <is>
          <t>C/U</t>
        </is>
      </c>
      <c r="I445" s="6" t="n">
        <v>10</v>
      </c>
      <c r="J445" s="6" t="n">
        <v>0</v>
      </c>
      <c r="K445" s="5" t="inlineStr">
        <is>
          <t>ARS</t>
        </is>
      </c>
      <c r="L445" s="48" t="n">
        <v>0</v>
      </c>
      <c r="M445" s="48" t="n">
        <v>1926.6</v>
      </c>
      <c r="N445" s="5">
        <f>IFERROR(VLOOKUP(E445,[1]Total!$D$1:$M$446,10,0),0)</f>
        <v/>
      </c>
      <c r="O445" s="11">
        <f>M445/SUM($M$2:$M$679)</f>
        <v/>
      </c>
      <c r="P445" s="49">
        <f>IFERROR(M445/I445,0)</f>
        <v/>
      </c>
      <c r="Q445" s="50" t="n"/>
      <c r="R445" s="8">
        <f>I445-Q445</f>
        <v/>
      </c>
      <c r="S445" s="49">
        <f>$AK445*R445</f>
        <v/>
      </c>
      <c r="U445" s="39" t="inlineStr">
        <is>
          <t>Stock SAP</t>
        </is>
      </c>
      <c r="V445" s="39" t="inlineStr">
        <is>
          <t>Descartables</t>
        </is>
      </c>
      <c r="W445" s="39" t="inlineStr">
        <is>
          <t>Dentro del alcance</t>
        </is>
      </c>
      <c r="X445" s="39" t="n"/>
      <c r="Y445" s="39" t="inlineStr">
        <is>
          <t>Sin recuento físico en el inventario de Avain</t>
        </is>
      </c>
      <c r="Z445" s="40" t="inlineStr">
        <is>
          <t>Sin recuento físico</t>
        </is>
      </c>
      <c r="AA445" s="39" t="n"/>
      <c r="AB445" s="39" t="n"/>
      <c r="AC445" s="39" t="n"/>
      <c r="AD445" s="39" t="n"/>
      <c r="AE445" s="39" t="n"/>
      <c r="AF445" s="39" t="n"/>
      <c r="AG445" s="39" t="n"/>
      <c r="AH445" s="51" t="n">
        <v>10</v>
      </c>
      <c r="AI445" s="51">
        <f>Q445</f>
        <v/>
      </c>
      <c r="AJ445" s="51">
        <f>$AH445-$AI445</f>
        <v/>
      </c>
      <c r="AK445" s="52" t="n">
        <v>192.66</v>
      </c>
      <c r="AL445" s="52">
        <f>$AJ445*$AK445</f>
        <v/>
      </c>
      <c r="AM445" s="52">
        <f>$AI445*$AK445</f>
        <v/>
      </c>
      <c r="AN445" s="39" t="n"/>
      <c r="AO445" s="39" t="n"/>
    </row>
    <row r="446">
      <c r="A446" s="5" t="inlineStr">
        <is>
          <t>2000205</t>
        </is>
      </c>
      <c r="B446" s="5" t="inlineStr">
        <is>
          <t>TELA ADHE HIPOALERGENICA DE SEDA 5CM</t>
        </is>
      </c>
      <c r="C446" s="5" t="n"/>
      <c r="D446" s="5" t="inlineStr">
        <is>
          <t>033</t>
        </is>
      </c>
      <c r="E446" s="5" t="inlineStr">
        <is>
          <t>ZDES</t>
        </is>
      </c>
      <c r="F446" s="5" t="inlineStr">
        <is>
          <t>1120</t>
        </is>
      </c>
      <c r="G446" s="5" t="inlineStr">
        <is>
          <t>2021</t>
        </is>
      </c>
      <c r="H446" s="5" t="inlineStr">
        <is>
          <t>C/U</t>
        </is>
      </c>
      <c r="I446" s="6" t="n">
        <v>10</v>
      </c>
      <c r="J446" s="6" t="n">
        <v>0</v>
      </c>
      <c r="K446" s="5" t="inlineStr">
        <is>
          <t>ARS</t>
        </is>
      </c>
      <c r="L446" s="48" t="n">
        <v>0</v>
      </c>
      <c r="M446" s="48" t="n">
        <v>1627.25</v>
      </c>
      <c r="N446" s="5">
        <f>IFERROR(VLOOKUP(E446,[1]Total!$D$1:$M$446,10,0),0)</f>
        <v/>
      </c>
      <c r="O446" s="11">
        <f>M446/SUM($M$2:$M$679)</f>
        <v/>
      </c>
      <c r="P446" s="49">
        <f>IFERROR(M446/I446,0)</f>
        <v/>
      </c>
      <c r="Q446" s="50" t="n">
        <v>32</v>
      </c>
      <c r="R446" s="8">
        <f>I446-Q446</f>
        <v/>
      </c>
      <c r="S446" s="49">
        <f>$AK446*R446</f>
        <v/>
      </c>
      <c r="U446" s="39" t="inlineStr">
        <is>
          <t>Stock SAP</t>
        </is>
      </c>
      <c r="V446" s="39" t="inlineStr">
        <is>
          <t>Descartables</t>
        </is>
      </c>
      <c r="W446" s="39" t="inlineStr">
        <is>
          <t>Dentro del alcance</t>
        </is>
      </c>
      <c r="X446" s="38" t="inlineStr">
        <is>
          <t>Baja</t>
        </is>
      </c>
      <c r="Y446" s="39" t="inlineStr">
        <is>
          <t>Homologado – confianza Baja – pendiente de validación</t>
        </is>
      </c>
      <c r="Z446" s="37" t="inlineStr">
        <is>
          <t>Dar de alta en SAP</t>
        </is>
      </c>
      <c r="AA446" s="39" t="inlineStr">
        <is>
          <t>DESC134; DESC135</t>
        </is>
      </c>
      <c r="AB446" s="39" t="inlineStr">
        <is>
          <t>Tela Hipoalergénica 2.5 cm; Tela Hipoalergénica 5cm</t>
        </is>
      </c>
      <c r="AC446" s="39" t="inlineStr">
        <is>
          <t>Cruce por nomenclatura SAP; Homologación por código Avain (master D-145)</t>
        </is>
      </c>
      <c r="AD446" s="39" t="inlineStr">
        <is>
          <t>No</t>
        </is>
      </c>
      <c r="AE446" s="39" t="n"/>
      <c r="AF446" s="39" t="inlineStr">
        <is>
          <t>Sí</t>
        </is>
      </c>
      <c r="AG446" s="39" t="inlineStr">
        <is>
          <t>D-145</t>
        </is>
      </c>
      <c r="AH446" s="51" t="n">
        <v>10</v>
      </c>
      <c r="AI446" s="51">
        <f>Q446</f>
        <v/>
      </c>
      <c r="AJ446" s="51">
        <f>$AH446-$AI446</f>
        <v/>
      </c>
      <c r="AK446" s="52" t="n">
        <v>162.725</v>
      </c>
      <c r="AL446" s="52">
        <f>$AJ446*$AK446</f>
        <v/>
      </c>
      <c r="AM446" s="52">
        <f>$AI446*$AK446</f>
        <v/>
      </c>
      <c r="AN446" s="39" t="n"/>
      <c r="AO446" s="39" t="inlineStr">
        <is>
          <t>Varias denominaciones del inventario físico corresponden a este material SAP (DESC134 Tela Hipoalergénica 2.5 cm; DESC135 Tela Hipoalergénica 5cm). Se sumaron las cantidades físicas. Cruce por nomenclatura: dosis/presentación distinta (2.5CM vs 5CM); similitud 0.66. Homologación: confianza base Alta + confianza SAP Alta → Alta. Otros códigos SAP del master no están en el stock de este centro: 2000289, 2001334.</t>
        </is>
      </c>
    </row>
    <row r="447">
      <c r="A447" s="5" t="inlineStr">
        <is>
          <t>2000220</t>
        </is>
      </c>
      <c r="B447" s="5" t="inlineStr">
        <is>
          <t>JERINGA DE 60CC CON PICO THOMEY</t>
        </is>
      </c>
      <c r="C447" s="5" t="n"/>
      <c r="D447" s="5" t="inlineStr">
        <is>
          <t>033</t>
        </is>
      </c>
      <c r="E447" s="5" t="inlineStr">
        <is>
          <t>ZDES</t>
        </is>
      </c>
      <c r="F447" s="5" t="inlineStr">
        <is>
          <t>1120</t>
        </is>
      </c>
      <c r="G447" s="5" t="inlineStr">
        <is>
          <t>2021</t>
        </is>
      </c>
      <c r="H447" s="5" t="inlineStr">
        <is>
          <t>C/U</t>
        </is>
      </c>
      <c r="I447" s="6" t="n">
        <v>10</v>
      </c>
      <c r="J447" s="6" t="n">
        <v>0</v>
      </c>
      <c r="K447" s="5" t="inlineStr">
        <is>
          <t>ARS</t>
        </is>
      </c>
      <c r="L447" s="48" t="n">
        <v>0</v>
      </c>
      <c r="M447" s="48" t="n">
        <v>1938.96</v>
      </c>
      <c r="N447" s="5">
        <f>IFERROR(VLOOKUP(E447,[1]Total!$D$1:$M$446,10,0),0)</f>
        <v/>
      </c>
      <c r="O447" s="11">
        <f>M447/SUM($M$2:$M$679)</f>
        <v/>
      </c>
      <c r="P447" s="49">
        <f>IFERROR(M447/I447,0)</f>
        <v/>
      </c>
      <c r="Q447" s="50" t="n"/>
      <c r="R447" s="8">
        <f>I447-Q447</f>
        <v/>
      </c>
      <c r="S447" s="49">
        <f>$AK447*R447</f>
        <v/>
      </c>
      <c r="U447" s="39" t="inlineStr">
        <is>
          <t>Stock SAP</t>
        </is>
      </c>
      <c r="V447" s="39" t="inlineStr">
        <is>
          <t>Descartables</t>
        </is>
      </c>
      <c r="W447" s="39" t="inlineStr">
        <is>
          <t>Dentro del alcance</t>
        </is>
      </c>
      <c r="X447" s="39" t="n"/>
      <c r="Y447" s="39" t="inlineStr">
        <is>
          <t>Sin recuento físico en el inventario de Avain</t>
        </is>
      </c>
      <c r="Z447" s="40" t="inlineStr">
        <is>
          <t>Sin recuento físico</t>
        </is>
      </c>
      <c r="AA447" s="39" t="n"/>
      <c r="AB447" s="39" t="n"/>
      <c r="AC447" s="39" t="n"/>
      <c r="AD447" s="39" t="n"/>
      <c r="AE447" s="39" t="n"/>
      <c r="AF447" s="39" t="n"/>
      <c r="AG447" s="39" t="n"/>
      <c r="AH447" s="51" t="n">
        <v>10</v>
      </c>
      <c r="AI447" s="51">
        <f>Q447</f>
        <v/>
      </c>
      <c r="AJ447" s="51">
        <f>$AH447-$AI447</f>
        <v/>
      </c>
      <c r="AK447" s="52" t="n">
        <v>193.896</v>
      </c>
      <c r="AL447" s="52">
        <f>$AJ447*$AK447</f>
        <v/>
      </c>
      <c r="AM447" s="52">
        <f>$AI447*$AK447</f>
        <v/>
      </c>
      <c r="AN447" s="39" t="n"/>
      <c r="AO447" s="39" t="n"/>
    </row>
    <row r="448">
      <c r="A448" s="5" t="inlineStr">
        <is>
          <t>2000330</t>
        </is>
      </c>
      <c r="B448" s="5" t="inlineStr">
        <is>
          <t>SONDA FOLEY 2 VIAS Nº 18 100% SILICONA</t>
        </is>
      </c>
      <c r="C448" s="5" t="n"/>
      <c r="D448" s="5" t="inlineStr">
        <is>
          <t>033</t>
        </is>
      </c>
      <c r="E448" s="5" t="inlineStr">
        <is>
          <t>ZDES</t>
        </is>
      </c>
      <c r="F448" s="5" t="inlineStr">
        <is>
          <t>1120</t>
        </is>
      </c>
      <c r="G448" s="5" t="inlineStr">
        <is>
          <t>2021</t>
        </is>
      </c>
      <c r="H448" s="5" t="inlineStr">
        <is>
          <t>C/U</t>
        </is>
      </c>
      <c r="I448" s="6" t="n">
        <v>10</v>
      </c>
      <c r="J448" s="6" t="n">
        <v>0</v>
      </c>
      <c r="K448" s="5" t="inlineStr">
        <is>
          <t>ARS</t>
        </is>
      </c>
      <c r="L448" s="48" t="n">
        <v>0</v>
      </c>
      <c r="M448" s="48" t="n">
        <v>8995</v>
      </c>
      <c r="N448" s="5">
        <f>IFERROR(VLOOKUP(E448,[1]Total!$D$1:$M$446,10,0),0)</f>
        <v/>
      </c>
      <c r="O448" s="11">
        <f>M448/SUM($M$2:$M$679)</f>
        <v/>
      </c>
      <c r="P448" s="49">
        <f>IFERROR(M448/I448,0)</f>
        <v/>
      </c>
      <c r="Q448" s="50" t="n"/>
      <c r="R448" s="8">
        <f>I448-Q448</f>
        <v/>
      </c>
      <c r="S448" s="49">
        <f>$AK448*R448</f>
        <v/>
      </c>
      <c r="U448" s="39" t="inlineStr">
        <is>
          <t>Stock SAP</t>
        </is>
      </c>
      <c r="V448" s="39" t="inlineStr">
        <is>
          <t>Descartables</t>
        </is>
      </c>
      <c r="W448" s="39" t="inlineStr">
        <is>
          <t>Dentro del alcance</t>
        </is>
      </c>
      <c r="X448" s="39" t="n"/>
      <c r="Y448" s="39" t="inlineStr">
        <is>
          <t>Sin recuento físico en el inventario de Avain</t>
        </is>
      </c>
      <c r="Z448" s="40" t="inlineStr">
        <is>
          <t>Sin recuento físico</t>
        </is>
      </c>
      <c r="AA448" s="39" t="n"/>
      <c r="AB448" s="39" t="n"/>
      <c r="AC448" s="39" t="n"/>
      <c r="AD448" s="39" t="n"/>
      <c r="AE448" s="39" t="n"/>
      <c r="AF448" s="39" t="n"/>
      <c r="AG448" s="39" t="n"/>
      <c r="AH448" s="51" t="n">
        <v>10</v>
      </c>
      <c r="AI448" s="51">
        <f>Q448</f>
        <v/>
      </c>
      <c r="AJ448" s="51">
        <f>$AH448-$AI448</f>
        <v/>
      </c>
      <c r="AK448" s="52" t="n">
        <v>899.5</v>
      </c>
      <c r="AL448" s="52">
        <f>$AJ448*$AK448</f>
        <v/>
      </c>
      <c r="AM448" s="52">
        <f>$AI448*$AK448</f>
        <v/>
      </c>
      <c r="AN448" s="39" t="n"/>
      <c r="AO448" s="39" t="n"/>
    </row>
    <row r="449">
      <c r="A449" s="5" t="inlineStr">
        <is>
          <t>2000938</t>
        </is>
      </c>
      <c r="B449" s="5" t="inlineStr">
        <is>
          <t>SONDA T/K-10 SHINOBI</t>
        </is>
      </c>
      <c r="C449" s="5" t="n"/>
      <c r="D449" s="5" t="inlineStr">
        <is>
          <t>033</t>
        </is>
      </c>
      <c r="E449" s="5" t="inlineStr">
        <is>
          <t>ZDES</t>
        </is>
      </c>
      <c r="F449" s="5" t="inlineStr">
        <is>
          <t>1120</t>
        </is>
      </c>
      <c r="G449" s="5" t="inlineStr">
        <is>
          <t>2021</t>
        </is>
      </c>
      <c r="H449" s="5" t="inlineStr">
        <is>
          <t>C/U</t>
        </is>
      </c>
      <c r="I449" s="6" t="n">
        <v>10</v>
      </c>
      <c r="J449" s="6" t="n">
        <v>0</v>
      </c>
      <c r="K449" s="5" t="inlineStr">
        <is>
          <t>ARS</t>
        </is>
      </c>
      <c r="L449" s="48" t="n">
        <v>0</v>
      </c>
      <c r="M449" s="48" t="n">
        <v>5068</v>
      </c>
      <c r="N449" s="5">
        <f>IFERROR(VLOOKUP(E449,[1]Total!$D$1:$M$446,10,0),0)</f>
        <v/>
      </c>
      <c r="O449" s="11">
        <f>M449/SUM($M$2:$M$679)</f>
        <v/>
      </c>
      <c r="P449" s="49">
        <f>IFERROR(M449/I449,0)</f>
        <v/>
      </c>
      <c r="Q449" s="50" t="n"/>
      <c r="R449" s="8">
        <f>I449-Q449</f>
        <v/>
      </c>
      <c r="S449" s="49">
        <f>$AK449*R449</f>
        <v/>
      </c>
      <c r="U449" s="39" t="inlineStr">
        <is>
          <t>Stock SAP</t>
        </is>
      </c>
      <c r="V449" s="39" t="inlineStr">
        <is>
          <t>Descartables</t>
        </is>
      </c>
      <c r="W449" s="39" t="inlineStr">
        <is>
          <t>Dentro del alcance</t>
        </is>
      </c>
      <c r="X449" s="39" t="n"/>
      <c r="Y449" s="39" t="inlineStr">
        <is>
          <t>Sin recuento físico en el inventario de Avain</t>
        </is>
      </c>
      <c r="Z449" s="40" t="inlineStr">
        <is>
          <t>Sin recuento físico</t>
        </is>
      </c>
      <c r="AA449" s="39" t="n"/>
      <c r="AB449" s="39" t="n"/>
      <c r="AC449" s="39" t="n"/>
      <c r="AD449" s="39" t="n"/>
      <c r="AE449" s="39" t="n"/>
      <c r="AF449" s="39" t="n"/>
      <c r="AG449" s="39" t="n"/>
      <c r="AH449" s="51" t="n">
        <v>10</v>
      </c>
      <c r="AI449" s="51">
        <f>Q449</f>
        <v/>
      </c>
      <c r="AJ449" s="51">
        <f>$AH449-$AI449</f>
        <v/>
      </c>
      <c r="AK449" s="52" t="n">
        <v>506.8</v>
      </c>
      <c r="AL449" s="52">
        <f>$AJ449*$AK449</f>
        <v/>
      </c>
      <c r="AM449" s="52">
        <f>$AI449*$AK449</f>
        <v/>
      </c>
      <c r="AN449" s="39" t="n"/>
      <c r="AO449" s="39" t="n"/>
    </row>
    <row r="450">
      <c r="A450" s="5" t="inlineStr">
        <is>
          <t>2002477</t>
        </is>
      </c>
      <c r="B450" s="5" t="inlineStr">
        <is>
          <t>CANULA DE GUEDEL 60MM NEGRO</t>
        </is>
      </c>
      <c r="C450" s="5" t="n"/>
      <c r="D450" s="5" t="inlineStr">
        <is>
          <t>033</t>
        </is>
      </c>
      <c r="E450" s="5" t="inlineStr">
        <is>
          <t>ZDES</t>
        </is>
      </c>
      <c r="F450" s="5" t="inlineStr">
        <is>
          <t>1120</t>
        </is>
      </c>
      <c r="G450" s="5" t="inlineStr">
        <is>
          <t>2021</t>
        </is>
      </c>
      <c r="H450" s="5" t="inlineStr">
        <is>
          <t>C/U</t>
        </is>
      </c>
      <c r="I450" s="6" t="n">
        <v>10</v>
      </c>
      <c r="J450" s="6" t="n">
        <v>0</v>
      </c>
      <c r="K450" s="5" t="inlineStr">
        <is>
          <t>ARS</t>
        </is>
      </c>
      <c r="L450" s="48" t="n">
        <v>0</v>
      </c>
      <c r="M450" s="48" t="n">
        <v>5040.19</v>
      </c>
      <c r="N450" s="5">
        <f>IFERROR(VLOOKUP(E450,[1]Total!$D$1:$M$446,10,0),0)</f>
        <v/>
      </c>
      <c r="O450" s="11">
        <f>M450/SUM($M$2:$M$679)</f>
        <v/>
      </c>
      <c r="P450" s="49">
        <f>IFERROR(M450/I450,0)</f>
        <v/>
      </c>
      <c r="Q450" s="50" t="n"/>
      <c r="R450" s="8">
        <f>I450-Q450</f>
        <v/>
      </c>
      <c r="S450" s="49">
        <f>$AK450*R450</f>
        <v/>
      </c>
      <c r="U450" s="39" t="inlineStr">
        <is>
          <t>Stock SAP</t>
        </is>
      </c>
      <c r="V450" s="39" t="inlineStr">
        <is>
          <t>Descartables</t>
        </is>
      </c>
      <c r="W450" s="39" t="inlineStr">
        <is>
          <t>Dentro del alcance</t>
        </is>
      </c>
      <c r="X450" s="39" t="n"/>
      <c r="Y450" s="39" t="inlineStr">
        <is>
          <t>Sin recuento físico en el inventario de Avain</t>
        </is>
      </c>
      <c r="Z450" s="40" t="inlineStr">
        <is>
          <t>Sin recuento físico</t>
        </is>
      </c>
      <c r="AA450" s="39" t="n"/>
      <c r="AB450" s="39" t="n"/>
      <c r="AC450" s="39" t="n"/>
      <c r="AD450" s="39" t="n"/>
      <c r="AE450" s="39" t="n"/>
      <c r="AF450" s="39" t="n"/>
      <c r="AG450" s="39" t="n"/>
      <c r="AH450" s="51" t="n">
        <v>10</v>
      </c>
      <c r="AI450" s="51">
        <f>Q450</f>
        <v/>
      </c>
      <c r="AJ450" s="51">
        <f>$AH450-$AI450</f>
        <v/>
      </c>
      <c r="AK450" s="52" t="n">
        <v>504.0189999999999</v>
      </c>
      <c r="AL450" s="52">
        <f>$AJ450*$AK450</f>
        <v/>
      </c>
      <c r="AM450" s="52">
        <f>$AI450*$AK450</f>
        <v/>
      </c>
      <c r="AN450" s="39" t="n"/>
      <c r="AO450" s="39" t="n"/>
    </row>
    <row r="451">
      <c r="A451" s="5" t="inlineStr">
        <is>
          <t>3001332</t>
        </is>
      </c>
      <c r="B451" s="5" t="inlineStr">
        <is>
          <t>CAMPERA ALTA MONTAÑA S</t>
        </is>
      </c>
      <c r="C451" s="5" t="n"/>
      <c r="D451" s="5" t="inlineStr">
        <is>
          <t>INDU</t>
        </is>
      </c>
      <c r="E451" s="5" t="inlineStr">
        <is>
          <t>ZUNI</t>
        </is>
      </c>
      <c r="F451" s="5" t="inlineStr">
        <is>
          <t>1120</t>
        </is>
      </c>
      <c r="G451" s="5" t="inlineStr">
        <is>
          <t>2040</t>
        </is>
      </c>
      <c r="H451" s="5" t="inlineStr">
        <is>
          <t>C/U</t>
        </is>
      </c>
      <c r="I451" s="6" t="n">
        <v>10</v>
      </c>
      <c r="J451" s="6" t="n">
        <v>0</v>
      </c>
      <c r="K451" s="5" t="inlineStr">
        <is>
          <t>ARS</t>
        </is>
      </c>
      <c r="L451" s="48" t="n">
        <v>0</v>
      </c>
      <c r="M451" s="48" t="n">
        <v>1079989.55</v>
      </c>
      <c r="N451" s="5">
        <f>IFERROR(VLOOKUP(E451,[1]Total!$D$1:$M$446,10,0),0)</f>
        <v/>
      </c>
      <c r="O451" s="11">
        <f>M451/SUM($M$2:$M$679)</f>
        <v/>
      </c>
      <c r="P451" s="49">
        <f>IFERROR(M451/I451,0)</f>
        <v/>
      </c>
      <c r="Q451" s="50" t="n"/>
      <c r="R451" s="8">
        <f>I451-Q451</f>
        <v/>
      </c>
      <c r="S451" s="49">
        <f>$AK451*R451</f>
        <v/>
      </c>
      <c r="U451" s="39" t="inlineStr">
        <is>
          <t>Stock SAP</t>
        </is>
      </c>
      <c r="V451" s="39" t="inlineStr">
        <is>
          <t>Uniformes</t>
        </is>
      </c>
      <c r="W451" s="39" t="inlineStr">
        <is>
          <t>Fuera del alcance</t>
        </is>
      </c>
      <c r="X451" s="39" t="n"/>
      <c r="Y451" s="39" t="inlineStr">
        <is>
          <t>No aplica: uniformes, clasificación que el inventario físico de Farmacia no releva</t>
        </is>
      </c>
      <c r="Z451" s="40" t="inlineStr">
        <is>
          <t>Fuera del alcance del inventario físico</t>
        </is>
      </c>
      <c r="AA451" s="39" t="n"/>
      <c r="AB451" s="39" t="n"/>
      <c r="AC451" s="39" t="n"/>
      <c r="AD451" s="39" t="n"/>
      <c r="AE451" s="39" t="n"/>
      <c r="AF451" s="39" t="n"/>
      <c r="AG451" s="39" t="n"/>
      <c r="AH451" s="51" t="n">
        <v>10</v>
      </c>
      <c r="AI451" s="51">
        <f>Q451</f>
        <v/>
      </c>
      <c r="AJ451" s="51">
        <f>$AH451-$AI451</f>
        <v/>
      </c>
      <c r="AK451" s="52" t="n">
        <v>107998.955</v>
      </c>
      <c r="AL451" s="52">
        <f>$AJ451*$AK451</f>
        <v/>
      </c>
      <c r="AM451" s="52">
        <f>$AI451*$AK451</f>
        <v/>
      </c>
      <c r="AN451" s="39" t="n"/>
      <c r="AO451" s="39" t="n"/>
    </row>
    <row r="452">
      <c r="A452" s="5" t="inlineStr">
        <is>
          <t>3001549</t>
        </is>
      </c>
      <c r="B452" s="5" t="inlineStr">
        <is>
          <t>CRAMPONES PARA NIEVE</t>
        </is>
      </c>
      <c r="C452" s="5" t="n"/>
      <c r="D452" s="5" t="inlineStr">
        <is>
          <t>INDU</t>
        </is>
      </c>
      <c r="E452" s="5" t="inlineStr">
        <is>
          <t>ZUNI</t>
        </is>
      </c>
      <c r="F452" s="5" t="inlineStr">
        <is>
          <t>1120</t>
        </is>
      </c>
      <c r="G452" s="5" t="inlineStr">
        <is>
          <t>2040</t>
        </is>
      </c>
      <c r="H452" s="5" t="inlineStr">
        <is>
          <t>C/U</t>
        </is>
      </c>
      <c r="I452" s="6" t="n">
        <v>10</v>
      </c>
      <c r="J452" s="6" t="n">
        <v>0</v>
      </c>
      <c r="K452" s="5" t="inlineStr">
        <is>
          <t>ARS</t>
        </is>
      </c>
      <c r="L452" s="48" t="n">
        <v>0</v>
      </c>
      <c r="M452" s="48" t="n">
        <v>350000</v>
      </c>
      <c r="N452" s="5">
        <f>IFERROR(VLOOKUP(E452,[1]Total!$D$1:$M$446,10,0),0)</f>
        <v/>
      </c>
      <c r="O452" s="11">
        <f>M452/SUM($M$2:$M$679)</f>
        <v/>
      </c>
      <c r="P452" s="49">
        <f>IFERROR(M452/I452,0)</f>
        <v/>
      </c>
      <c r="Q452" s="50" t="n"/>
      <c r="R452" s="8">
        <f>I452-Q452</f>
        <v/>
      </c>
      <c r="S452" s="49">
        <f>$AK452*R452</f>
        <v/>
      </c>
      <c r="U452" s="39" t="inlineStr">
        <is>
          <t>Stock SAP</t>
        </is>
      </c>
      <c r="V452" s="39" t="inlineStr">
        <is>
          <t>Uniformes</t>
        </is>
      </c>
      <c r="W452" s="39" t="inlineStr">
        <is>
          <t>Fuera del alcance</t>
        </is>
      </c>
      <c r="X452" s="39" t="n"/>
      <c r="Y452" s="39" t="inlineStr">
        <is>
          <t>No aplica: uniformes, clasificación que el inventario físico de Farmacia no releva</t>
        </is>
      </c>
      <c r="Z452" s="40" t="inlineStr">
        <is>
          <t>Fuera del alcance del inventario físico</t>
        </is>
      </c>
      <c r="AA452" s="39" t="n"/>
      <c r="AB452" s="39" t="n"/>
      <c r="AC452" s="39" t="n"/>
      <c r="AD452" s="39" t="n"/>
      <c r="AE452" s="39" t="n"/>
      <c r="AF452" s="39" t="n"/>
      <c r="AG452" s="39" t="n"/>
      <c r="AH452" s="51" t="n">
        <v>10</v>
      </c>
      <c r="AI452" s="51">
        <f>Q452</f>
        <v/>
      </c>
      <c r="AJ452" s="51">
        <f>$AH452-$AI452</f>
        <v/>
      </c>
      <c r="AK452" s="52" t="n">
        <v>35000</v>
      </c>
      <c r="AL452" s="52">
        <f>$AJ452*$AK452</f>
        <v/>
      </c>
      <c r="AM452" s="52">
        <f>$AI452*$AK452</f>
        <v/>
      </c>
      <c r="AN452" s="39" t="n"/>
      <c r="AO452" s="39" t="n"/>
    </row>
    <row r="453">
      <c r="A453" s="5" t="inlineStr">
        <is>
          <t>1000529</t>
        </is>
      </c>
      <c r="B453" s="5" t="inlineStr">
        <is>
          <t>DEXAMETASONA 4 MG COMPRIMIDOS</t>
        </is>
      </c>
      <c r="C453" s="5" t="inlineStr">
        <is>
          <t>00038</t>
        </is>
      </c>
      <c r="D453" s="5" t="inlineStr">
        <is>
          <t>MEGE</t>
        </is>
      </c>
      <c r="E453" s="5" t="inlineStr">
        <is>
          <t>ZMED</t>
        </is>
      </c>
      <c r="F453" s="5" t="inlineStr">
        <is>
          <t>1120</t>
        </is>
      </c>
      <c r="G453" s="5" t="inlineStr">
        <is>
          <t>2021</t>
        </is>
      </c>
      <c r="H453" s="5" t="inlineStr">
        <is>
          <t>C/U</t>
        </is>
      </c>
      <c r="I453" s="6" t="n">
        <v>9</v>
      </c>
      <c r="J453" s="6" t="n">
        <v>0</v>
      </c>
      <c r="K453" s="5" t="inlineStr">
        <is>
          <t>ARS</t>
        </is>
      </c>
      <c r="L453" s="48" t="n">
        <v>0</v>
      </c>
      <c r="M453" s="48" t="n">
        <v>3343.92</v>
      </c>
      <c r="N453" s="5">
        <f>IFERROR(VLOOKUP(E453,[1]Total!$D$1:$M$446,10,0),0)</f>
        <v/>
      </c>
      <c r="O453" s="11">
        <f>M453/SUM($M$2:$M$679)</f>
        <v/>
      </c>
      <c r="P453" s="49">
        <f>IFERROR(M453/I453,0)</f>
        <v/>
      </c>
      <c r="Q453" s="50" t="n"/>
      <c r="R453" s="8">
        <f>I453-Q453</f>
        <v/>
      </c>
      <c r="S453" s="49">
        <f>$AK453*R453</f>
        <v/>
      </c>
      <c r="U453" s="39" t="inlineStr">
        <is>
          <t>Stock SAP</t>
        </is>
      </c>
      <c r="V453" s="39" t="inlineStr">
        <is>
          <t>Medicamentos</t>
        </is>
      </c>
      <c r="W453" s="39" t="inlineStr">
        <is>
          <t>Dentro del alcance</t>
        </is>
      </c>
      <c r="X453" s="39" t="n"/>
      <c r="Y453" s="39" t="inlineStr">
        <is>
          <t>Sin recuento físico en el inventario de Avain</t>
        </is>
      </c>
      <c r="Z453" s="40" t="inlineStr">
        <is>
          <t>Sin recuento físico</t>
        </is>
      </c>
      <c r="AA453" s="39" t="n"/>
      <c r="AB453" s="39" t="n"/>
      <c r="AC453" s="39" t="n"/>
      <c r="AD453" s="39" t="n"/>
      <c r="AE453" s="39" t="n"/>
      <c r="AF453" s="39" t="n"/>
      <c r="AG453" s="39" t="n"/>
      <c r="AH453" s="51" t="n"/>
      <c r="AI453" s="51" t="n"/>
      <c r="AJ453" s="51" t="n"/>
      <c r="AK453" s="52" t="n">
        <v>371.5461515151515</v>
      </c>
      <c r="AL453" s="52" t="n"/>
      <c r="AM453" s="52" t="n"/>
      <c r="AN453" s="39" t="n"/>
      <c r="AO453" s="39" t="inlineStr">
        <is>
          <t>El material ocupa 5 filas en la hoja 1120 SJ (lote/almacén). La cantidad SAP y la física de esta vista son el total del material.</t>
        </is>
      </c>
    </row>
    <row r="454">
      <c r="A454" s="5" t="inlineStr">
        <is>
          <t>1000752</t>
        </is>
      </c>
      <c r="B454" s="5" t="inlineStr">
        <is>
          <t>SALES DE HIDRATACION</t>
        </is>
      </c>
      <c r="C454" s="5" t="inlineStr">
        <is>
          <t>6534</t>
        </is>
      </c>
      <c r="D454" s="5" t="inlineStr">
        <is>
          <t>MEGE</t>
        </is>
      </c>
      <c r="E454" s="5" t="inlineStr">
        <is>
          <t>ZMED</t>
        </is>
      </c>
      <c r="F454" s="5" t="inlineStr">
        <is>
          <t>1120</t>
        </is>
      </c>
      <c r="G454" s="5" t="inlineStr">
        <is>
          <t>2010</t>
        </is>
      </c>
      <c r="H454" s="5" t="inlineStr">
        <is>
          <t>C/U</t>
        </is>
      </c>
      <c r="I454" s="6" t="n">
        <v>9</v>
      </c>
      <c r="J454" s="6" t="n">
        <v>0</v>
      </c>
      <c r="K454" s="5" t="inlineStr">
        <is>
          <t>ARS</t>
        </is>
      </c>
      <c r="L454" s="48" t="n">
        <v>0</v>
      </c>
      <c r="M454" s="48" t="n">
        <v>15159.44</v>
      </c>
      <c r="N454" s="5">
        <f>IFERROR(VLOOKUP(E454,[1]Total!$D$1:$M$446,10,0),0)</f>
        <v/>
      </c>
      <c r="O454" s="11">
        <f>M454/SUM($M$2:$M$679)</f>
        <v/>
      </c>
      <c r="P454" s="49">
        <f>IFERROR(M454/I454,0)</f>
        <v/>
      </c>
      <c r="Q454" s="50" t="n"/>
      <c r="R454" s="8">
        <f>I454-Q454</f>
        <v/>
      </c>
      <c r="S454" s="49">
        <f>$AK454*R454</f>
        <v/>
      </c>
      <c r="U454" s="39" t="inlineStr">
        <is>
          <t>Stock SAP</t>
        </is>
      </c>
      <c r="V454" s="39" t="inlineStr">
        <is>
          <t>Medicamentos</t>
        </is>
      </c>
      <c r="W454" s="39" t="inlineStr">
        <is>
          <t>Dentro del alcance</t>
        </is>
      </c>
      <c r="X454" s="42" t="inlineStr">
        <is>
          <t>Media</t>
        </is>
      </c>
      <c r="Y454" s="39" t="inlineStr">
        <is>
          <t>Homologado – confianza Media – pendiente de validación</t>
        </is>
      </c>
      <c r="Z454" s="38" t="inlineStr">
        <is>
          <t>Dar de baja en SAP</t>
        </is>
      </c>
      <c r="AA454" s="39" t="inlineStr">
        <is>
          <t>MED162</t>
        </is>
      </c>
      <c r="AB454" s="39" t="inlineStr">
        <is>
          <t>Sales de Rehidratación (FM) sobre x 28gr</t>
        </is>
      </c>
      <c r="AC454" s="39" t="inlineStr">
        <is>
          <t>Cruce por nomenclatura SAP</t>
        </is>
      </c>
      <c r="AD454" s="39" t="inlineStr">
        <is>
          <t>No</t>
        </is>
      </c>
      <c r="AE454" s="39" t="n"/>
      <c r="AF454" s="39" t="inlineStr">
        <is>
          <t>No</t>
        </is>
      </c>
      <c r="AG454" s="39" t="n"/>
      <c r="AH454" s="51" t="n"/>
      <c r="AI454" s="51" t="n"/>
      <c r="AJ454" s="51" t="n"/>
      <c r="AK454" s="52" t="n">
        <v>1684.382697368421</v>
      </c>
      <c r="AL454" s="52" t="n"/>
      <c r="AM454" s="52" t="n"/>
      <c r="AN454" s="41" t="inlineStr">
        <is>
          <t>Valorización a validar: relación de cantidades 76 a 1 entre SAP y el recuento físico. Sugiere distinta unidad de medida (SAP por caja o envase y el recuento por unidad). La diferencia económica de esta fila no debe tomarse como definitiva.</t>
        </is>
      </c>
      <c r="AO454" s="39" t="inlineStr">
        <is>
          <t>La cantidad física del material se imputó en la fila 136 (primera fila del material). Cruce por nomenclatura: una nomenclatura no informa dosis; similitud 0.68. El material ocupa 4 filas en la hoja 1120 SJ (lote/almacén). La cantidad SAP y la física de esta vista son el total del material.</t>
        </is>
      </c>
    </row>
    <row r="455">
      <c r="A455" s="5" t="inlineStr">
        <is>
          <t>1001129</t>
        </is>
      </c>
      <c r="B455" s="5" t="inlineStr">
        <is>
          <t>BUCOANGIN CARAM ANTIB X9</t>
        </is>
      </c>
      <c r="C455" s="5" t="inlineStr">
        <is>
          <t>74684</t>
        </is>
      </c>
      <c r="D455" s="5" t="inlineStr">
        <is>
          <t>MEGE</t>
        </is>
      </c>
      <c r="E455" s="5" t="inlineStr">
        <is>
          <t>ZMED</t>
        </is>
      </c>
      <c r="F455" s="5" t="inlineStr">
        <is>
          <t>1120</t>
        </is>
      </c>
      <c r="G455" s="5" t="inlineStr">
        <is>
          <t>2021</t>
        </is>
      </c>
      <c r="H455" s="5" t="inlineStr">
        <is>
          <t>C/U</t>
        </is>
      </c>
      <c r="I455" s="6" t="n">
        <v>9</v>
      </c>
      <c r="J455" s="6" t="n">
        <v>0</v>
      </c>
      <c r="K455" s="5" t="inlineStr">
        <is>
          <t>ARS</t>
        </is>
      </c>
      <c r="L455" s="48" t="n">
        <v>0</v>
      </c>
      <c r="M455" s="48" t="n">
        <v>26676.1</v>
      </c>
      <c r="N455" s="5">
        <f>IFERROR(VLOOKUP(E455,[1]Total!$D$1:$M$446,10,0),0)</f>
        <v/>
      </c>
      <c r="O455" s="11">
        <f>M455/SUM($M$2:$M$679)</f>
        <v/>
      </c>
      <c r="P455" s="49">
        <f>IFERROR(M455/I455,0)</f>
        <v/>
      </c>
      <c r="Q455" s="50" t="n"/>
      <c r="R455" s="8">
        <f>I455-Q455</f>
        <v/>
      </c>
      <c r="S455" s="49">
        <f>$AK455*R455</f>
        <v/>
      </c>
      <c r="U455" s="39" t="inlineStr">
        <is>
          <t>Stock SAP</t>
        </is>
      </c>
      <c r="V455" s="39" t="inlineStr">
        <is>
          <t>Medicamentos</t>
        </is>
      </c>
      <c r="W455" s="39" t="inlineStr">
        <is>
          <t>Dentro del alcance</t>
        </is>
      </c>
      <c r="X455" s="38" t="inlineStr">
        <is>
          <t>Baja</t>
        </is>
      </c>
      <c r="Y455" s="39" t="inlineStr">
        <is>
          <t>Homologado – confianza Baja – pendiente de validación</t>
        </is>
      </c>
      <c r="Z455" s="38" t="inlineStr">
        <is>
          <t>Dar de baja en SAP</t>
        </is>
      </c>
      <c r="AA455" s="39" t="inlineStr">
        <is>
          <t>MED30</t>
        </is>
      </c>
      <c r="AB455" s="39" t="inlineStr">
        <is>
          <t>Caramelos antigripales con benzocaina 20.7mg</t>
        </is>
      </c>
      <c r="AC455" s="39" t="inlineStr">
        <is>
          <t>Homologación por código Avain (master M01-017)</t>
        </is>
      </c>
      <c r="AD455" s="39" t="inlineStr">
        <is>
          <t>No</t>
        </is>
      </c>
      <c r="AE455" s="39" t="n"/>
      <c r="AF455" s="39" t="inlineStr">
        <is>
          <t>Sí</t>
        </is>
      </c>
      <c r="AG455" s="39" t="inlineStr">
        <is>
          <t>M01-017</t>
        </is>
      </c>
      <c r="AH455" s="51" t="n"/>
      <c r="AI455" s="51" t="n"/>
      <c r="AJ455" s="51" t="n"/>
      <c r="AK455" s="52" t="n">
        <v>2964.011099585062</v>
      </c>
      <c r="AL455" s="52" t="n"/>
      <c r="AM455" s="52" t="n"/>
      <c r="AN455" s="39" t="n"/>
      <c r="AO455" s="39" t="inlineStr">
        <is>
          <t>La cantidad física del material se imputó en la fila 48 (primera fila del material). Homologación: confianza base Baja + confianza SAP Alta → Baja. La nomenclatura del material imputado no respalda por sí sola la equivalencia (similitud 0.09); el vínculo proviene sólo de la homologación. Nivel degradado a Baja. El material ocupa 15 filas en la hoja 1120 SJ (lote/almacén). La cantidad SAP y la física de esta vista son el total del material.</t>
        </is>
      </c>
    </row>
    <row r="456">
      <c r="A456" s="5" t="inlineStr">
        <is>
          <t>2000398</t>
        </is>
      </c>
      <c r="B456" s="5" t="inlineStr">
        <is>
          <t>MASCARA LARINGEA Nº 5</t>
        </is>
      </c>
      <c r="C456" s="5" t="n"/>
      <c r="D456" s="5" t="inlineStr">
        <is>
          <t>033</t>
        </is>
      </c>
      <c r="E456" s="5" t="inlineStr">
        <is>
          <t>ZDES</t>
        </is>
      </c>
      <c r="F456" s="5" t="inlineStr">
        <is>
          <t>1120</t>
        </is>
      </c>
      <c r="G456" s="5" t="inlineStr">
        <is>
          <t>2021</t>
        </is>
      </c>
      <c r="H456" s="5" t="inlineStr">
        <is>
          <t>C/U</t>
        </is>
      </c>
      <c r="I456" s="6" t="n">
        <v>9</v>
      </c>
      <c r="J456" s="6" t="n">
        <v>0</v>
      </c>
      <c r="K456" s="5" t="inlineStr">
        <is>
          <t>ARS</t>
        </is>
      </c>
      <c r="L456" s="48" t="n">
        <v>0</v>
      </c>
      <c r="M456" s="48" t="n">
        <v>103203</v>
      </c>
      <c r="N456" s="5">
        <f>IFERROR(VLOOKUP(E456,[1]Total!$D$1:$M$446,10,0),0)</f>
        <v/>
      </c>
      <c r="O456" s="11">
        <f>M456/SUM($M$2:$M$679)</f>
        <v/>
      </c>
      <c r="P456" s="49">
        <f>IFERROR(M456/I456,0)</f>
        <v/>
      </c>
      <c r="Q456" s="50" t="n"/>
      <c r="R456" s="8">
        <f>I456-Q456</f>
        <v/>
      </c>
      <c r="S456" s="49">
        <f>$AK456*R456</f>
        <v/>
      </c>
      <c r="U456" s="39" t="inlineStr">
        <is>
          <t>Stock SAP</t>
        </is>
      </c>
      <c r="V456" s="39" t="inlineStr">
        <is>
          <t>Descartables</t>
        </is>
      </c>
      <c r="W456" s="39" t="inlineStr">
        <is>
          <t>Dentro del alcance</t>
        </is>
      </c>
      <c r="X456" s="39" t="n"/>
      <c r="Y456" s="39" t="inlineStr">
        <is>
          <t>Sin recuento físico en el inventario de Avain</t>
        </is>
      </c>
      <c r="Z456" s="40" t="inlineStr">
        <is>
          <t>Sin recuento físico</t>
        </is>
      </c>
      <c r="AA456" s="39" t="n"/>
      <c r="AB456" s="39" t="n"/>
      <c r="AC456" s="39" t="n"/>
      <c r="AD456" s="39" t="n"/>
      <c r="AE456" s="39" t="n"/>
      <c r="AF456" s="39" t="n"/>
      <c r="AG456" s="39" t="n"/>
      <c r="AH456" s="51" t="n">
        <v>9</v>
      </c>
      <c r="AI456" s="51">
        <f>Q456</f>
        <v/>
      </c>
      <c r="AJ456" s="51">
        <f>$AH456-$AI456</f>
        <v/>
      </c>
      <c r="AK456" s="52" t="n">
        <v>11467</v>
      </c>
      <c r="AL456" s="52">
        <f>$AJ456*$AK456</f>
        <v/>
      </c>
      <c r="AM456" s="52">
        <f>$AI456*$AK456</f>
        <v/>
      </c>
      <c r="AN456" s="39" t="n"/>
      <c r="AO456" s="39" t="n"/>
    </row>
    <row r="457">
      <c r="A457" s="5" t="inlineStr">
        <is>
          <t>2001219</t>
        </is>
      </c>
      <c r="B457" s="5" t="inlineStr">
        <is>
          <t>OXIMETRO DE PULSO</t>
        </is>
      </c>
      <c r="C457" s="5" t="n"/>
      <c r="D457" s="5" t="inlineStr">
        <is>
          <t>033</t>
        </is>
      </c>
      <c r="E457" s="5" t="inlineStr">
        <is>
          <t>ZDES</t>
        </is>
      </c>
      <c r="F457" s="5" t="inlineStr">
        <is>
          <t>1120</t>
        </is>
      </c>
      <c r="G457" s="5" t="inlineStr">
        <is>
          <t>2021</t>
        </is>
      </c>
      <c r="H457" s="5" t="inlineStr">
        <is>
          <t>C/U</t>
        </is>
      </c>
      <c r="I457" s="6" t="n">
        <v>9</v>
      </c>
      <c r="J457" s="6" t="n">
        <v>0</v>
      </c>
      <c r="K457" s="5" t="inlineStr">
        <is>
          <t>ARS</t>
        </is>
      </c>
      <c r="L457" s="48" t="n">
        <v>0</v>
      </c>
      <c r="M457" s="48" t="n">
        <v>120152.68</v>
      </c>
      <c r="N457" s="5">
        <f>IFERROR(VLOOKUP(E457,[1]Total!$D$1:$M$446,10,0),0)</f>
        <v/>
      </c>
      <c r="O457" s="11">
        <f>M457/SUM($M$2:$M$679)</f>
        <v/>
      </c>
      <c r="P457" s="49">
        <f>IFERROR(M457/I457,0)</f>
        <v/>
      </c>
      <c r="Q457" s="50" t="n">
        <v>4</v>
      </c>
      <c r="R457" s="8">
        <f>I457-Q457</f>
        <v/>
      </c>
      <c r="S457" s="49">
        <f>$AK457*R457</f>
        <v/>
      </c>
      <c r="U457" s="39" t="inlineStr">
        <is>
          <t>Stock SAP</t>
        </is>
      </c>
      <c r="V457" s="39" t="inlineStr">
        <is>
          <t>Descartables</t>
        </is>
      </c>
      <c r="W457" s="39" t="inlineStr">
        <is>
          <t>Dentro del alcance</t>
        </is>
      </c>
      <c r="X457" s="42" t="inlineStr">
        <is>
          <t>Media</t>
        </is>
      </c>
      <c r="Y457" s="39" t="inlineStr">
        <is>
          <t>Homologado – confianza Media – pendiente de validación</t>
        </is>
      </c>
      <c r="Z457" s="38" t="inlineStr">
        <is>
          <t>Dar de baja en SAP</t>
        </is>
      </c>
      <c r="AA457" s="39" t="inlineStr">
        <is>
          <t>DESC113</t>
        </is>
      </c>
      <c r="AB457" s="39" t="inlineStr">
        <is>
          <t>Saturómetro</t>
        </is>
      </c>
      <c r="AC457" s="39" t="inlineStr">
        <is>
          <t>Homologación por código Avain (master E-183)</t>
        </is>
      </c>
      <c r="AD457" s="39" t="inlineStr">
        <is>
          <t>No</t>
        </is>
      </c>
      <c r="AE457" s="39" t="n"/>
      <c r="AF457" s="39" t="inlineStr">
        <is>
          <t>Sí</t>
        </is>
      </c>
      <c r="AG457" s="39" t="inlineStr">
        <is>
          <t>E-183</t>
        </is>
      </c>
      <c r="AH457" s="51" t="n">
        <v>9</v>
      </c>
      <c r="AI457" s="51">
        <f>Q457</f>
        <v/>
      </c>
      <c r="AJ457" s="51">
        <f>$AH457-$AI457</f>
        <v/>
      </c>
      <c r="AK457" s="52" t="n">
        <v>13350.29777777778</v>
      </c>
      <c r="AL457" s="52">
        <f>$AJ457*$AK457</f>
        <v/>
      </c>
      <c r="AM457" s="52">
        <f>$AI457*$AK457</f>
        <v/>
      </c>
      <c r="AN457" s="39" t="n"/>
      <c r="AO457" s="39" t="inlineStr">
        <is>
          <t>Homologación: confianza base Media + confianza SAP Alta → Media. Otros códigos SAP del master no están en el stock de este centro: 5000971, 5004072, 2001510.</t>
        </is>
      </c>
    </row>
    <row r="458">
      <c r="A458" s="5" t="inlineStr">
        <is>
          <t>1000424</t>
        </is>
      </c>
      <c r="B458" s="5" t="inlineStr">
        <is>
          <t>QURA PLUS</t>
        </is>
      </c>
      <c r="C458" s="5" t="inlineStr">
        <is>
          <t>00000</t>
        </is>
      </c>
      <c r="D458" s="5" t="inlineStr">
        <is>
          <t>033</t>
        </is>
      </c>
      <c r="E458" s="5" t="inlineStr">
        <is>
          <t>ZMED</t>
        </is>
      </c>
      <c r="F458" s="5" t="inlineStr">
        <is>
          <t>1120</t>
        </is>
      </c>
      <c r="G458" s="5" t="inlineStr">
        <is>
          <t>2021</t>
        </is>
      </c>
      <c r="H458" s="5" t="inlineStr">
        <is>
          <t>C/U</t>
        </is>
      </c>
      <c r="I458" s="6" t="n">
        <v>8</v>
      </c>
      <c r="J458" s="6" t="n">
        <v>0</v>
      </c>
      <c r="K458" s="5" t="inlineStr">
        <is>
          <t>ARS</t>
        </is>
      </c>
      <c r="L458" s="48" t="n">
        <v>0</v>
      </c>
      <c r="M458" s="48" t="n">
        <v>56477.3</v>
      </c>
      <c r="N458" s="5">
        <f>IFERROR(VLOOKUP(E458,[1]Total!$D$1:$M$446,10,0),0)</f>
        <v/>
      </c>
      <c r="O458" s="11">
        <f>M458/SUM($M$2:$M$679)</f>
        <v/>
      </c>
      <c r="P458" s="49">
        <f>IFERROR(M458/I458,0)</f>
        <v/>
      </c>
      <c r="Q458" s="50" t="n"/>
      <c r="R458" s="8">
        <f>I458-Q458</f>
        <v/>
      </c>
      <c r="S458" s="49">
        <f>$AK458*R458</f>
        <v/>
      </c>
      <c r="U458" s="39" t="inlineStr">
        <is>
          <t>Stock SAP</t>
        </is>
      </c>
      <c r="V458" s="39" t="inlineStr">
        <is>
          <t>Medicamentos</t>
        </is>
      </c>
      <c r="W458" s="39" t="inlineStr">
        <is>
          <t>Dentro del alcance</t>
        </is>
      </c>
      <c r="X458" s="39" t="n"/>
      <c r="Y458" s="39" t="inlineStr">
        <is>
          <t>Sin recuento físico en el inventario de Avain</t>
        </is>
      </c>
      <c r="Z458" s="40" t="inlineStr">
        <is>
          <t>Sin recuento físico</t>
        </is>
      </c>
      <c r="AA458" s="39" t="n"/>
      <c r="AB458" s="39" t="n"/>
      <c r="AC458" s="39" t="n"/>
      <c r="AD458" s="39" t="n"/>
      <c r="AE458" s="39" t="n"/>
      <c r="AF458" s="39" t="n"/>
      <c r="AG458" s="39" t="n"/>
      <c r="AH458" s="51" t="n">
        <v>10</v>
      </c>
      <c r="AI458" s="51">
        <f>Q458</f>
        <v/>
      </c>
      <c r="AJ458" s="51">
        <f>$AH458-$AI458</f>
        <v/>
      </c>
      <c r="AK458" s="52" t="n">
        <v>7059.661999999999</v>
      </c>
      <c r="AL458" s="52">
        <f>$AJ458*$AK458</f>
        <v/>
      </c>
      <c r="AM458" s="52">
        <f>$AI458*$AK458</f>
        <v/>
      </c>
      <c r="AN458" s="39" t="n"/>
      <c r="AO458" s="39" t="inlineStr">
        <is>
          <t>El material ocupa 2 filas en la hoja 1120 SJ (lote/almacén). La cantidad SAP y la física de esta vista son el total del material.</t>
        </is>
      </c>
    </row>
    <row r="459">
      <c r="A459" s="5" t="inlineStr">
        <is>
          <t>1000748</t>
        </is>
      </c>
      <c r="B459" s="5" t="inlineStr">
        <is>
          <t>BENCIDAMINA COMP</t>
        </is>
      </c>
      <c r="C459" s="5" t="inlineStr">
        <is>
          <t>OE40C</t>
        </is>
      </c>
      <c r="D459" s="5" t="inlineStr">
        <is>
          <t>MEGE</t>
        </is>
      </c>
      <c r="E459" s="5" t="inlineStr">
        <is>
          <t>ZMED</t>
        </is>
      </c>
      <c r="F459" s="5" t="inlineStr">
        <is>
          <t>1120</t>
        </is>
      </c>
      <c r="G459" s="5" t="inlineStr">
        <is>
          <t>2021</t>
        </is>
      </c>
      <c r="H459" s="5" t="inlineStr">
        <is>
          <t>C/U</t>
        </is>
      </c>
      <c r="I459" s="6" t="n">
        <v>8</v>
      </c>
      <c r="J459" s="6" t="n">
        <v>0</v>
      </c>
      <c r="K459" s="5" t="inlineStr">
        <is>
          <t>ARS</t>
        </is>
      </c>
      <c r="L459" s="48" t="n">
        <v>0</v>
      </c>
      <c r="M459" s="48" t="n">
        <v>29960.54</v>
      </c>
      <c r="N459" s="5">
        <f>IFERROR(VLOOKUP(E459,[1]Total!$D$1:$M$446,10,0),0)</f>
        <v/>
      </c>
      <c r="O459" s="11">
        <f>M459/SUM($M$2:$M$679)</f>
        <v/>
      </c>
      <c r="P459" s="49">
        <f>IFERROR(M459/I459,0)</f>
        <v/>
      </c>
      <c r="Q459" s="50" t="n"/>
      <c r="R459" s="8">
        <f>I459-Q459</f>
        <v/>
      </c>
      <c r="S459" s="49">
        <f>$AK459*R459</f>
        <v/>
      </c>
      <c r="U459" s="39" t="inlineStr">
        <is>
          <t>Stock SAP</t>
        </is>
      </c>
      <c r="V459" s="39" t="inlineStr">
        <is>
          <t>Medicamentos</t>
        </is>
      </c>
      <c r="W459" s="39" t="inlineStr">
        <is>
          <t>Dentro del alcance</t>
        </is>
      </c>
      <c r="X459" s="39" t="n"/>
      <c r="Y459" s="39" t="inlineStr">
        <is>
          <t>Sin recuento físico en el inventario de Avain</t>
        </is>
      </c>
      <c r="Z459" s="40" t="inlineStr">
        <is>
          <t>Sin recuento físico</t>
        </is>
      </c>
      <c r="AA459" s="39" t="n"/>
      <c r="AB459" s="39" t="n"/>
      <c r="AC459" s="39" t="n"/>
      <c r="AD459" s="39" t="n"/>
      <c r="AE459" s="39" t="n"/>
      <c r="AF459" s="39" t="n"/>
      <c r="AG459" s="39" t="n"/>
      <c r="AH459" s="51" t="n">
        <v>8</v>
      </c>
      <c r="AI459" s="51">
        <f>Q459</f>
        <v/>
      </c>
      <c r="AJ459" s="51">
        <f>$AH459-$AI459</f>
        <v/>
      </c>
      <c r="AK459" s="52" t="n">
        <v>3745.0675</v>
      </c>
      <c r="AL459" s="52">
        <f>$AJ459*$AK459</f>
        <v/>
      </c>
      <c r="AM459" s="52">
        <f>$AI459*$AK459</f>
        <v/>
      </c>
      <c r="AN459" s="39" t="n"/>
      <c r="AO459" s="39" t="n"/>
    </row>
    <row r="460">
      <c r="A460" s="5" t="inlineStr">
        <is>
          <t>1000757</t>
        </is>
      </c>
      <c r="B460" s="5" t="inlineStr">
        <is>
          <t>ENTEROGERMINA</t>
        </is>
      </c>
      <c r="C460" s="5" t="inlineStr">
        <is>
          <t>4L099</t>
        </is>
      </c>
      <c r="D460" s="5" t="inlineStr">
        <is>
          <t>033</t>
        </is>
      </c>
      <c r="E460" s="5" t="inlineStr">
        <is>
          <t>ZMED</t>
        </is>
      </c>
      <c r="F460" s="5" t="inlineStr">
        <is>
          <t>1120</t>
        </is>
      </c>
      <c r="G460" s="5" t="inlineStr">
        <is>
          <t>2021</t>
        </is>
      </c>
      <c r="H460" s="5" t="inlineStr">
        <is>
          <t>C/U</t>
        </is>
      </c>
      <c r="I460" s="6" t="n">
        <v>8</v>
      </c>
      <c r="J460" s="6" t="n">
        <v>0</v>
      </c>
      <c r="K460" s="5" t="inlineStr">
        <is>
          <t>ARS</t>
        </is>
      </c>
      <c r="L460" s="48" t="n">
        <v>0</v>
      </c>
      <c r="M460" s="48" t="n">
        <v>235736.24</v>
      </c>
      <c r="N460" s="5">
        <f>IFERROR(VLOOKUP(E460,[1]Total!$D$1:$M$446,10,0),0)</f>
        <v/>
      </c>
      <c r="O460" s="11">
        <f>M460/SUM($M$2:$M$679)</f>
        <v/>
      </c>
      <c r="P460" s="49">
        <f>IFERROR(M460/I460,0)</f>
        <v/>
      </c>
      <c r="Q460" s="50" t="n"/>
      <c r="R460" s="8">
        <f>I460-Q460</f>
        <v/>
      </c>
      <c r="S460" s="49">
        <f>$AK460*R460</f>
        <v/>
      </c>
      <c r="U460" s="39" t="inlineStr">
        <is>
          <t>Stock SAP</t>
        </is>
      </c>
      <c r="V460" s="39" t="inlineStr">
        <is>
          <t>Medicamentos</t>
        </is>
      </c>
      <c r="W460" s="39" t="inlineStr">
        <is>
          <t>Dentro del alcance</t>
        </is>
      </c>
      <c r="X460" s="39" t="n"/>
      <c r="Y460" s="39" t="inlineStr">
        <is>
          <t>Sin recuento físico en el inventario de Avain</t>
        </is>
      </c>
      <c r="Z460" s="40" t="inlineStr">
        <is>
          <t>Sin recuento físico</t>
        </is>
      </c>
      <c r="AA460" s="39" t="n"/>
      <c r="AB460" s="39" t="n"/>
      <c r="AC460" s="39" t="n"/>
      <c r="AD460" s="39" t="n"/>
      <c r="AE460" s="39" t="n"/>
      <c r="AF460" s="39" t="n"/>
      <c r="AG460" s="39" t="n"/>
      <c r="AH460" s="51" t="n">
        <v>10</v>
      </c>
      <c r="AI460" s="51">
        <f>Q460</f>
        <v/>
      </c>
      <c r="AJ460" s="51">
        <f>$AH460-$AI460</f>
        <v/>
      </c>
      <c r="AK460" s="52" t="n">
        <v>29467.03</v>
      </c>
      <c r="AL460" s="52">
        <f>$AJ460*$AK460</f>
        <v/>
      </c>
      <c r="AM460" s="52">
        <f>$AI460*$AK460</f>
        <v/>
      </c>
      <c r="AN460" s="39" t="n"/>
      <c r="AO460" s="39" t="inlineStr">
        <is>
          <t>El material ocupa 2 filas en la hoja 1120 SJ (lote/almacén). La cantidad SAP y la física de esta vista son el total del material.</t>
        </is>
      </c>
    </row>
    <row r="461">
      <c r="A461" s="5" t="inlineStr">
        <is>
          <t>3001347</t>
        </is>
      </c>
      <c r="B461" s="5" t="inlineStr">
        <is>
          <t>CHALECO REFLECTIVO S</t>
        </is>
      </c>
      <c r="C461" s="5" t="n"/>
      <c r="D461" s="5" t="inlineStr">
        <is>
          <t>INDU</t>
        </is>
      </c>
      <c r="E461" s="5" t="inlineStr">
        <is>
          <t>ZUNI</t>
        </is>
      </c>
      <c r="F461" s="5" t="inlineStr">
        <is>
          <t>1120</t>
        </is>
      </c>
      <c r="G461" s="5" t="inlineStr">
        <is>
          <t>2040</t>
        </is>
      </c>
      <c r="H461" s="5" t="inlineStr">
        <is>
          <t>C/U</t>
        </is>
      </c>
      <c r="I461" s="6" t="n">
        <v>8</v>
      </c>
      <c r="J461" s="6" t="n">
        <v>0</v>
      </c>
      <c r="K461" s="5" t="inlineStr">
        <is>
          <t>ARS</t>
        </is>
      </c>
      <c r="L461" s="48" t="n">
        <v>0</v>
      </c>
      <c r="M461" s="48" t="n">
        <v>255283.55</v>
      </c>
      <c r="N461" s="5">
        <f>IFERROR(VLOOKUP(E461,[1]Total!$D$1:$M$446,10,0),0)</f>
        <v/>
      </c>
      <c r="O461" s="11">
        <f>M461/SUM($M$2:$M$679)</f>
        <v/>
      </c>
      <c r="P461" s="49">
        <f>IFERROR(M461/I461,0)</f>
        <v/>
      </c>
      <c r="Q461" s="50" t="n"/>
      <c r="R461" s="8">
        <f>I461-Q461</f>
        <v/>
      </c>
      <c r="S461" s="49">
        <f>$AK461*R461</f>
        <v/>
      </c>
      <c r="U461" s="39" t="inlineStr">
        <is>
          <t>Stock SAP</t>
        </is>
      </c>
      <c r="V461" s="39" t="inlineStr">
        <is>
          <t>Uniformes</t>
        </is>
      </c>
      <c r="W461" s="39" t="inlineStr">
        <is>
          <t>Fuera del alcance</t>
        </is>
      </c>
      <c r="X461" s="39" t="n"/>
      <c r="Y461" s="39" t="inlineStr">
        <is>
          <t>No aplica: uniformes, clasificación que el inventario físico de Farmacia no releva</t>
        </is>
      </c>
      <c r="Z461" s="40" t="inlineStr">
        <is>
          <t>Fuera del alcance del inventario físico</t>
        </is>
      </c>
      <c r="AA461" s="39" t="n"/>
      <c r="AB461" s="39" t="n"/>
      <c r="AC461" s="39" t="n"/>
      <c r="AD461" s="39" t="n"/>
      <c r="AE461" s="39" t="n"/>
      <c r="AF461" s="39" t="n"/>
      <c r="AG461" s="39" t="n"/>
      <c r="AH461" s="51" t="n">
        <v>8</v>
      </c>
      <c r="AI461" s="51">
        <f>Q461</f>
        <v/>
      </c>
      <c r="AJ461" s="51">
        <f>$AH461-$AI461</f>
        <v/>
      </c>
      <c r="AK461" s="52" t="n">
        <v>31910.44375</v>
      </c>
      <c r="AL461" s="52">
        <f>$AJ461*$AK461</f>
        <v/>
      </c>
      <c r="AM461" s="52">
        <f>$AI461*$AK461</f>
        <v/>
      </c>
      <c r="AN461" s="39" t="n"/>
      <c r="AO461" s="39" t="n"/>
    </row>
    <row r="462">
      <c r="A462" s="5" t="inlineStr">
        <is>
          <t>3001439</t>
        </is>
      </c>
      <c r="B462" s="5" t="inlineStr">
        <is>
          <t>CHOMBA NEGRA XXXL</t>
        </is>
      </c>
      <c r="C462" s="5" t="n"/>
      <c r="D462" s="5" t="inlineStr">
        <is>
          <t>INDU</t>
        </is>
      </c>
      <c r="E462" s="5" t="inlineStr">
        <is>
          <t>ZUNI</t>
        </is>
      </c>
      <c r="F462" s="5" t="inlineStr">
        <is>
          <t>1120</t>
        </is>
      </c>
      <c r="G462" s="5" t="inlineStr">
        <is>
          <t>2040</t>
        </is>
      </c>
      <c r="H462" s="5" t="inlineStr">
        <is>
          <t>C/U</t>
        </is>
      </c>
      <c r="I462" s="6" t="n">
        <v>8</v>
      </c>
      <c r="J462" s="6" t="n">
        <v>0</v>
      </c>
      <c r="K462" s="5" t="inlineStr">
        <is>
          <t>ARS</t>
        </is>
      </c>
      <c r="L462" s="48" t="n">
        <v>0</v>
      </c>
      <c r="M462" s="48" t="n">
        <v>130482.84</v>
      </c>
      <c r="N462" s="5">
        <f>IFERROR(VLOOKUP(E462,[1]Total!$D$1:$M$446,10,0),0)</f>
        <v/>
      </c>
      <c r="O462" s="11">
        <f>M462/SUM($M$2:$M$679)</f>
        <v/>
      </c>
      <c r="P462" s="49">
        <f>IFERROR(M462/I462,0)</f>
        <v/>
      </c>
      <c r="Q462" s="50" t="n"/>
      <c r="R462" s="8">
        <f>I462-Q462</f>
        <v/>
      </c>
      <c r="S462" s="49">
        <f>$AK462*R462</f>
        <v/>
      </c>
      <c r="U462" s="39" t="inlineStr">
        <is>
          <t>Stock SAP</t>
        </is>
      </c>
      <c r="V462" s="39" t="inlineStr">
        <is>
          <t>Uniformes</t>
        </is>
      </c>
      <c r="W462" s="39" t="inlineStr">
        <is>
          <t>Fuera del alcance</t>
        </is>
      </c>
      <c r="X462" s="39" t="n"/>
      <c r="Y462" s="39" t="inlineStr">
        <is>
          <t>No aplica: uniformes, clasificación que el inventario físico de Farmacia no releva</t>
        </is>
      </c>
      <c r="Z462" s="40" t="inlineStr">
        <is>
          <t>Fuera del alcance del inventario físico</t>
        </is>
      </c>
      <c r="AA462" s="39" t="n"/>
      <c r="AB462" s="39" t="n"/>
      <c r="AC462" s="39" t="n"/>
      <c r="AD462" s="39" t="n"/>
      <c r="AE462" s="39" t="n"/>
      <c r="AF462" s="39" t="n"/>
      <c r="AG462" s="39" t="n"/>
      <c r="AH462" s="51" t="n">
        <v>8</v>
      </c>
      <c r="AI462" s="51">
        <f>Q462</f>
        <v/>
      </c>
      <c r="AJ462" s="51">
        <f>$AH462-$AI462</f>
        <v/>
      </c>
      <c r="AK462" s="52" t="n">
        <v>16310.355</v>
      </c>
      <c r="AL462" s="52">
        <f>$AJ462*$AK462</f>
        <v/>
      </c>
      <c r="AM462" s="52">
        <f>$AI462*$AK462</f>
        <v/>
      </c>
      <c r="AN462" s="39" t="n"/>
      <c r="AO462" s="39" t="n"/>
    </row>
    <row r="463">
      <c r="A463" s="5" t="inlineStr">
        <is>
          <t>3001469</t>
        </is>
      </c>
      <c r="B463" s="5" t="inlineStr">
        <is>
          <t>CHALECO REFLECTIVO XXL</t>
        </is>
      </c>
      <c r="C463" s="5" t="n"/>
      <c r="D463" s="5" t="inlineStr">
        <is>
          <t>INDU</t>
        </is>
      </c>
      <c r="E463" s="5" t="inlineStr">
        <is>
          <t>ZUNI</t>
        </is>
      </c>
      <c r="F463" s="5" t="inlineStr">
        <is>
          <t>1120</t>
        </is>
      </c>
      <c r="G463" s="5" t="inlineStr">
        <is>
          <t>2040</t>
        </is>
      </c>
      <c r="H463" s="5" t="inlineStr">
        <is>
          <t>C/U</t>
        </is>
      </c>
      <c r="I463" s="6" t="n">
        <v>8</v>
      </c>
      <c r="J463" s="6" t="n">
        <v>0</v>
      </c>
      <c r="K463" s="5" t="inlineStr">
        <is>
          <t>ARS</t>
        </is>
      </c>
      <c r="L463" s="48" t="n">
        <v>0</v>
      </c>
      <c r="M463" s="48" t="n">
        <v>234723.1</v>
      </c>
      <c r="N463" s="5">
        <f>IFERROR(VLOOKUP(E463,[1]Total!$D$1:$M$446,10,0),0)</f>
        <v/>
      </c>
      <c r="O463" s="11">
        <f>M463/SUM($M$2:$M$679)</f>
        <v/>
      </c>
      <c r="P463" s="49">
        <f>IFERROR(M463/I463,0)</f>
        <v/>
      </c>
      <c r="Q463" s="50" t="n"/>
      <c r="R463" s="8">
        <f>I463-Q463</f>
        <v/>
      </c>
      <c r="S463" s="49">
        <f>$AK463*R463</f>
        <v/>
      </c>
      <c r="U463" s="39" t="inlineStr">
        <is>
          <t>Stock SAP</t>
        </is>
      </c>
      <c r="V463" s="39" t="inlineStr">
        <is>
          <t>Uniformes</t>
        </is>
      </c>
      <c r="W463" s="39" t="inlineStr">
        <is>
          <t>Fuera del alcance</t>
        </is>
      </c>
      <c r="X463" s="39" t="n"/>
      <c r="Y463" s="39" t="inlineStr">
        <is>
          <t>No aplica: uniformes, clasificación que el inventario físico de Farmacia no releva</t>
        </is>
      </c>
      <c r="Z463" s="40" t="inlineStr">
        <is>
          <t>Fuera del alcance del inventario físico</t>
        </is>
      </c>
      <c r="AA463" s="39" t="n"/>
      <c r="AB463" s="39" t="n"/>
      <c r="AC463" s="39" t="n"/>
      <c r="AD463" s="39" t="n"/>
      <c r="AE463" s="39" t="n"/>
      <c r="AF463" s="39" t="n"/>
      <c r="AG463" s="39" t="n"/>
      <c r="AH463" s="51" t="n">
        <v>8</v>
      </c>
      <c r="AI463" s="51">
        <f>Q463</f>
        <v/>
      </c>
      <c r="AJ463" s="51">
        <f>$AH463-$AI463</f>
        <v/>
      </c>
      <c r="AK463" s="52" t="n">
        <v>29340.3875</v>
      </c>
      <c r="AL463" s="52">
        <f>$AJ463*$AK463</f>
        <v/>
      </c>
      <c r="AM463" s="52">
        <f>$AI463*$AK463</f>
        <v/>
      </c>
      <c r="AN463" s="39" t="n"/>
      <c r="AO463" s="39" t="n"/>
    </row>
    <row r="464">
      <c r="A464" s="5" t="inlineStr">
        <is>
          <t>1000304</t>
        </is>
      </c>
      <c r="B464" s="5" t="inlineStr">
        <is>
          <t>ADENOSINA 2 ML AMP 3 MG/1 ML</t>
        </is>
      </c>
      <c r="C464" s="5" t="inlineStr">
        <is>
          <t>7798/861</t>
        </is>
      </c>
      <c r="D464" s="5" t="inlineStr">
        <is>
          <t>033</t>
        </is>
      </c>
      <c r="E464" s="5" t="inlineStr">
        <is>
          <t>ZMED</t>
        </is>
      </c>
      <c r="F464" s="5" t="inlineStr">
        <is>
          <t>1120</t>
        </is>
      </c>
      <c r="G464" s="5" t="inlineStr">
        <is>
          <t>2021</t>
        </is>
      </c>
      <c r="H464" s="5" t="inlineStr">
        <is>
          <t>C/U</t>
        </is>
      </c>
      <c r="I464" s="6" t="n">
        <v>7</v>
      </c>
      <c r="J464" s="6" t="n">
        <v>0</v>
      </c>
      <c r="K464" s="5" t="inlineStr">
        <is>
          <t>ARS</t>
        </is>
      </c>
      <c r="L464" s="48" t="n">
        <v>0</v>
      </c>
      <c r="M464" s="48" t="n">
        <v>6159.28</v>
      </c>
      <c r="N464" s="5">
        <f>IFERROR(VLOOKUP(E464,[1]Total!$D$1:$M$446,10,0),0)</f>
        <v/>
      </c>
      <c r="O464" s="11">
        <f>M464/SUM($M$2:$M$679)</f>
        <v/>
      </c>
      <c r="P464" s="49">
        <f>IFERROR(M464/I464,0)</f>
        <v/>
      </c>
      <c r="Q464" s="50" t="n">
        <v>5</v>
      </c>
      <c r="R464" s="8">
        <f>I464-Q464</f>
        <v/>
      </c>
      <c r="S464" s="49">
        <f>$AK464*R464</f>
        <v/>
      </c>
      <c r="U464" s="39" t="inlineStr">
        <is>
          <t>Stock SAP</t>
        </is>
      </c>
      <c r="V464" s="39" t="inlineStr">
        <is>
          <t>Medicamentos</t>
        </is>
      </c>
      <c r="W464" s="39" t="inlineStr">
        <is>
          <t>Dentro del alcance</t>
        </is>
      </c>
      <c r="X464" s="37" t="inlineStr">
        <is>
          <t>Alta</t>
        </is>
      </c>
      <c r="Y464" s="39" t="inlineStr">
        <is>
          <t>Homologado – confianza Alta</t>
        </is>
      </c>
      <c r="Z464" s="38" t="inlineStr">
        <is>
          <t>Dar de baja en SAP</t>
        </is>
      </c>
      <c r="AA464" s="39" t="inlineStr">
        <is>
          <t>MED8</t>
        </is>
      </c>
      <c r="AB464" s="39" t="inlineStr">
        <is>
          <t>Adenosina Amp x 2 ml</t>
        </is>
      </c>
      <c r="AC464" s="39" t="inlineStr">
        <is>
          <t>Homologación por código Avain (master M03-004)</t>
        </is>
      </c>
      <c r="AD464" s="39" t="inlineStr">
        <is>
          <t>No</t>
        </is>
      </c>
      <c r="AE464" s="39" t="n"/>
      <c r="AF464" s="39" t="inlineStr">
        <is>
          <t>Sí</t>
        </is>
      </c>
      <c r="AG464" s="39" t="inlineStr">
        <is>
          <t>M03-004</t>
        </is>
      </c>
      <c r="AH464" s="51" t="n">
        <v>7</v>
      </c>
      <c r="AI464" s="51">
        <f>Q464</f>
        <v/>
      </c>
      <c r="AJ464" s="51">
        <f>$AH464-$AI464</f>
        <v/>
      </c>
      <c r="AK464" s="52" t="n">
        <v>879.8971428571429</v>
      </c>
      <c r="AL464" s="52">
        <f>$AJ464*$AK464</f>
        <v/>
      </c>
      <c r="AM464" s="52">
        <f>$AI464*$AK464</f>
        <v/>
      </c>
      <c r="AN464" s="39" t="n"/>
      <c r="AO464" s="39" t="inlineStr">
        <is>
          <t>Homologación: confianza base Alta + confianza SAP Alta → Alta.</t>
        </is>
      </c>
    </row>
    <row r="465">
      <c r="A465" s="5" t="inlineStr">
        <is>
          <t>1000470</t>
        </is>
      </c>
      <c r="B465" s="5" t="inlineStr">
        <is>
          <t>PARACETAMOL COMP 1 GRAMO</t>
        </is>
      </c>
      <c r="C465" s="5" t="inlineStr">
        <is>
          <t>004</t>
        </is>
      </c>
      <c r="D465" s="5" t="inlineStr">
        <is>
          <t>033</t>
        </is>
      </c>
      <c r="E465" s="5" t="inlineStr">
        <is>
          <t>ZMED</t>
        </is>
      </c>
      <c r="F465" s="5" t="inlineStr">
        <is>
          <t>1120</t>
        </is>
      </c>
      <c r="G465" s="5" t="inlineStr">
        <is>
          <t>2021</t>
        </is>
      </c>
      <c r="H465" s="5" t="inlineStr">
        <is>
          <t>C/U</t>
        </is>
      </c>
      <c r="I465" s="6" t="n">
        <v>7</v>
      </c>
      <c r="J465" s="6" t="n">
        <v>0</v>
      </c>
      <c r="K465" s="5" t="inlineStr">
        <is>
          <t>ARS</t>
        </is>
      </c>
      <c r="L465" s="48" t="n">
        <v>0</v>
      </c>
      <c r="M465" s="48" t="n">
        <v>610.1</v>
      </c>
      <c r="N465" s="5">
        <f>IFERROR(VLOOKUP(E465,[1]Total!$D$1:$M$446,10,0),0)</f>
        <v/>
      </c>
      <c r="O465" s="11">
        <f>M465/SUM($M$2:$M$679)</f>
        <v/>
      </c>
      <c r="P465" s="49">
        <f>IFERROR(M465/I465,0)</f>
        <v/>
      </c>
      <c r="Q465" s="50" t="n"/>
      <c r="R465" s="8">
        <f>I465-Q465</f>
        <v/>
      </c>
      <c r="S465" s="49">
        <f>$AK465*R465</f>
        <v/>
      </c>
      <c r="U465" s="39" t="inlineStr">
        <is>
          <t>Stock SAP</t>
        </is>
      </c>
      <c r="V465" s="39" t="inlineStr">
        <is>
          <t>Medicamentos</t>
        </is>
      </c>
      <c r="W465" s="39" t="inlineStr">
        <is>
          <t>Dentro del alcance</t>
        </is>
      </c>
      <c r="X465" s="38" t="inlineStr">
        <is>
          <t>Baja</t>
        </is>
      </c>
      <c r="Y465" s="39" t="inlineStr">
        <is>
          <t>Homologado – confianza Baja – pendiente de validación</t>
        </is>
      </c>
      <c r="Z465" s="38" t="inlineStr">
        <is>
          <t>Dar de baja en SAP</t>
        </is>
      </c>
      <c r="AA465" s="39" t="inlineStr">
        <is>
          <t>MED150</t>
        </is>
      </c>
      <c r="AB465" s="39" t="inlineStr">
        <is>
          <t>Paracetamol Comp x 1 gr</t>
        </is>
      </c>
      <c r="AC465" s="39" t="inlineStr">
        <is>
          <t>Homologación por código Avain (master M01-008)</t>
        </is>
      </c>
      <c r="AD465" s="39" t="inlineStr">
        <is>
          <t>No</t>
        </is>
      </c>
      <c r="AE465" s="39" t="n"/>
      <c r="AF465" s="39" t="inlineStr">
        <is>
          <t>Sí</t>
        </is>
      </c>
      <c r="AG465" s="39" t="inlineStr">
        <is>
          <t>M01-008</t>
        </is>
      </c>
      <c r="AH465" s="51" t="n"/>
      <c r="AI465" s="51" t="n"/>
      <c r="AJ465" s="51" t="n"/>
      <c r="AK465" s="52" t="n">
        <v>87.15712346645783</v>
      </c>
      <c r="AL465" s="52" t="n"/>
      <c r="AM465" s="52" t="n"/>
      <c r="AN465" s="39" t="n"/>
      <c r="AO465" s="39" t="inlineStr">
        <is>
          <t>La cantidad física del material se imputó en la fila 4 (primera fila del material). Homologación: confianza base Baja + confianza SAP Baja → Baja. El material ocupa 6 filas en la hoja 1120 SJ (lote/almacén). La cantidad SAP y la física de esta vista son el total del material.</t>
        </is>
      </c>
    </row>
    <row r="466">
      <c r="A466" s="5" t="inlineStr">
        <is>
          <t>1000784</t>
        </is>
      </c>
      <c r="B466" s="5" t="inlineStr">
        <is>
          <t>LAGRIMAS NATURALES GOTAS OFTALM</t>
        </is>
      </c>
      <c r="C466" s="5" t="inlineStr">
        <is>
          <t>30124</t>
        </is>
      </c>
      <c r="D466" s="5" t="inlineStr">
        <is>
          <t>033</t>
        </is>
      </c>
      <c r="E466" s="5" t="inlineStr">
        <is>
          <t>ZMED</t>
        </is>
      </c>
      <c r="F466" s="5" t="inlineStr">
        <is>
          <t>1120</t>
        </is>
      </c>
      <c r="G466" s="5" t="inlineStr">
        <is>
          <t>2021</t>
        </is>
      </c>
      <c r="H466" s="5" t="inlineStr">
        <is>
          <t>C/U</t>
        </is>
      </c>
      <c r="I466" s="6" t="n">
        <v>7</v>
      </c>
      <c r="J466" s="6" t="n">
        <v>0</v>
      </c>
      <c r="K466" s="5" t="inlineStr">
        <is>
          <t>ARS</t>
        </is>
      </c>
      <c r="L466" s="48" t="n">
        <v>0</v>
      </c>
      <c r="M466" s="48" t="n">
        <v>34411.06</v>
      </c>
      <c r="N466" s="5">
        <f>IFERROR(VLOOKUP(E466,[1]Total!$D$1:$M$446,10,0),0)</f>
        <v/>
      </c>
      <c r="O466" s="11">
        <f>M466/SUM($M$2:$M$679)</f>
        <v/>
      </c>
      <c r="P466" s="49">
        <f>IFERROR(M466/I466,0)</f>
        <v/>
      </c>
      <c r="Q466" s="50" t="n"/>
      <c r="R466" s="8">
        <f>I466-Q466</f>
        <v/>
      </c>
      <c r="S466" s="49">
        <f>$AK466*R466</f>
        <v/>
      </c>
      <c r="U466" s="39" t="inlineStr">
        <is>
          <t>Stock SAP</t>
        </is>
      </c>
      <c r="V466" s="39" t="inlineStr">
        <is>
          <t>Medicamentos</t>
        </is>
      </c>
      <c r="W466" s="39" t="inlineStr">
        <is>
          <t>Dentro del alcance</t>
        </is>
      </c>
      <c r="X466" s="37" t="inlineStr">
        <is>
          <t>Alta</t>
        </is>
      </c>
      <c r="Y466" s="39" t="inlineStr">
        <is>
          <t>Homologado – confianza Alta</t>
        </is>
      </c>
      <c r="Z466" s="38" t="inlineStr">
        <is>
          <t>Dar de baja en SAP</t>
        </is>
      </c>
      <c r="AA466" s="39" t="inlineStr">
        <is>
          <t>MED114</t>
        </is>
      </c>
      <c r="AB466" s="39" t="inlineStr">
        <is>
          <t>Lagrimas naturales Gotas oftalm 15ml</t>
        </is>
      </c>
      <c r="AC466" s="39" t="inlineStr">
        <is>
          <t>Cruce por nomenclatura SAP</t>
        </is>
      </c>
      <c r="AD466" s="39" t="inlineStr">
        <is>
          <t>No</t>
        </is>
      </c>
      <c r="AE466" s="39" t="n"/>
      <c r="AF466" s="39" t="inlineStr">
        <is>
          <t>Sí</t>
        </is>
      </c>
      <c r="AG466" s="39" t="n"/>
      <c r="AH466" s="51" t="n"/>
      <c r="AI466" s="51" t="n"/>
      <c r="AJ466" s="51" t="n"/>
      <c r="AK466" s="52" t="n">
        <v>4915.86535483871</v>
      </c>
      <c r="AL466" s="52" t="n"/>
      <c r="AM466" s="52" t="n"/>
      <c r="AN466" s="41" t="inlineStr">
        <is>
          <t>Valorización a validar: relación de cantidades 78 a 1 entre SAP y el recuento físico. Sugiere distinta unidad de medida (SAP por caja o envase y el recuento por unidad). La diferencia económica de esta fila no debe tomarse como definitiva.</t>
        </is>
      </c>
      <c r="AO466" s="39" t="inlineStr">
        <is>
          <t>La cantidad física del material se imputó en la fila 213 (primera fila del material). Cruce por nomenclatura: una nomenclatura no informa dosis; similitud 0.91. El material ocupa 6 filas en la hoja 1120 SJ (lote/almacén). La cantidad SAP y la física de esta vista son el total del material.</t>
        </is>
      </c>
    </row>
    <row r="467">
      <c r="A467" s="5" t="inlineStr">
        <is>
          <t>1001013</t>
        </is>
      </c>
      <c r="B467" s="5" t="inlineStr">
        <is>
          <t>SODIO CLORURO 25ML SPRAY</t>
        </is>
      </c>
      <c r="C467" s="5" t="inlineStr">
        <is>
          <t>00017</t>
        </is>
      </c>
      <c r="D467" s="5" t="inlineStr">
        <is>
          <t>033</t>
        </is>
      </c>
      <c r="E467" s="5" t="inlineStr">
        <is>
          <t>ZMED</t>
        </is>
      </c>
      <c r="F467" s="5" t="inlineStr">
        <is>
          <t>1120</t>
        </is>
      </c>
      <c r="G467" s="5" t="inlineStr">
        <is>
          <t>2021</t>
        </is>
      </c>
      <c r="H467" s="5" t="inlineStr">
        <is>
          <t>C/U</t>
        </is>
      </c>
      <c r="I467" s="6" t="n">
        <v>7</v>
      </c>
      <c r="J467" s="6" t="n">
        <v>0</v>
      </c>
      <c r="K467" s="5" t="inlineStr">
        <is>
          <t>ARS</t>
        </is>
      </c>
      <c r="L467" s="48" t="n">
        <v>0</v>
      </c>
      <c r="M467" s="48" t="n">
        <v>36914.02</v>
      </c>
      <c r="N467" s="5">
        <f>IFERROR(VLOOKUP(E467,[1]Total!$D$1:$M$446,10,0),0)</f>
        <v/>
      </c>
      <c r="O467" s="11">
        <f>M467/SUM($M$2:$M$679)</f>
        <v/>
      </c>
      <c r="P467" s="49">
        <f>IFERROR(M467/I467,0)</f>
        <v/>
      </c>
      <c r="Q467" s="50" t="n"/>
      <c r="R467" s="8">
        <f>I467-Q467</f>
        <v/>
      </c>
      <c r="S467" s="49">
        <f>$AK467*R467</f>
        <v/>
      </c>
      <c r="U467" s="39" t="inlineStr">
        <is>
          <t>Stock SAP</t>
        </is>
      </c>
      <c r="V467" s="39" t="inlineStr">
        <is>
          <t>Medicamentos</t>
        </is>
      </c>
      <c r="W467" s="39" t="inlineStr">
        <is>
          <t>Dentro del alcance</t>
        </is>
      </c>
      <c r="X467" s="39" t="n"/>
      <c r="Y467" s="39" t="inlineStr">
        <is>
          <t>Sin recuento físico en el inventario de Avain</t>
        </is>
      </c>
      <c r="Z467" s="40" t="inlineStr">
        <is>
          <t>Sin recuento físico</t>
        </is>
      </c>
      <c r="AA467" s="39" t="n"/>
      <c r="AB467" s="39" t="n"/>
      <c r="AC467" s="39" t="n"/>
      <c r="AD467" s="39" t="n"/>
      <c r="AE467" s="39" t="n"/>
      <c r="AF467" s="39" t="n"/>
      <c r="AG467" s="39" t="n"/>
      <c r="AH467" s="51" t="n"/>
      <c r="AI467" s="51" t="n"/>
      <c r="AJ467" s="51" t="n"/>
      <c r="AK467" s="52" t="n">
        <v>5273.431592356688</v>
      </c>
      <c r="AL467" s="52" t="n"/>
      <c r="AM467" s="52" t="n"/>
      <c r="AN467" s="39" t="n"/>
      <c r="AO467" s="39" t="inlineStr">
        <is>
          <t>El material ocupa 3 filas en la hoja 1120 SJ (lote/almacén). La cantidad SAP y la física de esta vista son el total del material.</t>
        </is>
      </c>
    </row>
    <row r="468">
      <c r="A468" s="5" t="inlineStr">
        <is>
          <t>1005242</t>
        </is>
      </c>
      <c r="B468" s="5" t="inlineStr">
        <is>
          <t>SULFADIZINA+VITAMINA A+LIDOCAINA 30mgr</t>
        </is>
      </c>
      <c r="C468" s="5" t="inlineStr">
        <is>
          <t>50808</t>
        </is>
      </c>
      <c r="D468" s="5" t="inlineStr">
        <is>
          <t>033</t>
        </is>
      </c>
      <c r="E468" s="5" t="inlineStr">
        <is>
          <t>ZMED</t>
        </is>
      </c>
      <c r="F468" s="5" t="inlineStr">
        <is>
          <t>1120</t>
        </is>
      </c>
      <c r="G468" s="5" t="inlineStr">
        <is>
          <t>2021</t>
        </is>
      </c>
      <c r="H468" s="5" t="inlineStr">
        <is>
          <t>C/U</t>
        </is>
      </c>
      <c r="I468" s="6" t="n">
        <v>7</v>
      </c>
      <c r="J468" s="6" t="n">
        <v>0</v>
      </c>
      <c r="K468" s="5" t="inlineStr">
        <is>
          <t>ARS</t>
        </is>
      </c>
      <c r="L468" s="48" t="n">
        <v>0</v>
      </c>
      <c r="M468" s="48" t="n">
        <v>28105.68</v>
      </c>
      <c r="N468" s="5">
        <f>IFERROR(VLOOKUP(E468,[1]Total!$D$1:$M$446,10,0),0)</f>
        <v/>
      </c>
      <c r="O468" s="11">
        <f>M468/SUM($M$2:$M$679)</f>
        <v/>
      </c>
      <c r="P468" s="49">
        <f>IFERROR(M468/I468,0)</f>
        <v/>
      </c>
      <c r="Q468" s="50" t="n"/>
      <c r="R468" s="8">
        <f>I468-Q468</f>
        <v/>
      </c>
      <c r="S468" s="49">
        <f>$AK468*R468</f>
        <v/>
      </c>
      <c r="U468" s="39" t="inlineStr">
        <is>
          <t>Stock SAP</t>
        </is>
      </c>
      <c r="V468" s="39" t="inlineStr">
        <is>
          <t>Medicamentos</t>
        </is>
      </c>
      <c r="W468" s="39" t="inlineStr">
        <is>
          <t>Dentro del alcance</t>
        </is>
      </c>
      <c r="X468" s="39" t="n"/>
      <c r="Y468" s="39" t="inlineStr">
        <is>
          <t>Sin recuento físico en el inventario de Avain</t>
        </is>
      </c>
      <c r="Z468" s="40" t="inlineStr">
        <is>
          <t>Sin recuento físico</t>
        </is>
      </c>
      <c r="AA468" s="39" t="n"/>
      <c r="AB468" s="39" t="n"/>
      <c r="AC468" s="39" t="n"/>
      <c r="AD468" s="39" t="n"/>
      <c r="AE468" s="39" t="n"/>
      <c r="AF468" s="39" t="n"/>
      <c r="AG468" s="39" t="n"/>
      <c r="AH468" s="51" t="n"/>
      <c r="AI468" s="51" t="n"/>
      <c r="AJ468" s="51" t="n"/>
      <c r="AK468" s="52" t="n">
        <v>4015.097234042553</v>
      </c>
      <c r="AL468" s="52" t="n"/>
      <c r="AM468" s="52" t="n"/>
      <c r="AN468" s="39" t="n"/>
      <c r="AO468" s="39" t="inlineStr">
        <is>
          <t>El material ocupa 2 filas en la hoja 1120 SJ (lote/almacén). La cantidad SAP y la física de esta vista son el total del material.</t>
        </is>
      </c>
    </row>
    <row r="469">
      <c r="A469" s="5" t="inlineStr">
        <is>
          <t>1005279</t>
        </is>
      </c>
      <c r="B469" s="5" t="inlineStr">
        <is>
          <t>AGUA OXIGENADA 10VOL X 500CC</t>
        </is>
      </c>
      <c r="C469" s="5" t="inlineStr">
        <is>
          <t>00000</t>
        </is>
      </c>
      <c r="D469" s="5" t="inlineStr">
        <is>
          <t>033</t>
        </is>
      </c>
      <c r="E469" s="5" t="inlineStr">
        <is>
          <t>ZMED</t>
        </is>
      </c>
      <c r="F469" s="5" t="inlineStr">
        <is>
          <t>1120</t>
        </is>
      </c>
      <c r="G469" s="5" t="inlineStr">
        <is>
          <t>2021</t>
        </is>
      </c>
      <c r="H469" s="5" t="inlineStr">
        <is>
          <t>C/U</t>
        </is>
      </c>
      <c r="I469" s="6" t="n">
        <v>7</v>
      </c>
      <c r="J469" s="6" t="n">
        <v>0</v>
      </c>
      <c r="K469" s="5" t="inlineStr">
        <is>
          <t>ARS</t>
        </is>
      </c>
      <c r="L469" s="48" t="n">
        <v>0</v>
      </c>
      <c r="M469" s="48" t="n">
        <v>6648.11</v>
      </c>
      <c r="N469" s="5">
        <f>IFERROR(VLOOKUP(E469,[1]Total!$D$1:$M$446,10,0),0)</f>
        <v/>
      </c>
      <c r="O469" s="11">
        <f>M469/SUM($M$2:$M$679)</f>
        <v/>
      </c>
      <c r="P469" s="49">
        <f>IFERROR(M469/I469,0)</f>
        <v/>
      </c>
      <c r="Q469" s="50" t="n"/>
      <c r="R469" s="8">
        <f>I469-Q469</f>
        <v/>
      </c>
      <c r="S469" s="49">
        <f>$AK469*R469</f>
        <v/>
      </c>
      <c r="U469" s="39" t="inlineStr">
        <is>
          <t>Stock SAP</t>
        </is>
      </c>
      <c r="V469" s="39" t="inlineStr">
        <is>
          <t>Medicamentos</t>
        </is>
      </c>
      <c r="W469" s="39" t="inlineStr">
        <is>
          <t>Dentro del alcance</t>
        </is>
      </c>
      <c r="X469" s="39" t="n"/>
      <c r="Y469" s="39" t="inlineStr">
        <is>
          <t>Sin recuento físico en el inventario de Avain</t>
        </is>
      </c>
      <c r="Z469" s="40" t="inlineStr">
        <is>
          <t>Sin recuento físico</t>
        </is>
      </c>
      <c r="AA469" s="39" t="n"/>
      <c r="AB469" s="39" t="n"/>
      <c r="AC469" s="39" t="n"/>
      <c r="AD469" s="39" t="n"/>
      <c r="AE469" s="39" t="n"/>
      <c r="AF469" s="39" t="n"/>
      <c r="AG469" s="39" t="n"/>
      <c r="AH469" s="51" t="n">
        <v>7</v>
      </c>
      <c r="AI469" s="51">
        <f>Q469</f>
        <v/>
      </c>
      <c r="AJ469" s="51">
        <f>$AH469-$AI469</f>
        <v/>
      </c>
      <c r="AK469" s="52" t="n">
        <v>949.7299999999999</v>
      </c>
      <c r="AL469" s="52">
        <f>$AJ469*$AK469</f>
        <v/>
      </c>
      <c r="AM469" s="52">
        <f>$AI469*$AK469</f>
        <v/>
      </c>
      <c r="AN469" s="39" t="n"/>
      <c r="AO469" s="39" t="n"/>
    </row>
    <row r="470">
      <c r="A470" s="5" t="inlineStr">
        <is>
          <t>2001232</t>
        </is>
      </c>
      <c r="B470" s="5" t="inlineStr">
        <is>
          <t>HILO DE SUTURA SUPRALON 4</t>
        </is>
      </c>
      <c r="C470" s="5" t="n"/>
      <c r="D470" s="5" t="inlineStr">
        <is>
          <t>033</t>
        </is>
      </c>
      <c r="E470" s="5" t="inlineStr">
        <is>
          <t>ZDES</t>
        </is>
      </c>
      <c r="F470" s="5" t="inlineStr">
        <is>
          <t>1120</t>
        </is>
      </c>
      <c r="G470" s="5" t="inlineStr">
        <is>
          <t>2021</t>
        </is>
      </c>
      <c r="H470" s="5" t="inlineStr">
        <is>
          <t>C/U</t>
        </is>
      </c>
      <c r="I470" s="6" t="n">
        <v>7</v>
      </c>
      <c r="J470" s="6" t="n">
        <v>0</v>
      </c>
      <c r="K470" s="5" t="inlineStr">
        <is>
          <t>ARS</t>
        </is>
      </c>
      <c r="L470" s="48" t="n">
        <v>0</v>
      </c>
      <c r="M470" s="48" t="n">
        <v>5241.6</v>
      </c>
      <c r="N470" s="5">
        <f>IFERROR(VLOOKUP(E470,[1]Total!$D$1:$M$446,10,0),0)</f>
        <v/>
      </c>
      <c r="O470" s="11">
        <f>M470/SUM($M$2:$M$679)</f>
        <v/>
      </c>
      <c r="P470" s="49">
        <f>IFERROR(M470/I470,0)</f>
        <v/>
      </c>
      <c r="Q470" s="50" t="n"/>
      <c r="R470" s="8">
        <f>I470-Q470</f>
        <v/>
      </c>
      <c r="S470" s="49">
        <f>$AK470*R470</f>
        <v/>
      </c>
      <c r="U470" s="39" t="inlineStr">
        <is>
          <t>Stock SAP</t>
        </is>
      </c>
      <c r="V470" s="39" t="inlineStr">
        <is>
          <t>Descartables</t>
        </is>
      </c>
      <c r="W470" s="39" t="inlineStr">
        <is>
          <t>Dentro del alcance</t>
        </is>
      </c>
      <c r="X470" s="39" t="n"/>
      <c r="Y470" s="39" t="inlineStr">
        <is>
          <t>Sin recuento físico en el inventario de Avain</t>
        </is>
      </c>
      <c r="Z470" s="40" t="inlineStr">
        <is>
          <t>Sin recuento físico</t>
        </is>
      </c>
      <c r="AA470" s="39" t="n"/>
      <c r="AB470" s="39" t="n"/>
      <c r="AC470" s="39" t="n"/>
      <c r="AD470" s="39" t="n"/>
      <c r="AE470" s="39" t="n"/>
      <c r="AF470" s="39" t="n"/>
      <c r="AG470" s="39" t="n"/>
      <c r="AH470" s="51" t="n">
        <v>7</v>
      </c>
      <c r="AI470" s="51">
        <f>Q470</f>
        <v/>
      </c>
      <c r="AJ470" s="51">
        <f>$AH470-$AI470</f>
        <v/>
      </c>
      <c r="AK470" s="52" t="n">
        <v>748.8000000000001</v>
      </c>
      <c r="AL470" s="52">
        <f>$AJ470*$AK470</f>
        <v/>
      </c>
      <c r="AM470" s="52">
        <f>$AI470*$AK470</f>
        <v/>
      </c>
      <c r="AN470" s="39" t="n"/>
      <c r="AO470" s="39" t="n"/>
    </row>
    <row r="471">
      <c r="A471" s="5" t="inlineStr">
        <is>
          <t>2002615</t>
        </is>
      </c>
      <c r="B471" s="5" t="inlineStr">
        <is>
          <t>VARA/INTROD. ESCHMANN ADULT 70</t>
        </is>
      </c>
      <c r="C471" s="5" t="n"/>
      <c r="D471" s="5" t="inlineStr">
        <is>
          <t>MDES</t>
        </is>
      </c>
      <c r="E471" s="5" t="inlineStr">
        <is>
          <t>ZDES</t>
        </is>
      </c>
      <c r="F471" s="5" t="inlineStr">
        <is>
          <t>1120</t>
        </is>
      </c>
      <c r="G471" s="5" t="inlineStr">
        <is>
          <t>2021</t>
        </is>
      </c>
      <c r="H471" s="5" t="inlineStr">
        <is>
          <t>C/U</t>
        </is>
      </c>
      <c r="I471" s="6" t="n">
        <v>7</v>
      </c>
      <c r="J471" s="6" t="n">
        <v>0</v>
      </c>
      <c r="K471" s="5" t="inlineStr">
        <is>
          <t>ARS</t>
        </is>
      </c>
      <c r="L471" s="48" t="n">
        <v>0</v>
      </c>
      <c r="M471" s="48" t="n">
        <v>296025.45</v>
      </c>
      <c r="N471" s="5">
        <f>IFERROR(VLOOKUP(E471,[1]Total!$D$1:$M$446,10,0),0)</f>
        <v/>
      </c>
      <c r="O471" s="11">
        <f>M471/SUM($M$2:$M$679)</f>
        <v/>
      </c>
      <c r="P471" s="49">
        <f>IFERROR(M471/I471,0)</f>
        <v/>
      </c>
      <c r="Q471" s="50" t="n"/>
      <c r="R471" s="8">
        <f>I471-Q471</f>
        <v/>
      </c>
      <c r="S471" s="49">
        <f>$AK471*R471</f>
        <v/>
      </c>
      <c r="U471" s="39" t="inlineStr">
        <is>
          <t>Stock SAP</t>
        </is>
      </c>
      <c r="V471" s="39" t="inlineStr">
        <is>
          <t>Descartables</t>
        </is>
      </c>
      <c r="W471" s="39" t="inlineStr">
        <is>
          <t>Dentro del alcance</t>
        </is>
      </c>
      <c r="X471" s="39" t="n"/>
      <c r="Y471" s="39" t="inlineStr">
        <is>
          <t>Sin recuento físico en el inventario de Avain</t>
        </is>
      </c>
      <c r="Z471" s="40" t="inlineStr">
        <is>
          <t>Sin recuento físico</t>
        </is>
      </c>
      <c r="AA471" s="39" t="n"/>
      <c r="AB471" s="39" t="n"/>
      <c r="AC471" s="39" t="n"/>
      <c r="AD471" s="39" t="n"/>
      <c r="AE471" s="39" t="n"/>
      <c r="AF471" s="39" t="n"/>
      <c r="AG471" s="39" t="n"/>
      <c r="AH471" s="51" t="n">
        <v>7</v>
      </c>
      <c r="AI471" s="51">
        <f>Q471</f>
        <v/>
      </c>
      <c r="AJ471" s="51">
        <f>$AH471-$AI471</f>
        <v/>
      </c>
      <c r="AK471" s="52" t="n">
        <v>42289.35</v>
      </c>
      <c r="AL471" s="52">
        <f>$AJ471*$AK471</f>
        <v/>
      </c>
      <c r="AM471" s="52">
        <f>$AI471*$AK471</f>
        <v/>
      </c>
      <c r="AN471" s="39" t="n"/>
      <c r="AO471" s="39" t="n"/>
    </row>
    <row r="472">
      <c r="A472" s="5" t="inlineStr">
        <is>
          <t>3001334</t>
        </is>
      </c>
      <c r="B472" s="5" t="inlineStr">
        <is>
          <t>CAMPERA ALTA MONTAÑA M</t>
        </is>
      </c>
      <c r="C472" s="5" t="n"/>
      <c r="D472" s="5" t="inlineStr">
        <is>
          <t>INDU</t>
        </is>
      </c>
      <c r="E472" s="5" t="inlineStr">
        <is>
          <t>ZUNI</t>
        </is>
      </c>
      <c r="F472" s="5" t="inlineStr">
        <is>
          <t>1120</t>
        </is>
      </c>
      <c r="G472" s="5" t="inlineStr">
        <is>
          <t>2040</t>
        </is>
      </c>
      <c r="H472" s="5" t="inlineStr">
        <is>
          <t>C/U</t>
        </is>
      </c>
      <c r="I472" s="6" t="n">
        <v>7</v>
      </c>
      <c r="J472" s="6" t="n">
        <v>0</v>
      </c>
      <c r="K472" s="5" t="inlineStr">
        <is>
          <t>ARS</t>
        </is>
      </c>
      <c r="L472" s="48" t="n">
        <v>0</v>
      </c>
      <c r="M472" s="48" t="n">
        <v>751893.61</v>
      </c>
      <c r="N472" s="5">
        <f>IFERROR(VLOOKUP(E472,[1]Total!$D$1:$M$446,10,0),0)</f>
        <v/>
      </c>
      <c r="O472" s="11">
        <f>M472/SUM($M$2:$M$679)</f>
        <v/>
      </c>
      <c r="P472" s="49">
        <f>IFERROR(M472/I472,0)</f>
        <v/>
      </c>
      <c r="Q472" s="50" t="n"/>
      <c r="R472" s="8">
        <f>I472-Q472</f>
        <v/>
      </c>
      <c r="S472" s="49">
        <f>$AK472*R472</f>
        <v/>
      </c>
      <c r="U472" s="39" t="inlineStr">
        <is>
          <t>Stock SAP</t>
        </is>
      </c>
      <c r="V472" s="39" t="inlineStr">
        <is>
          <t>Uniformes</t>
        </is>
      </c>
      <c r="W472" s="39" t="inlineStr">
        <is>
          <t>Fuera del alcance</t>
        </is>
      </c>
      <c r="X472" s="39" t="n"/>
      <c r="Y472" s="39" t="inlineStr">
        <is>
          <t>No aplica: uniformes, clasificación que el inventario físico de Farmacia no releva</t>
        </is>
      </c>
      <c r="Z472" s="40" t="inlineStr">
        <is>
          <t>Fuera del alcance del inventario físico</t>
        </is>
      </c>
      <c r="AA472" s="39" t="n"/>
      <c r="AB472" s="39" t="n"/>
      <c r="AC472" s="39" t="n"/>
      <c r="AD472" s="39" t="n"/>
      <c r="AE472" s="39" t="n"/>
      <c r="AF472" s="39" t="n"/>
      <c r="AG472" s="39" t="n"/>
      <c r="AH472" s="51" t="n">
        <v>7</v>
      </c>
      <c r="AI472" s="51">
        <f>Q472</f>
        <v/>
      </c>
      <c r="AJ472" s="51">
        <f>$AH472-$AI472</f>
        <v/>
      </c>
      <c r="AK472" s="52" t="n">
        <v>107413.3728571429</v>
      </c>
      <c r="AL472" s="52">
        <f>$AJ472*$AK472</f>
        <v/>
      </c>
      <c r="AM472" s="52">
        <f>$AI472*$AK472</f>
        <v/>
      </c>
      <c r="AN472" s="39" t="n"/>
      <c r="AO472" s="39" t="n"/>
    </row>
    <row r="473">
      <c r="A473" s="5" t="inlineStr">
        <is>
          <t>3001544</t>
        </is>
      </c>
      <c r="B473" s="5" t="inlineStr">
        <is>
          <t>CAMPERA DE POLAR C/LOGO + REFLEC XXXL</t>
        </is>
      </c>
      <c r="C473" s="5" t="n"/>
      <c r="D473" s="5" t="inlineStr">
        <is>
          <t>INDU</t>
        </is>
      </c>
      <c r="E473" s="5" t="inlineStr">
        <is>
          <t>ZUNI</t>
        </is>
      </c>
      <c r="F473" s="5" t="inlineStr">
        <is>
          <t>1120</t>
        </is>
      </c>
      <c r="G473" s="5" t="inlineStr">
        <is>
          <t>2040</t>
        </is>
      </c>
      <c r="H473" s="5" t="inlineStr">
        <is>
          <t>C/U</t>
        </is>
      </c>
      <c r="I473" s="6" t="n">
        <v>7</v>
      </c>
      <c r="J473" s="6" t="n">
        <v>0</v>
      </c>
      <c r="K473" s="5" t="inlineStr">
        <is>
          <t>ARS</t>
        </is>
      </c>
      <c r="L473" s="48" t="n">
        <v>0</v>
      </c>
      <c r="M473" s="48" t="n">
        <v>270127.93</v>
      </c>
      <c r="N473" s="5">
        <f>IFERROR(VLOOKUP(E473,[1]Total!$D$1:$M$446,10,0),0)</f>
        <v/>
      </c>
      <c r="O473" s="11">
        <f>M473/SUM($M$2:$M$679)</f>
        <v/>
      </c>
      <c r="P473" s="49">
        <f>IFERROR(M473/I473,0)</f>
        <v/>
      </c>
      <c r="Q473" s="50" t="n"/>
      <c r="R473" s="8">
        <f>I473-Q473</f>
        <v/>
      </c>
      <c r="S473" s="49">
        <f>$AK473*R473</f>
        <v/>
      </c>
      <c r="U473" s="39" t="inlineStr">
        <is>
          <t>Stock SAP</t>
        </is>
      </c>
      <c r="V473" s="39" t="inlineStr">
        <is>
          <t>Uniformes</t>
        </is>
      </c>
      <c r="W473" s="39" t="inlineStr">
        <is>
          <t>Fuera del alcance</t>
        </is>
      </c>
      <c r="X473" s="39" t="n"/>
      <c r="Y473" s="39" t="inlineStr">
        <is>
          <t>No aplica: uniformes, clasificación que el inventario físico de Farmacia no releva</t>
        </is>
      </c>
      <c r="Z473" s="40" t="inlineStr">
        <is>
          <t>Fuera del alcance del inventario físico</t>
        </is>
      </c>
      <c r="AA473" s="39" t="n"/>
      <c r="AB473" s="39" t="n"/>
      <c r="AC473" s="39" t="n"/>
      <c r="AD473" s="39" t="n"/>
      <c r="AE473" s="39" t="n"/>
      <c r="AF473" s="39" t="n"/>
      <c r="AG473" s="39" t="n"/>
      <c r="AH473" s="51" t="n">
        <v>7</v>
      </c>
      <c r="AI473" s="51">
        <f>Q473</f>
        <v/>
      </c>
      <c r="AJ473" s="51">
        <f>$AH473-$AI473</f>
        <v/>
      </c>
      <c r="AK473" s="52" t="n">
        <v>38589.70428571429</v>
      </c>
      <c r="AL473" s="52">
        <f>$AJ473*$AK473</f>
        <v/>
      </c>
      <c r="AM473" s="52">
        <f>$AI473*$AK473</f>
        <v/>
      </c>
      <c r="AN473" s="39" t="n"/>
      <c r="AO473" s="39" t="n"/>
    </row>
    <row r="474">
      <c r="A474" s="5" t="inlineStr">
        <is>
          <t>1000013</t>
        </is>
      </c>
      <c r="B474" s="5" t="inlineStr">
        <is>
          <t>NITROGLICERINA 25 MG AMPOLLA</t>
        </is>
      </c>
      <c r="C474" s="5" t="inlineStr">
        <is>
          <t>26003</t>
        </is>
      </c>
      <c r="D474" s="5" t="inlineStr">
        <is>
          <t>033</t>
        </is>
      </c>
      <c r="E474" s="5" t="inlineStr">
        <is>
          <t>ZMED</t>
        </is>
      </c>
      <c r="F474" s="5" t="inlineStr">
        <is>
          <t>1120</t>
        </is>
      </c>
      <c r="G474" s="5" t="inlineStr">
        <is>
          <t>2021</t>
        </is>
      </c>
      <c r="H474" s="5" t="inlineStr">
        <is>
          <t>C/U</t>
        </is>
      </c>
      <c r="I474" s="6" t="n">
        <v>6</v>
      </c>
      <c r="J474" s="6" t="n">
        <v>0</v>
      </c>
      <c r="K474" s="5" t="inlineStr">
        <is>
          <t>ARS</t>
        </is>
      </c>
      <c r="L474" s="48" t="n">
        <v>0</v>
      </c>
      <c r="M474" s="48" t="n">
        <v>13762.83</v>
      </c>
      <c r="N474" s="5">
        <f>IFERROR(VLOOKUP(E474,[1]Total!$D$1:$M$446,10,0),0)</f>
        <v/>
      </c>
      <c r="O474" s="11">
        <f>M474/SUM($M$2:$M$679)</f>
        <v/>
      </c>
      <c r="P474" s="49">
        <f>IFERROR(M474/I474,0)</f>
        <v/>
      </c>
      <c r="Q474" s="50" t="n"/>
      <c r="R474" s="8">
        <f>I474-Q474</f>
        <v/>
      </c>
      <c r="S474" s="49">
        <f>$AK474*R474</f>
        <v/>
      </c>
      <c r="U474" s="39" t="inlineStr">
        <is>
          <t>Stock SAP</t>
        </is>
      </c>
      <c r="V474" s="39" t="inlineStr">
        <is>
          <t>Medicamentos</t>
        </is>
      </c>
      <c r="W474" s="39" t="inlineStr">
        <is>
          <t>Dentro del alcance</t>
        </is>
      </c>
      <c r="X474" s="38" t="inlineStr">
        <is>
          <t>Baja</t>
        </is>
      </c>
      <c r="Y474" s="39" t="inlineStr">
        <is>
          <t>Homologado – confianza Baja – pendiente de validación</t>
        </is>
      </c>
      <c r="Z474" s="38" t="inlineStr">
        <is>
          <t>Dar de baja en SAP</t>
        </is>
      </c>
      <c r="AA474" s="39" t="inlineStr">
        <is>
          <t>MED143</t>
        </is>
      </c>
      <c r="AB474" s="39" t="inlineStr">
        <is>
          <t>Nitroglicerina 5mg/ml Amp x 5 ml</t>
        </is>
      </c>
      <c r="AC474" s="39" t="inlineStr">
        <is>
          <t>Cruce por nomenclatura SAP</t>
        </is>
      </c>
      <c r="AD474" s="39" t="inlineStr">
        <is>
          <t>No</t>
        </is>
      </c>
      <c r="AE474" s="39" t="n"/>
      <c r="AF474" s="39" t="inlineStr">
        <is>
          <t>Sí</t>
        </is>
      </c>
      <c r="AG474" s="39" t="n"/>
      <c r="AH474" s="51" t="n"/>
      <c r="AI474" s="51" t="n"/>
      <c r="AJ474" s="51" t="n"/>
      <c r="AK474" s="52" t="n">
        <v>2293.805675675676</v>
      </c>
      <c r="AL474" s="52" t="n"/>
      <c r="AM474" s="52" t="n"/>
      <c r="AN474" s="39" t="n"/>
      <c r="AO474" s="39" t="inlineStr">
        <is>
          <t>La cantidad física del material se imputó en la fila 276 (primera fila del material). Cruce por nomenclatura: dosis/presentación distinta (5MG, 5ML vs 25MG); similitud 0.64. El material ocupa 3 filas en la hoja 1120 SJ (lote/almacén). La cantidad SAP y la física de esta vista son el total del material.</t>
        </is>
      </c>
    </row>
    <row r="475">
      <c r="A475" s="5" t="inlineStr">
        <is>
          <t>1000033</t>
        </is>
      </c>
      <c r="B475" s="5" t="inlineStr">
        <is>
          <t>SOLUCIÓN DEXTROSA AL 5% DE 500 CC</t>
        </is>
      </c>
      <c r="C475" s="5" t="inlineStr">
        <is>
          <t>12868</t>
        </is>
      </c>
      <c r="D475" s="5" t="inlineStr">
        <is>
          <t>033</t>
        </is>
      </c>
      <c r="E475" s="5" t="inlineStr">
        <is>
          <t>ZMED</t>
        </is>
      </c>
      <c r="F475" s="5" t="inlineStr">
        <is>
          <t>1120</t>
        </is>
      </c>
      <c r="G475" s="5" t="inlineStr">
        <is>
          <t>2021</t>
        </is>
      </c>
      <c r="H475" s="5" t="inlineStr">
        <is>
          <t>C/U</t>
        </is>
      </c>
      <c r="I475" s="6" t="n">
        <v>6</v>
      </c>
      <c r="J475" s="6" t="n">
        <v>0</v>
      </c>
      <c r="K475" s="5" t="inlineStr">
        <is>
          <t>ARS</t>
        </is>
      </c>
      <c r="L475" s="48" t="n">
        <v>0</v>
      </c>
      <c r="M475" s="48" t="n">
        <v>8754.040000000001</v>
      </c>
      <c r="N475" s="5">
        <f>IFERROR(VLOOKUP(E475,[1]Total!$D$1:$M$446,10,0),0)</f>
        <v/>
      </c>
      <c r="O475" s="11">
        <f>M475/SUM($M$2:$M$679)</f>
        <v/>
      </c>
      <c r="P475" s="49">
        <f>IFERROR(M475/I475,0)</f>
        <v/>
      </c>
      <c r="Q475" s="50" t="n"/>
      <c r="R475" s="8">
        <f>I475-Q475</f>
        <v/>
      </c>
      <c r="S475" s="49">
        <f>$AK475*R475</f>
        <v/>
      </c>
      <c r="U475" s="39" t="inlineStr">
        <is>
          <t>Stock SAP</t>
        </is>
      </c>
      <c r="V475" s="39" t="inlineStr">
        <is>
          <t>Medicamentos</t>
        </is>
      </c>
      <c r="W475" s="39" t="inlineStr">
        <is>
          <t>Dentro del alcance</t>
        </is>
      </c>
      <c r="X475" s="42" t="inlineStr">
        <is>
          <t>Media</t>
        </is>
      </c>
      <c r="Y475" s="39" t="inlineStr">
        <is>
          <t>Homologado – confianza Media – pendiente de validación</t>
        </is>
      </c>
      <c r="Z475" s="38" t="inlineStr">
        <is>
          <t>Dar de baja en SAP</t>
        </is>
      </c>
      <c r="AA475" s="39" t="inlineStr">
        <is>
          <t>MED58</t>
        </is>
      </c>
      <c r="AB475" s="39" t="inlineStr">
        <is>
          <t>Dextrosa al 5% x 500 ml sachet</t>
        </is>
      </c>
      <c r="AC475" s="39" t="inlineStr">
        <is>
          <t>Homologación por código Avain (master M13-002)</t>
        </is>
      </c>
      <c r="AD475" s="39" t="inlineStr">
        <is>
          <t>No</t>
        </is>
      </c>
      <c r="AE475" s="39" t="n"/>
      <c r="AF475" s="39" t="inlineStr">
        <is>
          <t>Sí</t>
        </is>
      </c>
      <c r="AG475" s="39" t="inlineStr">
        <is>
          <t>M13-002</t>
        </is>
      </c>
      <c r="AH475" s="51" t="n"/>
      <c r="AI475" s="51" t="n"/>
      <c r="AJ475" s="51" t="n"/>
      <c r="AK475" s="52" t="n">
        <v>1459.006666666667</v>
      </c>
      <c r="AL475" s="52" t="n"/>
      <c r="AM475" s="52" t="n"/>
      <c r="AN475" s="39" t="n"/>
      <c r="AO475" s="39" t="inlineStr">
        <is>
          <t>La cantidad física del material se imputó en la fila 197 (primera fila del material). Homologación: confianza base Media + confianza SAP Alta → Media. El material ocupa 3 filas en la hoja 1120 SJ (lote/almacén). La cantidad SAP y la física de esta vista son el total del material.</t>
        </is>
      </c>
    </row>
    <row r="476">
      <c r="A476" s="5" t="inlineStr">
        <is>
          <t>1000087</t>
        </is>
      </c>
      <c r="B476" s="5" t="inlineStr">
        <is>
          <t>SALBUTAMOL PUFF ("AEROS" 250 DOSIS) 100M</t>
        </is>
      </c>
      <c r="C476" s="5" t="inlineStr">
        <is>
          <t>240</t>
        </is>
      </c>
      <c r="D476" s="5" t="inlineStr">
        <is>
          <t>033</t>
        </is>
      </c>
      <c r="E476" s="5" t="inlineStr">
        <is>
          <t>ZMED</t>
        </is>
      </c>
      <c r="F476" s="5" t="inlineStr">
        <is>
          <t>1120</t>
        </is>
      </c>
      <c r="G476" s="5" t="inlineStr">
        <is>
          <t>2021</t>
        </is>
      </c>
      <c r="H476" s="5" t="inlineStr">
        <is>
          <t>C/U</t>
        </is>
      </c>
      <c r="I476" s="6" t="n">
        <v>6</v>
      </c>
      <c r="J476" s="6" t="n">
        <v>0</v>
      </c>
      <c r="K476" s="5" t="inlineStr">
        <is>
          <t>ARS</t>
        </is>
      </c>
      <c r="L476" s="48" t="n">
        <v>0</v>
      </c>
      <c r="M476" s="48" t="n">
        <v>76601.45</v>
      </c>
      <c r="N476" s="5">
        <f>IFERROR(VLOOKUP(E476,[1]Total!$D$1:$M$446,10,0),0)</f>
        <v/>
      </c>
      <c r="O476" s="11">
        <f>M476/SUM($M$2:$M$679)</f>
        <v/>
      </c>
      <c r="P476" s="49">
        <f>IFERROR(M476/I476,0)</f>
        <v/>
      </c>
      <c r="Q476" s="50" t="n"/>
      <c r="R476" s="8">
        <f>I476-Q476</f>
        <v/>
      </c>
      <c r="S476" s="49">
        <f>$AK476*R476</f>
        <v/>
      </c>
      <c r="U476" s="39" t="inlineStr">
        <is>
          <t>Stock SAP</t>
        </is>
      </c>
      <c r="V476" s="39" t="inlineStr">
        <is>
          <t>Medicamentos</t>
        </is>
      </c>
      <c r="W476" s="39" t="inlineStr">
        <is>
          <t>Dentro del alcance</t>
        </is>
      </c>
      <c r="X476" s="38" t="inlineStr">
        <is>
          <t>Baja</t>
        </is>
      </c>
      <c r="Y476" s="39" t="inlineStr">
        <is>
          <t>Homologado – confianza Baja – pendiente de validación</t>
        </is>
      </c>
      <c r="Z476" s="38" t="inlineStr">
        <is>
          <t>Dar de baja en SAP</t>
        </is>
      </c>
      <c r="AA476" s="39" t="inlineStr">
        <is>
          <t>MED160</t>
        </is>
      </c>
      <c r="AB476" s="39" t="inlineStr">
        <is>
          <t>Salbutamol 100 mcg inhal Aer x 200 dosis</t>
        </is>
      </c>
      <c r="AC476" s="39" t="inlineStr">
        <is>
          <t>Homologación por código Avain (master M05-001)</t>
        </is>
      </c>
      <c r="AD476" s="39" t="inlineStr">
        <is>
          <t>No</t>
        </is>
      </c>
      <c r="AE476" s="39" t="n"/>
      <c r="AF476" s="39" t="inlineStr">
        <is>
          <t>Sí</t>
        </is>
      </c>
      <c r="AG476" s="39" t="inlineStr">
        <is>
          <t>M05-001</t>
        </is>
      </c>
      <c r="AH476" s="51" t="n"/>
      <c r="AI476" s="51" t="n"/>
      <c r="AJ476" s="51" t="n"/>
      <c r="AK476" s="52" t="n">
        <v>12766.90909090909</v>
      </c>
      <c r="AL476" s="52" t="n"/>
      <c r="AM476" s="52" t="n"/>
      <c r="AN476" s="39" t="n"/>
      <c r="AO476" s="39" t="inlineStr">
        <is>
          <t>La cantidad física del material se imputó en la fila 368 (primera fila del material). Homologación: confianza base Alta + confianza SAP Alta → Alta. Aunque la homologación vincula estos registros, la presentación no coincide con el material imputado (calibre/talle/medida distinta; una nomenclatura no informa dosis; similitud 0.37). Nivel degradado a Baja: verificar si corresponde otro código SAP. El material ocupa 2 filas en la hoja 1120 SJ (lote/almacén). La cantidad SAP y la física de esta vista son el total del material.</t>
        </is>
      </c>
    </row>
    <row r="477">
      <c r="A477" s="5" t="inlineStr">
        <is>
          <t>1000614</t>
        </is>
      </c>
      <c r="B477" s="5" t="inlineStr">
        <is>
          <t>BUSCAPINA PERLAS</t>
        </is>
      </c>
      <c r="C477" s="5" t="inlineStr">
        <is>
          <t>152</t>
        </is>
      </c>
      <c r="D477" s="5" t="inlineStr">
        <is>
          <t>MEGE</t>
        </is>
      </c>
      <c r="E477" s="5" t="inlineStr">
        <is>
          <t>ZMED</t>
        </is>
      </c>
      <c r="F477" s="5" t="inlineStr">
        <is>
          <t>1120</t>
        </is>
      </c>
      <c r="G477" s="5" t="inlineStr">
        <is>
          <t>2021</t>
        </is>
      </c>
      <c r="H477" s="5" t="inlineStr">
        <is>
          <t>C/U</t>
        </is>
      </c>
      <c r="I477" s="6" t="n">
        <v>6</v>
      </c>
      <c r="J477" s="6" t="n">
        <v>0</v>
      </c>
      <c r="K477" s="5" t="inlineStr">
        <is>
          <t>ARS</t>
        </is>
      </c>
      <c r="L477" s="48" t="n">
        <v>0</v>
      </c>
      <c r="M477" s="48" t="n">
        <v>29026.61</v>
      </c>
      <c r="N477" s="5">
        <f>IFERROR(VLOOKUP(E477,[1]Total!$D$1:$M$446,10,0),0)</f>
        <v/>
      </c>
      <c r="O477" s="11">
        <f>M477/SUM($M$2:$M$679)</f>
        <v/>
      </c>
      <c r="P477" s="49">
        <f>IFERROR(M477/I477,0)</f>
        <v/>
      </c>
      <c r="Q477" s="50" t="n"/>
      <c r="R477" s="8">
        <f>I477-Q477</f>
        <v/>
      </c>
      <c r="S477" s="49">
        <f>$AK477*R477</f>
        <v/>
      </c>
      <c r="U477" s="39" t="inlineStr">
        <is>
          <t>Stock SAP</t>
        </is>
      </c>
      <c r="V477" s="39" t="inlineStr">
        <is>
          <t>Medicamentos</t>
        </is>
      </c>
      <c r="W477" s="39" t="inlineStr">
        <is>
          <t>Dentro del alcance</t>
        </is>
      </c>
      <c r="X477" s="39" t="n"/>
      <c r="Y477" s="39" t="inlineStr">
        <is>
          <t>Sin recuento físico en el inventario de Avain</t>
        </is>
      </c>
      <c r="Z477" s="40" t="inlineStr">
        <is>
          <t>Sin recuento físico</t>
        </is>
      </c>
      <c r="AA477" s="39" t="n"/>
      <c r="AB477" s="39" t="n"/>
      <c r="AC477" s="39" t="n"/>
      <c r="AD477" s="39" t="n"/>
      <c r="AE477" s="39" t="n"/>
      <c r="AF477" s="39" t="n"/>
      <c r="AG477" s="39" t="n"/>
      <c r="AH477" s="51" t="n"/>
      <c r="AI477" s="51" t="n"/>
      <c r="AJ477" s="51" t="n"/>
      <c r="AK477" s="52" t="n">
        <v>4837.768125000001</v>
      </c>
      <c r="AL477" s="52" t="n"/>
      <c r="AM477" s="52" t="n"/>
      <c r="AN477" s="39" t="n"/>
      <c r="AO477" s="39" t="inlineStr">
        <is>
          <t>El material ocupa 2 filas en la hoja 1120 SJ (lote/almacén). La cantidad SAP y la física de esta vista son el total del material.</t>
        </is>
      </c>
    </row>
    <row r="478">
      <c r="A478" s="5" t="inlineStr">
        <is>
          <t>1000664</t>
        </is>
      </c>
      <c r="B478" s="5" t="inlineStr">
        <is>
          <t>CIPROFLOXACINA + DEXAMETASONA</t>
        </is>
      </c>
      <c r="C478" s="5" t="inlineStr">
        <is>
          <t>00190</t>
        </is>
      </c>
      <c r="D478" s="5" t="inlineStr">
        <is>
          <t>033</t>
        </is>
      </c>
      <c r="E478" s="5" t="inlineStr">
        <is>
          <t>ZMED</t>
        </is>
      </c>
      <c r="F478" s="5" t="inlineStr">
        <is>
          <t>1120</t>
        </is>
      </c>
      <c r="G478" s="5" t="inlineStr">
        <is>
          <t>2021</t>
        </is>
      </c>
      <c r="H478" s="5" t="inlineStr">
        <is>
          <t>C/U</t>
        </is>
      </c>
      <c r="I478" s="6" t="n">
        <v>6</v>
      </c>
      <c r="J478" s="6" t="n">
        <v>0</v>
      </c>
      <c r="K478" s="5" t="inlineStr">
        <is>
          <t>ARS</t>
        </is>
      </c>
      <c r="L478" s="48" t="n">
        <v>0</v>
      </c>
      <c r="M478" s="48" t="n">
        <v>21664.71</v>
      </c>
      <c r="N478" s="5">
        <f>IFERROR(VLOOKUP(E478,[1]Total!$D$1:$M$446,10,0),0)</f>
        <v/>
      </c>
      <c r="O478" s="11">
        <f>M478/SUM($M$2:$M$679)</f>
        <v/>
      </c>
      <c r="P478" s="49">
        <f>IFERROR(M478/I478,0)</f>
        <v/>
      </c>
      <c r="Q478" s="50" t="n"/>
      <c r="R478" s="8">
        <f>I478-Q478</f>
        <v/>
      </c>
      <c r="S478" s="49">
        <f>$AK478*R478</f>
        <v/>
      </c>
      <c r="U478" s="39" t="inlineStr">
        <is>
          <t>Stock SAP</t>
        </is>
      </c>
      <c r="V478" s="39" t="inlineStr">
        <is>
          <t>Medicamentos</t>
        </is>
      </c>
      <c r="W478" s="39" t="inlineStr">
        <is>
          <t>Dentro del alcance</t>
        </is>
      </c>
      <c r="X478" s="39" t="n"/>
      <c r="Y478" s="39" t="inlineStr">
        <is>
          <t>Sin recuento físico en el inventario de Avain</t>
        </is>
      </c>
      <c r="Z478" s="40" t="inlineStr">
        <is>
          <t>Sin recuento físico</t>
        </is>
      </c>
      <c r="AA478" s="39" t="n"/>
      <c r="AB478" s="39" t="n"/>
      <c r="AC478" s="39" t="n"/>
      <c r="AD478" s="39" t="n"/>
      <c r="AE478" s="39" t="n"/>
      <c r="AF478" s="39" t="n"/>
      <c r="AG478" s="39" t="n"/>
      <c r="AH478" s="51" t="n"/>
      <c r="AI478" s="51" t="n"/>
      <c r="AJ478" s="51" t="n"/>
      <c r="AK478" s="52" t="n">
        <v>3610.784761904762</v>
      </c>
      <c r="AL478" s="52" t="n"/>
      <c r="AM478" s="52" t="n"/>
      <c r="AN478" s="39" t="n"/>
      <c r="AO478" s="39" t="inlineStr">
        <is>
          <t>El material ocupa 2 filas en la hoja 1120 SJ (lote/almacén). La cantidad SAP y la física de esta vista son el total del material.</t>
        </is>
      </c>
    </row>
    <row r="479">
      <c r="A479" s="5" t="inlineStr">
        <is>
          <t>1000885</t>
        </is>
      </c>
      <c r="B479" s="5" t="inlineStr">
        <is>
          <t>DICLOFENAC 75MG 30 COMPRIMIDOS</t>
        </is>
      </c>
      <c r="C479" s="5" t="inlineStr">
        <is>
          <t>00000</t>
        </is>
      </c>
      <c r="D479" s="5" t="inlineStr">
        <is>
          <t>033</t>
        </is>
      </c>
      <c r="E479" s="5" t="inlineStr">
        <is>
          <t>ZMED</t>
        </is>
      </c>
      <c r="F479" s="5" t="inlineStr">
        <is>
          <t>1120</t>
        </is>
      </c>
      <c r="G479" s="5" t="inlineStr">
        <is>
          <t>2021</t>
        </is>
      </c>
      <c r="H479" s="5" t="inlineStr">
        <is>
          <t>C/U</t>
        </is>
      </c>
      <c r="I479" s="6" t="n">
        <v>6</v>
      </c>
      <c r="J479" s="6" t="n">
        <v>0</v>
      </c>
      <c r="K479" s="5" t="inlineStr">
        <is>
          <t>ARS</t>
        </is>
      </c>
      <c r="L479" s="48" t="n">
        <v>0</v>
      </c>
      <c r="M479" s="48" t="n">
        <v>25139.76</v>
      </c>
      <c r="N479" s="5">
        <f>IFERROR(VLOOKUP(E479,[1]Total!$D$1:$M$446,10,0),0)</f>
        <v/>
      </c>
      <c r="O479" s="11">
        <f>M479/SUM($M$2:$M$679)</f>
        <v/>
      </c>
      <c r="P479" s="49">
        <f>IFERROR(M479/I479,0)</f>
        <v/>
      </c>
      <c r="Q479" s="50" t="n"/>
      <c r="R479" s="8">
        <f>I479-Q479</f>
        <v/>
      </c>
      <c r="S479" s="49">
        <f>$AK479*R479</f>
        <v/>
      </c>
      <c r="U479" s="39" t="inlineStr">
        <is>
          <t>Stock SAP</t>
        </is>
      </c>
      <c r="V479" s="39" t="inlineStr">
        <is>
          <t>Medicamentos</t>
        </is>
      </c>
      <c r="W479" s="39" t="inlineStr">
        <is>
          <t>Dentro del alcance</t>
        </is>
      </c>
      <c r="X479" s="39" t="n"/>
      <c r="Y479" s="39" t="inlineStr">
        <is>
          <t>Sin recuento físico en el inventario de Avain</t>
        </is>
      </c>
      <c r="Z479" s="40" t="inlineStr">
        <is>
          <t>Sin recuento físico</t>
        </is>
      </c>
      <c r="AA479" s="39" t="n"/>
      <c r="AB479" s="39" t="n"/>
      <c r="AC479" s="39" t="n"/>
      <c r="AD479" s="39" t="n"/>
      <c r="AE479" s="39" t="n"/>
      <c r="AF479" s="39" t="n"/>
      <c r="AG479" s="39" t="n"/>
      <c r="AH479" s="51" t="n">
        <v>6</v>
      </c>
      <c r="AI479" s="51">
        <f>Q479</f>
        <v/>
      </c>
      <c r="AJ479" s="51">
        <f>$AH479-$AI479</f>
        <v/>
      </c>
      <c r="AK479" s="52" t="n">
        <v>4189.96</v>
      </c>
      <c r="AL479" s="52">
        <f>$AJ479*$AK479</f>
        <v/>
      </c>
      <c r="AM479" s="52">
        <f>$AI479*$AK479</f>
        <v/>
      </c>
      <c r="AN479" s="39" t="n"/>
      <c r="AO479" s="39" t="n"/>
    </row>
    <row r="480">
      <c r="A480" s="5" t="inlineStr">
        <is>
          <t>1000889</t>
        </is>
      </c>
      <c r="B480" s="5" t="inlineStr">
        <is>
          <t>DICLOFENAC+PRIDINOL COMPRIMIDOS</t>
        </is>
      </c>
      <c r="C480" s="5" t="inlineStr">
        <is>
          <t>134137</t>
        </is>
      </c>
      <c r="D480" s="5" t="inlineStr">
        <is>
          <t>033</t>
        </is>
      </c>
      <c r="E480" s="5" t="inlineStr">
        <is>
          <t>ZMED</t>
        </is>
      </c>
      <c r="F480" s="5" t="inlineStr">
        <is>
          <t>1120</t>
        </is>
      </c>
      <c r="G480" s="5" t="inlineStr">
        <is>
          <t>2021</t>
        </is>
      </c>
      <c r="H480" s="5" t="inlineStr">
        <is>
          <t>C/U</t>
        </is>
      </c>
      <c r="I480" s="6" t="n">
        <v>6</v>
      </c>
      <c r="J480" s="6" t="n">
        <v>0</v>
      </c>
      <c r="K480" s="5" t="inlineStr">
        <is>
          <t>ARS</t>
        </is>
      </c>
      <c r="L480" s="48" t="n">
        <v>0</v>
      </c>
      <c r="M480" s="48" t="n">
        <v>655.65</v>
      </c>
      <c r="N480" s="5">
        <f>IFERROR(VLOOKUP(E480,[1]Total!$D$1:$M$446,10,0),0)</f>
        <v/>
      </c>
      <c r="O480" s="11">
        <f>M480/SUM($M$2:$M$679)</f>
        <v/>
      </c>
      <c r="P480" s="49">
        <f>IFERROR(M480/I480,0)</f>
        <v/>
      </c>
      <c r="Q480" s="50" t="n"/>
      <c r="R480" s="8">
        <f>I480-Q480</f>
        <v/>
      </c>
      <c r="S480" s="49">
        <f>$AK480*R480</f>
        <v/>
      </c>
      <c r="U480" s="39" t="inlineStr">
        <is>
          <t>Stock SAP</t>
        </is>
      </c>
      <c r="V480" s="39" t="inlineStr">
        <is>
          <t>Medicamentos</t>
        </is>
      </c>
      <c r="W480" s="39" t="inlineStr">
        <is>
          <t>Dentro del alcance</t>
        </is>
      </c>
      <c r="X480" s="37" t="inlineStr">
        <is>
          <t>Alta</t>
        </is>
      </c>
      <c r="Y480" s="39" t="inlineStr">
        <is>
          <t>Homologado – confianza Alta</t>
        </is>
      </c>
      <c r="Z480" s="38" t="inlineStr">
        <is>
          <t>Dar de baja en SAP</t>
        </is>
      </c>
      <c r="AA480" s="39" t="inlineStr">
        <is>
          <t>MED61</t>
        </is>
      </c>
      <c r="AB480" s="39" t="inlineStr">
        <is>
          <t>Diclofenac + Pridinol Comp x 50/4 mg</t>
        </is>
      </c>
      <c r="AC480" s="39" t="inlineStr">
        <is>
          <t>Homologación por código Avain (master M01-004)</t>
        </is>
      </c>
      <c r="AD480" s="39" t="inlineStr">
        <is>
          <t>No</t>
        </is>
      </c>
      <c r="AE480" s="39" t="n"/>
      <c r="AF480" s="39" t="inlineStr">
        <is>
          <t>Sí</t>
        </is>
      </c>
      <c r="AG480" s="39" t="inlineStr">
        <is>
          <t>M01-004</t>
        </is>
      </c>
      <c r="AH480" s="51" t="n"/>
      <c r="AI480" s="51" t="n"/>
      <c r="AJ480" s="51" t="n"/>
      <c r="AK480" s="52" t="n">
        <v>109.2744041450777</v>
      </c>
      <c r="AL480" s="52" t="n"/>
      <c r="AM480" s="52" t="n"/>
      <c r="AN480" s="41" t="inlineStr">
        <is>
          <t>Valorización a validar: relación de cantidades 77 a 1 entre SAP y el recuento físico. Sugiere distinta unidad de medida (SAP por caja o envase y el recuento por unidad). La diferencia económica de esta fila no debe tomarse como definitiva.</t>
        </is>
      </c>
      <c r="AO480" s="39" t="inlineStr">
        <is>
          <t>La cantidad física del material se imputó en la fila 98 (primera fila del material). Homologación: confianza base Alta + confianza SAP Alta → Alta. El material ocupa 3 filas en la hoja 1120 SJ (lote/almacén). La cantidad SAP y la física de esta vista son el total del material.</t>
        </is>
      </c>
    </row>
    <row r="481">
      <c r="A481" s="5" t="inlineStr">
        <is>
          <t>1001129</t>
        </is>
      </c>
      <c r="B481" s="5" t="inlineStr">
        <is>
          <t>BUCOANGIN CARAM ANTIB X9</t>
        </is>
      </c>
      <c r="C481" s="5" t="inlineStr">
        <is>
          <t>79074</t>
        </is>
      </c>
      <c r="D481" s="5" t="inlineStr">
        <is>
          <t>MEGE</t>
        </is>
      </c>
      <c r="E481" s="5" t="inlineStr">
        <is>
          <t>ZMED</t>
        </is>
      </c>
      <c r="F481" s="5" t="inlineStr">
        <is>
          <t>1120</t>
        </is>
      </c>
      <c r="G481" s="5" t="inlineStr">
        <is>
          <t>2021</t>
        </is>
      </c>
      <c r="H481" s="5" t="inlineStr">
        <is>
          <t>C/U</t>
        </is>
      </c>
      <c r="I481" s="6" t="n">
        <v>6</v>
      </c>
      <c r="J481" s="6" t="n">
        <v>0</v>
      </c>
      <c r="K481" s="5" t="inlineStr">
        <is>
          <t>ARS</t>
        </is>
      </c>
      <c r="L481" s="48" t="n">
        <v>0</v>
      </c>
      <c r="M481" s="48" t="n">
        <v>17784.07</v>
      </c>
      <c r="N481" s="5">
        <f>IFERROR(VLOOKUP(E481,[1]Total!$D$1:$M$446,10,0),0)</f>
        <v/>
      </c>
      <c r="O481" s="11">
        <f>M481/SUM($M$2:$M$679)</f>
        <v/>
      </c>
      <c r="P481" s="49">
        <f>IFERROR(M481/I481,0)</f>
        <v/>
      </c>
      <c r="Q481" s="50" t="n"/>
      <c r="R481" s="8">
        <f>I481-Q481</f>
        <v/>
      </c>
      <c r="S481" s="49">
        <f>$AK481*R481</f>
        <v/>
      </c>
      <c r="U481" s="39" t="inlineStr">
        <is>
          <t>Stock SAP</t>
        </is>
      </c>
      <c r="V481" s="39" t="inlineStr">
        <is>
          <t>Medicamentos</t>
        </is>
      </c>
      <c r="W481" s="39" t="inlineStr">
        <is>
          <t>Dentro del alcance</t>
        </is>
      </c>
      <c r="X481" s="38" t="inlineStr">
        <is>
          <t>Baja</t>
        </is>
      </c>
      <c r="Y481" s="39" t="inlineStr">
        <is>
          <t>Homologado – confianza Baja – pendiente de validación</t>
        </is>
      </c>
      <c r="Z481" s="38" t="inlineStr">
        <is>
          <t>Dar de baja en SAP</t>
        </is>
      </c>
      <c r="AA481" s="39" t="inlineStr">
        <is>
          <t>MED30</t>
        </is>
      </c>
      <c r="AB481" s="39" t="inlineStr">
        <is>
          <t>Caramelos antigripales con benzocaina 20.7mg</t>
        </is>
      </c>
      <c r="AC481" s="39" t="inlineStr">
        <is>
          <t>Homologación por código Avain (master M01-017)</t>
        </is>
      </c>
      <c r="AD481" s="39" t="inlineStr">
        <is>
          <t>No</t>
        </is>
      </c>
      <c r="AE481" s="39" t="n"/>
      <c r="AF481" s="39" t="inlineStr">
        <is>
          <t>Sí</t>
        </is>
      </c>
      <c r="AG481" s="39" t="inlineStr">
        <is>
          <t>M01-017</t>
        </is>
      </c>
      <c r="AH481" s="51" t="n"/>
      <c r="AI481" s="51" t="n"/>
      <c r="AJ481" s="51" t="n"/>
      <c r="AK481" s="52" t="n">
        <v>2964.011099585062</v>
      </c>
      <c r="AL481" s="52" t="n"/>
      <c r="AM481" s="52" t="n"/>
      <c r="AN481" s="39" t="n"/>
      <c r="AO481" s="39" t="inlineStr">
        <is>
          <t>La cantidad física del material se imputó en la fila 48 (primera fila del material). Homologación: confianza base Baja + confianza SAP Alta → Baja. La nomenclatura del material imputado no respalda por sí sola la equivalencia (similitud 0.09); el vínculo proviene sólo de la homologación. Nivel degradado a Baja. El material ocupa 15 filas en la hoja 1120 SJ (lote/almacén). La cantidad SAP y la física de esta vista son el total del material.</t>
        </is>
      </c>
    </row>
    <row r="482">
      <c r="A482" s="5" t="inlineStr">
        <is>
          <t>2000553</t>
        </is>
      </c>
      <c r="B482" s="5" t="inlineStr">
        <is>
          <t>TORNIQUETE TACTICO</t>
        </is>
      </c>
      <c r="C482" s="5" t="n"/>
      <c r="D482" s="5" t="inlineStr">
        <is>
          <t>033</t>
        </is>
      </c>
      <c r="E482" s="5" t="inlineStr">
        <is>
          <t>ZDES</t>
        </is>
      </c>
      <c r="F482" s="5" t="inlineStr">
        <is>
          <t>1120</t>
        </is>
      </c>
      <c r="G482" s="5" t="inlineStr">
        <is>
          <t>2010</t>
        </is>
      </c>
      <c r="H482" s="5" t="inlineStr">
        <is>
          <t>C/U</t>
        </is>
      </c>
      <c r="I482" s="6" t="n">
        <v>6</v>
      </c>
      <c r="J482" s="6" t="n">
        <v>0</v>
      </c>
      <c r="K482" s="5" t="inlineStr">
        <is>
          <t>ARS</t>
        </is>
      </c>
      <c r="L482" s="48" t="n">
        <v>0</v>
      </c>
      <c r="M482" s="48" t="n">
        <v>207480</v>
      </c>
      <c r="N482" s="5">
        <f>IFERROR(VLOOKUP(E482,[1]Total!$D$1:$M$446,10,0),0)</f>
        <v/>
      </c>
      <c r="O482" s="11">
        <f>M482/SUM($M$2:$M$679)</f>
        <v/>
      </c>
      <c r="P482" s="49">
        <f>IFERROR(M482/I482,0)</f>
        <v/>
      </c>
      <c r="Q482" s="50" t="n"/>
      <c r="R482" s="8">
        <f>I482-Q482</f>
        <v/>
      </c>
      <c r="S482" s="49">
        <f>$AK482*R482</f>
        <v/>
      </c>
      <c r="U482" s="39" t="inlineStr">
        <is>
          <t>Stock SAP</t>
        </is>
      </c>
      <c r="V482" s="39" t="inlineStr">
        <is>
          <t>Descartables</t>
        </is>
      </c>
      <c r="W482" s="39" t="inlineStr">
        <is>
          <t>Dentro del alcance</t>
        </is>
      </c>
      <c r="X482" s="39" t="n"/>
      <c r="Y482" s="39" t="inlineStr">
        <is>
          <t>Sin recuento físico en el inventario de Avain</t>
        </is>
      </c>
      <c r="Z482" s="40" t="inlineStr">
        <is>
          <t>Sin recuento físico</t>
        </is>
      </c>
      <c r="AA482" s="39" t="n"/>
      <c r="AB482" s="39" t="n"/>
      <c r="AC482" s="39" t="n"/>
      <c r="AD482" s="39" t="n"/>
      <c r="AE482" s="39" t="n"/>
      <c r="AF482" s="39" t="n"/>
      <c r="AG482" s="39" t="n"/>
      <c r="AH482" s="51" t="n">
        <v>6</v>
      </c>
      <c r="AI482" s="51">
        <f>Q482</f>
        <v/>
      </c>
      <c r="AJ482" s="51">
        <f>$AH482-$AI482</f>
        <v/>
      </c>
      <c r="AK482" s="52" t="n">
        <v>34580</v>
      </c>
      <c r="AL482" s="52">
        <f>$AJ482*$AK482</f>
        <v/>
      </c>
      <c r="AM482" s="52">
        <f>$AI482*$AK482</f>
        <v/>
      </c>
      <c r="AN482" s="39" t="n"/>
      <c r="AO482" s="39" t="n"/>
    </row>
    <row r="483">
      <c r="A483" s="5" t="inlineStr">
        <is>
          <t>2002511</t>
        </is>
      </c>
      <c r="B483" s="5" t="inlineStr">
        <is>
          <t>VALVAS LARINGOSCOPIO McGRATH COVIDEN</t>
        </is>
      </c>
      <c r="C483" s="5" t="n"/>
      <c r="D483" s="5" t="inlineStr">
        <is>
          <t>033</t>
        </is>
      </c>
      <c r="E483" s="5" t="inlineStr">
        <is>
          <t>ZDES</t>
        </is>
      </c>
      <c r="F483" s="5" t="inlineStr">
        <is>
          <t>1120</t>
        </is>
      </c>
      <c r="G483" s="5" t="inlineStr">
        <is>
          <t>2021</t>
        </is>
      </c>
      <c r="H483" s="5" t="inlineStr">
        <is>
          <t>C/U</t>
        </is>
      </c>
      <c r="I483" s="6" t="n">
        <v>6</v>
      </c>
      <c r="J483" s="6" t="n">
        <v>0</v>
      </c>
      <c r="K483" s="5" t="inlineStr">
        <is>
          <t>ARS</t>
        </is>
      </c>
      <c r="L483" s="48" t="n">
        <v>0</v>
      </c>
      <c r="M483" s="48" t="n">
        <v>85668</v>
      </c>
      <c r="N483" s="5">
        <f>IFERROR(VLOOKUP(E483,[1]Total!$D$1:$M$446,10,0),0)</f>
        <v/>
      </c>
      <c r="O483" s="11">
        <f>M483/SUM($M$2:$M$679)</f>
        <v/>
      </c>
      <c r="P483" s="49">
        <f>IFERROR(M483/I483,0)</f>
        <v/>
      </c>
      <c r="Q483" s="50" t="n"/>
      <c r="R483" s="8">
        <f>I483-Q483</f>
        <v/>
      </c>
      <c r="S483" s="49">
        <f>$AK483*R483</f>
        <v/>
      </c>
      <c r="U483" s="39" t="inlineStr">
        <is>
          <t>Stock SAP</t>
        </is>
      </c>
      <c r="V483" s="39" t="inlineStr">
        <is>
          <t>Descartables</t>
        </is>
      </c>
      <c r="W483" s="39" t="inlineStr">
        <is>
          <t>Dentro del alcance</t>
        </is>
      </c>
      <c r="X483" s="39" t="n"/>
      <c r="Y483" s="39" t="inlineStr">
        <is>
          <t>Sin recuento físico en el inventario de Avain</t>
        </is>
      </c>
      <c r="Z483" s="40" t="inlineStr">
        <is>
          <t>Sin recuento físico</t>
        </is>
      </c>
      <c r="AA483" s="39" t="n"/>
      <c r="AB483" s="39" t="n"/>
      <c r="AC483" s="39" t="n"/>
      <c r="AD483" s="39" t="n"/>
      <c r="AE483" s="39" t="n"/>
      <c r="AF483" s="39" t="n"/>
      <c r="AG483" s="39" t="n"/>
      <c r="AH483" s="51" t="n">
        <v>6</v>
      </c>
      <c r="AI483" s="51">
        <f>Q483</f>
        <v/>
      </c>
      <c r="AJ483" s="51">
        <f>$AH483-$AI483</f>
        <v/>
      </c>
      <c r="AK483" s="52" t="n">
        <v>14278</v>
      </c>
      <c r="AL483" s="52">
        <f>$AJ483*$AK483</f>
        <v/>
      </c>
      <c r="AM483" s="52">
        <f>$AI483*$AK483</f>
        <v/>
      </c>
      <c r="AN483" s="39" t="n"/>
      <c r="AO483" s="39" t="n"/>
    </row>
    <row r="484">
      <c r="A484" s="5" t="inlineStr">
        <is>
          <t>3001215</t>
        </is>
      </c>
      <c r="B484" s="5" t="inlineStr">
        <is>
          <t>BOTAS CAÑA ALTA IMPERMEABLE TERM. T36</t>
        </is>
      </c>
      <c r="C484" s="5" t="n"/>
      <c r="D484" s="5" t="inlineStr">
        <is>
          <t>INDU</t>
        </is>
      </c>
      <c r="E484" s="5" t="inlineStr">
        <is>
          <t>ZUNI</t>
        </is>
      </c>
      <c r="F484" s="5" t="inlineStr">
        <is>
          <t>1120</t>
        </is>
      </c>
      <c r="G484" s="5" t="inlineStr">
        <is>
          <t>2040</t>
        </is>
      </c>
      <c r="H484" s="5" t="inlineStr">
        <is>
          <t>C/U</t>
        </is>
      </c>
      <c r="I484" s="6" t="n">
        <v>6</v>
      </c>
      <c r="J484" s="6" t="n">
        <v>0</v>
      </c>
      <c r="K484" s="5" t="inlineStr">
        <is>
          <t>ARS</t>
        </is>
      </c>
      <c r="L484" s="48" t="n">
        <v>0</v>
      </c>
      <c r="M484" s="48" t="n">
        <v>861942</v>
      </c>
      <c r="N484" s="5">
        <f>IFERROR(VLOOKUP(E484,[1]Total!$D$1:$M$446,10,0),0)</f>
        <v/>
      </c>
      <c r="O484" s="11">
        <f>M484/SUM($M$2:$M$679)</f>
        <v/>
      </c>
      <c r="P484" s="49">
        <f>IFERROR(M484/I484,0)</f>
        <v/>
      </c>
      <c r="Q484" s="50" t="n"/>
      <c r="R484" s="8">
        <f>I484-Q484</f>
        <v/>
      </c>
      <c r="S484" s="49">
        <f>$AK484*R484</f>
        <v/>
      </c>
      <c r="U484" s="39" t="inlineStr">
        <is>
          <t>Stock SAP</t>
        </is>
      </c>
      <c r="V484" s="39" t="inlineStr">
        <is>
          <t>Uniformes</t>
        </is>
      </c>
      <c r="W484" s="39" t="inlineStr">
        <is>
          <t>Fuera del alcance</t>
        </is>
      </c>
      <c r="X484" s="39" t="n"/>
      <c r="Y484" s="39" t="inlineStr">
        <is>
          <t>No aplica: uniformes, clasificación que el inventario físico de Farmacia no releva</t>
        </is>
      </c>
      <c r="Z484" s="40" t="inlineStr">
        <is>
          <t>Fuera del alcance del inventario físico</t>
        </is>
      </c>
      <c r="AA484" s="39" t="n"/>
      <c r="AB484" s="39" t="n"/>
      <c r="AC484" s="39" t="n"/>
      <c r="AD484" s="39" t="n"/>
      <c r="AE484" s="39" t="n"/>
      <c r="AF484" s="39" t="n"/>
      <c r="AG484" s="39" t="n"/>
      <c r="AH484" s="51" t="n">
        <v>6</v>
      </c>
      <c r="AI484" s="51">
        <f>Q484</f>
        <v/>
      </c>
      <c r="AJ484" s="51">
        <f>$AH484-$AI484</f>
        <v/>
      </c>
      <c r="AK484" s="52" t="n">
        <v>143657</v>
      </c>
      <c r="AL484" s="52">
        <f>$AJ484*$AK484</f>
        <v/>
      </c>
      <c r="AM484" s="52">
        <f>$AI484*$AK484</f>
        <v/>
      </c>
      <c r="AN484" s="39" t="n"/>
      <c r="AO484" s="39" t="n"/>
    </row>
    <row r="485">
      <c r="A485" s="5" t="inlineStr">
        <is>
          <t>3001221</t>
        </is>
      </c>
      <c r="B485" s="5" t="inlineStr">
        <is>
          <t>BOTAS CAÑA ALTA IMPERMEABLE TERM. T42</t>
        </is>
      </c>
      <c r="C485" s="5" t="n"/>
      <c r="D485" s="5" t="inlineStr">
        <is>
          <t>INDU</t>
        </is>
      </c>
      <c r="E485" s="5" t="inlineStr">
        <is>
          <t>ZUNI</t>
        </is>
      </c>
      <c r="F485" s="5" t="inlineStr">
        <is>
          <t>1120</t>
        </is>
      </c>
      <c r="G485" s="5" t="inlineStr">
        <is>
          <t>2040</t>
        </is>
      </c>
      <c r="H485" s="5" t="inlineStr">
        <is>
          <t>C/U</t>
        </is>
      </c>
      <c r="I485" s="6" t="n">
        <v>6</v>
      </c>
      <c r="J485" s="6" t="n">
        <v>0</v>
      </c>
      <c r="K485" s="5" t="inlineStr">
        <is>
          <t>ARS</t>
        </is>
      </c>
      <c r="L485" s="48" t="n">
        <v>0</v>
      </c>
      <c r="M485" s="48" t="n">
        <v>1213192.5</v>
      </c>
      <c r="N485" s="5">
        <f>IFERROR(VLOOKUP(E485,[1]Total!$D$1:$M$446,10,0),0)</f>
        <v/>
      </c>
      <c r="O485" s="11">
        <f>M485/SUM($M$2:$M$679)</f>
        <v/>
      </c>
      <c r="P485" s="49">
        <f>IFERROR(M485/I485,0)</f>
        <v/>
      </c>
      <c r="Q485" s="50" t="n"/>
      <c r="R485" s="8">
        <f>I485-Q485</f>
        <v/>
      </c>
      <c r="S485" s="49">
        <f>$AK485*R485</f>
        <v/>
      </c>
      <c r="U485" s="39" t="inlineStr">
        <is>
          <t>Stock SAP</t>
        </is>
      </c>
      <c r="V485" s="39" t="inlineStr">
        <is>
          <t>Uniformes</t>
        </is>
      </c>
      <c r="W485" s="39" t="inlineStr">
        <is>
          <t>Fuera del alcance</t>
        </is>
      </c>
      <c r="X485" s="39" t="n"/>
      <c r="Y485" s="39" t="inlineStr">
        <is>
          <t>No aplica: uniformes, clasificación que el inventario físico de Farmacia no releva</t>
        </is>
      </c>
      <c r="Z485" s="40" t="inlineStr">
        <is>
          <t>Fuera del alcance del inventario físico</t>
        </is>
      </c>
      <c r="AA485" s="39" t="n"/>
      <c r="AB485" s="39" t="n"/>
      <c r="AC485" s="39" t="n"/>
      <c r="AD485" s="39" t="n"/>
      <c r="AE485" s="39" t="n"/>
      <c r="AF485" s="39" t="n"/>
      <c r="AG485" s="39" t="n"/>
      <c r="AH485" s="51" t="n">
        <v>6</v>
      </c>
      <c r="AI485" s="51">
        <f>Q485</f>
        <v/>
      </c>
      <c r="AJ485" s="51">
        <f>$AH485-$AI485</f>
        <v/>
      </c>
      <c r="AK485" s="52" t="n">
        <v>202198.75</v>
      </c>
      <c r="AL485" s="52">
        <f>$AJ485*$AK485</f>
        <v/>
      </c>
      <c r="AM485" s="52">
        <f>$AI485*$AK485</f>
        <v/>
      </c>
      <c r="AN485" s="39" t="n"/>
      <c r="AO485" s="39" t="n"/>
    </row>
    <row r="486">
      <c r="A486" s="5" t="inlineStr">
        <is>
          <t>3001341</t>
        </is>
      </c>
      <c r="B486" s="5" t="inlineStr">
        <is>
          <t>PANTALON IMPERMEABLE M</t>
        </is>
      </c>
      <c r="C486" s="5" t="n"/>
      <c r="D486" s="5" t="inlineStr">
        <is>
          <t>INDU</t>
        </is>
      </c>
      <c r="E486" s="5" t="inlineStr">
        <is>
          <t>ZUNI</t>
        </is>
      </c>
      <c r="F486" s="5" t="inlineStr">
        <is>
          <t>1120</t>
        </is>
      </c>
      <c r="G486" s="5" t="inlineStr">
        <is>
          <t>2040</t>
        </is>
      </c>
      <c r="H486" s="5" t="inlineStr">
        <is>
          <t>C/U</t>
        </is>
      </c>
      <c r="I486" s="6" t="n">
        <v>6</v>
      </c>
      <c r="J486" s="6" t="n">
        <v>0</v>
      </c>
      <c r="K486" s="5" t="inlineStr">
        <is>
          <t>ARS</t>
        </is>
      </c>
      <c r="L486" s="48" t="n">
        <v>0</v>
      </c>
      <c r="M486" s="48" t="n">
        <v>428875.21</v>
      </c>
      <c r="N486" s="5">
        <f>IFERROR(VLOOKUP(E486,[1]Total!$D$1:$M$446,10,0),0)</f>
        <v/>
      </c>
      <c r="O486" s="11">
        <f>M486/SUM($M$2:$M$679)</f>
        <v/>
      </c>
      <c r="P486" s="49">
        <f>IFERROR(M486/I486,0)</f>
        <v/>
      </c>
      <c r="Q486" s="50" t="n"/>
      <c r="R486" s="8">
        <f>I486-Q486</f>
        <v/>
      </c>
      <c r="S486" s="49">
        <f>$AK486*R486</f>
        <v/>
      </c>
      <c r="U486" s="39" t="inlineStr">
        <is>
          <t>Stock SAP</t>
        </is>
      </c>
      <c r="V486" s="39" t="inlineStr">
        <is>
          <t>Uniformes</t>
        </is>
      </c>
      <c r="W486" s="39" t="inlineStr">
        <is>
          <t>Fuera del alcance</t>
        </is>
      </c>
      <c r="X486" s="39" t="n"/>
      <c r="Y486" s="39" t="inlineStr">
        <is>
          <t>No aplica: uniformes, clasificación que el inventario físico de Farmacia no releva</t>
        </is>
      </c>
      <c r="Z486" s="40" t="inlineStr">
        <is>
          <t>Fuera del alcance del inventario físico</t>
        </is>
      </c>
      <c r="AA486" s="39" t="n"/>
      <c r="AB486" s="39" t="n"/>
      <c r="AC486" s="39" t="n"/>
      <c r="AD486" s="39" t="n"/>
      <c r="AE486" s="39" t="n"/>
      <c r="AF486" s="39" t="n"/>
      <c r="AG486" s="39" t="n"/>
      <c r="AH486" s="51" t="n">
        <v>6</v>
      </c>
      <c r="AI486" s="51">
        <f>Q486</f>
        <v/>
      </c>
      <c r="AJ486" s="51">
        <f>$AH486-$AI486</f>
        <v/>
      </c>
      <c r="AK486" s="52" t="n">
        <v>71479.20166666668</v>
      </c>
      <c r="AL486" s="52">
        <f>$AJ486*$AK486</f>
        <v/>
      </c>
      <c r="AM486" s="52">
        <f>$AI486*$AK486</f>
        <v/>
      </c>
      <c r="AN486" s="39" t="n"/>
      <c r="AO486" s="39" t="n"/>
    </row>
    <row r="487">
      <c r="A487" s="5" t="inlineStr">
        <is>
          <t>3001413</t>
        </is>
      </c>
      <c r="B487" s="5" t="inlineStr">
        <is>
          <t>CAMPERA DE POLAR C/LOGO + REFLEC  XL</t>
        </is>
      </c>
      <c r="C487" s="5" t="n"/>
      <c r="D487" s="5" t="inlineStr">
        <is>
          <t>INDU</t>
        </is>
      </c>
      <c r="E487" s="5" t="inlineStr">
        <is>
          <t>ZUNI</t>
        </is>
      </c>
      <c r="F487" s="5" t="inlineStr">
        <is>
          <t>1120</t>
        </is>
      </c>
      <c r="G487" s="5" t="inlineStr">
        <is>
          <t>2040</t>
        </is>
      </c>
      <c r="H487" s="5" t="inlineStr">
        <is>
          <t>C/U</t>
        </is>
      </c>
      <c r="I487" s="6" t="n">
        <v>6</v>
      </c>
      <c r="J487" s="6" t="n">
        <v>0</v>
      </c>
      <c r="K487" s="5" t="inlineStr">
        <is>
          <t>ARS</t>
        </is>
      </c>
      <c r="L487" s="48" t="n">
        <v>0</v>
      </c>
      <c r="M487" s="48" t="n">
        <v>212624.94</v>
      </c>
      <c r="N487" s="5">
        <f>IFERROR(VLOOKUP(E487,[1]Total!$D$1:$M$446,10,0),0)</f>
        <v/>
      </c>
      <c r="O487" s="11">
        <f>M487/SUM($M$2:$M$679)</f>
        <v/>
      </c>
      <c r="P487" s="49">
        <f>IFERROR(M487/I487,0)</f>
        <v/>
      </c>
      <c r="Q487" s="50" t="n"/>
      <c r="R487" s="8">
        <f>I487-Q487</f>
        <v/>
      </c>
      <c r="S487" s="49">
        <f>$AK487*R487</f>
        <v/>
      </c>
      <c r="U487" s="39" t="inlineStr">
        <is>
          <t>Stock SAP</t>
        </is>
      </c>
      <c r="V487" s="39" t="inlineStr">
        <is>
          <t>Uniformes</t>
        </is>
      </c>
      <c r="W487" s="39" t="inlineStr">
        <is>
          <t>Fuera del alcance</t>
        </is>
      </c>
      <c r="X487" s="39" t="n"/>
      <c r="Y487" s="39" t="inlineStr">
        <is>
          <t>No aplica: uniformes, clasificación que el inventario físico de Farmacia no releva</t>
        </is>
      </c>
      <c r="Z487" s="40" t="inlineStr">
        <is>
          <t>Fuera del alcance del inventario físico</t>
        </is>
      </c>
      <c r="AA487" s="39" t="n"/>
      <c r="AB487" s="39" t="n"/>
      <c r="AC487" s="39" t="n"/>
      <c r="AD487" s="39" t="n"/>
      <c r="AE487" s="39" t="n"/>
      <c r="AF487" s="39" t="n"/>
      <c r="AG487" s="39" t="n"/>
      <c r="AH487" s="51" t="n">
        <v>6</v>
      </c>
      <c r="AI487" s="51">
        <f>Q487</f>
        <v/>
      </c>
      <c r="AJ487" s="51">
        <f>$AH487-$AI487</f>
        <v/>
      </c>
      <c r="AK487" s="52" t="n">
        <v>35437.49</v>
      </c>
      <c r="AL487" s="52">
        <f>$AJ487*$AK487</f>
        <v/>
      </c>
      <c r="AM487" s="52">
        <f>$AI487*$AK487</f>
        <v/>
      </c>
      <c r="AN487" s="39" t="n"/>
      <c r="AO487" s="39" t="n"/>
    </row>
    <row r="488">
      <c r="A488" s="5" t="inlineStr">
        <is>
          <t>3001437</t>
        </is>
      </c>
      <c r="B488" s="5" t="inlineStr">
        <is>
          <t>CHOMBA NEGRA XL</t>
        </is>
      </c>
      <c r="C488" s="5" t="n"/>
      <c r="D488" s="5" t="inlineStr">
        <is>
          <t>INDU</t>
        </is>
      </c>
      <c r="E488" s="5" t="inlineStr">
        <is>
          <t>ZUNI</t>
        </is>
      </c>
      <c r="F488" s="5" t="inlineStr">
        <is>
          <t>1120</t>
        </is>
      </c>
      <c r="G488" s="5" t="inlineStr">
        <is>
          <t>2040</t>
        </is>
      </c>
      <c r="H488" s="5" t="inlineStr">
        <is>
          <t>C/U</t>
        </is>
      </c>
      <c r="I488" s="6" t="n">
        <v>6</v>
      </c>
      <c r="J488" s="6" t="n">
        <v>0</v>
      </c>
      <c r="K488" s="5" t="inlineStr">
        <is>
          <t>ARS</t>
        </is>
      </c>
      <c r="L488" s="48" t="n">
        <v>0</v>
      </c>
      <c r="M488" s="48" t="n">
        <v>78250.07000000001</v>
      </c>
      <c r="N488" s="5">
        <f>IFERROR(VLOOKUP(E488,[1]Total!$D$1:$M$446,10,0),0)</f>
        <v/>
      </c>
      <c r="O488" s="11">
        <f>M488/SUM($M$2:$M$679)</f>
        <v/>
      </c>
      <c r="P488" s="49">
        <f>IFERROR(M488/I488,0)</f>
        <v/>
      </c>
      <c r="Q488" s="50" t="n"/>
      <c r="R488" s="8">
        <f>I488-Q488</f>
        <v/>
      </c>
      <c r="S488" s="49">
        <f>$AK488*R488</f>
        <v/>
      </c>
      <c r="U488" s="39" t="inlineStr">
        <is>
          <t>Stock SAP</t>
        </is>
      </c>
      <c r="V488" s="39" t="inlineStr">
        <is>
          <t>Uniformes</t>
        </is>
      </c>
      <c r="W488" s="39" t="inlineStr">
        <is>
          <t>Fuera del alcance</t>
        </is>
      </c>
      <c r="X488" s="39" t="n"/>
      <c r="Y488" s="39" t="inlineStr">
        <is>
          <t>No aplica: uniformes, clasificación que el inventario físico de Farmacia no releva</t>
        </is>
      </c>
      <c r="Z488" s="40" t="inlineStr">
        <is>
          <t>Fuera del alcance del inventario físico</t>
        </is>
      </c>
      <c r="AA488" s="39" t="n"/>
      <c r="AB488" s="39" t="n"/>
      <c r="AC488" s="39" t="n"/>
      <c r="AD488" s="39" t="n"/>
      <c r="AE488" s="39" t="n"/>
      <c r="AF488" s="39" t="n"/>
      <c r="AG488" s="39" t="n"/>
      <c r="AH488" s="51" t="n">
        <v>6</v>
      </c>
      <c r="AI488" s="51">
        <f>Q488</f>
        <v/>
      </c>
      <c r="AJ488" s="51">
        <f>$AH488-$AI488</f>
        <v/>
      </c>
      <c r="AK488" s="52" t="n">
        <v>13041.67833333334</v>
      </c>
      <c r="AL488" s="52">
        <f>$AJ488*$AK488</f>
        <v/>
      </c>
      <c r="AM488" s="52">
        <f>$AI488*$AK488</f>
        <v/>
      </c>
      <c r="AN488" s="39" t="n"/>
      <c r="AO488" s="39" t="n"/>
    </row>
    <row r="489">
      <c r="A489" s="5" t="inlineStr">
        <is>
          <t>3002062</t>
        </is>
      </c>
      <c r="B489" s="5" t="inlineStr">
        <is>
          <t>CAMPERA ALTA MONTAÑA M GEO GORETEX</t>
        </is>
      </c>
      <c r="C489" s="5" t="n"/>
      <c r="D489" s="5" t="inlineStr">
        <is>
          <t>INDU</t>
        </is>
      </c>
      <c r="E489" s="5" t="inlineStr">
        <is>
          <t>ZUNI</t>
        </is>
      </c>
      <c r="F489" s="5" t="inlineStr">
        <is>
          <t>1120</t>
        </is>
      </c>
      <c r="G489" s="5" t="inlineStr">
        <is>
          <t>2040</t>
        </is>
      </c>
      <c r="H489" s="5" t="inlineStr">
        <is>
          <t>C/U</t>
        </is>
      </c>
      <c r="I489" s="6" t="n">
        <v>6</v>
      </c>
      <c r="J489" s="6" t="n">
        <v>0</v>
      </c>
      <c r="K489" s="5" t="inlineStr">
        <is>
          <t>ARS</t>
        </is>
      </c>
      <c r="L489" s="48" t="n">
        <v>0</v>
      </c>
      <c r="M489" s="48" t="n">
        <v>2584977.84</v>
      </c>
      <c r="N489" s="5">
        <f>IFERROR(VLOOKUP(E489,[1]Total!$D$1:$M$446,10,0),0)</f>
        <v/>
      </c>
      <c r="O489" s="11">
        <f>M489/SUM($M$2:$M$679)</f>
        <v/>
      </c>
      <c r="P489" s="49">
        <f>IFERROR(M489/I489,0)</f>
        <v/>
      </c>
      <c r="Q489" s="50" t="n"/>
      <c r="R489" s="8">
        <f>I489-Q489</f>
        <v/>
      </c>
      <c r="S489" s="49">
        <f>$AK489*R489</f>
        <v/>
      </c>
      <c r="U489" s="39" t="inlineStr">
        <is>
          <t>Stock SAP</t>
        </is>
      </c>
      <c r="V489" s="39" t="inlineStr">
        <is>
          <t>Uniformes</t>
        </is>
      </c>
      <c r="W489" s="39" t="inlineStr">
        <is>
          <t>Fuera del alcance</t>
        </is>
      </c>
      <c r="X489" s="39" t="n"/>
      <c r="Y489" s="39" t="inlineStr">
        <is>
          <t>No aplica: uniformes, clasificación que el inventario físico de Farmacia no releva</t>
        </is>
      </c>
      <c r="Z489" s="40" t="inlineStr">
        <is>
          <t>Fuera del alcance del inventario físico</t>
        </is>
      </c>
      <c r="AA489" s="39" t="n"/>
      <c r="AB489" s="39" t="n"/>
      <c r="AC489" s="39" t="n"/>
      <c r="AD489" s="39" t="n"/>
      <c r="AE489" s="39" t="n"/>
      <c r="AF489" s="39" t="n"/>
      <c r="AG489" s="39" t="n"/>
      <c r="AH489" s="51" t="n">
        <v>6</v>
      </c>
      <c r="AI489" s="51">
        <f>Q489</f>
        <v/>
      </c>
      <c r="AJ489" s="51">
        <f>$AH489-$AI489</f>
        <v/>
      </c>
      <c r="AK489" s="52" t="n">
        <v>430829.64</v>
      </c>
      <c r="AL489" s="52">
        <f>$AJ489*$AK489</f>
        <v/>
      </c>
      <c r="AM489" s="52">
        <f>$AI489*$AK489</f>
        <v/>
      </c>
      <c r="AN489" s="39" t="n"/>
      <c r="AO489" s="39" t="n"/>
    </row>
    <row r="490">
      <c r="A490" s="5" t="inlineStr">
        <is>
          <t>3002063</t>
        </is>
      </c>
      <c r="B490" s="5" t="inlineStr">
        <is>
          <t>CAMPERA ALTA MONTAÑA S GEO GORETEX</t>
        </is>
      </c>
      <c r="C490" s="5" t="n"/>
      <c r="D490" s="5" t="inlineStr">
        <is>
          <t>INDU</t>
        </is>
      </c>
      <c r="E490" s="5" t="inlineStr">
        <is>
          <t>ZUNI</t>
        </is>
      </c>
      <c r="F490" s="5" t="inlineStr">
        <is>
          <t>1120</t>
        </is>
      </c>
      <c r="G490" s="5" t="inlineStr">
        <is>
          <t>2040</t>
        </is>
      </c>
      <c r="H490" s="5" t="inlineStr">
        <is>
          <t>C/U</t>
        </is>
      </c>
      <c r="I490" s="6" t="n">
        <v>6</v>
      </c>
      <c r="J490" s="6" t="n">
        <v>0</v>
      </c>
      <c r="K490" s="5" t="inlineStr">
        <is>
          <t>ARS</t>
        </is>
      </c>
      <c r="L490" s="48" t="n">
        <v>0</v>
      </c>
      <c r="M490" s="48" t="n">
        <v>2584977.84</v>
      </c>
      <c r="N490" s="5">
        <f>IFERROR(VLOOKUP(E490,[1]Total!$D$1:$M$446,10,0),0)</f>
        <v/>
      </c>
      <c r="O490" s="11">
        <f>M490/SUM($M$2:$M$679)</f>
        <v/>
      </c>
      <c r="P490" s="49">
        <f>IFERROR(M490/I490,0)</f>
        <v/>
      </c>
      <c r="Q490" s="50" t="n"/>
      <c r="R490" s="8">
        <f>I490-Q490</f>
        <v/>
      </c>
      <c r="S490" s="49">
        <f>$AK490*R490</f>
        <v/>
      </c>
      <c r="U490" s="39" t="inlineStr">
        <is>
          <t>Stock SAP</t>
        </is>
      </c>
      <c r="V490" s="39" t="inlineStr">
        <is>
          <t>Uniformes</t>
        </is>
      </c>
      <c r="W490" s="39" t="inlineStr">
        <is>
          <t>Fuera del alcance</t>
        </is>
      </c>
      <c r="X490" s="39" t="n"/>
      <c r="Y490" s="39" t="inlineStr">
        <is>
          <t>No aplica: uniformes, clasificación que el inventario físico de Farmacia no releva</t>
        </is>
      </c>
      <c r="Z490" s="40" t="inlineStr">
        <is>
          <t>Fuera del alcance del inventario físico</t>
        </is>
      </c>
      <c r="AA490" s="39" t="n"/>
      <c r="AB490" s="39" t="n"/>
      <c r="AC490" s="39" t="n"/>
      <c r="AD490" s="39" t="n"/>
      <c r="AE490" s="39" t="n"/>
      <c r="AF490" s="39" t="n"/>
      <c r="AG490" s="39" t="n"/>
      <c r="AH490" s="51" t="n">
        <v>6</v>
      </c>
      <c r="AI490" s="51">
        <f>Q490</f>
        <v/>
      </c>
      <c r="AJ490" s="51">
        <f>$AH490-$AI490</f>
        <v/>
      </c>
      <c r="AK490" s="52" t="n">
        <v>430829.64</v>
      </c>
      <c r="AL490" s="52">
        <f>$AJ490*$AK490</f>
        <v/>
      </c>
      <c r="AM490" s="52">
        <f>$AI490*$AK490</f>
        <v/>
      </c>
      <c r="AN490" s="39" t="n"/>
      <c r="AO490" s="39" t="n"/>
    </row>
    <row r="491">
      <c r="A491" s="5" t="inlineStr">
        <is>
          <t>3002068</t>
        </is>
      </c>
      <c r="B491" s="5" t="inlineStr">
        <is>
          <t>JARDINERO S GEO GORETEX</t>
        </is>
      </c>
      <c r="C491" s="5" t="n"/>
      <c r="D491" s="5" t="inlineStr">
        <is>
          <t>INDU</t>
        </is>
      </c>
      <c r="E491" s="5" t="inlineStr">
        <is>
          <t>ZUNI</t>
        </is>
      </c>
      <c r="F491" s="5" t="inlineStr">
        <is>
          <t>1120</t>
        </is>
      </c>
      <c r="G491" s="5" t="inlineStr">
        <is>
          <t>2040</t>
        </is>
      </c>
      <c r="H491" s="5" t="inlineStr">
        <is>
          <t>C/U</t>
        </is>
      </c>
      <c r="I491" s="6" t="n">
        <v>6</v>
      </c>
      <c r="J491" s="6" t="n">
        <v>0</v>
      </c>
      <c r="K491" s="5" t="inlineStr">
        <is>
          <t>ARS</t>
        </is>
      </c>
      <c r="L491" s="48" t="n">
        <v>0</v>
      </c>
      <c r="M491" s="48" t="n">
        <v>2118099.36</v>
      </c>
      <c r="N491" s="5">
        <f>IFERROR(VLOOKUP(E491,[1]Total!$D$1:$M$446,10,0),0)</f>
        <v/>
      </c>
      <c r="O491" s="11">
        <f>M491/SUM($M$2:$M$679)</f>
        <v/>
      </c>
      <c r="P491" s="49">
        <f>IFERROR(M491/I491,0)</f>
        <v/>
      </c>
      <c r="Q491" s="50" t="n"/>
      <c r="R491" s="8">
        <f>I491-Q491</f>
        <v/>
      </c>
      <c r="S491" s="49">
        <f>$AK491*R491</f>
        <v/>
      </c>
      <c r="U491" s="39" t="inlineStr">
        <is>
          <t>Stock SAP</t>
        </is>
      </c>
      <c r="V491" s="39" t="inlineStr">
        <is>
          <t>Uniformes</t>
        </is>
      </c>
      <c r="W491" s="39" t="inlineStr">
        <is>
          <t>Fuera del alcance</t>
        </is>
      </c>
      <c r="X491" s="39" t="n"/>
      <c r="Y491" s="39" t="inlineStr">
        <is>
          <t>No aplica: uniformes, clasificación que el inventario físico de Farmacia no releva</t>
        </is>
      </c>
      <c r="Z491" s="40" t="inlineStr">
        <is>
          <t>Fuera del alcance del inventario físico</t>
        </is>
      </c>
      <c r="AA491" s="39" t="n"/>
      <c r="AB491" s="39" t="n"/>
      <c r="AC491" s="39" t="n"/>
      <c r="AD491" s="39" t="n"/>
      <c r="AE491" s="39" t="n"/>
      <c r="AF491" s="39" t="n"/>
      <c r="AG491" s="39" t="n"/>
      <c r="AH491" s="51" t="n">
        <v>6</v>
      </c>
      <c r="AI491" s="51">
        <f>Q491</f>
        <v/>
      </c>
      <c r="AJ491" s="51">
        <f>$AH491-$AI491</f>
        <v/>
      </c>
      <c r="AK491" s="52" t="n">
        <v>353016.56</v>
      </c>
      <c r="AL491" s="52">
        <f>$AJ491*$AK491</f>
        <v/>
      </c>
      <c r="AM491" s="52">
        <f>$AI491*$AK491</f>
        <v/>
      </c>
      <c r="AN491" s="39" t="n"/>
      <c r="AO491" s="39" t="n"/>
    </row>
    <row r="492">
      <c r="A492" s="5" t="inlineStr">
        <is>
          <t>3002069</t>
        </is>
      </c>
      <c r="B492" s="5" t="inlineStr">
        <is>
          <t>JARDINERO M GEO GORETEX</t>
        </is>
      </c>
      <c r="C492" s="5" t="n"/>
      <c r="D492" s="5" t="inlineStr">
        <is>
          <t>INDU</t>
        </is>
      </c>
      <c r="E492" s="5" t="inlineStr">
        <is>
          <t>ZUNI</t>
        </is>
      </c>
      <c r="F492" s="5" t="inlineStr">
        <is>
          <t>1120</t>
        </is>
      </c>
      <c r="G492" s="5" t="inlineStr">
        <is>
          <t>2040</t>
        </is>
      </c>
      <c r="H492" s="5" t="inlineStr">
        <is>
          <t>C/U</t>
        </is>
      </c>
      <c r="I492" s="6" t="n">
        <v>6</v>
      </c>
      <c r="J492" s="6" t="n">
        <v>0</v>
      </c>
      <c r="K492" s="5" t="inlineStr">
        <is>
          <t>ARS</t>
        </is>
      </c>
      <c r="L492" s="48" t="n">
        <v>0</v>
      </c>
      <c r="M492" s="48" t="n">
        <v>2118099.36</v>
      </c>
      <c r="N492" s="5">
        <f>IFERROR(VLOOKUP(E492,[1]Total!$D$1:$M$446,10,0),0)</f>
        <v/>
      </c>
      <c r="O492" s="11">
        <f>M492/SUM($M$2:$M$679)</f>
        <v/>
      </c>
      <c r="P492" s="49">
        <f>IFERROR(M492/I492,0)</f>
        <v/>
      </c>
      <c r="Q492" s="50" t="n"/>
      <c r="R492" s="8">
        <f>I492-Q492</f>
        <v/>
      </c>
      <c r="S492" s="49">
        <f>$AK492*R492</f>
        <v/>
      </c>
      <c r="U492" s="39" t="inlineStr">
        <is>
          <t>Stock SAP</t>
        </is>
      </c>
      <c r="V492" s="39" t="inlineStr">
        <is>
          <t>Uniformes</t>
        </is>
      </c>
      <c r="W492" s="39" t="inlineStr">
        <is>
          <t>Fuera del alcance</t>
        </is>
      </c>
      <c r="X492" s="39" t="n"/>
      <c r="Y492" s="39" t="inlineStr">
        <is>
          <t>No aplica: uniformes, clasificación que el inventario físico de Farmacia no releva</t>
        </is>
      </c>
      <c r="Z492" s="40" t="inlineStr">
        <is>
          <t>Fuera del alcance del inventario físico</t>
        </is>
      </c>
      <c r="AA492" s="39" t="n"/>
      <c r="AB492" s="39" t="n"/>
      <c r="AC492" s="39" t="n"/>
      <c r="AD492" s="39" t="n"/>
      <c r="AE492" s="39" t="n"/>
      <c r="AF492" s="39" t="n"/>
      <c r="AG492" s="39" t="n"/>
      <c r="AH492" s="51" t="n">
        <v>6</v>
      </c>
      <c r="AI492" s="51">
        <f>Q492</f>
        <v/>
      </c>
      <c r="AJ492" s="51">
        <f>$AH492-$AI492</f>
        <v/>
      </c>
      <c r="AK492" s="52" t="n">
        <v>353016.56</v>
      </c>
      <c r="AL492" s="52">
        <f>$AJ492*$AK492</f>
        <v/>
      </c>
      <c r="AM492" s="52">
        <f>$AI492*$AK492</f>
        <v/>
      </c>
      <c r="AN492" s="39" t="n"/>
      <c r="AO492" s="39" t="n"/>
    </row>
    <row r="493">
      <c r="A493" s="5" t="inlineStr">
        <is>
          <t>3002074</t>
        </is>
      </c>
      <c r="B493" s="5" t="inlineStr">
        <is>
          <t>CAMPERA POLARTEC QUEHUAR 8 PRO TS</t>
        </is>
      </c>
      <c r="C493" s="5" t="n"/>
      <c r="D493" s="5" t="inlineStr">
        <is>
          <t>INDU</t>
        </is>
      </c>
      <c r="E493" s="5" t="inlineStr">
        <is>
          <t>ZUNI</t>
        </is>
      </c>
      <c r="F493" s="5" t="inlineStr">
        <is>
          <t>1120</t>
        </is>
      </c>
      <c r="G493" s="5" t="inlineStr">
        <is>
          <t>2040</t>
        </is>
      </c>
      <c r="H493" s="5" t="inlineStr">
        <is>
          <t>C/U</t>
        </is>
      </c>
      <c r="I493" s="6" t="n">
        <v>6</v>
      </c>
      <c r="J493" s="6" t="n">
        <v>0</v>
      </c>
      <c r="K493" s="5" t="inlineStr">
        <is>
          <t>ARS</t>
        </is>
      </c>
      <c r="L493" s="48" t="n">
        <v>0</v>
      </c>
      <c r="M493" s="48" t="n">
        <v>801271.2</v>
      </c>
      <c r="N493" s="5">
        <f>IFERROR(VLOOKUP(E493,[1]Total!$D$1:$M$446,10,0),0)</f>
        <v/>
      </c>
      <c r="O493" s="11">
        <f>M493/SUM($M$2:$M$679)</f>
        <v/>
      </c>
      <c r="P493" s="49">
        <f>IFERROR(M493/I493,0)</f>
        <v/>
      </c>
      <c r="Q493" s="50" t="n"/>
      <c r="R493" s="8">
        <f>I493-Q493</f>
        <v/>
      </c>
      <c r="S493" s="49">
        <f>$AK493*R493</f>
        <v/>
      </c>
      <c r="U493" s="39" t="inlineStr">
        <is>
          <t>Stock SAP</t>
        </is>
      </c>
      <c r="V493" s="39" t="inlineStr">
        <is>
          <t>Uniformes</t>
        </is>
      </c>
      <c r="W493" s="39" t="inlineStr">
        <is>
          <t>Fuera del alcance</t>
        </is>
      </c>
      <c r="X493" s="39" t="n"/>
      <c r="Y493" s="39" t="inlineStr">
        <is>
          <t>No aplica: uniformes, clasificación que el inventario físico de Farmacia no releva</t>
        </is>
      </c>
      <c r="Z493" s="40" t="inlineStr">
        <is>
          <t>Fuera del alcance del inventario físico</t>
        </is>
      </c>
      <c r="AA493" s="39" t="n"/>
      <c r="AB493" s="39" t="n"/>
      <c r="AC493" s="39" t="n"/>
      <c r="AD493" s="39" t="n"/>
      <c r="AE493" s="39" t="n"/>
      <c r="AF493" s="39" t="n"/>
      <c r="AG493" s="39" t="n"/>
      <c r="AH493" s="51" t="n">
        <v>6</v>
      </c>
      <c r="AI493" s="51">
        <f>Q493</f>
        <v/>
      </c>
      <c r="AJ493" s="51">
        <f>$AH493-$AI493</f>
        <v/>
      </c>
      <c r="AK493" s="52" t="n">
        <v>133545.2</v>
      </c>
      <c r="AL493" s="52">
        <f>$AJ493*$AK493</f>
        <v/>
      </c>
      <c r="AM493" s="52">
        <f>$AI493*$AK493</f>
        <v/>
      </c>
      <c r="AN493" s="39" t="n"/>
      <c r="AO493" s="39" t="n"/>
    </row>
    <row r="494">
      <c r="A494" s="5" t="inlineStr">
        <is>
          <t>3002075</t>
        </is>
      </c>
      <c r="B494" s="5" t="inlineStr">
        <is>
          <t>CAMPERA POLARTEC QUEHUAR 8 PRO TM</t>
        </is>
      </c>
      <c r="C494" s="5" t="n"/>
      <c r="D494" s="5" t="inlineStr">
        <is>
          <t>INDU</t>
        </is>
      </c>
      <c r="E494" s="5" t="inlineStr">
        <is>
          <t>ZUNI</t>
        </is>
      </c>
      <c r="F494" s="5" t="inlineStr">
        <is>
          <t>1120</t>
        </is>
      </c>
      <c r="G494" s="5" t="inlineStr">
        <is>
          <t>2040</t>
        </is>
      </c>
      <c r="H494" s="5" t="inlineStr">
        <is>
          <t>C/U</t>
        </is>
      </c>
      <c r="I494" s="6" t="n">
        <v>6</v>
      </c>
      <c r="J494" s="6" t="n">
        <v>0</v>
      </c>
      <c r="K494" s="5" t="inlineStr">
        <is>
          <t>ARS</t>
        </is>
      </c>
      <c r="L494" s="48" t="n">
        <v>0</v>
      </c>
      <c r="M494" s="48" t="n">
        <v>801271.2</v>
      </c>
      <c r="N494" s="5">
        <f>IFERROR(VLOOKUP(E494,[1]Total!$D$1:$M$446,10,0),0)</f>
        <v/>
      </c>
      <c r="O494" s="11">
        <f>M494/SUM($M$2:$M$679)</f>
        <v/>
      </c>
      <c r="P494" s="49">
        <f>IFERROR(M494/I494,0)</f>
        <v/>
      </c>
      <c r="Q494" s="50" t="n"/>
      <c r="R494" s="8">
        <f>I494-Q494</f>
        <v/>
      </c>
      <c r="S494" s="49">
        <f>$AK494*R494</f>
        <v/>
      </c>
      <c r="U494" s="39" t="inlineStr">
        <is>
          <t>Stock SAP</t>
        </is>
      </c>
      <c r="V494" s="39" t="inlineStr">
        <is>
          <t>Uniformes</t>
        </is>
      </c>
      <c r="W494" s="39" t="inlineStr">
        <is>
          <t>Fuera del alcance</t>
        </is>
      </c>
      <c r="X494" s="39" t="n"/>
      <c r="Y494" s="39" t="inlineStr">
        <is>
          <t>No aplica: uniformes, clasificación que el inventario físico de Farmacia no releva</t>
        </is>
      </c>
      <c r="Z494" s="40" t="inlineStr">
        <is>
          <t>Fuera del alcance del inventario físico</t>
        </is>
      </c>
      <c r="AA494" s="39" t="n"/>
      <c r="AB494" s="39" t="n"/>
      <c r="AC494" s="39" t="n"/>
      <c r="AD494" s="39" t="n"/>
      <c r="AE494" s="39" t="n"/>
      <c r="AF494" s="39" t="n"/>
      <c r="AG494" s="39" t="n"/>
      <c r="AH494" s="51" t="n">
        <v>6</v>
      </c>
      <c r="AI494" s="51">
        <f>Q494</f>
        <v/>
      </c>
      <c r="AJ494" s="51">
        <f>$AH494-$AI494</f>
        <v/>
      </c>
      <c r="AK494" s="52" t="n">
        <v>133545.2</v>
      </c>
      <c r="AL494" s="52">
        <f>$AJ494*$AK494</f>
        <v/>
      </c>
      <c r="AM494" s="52">
        <f>$AI494*$AK494</f>
        <v/>
      </c>
      <c r="AN494" s="39" t="n"/>
      <c r="AO494" s="39" t="n"/>
    </row>
    <row r="495">
      <c r="A495" s="5" t="inlineStr">
        <is>
          <t>1000010</t>
        </is>
      </c>
      <c r="B495" s="5" t="inlineStr">
        <is>
          <t>HIDROCORTISONA 500MG  AMPOLLA</t>
        </is>
      </c>
      <c r="C495" s="5" t="inlineStr">
        <is>
          <t>P1313</t>
        </is>
      </c>
      <c r="D495" s="5" t="inlineStr">
        <is>
          <t>033</t>
        </is>
      </c>
      <c r="E495" s="5" t="inlineStr">
        <is>
          <t>ZMED</t>
        </is>
      </c>
      <c r="F495" s="5" t="inlineStr">
        <is>
          <t>1120</t>
        </is>
      </c>
      <c r="G495" s="5" t="inlineStr">
        <is>
          <t>2021</t>
        </is>
      </c>
      <c r="H495" s="5" t="inlineStr">
        <is>
          <t>C/U</t>
        </is>
      </c>
      <c r="I495" s="6" t="n">
        <v>5</v>
      </c>
      <c r="J495" s="6" t="n">
        <v>0</v>
      </c>
      <c r="K495" s="5" t="inlineStr">
        <is>
          <t>ARS</t>
        </is>
      </c>
      <c r="L495" s="48" t="n">
        <v>0</v>
      </c>
      <c r="M495" s="48" t="n">
        <v>31856.64</v>
      </c>
      <c r="N495" s="5">
        <f>IFERROR(VLOOKUP(E495,[1]Total!$D$1:$M$446,10,0),0)</f>
        <v/>
      </c>
      <c r="O495" s="11">
        <f>M495/SUM($M$2:$M$679)</f>
        <v/>
      </c>
      <c r="P495" s="49">
        <f>IFERROR(M495/I495,0)</f>
        <v/>
      </c>
      <c r="Q495" s="50" t="n"/>
      <c r="R495" s="8">
        <f>I495-Q495</f>
        <v/>
      </c>
      <c r="S495" s="49">
        <f>$AK495*R495</f>
        <v/>
      </c>
      <c r="U495" s="39" t="inlineStr">
        <is>
          <t>Stock SAP</t>
        </is>
      </c>
      <c r="V495" s="39" t="inlineStr">
        <is>
          <t>Medicamentos</t>
        </is>
      </c>
      <c r="W495" s="39" t="inlineStr">
        <is>
          <t>Dentro del alcance</t>
        </is>
      </c>
      <c r="X495" s="37" t="inlineStr">
        <is>
          <t>Alta</t>
        </is>
      </c>
      <c r="Y495" s="39" t="inlineStr">
        <is>
          <t>Homologado – confianza Alta</t>
        </is>
      </c>
      <c r="Z495" s="38" t="inlineStr">
        <is>
          <t>Dar de baja en SAP</t>
        </is>
      </c>
      <c r="AA495" s="39" t="inlineStr">
        <is>
          <t>MED96</t>
        </is>
      </c>
      <c r="AB495" s="39" t="inlineStr">
        <is>
          <t>Hidrocortisona Fco amp polvo p/rest 500 mg</t>
        </is>
      </c>
      <c r="AC495" s="39" t="inlineStr">
        <is>
          <t>Homologación por código Avain (master M06-003)</t>
        </is>
      </c>
      <c r="AD495" s="39" t="inlineStr">
        <is>
          <t>No</t>
        </is>
      </c>
      <c r="AE495" s="39" t="n"/>
      <c r="AF495" s="39" t="inlineStr">
        <is>
          <t>Sí</t>
        </is>
      </c>
      <c r="AG495" s="39" t="inlineStr">
        <is>
          <t>M06-003</t>
        </is>
      </c>
      <c r="AH495" s="51" t="n"/>
      <c r="AI495" s="51" t="n"/>
      <c r="AJ495" s="51" t="n"/>
      <c r="AK495" s="52" t="n">
        <v>6371.327272727273</v>
      </c>
      <c r="AL495" s="52" t="n"/>
      <c r="AM495" s="52" t="n"/>
      <c r="AN495" s="39" t="n"/>
      <c r="AO495" s="39" t="inlineStr">
        <is>
          <t>La cantidad física del material se imputó en la fila 310 (primera fila del material). Homologación: confianza base Alta + confianza SAP Alta → Alta. El material ocupa 3 filas en la hoja 1120 SJ (lote/almacén). La cantidad SAP y la física de esta vista son el total del material.</t>
        </is>
      </c>
    </row>
    <row r="496">
      <c r="A496" s="5" t="inlineStr">
        <is>
          <t>1000022</t>
        </is>
      </c>
      <c r="B496" s="5" t="inlineStr">
        <is>
          <t>DIPIRONA 1G AMPOLLA DE 2ML INYECTABLE</t>
        </is>
      </c>
      <c r="C496" s="5" t="inlineStr">
        <is>
          <t>24061</t>
        </is>
      </c>
      <c r="D496" s="5" t="inlineStr">
        <is>
          <t>033</t>
        </is>
      </c>
      <c r="E496" s="5" t="inlineStr">
        <is>
          <t>ZMED</t>
        </is>
      </c>
      <c r="F496" s="5" t="inlineStr">
        <is>
          <t>1120</t>
        </is>
      </c>
      <c r="G496" s="5" t="inlineStr">
        <is>
          <t>2021</t>
        </is>
      </c>
      <c r="H496" s="5" t="inlineStr">
        <is>
          <t>C/U</t>
        </is>
      </c>
      <c r="I496" s="6" t="n">
        <v>5</v>
      </c>
      <c r="J496" s="6" t="n">
        <v>0</v>
      </c>
      <c r="K496" s="5" t="inlineStr">
        <is>
          <t>ARS</t>
        </is>
      </c>
      <c r="L496" s="48" t="n">
        <v>0</v>
      </c>
      <c r="M496" s="48" t="n">
        <v>2951.48</v>
      </c>
      <c r="N496" s="5">
        <f>IFERROR(VLOOKUP(E496,[1]Total!$D$1:$M$446,10,0),0)</f>
        <v/>
      </c>
      <c r="O496" s="11">
        <f>M496/SUM($M$2:$M$679)</f>
        <v/>
      </c>
      <c r="P496" s="49">
        <f>IFERROR(M496/I496,0)</f>
        <v/>
      </c>
      <c r="Q496" s="50" t="n"/>
      <c r="R496" s="8">
        <f>I496-Q496</f>
        <v/>
      </c>
      <c r="S496" s="49">
        <f>$AK496*R496</f>
        <v/>
      </c>
      <c r="U496" s="39" t="inlineStr">
        <is>
          <t>Stock SAP</t>
        </is>
      </c>
      <c r="V496" s="39" t="inlineStr">
        <is>
          <t>Medicamentos</t>
        </is>
      </c>
      <c r="W496" s="39" t="inlineStr">
        <is>
          <t>Dentro del alcance</t>
        </is>
      </c>
      <c r="X496" s="37" t="inlineStr">
        <is>
          <t>Alta</t>
        </is>
      </c>
      <c r="Y496" s="39" t="inlineStr">
        <is>
          <t>Homologado – confianza Alta</t>
        </is>
      </c>
      <c r="Z496" s="38" t="inlineStr">
        <is>
          <t>Dar de baja en SAP</t>
        </is>
      </c>
      <c r="AA496" s="39" t="inlineStr">
        <is>
          <t>MED69</t>
        </is>
      </c>
      <c r="AB496" s="39" t="inlineStr">
        <is>
          <t>Dipirona 1gr Amp x 2 ml</t>
        </is>
      </c>
      <c r="AC496" s="39" t="inlineStr">
        <is>
          <t>Cruce por nomenclatura SAP</t>
        </is>
      </c>
      <c r="AD496" s="39" t="inlineStr">
        <is>
          <t>No</t>
        </is>
      </c>
      <c r="AE496" s="39" t="n"/>
      <c r="AF496" s="39" t="inlineStr">
        <is>
          <t>Sí</t>
        </is>
      </c>
      <c r="AG496" s="39" t="n"/>
      <c r="AH496" s="51" t="n"/>
      <c r="AI496" s="51" t="n"/>
      <c r="AJ496" s="51" t="n"/>
      <c r="AK496" s="52" t="n">
        <v>590.2961940298508</v>
      </c>
      <c r="AL496" s="52" t="n"/>
      <c r="AM496" s="52" t="n"/>
      <c r="AN496" s="39" t="n"/>
      <c r="AO496" s="39" t="inlineStr">
        <is>
          <t>La cantidad física del material se imputó en la fila 36 (primera fila del material). Cruce por nomenclatura: dosis coincide; similitud 0.77. El material ocupa 4 filas en la hoja 1120 SJ (lote/almacén). La cantidad SAP y la física de esta vista son el total del material.</t>
        </is>
      </c>
    </row>
    <row r="497">
      <c r="A497" s="5" t="inlineStr">
        <is>
          <t>1000045</t>
        </is>
      </c>
      <c r="B497" s="5" t="inlineStr">
        <is>
          <t>DICLOFENAC 75MG AMPOLLA 3ML</t>
        </is>
      </c>
      <c r="C497" s="5" t="inlineStr">
        <is>
          <t>100063</t>
        </is>
      </c>
      <c r="D497" s="5" t="inlineStr">
        <is>
          <t>033</t>
        </is>
      </c>
      <c r="E497" s="5" t="inlineStr">
        <is>
          <t>ZMED</t>
        </is>
      </c>
      <c r="F497" s="5" t="inlineStr">
        <is>
          <t>1120</t>
        </is>
      </c>
      <c r="G497" s="5" t="inlineStr">
        <is>
          <t>2021</t>
        </is>
      </c>
      <c r="H497" s="5" t="inlineStr">
        <is>
          <t>C/U</t>
        </is>
      </c>
      <c r="I497" s="6" t="n">
        <v>5</v>
      </c>
      <c r="J497" s="6" t="n">
        <v>0</v>
      </c>
      <c r="K497" s="5" t="inlineStr">
        <is>
          <t>ARS</t>
        </is>
      </c>
      <c r="L497" s="48" t="n">
        <v>0</v>
      </c>
      <c r="M497" s="48" t="n">
        <v>2639.45</v>
      </c>
      <c r="N497" s="5">
        <f>IFERROR(VLOOKUP(E497,[1]Total!$D$1:$M$446,10,0),0)</f>
        <v/>
      </c>
      <c r="O497" s="11">
        <f>M497/SUM($M$2:$M$679)</f>
        <v/>
      </c>
      <c r="P497" s="49">
        <f>IFERROR(M497/I497,0)</f>
        <v/>
      </c>
      <c r="Q497" s="50" t="n"/>
      <c r="R497" s="8">
        <f>I497-Q497</f>
        <v/>
      </c>
      <c r="S497" s="49">
        <f>$AK497*R497</f>
        <v/>
      </c>
      <c r="U497" s="39" t="inlineStr">
        <is>
          <t>Stock SAP</t>
        </is>
      </c>
      <c r="V497" s="39" t="inlineStr">
        <is>
          <t>Medicamentos</t>
        </is>
      </c>
      <c r="W497" s="39" t="inlineStr">
        <is>
          <t>Dentro del alcance</t>
        </is>
      </c>
      <c r="X497" s="37" t="inlineStr">
        <is>
          <t>Alta</t>
        </is>
      </c>
      <c r="Y497" s="39" t="inlineStr">
        <is>
          <t>Homologado – confianza Alta</t>
        </is>
      </c>
      <c r="Z497" s="38" t="inlineStr">
        <is>
          <t>Dar de baja en SAP</t>
        </is>
      </c>
      <c r="AA497" s="39" t="inlineStr">
        <is>
          <t>MED62</t>
        </is>
      </c>
      <c r="AB497" s="39" t="inlineStr">
        <is>
          <t>Diclofenac 75mg Amp x 3ml</t>
        </is>
      </c>
      <c r="AC497" s="39" t="inlineStr">
        <is>
          <t>Homologación por código Avain (master M01-003)</t>
        </is>
      </c>
      <c r="AD497" s="39" t="inlineStr">
        <is>
          <t>No</t>
        </is>
      </c>
      <c r="AE497" s="39" t="n"/>
      <c r="AF497" s="39" t="inlineStr">
        <is>
          <t>Sí</t>
        </is>
      </c>
      <c r="AG497" s="39" t="inlineStr">
        <is>
          <t>M01-003</t>
        </is>
      </c>
      <c r="AH497" s="51" t="n"/>
      <c r="AI497" s="51" t="n"/>
      <c r="AJ497" s="51" t="n"/>
      <c r="AK497" s="52" t="n">
        <v>527.8899489535477</v>
      </c>
      <c r="AL497" s="52" t="n"/>
      <c r="AM497" s="52" t="n"/>
      <c r="AN497" s="39" t="n"/>
      <c r="AO497" s="39" t="inlineStr">
        <is>
          <t>La cantidad física del material se imputó en la fila 32 (primera fila del material). Homologación: confianza base Alta + confianza SAP Alta → Alta. El material ocupa 7 filas en la hoja 1120 SJ (lote/almacén). La cantidad SAP y la física de esta vista son el total del material.</t>
        </is>
      </c>
    </row>
    <row r="498">
      <c r="A498" s="5" t="inlineStr">
        <is>
          <t>1000062</t>
        </is>
      </c>
      <c r="B498" s="5" t="inlineStr">
        <is>
          <t>CLORHEXIDINA AL 4% X 500ML JABONOSA</t>
        </is>
      </c>
      <c r="C498" s="5" t="inlineStr">
        <is>
          <t>7288</t>
        </is>
      </c>
      <c r="D498" s="5" t="inlineStr">
        <is>
          <t>033</t>
        </is>
      </c>
      <c r="E498" s="5" t="inlineStr">
        <is>
          <t>ZMED</t>
        </is>
      </c>
      <c r="F498" s="5" t="inlineStr">
        <is>
          <t>1120</t>
        </is>
      </c>
      <c r="G498" s="5" t="inlineStr">
        <is>
          <t>2021</t>
        </is>
      </c>
      <c r="H498" s="5" t="inlineStr">
        <is>
          <t>C/U</t>
        </is>
      </c>
      <c r="I498" s="6" t="n">
        <v>5</v>
      </c>
      <c r="J498" s="6" t="n">
        <v>0</v>
      </c>
      <c r="K498" s="5" t="inlineStr">
        <is>
          <t>ARS</t>
        </is>
      </c>
      <c r="L498" s="48" t="n">
        <v>0</v>
      </c>
      <c r="M498" s="48" t="n">
        <v>45000</v>
      </c>
      <c r="N498" s="5">
        <f>IFERROR(VLOOKUP(E498,[1]Total!$D$1:$M$446,10,0),0)</f>
        <v/>
      </c>
      <c r="O498" s="11">
        <f>M498/SUM($M$2:$M$679)</f>
        <v/>
      </c>
      <c r="P498" s="49">
        <f>IFERROR(M498/I498,0)</f>
        <v/>
      </c>
      <c r="Q498" s="50" t="n"/>
      <c r="R498" s="8">
        <f>I498-Q498</f>
        <v/>
      </c>
      <c r="S498" s="49">
        <f>$AK498*R498</f>
        <v/>
      </c>
      <c r="U498" s="39" t="inlineStr">
        <is>
          <t>Stock SAP</t>
        </is>
      </c>
      <c r="V498" s="39" t="inlineStr">
        <is>
          <t>Medicamentos</t>
        </is>
      </c>
      <c r="W498" s="39" t="inlineStr">
        <is>
          <t>Dentro del alcance</t>
        </is>
      </c>
      <c r="X498" s="39" t="n"/>
      <c r="Y498" s="39" t="inlineStr">
        <is>
          <t>Sin recuento físico en el inventario de Avain</t>
        </is>
      </c>
      <c r="Z498" s="40" t="inlineStr">
        <is>
          <t>Sin recuento físico</t>
        </is>
      </c>
      <c r="AA498" s="39" t="n"/>
      <c r="AB498" s="39" t="n"/>
      <c r="AC498" s="39" t="n"/>
      <c r="AD498" s="39" t="n"/>
      <c r="AE498" s="39" t="n"/>
      <c r="AF498" s="39" t="n"/>
      <c r="AG498" s="39" t="n"/>
      <c r="AH498" s="51" t="n">
        <v>5</v>
      </c>
      <c r="AI498" s="51">
        <f>Q498</f>
        <v/>
      </c>
      <c r="AJ498" s="51">
        <f>$AH498-$AI498</f>
        <v/>
      </c>
      <c r="AK498" s="52" t="n">
        <v>9000</v>
      </c>
      <c r="AL498" s="52">
        <f>$AJ498*$AK498</f>
        <v/>
      </c>
      <c r="AM498" s="52">
        <f>$AI498*$AK498</f>
        <v/>
      </c>
      <c r="AN498" s="39" t="n"/>
      <c r="AO498" s="39" t="n"/>
    </row>
    <row r="499">
      <c r="A499" s="5" t="inlineStr">
        <is>
          <t>1000135</t>
        </is>
      </c>
      <c r="B499" s="5" t="inlineStr">
        <is>
          <t>VASELINA LIQUIDA DE 250 ML</t>
        </is>
      </c>
      <c r="C499" s="5" t="inlineStr">
        <is>
          <t>160824-1</t>
        </is>
      </c>
      <c r="D499" s="5" t="inlineStr">
        <is>
          <t>033</t>
        </is>
      </c>
      <c r="E499" s="5" t="inlineStr">
        <is>
          <t>ZMED</t>
        </is>
      </c>
      <c r="F499" s="5" t="inlineStr">
        <is>
          <t>1120</t>
        </is>
      </c>
      <c r="G499" s="5" t="inlineStr">
        <is>
          <t>2021</t>
        </is>
      </c>
      <c r="H499" s="5" t="inlineStr">
        <is>
          <t>C/U</t>
        </is>
      </c>
      <c r="I499" s="6" t="n">
        <v>5</v>
      </c>
      <c r="J499" s="6" t="n">
        <v>0</v>
      </c>
      <c r="K499" s="5" t="inlineStr">
        <is>
          <t>ARS</t>
        </is>
      </c>
      <c r="L499" s="48" t="n">
        <v>0</v>
      </c>
      <c r="M499" s="48" t="n">
        <v>9219.280000000001</v>
      </c>
      <c r="N499" s="5">
        <f>IFERROR(VLOOKUP(E499,[1]Total!$D$1:$M$446,10,0),0)</f>
        <v/>
      </c>
      <c r="O499" s="11">
        <f>M499/SUM($M$2:$M$679)</f>
        <v/>
      </c>
      <c r="P499" s="49">
        <f>IFERROR(M499/I499,0)</f>
        <v/>
      </c>
      <c r="Q499" s="50" t="n"/>
      <c r="R499" s="8">
        <f>I499-Q499</f>
        <v/>
      </c>
      <c r="S499" s="49">
        <f>$AK499*R499</f>
        <v/>
      </c>
      <c r="U499" s="39" t="inlineStr">
        <is>
          <t>Stock SAP</t>
        </is>
      </c>
      <c r="V499" s="39" t="inlineStr">
        <is>
          <t>Medicamentos</t>
        </is>
      </c>
      <c r="W499" s="39" t="inlineStr">
        <is>
          <t>Dentro del alcance</t>
        </is>
      </c>
      <c r="X499" s="39" t="n"/>
      <c r="Y499" s="39" t="inlineStr">
        <is>
          <t>Sin recuento físico en el inventario de Avain</t>
        </is>
      </c>
      <c r="Z499" s="40" t="inlineStr">
        <is>
          <t>Sin recuento físico</t>
        </is>
      </c>
      <c r="AA499" s="39" t="n"/>
      <c r="AB499" s="39" t="n"/>
      <c r="AC499" s="39" t="n"/>
      <c r="AD499" s="39" t="n"/>
      <c r="AE499" s="39" t="n"/>
      <c r="AF499" s="39" t="n"/>
      <c r="AG499" s="39" t="n"/>
      <c r="AH499" s="51" t="n">
        <v>5</v>
      </c>
      <c r="AI499" s="51">
        <f>Q499</f>
        <v/>
      </c>
      <c r="AJ499" s="51">
        <f>$AH499-$AI499</f>
        <v/>
      </c>
      <c r="AK499" s="52" t="n">
        <v>1843.856</v>
      </c>
      <c r="AL499" s="52">
        <f>$AJ499*$AK499</f>
        <v/>
      </c>
      <c r="AM499" s="52">
        <f>$AI499*$AK499</f>
        <v/>
      </c>
      <c r="AN499" s="39" t="n"/>
      <c r="AO499" s="39" t="n"/>
    </row>
    <row r="500">
      <c r="A500" s="5" t="inlineStr">
        <is>
          <t>1000165</t>
        </is>
      </c>
      <c r="B500" s="5" t="inlineStr">
        <is>
          <t>ISOPROTERENOL 1MG AMP</t>
        </is>
      </c>
      <c r="C500" s="5" t="inlineStr">
        <is>
          <t>88</t>
        </is>
      </c>
      <c r="D500" s="5" t="inlineStr">
        <is>
          <t>033</t>
        </is>
      </c>
      <c r="E500" s="5" t="inlineStr">
        <is>
          <t>ZMED</t>
        </is>
      </c>
      <c r="F500" s="5" t="inlineStr">
        <is>
          <t>1120</t>
        </is>
      </c>
      <c r="G500" s="5" t="inlineStr">
        <is>
          <t>2021</t>
        </is>
      </c>
      <c r="H500" s="5" t="inlineStr">
        <is>
          <t>C/U</t>
        </is>
      </c>
      <c r="I500" s="6" t="n">
        <v>5</v>
      </c>
      <c r="J500" s="6" t="n">
        <v>0</v>
      </c>
      <c r="K500" s="5" t="inlineStr">
        <is>
          <t>ARS</t>
        </is>
      </c>
      <c r="L500" s="48" t="n">
        <v>0</v>
      </c>
      <c r="M500" s="48" t="n">
        <v>10421.38</v>
      </c>
      <c r="N500" s="5">
        <f>IFERROR(VLOOKUP(E500,[1]Total!$D$1:$M$446,10,0),0)</f>
        <v/>
      </c>
      <c r="O500" s="11">
        <f>M500/SUM($M$2:$M$679)</f>
        <v/>
      </c>
      <c r="P500" s="49">
        <f>IFERROR(M500/I500,0)</f>
        <v/>
      </c>
      <c r="Q500" s="50" t="n"/>
      <c r="R500" s="8">
        <f>I500-Q500</f>
        <v/>
      </c>
      <c r="S500" s="49">
        <f>$AK500*R500</f>
        <v/>
      </c>
      <c r="U500" s="39" t="inlineStr">
        <is>
          <t>Stock SAP</t>
        </is>
      </c>
      <c r="V500" s="39" t="inlineStr">
        <is>
          <t>Medicamentos</t>
        </is>
      </c>
      <c r="W500" s="39" t="inlineStr">
        <is>
          <t>Dentro del alcance</t>
        </is>
      </c>
      <c r="X500" s="39" t="n"/>
      <c r="Y500" s="39" t="inlineStr">
        <is>
          <t>Sin recuento físico en el inventario de Avain</t>
        </is>
      </c>
      <c r="Z500" s="40" t="inlineStr">
        <is>
          <t>Sin recuento físico</t>
        </is>
      </c>
      <c r="AA500" s="39" t="n"/>
      <c r="AB500" s="39" t="n"/>
      <c r="AC500" s="39" t="n"/>
      <c r="AD500" s="39" t="n"/>
      <c r="AE500" s="39" t="n"/>
      <c r="AF500" s="39" t="n"/>
      <c r="AG500" s="39" t="n"/>
      <c r="AH500" s="51" t="n"/>
      <c r="AI500" s="51" t="n"/>
      <c r="AJ500" s="51" t="n"/>
      <c r="AK500" s="52" t="n">
        <v>2084.2755</v>
      </c>
      <c r="AL500" s="52" t="n"/>
      <c r="AM500" s="52" t="n"/>
      <c r="AN500" s="39" t="n"/>
      <c r="AO500" s="39" t="inlineStr">
        <is>
          <t>El material ocupa 2 filas en la hoja 1120 SJ (lote/almacén). La cantidad SAP y la física de esta vista son el total del material.</t>
        </is>
      </c>
    </row>
    <row r="501">
      <c r="A501" s="5" t="inlineStr">
        <is>
          <t>1000174</t>
        </is>
      </c>
      <c r="B501" s="5" t="inlineStr">
        <is>
          <t>SUERO ANTIOFIDICO AMP</t>
        </is>
      </c>
      <c r="C501" s="5" t="inlineStr">
        <is>
          <t>7836/8776</t>
        </is>
      </c>
      <c r="D501" s="5" t="inlineStr">
        <is>
          <t>033</t>
        </is>
      </c>
      <c r="E501" s="5" t="inlineStr">
        <is>
          <t>ZMED</t>
        </is>
      </c>
      <c r="F501" s="5" t="inlineStr">
        <is>
          <t>1120</t>
        </is>
      </c>
      <c r="G501" s="5" t="inlineStr">
        <is>
          <t>2021</t>
        </is>
      </c>
      <c r="H501" s="5" t="inlineStr">
        <is>
          <t>C/U</t>
        </is>
      </c>
      <c r="I501" s="6" t="n">
        <v>5</v>
      </c>
      <c r="J501" s="6" t="n">
        <v>0</v>
      </c>
      <c r="K501" s="5" t="inlineStr">
        <is>
          <t>ARS</t>
        </is>
      </c>
      <c r="L501" s="48" t="n">
        <v>0</v>
      </c>
      <c r="M501" s="48" t="n">
        <v>178571.65</v>
      </c>
      <c r="N501" s="5">
        <f>IFERROR(VLOOKUP(E501,[1]Total!$D$1:$M$446,10,0),0)</f>
        <v/>
      </c>
      <c r="O501" s="11">
        <f>M501/SUM($M$2:$M$679)</f>
        <v/>
      </c>
      <c r="P501" s="49">
        <f>IFERROR(M501/I501,0)</f>
        <v/>
      </c>
      <c r="Q501" s="50" t="n"/>
      <c r="R501" s="8">
        <f>I501-Q501</f>
        <v/>
      </c>
      <c r="S501" s="49">
        <f>$AK501*R501</f>
        <v/>
      </c>
      <c r="U501" s="39" t="inlineStr">
        <is>
          <t>Stock SAP</t>
        </is>
      </c>
      <c r="V501" s="39" t="inlineStr">
        <is>
          <t>Medicamentos</t>
        </is>
      </c>
      <c r="W501" s="39" t="inlineStr">
        <is>
          <t>Dentro del alcance</t>
        </is>
      </c>
      <c r="X501" s="39" t="n"/>
      <c r="Y501" s="39" t="inlineStr">
        <is>
          <t>Sin recuento físico en el inventario de Avain</t>
        </is>
      </c>
      <c r="Z501" s="40" t="inlineStr">
        <is>
          <t>Sin recuento físico</t>
        </is>
      </c>
      <c r="AA501" s="39" t="n"/>
      <c r="AB501" s="39" t="n"/>
      <c r="AC501" s="39" t="n"/>
      <c r="AD501" s="39" t="n"/>
      <c r="AE501" s="39" t="n"/>
      <c r="AF501" s="39" t="n"/>
      <c r="AG501" s="39" t="n"/>
      <c r="AH501" s="51" t="n">
        <v>5</v>
      </c>
      <c r="AI501" s="51">
        <f>Q501</f>
        <v/>
      </c>
      <c r="AJ501" s="51">
        <f>$AH501-$AI501</f>
        <v/>
      </c>
      <c r="AK501" s="52" t="n">
        <v>35714.33</v>
      </c>
      <c r="AL501" s="52">
        <f>$AJ501*$AK501</f>
        <v/>
      </c>
      <c r="AM501" s="52">
        <f>$AI501*$AK501</f>
        <v/>
      </c>
      <c r="AN501" s="39" t="n"/>
      <c r="AO501" s="39" t="n"/>
    </row>
    <row r="502">
      <c r="A502" s="5" t="inlineStr">
        <is>
          <t>1000381</t>
        </is>
      </c>
      <c r="B502" s="5" t="inlineStr">
        <is>
          <t>BUDESONIDA DENVER SOL 20ML</t>
        </is>
      </c>
      <c r="C502" s="5" t="inlineStr">
        <is>
          <t>881651</t>
        </is>
      </c>
      <c r="D502" s="5" t="inlineStr">
        <is>
          <t>033</t>
        </is>
      </c>
      <c r="E502" s="5" t="inlineStr">
        <is>
          <t>ZMED</t>
        </is>
      </c>
      <c r="F502" s="5" t="inlineStr">
        <is>
          <t>1120</t>
        </is>
      </c>
      <c r="G502" s="5" t="inlineStr">
        <is>
          <t>2021</t>
        </is>
      </c>
      <c r="H502" s="5" t="inlineStr">
        <is>
          <t>C/U</t>
        </is>
      </c>
      <c r="I502" s="6" t="n">
        <v>5</v>
      </c>
      <c r="J502" s="6" t="n">
        <v>0</v>
      </c>
      <c r="K502" s="5" t="inlineStr">
        <is>
          <t>ARS</t>
        </is>
      </c>
      <c r="L502" s="48" t="n">
        <v>0</v>
      </c>
      <c r="M502" s="48" t="n">
        <v>43075.3</v>
      </c>
      <c r="N502" s="5">
        <f>IFERROR(VLOOKUP(E502,[1]Total!$D$1:$M$446,10,0),0)</f>
        <v/>
      </c>
      <c r="O502" s="11">
        <f>M502/SUM($M$2:$M$679)</f>
        <v/>
      </c>
      <c r="P502" s="49">
        <f>IFERROR(M502/I502,0)</f>
        <v/>
      </c>
      <c r="Q502" s="50" t="n"/>
      <c r="R502" s="8">
        <f>I502-Q502</f>
        <v/>
      </c>
      <c r="S502" s="49">
        <f>$AK502*R502</f>
        <v/>
      </c>
      <c r="U502" s="39" t="inlineStr">
        <is>
          <t>Stock SAP</t>
        </is>
      </c>
      <c r="V502" s="39" t="inlineStr">
        <is>
          <t>Medicamentos</t>
        </is>
      </c>
      <c r="W502" s="39" t="inlineStr">
        <is>
          <t>Dentro del alcance</t>
        </is>
      </c>
      <c r="X502" s="38" t="inlineStr">
        <is>
          <t>Baja</t>
        </is>
      </c>
      <c r="Y502" s="39" t="inlineStr">
        <is>
          <t>Homologado – confianza Baja – pendiente de validación</t>
        </is>
      </c>
      <c r="Z502" s="38" t="inlineStr">
        <is>
          <t>Dar de baja en SAP</t>
        </is>
      </c>
      <c r="AA502" s="39" t="inlineStr">
        <is>
          <t>MED25</t>
        </is>
      </c>
      <c r="AB502" s="39" t="inlineStr">
        <is>
          <t>Budesonide (gotas para NBZ) x 20ml</t>
        </is>
      </c>
      <c r="AC502" s="39" t="inlineStr">
        <is>
          <t>Cruce por nomenclatura SAP</t>
        </is>
      </c>
      <c r="AD502" s="39" t="inlineStr">
        <is>
          <t>No</t>
        </is>
      </c>
      <c r="AE502" s="39" t="n"/>
      <c r="AF502" s="39" t="inlineStr">
        <is>
          <t>No</t>
        </is>
      </c>
      <c r="AG502" s="39" t="n"/>
      <c r="AH502" s="51" t="n"/>
      <c r="AI502" s="51" t="n"/>
      <c r="AJ502" s="51" t="n"/>
      <c r="AK502" s="52" t="n">
        <v>8615.059499999999</v>
      </c>
      <c r="AL502" s="52" t="n"/>
      <c r="AM502" s="52" t="n"/>
      <c r="AN502" s="39" t="n"/>
      <c r="AO502" s="39" t="inlineStr">
        <is>
          <t>La cantidad física del material se imputó en la fila 376 (primera fila del material). Cruce por nomenclatura: dosis coincide; similitud 0.47. El material ocupa 2 filas en la hoja 1120 SJ (lote/almacén). La cantidad SAP y la física de esta vista son el total del material.</t>
        </is>
      </c>
    </row>
    <row r="503">
      <c r="A503" s="5" t="inlineStr">
        <is>
          <t>1000486</t>
        </is>
      </c>
      <c r="B503" s="5" t="inlineStr">
        <is>
          <t>AZITROMICINA 500 MG COMP</t>
        </is>
      </c>
      <c r="C503" s="5" t="inlineStr">
        <is>
          <t>38020724</t>
        </is>
      </c>
      <c r="D503" s="5" t="inlineStr">
        <is>
          <t>033</t>
        </is>
      </c>
      <c r="E503" s="5" t="inlineStr">
        <is>
          <t>ZMED</t>
        </is>
      </c>
      <c r="F503" s="5" t="inlineStr">
        <is>
          <t>1120</t>
        </is>
      </c>
      <c r="G503" s="5" t="inlineStr">
        <is>
          <t>2021</t>
        </is>
      </c>
      <c r="H503" s="5" t="inlineStr">
        <is>
          <t>C/U</t>
        </is>
      </c>
      <c r="I503" s="6" t="n">
        <v>5</v>
      </c>
      <c r="J503" s="6" t="n">
        <v>0</v>
      </c>
      <c r="K503" s="5" t="inlineStr">
        <is>
          <t>ARS</t>
        </is>
      </c>
      <c r="L503" s="48" t="n">
        <v>0</v>
      </c>
      <c r="M503" s="48" t="n">
        <v>2206.83</v>
      </c>
      <c r="N503" s="5">
        <f>IFERROR(VLOOKUP(E503,[1]Total!$D$1:$M$446,10,0),0)</f>
        <v/>
      </c>
      <c r="O503" s="11">
        <f>M503/SUM($M$2:$M$679)</f>
        <v/>
      </c>
      <c r="P503" s="49">
        <f>IFERROR(M503/I503,0)</f>
        <v/>
      </c>
      <c r="Q503" s="50" t="n"/>
      <c r="R503" s="8">
        <f>I503-Q503</f>
        <v/>
      </c>
      <c r="S503" s="49">
        <f>$AK503*R503</f>
        <v/>
      </c>
      <c r="U503" s="39" t="inlineStr">
        <is>
          <t>Stock SAP</t>
        </is>
      </c>
      <c r="V503" s="39" t="inlineStr">
        <is>
          <t>Medicamentos</t>
        </is>
      </c>
      <c r="W503" s="39" t="inlineStr">
        <is>
          <t>Dentro del alcance</t>
        </is>
      </c>
      <c r="X503" s="37" t="inlineStr">
        <is>
          <t>Alta</t>
        </is>
      </c>
      <c r="Y503" s="39" t="inlineStr">
        <is>
          <t>Homologado – confianza Alta</t>
        </is>
      </c>
      <c r="Z503" s="38" t="inlineStr">
        <is>
          <t>Dar de baja en SAP</t>
        </is>
      </c>
      <c r="AA503" s="39" t="inlineStr">
        <is>
          <t>MED18</t>
        </is>
      </c>
      <c r="AB503" s="39" t="inlineStr">
        <is>
          <t>Azitromicina Comp x 500 mg</t>
        </is>
      </c>
      <c r="AC503" s="39" t="inlineStr">
        <is>
          <t>Cruce por nomenclatura SAP</t>
        </is>
      </c>
      <c r="AD503" s="39" t="inlineStr">
        <is>
          <t>No</t>
        </is>
      </c>
      <c r="AE503" s="39" t="n"/>
      <c r="AF503" s="39" t="inlineStr">
        <is>
          <t>Sí</t>
        </is>
      </c>
      <c r="AG503" s="39" t="n"/>
      <c r="AH503" s="51" t="n"/>
      <c r="AI503" s="51" t="n"/>
      <c r="AJ503" s="51" t="n"/>
      <c r="AK503" s="52" t="n">
        <v>441.3656707317073</v>
      </c>
      <c r="AL503" s="52" t="n"/>
      <c r="AM503" s="52" t="n"/>
      <c r="AN503" s="39" t="n"/>
      <c r="AO503" s="39" t="inlineStr">
        <is>
          <t>La cantidad física del material se imputó en la fila 170 (primera fila del material). Cruce por nomenclatura: dosis coincide; similitud 0.95. El material ocupa 3 filas en la hoja 1120 SJ (lote/almacén). La cantidad SAP y la física de esta vista son el total del material.</t>
        </is>
      </c>
    </row>
    <row r="504">
      <c r="A504" s="5" t="inlineStr">
        <is>
          <t>1000611</t>
        </is>
      </c>
      <c r="B504" s="5" t="inlineStr">
        <is>
          <t>CIPROFLOXACINO 200MG SACHET x 100ML</t>
        </is>
      </c>
      <c r="C504" s="5" t="inlineStr">
        <is>
          <t>71217</t>
        </is>
      </c>
      <c r="D504" s="5" t="inlineStr">
        <is>
          <t>033</t>
        </is>
      </c>
      <c r="E504" s="5" t="inlineStr">
        <is>
          <t>ZMED</t>
        </is>
      </c>
      <c r="F504" s="5" t="inlineStr">
        <is>
          <t>1120</t>
        </is>
      </c>
      <c r="G504" s="5" t="inlineStr">
        <is>
          <t>2021</t>
        </is>
      </c>
      <c r="H504" s="5" t="inlineStr">
        <is>
          <t>C/U</t>
        </is>
      </c>
      <c r="I504" s="6" t="n">
        <v>5</v>
      </c>
      <c r="J504" s="6" t="n">
        <v>0</v>
      </c>
      <c r="K504" s="5" t="inlineStr">
        <is>
          <t>ARS</t>
        </is>
      </c>
      <c r="L504" s="48" t="n">
        <v>0</v>
      </c>
      <c r="M504" s="48" t="n">
        <v>12773.2</v>
      </c>
      <c r="N504" s="5">
        <f>IFERROR(VLOOKUP(E504,[1]Total!$D$1:$M$446,10,0),0)</f>
        <v/>
      </c>
      <c r="O504" s="11">
        <f>M504/SUM($M$2:$M$679)</f>
        <v/>
      </c>
      <c r="P504" s="49">
        <f>IFERROR(M504/I504,0)</f>
        <v/>
      </c>
      <c r="Q504" s="50" t="n"/>
      <c r="R504" s="8">
        <f>I504-Q504</f>
        <v/>
      </c>
      <c r="S504" s="49">
        <f>$AK504*R504</f>
        <v/>
      </c>
      <c r="U504" s="39" t="inlineStr">
        <is>
          <t>Stock SAP</t>
        </is>
      </c>
      <c r="V504" s="39" t="inlineStr">
        <is>
          <t>Medicamentos</t>
        </is>
      </c>
      <c r="W504" s="39" t="inlineStr">
        <is>
          <t>Dentro del alcance</t>
        </is>
      </c>
      <c r="X504" s="39" t="n"/>
      <c r="Y504" s="39" t="inlineStr">
        <is>
          <t>Sin recuento físico en el inventario de Avain</t>
        </is>
      </c>
      <c r="Z504" s="40" t="inlineStr">
        <is>
          <t>Sin recuento físico</t>
        </is>
      </c>
      <c r="AA504" s="39" t="n"/>
      <c r="AB504" s="39" t="n"/>
      <c r="AC504" s="39" t="n"/>
      <c r="AD504" s="39" t="n"/>
      <c r="AE504" s="39" t="n"/>
      <c r="AF504" s="39" t="n"/>
      <c r="AG504" s="39" t="n"/>
      <c r="AH504" s="51" t="n">
        <v>15</v>
      </c>
      <c r="AI504" s="51">
        <f>Q504</f>
        <v/>
      </c>
      <c r="AJ504" s="51">
        <f>$AH504-$AI504</f>
        <v/>
      </c>
      <c r="AK504" s="52" t="n">
        <v>2554.64</v>
      </c>
      <c r="AL504" s="52">
        <f>$AJ504*$AK504</f>
        <v/>
      </c>
      <c r="AM504" s="52">
        <f>$AI504*$AK504</f>
        <v/>
      </c>
      <c r="AN504" s="39" t="n"/>
      <c r="AO504" s="39" t="inlineStr">
        <is>
          <t>El material ocupa 3 filas en la hoja 1120 SJ (lote/almacén). La cantidad SAP y la física de esta vista son el total del material.</t>
        </is>
      </c>
    </row>
    <row r="505">
      <c r="A505" s="5" t="inlineStr">
        <is>
          <t>1000611</t>
        </is>
      </c>
      <c r="B505" s="5" t="inlineStr">
        <is>
          <t>CIPROFLOXACINO 200MG SACHET x 100ML</t>
        </is>
      </c>
      <c r="C505" s="5" t="inlineStr">
        <is>
          <t>7655</t>
        </is>
      </c>
      <c r="D505" s="5" t="inlineStr">
        <is>
          <t>033</t>
        </is>
      </c>
      <c r="E505" s="5" t="inlineStr">
        <is>
          <t>ZMED</t>
        </is>
      </c>
      <c r="F505" s="5" t="inlineStr">
        <is>
          <t>1120</t>
        </is>
      </c>
      <c r="G505" s="5" t="inlineStr">
        <is>
          <t>2021</t>
        </is>
      </c>
      <c r="H505" s="5" t="inlineStr">
        <is>
          <t>C/U</t>
        </is>
      </c>
      <c r="I505" s="6" t="n">
        <v>5</v>
      </c>
      <c r="J505" s="6" t="n">
        <v>0</v>
      </c>
      <c r="K505" s="5" t="inlineStr">
        <is>
          <t>ARS</t>
        </is>
      </c>
      <c r="L505" s="48" t="n">
        <v>0</v>
      </c>
      <c r="M505" s="48" t="n">
        <v>12773.2</v>
      </c>
      <c r="N505" s="5">
        <f>IFERROR(VLOOKUP(E505,[1]Total!$D$1:$M$446,10,0),0)</f>
        <v/>
      </c>
      <c r="O505" s="11">
        <f>M505/SUM($M$2:$M$679)</f>
        <v/>
      </c>
      <c r="P505" s="49">
        <f>IFERROR(M505/I505,0)</f>
        <v/>
      </c>
      <c r="Q505" s="50" t="n"/>
      <c r="R505" s="8">
        <f>I505-Q505</f>
        <v/>
      </c>
      <c r="S505" s="49">
        <f>$AK505*R505</f>
        <v/>
      </c>
      <c r="U505" s="39" t="inlineStr">
        <is>
          <t>Stock SAP</t>
        </is>
      </c>
      <c r="V505" s="39" t="inlineStr">
        <is>
          <t>Medicamentos</t>
        </is>
      </c>
      <c r="W505" s="39" t="inlineStr">
        <is>
          <t>Dentro del alcance</t>
        </is>
      </c>
      <c r="X505" s="39" t="n"/>
      <c r="Y505" s="39" t="inlineStr">
        <is>
          <t>Sin recuento físico en el inventario de Avain</t>
        </is>
      </c>
      <c r="Z505" s="40" t="inlineStr">
        <is>
          <t>Sin recuento físico</t>
        </is>
      </c>
      <c r="AA505" s="39" t="n"/>
      <c r="AB505" s="39" t="n"/>
      <c r="AC505" s="39" t="n"/>
      <c r="AD505" s="39" t="n"/>
      <c r="AE505" s="39" t="n"/>
      <c r="AF505" s="39" t="n"/>
      <c r="AG505" s="39" t="n"/>
      <c r="AH505" s="51" t="n"/>
      <c r="AI505" s="51" t="n"/>
      <c r="AJ505" s="51" t="n"/>
      <c r="AK505" s="52" t="n">
        <v>2554.64</v>
      </c>
      <c r="AL505" s="52" t="n"/>
      <c r="AM505" s="52" t="n"/>
      <c r="AN505" s="39" t="n"/>
      <c r="AO505" s="39" t="inlineStr">
        <is>
          <t>El material ocupa 3 filas en la hoja 1120 SJ (lote/almacén). La cantidad SAP y la física de esta vista son el total del material.</t>
        </is>
      </c>
    </row>
    <row r="506">
      <c r="A506" s="5" t="inlineStr">
        <is>
          <t>1000611</t>
        </is>
      </c>
      <c r="B506" s="5" t="inlineStr">
        <is>
          <t>CIPROFLOXACINO 200MG SACHET x 100ML</t>
        </is>
      </c>
      <c r="C506" s="5" t="inlineStr">
        <is>
          <t>CP100-1253</t>
        </is>
      </c>
      <c r="D506" s="5" t="inlineStr">
        <is>
          <t>033</t>
        </is>
      </c>
      <c r="E506" s="5" t="inlineStr">
        <is>
          <t>ZMED</t>
        </is>
      </c>
      <c r="F506" s="5" t="inlineStr">
        <is>
          <t>1120</t>
        </is>
      </c>
      <c r="G506" s="5" t="inlineStr">
        <is>
          <t>2021</t>
        </is>
      </c>
      <c r="H506" s="5" t="inlineStr">
        <is>
          <t>C/U</t>
        </is>
      </c>
      <c r="I506" s="6" t="n">
        <v>5</v>
      </c>
      <c r="J506" s="6" t="n">
        <v>0</v>
      </c>
      <c r="K506" s="5" t="inlineStr">
        <is>
          <t>ARS</t>
        </is>
      </c>
      <c r="L506" s="48" t="n">
        <v>0</v>
      </c>
      <c r="M506" s="48" t="n">
        <v>12773.2</v>
      </c>
      <c r="N506" s="5">
        <f>IFERROR(VLOOKUP(E506,[1]Total!$D$1:$M$446,10,0),0)</f>
        <v/>
      </c>
      <c r="O506" s="11">
        <f>M506/SUM($M$2:$M$679)</f>
        <v/>
      </c>
      <c r="P506" s="49">
        <f>IFERROR(M506/I506,0)</f>
        <v/>
      </c>
      <c r="Q506" s="50" t="n"/>
      <c r="R506" s="8">
        <f>I506-Q506</f>
        <v/>
      </c>
      <c r="S506" s="49">
        <f>$AK506*R506</f>
        <v/>
      </c>
      <c r="U506" s="39" t="inlineStr">
        <is>
          <t>Stock SAP</t>
        </is>
      </c>
      <c r="V506" s="39" t="inlineStr">
        <is>
          <t>Medicamentos</t>
        </is>
      </c>
      <c r="W506" s="39" t="inlineStr">
        <is>
          <t>Dentro del alcance</t>
        </is>
      </c>
      <c r="X506" s="39" t="n"/>
      <c r="Y506" s="39" t="inlineStr">
        <is>
          <t>Sin recuento físico en el inventario de Avain</t>
        </is>
      </c>
      <c r="Z506" s="40" t="inlineStr">
        <is>
          <t>Sin recuento físico</t>
        </is>
      </c>
      <c r="AA506" s="39" t="n"/>
      <c r="AB506" s="39" t="n"/>
      <c r="AC506" s="39" t="n"/>
      <c r="AD506" s="39" t="n"/>
      <c r="AE506" s="39" t="n"/>
      <c r="AF506" s="39" t="n"/>
      <c r="AG506" s="39" t="n"/>
      <c r="AH506" s="51" t="n"/>
      <c r="AI506" s="51" t="n"/>
      <c r="AJ506" s="51" t="n"/>
      <c r="AK506" s="52" t="n">
        <v>2554.64</v>
      </c>
      <c r="AL506" s="52" t="n"/>
      <c r="AM506" s="52" t="n"/>
      <c r="AN506" s="39" t="n"/>
      <c r="AO506" s="39" t="inlineStr">
        <is>
          <t>El material ocupa 3 filas en la hoja 1120 SJ (lote/almacén). La cantidad SAP y la física de esta vista son el total del material.</t>
        </is>
      </c>
    </row>
    <row r="507">
      <c r="A507" s="5" t="inlineStr">
        <is>
          <t>1000665</t>
        </is>
      </c>
      <c r="B507" s="5" t="inlineStr">
        <is>
          <t>CLOTRIMAZOL CREMA</t>
        </is>
      </c>
      <c r="C507" s="5" t="inlineStr">
        <is>
          <t>34</t>
        </is>
      </c>
      <c r="D507" s="5" t="inlineStr">
        <is>
          <t>033</t>
        </is>
      </c>
      <c r="E507" s="5" t="inlineStr">
        <is>
          <t>ZMED</t>
        </is>
      </c>
      <c r="F507" s="5" t="inlineStr">
        <is>
          <t>1120</t>
        </is>
      </c>
      <c r="G507" s="5" t="inlineStr">
        <is>
          <t>2021</t>
        </is>
      </c>
      <c r="H507" s="5" t="inlineStr">
        <is>
          <t>C/U</t>
        </is>
      </c>
      <c r="I507" s="6" t="n">
        <v>5</v>
      </c>
      <c r="J507" s="6" t="n">
        <v>0</v>
      </c>
      <c r="K507" s="5" t="inlineStr">
        <is>
          <t>ARS</t>
        </is>
      </c>
      <c r="L507" s="48" t="n">
        <v>0</v>
      </c>
      <c r="M507" s="48" t="n">
        <v>15605.27</v>
      </c>
      <c r="N507" s="5">
        <f>IFERROR(VLOOKUP(E507,[1]Total!$D$1:$M$446,10,0),0)</f>
        <v/>
      </c>
      <c r="O507" s="11">
        <f>M507/SUM($M$2:$M$679)</f>
        <v/>
      </c>
      <c r="P507" s="49">
        <f>IFERROR(M507/I507,0)</f>
        <v/>
      </c>
      <c r="Q507" s="50" t="n"/>
      <c r="R507" s="8">
        <f>I507-Q507</f>
        <v/>
      </c>
      <c r="S507" s="49">
        <f>$AK507*R507</f>
        <v/>
      </c>
      <c r="U507" s="39" t="inlineStr">
        <is>
          <t>Stock SAP</t>
        </is>
      </c>
      <c r="V507" s="39" t="inlineStr">
        <is>
          <t>Medicamentos</t>
        </is>
      </c>
      <c r="W507" s="39" t="inlineStr">
        <is>
          <t>Dentro del alcance</t>
        </is>
      </c>
      <c r="X507" s="39" t="n"/>
      <c r="Y507" s="39" t="inlineStr">
        <is>
          <t>Sin recuento físico en el inventario de Avain</t>
        </is>
      </c>
      <c r="Z507" s="40" t="inlineStr">
        <is>
          <t>Sin recuento físico</t>
        </is>
      </c>
      <c r="AA507" s="39" t="n"/>
      <c r="AB507" s="39" t="n"/>
      <c r="AC507" s="39" t="n"/>
      <c r="AD507" s="39" t="n"/>
      <c r="AE507" s="39" t="n"/>
      <c r="AF507" s="39" t="n"/>
      <c r="AG507" s="39" t="n"/>
      <c r="AH507" s="51" t="n"/>
      <c r="AI507" s="51" t="n"/>
      <c r="AJ507" s="51" t="n"/>
      <c r="AK507" s="52" t="n">
        <v>3121.054137931035</v>
      </c>
      <c r="AL507" s="52" t="n"/>
      <c r="AM507" s="52" t="n"/>
      <c r="AN507" s="39" t="n"/>
      <c r="AO507" s="39" t="inlineStr">
        <is>
          <t>El material ocupa 4 filas en la hoja 1120 SJ (lote/almacén). La cantidad SAP y la física de esta vista son el total del material.</t>
        </is>
      </c>
    </row>
    <row r="508">
      <c r="A508" s="5" t="inlineStr">
        <is>
          <t>1000665</t>
        </is>
      </c>
      <c r="B508" s="5" t="inlineStr">
        <is>
          <t>CLOTRIMAZOL CREMA</t>
        </is>
      </c>
      <c r="C508" s="5" t="inlineStr">
        <is>
          <t>922034</t>
        </is>
      </c>
      <c r="D508" s="5" t="inlineStr">
        <is>
          <t>033</t>
        </is>
      </c>
      <c r="E508" s="5" t="inlineStr">
        <is>
          <t>ZMED</t>
        </is>
      </c>
      <c r="F508" s="5" t="inlineStr">
        <is>
          <t>1120</t>
        </is>
      </c>
      <c r="G508" s="5" t="inlineStr">
        <is>
          <t>2021</t>
        </is>
      </c>
      <c r="H508" s="5" t="inlineStr">
        <is>
          <t>C/U</t>
        </is>
      </c>
      <c r="I508" s="6" t="n">
        <v>5</v>
      </c>
      <c r="J508" s="6" t="n">
        <v>0</v>
      </c>
      <c r="K508" s="5" t="inlineStr">
        <is>
          <t>ARS</t>
        </is>
      </c>
      <c r="L508" s="48" t="n">
        <v>0</v>
      </c>
      <c r="M508" s="48" t="n">
        <v>15605.27</v>
      </c>
      <c r="N508" s="5">
        <f>IFERROR(VLOOKUP(E508,[1]Total!$D$1:$M$446,10,0),0)</f>
        <v/>
      </c>
      <c r="O508" s="11">
        <f>M508/SUM($M$2:$M$679)</f>
        <v/>
      </c>
      <c r="P508" s="49">
        <f>IFERROR(M508/I508,0)</f>
        <v/>
      </c>
      <c r="Q508" s="50" t="n"/>
      <c r="R508" s="8">
        <f>I508-Q508</f>
        <v/>
      </c>
      <c r="S508" s="49">
        <f>$AK508*R508</f>
        <v/>
      </c>
      <c r="U508" s="39" t="inlineStr">
        <is>
          <t>Stock SAP</t>
        </is>
      </c>
      <c r="V508" s="39" t="inlineStr">
        <is>
          <t>Medicamentos</t>
        </is>
      </c>
      <c r="W508" s="39" t="inlineStr">
        <is>
          <t>Dentro del alcance</t>
        </is>
      </c>
      <c r="X508" s="39" t="n"/>
      <c r="Y508" s="39" t="inlineStr">
        <is>
          <t>Sin recuento físico en el inventario de Avain</t>
        </is>
      </c>
      <c r="Z508" s="40" t="inlineStr">
        <is>
          <t>Sin recuento físico</t>
        </is>
      </c>
      <c r="AA508" s="39" t="n"/>
      <c r="AB508" s="39" t="n"/>
      <c r="AC508" s="39" t="n"/>
      <c r="AD508" s="39" t="n"/>
      <c r="AE508" s="39" t="n"/>
      <c r="AF508" s="39" t="n"/>
      <c r="AG508" s="39" t="n"/>
      <c r="AH508" s="51" t="n"/>
      <c r="AI508" s="51" t="n"/>
      <c r="AJ508" s="51" t="n"/>
      <c r="AK508" s="52" t="n">
        <v>3121.054137931035</v>
      </c>
      <c r="AL508" s="52" t="n"/>
      <c r="AM508" s="52" t="n"/>
      <c r="AN508" s="39" t="n"/>
      <c r="AO508" s="39" t="inlineStr">
        <is>
          <t>El material ocupa 4 filas en la hoja 1120 SJ (lote/almacén). La cantidad SAP y la física de esta vista son el total del material.</t>
        </is>
      </c>
    </row>
    <row r="509">
      <c r="A509" s="5" t="inlineStr">
        <is>
          <t>1000731</t>
        </is>
      </c>
      <c r="B509" s="5" t="inlineStr">
        <is>
          <t>FUSIMED B EMULSION</t>
        </is>
      </c>
      <c r="C509" s="5" t="inlineStr">
        <is>
          <t>303</t>
        </is>
      </c>
      <c r="D509" s="5" t="inlineStr">
        <is>
          <t>FARM</t>
        </is>
      </c>
      <c r="E509" s="5" t="inlineStr">
        <is>
          <t>ZMED</t>
        </is>
      </c>
      <c r="F509" s="5" t="inlineStr">
        <is>
          <t>1120</t>
        </is>
      </c>
      <c r="G509" s="5" t="inlineStr">
        <is>
          <t>2021</t>
        </is>
      </c>
      <c r="H509" s="5" t="inlineStr">
        <is>
          <t>C/U</t>
        </is>
      </c>
      <c r="I509" s="6" t="n">
        <v>5</v>
      </c>
      <c r="J509" s="6" t="n">
        <v>0</v>
      </c>
      <c r="K509" s="5" t="inlineStr">
        <is>
          <t>ARS</t>
        </is>
      </c>
      <c r="L509" s="48" t="n">
        <v>0</v>
      </c>
      <c r="M509" s="48" t="n">
        <v>124229.2</v>
      </c>
      <c r="N509" s="5">
        <f>IFERROR(VLOOKUP(E509,[1]Total!$D$1:$M$446,10,0),0)</f>
        <v/>
      </c>
      <c r="O509" s="11">
        <f>M509/SUM($M$2:$M$679)</f>
        <v/>
      </c>
      <c r="P509" s="49">
        <f>IFERROR(M509/I509,0)</f>
        <v/>
      </c>
      <c r="Q509" s="50" t="n"/>
      <c r="R509" s="8">
        <f>I509-Q509</f>
        <v/>
      </c>
      <c r="S509" s="49">
        <f>$AK509*R509</f>
        <v/>
      </c>
      <c r="U509" s="39" t="inlineStr">
        <is>
          <t>Stock SAP</t>
        </is>
      </c>
      <c r="V509" s="39" t="inlineStr">
        <is>
          <t>Medicamentos</t>
        </is>
      </c>
      <c r="W509" s="39" t="inlineStr">
        <is>
          <t>Dentro del alcance</t>
        </is>
      </c>
      <c r="X509" s="42" t="inlineStr">
        <is>
          <t>Media</t>
        </is>
      </c>
      <c r="Y509" s="39" t="inlineStr">
        <is>
          <t>Homologado – confianza Media – pendiente de validación</t>
        </is>
      </c>
      <c r="Z509" s="38" t="inlineStr">
        <is>
          <t>Dar de baja en SAP</t>
        </is>
      </c>
      <c r="AA509" s="39" t="inlineStr">
        <is>
          <t>MED89</t>
        </is>
      </c>
      <c r="AB509" s="39" t="inlineStr">
        <is>
          <t>Fusimed B 2% x 50gr Emulsion</t>
        </is>
      </c>
      <c r="AC509" s="39" t="inlineStr">
        <is>
          <t>Cruce por nomenclatura SAP</t>
        </is>
      </c>
      <c r="AD509" s="39" t="inlineStr">
        <is>
          <t>No</t>
        </is>
      </c>
      <c r="AE509" s="39" t="n"/>
      <c r="AF509" s="39" t="inlineStr">
        <is>
          <t>No</t>
        </is>
      </c>
      <c r="AG509" s="39" t="n"/>
      <c r="AH509" s="51" t="n"/>
      <c r="AI509" s="51" t="n"/>
      <c r="AJ509" s="51" t="n"/>
      <c r="AK509" s="52" t="n">
        <v>24845.83933333333</v>
      </c>
      <c r="AL509" s="52" t="n"/>
      <c r="AM509" s="52" t="n"/>
      <c r="AN509" s="39" t="n"/>
      <c r="AO509" s="39" t="inlineStr">
        <is>
          <t>La cantidad física del material se imputó en la fila 436 (primera fila del material). Cruce por nomenclatura: una nomenclatura no informa dosis; similitud 0.81. El material ocupa 2 filas en la hoja 1120 SJ (lote/almacén). La cantidad SAP y la física de esta vista son el total del material.</t>
        </is>
      </c>
    </row>
    <row r="510">
      <c r="A510" s="5" t="inlineStr">
        <is>
          <t>1000886</t>
        </is>
      </c>
      <c r="B510" s="5" t="inlineStr">
        <is>
          <t>DICLOFENAC DIETILAMINA 50MG GEL</t>
        </is>
      </c>
      <c r="C510" s="5" t="inlineStr">
        <is>
          <t>93308</t>
        </is>
      </c>
      <c r="D510" s="5" t="inlineStr">
        <is>
          <t>033</t>
        </is>
      </c>
      <c r="E510" s="5" t="inlineStr">
        <is>
          <t>ZMED</t>
        </is>
      </c>
      <c r="F510" s="5" t="inlineStr">
        <is>
          <t>1120</t>
        </is>
      </c>
      <c r="G510" s="5" t="inlineStr">
        <is>
          <t>2021</t>
        </is>
      </c>
      <c r="H510" s="5" t="inlineStr">
        <is>
          <t>C/U</t>
        </is>
      </c>
      <c r="I510" s="6" t="n">
        <v>5</v>
      </c>
      <c r="J510" s="6" t="n">
        <v>0</v>
      </c>
      <c r="K510" s="5" t="inlineStr">
        <is>
          <t>ARS</t>
        </is>
      </c>
      <c r="L510" s="48" t="n">
        <v>0</v>
      </c>
      <c r="M510" s="48" t="n">
        <v>9340.59</v>
      </c>
      <c r="N510" s="5">
        <f>IFERROR(VLOOKUP(E510,[1]Total!$D$1:$M$446,10,0),0)</f>
        <v/>
      </c>
      <c r="O510" s="11">
        <f>M510/SUM($M$2:$M$679)</f>
        <v/>
      </c>
      <c r="P510" s="49">
        <f>IFERROR(M510/I510,0)</f>
        <v/>
      </c>
      <c r="Q510" s="50" t="n"/>
      <c r="R510" s="8">
        <f>I510-Q510</f>
        <v/>
      </c>
      <c r="S510" s="49">
        <f>$AK510*R510</f>
        <v/>
      </c>
      <c r="U510" s="39" t="inlineStr">
        <is>
          <t>Stock SAP</t>
        </is>
      </c>
      <c r="V510" s="39" t="inlineStr">
        <is>
          <t>Medicamentos</t>
        </is>
      </c>
      <c r="W510" s="39" t="inlineStr">
        <is>
          <t>Dentro del alcance</t>
        </is>
      </c>
      <c r="X510" s="39" t="n"/>
      <c r="Y510" s="39" t="inlineStr">
        <is>
          <t>Sin recuento físico en el inventario de Avain</t>
        </is>
      </c>
      <c r="Z510" s="40" t="inlineStr">
        <is>
          <t>Sin recuento físico</t>
        </is>
      </c>
      <c r="AA510" s="39" t="n"/>
      <c r="AB510" s="39" t="n"/>
      <c r="AC510" s="39" t="n"/>
      <c r="AD510" s="39" t="n"/>
      <c r="AE510" s="39" t="n"/>
      <c r="AF510" s="39" t="n"/>
      <c r="AG510" s="39" t="n"/>
      <c r="AH510" s="51" t="n">
        <v>5</v>
      </c>
      <c r="AI510" s="51">
        <f>Q510</f>
        <v/>
      </c>
      <c r="AJ510" s="51">
        <f>$AH510-$AI510</f>
        <v/>
      </c>
      <c r="AK510" s="52" t="n">
        <v>1868.118</v>
      </c>
      <c r="AL510" s="52">
        <f>$AJ510*$AK510</f>
        <v/>
      </c>
      <c r="AM510" s="52">
        <f>$AI510*$AK510</f>
        <v/>
      </c>
      <c r="AN510" s="39" t="n"/>
      <c r="AO510" s="39" t="n"/>
    </row>
    <row r="511">
      <c r="A511" s="5" t="inlineStr">
        <is>
          <t>1000938</t>
        </is>
      </c>
      <c r="B511" s="5" t="inlineStr">
        <is>
          <t>LACTULOSA 65G 120ML JARABE</t>
        </is>
      </c>
      <c r="C511" s="5" t="inlineStr">
        <is>
          <t>04357</t>
        </is>
      </c>
      <c r="D511" s="5" t="inlineStr">
        <is>
          <t>033</t>
        </is>
      </c>
      <c r="E511" s="5" t="inlineStr">
        <is>
          <t>ZMED</t>
        </is>
      </c>
      <c r="F511" s="5" t="inlineStr">
        <is>
          <t>1120</t>
        </is>
      </c>
      <c r="G511" s="5" t="inlineStr">
        <is>
          <t>2021</t>
        </is>
      </c>
      <c r="H511" s="5" t="inlineStr">
        <is>
          <t>C/U</t>
        </is>
      </c>
      <c r="I511" s="6" t="n">
        <v>5</v>
      </c>
      <c r="J511" s="6" t="n">
        <v>0</v>
      </c>
      <c r="K511" s="5" t="inlineStr">
        <is>
          <t>ARS</t>
        </is>
      </c>
      <c r="L511" s="48" t="n">
        <v>0</v>
      </c>
      <c r="M511" s="48" t="n">
        <v>29312.91</v>
      </c>
      <c r="N511" s="5">
        <f>IFERROR(VLOOKUP(E511,[1]Total!$D$1:$M$446,10,0),0)</f>
        <v/>
      </c>
      <c r="O511" s="11">
        <f>M511/SUM($M$2:$M$679)</f>
        <v/>
      </c>
      <c r="P511" s="49">
        <f>IFERROR(M511/I511,0)</f>
        <v/>
      </c>
      <c r="Q511" s="50" t="n"/>
      <c r="R511" s="8">
        <f>I511-Q511</f>
        <v/>
      </c>
      <c r="S511" s="49">
        <f>$AK511*R511</f>
        <v/>
      </c>
      <c r="U511" s="39" t="inlineStr">
        <is>
          <t>Stock SAP</t>
        </is>
      </c>
      <c r="V511" s="39" t="inlineStr">
        <is>
          <t>Medicamentos</t>
        </is>
      </c>
      <c r="W511" s="39" t="inlineStr">
        <is>
          <t>Dentro del alcance</t>
        </is>
      </c>
      <c r="X511" s="39" t="n"/>
      <c r="Y511" s="39" t="inlineStr">
        <is>
          <t>Sin recuento físico en el inventario de Avain</t>
        </is>
      </c>
      <c r="Z511" s="40" t="inlineStr">
        <is>
          <t>Sin recuento físico</t>
        </is>
      </c>
      <c r="AA511" s="39" t="n"/>
      <c r="AB511" s="39" t="n"/>
      <c r="AC511" s="39" t="n"/>
      <c r="AD511" s="39" t="n"/>
      <c r="AE511" s="39" t="n"/>
      <c r="AF511" s="39" t="n"/>
      <c r="AG511" s="39" t="n"/>
      <c r="AH511" s="51" t="n"/>
      <c r="AI511" s="51" t="n"/>
      <c r="AJ511" s="51" t="n"/>
      <c r="AK511" s="52" t="n">
        <v>5862.581999999999</v>
      </c>
      <c r="AL511" s="52" t="n"/>
      <c r="AM511" s="52" t="n"/>
      <c r="AN511" s="39" t="n"/>
      <c r="AO511" s="39" t="inlineStr">
        <is>
          <t>El material ocupa 2 filas en la hoja 1120 SJ (lote/almacén). La cantidad SAP y la física de esta vista son el total del material.</t>
        </is>
      </c>
    </row>
    <row r="512">
      <c r="A512" s="5" t="inlineStr">
        <is>
          <t>1001129</t>
        </is>
      </c>
      <c r="B512" s="5" t="inlineStr">
        <is>
          <t>BUCOANGIN CARAM ANTIB X9</t>
        </is>
      </c>
      <c r="C512" s="5" t="inlineStr">
        <is>
          <t>95294</t>
        </is>
      </c>
      <c r="D512" s="5" t="inlineStr">
        <is>
          <t>MEGE</t>
        </is>
      </c>
      <c r="E512" s="5" t="inlineStr">
        <is>
          <t>ZMED</t>
        </is>
      </c>
      <c r="F512" s="5" t="inlineStr">
        <is>
          <t>1120</t>
        </is>
      </c>
      <c r="G512" s="5" t="inlineStr">
        <is>
          <t>2021</t>
        </is>
      </c>
      <c r="H512" s="5" t="inlineStr">
        <is>
          <t>C/U</t>
        </is>
      </c>
      <c r="I512" s="6" t="n">
        <v>5</v>
      </c>
      <c r="J512" s="6" t="n">
        <v>0</v>
      </c>
      <c r="K512" s="5" t="inlineStr">
        <is>
          <t>ARS</t>
        </is>
      </c>
      <c r="L512" s="48" t="n">
        <v>0</v>
      </c>
      <c r="M512" s="48" t="n">
        <v>14820.06</v>
      </c>
      <c r="N512" s="5">
        <f>IFERROR(VLOOKUP(E512,[1]Total!$D$1:$M$446,10,0),0)</f>
        <v/>
      </c>
      <c r="O512" s="11">
        <f>M512/SUM($M$2:$M$679)</f>
        <v/>
      </c>
      <c r="P512" s="49">
        <f>IFERROR(M512/I512,0)</f>
        <v/>
      </c>
      <c r="Q512" s="50" t="n"/>
      <c r="R512" s="8">
        <f>I512-Q512</f>
        <v/>
      </c>
      <c r="S512" s="49">
        <f>$AK512*R512</f>
        <v/>
      </c>
      <c r="U512" s="39" t="inlineStr">
        <is>
          <t>Stock SAP</t>
        </is>
      </c>
      <c r="V512" s="39" t="inlineStr">
        <is>
          <t>Medicamentos</t>
        </is>
      </c>
      <c r="W512" s="39" t="inlineStr">
        <is>
          <t>Dentro del alcance</t>
        </is>
      </c>
      <c r="X512" s="38" t="inlineStr">
        <is>
          <t>Baja</t>
        </is>
      </c>
      <c r="Y512" s="39" t="inlineStr">
        <is>
          <t>Homologado – confianza Baja – pendiente de validación</t>
        </is>
      </c>
      <c r="Z512" s="38" t="inlineStr">
        <is>
          <t>Dar de baja en SAP</t>
        </is>
      </c>
      <c r="AA512" s="39" t="inlineStr">
        <is>
          <t>MED30</t>
        </is>
      </c>
      <c r="AB512" s="39" t="inlineStr">
        <is>
          <t>Caramelos antigripales con benzocaina 20.7mg</t>
        </is>
      </c>
      <c r="AC512" s="39" t="inlineStr">
        <is>
          <t>Homologación por código Avain (master M01-017)</t>
        </is>
      </c>
      <c r="AD512" s="39" t="inlineStr">
        <is>
          <t>No</t>
        </is>
      </c>
      <c r="AE512" s="39" t="n"/>
      <c r="AF512" s="39" t="inlineStr">
        <is>
          <t>Sí</t>
        </is>
      </c>
      <c r="AG512" s="39" t="inlineStr">
        <is>
          <t>M01-017</t>
        </is>
      </c>
      <c r="AH512" s="51" t="n"/>
      <c r="AI512" s="51" t="n"/>
      <c r="AJ512" s="51" t="n"/>
      <c r="AK512" s="52" t="n">
        <v>2964.011099585062</v>
      </c>
      <c r="AL512" s="52" t="n"/>
      <c r="AM512" s="52" t="n"/>
      <c r="AN512" s="39" t="n"/>
      <c r="AO512" s="39" t="inlineStr">
        <is>
          <t>La cantidad física del material se imputó en la fila 48 (primera fila del material). Homologación: confianza base Baja + confianza SAP Alta → Baja. La nomenclatura del material imputado no respalda por sí sola la equivalencia (similitud 0.09); el vínculo proviene sólo de la homologación. Nivel degradado a Baja. El material ocupa 15 filas en la hoja 1120 SJ (lote/almacén). La cantidad SAP y la física de esta vista son el total del material.</t>
        </is>
      </c>
    </row>
    <row r="513">
      <c r="A513" s="5" t="inlineStr">
        <is>
          <t>1001271</t>
        </is>
      </c>
      <c r="B513" s="5" t="inlineStr">
        <is>
          <t>SULFADIZINA DE PLATA X 30GRS</t>
        </is>
      </c>
      <c r="C513" s="5" t="inlineStr">
        <is>
          <t>30288</t>
        </is>
      </c>
      <c r="D513" s="5" t="inlineStr">
        <is>
          <t>MEGE</t>
        </is>
      </c>
      <c r="E513" s="5" t="inlineStr">
        <is>
          <t>ZMED</t>
        </is>
      </c>
      <c r="F513" s="5" t="inlineStr">
        <is>
          <t>1120</t>
        </is>
      </c>
      <c r="G513" s="5" t="inlineStr">
        <is>
          <t>2021</t>
        </is>
      </c>
      <c r="H513" s="5" t="inlineStr">
        <is>
          <t>C/U</t>
        </is>
      </c>
      <c r="I513" s="6" t="n">
        <v>5</v>
      </c>
      <c r="J513" s="6" t="n">
        <v>0</v>
      </c>
      <c r="K513" s="5" t="inlineStr">
        <is>
          <t>ARS</t>
        </is>
      </c>
      <c r="L513" s="48" t="n">
        <v>0</v>
      </c>
      <c r="M513" s="48" t="n">
        <v>22164.45</v>
      </c>
      <c r="N513" s="5">
        <f>IFERROR(VLOOKUP(E513,[1]Total!$D$1:$M$446,10,0),0)</f>
        <v/>
      </c>
      <c r="O513" s="11">
        <f>M513/SUM($M$2:$M$679)</f>
        <v/>
      </c>
      <c r="P513" s="49">
        <f>IFERROR(M513/I513,0)</f>
        <v/>
      </c>
      <c r="Q513" s="50" t="n"/>
      <c r="R513" s="8">
        <f>I513-Q513</f>
        <v/>
      </c>
      <c r="S513" s="49">
        <f>$AK513*R513</f>
        <v/>
      </c>
      <c r="U513" s="39" t="inlineStr">
        <is>
          <t>Stock SAP</t>
        </is>
      </c>
      <c r="V513" s="39" t="inlineStr">
        <is>
          <t>Medicamentos</t>
        </is>
      </c>
      <c r="W513" s="39" t="inlineStr">
        <is>
          <t>Dentro del alcance</t>
        </is>
      </c>
      <c r="X513" s="39" t="n"/>
      <c r="Y513" s="39" t="inlineStr">
        <is>
          <t>Sin recuento físico en el inventario de Avain</t>
        </is>
      </c>
      <c r="Z513" s="40" t="inlineStr">
        <is>
          <t>Sin recuento físico</t>
        </is>
      </c>
      <c r="AA513" s="39" t="n"/>
      <c r="AB513" s="39" t="n"/>
      <c r="AC513" s="39" t="n"/>
      <c r="AD513" s="39" t="n"/>
      <c r="AE513" s="39" t="n"/>
      <c r="AF513" s="39" t="n"/>
      <c r="AG513" s="39" t="n"/>
      <c r="AH513" s="51" t="n">
        <v>5</v>
      </c>
      <c r="AI513" s="51">
        <f>Q513</f>
        <v/>
      </c>
      <c r="AJ513" s="51">
        <f>$AH513-$AI513</f>
        <v/>
      </c>
      <c r="AK513" s="52" t="n">
        <v>4432.89</v>
      </c>
      <c r="AL513" s="52">
        <f>$AJ513*$AK513</f>
        <v/>
      </c>
      <c r="AM513" s="52">
        <f>$AI513*$AK513</f>
        <v/>
      </c>
      <c r="AN513" s="39" t="n"/>
      <c r="AO513" s="39" t="n"/>
    </row>
    <row r="514">
      <c r="A514" s="5" t="inlineStr">
        <is>
          <t>1005150</t>
        </is>
      </c>
      <c r="B514" s="5" t="inlineStr">
        <is>
          <t>FOSF.MONO+F.SODIO ENEMA X135ML</t>
        </is>
      </c>
      <c r="C514" s="5" t="inlineStr">
        <is>
          <t>03342</t>
        </is>
      </c>
      <c r="D514" s="5" t="inlineStr">
        <is>
          <t>033</t>
        </is>
      </c>
      <c r="E514" s="5" t="inlineStr">
        <is>
          <t>ZMED</t>
        </is>
      </c>
      <c r="F514" s="5" t="inlineStr">
        <is>
          <t>1120</t>
        </is>
      </c>
      <c r="G514" s="5" t="inlineStr">
        <is>
          <t>2021</t>
        </is>
      </c>
      <c r="H514" s="5" t="inlineStr">
        <is>
          <t>C/U</t>
        </is>
      </c>
      <c r="I514" s="6" t="n">
        <v>5</v>
      </c>
      <c r="J514" s="6" t="n">
        <v>0</v>
      </c>
      <c r="K514" s="5" t="inlineStr">
        <is>
          <t>ARS</t>
        </is>
      </c>
      <c r="L514" s="48" t="n">
        <v>0</v>
      </c>
      <c r="M514" s="48" t="n">
        <v>33529.95</v>
      </c>
      <c r="N514" s="5">
        <f>IFERROR(VLOOKUP(E514,[1]Total!$D$1:$M$446,10,0),0)</f>
        <v/>
      </c>
      <c r="O514" s="11">
        <f>M514/SUM($M$2:$M$679)</f>
        <v/>
      </c>
      <c r="P514" s="49">
        <f>IFERROR(M514/I514,0)</f>
        <v/>
      </c>
      <c r="Q514" s="50" t="n"/>
      <c r="R514" s="8">
        <f>I514-Q514</f>
        <v/>
      </c>
      <c r="S514" s="49">
        <f>$AK514*R514</f>
        <v/>
      </c>
      <c r="U514" s="39" t="inlineStr">
        <is>
          <t>Stock SAP</t>
        </is>
      </c>
      <c r="V514" s="39" t="inlineStr">
        <is>
          <t>Medicamentos</t>
        </is>
      </c>
      <c r="W514" s="39" t="inlineStr">
        <is>
          <t>Dentro del alcance</t>
        </is>
      </c>
      <c r="X514" s="39" t="n"/>
      <c r="Y514" s="39" t="inlineStr">
        <is>
          <t>Sin recuento físico en el inventario de Avain</t>
        </is>
      </c>
      <c r="Z514" s="40" t="inlineStr">
        <is>
          <t>Sin recuento físico</t>
        </is>
      </c>
      <c r="AA514" s="39" t="n"/>
      <c r="AB514" s="39" t="n"/>
      <c r="AC514" s="39" t="n"/>
      <c r="AD514" s="39" t="n"/>
      <c r="AE514" s="39" t="n"/>
      <c r="AF514" s="39" t="n"/>
      <c r="AG514" s="39" t="n"/>
      <c r="AH514" s="51" t="n">
        <v>5</v>
      </c>
      <c r="AI514" s="51">
        <f>Q514</f>
        <v/>
      </c>
      <c r="AJ514" s="51">
        <f>$AH514-$AI514</f>
        <v/>
      </c>
      <c r="AK514" s="52" t="n">
        <v>6705.99</v>
      </c>
      <c r="AL514" s="52">
        <f>$AJ514*$AK514</f>
        <v/>
      </c>
      <c r="AM514" s="52">
        <f>$AI514*$AK514</f>
        <v/>
      </c>
      <c r="AN514" s="39" t="n"/>
      <c r="AO514" s="39" t="n"/>
    </row>
    <row r="515">
      <c r="A515" s="5" t="inlineStr">
        <is>
          <t>1005226</t>
        </is>
      </c>
      <c r="B515" s="5" t="inlineStr">
        <is>
          <t>FILTRO P/ANEST HME</t>
        </is>
      </c>
      <c r="C515" s="5" t="inlineStr">
        <is>
          <t>325001665</t>
        </is>
      </c>
      <c r="D515" s="5" t="inlineStr">
        <is>
          <t>033</t>
        </is>
      </c>
      <c r="E515" s="5" t="inlineStr">
        <is>
          <t>ZMED</t>
        </is>
      </c>
      <c r="F515" s="5" t="inlineStr">
        <is>
          <t>1120</t>
        </is>
      </c>
      <c r="G515" s="5" t="inlineStr">
        <is>
          <t>2021</t>
        </is>
      </c>
      <c r="H515" s="5" t="inlineStr">
        <is>
          <t>C/U</t>
        </is>
      </c>
      <c r="I515" s="6" t="n">
        <v>5</v>
      </c>
      <c r="J515" s="6" t="n">
        <v>0</v>
      </c>
      <c r="K515" s="5" t="inlineStr">
        <is>
          <t>ARS</t>
        </is>
      </c>
      <c r="L515" s="48" t="n">
        <v>0</v>
      </c>
      <c r="M515" s="48" t="n">
        <v>45454.5</v>
      </c>
      <c r="N515" s="5">
        <f>IFERROR(VLOOKUP(E515,[1]Total!$D$1:$M$446,10,0),0)</f>
        <v/>
      </c>
      <c r="O515" s="11">
        <f>M515/SUM($M$2:$M$679)</f>
        <v/>
      </c>
      <c r="P515" s="49">
        <f>IFERROR(M515/I515,0)</f>
        <v/>
      </c>
      <c r="Q515" s="50" t="n"/>
      <c r="R515" s="8">
        <f>I515-Q515</f>
        <v/>
      </c>
      <c r="S515" s="49">
        <f>$AK515*R515</f>
        <v/>
      </c>
      <c r="U515" s="39" t="inlineStr">
        <is>
          <t>Stock SAP</t>
        </is>
      </c>
      <c r="V515" s="39" t="inlineStr">
        <is>
          <t>Medicamentos</t>
        </is>
      </c>
      <c r="W515" s="39" t="inlineStr">
        <is>
          <t>Dentro del alcance</t>
        </is>
      </c>
      <c r="X515" s="39" t="n"/>
      <c r="Y515" s="39" t="inlineStr">
        <is>
          <t>Sin recuento físico en el inventario de Avain</t>
        </is>
      </c>
      <c r="Z515" s="40" t="inlineStr">
        <is>
          <t>Sin recuento físico</t>
        </is>
      </c>
      <c r="AA515" s="39" t="n"/>
      <c r="AB515" s="39" t="n"/>
      <c r="AC515" s="39" t="n"/>
      <c r="AD515" s="39" t="n"/>
      <c r="AE515" s="39" t="n"/>
      <c r="AF515" s="39" t="n"/>
      <c r="AG515" s="39" t="n"/>
      <c r="AH515" s="51" t="n">
        <v>5</v>
      </c>
      <c r="AI515" s="51">
        <f>Q515</f>
        <v/>
      </c>
      <c r="AJ515" s="51">
        <f>$AH515-$AI515</f>
        <v/>
      </c>
      <c r="AK515" s="52" t="n">
        <v>9090.9</v>
      </c>
      <c r="AL515" s="52">
        <f>$AJ515*$AK515</f>
        <v/>
      </c>
      <c r="AM515" s="52">
        <f>$AI515*$AK515</f>
        <v/>
      </c>
      <c r="AN515" s="39" t="n"/>
      <c r="AO515" s="39" t="n"/>
    </row>
    <row r="516">
      <c r="A516" s="5" t="inlineStr">
        <is>
          <t>2000016</t>
        </is>
      </c>
      <c r="B516" s="5" t="inlineStr">
        <is>
          <t>ESTETOSCOPIO ADULTO</t>
        </is>
      </c>
      <c r="C516" s="5" t="n"/>
      <c r="D516" s="5" t="inlineStr">
        <is>
          <t>033</t>
        </is>
      </c>
      <c r="E516" s="5" t="inlineStr">
        <is>
          <t>ZDES</t>
        </is>
      </c>
      <c r="F516" s="5" t="inlineStr">
        <is>
          <t>1120</t>
        </is>
      </c>
      <c r="G516" s="5" t="inlineStr">
        <is>
          <t>2021</t>
        </is>
      </c>
      <c r="H516" s="5" t="inlineStr">
        <is>
          <t>C/U</t>
        </is>
      </c>
      <c r="I516" s="6" t="n">
        <v>5</v>
      </c>
      <c r="J516" s="6" t="n">
        <v>0</v>
      </c>
      <c r="K516" s="5" t="inlineStr">
        <is>
          <t>ARS</t>
        </is>
      </c>
      <c r="L516" s="48" t="n">
        <v>0</v>
      </c>
      <c r="M516" s="48" t="n">
        <v>4472.5</v>
      </c>
      <c r="N516" s="5">
        <f>IFERROR(VLOOKUP(E516,[1]Total!$D$1:$M$446,10,0),0)</f>
        <v/>
      </c>
      <c r="O516" s="11">
        <f>M516/SUM($M$2:$M$679)</f>
        <v/>
      </c>
      <c r="P516" s="49">
        <f>IFERROR(M516/I516,0)</f>
        <v/>
      </c>
      <c r="Q516" s="50" t="n">
        <v>3</v>
      </c>
      <c r="R516" s="8">
        <f>I516-Q516</f>
        <v/>
      </c>
      <c r="S516" s="49">
        <f>$AK516*R516</f>
        <v/>
      </c>
      <c r="U516" s="39" t="inlineStr">
        <is>
          <t>Stock SAP</t>
        </is>
      </c>
      <c r="V516" s="39" t="inlineStr">
        <is>
          <t>Descartables</t>
        </is>
      </c>
      <c r="W516" s="39" t="inlineStr">
        <is>
          <t>Dentro del alcance</t>
        </is>
      </c>
      <c r="X516" s="38" t="inlineStr">
        <is>
          <t>Baja</t>
        </is>
      </c>
      <c r="Y516" s="39" t="inlineStr">
        <is>
          <t>Homologado – confianza Baja – pendiente de validación</t>
        </is>
      </c>
      <c r="Z516" s="38" t="inlineStr">
        <is>
          <t>Dar de baja en SAP</t>
        </is>
      </c>
      <c r="AA516" s="39" t="inlineStr">
        <is>
          <t>DESC175; DESC136</t>
        </is>
      </c>
      <c r="AB516" s="39" t="inlineStr">
        <is>
          <t>Estetoscopio; Tensiómetro c/estetoscopio Adulto</t>
        </is>
      </c>
      <c r="AC516" s="39" t="inlineStr">
        <is>
          <t>Cruce por nomenclatura SAP; Homologación por código Avain (master E-207)</t>
        </is>
      </c>
      <c r="AD516" s="39" t="inlineStr">
        <is>
          <t>Sí</t>
        </is>
      </c>
      <c r="AE516" s="39" t="inlineStr">
        <is>
          <t>2000016, 2000035</t>
        </is>
      </c>
      <c r="AF516" s="39" t="inlineStr">
        <is>
          <t>Sí</t>
        </is>
      </c>
      <c r="AG516" s="39" t="inlineStr">
        <is>
          <t>E-207</t>
        </is>
      </c>
      <c r="AH516" s="51" t="n">
        <v>5</v>
      </c>
      <c r="AI516" s="51">
        <f>Q516</f>
        <v/>
      </c>
      <c r="AJ516" s="51">
        <f>$AH516-$AI516</f>
        <v/>
      </c>
      <c r="AK516" s="52" t="n">
        <v>894.5</v>
      </c>
      <c r="AL516" s="52">
        <f>$AJ516*$AK516</f>
        <v/>
      </c>
      <c r="AM516" s="52">
        <f>$AI516*$AK516</f>
        <v/>
      </c>
      <c r="AN516" s="39" t="n"/>
      <c r="AO516" s="39" t="inlineStr">
        <is>
          <t>Varias denominaciones del inventario físico corresponden a este material SAP (DESC175 Estetoscopio; DESC136 Tensiómetro c/estetoscopio Adulto). Se sumaron las cantidades físicas. Homologación: confianza base Media + confianza SAP Alta → Media. Cruce por nomenclatura: similitud 0.83. El cruce SAP–Avain identificó 2 códigos SAP como posibles equivalentes del mismo ítem de Avain (2000016, 2000035). Se imputó al primero (lógica BUSCARV); requiere validación posterior.</t>
        </is>
      </c>
    </row>
    <row r="517">
      <c r="A517" s="5" t="inlineStr">
        <is>
          <t>2000039</t>
        </is>
      </c>
      <c r="B517" s="5" t="inlineStr">
        <is>
          <t>BOLSA DE RESUCITACION MANUAL (TIPO AMBU)</t>
        </is>
      </c>
      <c r="C517" s="5" t="n"/>
      <c r="D517" s="5" t="inlineStr">
        <is>
          <t>033</t>
        </is>
      </c>
      <c r="E517" s="5" t="inlineStr">
        <is>
          <t>ZDES</t>
        </is>
      </c>
      <c r="F517" s="5" t="inlineStr">
        <is>
          <t>1120</t>
        </is>
      </c>
      <c r="G517" s="5" t="inlineStr">
        <is>
          <t>2021</t>
        </is>
      </c>
      <c r="H517" s="5" t="inlineStr">
        <is>
          <t>C/U</t>
        </is>
      </c>
      <c r="I517" s="6" t="n">
        <v>5</v>
      </c>
      <c r="J517" s="6" t="n">
        <v>0</v>
      </c>
      <c r="K517" s="5" t="inlineStr">
        <is>
          <t>ARS</t>
        </is>
      </c>
      <c r="L517" s="48" t="n">
        <v>0</v>
      </c>
      <c r="M517" s="48" t="n">
        <v>70697.03999999999</v>
      </c>
      <c r="N517" s="5">
        <f>IFERROR(VLOOKUP(E517,[1]Total!$D$1:$M$446,10,0),0)</f>
        <v/>
      </c>
      <c r="O517" s="11">
        <f>M517/SUM($M$2:$M$679)</f>
        <v/>
      </c>
      <c r="P517" s="49">
        <f>IFERROR(M517/I517,0)</f>
        <v/>
      </c>
      <c r="Q517" s="50" t="n">
        <v>6</v>
      </c>
      <c r="R517" s="8">
        <f>I517-Q517</f>
        <v/>
      </c>
      <c r="S517" s="49">
        <f>$AK517*R517</f>
        <v/>
      </c>
      <c r="U517" s="39" t="inlineStr">
        <is>
          <t>Stock SAP</t>
        </is>
      </c>
      <c r="V517" s="39" t="inlineStr">
        <is>
          <t>Descartables</t>
        </is>
      </c>
      <c r="W517" s="39" t="inlineStr">
        <is>
          <t>Dentro del alcance</t>
        </is>
      </c>
      <c r="X517" s="37" t="inlineStr">
        <is>
          <t>Alta</t>
        </is>
      </c>
      <c r="Y517" s="39" t="inlineStr">
        <is>
          <t>Homologado – confianza Alta</t>
        </is>
      </c>
      <c r="Z517" s="37" t="inlineStr">
        <is>
          <t>Dar de alta en SAP</t>
        </is>
      </c>
      <c r="AA517" s="39" t="inlineStr">
        <is>
          <t>DESC27</t>
        </is>
      </c>
      <c r="AB517" s="39" t="inlineStr">
        <is>
          <t>Bolsa de Resucitación manual (tipo Ambú) con reservorio adulto</t>
        </is>
      </c>
      <c r="AC517" s="39" t="inlineStr">
        <is>
          <t>Cruce por nomenclatura SAP</t>
        </is>
      </c>
      <c r="AD517" s="39" t="inlineStr">
        <is>
          <t>No</t>
        </is>
      </c>
      <c r="AE517" s="39" t="n"/>
      <c r="AF517" s="39" t="inlineStr">
        <is>
          <t>Sí</t>
        </is>
      </c>
      <c r="AG517" s="39" t="n"/>
      <c r="AH517" s="51" t="n">
        <v>5</v>
      </c>
      <c r="AI517" s="51">
        <f>Q517</f>
        <v/>
      </c>
      <c r="AJ517" s="51">
        <f>$AH517-$AI517</f>
        <v/>
      </c>
      <c r="AK517" s="52" t="n">
        <v>14139.408</v>
      </c>
      <c r="AL517" s="52">
        <f>$AJ517*$AK517</f>
        <v/>
      </c>
      <c r="AM517" s="52">
        <f>$AI517*$AK517</f>
        <v/>
      </c>
      <c r="AN517" s="39" t="n"/>
      <c r="AO517" s="39" t="inlineStr">
        <is>
          <t>Cruce por nomenclatura: similitud 0.87.</t>
        </is>
      </c>
    </row>
    <row r="518">
      <c r="A518" s="5" t="inlineStr">
        <is>
          <t>2001794</t>
        </is>
      </c>
      <c r="B518" s="5" t="inlineStr">
        <is>
          <t>GUANTE EXAMINACION NITRILO CHICO</t>
        </is>
      </c>
      <c r="C518" s="5" t="inlineStr">
        <is>
          <t>IN24008615</t>
        </is>
      </c>
      <c r="D518" s="5" t="inlineStr">
        <is>
          <t>033</t>
        </is>
      </c>
      <c r="E518" s="5" t="inlineStr">
        <is>
          <t>ZDES</t>
        </is>
      </c>
      <c r="F518" s="5" t="inlineStr">
        <is>
          <t>1120</t>
        </is>
      </c>
      <c r="G518" s="5" t="inlineStr">
        <is>
          <t>2021</t>
        </is>
      </c>
      <c r="H518" s="5" t="inlineStr">
        <is>
          <t>C/U</t>
        </is>
      </c>
      <c r="I518" s="6" t="n">
        <v>5</v>
      </c>
      <c r="J518" s="6" t="n">
        <v>0</v>
      </c>
      <c r="K518" s="5" t="inlineStr">
        <is>
          <t>ARS</t>
        </is>
      </c>
      <c r="L518" s="48" t="n">
        <v>0</v>
      </c>
      <c r="M518" s="48" t="n">
        <v>27451.67</v>
      </c>
      <c r="N518" s="5">
        <f>IFERROR(VLOOKUP(E518,[1]Total!$D$1:$M$446,10,0),0)</f>
        <v/>
      </c>
      <c r="O518" s="11">
        <f>M518/SUM($M$2:$M$679)</f>
        <v/>
      </c>
      <c r="P518" s="49">
        <f>IFERROR(M518/I518,0)</f>
        <v/>
      </c>
      <c r="Q518" s="50" t="n"/>
      <c r="R518" s="8">
        <f>I518-Q518</f>
        <v/>
      </c>
      <c r="S518" s="49">
        <f>$AK518*R518</f>
        <v/>
      </c>
      <c r="U518" s="39" t="inlineStr">
        <is>
          <t>Stock SAP</t>
        </is>
      </c>
      <c r="V518" s="39" t="inlineStr">
        <is>
          <t>Descartables</t>
        </is>
      </c>
      <c r="W518" s="39" t="inlineStr">
        <is>
          <t>Dentro del alcance</t>
        </is>
      </c>
      <c r="X518" s="39" t="n"/>
      <c r="Y518" s="39" t="inlineStr">
        <is>
          <t>Sin recuento físico en el inventario de Avain</t>
        </is>
      </c>
      <c r="Z518" s="40" t="inlineStr">
        <is>
          <t>Sin recuento físico</t>
        </is>
      </c>
      <c r="AA518" s="39" t="n"/>
      <c r="AB518" s="39" t="n"/>
      <c r="AC518" s="39" t="n"/>
      <c r="AD518" s="39" t="n"/>
      <c r="AE518" s="39" t="n"/>
      <c r="AF518" s="39" t="n"/>
      <c r="AG518" s="39" t="n"/>
      <c r="AH518" s="51" t="n">
        <v>6</v>
      </c>
      <c r="AI518" s="51">
        <f>Q518</f>
        <v/>
      </c>
      <c r="AJ518" s="51">
        <f>$AH518-$AI518</f>
        <v/>
      </c>
      <c r="AK518" s="52" t="n">
        <v>5490.333333333333</v>
      </c>
      <c r="AL518" s="52">
        <f>$AJ518*$AK518</f>
        <v/>
      </c>
      <c r="AM518" s="52">
        <f>$AI518*$AK518</f>
        <v/>
      </c>
      <c r="AN518" s="39" t="n"/>
      <c r="AO518" s="39" t="inlineStr">
        <is>
          <t>El material ocupa 2 filas en la hoja 1120 SJ (lote/almacén). La cantidad SAP y la física de esta vista son el total del material.</t>
        </is>
      </c>
    </row>
    <row r="519">
      <c r="A519" s="5" t="inlineStr">
        <is>
          <t>2001910</t>
        </is>
      </c>
      <c r="B519" s="5" t="inlineStr">
        <is>
          <t>MATETIN PLASTICO 6BJAS C/APERTURA SUP</t>
        </is>
      </c>
      <c r="C519" s="5" t="n"/>
      <c r="D519" s="5" t="inlineStr">
        <is>
          <t>033</t>
        </is>
      </c>
      <c r="E519" s="5" t="inlineStr">
        <is>
          <t>ZDES</t>
        </is>
      </c>
      <c r="F519" s="5" t="inlineStr">
        <is>
          <t>1120</t>
        </is>
      </c>
      <c r="G519" s="5" t="inlineStr">
        <is>
          <t>2021</t>
        </is>
      </c>
      <c r="H519" s="5" t="inlineStr">
        <is>
          <t>C/U</t>
        </is>
      </c>
      <c r="I519" s="6" t="n">
        <v>5</v>
      </c>
      <c r="J519" s="6" t="n">
        <v>0</v>
      </c>
      <c r="K519" s="5" t="inlineStr">
        <is>
          <t>ARS</t>
        </is>
      </c>
      <c r="L519" s="48" t="n">
        <v>0</v>
      </c>
      <c r="M519" s="48" t="n">
        <v>497500</v>
      </c>
      <c r="N519" s="5">
        <f>IFERROR(VLOOKUP(E519,[1]Total!$D$1:$M$446,10,0),0)</f>
        <v/>
      </c>
      <c r="O519" s="11">
        <f>M519/SUM($M$2:$M$679)</f>
        <v/>
      </c>
      <c r="P519" s="49">
        <f>IFERROR(M519/I519,0)</f>
        <v/>
      </c>
      <c r="Q519" s="50" t="n"/>
      <c r="R519" s="8">
        <f>I519-Q519</f>
        <v/>
      </c>
      <c r="S519" s="49">
        <f>$AK519*R519</f>
        <v/>
      </c>
      <c r="U519" s="39" t="inlineStr">
        <is>
          <t>Stock SAP</t>
        </is>
      </c>
      <c r="V519" s="39" t="inlineStr">
        <is>
          <t>Descartables</t>
        </is>
      </c>
      <c r="W519" s="39" t="inlineStr">
        <is>
          <t>Dentro del alcance</t>
        </is>
      </c>
      <c r="X519" s="39" t="n"/>
      <c r="Y519" s="39" t="inlineStr">
        <is>
          <t>Sin recuento físico en el inventario de Avain</t>
        </is>
      </c>
      <c r="Z519" s="40" t="inlineStr">
        <is>
          <t>Sin recuento físico</t>
        </is>
      </c>
      <c r="AA519" s="39" t="n"/>
      <c r="AB519" s="39" t="n"/>
      <c r="AC519" s="39" t="n"/>
      <c r="AD519" s="39" t="n"/>
      <c r="AE519" s="39" t="n"/>
      <c r="AF519" s="39" t="n"/>
      <c r="AG519" s="39" t="n"/>
      <c r="AH519" s="51" t="n">
        <v>5</v>
      </c>
      <c r="AI519" s="51">
        <f>Q519</f>
        <v/>
      </c>
      <c r="AJ519" s="51">
        <f>$AH519-$AI519</f>
        <v/>
      </c>
      <c r="AK519" s="52" t="n">
        <v>99500</v>
      </c>
      <c r="AL519" s="52">
        <f>$AJ519*$AK519</f>
        <v/>
      </c>
      <c r="AM519" s="52">
        <f>$AI519*$AK519</f>
        <v/>
      </c>
      <c r="AN519" s="39" t="n"/>
      <c r="AO519" s="39" t="n"/>
    </row>
    <row r="520">
      <c r="A520" s="5" t="inlineStr">
        <is>
          <t>3000217</t>
        </is>
      </c>
      <c r="B520" s="5" t="inlineStr">
        <is>
          <t>BOTIN DE SEGURIDAD T38</t>
        </is>
      </c>
      <c r="C520" s="5" t="n"/>
      <c r="D520" s="5" t="inlineStr">
        <is>
          <t>INDU</t>
        </is>
      </c>
      <c r="E520" s="5" t="inlineStr">
        <is>
          <t>ZUNI</t>
        </is>
      </c>
      <c r="F520" s="5" t="inlineStr">
        <is>
          <t>1120</t>
        </is>
      </c>
      <c r="G520" s="5" t="inlineStr">
        <is>
          <t>2040</t>
        </is>
      </c>
      <c r="H520" s="5" t="inlineStr">
        <is>
          <t>C/U</t>
        </is>
      </c>
      <c r="I520" s="6" t="n">
        <v>5</v>
      </c>
      <c r="J520" s="6" t="n">
        <v>0</v>
      </c>
      <c r="K520" s="5" t="inlineStr">
        <is>
          <t>ARS</t>
        </is>
      </c>
      <c r="L520" s="48" t="n">
        <v>0</v>
      </c>
      <c r="M520" s="48" t="n">
        <v>559478.3100000001</v>
      </c>
      <c r="N520" s="5">
        <f>IFERROR(VLOOKUP(E520,[1]Total!$D$1:$M$446,10,0),0)</f>
        <v/>
      </c>
      <c r="O520" s="11">
        <f>M520/SUM($M$2:$M$679)</f>
        <v/>
      </c>
      <c r="P520" s="49">
        <f>IFERROR(M520/I520,0)</f>
        <v/>
      </c>
      <c r="Q520" s="50" t="n"/>
      <c r="R520" s="8">
        <f>I520-Q520</f>
        <v/>
      </c>
      <c r="S520" s="49">
        <f>$AK520*R520</f>
        <v/>
      </c>
      <c r="U520" s="39" t="inlineStr">
        <is>
          <t>Stock SAP</t>
        </is>
      </c>
      <c r="V520" s="39" t="inlineStr">
        <is>
          <t>Uniformes</t>
        </is>
      </c>
      <c r="W520" s="39" t="inlineStr">
        <is>
          <t>Fuera del alcance</t>
        </is>
      </c>
      <c r="X520" s="39" t="n"/>
      <c r="Y520" s="39" t="inlineStr">
        <is>
          <t>No aplica: uniformes, clasificación que el inventario físico de Farmacia no releva</t>
        </is>
      </c>
      <c r="Z520" s="40" t="inlineStr">
        <is>
          <t>Fuera del alcance del inventario físico</t>
        </is>
      </c>
      <c r="AA520" s="39" t="n"/>
      <c r="AB520" s="39" t="n"/>
      <c r="AC520" s="39" t="n"/>
      <c r="AD520" s="39" t="n"/>
      <c r="AE520" s="39" t="n"/>
      <c r="AF520" s="39" t="n"/>
      <c r="AG520" s="39" t="n"/>
      <c r="AH520" s="51" t="n">
        <v>5</v>
      </c>
      <c r="AI520" s="51">
        <f>Q520</f>
        <v/>
      </c>
      <c r="AJ520" s="51">
        <f>$AH520-$AI520</f>
        <v/>
      </c>
      <c r="AK520" s="52" t="n">
        <v>111895.662</v>
      </c>
      <c r="AL520" s="52">
        <f>$AJ520*$AK520</f>
        <v/>
      </c>
      <c r="AM520" s="52">
        <f>$AI520*$AK520</f>
        <v/>
      </c>
      <c r="AN520" s="39" t="n"/>
      <c r="AO520" s="39" t="n"/>
    </row>
    <row r="521">
      <c r="A521" s="5" t="inlineStr">
        <is>
          <t>3000219</t>
        </is>
      </c>
      <c r="B521" s="5" t="inlineStr">
        <is>
          <t>BOTIN DE SEGURIDAD T41</t>
        </is>
      </c>
      <c r="C521" s="5" t="n"/>
      <c r="D521" s="5" t="inlineStr">
        <is>
          <t>INDU</t>
        </is>
      </c>
      <c r="E521" s="5" t="inlineStr">
        <is>
          <t>ZUNI</t>
        </is>
      </c>
      <c r="F521" s="5" t="inlineStr">
        <is>
          <t>1120</t>
        </is>
      </c>
      <c r="G521" s="5" t="inlineStr">
        <is>
          <t>2040</t>
        </is>
      </c>
      <c r="H521" s="5" t="inlineStr">
        <is>
          <t>C/U</t>
        </is>
      </c>
      <c r="I521" s="6" t="n">
        <v>5</v>
      </c>
      <c r="J521" s="6" t="n">
        <v>0</v>
      </c>
      <c r="K521" s="5" t="inlineStr">
        <is>
          <t>ARS</t>
        </is>
      </c>
      <c r="L521" s="48" t="n">
        <v>0</v>
      </c>
      <c r="M521" s="48" t="n">
        <v>462903.44</v>
      </c>
      <c r="N521" s="5">
        <f>IFERROR(VLOOKUP(E521,[1]Total!$D$1:$M$446,10,0),0)</f>
        <v/>
      </c>
      <c r="O521" s="11">
        <f>M521/SUM($M$2:$M$679)</f>
        <v/>
      </c>
      <c r="P521" s="49">
        <f>IFERROR(M521/I521,0)</f>
        <v/>
      </c>
      <c r="Q521" s="50" t="n"/>
      <c r="R521" s="8">
        <f>I521-Q521</f>
        <v/>
      </c>
      <c r="S521" s="49">
        <f>$AK521*R521</f>
        <v/>
      </c>
      <c r="U521" s="39" t="inlineStr">
        <is>
          <t>Stock SAP</t>
        </is>
      </c>
      <c r="V521" s="39" t="inlineStr">
        <is>
          <t>Uniformes</t>
        </is>
      </c>
      <c r="W521" s="39" t="inlineStr">
        <is>
          <t>Fuera del alcance</t>
        </is>
      </c>
      <c r="X521" s="39" t="n"/>
      <c r="Y521" s="39" t="inlineStr">
        <is>
          <t>No aplica: uniformes, clasificación que el inventario físico de Farmacia no releva</t>
        </is>
      </c>
      <c r="Z521" s="40" t="inlineStr">
        <is>
          <t>Fuera del alcance del inventario físico</t>
        </is>
      </c>
      <c r="AA521" s="39" t="n"/>
      <c r="AB521" s="39" t="n"/>
      <c r="AC521" s="39" t="n"/>
      <c r="AD521" s="39" t="n"/>
      <c r="AE521" s="39" t="n"/>
      <c r="AF521" s="39" t="n"/>
      <c r="AG521" s="39" t="n"/>
      <c r="AH521" s="51" t="n">
        <v>5</v>
      </c>
      <c r="AI521" s="51">
        <f>Q521</f>
        <v/>
      </c>
      <c r="AJ521" s="51">
        <f>$AH521-$AI521</f>
        <v/>
      </c>
      <c r="AK521" s="52" t="n">
        <v>92580.68799999999</v>
      </c>
      <c r="AL521" s="52">
        <f>$AJ521*$AK521</f>
        <v/>
      </c>
      <c r="AM521" s="52">
        <f>$AI521*$AK521</f>
        <v/>
      </c>
      <c r="AN521" s="39" t="n"/>
      <c r="AO521" s="39" t="n"/>
    </row>
    <row r="522">
      <c r="A522" s="5" t="inlineStr">
        <is>
          <t>3000252</t>
        </is>
      </c>
      <c r="B522" s="5" t="inlineStr">
        <is>
          <t>BOTIN DE SEGURIDAD T40</t>
        </is>
      </c>
      <c r="C522" s="5" t="n"/>
      <c r="D522" s="5" t="inlineStr">
        <is>
          <t>INDU</t>
        </is>
      </c>
      <c r="E522" s="5" t="inlineStr">
        <is>
          <t>ZUNI</t>
        </is>
      </c>
      <c r="F522" s="5" t="inlineStr">
        <is>
          <t>1120</t>
        </is>
      </c>
      <c r="G522" s="5" t="inlineStr">
        <is>
          <t>2040</t>
        </is>
      </c>
      <c r="H522" s="5" t="inlineStr">
        <is>
          <t>C/U</t>
        </is>
      </c>
      <c r="I522" s="6" t="n">
        <v>5</v>
      </c>
      <c r="J522" s="6" t="n">
        <v>0</v>
      </c>
      <c r="K522" s="5" t="inlineStr">
        <is>
          <t>ARS</t>
        </is>
      </c>
      <c r="L522" s="48" t="n">
        <v>0</v>
      </c>
      <c r="M522" s="48" t="n">
        <v>564306.1899999999</v>
      </c>
      <c r="N522" s="5">
        <f>IFERROR(VLOOKUP(E522,[1]Total!$D$1:$M$446,10,0),0)</f>
        <v/>
      </c>
      <c r="O522" s="11">
        <f>M522/SUM($M$2:$M$679)</f>
        <v/>
      </c>
      <c r="P522" s="49">
        <f>IFERROR(M522/I522,0)</f>
        <v/>
      </c>
      <c r="Q522" s="50" t="n"/>
      <c r="R522" s="8">
        <f>I522-Q522</f>
        <v/>
      </c>
      <c r="S522" s="49">
        <f>$AK522*R522</f>
        <v/>
      </c>
      <c r="U522" s="39" t="inlineStr">
        <is>
          <t>Stock SAP</t>
        </is>
      </c>
      <c r="V522" s="39" t="inlineStr">
        <is>
          <t>Uniformes</t>
        </is>
      </c>
      <c r="W522" s="39" t="inlineStr">
        <is>
          <t>Fuera del alcance</t>
        </is>
      </c>
      <c r="X522" s="39" t="n"/>
      <c r="Y522" s="39" t="inlineStr">
        <is>
          <t>No aplica: uniformes, clasificación que el inventario físico de Farmacia no releva</t>
        </is>
      </c>
      <c r="Z522" s="40" t="inlineStr">
        <is>
          <t>Fuera del alcance del inventario físico</t>
        </is>
      </c>
      <c r="AA522" s="39" t="n"/>
      <c r="AB522" s="39" t="n"/>
      <c r="AC522" s="39" t="n"/>
      <c r="AD522" s="39" t="n"/>
      <c r="AE522" s="39" t="n"/>
      <c r="AF522" s="39" t="n"/>
      <c r="AG522" s="39" t="n"/>
      <c r="AH522" s="51" t="n">
        <v>5</v>
      </c>
      <c r="AI522" s="51">
        <f>Q522</f>
        <v/>
      </c>
      <c r="AJ522" s="51">
        <f>$AH522-$AI522</f>
        <v/>
      </c>
      <c r="AK522" s="52" t="n">
        <v>112861.238</v>
      </c>
      <c r="AL522" s="52">
        <f>$AJ522*$AK522</f>
        <v/>
      </c>
      <c r="AM522" s="52">
        <f>$AI522*$AK522</f>
        <v/>
      </c>
      <c r="AN522" s="39" t="n"/>
      <c r="AO522" s="39" t="n"/>
    </row>
    <row r="523">
      <c r="A523" s="5" t="inlineStr">
        <is>
          <t>3000526</t>
        </is>
      </c>
      <c r="B523" s="5" t="inlineStr">
        <is>
          <t>PROTECTOR AUDITIVO P/CASCO SORDINA</t>
        </is>
      </c>
      <c r="C523" s="5" t="n"/>
      <c r="D523" s="5" t="inlineStr">
        <is>
          <t>INDU</t>
        </is>
      </c>
      <c r="E523" s="5" t="inlineStr">
        <is>
          <t>ZUNI</t>
        </is>
      </c>
      <c r="F523" s="5" t="inlineStr">
        <is>
          <t>1120</t>
        </is>
      </c>
      <c r="G523" s="5" t="inlineStr">
        <is>
          <t>2040</t>
        </is>
      </c>
      <c r="H523" s="5" t="inlineStr">
        <is>
          <t>C/U</t>
        </is>
      </c>
      <c r="I523" s="6" t="n">
        <v>5</v>
      </c>
      <c r="J523" s="6" t="n">
        <v>0</v>
      </c>
      <c r="K523" s="5" t="inlineStr">
        <is>
          <t>ARS</t>
        </is>
      </c>
      <c r="L523" s="48" t="n">
        <v>0</v>
      </c>
      <c r="M523" s="48" t="n">
        <v>170892.4</v>
      </c>
      <c r="N523" s="5">
        <f>IFERROR(VLOOKUP(E523,[1]Total!$D$1:$M$446,10,0),0)</f>
        <v/>
      </c>
      <c r="O523" s="11">
        <f>M523/SUM($M$2:$M$679)</f>
        <v/>
      </c>
      <c r="P523" s="49">
        <f>IFERROR(M523/I523,0)</f>
        <v/>
      </c>
      <c r="Q523" s="50" t="n"/>
      <c r="R523" s="8">
        <f>I523-Q523</f>
        <v/>
      </c>
      <c r="S523" s="49">
        <f>$AK523*R523</f>
        <v/>
      </c>
      <c r="U523" s="39" t="inlineStr">
        <is>
          <t>Stock SAP</t>
        </is>
      </c>
      <c r="V523" s="39" t="inlineStr">
        <is>
          <t>Uniformes</t>
        </is>
      </c>
      <c r="W523" s="39" t="inlineStr">
        <is>
          <t>Fuera del alcance</t>
        </is>
      </c>
      <c r="X523" s="39" t="n"/>
      <c r="Y523" s="39" t="inlineStr">
        <is>
          <t>No aplica: uniformes, clasificación que el inventario físico de Farmacia no releva</t>
        </is>
      </c>
      <c r="Z523" s="40" t="inlineStr">
        <is>
          <t>Fuera del alcance del inventario físico</t>
        </is>
      </c>
      <c r="AA523" s="39" t="n"/>
      <c r="AB523" s="39" t="n"/>
      <c r="AC523" s="39" t="n"/>
      <c r="AD523" s="39" t="n"/>
      <c r="AE523" s="39" t="n"/>
      <c r="AF523" s="39" t="n"/>
      <c r="AG523" s="39" t="n"/>
      <c r="AH523" s="51" t="n">
        <v>5</v>
      </c>
      <c r="AI523" s="51">
        <f>Q523</f>
        <v/>
      </c>
      <c r="AJ523" s="51">
        <f>$AH523-$AI523</f>
        <v/>
      </c>
      <c r="AK523" s="52" t="n">
        <v>34178.48</v>
      </c>
      <c r="AL523" s="52">
        <f>$AJ523*$AK523</f>
        <v/>
      </c>
      <c r="AM523" s="52">
        <f>$AI523*$AK523</f>
        <v/>
      </c>
      <c r="AN523" s="39" t="n"/>
      <c r="AO523" s="39" t="n"/>
    </row>
    <row r="524">
      <c r="A524" s="5" t="inlineStr">
        <is>
          <t>3001218</t>
        </is>
      </c>
      <c r="B524" s="5" t="inlineStr">
        <is>
          <t>BOTAS CAÑA ALTA IMPERMEABLE TERM. T39</t>
        </is>
      </c>
      <c r="C524" s="5" t="n"/>
      <c r="D524" s="5" t="inlineStr">
        <is>
          <t>INDU</t>
        </is>
      </c>
      <c r="E524" s="5" t="inlineStr">
        <is>
          <t>ZUNI</t>
        </is>
      </c>
      <c r="F524" s="5" t="inlineStr">
        <is>
          <t>1120</t>
        </is>
      </c>
      <c r="G524" s="5" t="inlineStr">
        <is>
          <t>2040</t>
        </is>
      </c>
      <c r="H524" s="5" t="inlineStr">
        <is>
          <t>C/U</t>
        </is>
      </c>
      <c r="I524" s="6" t="n">
        <v>5</v>
      </c>
      <c r="J524" s="6" t="n">
        <v>0</v>
      </c>
      <c r="K524" s="5" t="inlineStr">
        <is>
          <t>ARS</t>
        </is>
      </c>
      <c r="L524" s="48" t="n">
        <v>0</v>
      </c>
      <c r="M524" s="48" t="n">
        <v>893910.25</v>
      </c>
      <c r="N524" s="5">
        <f>IFERROR(VLOOKUP(E524,[1]Total!$D$1:$M$446,10,0),0)</f>
        <v/>
      </c>
      <c r="O524" s="11">
        <f>M524/SUM($M$2:$M$679)</f>
        <v/>
      </c>
      <c r="P524" s="49">
        <f>IFERROR(M524/I524,0)</f>
        <v/>
      </c>
      <c r="Q524" s="50" t="n"/>
      <c r="R524" s="8">
        <f>I524-Q524</f>
        <v/>
      </c>
      <c r="S524" s="49">
        <f>$AK524*R524</f>
        <v/>
      </c>
      <c r="U524" s="39" t="inlineStr">
        <is>
          <t>Stock SAP</t>
        </is>
      </c>
      <c r="V524" s="39" t="inlineStr">
        <is>
          <t>Uniformes</t>
        </is>
      </c>
      <c r="W524" s="39" t="inlineStr">
        <is>
          <t>Fuera del alcance</t>
        </is>
      </c>
      <c r="X524" s="39" t="n"/>
      <c r="Y524" s="39" t="inlineStr">
        <is>
          <t>No aplica: uniformes, clasificación que el inventario físico de Farmacia no releva</t>
        </is>
      </c>
      <c r="Z524" s="40" t="inlineStr">
        <is>
          <t>Fuera del alcance del inventario físico</t>
        </is>
      </c>
      <c r="AA524" s="39" t="n"/>
      <c r="AB524" s="39" t="n"/>
      <c r="AC524" s="39" t="n"/>
      <c r="AD524" s="39" t="n"/>
      <c r="AE524" s="39" t="n"/>
      <c r="AF524" s="39" t="n"/>
      <c r="AG524" s="39" t="n"/>
      <c r="AH524" s="51" t="n">
        <v>5</v>
      </c>
      <c r="AI524" s="51">
        <f>Q524</f>
        <v/>
      </c>
      <c r="AJ524" s="51">
        <f>$AH524-$AI524</f>
        <v/>
      </c>
      <c r="AK524" s="52" t="n">
        <v>178782.05</v>
      </c>
      <c r="AL524" s="52">
        <f>$AJ524*$AK524</f>
        <v/>
      </c>
      <c r="AM524" s="52">
        <f>$AI524*$AK524</f>
        <v/>
      </c>
      <c r="AN524" s="39" t="n"/>
      <c r="AO524" s="39" t="n"/>
    </row>
    <row r="525">
      <c r="A525" s="5" t="inlineStr">
        <is>
          <t>3001222</t>
        </is>
      </c>
      <c r="B525" s="5" t="inlineStr">
        <is>
          <t>BOTAS CAÑA ALTA IMPERMEABLE TERM. T43</t>
        </is>
      </c>
      <c r="C525" s="5" t="n"/>
      <c r="D525" s="5" t="inlineStr">
        <is>
          <t>INDU</t>
        </is>
      </c>
      <c r="E525" s="5" t="inlineStr">
        <is>
          <t>ZUNI</t>
        </is>
      </c>
      <c r="F525" s="5" t="inlineStr">
        <is>
          <t>1120</t>
        </is>
      </c>
      <c r="G525" s="5" t="inlineStr">
        <is>
          <t>2040</t>
        </is>
      </c>
      <c r="H525" s="5" t="inlineStr">
        <is>
          <t>C/U</t>
        </is>
      </c>
      <c r="I525" s="6" t="n">
        <v>5</v>
      </c>
      <c r="J525" s="6" t="n">
        <v>0</v>
      </c>
      <c r="K525" s="5" t="inlineStr">
        <is>
          <t>ARS</t>
        </is>
      </c>
      <c r="L525" s="48" t="n">
        <v>0</v>
      </c>
      <c r="M525" s="48" t="n">
        <v>1010993.75</v>
      </c>
      <c r="N525" s="5">
        <f>IFERROR(VLOOKUP(E525,[1]Total!$D$1:$M$446,10,0),0)</f>
        <v/>
      </c>
      <c r="O525" s="11">
        <f>M525/SUM($M$2:$M$679)</f>
        <v/>
      </c>
      <c r="P525" s="49">
        <f>IFERROR(M525/I525,0)</f>
        <v/>
      </c>
      <c r="Q525" s="50" t="n"/>
      <c r="R525" s="8">
        <f>I525-Q525</f>
        <v/>
      </c>
      <c r="S525" s="49">
        <f>$AK525*R525</f>
        <v/>
      </c>
      <c r="U525" s="39" t="inlineStr">
        <is>
          <t>Stock SAP</t>
        </is>
      </c>
      <c r="V525" s="39" t="inlineStr">
        <is>
          <t>Uniformes</t>
        </is>
      </c>
      <c r="W525" s="39" t="inlineStr">
        <is>
          <t>Fuera del alcance</t>
        </is>
      </c>
      <c r="X525" s="39" t="n"/>
      <c r="Y525" s="39" t="inlineStr">
        <is>
          <t>No aplica: uniformes, clasificación que el inventario físico de Farmacia no releva</t>
        </is>
      </c>
      <c r="Z525" s="40" t="inlineStr">
        <is>
          <t>Fuera del alcance del inventario físico</t>
        </is>
      </c>
      <c r="AA525" s="39" t="n"/>
      <c r="AB525" s="39" t="n"/>
      <c r="AC525" s="39" t="n"/>
      <c r="AD525" s="39" t="n"/>
      <c r="AE525" s="39" t="n"/>
      <c r="AF525" s="39" t="n"/>
      <c r="AG525" s="39" t="n"/>
      <c r="AH525" s="51" t="n">
        <v>5</v>
      </c>
      <c r="AI525" s="51">
        <f>Q525</f>
        <v/>
      </c>
      <c r="AJ525" s="51">
        <f>$AH525-$AI525</f>
        <v/>
      </c>
      <c r="AK525" s="52" t="n">
        <v>202198.75</v>
      </c>
      <c r="AL525" s="52">
        <f>$AJ525*$AK525</f>
        <v/>
      </c>
      <c r="AM525" s="52">
        <f>$AI525*$AK525</f>
        <v/>
      </c>
      <c r="AN525" s="39" t="n"/>
      <c r="AO525" s="39" t="n"/>
    </row>
    <row r="526">
      <c r="A526" s="5" t="inlineStr">
        <is>
          <t>3001436</t>
        </is>
      </c>
      <c r="B526" s="5" t="inlineStr">
        <is>
          <t>CHOMBA NEGRA L</t>
        </is>
      </c>
      <c r="C526" s="5" t="n"/>
      <c r="D526" s="5" t="inlineStr">
        <is>
          <t>INDU</t>
        </is>
      </c>
      <c r="E526" s="5" t="inlineStr">
        <is>
          <t>ZUNI</t>
        </is>
      </c>
      <c r="F526" s="5" t="inlineStr">
        <is>
          <t>1120</t>
        </is>
      </c>
      <c r="G526" s="5" t="inlineStr">
        <is>
          <t>2040</t>
        </is>
      </c>
      <c r="H526" s="5" t="inlineStr">
        <is>
          <t>C/U</t>
        </is>
      </c>
      <c r="I526" s="6" t="n">
        <v>5</v>
      </c>
      <c r="J526" s="6" t="n">
        <v>0</v>
      </c>
      <c r="K526" s="5" t="inlineStr">
        <is>
          <t>ARS</t>
        </is>
      </c>
      <c r="L526" s="48" t="n">
        <v>0</v>
      </c>
      <c r="M526" s="48" t="n">
        <v>64589.81</v>
      </c>
      <c r="N526" s="5">
        <f>IFERROR(VLOOKUP(E526,[1]Total!$D$1:$M$446,10,0),0)</f>
        <v/>
      </c>
      <c r="O526" s="11">
        <f>M526/SUM($M$2:$M$679)</f>
        <v/>
      </c>
      <c r="P526" s="49">
        <f>IFERROR(M526/I526,0)</f>
        <v/>
      </c>
      <c r="Q526" s="50" t="n"/>
      <c r="R526" s="8">
        <f>I526-Q526</f>
        <v/>
      </c>
      <c r="S526" s="49">
        <f>$AK526*R526</f>
        <v/>
      </c>
      <c r="U526" s="39" t="inlineStr">
        <is>
          <t>Stock SAP</t>
        </is>
      </c>
      <c r="V526" s="39" t="inlineStr">
        <is>
          <t>Uniformes</t>
        </is>
      </c>
      <c r="W526" s="39" t="inlineStr">
        <is>
          <t>Fuera del alcance</t>
        </is>
      </c>
      <c r="X526" s="39" t="n"/>
      <c r="Y526" s="39" t="inlineStr">
        <is>
          <t>No aplica: uniformes, clasificación que el inventario físico de Farmacia no releva</t>
        </is>
      </c>
      <c r="Z526" s="40" t="inlineStr">
        <is>
          <t>Fuera del alcance del inventario físico</t>
        </is>
      </c>
      <c r="AA526" s="39" t="n"/>
      <c r="AB526" s="39" t="n"/>
      <c r="AC526" s="39" t="n"/>
      <c r="AD526" s="39" t="n"/>
      <c r="AE526" s="39" t="n"/>
      <c r="AF526" s="39" t="n"/>
      <c r="AG526" s="39" t="n"/>
      <c r="AH526" s="51" t="n">
        <v>5</v>
      </c>
      <c r="AI526" s="51">
        <f>Q526</f>
        <v/>
      </c>
      <c r="AJ526" s="51">
        <f>$AH526-$AI526</f>
        <v/>
      </c>
      <c r="AK526" s="52" t="n">
        <v>12917.962</v>
      </c>
      <c r="AL526" s="52">
        <f>$AJ526*$AK526</f>
        <v/>
      </c>
      <c r="AM526" s="52">
        <f>$AI526*$AK526</f>
        <v/>
      </c>
      <c r="AN526" s="39" t="n"/>
      <c r="AO526" s="39" t="n"/>
    </row>
    <row r="527">
      <c r="A527" s="5" t="inlineStr">
        <is>
          <t>3001460</t>
        </is>
      </c>
      <c r="B527" s="5" t="inlineStr">
        <is>
          <t>CONJUNTO PRIMERA PIEL S</t>
        </is>
      </c>
      <c r="C527" s="5" t="n"/>
      <c r="D527" s="5" t="inlineStr">
        <is>
          <t>INDU</t>
        </is>
      </c>
      <c r="E527" s="5" t="inlineStr">
        <is>
          <t>ZUNI</t>
        </is>
      </c>
      <c r="F527" s="5" t="inlineStr">
        <is>
          <t>1120</t>
        </is>
      </c>
      <c r="G527" s="5" t="inlineStr">
        <is>
          <t>2040</t>
        </is>
      </c>
      <c r="H527" s="5" t="inlineStr">
        <is>
          <t>C/U</t>
        </is>
      </c>
      <c r="I527" s="6" t="n">
        <v>5</v>
      </c>
      <c r="J527" s="6" t="n">
        <v>0</v>
      </c>
      <c r="K527" s="5" t="inlineStr">
        <is>
          <t>ARS</t>
        </is>
      </c>
      <c r="L527" s="48" t="n">
        <v>0</v>
      </c>
      <c r="M527" s="48" t="n">
        <v>110483.15</v>
      </c>
      <c r="N527" s="5">
        <f>IFERROR(VLOOKUP(E527,[1]Total!$D$1:$M$446,10,0),0)</f>
        <v/>
      </c>
      <c r="O527" s="11">
        <f>M527/SUM($M$2:$M$679)</f>
        <v/>
      </c>
      <c r="P527" s="49">
        <f>IFERROR(M527/I527,0)</f>
        <v/>
      </c>
      <c r="Q527" s="50" t="n"/>
      <c r="R527" s="8">
        <f>I527-Q527</f>
        <v/>
      </c>
      <c r="S527" s="49">
        <f>$AK527*R527</f>
        <v/>
      </c>
      <c r="U527" s="39" t="inlineStr">
        <is>
          <t>Stock SAP</t>
        </is>
      </c>
      <c r="V527" s="39" t="inlineStr">
        <is>
          <t>Uniformes</t>
        </is>
      </c>
      <c r="W527" s="39" t="inlineStr">
        <is>
          <t>Fuera del alcance</t>
        </is>
      </c>
      <c r="X527" s="39" t="n"/>
      <c r="Y527" s="39" t="inlineStr">
        <is>
          <t>No aplica: uniformes, clasificación que el inventario físico de Farmacia no releva</t>
        </is>
      </c>
      <c r="Z527" s="40" t="inlineStr">
        <is>
          <t>Fuera del alcance del inventario físico</t>
        </is>
      </c>
      <c r="AA527" s="39" t="n"/>
      <c r="AB527" s="39" t="n"/>
      <c r="AC527" s="39" t="n"/>
      <c r="AD527" s="39" t="n"/>
      <c r="AE527" s="39" t="n"/>
      <c r="AF527" s="39" t="n"/>
      <c r="AG527" s="39" t="n"/>
      <c r="AH527" s="51" t="n">
        <v>5</v>
      </c>
      <c r="AI527" s="51">
        <f>Q527</f>
        <v/>
      </c>
      <c r="AJ527" s="51">
        <f>$AH527-$AI527</f>
        <v/>
      </c>
      <c r="AK527" s="52" t="n">
        <v>22096.63</v>
      </c>
      <c r="AL527" s="52">
        <f>$AJ527*$AK527</f>
        <v/>
      </c>
      <c r="AM527" s="52">
        <f>$AI527*$AK527</f>
        <v/>
      </c>
      <c r="AN527" s="39" t="n"/>
      <c r="AO527" s="39" t="n"/>
    </row>
    <row r="528">
      <c r="A528" s="5" t="inlineStr">
        <is>
          <t>3001461</t>
        </is>
      </c>
      <c r="B528" s="5" t="inlineStr">
        <is>
          <t>CONJUNTO PRIMERA PIEL M</t>
        </is>
      </c>
      <c r="C528" s="5" t="n"/>
      <c r="D528" s="5" t="inlineStr">
        <is>
          <t>INDU</t>
        </is>
      </c>
      <c r="E528" s="5" t="inlineStr">
        <is>
          <t>ZUNI</t>
        </is>
      </c>
      <c r="F528" s="5" t="inlineStr">
        <is>
          <t>1120</t>
        </is>
      </c>
      <c r="G528" s="5" t="inlineStr">
        <is>
          <t>2040</t>
        </is>
      </c>
      <c r="H528" s="5" t="inlineStr">
        <is>
          <t>C/U</t>
        </is>
      </c>
      <c r="I528" s="6" t="n">
        <v>5</v>
      </c>
      <c r="J528" s="6" t="n">
        <v>0</v>
      </c>
      <c r="K528" s="5" t="inlineStr">
        <is>
          <t>ARS</t>
        </is>
      </c>
      <c r="L528" s="48" t="n">
        <v>0</v>
      </c>
      <c r="M528" s="48" t="n">
        <v>104658.4</v>
      </c>
      <c r="N528" s="5">
        <f>IFERROR(VLOOKUP(E528,[1]Total!$D$1:$M$446,10,0),0)</f>
        <v/>
      </c>
      <c r="O528" s="11">
        <f>M528/SUM($M$2:$M$679)</f>
        <v/>
      </c>
      <c r="P528" s="49">
        <f>IFERROR(M528/I528,0)</f>
        <v/>
      </c>
      <c r="Q528" s="50" t="n"/>
      <c r="R528" s="8">
        <f>I528-Q528</f>
        <v/>
      </c>
      <c r="S528" s="49">
        <f>$AK528*R528</f>
        <v/>
      </c>
      <c r="U528" s="39" t="inlineStr">
        <is>
          <t>Stock SAP</t>
        </is>
      </c>
      <c r="V528" s="39" t="inlineStr">
        <is>
          <t>Uniformes</t>
        </is>
      </c>
      <c r="W528" s="39" t="inlineStr">
        <is>
          <t>Fuera del alcance</t>
        </is>
      </c>
      <c r="X528" s="39" t="n"/>
      <c r="Y528" s="39" t="inlineStr">
        <is>
          <t>No aplica: uniformes, clasificación que el inventario físico de Farmacia no releva</t>
        </is>
      </c>
      <c r="Z528" s="40" t="inlineStr">
        <is>
          <t>Fuera del alcance del inventario físico</t>
        </is>
      </c>
      <c r="AA528" s="39" t="n"/>
      <c r="AB528" s="39" t="n"/>
      <c r="AC528" s="39" t="n"/>
      <c r="AD528" s="39" t="n"/>
      <c r="AE528" s="39" t="n"/>
      <c r="AF528" s="39" t="n"/>
      <c r="AG528" s="39" t="n"/>
      <c r="AH528" s="51" t="n">
        <v>5</v>
      </c>
      <c r="AI528" s="51">
        <f>Q528</f>
        <v/>
      </c>
      <c r="AJ528" s="51">
        <f>$AH528-$AI528</f>
        <v/>
      </c>
      <c r="AK528" s="52" t="n">
        <v>20931.68</v>
      </c>
      <c r="AL528" s="52">
        <f>$AJ528*$AK528</f>
        <v/>
      </c>
      <c r="AM528" s="52">
        <f>$AI528*$AK528</f>
        <v/>
      </c>
      <c r="AN528" s="39" t="n"/>
      <c r="AO528" s="39" t="n"/>
    </row>
    <row r="529">
      <c r="A529" s="5" t="inlineStr">
        <is>
          <t>1000112</t>
        </is>
      </c>
      <c r="B529" s="5" t="inlineStr">
        <is>
          <t>SOLUCION FISIOLOGICA X 100ML</t>
        </is>
      </c>
      <c r="C529" s="5" t="inlineStr">
        <is>
          <t>00000</t>
        </is>
      </c>
      <c r="D529" s="5" t="inlineStr">
        <is>
          <t>033</t>
        </is>
      </c>
      <c r="E529" s="5" t="inlineStr">
        <is>
          <t>ZMED</t>
        </is>
      </c>
      <c r="F529" s="5" t="inlineStr">
        <is>
          <t>1120</t>
        </is>
      </c>
      <c r="G529" s="5" t="inlineStr">
        <is>
          <t>2021</t>
        </is>
      </c>
      <c r="H529" s="5" t="inlineStr">
        <is>
          <t>C/U</t>
        </is>
      </c>
      <c r="I529" s="6" t="n">
        <v>4</v>
      </c>
      <c r="J529" s="6" t="n">
        <v>0</v>
      </c>
      <c r="K529" s="5" t="inlineStr">
        <is>
          <t>ARS</t>
        </is>
      </c>
      <c r="L529" s="48" t="n">
        <v>0</v>
      </c>
      <c r="M529" s="48" t="n">
        <v>2832.2</v>
      </c>
      <c r="N529" s="5">
        <f>IFERROR(VLOOKUP(E529,[1]Total!$D$1:$M$446,10,0),0)</f>
        <v/>
      </c>
      <c r="O529" s="11">
        <f>M529/SUM($M$2:$M$679)</f>
        <v/>
      </c>
      <c r="P529" s="49">
        <f>IFERROR(M529/I529,0)</f>
        <v/>
      </c>
      <c r="Q529" s="50" t="n">
        <v>4</v>
      </c>
      <c r="R529" s="8">
        <f>I529-Q529</f>
        <v/>
      </c>
      <c r="S529" s="49">
        <f>$AK529*R529</f>
        <v/>
      </c>
      <c r="U529" s="39" t="inlineStr">
        <is>
          <t>Stock SAP</t>
        </is>
      </c>
      <c r="V529" s="39" t="inlineStr">
        <is>
          <t>Medicamentos</t>
        </is>
      </c>
      <c r="W529" s="39" t="inlineStr">
        <is>
          <t>Dentro del alcance</t>
        </is>
      </c>
      <c r="X529" s="38" t="inlineStr">
        <is>
          <t>Baja</t>
        </is>
      </c>
      <c r="Y529" s="39" t="inlineStr">
        <is>
          <t>Homologado – confianza Baja – pendiente de validación</t>
        </is>
      </c>
      <c r="Z529" s="43" t="inlineStr">
        <is>
          <t>Sin diferencia</t>
        </is>
      </c>
      <c r="AA529" s="39" t="inlineStr">
        <is>
          <t>MED167</t>
        </is>
      </c>
      <c r="AB529" s="39" t="inlineStr">
        <is>
          <t>Solucion Fisiologica 100ml Gotero</t>
        </is>
      </c>
      <c r="AC529" s="39" t="inlineStr">
        <is>
          <t>Cruce por nomenclatura SAP</t>
        </is>
      </c>
      <c r="AD529" s="39" t="inlineStr">
        <is>
          <t>No</t>
        </is>
      </c>
      <c r="AE529" s="39" t="n"/>
      <c r="AF529" s="39" t="inlineStr">
        <is>
          <t>No</t>
        </is>
      </c>
      <c r="AG529" s="39" t="n"/>
      <c r="AH529" s="51" t="n">
        <v>4</v>
      </c>
      <c r="AI529" s="51">
        <f>Q529</f>
        <v/>
      </c>
      <c r="AJ529" s="51">
        <f>$AH529-$AI529</f>
        <v/>
      </c>
      <c r="AK529" s="52" t="n">
        <v>708.05</v>
      </c>
      <c r="AL529" s="52">
        <f>$AJ529*$AK529</f>
        <v/>
      </c>
      <c r="AM529" s="52">
        <f>$AI529*$AK529</f>
        <v/>
      </c>
      <c r="AN529" s="39" t="n"/>
      <c r="AO529" s="39" t="inlineStr">
        <is>
          <t>Cruce por nomenclatura: dosis coincide; similitud 0.86.</t>
        </is>
      </c>
    </row>
    <row r="530">
      <c r="A530" s="5" t="inlineStr">
        <is>
          <t>1000351</t>
        </is>
      </c>
      <c r="B530" s="5" t="inlineStr">
        <is>
          <t>DICLOFENACSODICO75mg+VITB 12+BETAMETASON</t>
        </is>
      </c>
      <c r="C530" s="5" t="inlineStr">
        <is>
          <t>104919</t>
        </is>
      </c>
      <c r="D530" s="5" t="inlineStr">
        <is>
          <t>033</t>
        </is>
      </c>
      <c r="E530" s="5" t="inlineStr">
        <is>
          <t>ZMED</t>
        </is>
      </c>
      <c r="F530" s="5" t="inlineStr">
        <is>
          <t>1120</t>
        </is>
      </c>
      <c r="G530" s="5" t="inlineStr">
        <is>
          <t>2021</t>
        </is>
      </c>
      <c r="H530" s="5" t="inlineStr">
        <is>
          <t>C/U</t>
        </is>
      </c>
      <c r="I530" s="6" t="n">
        <v>4</v>
      </c>
      <c r="J530" s="6" t="n">
        <v>0</v>
      </c>
      <c r="K530" s="5" t="inlineStr">
        <is>
          <t>ARS</t>
        </is>
      </c>
      <c r="L530" s="48" t="n">
        <v>0</v>
      </c>
      <c r="M530" s="48" t="n">
        <v>20494.12</v>
      </c>
      <c r="N530" s="5">
        <f>IFERROR(VLOOKUP(E530,[1]Total!$D$1:$M$446,10,0),0)</f>
        <v/>
      </c>
      <c r="O530" s="11">
        <f>M530/SUM($M$2:$M$679)</f>
        <v/>
      </c>
      <c r="P530" s="49">
        <f>IFERROR(M530/I530,0)</f>
        <v/>
      </c>
      <c r="Q530" s="50" t="n"/>
      <c r="R530" s="8">
        <f>I530-Q530</f>
        <v/>
      </c>
      <c r="S530" s="49">
        <f>$AK530*R530</f>
        <v/>
      </c>
      <c r="U530" s="39" t="inlineStr">
        <is>
          <t>Stock SAP</t>
        </is>
      </c>
      <c r="V530" s="39" t="inlineStr">
        <is>
          <t>Medicamentos</t>
        </is>
      </c>
      <c r="W530" s="39" t="inlineStr">
        <is>
          <t>Dentro del alcance</t>
        </is>
      </c>
      <c r="X530" s="39" t="n"/>
      <c r="Y530" s="39" t="inlineStr">
        <is>
          <t>Sin recuento físico en el inventario de Avain</t>
        </is>
      </c>
      <c r="Z530" s="40" t="inlineStr">
        <is>
          <t>Sin recuento físico</t>
        </is>
      </c>
      <c r="AA530" s="39" t="n"/>
      <c r="AB530" s="39" t="n"/>
      <c r="AC530" s="39" t="n"/>
      <c r="AD530" s="39" t="n"/>
      <c r="AE530" s="39" t="n"/>
      <c r="AF530" s="39" t="n"/>
      <c r="AG530" s="39" t="n"/>
      <c r="AH530" s="51" t="n"/>
      <c r="AI530" s="51" t="n"/>
      <c r="AJ530" s="51" t="n"/>
      <c r="AK530" s="52" t="n">
        <v>5123.529411764706</v>
      </c>
      <c r="AL530" s="52" t="n"/>
      <c r="AM530" s="52" t="n"/>
      <c r="AN530" s="39" t="n"/>
      <c r="AO530" s="39" t="inlineStr">
        <is>
          <t>El material ocupa 2 filas en la hoja 1120 SJ (lote/almacén). La cantidad SAP y la física de esta vista son el total del material.</t>
        </is>
      </c>
    </row>
    <row r="531">
      <c r="A531" s="5" t="inlineStr">
        <is>
          <t>1000567</t>
        </is>
      </c>
      <c r="B531" s="5" t="inlineStr">
        <is>
          <t>CLINDAMICINA 100MG</t>
        </is>
      </c>
      <c r="C531" s="5" t="inlineStr">
        <is>
          <t>NK005</t>
        </is>
      </c>
      <c r="D531" s="5" t="inlineStr">
        <is>
          <t>033</t>
        </is>
      </c>
      <c r="E531" s="5" t="inlineStr">
        <is>
          <t>ZMED</t>
        </is>
      </c>
      <c r="F531" s="5" t="inlineStr">
        <is>
          <t>1120</t>
        </is>
      </c>
      <c r="G531" s="5" t="inlineStr">
        <is>
          <t>2021</t>
        </is>
      </c>
      <c r="H531" s="5" t="inlineStr">
        <is>
          <t>C/U</t>
        </is>
      </c>
      <c r="I531" s="6" t="n">
        <v>4</v>
      </c>
      <c r="J531" s="6" t="n">
        <v>0</v>
      </c>
      <c r="K531" s="5" t="inlineStr">
        <is>
          <t>ARS</t>
        </is>
      </c>
      <c r="L531" s="48" t="n">
        <v>0</v>
      </c>
      <c r="M531" s="48" t="n">
        <v>11314</v>
      </c>
      <c r="N531" s="5">
        <f>IFERROR(VLOOKUP(E531,[1]Total!$D$1:$M$446,10,0),0)</f>
        <v/>
      </c>
      <c r="O531" s="11">
        <f>M531/SUM($M$2:$M$679)</f>
        <v/>
      </c>
      <c r="P531" s="49">
        <f>IFERROR(M531/I531,0)</f>
        <v/>
      </c>
      <c r="Q531" s="50" t="n"/>
      <c r="R531" s="8">
        <f>I531-Q531</f>
        <v/>
      </c>
      <c r="S531" s="49">
        <f>$AK531*R531</f>
        <v/>
      </c>
      <c r="U531" s="39" t="inlineStr">
        <is>
          <t>Stock SAP</t>
        </is>
      </c>
      <c r="V531" s="39" t="inlineStr">
        <is>
          <t>Medicamentos</t>
        </is>
      </c>
      <c r="W531" s="39" t="inlineStr">
        <is>
          <t>Dentro del alcance</t>
        </is>
      </c>
      <c r="X531" s="39" t="n"/>
      <c r="Y531" s="39" t="inlineStr">
        <is>
          <t>Sin recuento físico en el inventario de Avain</t>
        </is>
      </c>
      <c r="Z531" s="40" t="inlineStr">
        <is>
          <t>Sin recuento físico</t>
        </is>
      </c>
      <c r="AA531" s="39" t="n"/>
      <c r="AB531" s="39" t="n"/>
      <c r="AC531" s="39" t="n"/>
      <c r="AD531" s="39" t="n"/>
      <c r="AE531" s="39" t="n"/>
      <c r="AF531" s="39" t="n"/>
      <c r="AG531" s="39" t="n"/>
      <c r="AH531" s="51" t="n">
        <v>4</v>
      </c>
      <c r="AI531" s="51">
        <f>Q531</f>
        <v/>
      </c>
      <c r="AJ531" s="51">
        <f>$AH531-$AI531</f>
        <v/>
      </c>
      <c r="AK531" s="52" t="n">
        <v>2828.5</v>
      </c>
      <c r="AL531" s="52">
        <f>$AJ531*$AK531</f>
        <v/>
      </c>
      <c r="AM531" s="52">
        <f>$AI531*$AK531</f>
        <v/>
      </c>
      <c r="AN531" s="39" t="n"/>
      <c r="AO531" s="39" t="n"/>
    </row>
    <row r="532">
      <c r="A532" s="5" t="inlineStr">
        <is>
          <t>1000665</t>
        </is>
      </c>
      <c r="B532" s="5" t="inlineStr">
        <is>
          <t>CLOTRIMAZOL CREMA</t>
        </is>
      </c>
      <c r="C532" s="5" t="inlineStr">
        <is>
          <t>92036</t>
        </is>
      </c>
      <c r="D532" s="5" t="inlineStr">
        <is>
          <t>033</t>
        </is>
      </c>
      <c r="E532" s="5" t="inlineStr">
        <is>
          <t>ZMED</t>
        </is>
      </c>
      <c r="F532" s="5" t="inlineStr">
        <is>
          <t>1120</t>
        </is>
      </c>
      <c r="G532" s="5" t="inlineStr">
        <is>
          <t>2021</t>
        </is>
      </c>
      <c r="H532" s="5" t="inlineStr">
        <is>
          <t>C/U</t>
        </is>
      </c>
      <c r="I532" s="6" t="n">
        <v>4</v>
      </c>
      <c r="J532" s="6" t="n">
        <v>0</v>
      </c>
      <c r="K532" s="5" t="inlineStr">
        <is>
          <t>ARS</t>
        </is>
      </c>
      <c r="L532" s="48" t="n">
        <v>0</v>
      </c>
      <c r="M532" s="48" t="n">
        <v>12484.22</v>
      </c>
      <c r="N532" s="5">
        <f>IFERROR(VLOOKUP(E532,[1]Total!$D$1:$M$446,10,0),0)</f>
        <v/>
      </c>
      <c r="O532" s="11">
        <f>M532/SUM($M$2:$M$679)</f>
        <v/>
      </c>
      <c r="P532" s="49">
        <f>IFERROR(M532/I532,0)</f>
        <v/>
      </c>
      <c r="Q532" s="50" t="n"/>
      <c r="R532" s="8">
        <f>I532-Q532</f>
        <v/>
      </c>
      <c r="S532" s="49">
        <f>$AK532*R532</f>
        <v/>
      </c>
      <c r="U532" s="39" t="inlineStr">
        <is>
          <t>Stock SAP</t>
        </is>
      </c>
      <c r="V532" s="39" t="inlineStr">
        <is>
          <t>Medicamentos</t>
        </is>
      </c>
      <c r="W532" s="39" t="inlineStr">
        <is>
          <t>Dentro del alcance</t>
        </is>
      </c>
      <c r="X532" s="39" t="n"/>
      <c r="Y532" s="39" t="inlineStr">
        <is>
          <t>Sin recuento físico en el inventario de Avain</t>
        </is>
      </c>
      <c r="Z532" s="40" t="inlineStr">
        <is>
          <t>Sin recuento físico</t>
        </is>
      </c>
      <c r="AA532" s="39" t="n"/>
      <c r="AB532" s="39" t="n"/>
      <c r="AC532" s="39" t="n"/>
      <c r="AD532" s="39" t="n"/>
      <c r="AE532" s="39" t="n"/>
      <c r="AF532" s="39" t="n"/>
      <c r="AG532" s="39" t="n"/>
      <c r="AH532" s="51" t="n"/>
      <c r="AI532" s="51" t="n"/>
      <c r="AJ532" s="51" t="n"/>
      <c r="AK532" s="52" t="n">
        <v>3121.054137931035</v>
      </c>
      <c r="AL532" s="52" t="n"/>
      <c r="AM532" s="52" t="n"/>
      <c r="AN532" s="39" t="n"/>
      <c r="AO532" s="39" t="inlineStr">
        <is>
          <t>El material ocupa 4 filas en la hoja 1120 SJ (lote/almacén). La cantidad SAP y la física de esta vista son el total del material.</t>
        </is>
      </c>
    </row>
    <row r="533">
      <c r="A533" s="5" t="inlineStr">
        <is>
          <t>1001053</t>
        </is>
      </c>
      <c r="B533" s="5" t="inlineStr">
        <is>
          <t>Ambroxol susp x 120ml</t>
        </is>
      </c>
      <c r="C533" s="5" t="inlineStr">
        <is>
          <t>02880</t>
        </is>
      </c>
      <c r="D533" s="5" t="inlineStr">
        <is>
          <t>MEGE</t>
        </is>
      </c>
      <c r="E533" s="5" t="inlineStr">
        <is>
          <t>ZMED</t>
        </is>
      </c>
      <c r="F533" s="5" t="inlineStr">
        <is>
          <t>1120</t>
        </is>
      </c>
      <c r="G533" s="5" t="inlineStr">
        <is>
          <t>2021</t>
        </is>
      </c>
      <c r="H533" s="5" t="inlineStr">
        <is>
          <t>C/U</t>
        </is>
      </c>
      <c r="I533" s="6" t="n">
        <v>4</v>
      </c>
      <c r="J533" s="6" t="n">
        <v>0</v>
      </c>
      <c r="K533" s="5" t="inlineStr">
        <is>
          <t>ARS</t>
        </is>
      </c>
      <c r="L533" s="48" t="n">
        <v>0</v>
      </c>
      <c r="M533" s="48" t="n">
        <v>17689.62</v>
      </c>
      <c r="N533" s="5">
        <f>IFERROR(VLOOKUP(E533,[1]Total!$D$1:$M$446,10,0),0)</f>
        <v/>
      </c>
      <c r="O533" s="11">
        <f>M533/SUM($M$2:$M$679)</f>
        <v/>
      </c>
      <c r="P533" s="49">
        <f>IFERROR(M533/I533,0)</f>
        <v/>
      </c>
      <c r="Q533" s="50" t="n"/>
      <c r="R533" s="8">
        <f>I533-Q533</f>
        <v/>
      </c>
      <c r="S533" s="49">
        <f>$AK533*R533</f>
        <v/>
      </c>
      <c r="U533" s="39" t="inlineStr">
        <is>
          <t>Stock SAP</t>
        </is>
      </c>
      <c r="V533" s="39" t="inlineStr">
        <is>
          <t>Medicamentos</t>
        </is>
      </c>
      <c r="W533" s="39" t="inlineStr">
        <is>
          <t>Dentro del alcance</t>
        </is>
      </c>
      <c r="X533" s="39" t="n"/>
      <c r="Y533" s="39" t="inlineStr">
        <is>
          <t>Sin recuento físico en el inventario de Avain</t>
        </is>
      </c>
      <c r="Z533" s="40" t="inlineStr">
        <is>
          <t>Sin recuento físico</t>
        </is>
      </c>
      <c r="AA533" s="39" t="n"/>
      <c r="AB533" s="39" t="n"/>
      <c r="AC533" s="39" t="n"/>
      <c r="AD533" s="39" t="n"/>
      <c r="AE533" s="39" t="n"/>
      <c r="AF533" s="39" t="n"/>
      <c r="AG533" s="39" t="n"/>
      <c r="AH533" s="51" t="n"/>
      <c r="AI533" s="51" t="n"/>
      <c r="AJ533" s="51" t="n"/>
      <c r="AK533" s="52" t="n">
        <v>4422.405602409638</v>
      </c>
      <c r="AL533" s="52" t="n"/>
      <c r="AM533" s="52" t="n"/>
      <c r="AN533" s="39" t="n"/>
      <c r="AO533" s="39" t="inlineStr">
        <is>
          <t>El material ocupa 4 filas en la hoja 1120 SJ (lote/almacén). La cantidad SAP y la física de esta vista son el total del material.</t>
        </is>
      </c>
    </row>
    <row r="534">
      <c r="A534" s="5" t="inlineStr">
        <is>
          <t>1001297</t>
        </is>
      </c>
      <c r="B534" s="5" t="inlineStr">
        <is>
          <t>PULMONIX ANTIGRIP 20 COMP</t>
        </is>
      </c>
      <c r="C534" s="5" t="inlineStr">
        <is>
          <t>PG210</t>
        </is>
      </c>
      <c r="D534" s="5" t="inlineStr">
        <is>
          <t>MEGE</t>
        </is>
      </c>
      <c r="E534" s="5" t="inlineStr">
        <is>
          <t>ZMED</t>
        </is>
      </c>
      <c r="F534" s="5" t="inlineStr">
        <is>
          <t>1120</t>
        </is>
      </c>
      <c r="G534" s="5" t="inlineStr">
        <is>
          <t>2021</t>
        </is>
      </c>
      <c r="H534" s="5" t="inlineStr">
        <is>
          <t>C/U</t>
        </is>
      </c>
      <c r="I534" s="6" t="n">
        <v>4</v>
      </c>
      <c r="J534" s="6" t="n">
        <v>0</v>
      </c>
      <c r="K534" s="5" t="inlineStr">
        <is>
          <t>ARS</t>
        </is>
      </c>
      <c r="L534" s="48" t="n">
        <v>0</v>
      </c>
      <c r="M534" s="48" t="n">
        <v>6046.33</v>
      </c>
      <c r="N534" s="5">
        <f>IFERROR(VLOOKUP(E534,[1]Total!$D$1:$M$446,10,0),0)</f>
        <v/>
      </c>
      <c r="O534" s="11">
        <f>M534/SUM($M$2:$M$679)</f>
        <v/>
      </c>
      <c r="P534" s="49">
        <f>IFERROR(M534/I534,0)</f>
        <v/>
      </c>
      <c r="Q534" s="50" t="n"/>
      <c r="R534" s="8">
        <f>I534-Q534</f>
        <v/>
      </c>
      <c r="S534" s="49">
        <f>$AK534*R534</f>
        <v/>
      </c>
      <c r="U534" s="39" t="inlineStr">
        <is>
          <t>Stock SAP</t>
        </is>
      </c>
      <c r="V534" s="39" t="inlineStr">
        <is>
          <t>Medicamentos</t>
        </is>
      </c>
      <c r="W534" s="39" t="inlineStr">
        <is>
          <t>Dentro del alcance</t>
        </is>
      </c>
      <c r="X534" s="42" t="inlineStr">
        <is>
          <t>Media</t>
        </is>
      </c>
      <c r="Y534" s="39" t="inlineStr">
        <is>
          <t>Homologado – confianza Media – pendiente de validación</t>
        </is>
      </c>
      <c r="Z534" s="38" t="inlineStr">
        <is>
          <t>Dar de baja en SAP</t>
        </is>
      </c>
      <c r="AA534" s="39" t="inlineStr">
        <is>
          <t>MED156</t>
        </is>
      </c>
      <c r="AB534" s="39" t="inlineStr">
        <is>
          <t>Antigripal comp</t>
        </is>
      </c>
      <c r="AC534" s="39" t="inlineStr">
        <is>
          <t>Cruce por nomenclatura SAP</t>
        </is>
      </c>
      <c r="AD534" s="39" t="inlineStr">
        <is>
          <t>No</t>
        </is>
      </c>
      <c r="AE534" s="39" t="n"/>
      <c r="AF534" s="39" t="inlineStr">
        <is>
          <t>No</t>
        </is>
      </c>
      <c r="AG534" s="39" t="n"/>
      <c r="AH534" s="51" t="n"/>
      <c r="AI534" s="51" t="n"/>
      <c r="AJ534" s="51" t="n"/>
      <c r="AK534" s="52" t="n">
        <v>1511.582633928571</v>
      </c>
      <c r="AL534" s="52" t="n"/>
      <c r="AM534" s="52" t="n"/>
      <c r="AN534" s="39" t="n"/>
      <c r="AO534" s="39" t="inlineStr">
        <is>
          <t>La cantidad física del material se imputó en la fila 31 (primera fila del material). Cruce por nomenclatura: similitud 0.62. El material ocupa 3 filas en la hoja 1120 SJ (lote/almacén). La cantidad SAP y la física de esta vista son el total del material.</t>
        </is>
      </c>
    </row>
    <row r="535">
      <c r="A535" s="5" t="inlineStr">
        <is>
          <t>1005235</t>
        </is>
      </c>
      <c r="B535" s="5" t="inlineStr">
        <is>
          <t>MEPREDNISONA 8MG X 20COMP</t>
        </is>
      </c>
      <c r="C535" s="5" t="inlineStr">
        <is>
          <t>44112F1</t>
        </is>
      </c>
      <c r="D535" s="5" t="inlineStr">
        <is>
          <t>033</t>
        </is>
      </c>
      <c r="E535" s="5" t="inlineStr">
        <is>
          <t>ZMED</t>
        </is>
      </c>
      <c r="F535" s="5" t="inlineStr">
        <is>
          <t>1120</t>
        </is>
      </c>
      <c r="G535" s="5" t="inlineStr">
        <is>
          <t>2021</t>
        </is>
      </c>
      <c r="H535" s="5" t="inlineStr">
        <is>
          <t>C/U</t>
        </is>
      </c>
      <c r="I535" s="6" t="n">
        <v>4</v>
      </c>
      <c r="J535" s="6" t="n">
        <v>0</v>
      </c>
      <c r="K535" s="5" t="inlineStr">
        <is>
          <t>ARS</t>
        </is>
      </c>
      <c r="L535" s="48" t="n">
        <v>0</v>
      </c>
      <c r="M535" s="48" t="n">
        <v>44498.08</v>
      </c>
      <c r="N535" s="5">
        <f>IFERROR(VLOOKUP(E535,[1]Total!$D$1:$M$446,10,0),0)</f>
        <v/>
      </c>
      <c r="O535" s="11">
        <f>M535/SUM($M$2:$M$679)</f>
        <v/>
      </c>
      <c r="P535" s="49">
        <f>IFERROR(M535/I535,0)</f>
        <v/>
      </c>
      <c r="Q535" s="50" t="n"/>
      <c r="R535" s="8">
        <f>I535-Q535</f>
        <v/>
      </c>
      <c r="S535" s="49">
        <f>$AK535*R535</f>
        <v/>
      </c>
      <c r="U535" s="39" t="inlineStr">
        <is>
          <t>Stock SAP</t>
        </is>
      </c>
      <c r="V535" s="39" t="inlineStr">
        <is>
          <t>Medicamentos</t>
        </is>
      </c>
      <c r="W535" s="39" t="inlineStr">
        <is>
          <t>Dentro del alcance</t>
        </is>
      </c>
      <c r="X535" s="39" t="n"/>
      <c r="Y535" s="39" t="inlineStr">
        <is>
          <t>Sin recuento físico en el inventario de Avain</t>
        </is>
      </c>
      <c r="Z535" s="40" t="inlineStr">
        <is>
          <t>Sin recuento físico</t>
        </is>
      </c>
      <c r="AA535" s="39" t="n"/>
      <c r="AB535" s="39" t="n"/>
      <c r="AC535" s="39" t="n"/>
      <c r="AD535" s="39" t="n"/>
      <c r="AE535" s="39" t="n"/>
      <c r="AF535" s="39" t="n"/>
      <c r="AG535" s="39" t="n"/>
      <c r="AH535" s="51" t="n">
        <v>5</v>
      </c>
      <c r="AI535" s="51">
        <f>Q535</f>
        <v/>
      </c>
      <c r="AJ535" s="51">
        <f>$AH535-$AI535</f>
        <v/>
      </c>
      <c r="AK535" s="52" t="n">
        <v>11124.52</v>
      </c>
      <c r="AL535" s="52">
        <f>$AJ535*$AK535</f>
        <v/>
      </c>
      <c r="AM535" s="52">
        <f>$AI535*$AK535</f>
        <v/>
      </c>
      <c r="AN535" s="39" t="n"/>
      <c r="AO535" s="39" t="inlineStr">
        <is>
          <t>El material ocupa 2 filas en la hoja 1120 SJ (lote/almacén). La cantidad SAP y la física de esta vista son el total del material.</t>
        </is>
      </c>
    </row>
    <row r="536">
      <c r="A536" s="5" t="inlineStr">
        <is>
          <t>2000029</t>
        </is>
      </c>
      <c r="B536" s="5" t="inlineStr">
        <is>
          <t>JERINGA 20 ML</t>
        </is>
      </c>
      <c r="C536" s="5" t="n"/>
      <c r="D536" s="5" t="inlineStr">
        <is>
          <t>033</t>
        </is>
      </c>
      <c r="E536" s="5" t="inlineStr">
        <is>
          <t>ZDES</t>
        </is>
      </c>
      <c r="F536" s="5" t="inlineStr">
        <is>
          <t>1120</t>
        </is>
      </c>
      <c r="G536" s="5" t="inlineStr">
        <is>
          <t>2021</t>
        </is>
      </c>
      <c r="H536" s="5" t="inlineStr">
        <is>
          <t>C/U</t>
        </is>
      </c>
      <c r="I536" s="6" t="n">
        <v>4</v>
      </c>
      <c r="J536" s="6" t="n">
        <v>0</v>
      </c>
      <c r="K536" s="5" t="inlineStr">
        <is>
          <t>ARS</t>
        </is>
      </c>
      <c r="L536" s="48" t="n">
        <v>0</v>
      </c>
      <c r="M536" s="48" t="n">
        <v>24536.99</v>
      </c>
      <c r="N536" s="5">
        <f>IFERROR(VLOOKUP(E536,[1]Total!$D$1:$M$446,10,0),0)</f>
        <v/>
      </c>
      <c r="O536" s="11">
        <f>M536/SUM($M$2:$M$679)</f>
        <v/>
      </c>
      <c r="P536" s="49">
        <f>IFERROR(M536/I536,0)</f>
        <v/>
      </c>
      <c r="Q536" s="50" t="n">
        <v>26</v>
      </c>
      <c r="R536" s="8">
        <f>I536-Q536</f>
        <v/>
      </c>
      <c r="S536" s="49">
        <f>$AK536*R536</f>
        <v/>
      </c>
      <c r="U536" s="39" t="inlineStr">
        <is>
          <t>Stock SAP</t>
        </is>
      </c>
      <c r="V536" s="39" t="inlineStr">
        <is>
          <t>Descartables</t>
        </is>
      </c>
      <c r="W536" s="39" t="inlineStr">
        <is>
          <t>Dentro del alcance</t>
        </is>
      </c>
      <c r="X536" s="37" t="inlineStr">
        <is>
          <t>Alta</t>
        </is>
      </c>
      <c r="Y536" s="39" t="inlineStr">
        <is>
          <t>Homologado – confianza Alta</t>
        </is>
      </c>
      <c r="Z536" s="37" t="inlineStr">
        <is>
          <t>Dar de alta en SAP</t>
        </is>
      </c>
      <c r="AA536" s="39" t="inlineStr">
        <is>
          <t>DESC79</t>
        </is>
      </c>
      <c r="AB536" s="39" t="inlineStr">
        <is>
          <t>Jeringas 20 cc</t>
        </is>
      </c>
      <c r="AC536" s="39" t="inlineStr">
        <is>
          <t>Homologación por código Avain (master D-137)</t>
        </is>
      </c>
      <c r="AD536" s="39" t="inlineStr">
        <is>
          <t>No</t>
        </is>
      </c>
      <c r="AE536" s="39" t="n"/>
      <c r="AF536" s="39" t="inlineStr">
        <is>
          <t>Sí</t>
        </is>
      </c>
      <c r="AG536" s="39" t="inlineStr">
        <is>
          <t>D-137</t>
        </is>
      </c>
      <c r="AH536" s="51" t="n">
        <v>4</v>
      </c>
      <c r="AI536" s="51">
        <f>Q536</f>
        <v/>
      </c>
      <c r="AJ536" s="51">
        <f>$AH536-$AI536</f>
        <v/>
      </c>
      <c r="AK536" s="52" t="n">
        <v>6134.2475</v>
      </c>
      <c r="AL536" s="52">
        <f>$AJ536*$AK536</f>
        <v/>
      </c>
      <c r="AM536" s="52">
        <f>$AI536*$AK536</f>
        <v/>
      </c>
      <c r="AN536" s="39" t="n"/>
      <c r="AO536" s="39" t="inlineStr">
        <is>
          <t>Homologación: confianza base Alta + confianza SAP Alta → Alta. Otros códigos SAP del master no están en el stock de este centro: 2002429, 2002430.</t>
        </is>
      </c>
    </row>
    <row r="537">
      <c r="A537" s="5" t="inlineStr">
        <is>
          <t>2000076</t>
        </is>
      </c>
      <c r="B537" s="5" t="inlineStr">
        <is>
          <t>TUBO ENDOTRAQ N° 6 C/BALON</t>
        </is>
      </c>
      <c r="C537" s="5" t="n"/>
      <c r="D537" s="5" t="inlineStr">
        <is>
          <t>033</t>
        </is>
      </c>
      <c r="E537" s="5" t="inlineStr">
        <is>
          <t>ZDES</t>
        </is>
      </c>
      <c r="F537" s="5" t="inlineStr">
        <is>
          <t>1120</t>
        </is>
      </c>
      <c r="G537" s="5" t="inlineStr">
        <is>
          <t>2010</t>
        </is>
      </c>
      <c r="H537" s="5" t="inlineStr">
        <is>
          <t>C/U</t>
        </is>
      </c>
      <c r="I537" s="6" t="n">
        <v>4</v>
      </c>
      <c r="J537" s="6" t="n">
        <v>0</v>
      </c>
      <c r="K537" s="5" t="inlineStr">
        <is>
          <t>ARS</t>
        </is>
      </c>
      <c r="L537" s="48" t="n">
        <v>0</v>
      </c>
      <c r="M537" s="48" t="n">
        <v>770.64</v>
      </c>
      <c r="N537" s="5">
        <f>IFERROR(VLOOKUP(E537,[1]Total!$D$1:$M$446,10,0),0)</f>
        <v/>
      </c>
      <c r="O537" s="11">
        <f>M537/SUM($M$2:$M$679)</f>
        <v/>
      </c>
      <c r="P537" s="49">
        <f>IFERROR(M537/I537,0)</f>
        <v/>
      </c>
      <c r="Q537" s="50" t="n"/>
      <c r="R537" s="8">
        <f>I537-Q537</f>
        <v/>
      </c>
      <c r="S537" s="49">
        <f>$AK537*R537</f>
        <v/>
      </c>
      <c r="U537" s="39" t="inlineStr">
        <is>
          <t>Stock SAP</t>
        </is>
      </c>
      <c r="V537" s="39" t="inlineStr">
        <is>
          <t>Descartables</t>
        </is>
      </c>
      <c r="W537" s="39" t="inlineStr">
        <is>
          <t>Dentro del alcance</t>
        </is>
      </c>
      <c r="X537" s="39" t="n"/>
      <c r="Y537" s="39" t="inlineStr">
        <is>
          <t>Sin recuento físico en el inventario de Avain</t>
        </is>
      </c>
      <c r="Z537" s="40" t="inlineStr">
        <is>
          <t>Sin recuento físico</t>
        </is>
      </c>
      <c r="AA537" s="39" t="n"/>
      <c r="AB537" s="39" t="n"/>
      <c r="AC537" s="39" t="n"/>
      <c r="AD537" s="39" t="n"/>
      <c r="AE537" s="39" t="n"/>
      <c r="AF537" s="39" t="n"/>
      <c r="AG537" s="39" t="n"/>
      <c r="AH537" s="51" t="n">
        <v>4</v>
      </c>
      <c r="AI537" s="51">
        <f>Q537</f>
        <v/>
      </c>
      <c r="AJ537" s="51">
        <f>$AH537-$AI537</f>
        <v/>
      </c>
      <c r="AK537" s="52" t="n">
        <v>192.66</v>
      </c>
      <c r="AL537" s="52">
        <f>$AJ537*$AK537</f>
        <v/>
      </c>
      <c r="AM537" s="52">
        <f>$AI537*$AK537</f>
        <v/>
      </c>
      <c r="AN537" s="39" t="n"/>
      <c r="AO537" s="39" t="n"/>
    </row>
    <row r="538">
      <c r="A538" s="5" t="inlineStr">
        <is>
          <t>2000077</t>
        </is>
      </c>
      <c r="B538" s="5" t="inlineStr">
        <is>
          <t>TUBO ENDOTRAQ Nº 7 C/BALON</t>
        </is>
      </c>
      <c r="C538" s="5" t="n"/>
      <c r="D538" s="5" t="inlineStr">
        <is>
          <t>033</t>
        </is>
      </c>
      <c r="E538" s="5" t="inlineStr">
        <is>
          <t>ZDES</t>
        </is>
      </c>
      <c r="F538" s="5" t="inlineStr">
        <is>
          <t>1120</t>
        </is>
      </c>
      <c r="G538" s="5" t="inlineStr">
        <is>
          <t>2010</t>
        </is>
      </c>
      <c r="H538" s="5" t="inlineStr">
        <is>
          <t>C/U</t>
        </is>
      </c>
      <c r="I538" s="6" t="n">
        <v>4</v>
      </c>
      <c r="J538" s="6" t="n">
        <v>0</v>
      </c>
      <c r="K538" s="5" t="inlineStr">
        <is>
          <t>ARS</t>
        </is>
      </c>
      <c r="L538" s="48" t="n">
        <v>0</v>
      </c>
      <c r="M538" s="48" t="n">
        <v>770.64</v>
      </c>
      <c r="N538" s="5">
        <f>IFERROR(VLOOKUP(E538,[1]Total!$D$1:$M$446,10,0),0)</f>
        <v/>
      </c>
      <c r="O538" s="11">
        <f>M538/SUM($M$2:$M$679)</f>
        <v/>
      </c>
      <c r="P538" s="49">
        <f>IFERROR(M538/I538,0)</f>
        <v/>
      </c>
      <c r="Q538" s="50" t="n">
        <v>3</v>
      </c>
      <c r="R538" s="8">
        <f>I538-Q538</f>
        <v/>
      </c>
      <c r="S538" s="49">
        <f>$AK538*R538</f>
        <v/>
      </c>
      <c r="U538" s="39" t="inlineStr">
        <is>
          <t>Stock SAP</t>
        </is>
      </c>
      <c r="V538" s="39" t="inlineStr">
        <is>
          <t>Descartables</t>
        </is>
      </c>
      <c r="W538" s="39" t="inlineStr">
        <is>
          <t>Dentro del alcance</t>
        </is>
      </c>
      <c r="X538" s="38" t="inlineStr">
        <is>
          <t>Baja</t>
        </is>
      </c>
      <c r="Y538" s="39" t="inlineStr">
        <is>
          <t>Homologado – confianza Baja – pendiente de validación</t>
        </is>
      </c>
      <c r="Z538" s="38" t="inlineStr">
        <is>
          <t>Dar de baja en SAP</t>
        </is>
      </c>
      <c r="AA538" s="39" t="inlineStr">
        <is>
          <t>DESC156</t>
        </is>
      </c>
      <c r="AB538" s="39" t="inlineStr">
        <is>
          <t>Tubo endotraqueal N7.5</t>
        </is>
      </c>
      <c r="AC538" s="39" t="inlineStr">
        <is>
          <t>Homologación por código Avain (master D-166)</t>
        </is>
      </c>
      <c r="AD538" s="39" t="inlineStr">
        <is>
          <t>Sí</t>
        </is>
      </c>
      <c r="AE538" s="39" t="inlineStr">
        <is>
          <t>2000077, 2000078</t>
        </is>
      </c>
      <c r="AF538" s="39" t="inlineStr">
        <is>
          <t>Sí</t>
        </is>
      </c>
      <c r="AG538" s="39" t="inlineStr">
        <is>
          <t>D-166</t>
        </is>
      </c>
      <c r="AH538" s="51" t="n">
        <v>4</v>
      </c>
      <c r="AI538" s="51">
        <f>Q538</f>
        <v/>
      </c>
      <c r="AJ538" s="51">
        <f>$AH538-$AI538</f>
        <v/>
      </c>
      <c r="AK538" s="52" t="n">
        <v>192.66</v>
      </c>
      <c r="AL538" s="52">
        <f>$AJ538*$AK538</f>
        <v/>
      </c>
      <c r="AM538" s="52">
        <f>$AI538*$AK538</f>
        <v/>
      </c>
      <c r="AN538" s="39" t="n"/>
      <c r="AO538" s="39" t="inlineStr">
        <is>
          <t>Homologación: confianza base Media + confianza SAP Media → Media. La nomenclatura del material imputado no respalda por sí sola la equivalencia (similitud 0.34); el vínculo proviene sólo de la homologación. Nivel degradado a Baja. El cruce SAP–Avain identificó 2 códigos SAP como posibles equivalentes del mismo ítem de Avain (2000077, 2000078). Se imputó al primero (lógica BUSCARV); requiere validación posterior. Otros códigos SAP del master no están en el stock de este centro: 2000019, 2000442, 2001365.</t>
        </is>
      </c>
    </row>
    <row r="539">
      <c r="A539" s="5" t="inlineStr">
        <is>
          <t>2000403</t>
        </is>
      </c>
      <c r="B539" s="5" t="inlineStr">
        <is>
          <t>CANULA DE GUEDEL 90CM N2 AMARILLO</t>
        </is>
      </c>
      <c r="C539" s="5" t="n"/>
      <c r="D539" s="5" t="inlineStr">
        <is>
          <t>033</t>
        </is>
      </c>
      <c r="E539" s="5" t="inlineStr">
        <is>
          <t>ZDES</t>
        </is>
      </c>
      <c r="F539" s="5" t="inlineStr">
        <is>
          <t>1120</t>
        </is>
      </c>
      <c r="G539" s="5" t="inlineStr">
        <is>
          <t>2021</t>
        </is>
      </c>
      <c r="H539" s="5" t="inlineStr">
        <is>
          <t>C/U</t>
        </is>
      </c>
      <c r="I539" s="6" t="n">
        <v>4</v>
      </c>
      <c r="J539" s="6" t="n">
        <v>0</v>
      </c>
      <c r="K539" s="5" t="inlineStr">
        <is>
          <t>ARS</t>
        </is>
      </c>
      <c r="L539" s="48" t="n">
        <v>0</v>
      </c>
      <c r="M539" s="48" t="n">
        <v>3547.23</v>
      </c>
      <c r="N539" s="5">
        <f>IFERROR(VLOOKUP(E539,[1]Total!$D$1:$M$446,10,0),0)</f>
        <v/>
      </c>
      <c r="O539" s="11">
        <f>M539/SUM($M$2:$M$679)</f>
        <v/>
      </c>
      <c r="P539" s="49">
        <f>IFERROR(M539/I539,0)</f>
        <v/>
      </c>
      <c r="Q539" s="50" t="n"/>
      <c r="R539" s="8">
        <f>I539-Q539</f>
        <v/>
      </c>
      <c r="S539" s="49">
        <f>$AK539*R539</f>
        <v/>
      </c>
      <c r="U539" s="39" t="inlineStr">
        <is>
          <t>Stock SAP</t>
        </is>
      </c>
      <c r="V539" s="39" t="inlineStr">
        <is>
          <t>Descartables</t>
        </is>
      </c>
      <c r="W539" s="39" t="inlineStr">
        <is>
          <t>Dentro del alcance</t>
        </is>
      </c>
      <c r="X539" s="39" t="n"/>
      <c r="Y539" s="39" t="inlineStr">
        <is>
          <t>Sin recuento físico en el inventario de Avain</t>
        </is>
      </c>
      <c r="Z539" s="40" t="inlineStr">
        <is>
          <t>Sin recuento físico</t>
        </is>
      </c>
      <c r="AA539" s="39" t="n"/>
      <c r="AB539" s="39" t="n"/>
      <c r="AC539" s="39" t="n"/>
      <c r="AD539" s="39" t="n"/>
      <c r="AE539" s="39" t="n"/>
      <c r="AF539" s="39" t="n"/>
      <c r="AG539" s="39" t="n"/>
      <c r="AH539" s="51" t="n">
        <v>4</v>
      </c>
      <c r="AI539" s="51">
        <f>Q539</f>
        <v/>
      </c>
      <c r="AJ539" s="51">
        <f>$AH539-$AI539</f>
        <v/>
      </c>
      <c r="AK539" s="52" t="n">
        <v>886.8075</v>
      </c>
      <c r="AL539" s="52">
        <f>$AJ539*$AK539</f>
        <v/>
      </c>
      <c r="AM539" s="52">
        <f>$AI539*$AK539</f>
        <v/>
      </c>
      <c r="AN539" s="39" t="n"/>
      <c r="AO539" s="39" t="n"/>
    </row>
    <row r="540">
      <c r="A540" s="5" t="inlineStr">
        <is>
          <t>3000216</t>
        </is>
      </c>
      <c r="B540" s="5" t="inlineStr">
        <is>
          <t>BOTIN DE SEGURIDAD T37</t>
        </is>
      </c>
      <c r="C540" s="5" t="n"/>
      <c r="D540" s="5" t="inlineStr">
        <is>
          <t>INDU</t>
        </is>
      </c>
      <c r="E540" s="5" t="inlineStr">
        <is>
          <t>ZUNI</t>
        </is>
      </c>
      <c r="F540" s="5" t="inlineStr">
        <is>
          <t>1120</t>
        </is>
      </c>
      <c r="G540" s="5" t="inlineStr">
        <is>
          <t>2040</t>
        </is>
      </c>
      <c r="H540" s="5" t="inlineStr">
        <is>
          <t>C/U</t>
        </is>
      </c>
      <c r="I540" s="6" t="n">
        <v>4</v>
      </c>
      <c r="J540" s="6" t="n">
        <v>0</v>
      </c>
      <c r="K540" s="5" t="inlineStr">
        <is>
          <t>ARS</t>
        </is>
      </c>
      <c r="L540" s="48" t="n">
        <v>0</v>
      </c>
      <c r="M540" s="48" t="n">
        <v>430299.14</v>
      </c>
      <c r="N540" s="5">
        <f>IFERROR(VLOOKUP(E540,[1]Total!$D$1:$M$446,10,0),0)</f>
        <v/>
      </c>
      <c r="O540" s="11">
        <f>M540/SUM($M$2:$M$679)</f>
        <v/>
      </c>
      <c r="P540" s="49">
        <f>IFERROR(M540/I540,0)</f>
        <v/>
      </c>
      <c r="Q540" s="50" t="n"/>
      <c r="R540" s="8">
        <f>I540-Q540</f>
        <v/>
      </c>
      <c r="S540" s="49">
        <f>$AK540*R540</f>
        <v/>
      </c>
      <c r="U540" s="39" t="inlineStr">
        <is>
          <t>Stock SAP</t>
        </is>
      </c>
      <c r="V540" s="39" t="inlineStr">
        <is>
          <t>Uniformes</t>
        </is>
      </c>
      <c r="W540" s="39" t="inlineStr">
        <is>
          <t>Fuera del alcance</t>
        </is>
      </c>
      <c r="X540" s="39" t="n"/>
      <c r="Y540" s="39" t="inlineStr">
        <is>
          <t>No aplica: uniformes, clasificación que el inventario físico de Farmacia no releva</t>
        </is>
      </c>
      <c r="Z540" s="40" t="inlineStr">
        <is>
          <t>Fuera del alcance del inventario físico</t>
        </is>
      </c>
      <c r="AA540" s="39" t="n"/>
      <c r="AB540" s="39" t="n"/>
      <c r="AC540" s="39" t="n"/>
      <c r="AD540" s="39" t="n"/>
      <c r="AE540" s="39" t="n"/>
      <c r="AF540" s="39" t="n"/>
      <c r="AG540" s="39" t="n"/>
      <c r="AH540" s="51" t="n">
        <v>4</v>
      </c>
      <c r="AI540" s="51">
        <f>Q540</f>
        <v/>
      </c>
      <c r="AJ540" s="51">
        <f>$AH540-$AI540</f>
        <v/>
      </c>
      <c r="AK540" s="52" t="n">
        <v>107574.785</v>
      </c>
      <c r="AL540" s="52">
        <f>$AJ540*$AK540</f>
        <v/>
      </c>
      <c r="AM540" s="52">
        <f>$AI540*$AK540</f>
        <v/>
      </c>
      <c r="AN540" s="39" t="n"/>
      <c r="AO540" s="39" t="n"/>
    </row>
    <row r="541">
      <c r="A541" s="5" t="inlineStr">
        <is>
          <t>3000915</t>
        </is>
      </c>
      <c r="B541" s="5" t="inlineStr">
        <is>
          <t>BOTIN DE SEGURIDAD T43</t>
        </is>
      </c>
      <c r="C541" s="5" t="n"/>
      <c r="D541" s="5" t="inlineStr">
        <is>
          <t>INDU</t>
        </is>
      </c>
      <c r="E541" s="5" t="inlineStr">
        <is>
          <t>ZUNI</t>
        </is>
      </c>
      <c r="F541" s="5" t="inlineStr">
        <is>
          <t>1120</t>
        </is>
      </c>
      <c r="G541" s="5" t="inlineStr">
        <is>
          <t>2040</t>
        </is>
      </c>
      <c r="H541" s="5" t="inlineStr">
        <is>
          <t>C/U</t>
        </is>
      </c>
      <c r="I541" s="6" t="n">
        <v>4</v>
      </c>
      <c r="J541" s="6" t="n">
        <v>0</v>
      </c>
      <c r="K541" s="5" t="inlineStr">
        <is>
          <t>ARS</t>
        </is>
      </c>
      <c r="L541" s="48" t="n">
        <v>0</v>
      </c>
      <c r="M541" s="48" t="n">
        <v>458225.01</v>
      </c>
      <c r="N541" s="5">
        <f>IFERROR(VLOOKUP(E541,[1]Total!$D$1:$M$446,10,0),0)</f>
        <v/>
      </c>
      <c r="O541" s="11">
        <f>M541/SUM($M$2:$M$679)</f>
        <v/>
      </c>
      <c r="P541" s="49">
        <f>IFERROR(M541/I541,0)</f>
        <v/>
      </c>
      <c r="Q541" s="50" t="n"/>
      <c r="R541" s="8">
        <f>I541-Q541</f>
        <v/>
      </c>
      <c r="S541" s="49">
        <f>$AK541*R541</f>
        <v/>
      </c>
      <c r="U541" s="39" t="inlineStr">
        <is>
          <t>Stock SAP</t>
        </is>
      </c>
      <c r="V541" s="39" t="inlineStr">
        <is>
          <t>Uniformes</t>
        </is>
      </c>
      <c r="W541" s="39" t="inlineStr">
        <is>
          <t>Fuera del alcance</t>
        </is>
      </c>
      <c r="X541" s="39" t="n"/>
      <c r="Y541" s="39" t="inlineStr">
        <is>
          <t>No aplica: uniformes, clasificación que el inventario físico de Farmacia no releva</t>
        </is>
      </c>
      <c r="Z541" s="40" t="inlineStr">
        <is>
          <t>Fuera del alcance del inventario físico</t>
        </is>
      </c>
      <c r="AA541" s="39" t="n"/>
      <c r="AB541" s="39" t="n"/>
      <c r="AC541" s="39" t="n"/>
      <c r="AD541" s="39" t="n"/>
      <c r="AE541" s="39" t="n"/>
      <c r="AF541" s="39" t="n"/>
      <c r="AG541" s="39" t="n"/>
      <c r="AH541" s="51" t="n">
        <v>4</v>
      </c>
      <c r="AI541" s="51">
        <f>Q541</f>
        <v/>
      </c>
      <c r="AJ541" s="51">
        <f>$AH541-$AI541</f>
        <v/>
      </c>
      <c r="AK541" s="52" t="n">
        <v>114556.2525</v>
      </c>
      <c r="AL541" s="52">
        <f>$AJ541*$AK541</f>
        <v/>
      </c>
      <c r="AM541" s="52">
        <f>$AI541*$AK541</f>
        <v/>
      </c>
      <c r="AN541" s="39" t="n"/>
      <c r="AO541" s="39" t="n"/>
    </row>
    <row r="542">
      <c r="A542" s="5" t="inlineStr">
        <is>
          <t>3001337</t>
        </is>
      </c>
      <c r="B542" s="5" t="inlineStr">
        <is>
          <t>CAMPERA ALTA MONTAÑA XXL</t>
        </is>
      </c>
      <c r="C542" s="5" t="n"/>
      <c r="D542" s="5" t="inlineStr">
        <is>
          <t>INDU</t>
        </is>
      </c>
      <c r="E542" s="5" t="inlineStr">
        <is>
          <t>ZUNI</t>
        </is>
      </c>
      <c r="F542" s="5" t="inlineStr">
        <is>
          <t>1120</t>
        </is>
      </c>
      <c r="G542" s="5" t="inlineStr">
        <is>
          <t>2040</t>
        </is>
      </c>
      <c r="H542" s="5" t="inlineStr">
        <is>
          <t>C/U</t>
        </is>
      </c>
      <c r="I542" s="6" t="n">
        <v>4</v>
      </c>
      <c r="J542" s="6" t="n">
        <v>0</v>
      </c>
      <c r="K542" s="5" t="inlineStr">
        <is>
          <t>ARS</t>
        </is>
      </c>
      <c r="L542" s="48" t="n">
        <v>0</v>
      </c>
      <c r="M542" s="48" t="n">
        <v>505764.68</v>
      </c>
      <c r="N542" s="5">
        <f>IFERROR(VLOOKUP(E542,[1]Total!$D$1:$M$446,10,0),0)</f>
        <v/>
      </c>
      <c r="O542" s="11">
        <f>M542/SUM($M$2:$M$679)</f>
        <v/>
      </c>
      <c r="P542" s="49">
        <f>IFERROR(M542/I542,0)</f>
        <v/>
      </c>
      <c r="Q542" s="50" t="n"/>
      <c r="R542" s="8">
        <f>I542-Q542</f>
        <v/>
      </c>
      <c r="S542" s="49">
        <f>$AK542*R542</f>
        <v/>
      </c>
      <c r="U542" s="39" t="inlineStr">
        <is>
          <t>Stock SAP</t>
        </is>
      </c>
      <c r="V542" s="39" t="inlineStr">
        <is>
          <t>Uniformes</t>
        </is>
      </c>
      <c r="W542" s="39" t="inlineStr">
        <is>
          <t>Fuera del alcance</t>
        </is>
      </c>
      <c r="X542" s="39" t="n"/>
      <c r="Y542" s="39" t="inlineStr">
        <is>
          <t>No aplica: uniformes, clasificación que el inventario físico de Farmacia no releva</t>
        </is>
      </c>
      <c r="Z542" s="40" t="inlineStr">
        <is>
          <t>Fuera del alcance del inventario físico</t>
        </is>
      </c>
      <c r="AA542" s="39" t="n"/>
      <c r="AB542" s="39" t="n"/>
      <c r="AC542" s="39" t="n"/>
      <c r="AD542" s="39" t="n"/>
      <c r="AE542" s="39" t="n"/>
      <c r="AF542" s="39" t="n"/>
      <c r="AG542" s="39" t="n"/>
      <c r="AH542" s="51" t="n">
        <v>4</v>
      </c>
      <c r="AI542" s="51">
        <f>Q542</f>
        <v/>
      </c>
      <c r="AJ542" s="51">
        <f>$AH542-$AI542</f>
        <v/>
      </c>
      <c r="AK542" s="52" t="n">
        <v>126441.17</v>
      </c>
      <c r="AL542" s="52">
        <f>$AJ542*$AK542</f>
        <v/>
      </c>
      <c r="AM542" s="52">
        <f>$AI542*$AK542</f>
        <v/>
      </c>
      <c r="AN542" s="39" t="n"/>
      <c r="AO542" s="39" t="n"/>
    </row>
    <row r="543">
      <c r="A543" s="5" t="inlineStr">
        <is>
          <t>3001345</t>
        </is>
      </c>
      <c r="B543" s="5" t="inlineStr">
        <is>
          <t>PANTALON IMPERMEABLE XXXL</t>
        </is>
      </c>
      <c r="C543" s="5" t="n"/>
      <c r="D543" s="5" t="inlineStr">
        <is>
          <t>INDU</t>
        </is>
      </c>
      <c r="E543" s="5" t="inlineStr">
        <is>
          <t>ZUNI</t>
        </is>
      </c>
      <c r="F543" s="5" t="inlineStr">
        <is>
          <t>1120</t>
        </is>
      </c>
      <c r="G543" s="5" t="inlineStr">
        <is>
          <t>2040</t>
        </is>
      </c>
      <c r="H543" s="5" t="inlineStr">
        <is>
          <t>C/U</t>
        </is>
      </c>
      <c r="I543" s="6" t="n">
        <v>4</v>
      </c>
      <c r="J543" s="6" t="n">
        <v>0</v>
      </c>
      <c r="K543" s="5" t="inlineStr">
        <is>
          <t>ARS</t>
        </is>
      </c>
      <c r="L543" s="48" t="n">
        <v>0</v>
      </c>
      <c r="M543" s="48" t="n">
        <v>307212.98</v>
      </c>
      <c r="N543" s="5">
        <f>IFERROR(VLOOKUP(E543,[1]Total!$D$1:$M$446,10,0),0)</f>
        <v/>
      </c>
      <c r="O543" s="11">
        <f>M543/SUM($M$2:$M$679)</f>
        <v/>
      </c>
      <c r="P543" s="49">
        <f>IFERROR(M543/I543,0)</f>
        <v/>
      </c>
      <c r="Q543" s="50" t="n"/>
      <c r="R543" s="8">
        <f>I543-Q543</f>
        <v/>
      </c>
      <c r="S543" s="49">
        <f>$AK543*R543</f>
        <v/>
      </c>
      <c r="U543" s="39" t="inlineStr">
        <is>
          <t>Stock SAP</t>
        </is>
      </c>
      <c r="V543" s="39" t="inlineStr">
        <is>
          <t>Uniformes</t>
        </is>
      </c>
      <c r="W543" s="39" t="inlineStr">
        <is>
          <t>Fuera del alcance</t>
        </is>
      </c>
      <c r="X543" s="39" t="n"/>
      <c r="Y543" s="39" t="inlineStr">
        <is>
          <t>No aplica: uniformes, clasificación que el inventario físico de Farmacia no releva</t>
        </is>
      </c>
      <c r="Z543" s="40" t="inlineStr">
        <is>
          <t>Fuera del alcance del inventario físico</t>
        </is>
      </c>
      <c r="AA543" s="39" t="n"/>
      <c r="AB543" s="39" t="n"/>
      <c r="AC543" s="39" t="n"/>
      <c r="AD543" s="39" t="n"/>
      <c r="AE543" s="39" t="n"/>
      <c r="AF543" s="39" t="n"/>
      <c r="AG543" s="39" t="n"/>
      <c r="AH543" s="51" t="n">
        <v>4</v>
      </c>
      <c r="AI543" s="51">
        <f>Q543</f>
        <v/>
      </c>
      <c r="AJ543" s="51">
        <f>$AH543-$AI543</f>
        <v/>
      </c>
      <c r="AK543" s="52" t="n">
        <v>76803.245</v>
      </c>
      <c r="AL543" s="52">
        <f>$AJ543*$AK543</f>
        <v/>
      </c>
      <c r="AM543" s="52">
        <f>$AI543*$AK543</f>
        <v/>
      </c>
      <c r="AN543" s="39" t="n"/>
      <c r="AO543" s="39" t="n"/>
    </row>
    <row r="544">
      <c r="A544" s="5" t="inlineStr">
        <is>
          <t>3001465</t>
        </is>
      </c>
      <c r="B544" s="5" t="inlineStr">
        <is>
          <t>CONJUNTO PRIMERA PIEL XXXL</t>
        </is>
      </c>
      <c r="C544" s="5" t="n"/>
      <c r="D544" s="5" t="inlineStr">
        <is>
          <t>INDU</t>
        </is>
      </c>
      <c r="E544" s="5" t="inlineStr">
        <is>
          <t>ZUNI</t>
        </is>
      </c>
      <c r="F544" s="5" t="inlineStr">
        <is>
          <t>1120</t>
        </is>
      </c>
      <c r="G544" s="5" t="inlineStr">
        <is>
          <t>2040</t>
        </is>
      </c>
      <c r="H544" s="5" t="inlineStr">
        <is>
          <t>C/U</t>
        </is>
      </c>
      <c r="I544" s="6" t="n">
        <v>4</v>
      </c>
      <c r="J544" s="6" t="n">
        <v>0</v>
      </c>
      <c r="K544" s="5" t="inlineStr">
        <is>
          <t>ARS</t>
        </is>
      </c>
      <c r="L544" s="48" t="n">
        <v>0</v>
      </c>
      <c r="M544" s="48" t="n">
        <v>91642.42</v>
      </c>
      <c r="N544" s="5">
        <f>IFERROR(VLOOKUP(E544,[1]Total!$D$1:$M$446,10,0),0)</f>
        <v/>
      </c>
      <c r="O544" s="11">
        <f>M544/SUM($M$2:$M$679)</f>
        <v/>
      </c>
      <c r="P544" s="49">
        <f>IFERROR(M544/I544,0)</f>
        <v/>
      </c>
      <c r="Q544" s="50" t="n"/>
      <c r="R544" s="8">
        <f>I544-Q544</f>
        <v/>
      </c>
      <c r="S544" s="49">
        <f>$AK544*R544</f>
        <v/>
      </c>
      <c r="U544" s="39" t="inlineStr">
        <is>
          <t>Stock SAP</t>
        </is>
      </c>
      <c r="V544" s="39" t="inlineStr">
        <is>
          <t>Uniformes</t>
        </is>
      </c>
      <c r="W544" s="39" t="inlineStr">
        <is>
          <t>Fuera del alcance</t>
        </is>
      </c>
      <c r="X544" s="39" t="n"/>
      <c r="Y544" s="39" t="inlineStr">
        <is>
          <t>No aplica: uniformes, clasificación que el inventario físico de Farmacia no releva</t>
        </is>
      </c>
      <c r="Z544" s="40" t="inlineStr">
        <is>
          <t>Fuera del alcance del inventario físico</t>
        </is>
      </c>
      <c r="AA544" s="39" t="n"/>
      <c r="AB544" s="39" t="n"/>
      <c r="AC544" s="39" t="n"/>
      <c r="AD544" s="39" t="n"/>
      <c r="AE544" s="39" t="n"/>
      <c r="AF544" s="39" t="n"/>
      <c r="AG544" s="39" t="n"/>
      <c r="AH544" s="51" t="n">
        <v>4</v>
      </c>
      <c r="AI544" s="51">
        <f>Q544</f>
        <v/>
      </c>
      <c r="AJ544" s="51">
        <f>$AH544-$AI544</f>
        <v/>
      </c>
      <c r="AK544" s="52" t="n">
        <v>22910.605</v>
      </c>
      <c r="AL544" s="52">
        <f>$AJ544*$AK544</f>
        <v/>
      </c>
      <c r="AM544" s="52">
        <f>$AI544*$AK544</f>
        <v/>
      </c>
      <c r="AN544" s="39" t="n"/>
      <c r="AO544" s="39" t="n"/>
    </row>
    <row r="545">
      <c r="A545" s="5" t="inlineStr">
        <is>
          <t>3001466</t>
        </is>
      </c>
      <c r="B545" s="5" t="inlineStr">
        <is>
          <t>CHALECO REFLECTIVO M</t>
        </is>
      </c>
      <c r="C545" s="5" t="n"/>
      <c r="D545" s="5" t="inlineStr">
        <is>
          <t>INDU</t>
        </is>
      </c>
      <c r="E545" s="5" t="inlineStr">
        <is>
          <t>ZUNI</t>
        </is>
      </c>
      <c r="F545" s="5" t="inlineStr">
        <is>
          <t>1120</t>
        </is>
      </c>
      <c r="G545" s="5" t="inlineStr">
        <is>
          <t>2040</t>
        </is>
      </c>
      <c r="H545" s="5" t="inlineStr">
        <is>
          <t>C/U</t>
        </is>
      </c>
      <c r="I545" s="6" t="n">
        <v>4</v>
      </c>
      <c r="J545" s="6" t="n">
        <v>0</v>
      </c>
      <c r="K545" s="5" t="inlineStr">
        <is>
          <t>ARS</t>
        </is>
      </c>
      <c r="L545" s="48" t="n">
        <v>0</v>
      </c>
      <c r="M545" s="48" t="n">
        <v>116293.79</v>
      </c>
      <c r="N545" s="5">
        <f>IFERROR(VLOOKUP(E545,[1]Total!$D$1:$M$446,10,0),0)</f>
        <v/>
      </c>
      <c r="O545" s="11">
        <f>M545/SUM($M$2:$M$679)</f>
        <v/>
      </c>
      <c r="P545" s="49">
        <f>IFERROR(M545/I545,0)</f>
        <v/>
      </c>
      <c r="Q545" s="50" t="n"/>
      <c r="R545" s="8">
        <f>I545-Q545</f>
        <v/>
      </c>
      <c r="S545" s="49">
        <f>$AK545*R545</f>
        <v/>
      </c>
      <c r="U545" s="39" t="inlineStr">
        <is>
          <t>Stock SAP</t>
        </is>
      </c>
      <c r="V545" s="39" t="inlineStr">
        <is>
          <t>Uniformes</t>
        </is>
      </c>
      <c r="W545" s="39" t="inlineStr">
        <is>
          <t>Fuera del alcance</t>
        </is>
      </c>
      <c r="X545" s="39" t="n"/>
      <c r="Y545" s="39" t="inlineStr">
        <is>
          <t>No aplica: uniformes, clasificación que el inventario físico de Farmacia no releva</t>
        </is>
      </c>
      <c r="Z545" s="40" t="inlineStr">
        <is>
          <t>Fuera del alcance del inventario físico</t>
        </is>
      </c>
      <c r="AA545" s="39" t="n"/>
      <c r="AB545" s="39" t="n"/>
      <c r="AC545" s="39" t="n"/>
      <c r="AD545" s="39" t="n"/>
      <c r="AE545" s="39" t="n"/>
      <c r="AF545" s="39" t="n"/>
      <c r="AG545" s="39" t="n"/>
      <c r="AH545" s="51" t="n">
        <v>4</v>
      </c>
      <c r="AI545" s="51">
        <f>Q545</f>
        <v/>
      </c>
      <c r="AJ545" s="51">
        <f>$AH545-$AI545</f>
        <v/>
      </c>
      <c r="AK545" s="52" t="n">
        <v>29073.4475</v>
      </c>
      <c r="AL545" s="52">
        <f>$AJ545*$AK545</f>
        <v/>
      </c>
      <c r="AM545" s="52">
        <f>$AI545*$AK545</f>
        <v/>
      </c>
      <c r="AN545" s="39" t="n"/>
      <c r="AO545" s="39" t="n"/>
    </row>
    <row r="546">
      <c r="A546" s="5" t="inlineStr">
        <is>
          <t>3001470</t>
        </is>
      </c>
      <c r="B546" s="5" t="inlineStr">
        <is>
          <t>CHALECO REFLECTIVO XXXL</t>
        </is>
      </c>
      <c r="C546" s="5" t="n"/>
      <c r="D546" s="5" t="inlineStr">
        <is>
          <t>INDU</t>
        </is>
      </c>
      <c r="E546" s="5" t="inlineStr">
        <is>
          <t>ZUNI</t>
        </is>
      </c>
      <c r="F546" s="5" t="inlineStr">
        <is>
          <t>1120</t>
        </is>
      </c>
      <c r="G546" s="5" t="inlineStr">
        <is>
          <t>2040</t>
        </is>
      </c>
      <c r="H546" s="5" t="inlineStr">
        <is>
          <t>C/U</t>
        </is>
      </c>
      <c r="I546" s="6" t="n">
        <v>4</v>
      </c>
      <c r="J546" s="6" t="n">
        <v>0</v>
      </c>
      <c r="K546" s="5" t="inlineStr">
        <is>
          <t>ARS</t>
        </is>
      </c>
      <c r="L546" s="48" t="n">
        <v>0</v>
      </c>
      <c r="M546" s="48" t="n">
        <v>94276</v>
      </c>
      <c r="N546" s="5">
        <f>IFERROR(VLOOKUP(E546,[1]Total!$D$1:$M$446,10,0),0)</f>
        <v/>
      </c>
      <c r="O546" s="11">
        <f>M546/SUM($M$2:$M$679)</f>
        <v/>
      </c>
      <c r="P546" s="49">
        <f>IFERROR(M546/I546,0)</f>
        <v/>
      </c>
      <c r="Q546" s="50" t="n"/>
      <c r="R546" s="8">
        <f>I546-Q546</f>
        <v/>
      </c>
      <c r="S546" s="49">
        <f>$AK546*R546</f>
        <v/>
      </c>
      <c r="U546" s="39" t="inlineStr">
        <is>
          <t>Stock SAP</t>
        </is>
      </c>
      <c r="V546" s="39" t="inlineStr">
        <is>
          <t>Uniformes</t>
        </is>
      </c>
      <c r="W546" s="39" t="inlineStr">
        <is>
          <t>Fuera del alcance</t>
        </is>
      </c>
      <c r="X546" s="39" t="n"/>
      <c r="Y546" s="39" t="inlineStr">
        <is>
          <t>No aplica: uniformes, clasificación que el inventario físico de Farmacia no releva</t>
        </is>
      </c>
      <c r="Z546" s="40" t="inlineStr">
        <is>
          <t>Fuera del alcance del inventario físico</t>
        </is>
      </c>
      <c r="AA546" s="39" t="n"/>
      <c r="AB546" s="39" t="n"/>
      <c r="AC546" s="39" t="n"/>
      <c r="AD546" s="39" t="n"/>
      <c r="AE546" s="39" t="n"/>
      <c r="AF546" s="39" t="n"/>
      <c r="AG546" s="39" t="n"/>
      <c r="AH546" s="51" t="n">
        <v>4</v>
      </c>
      <c r="AI546" s="51">
        <f>Q546</f>
        <v/>
      </c>
      <c r="AJ546" s="51">
        <f>$AH546-$AI546</f>
        <v/>
      </c>
      <c r="AK546" s="52" t="n">
        <v>23569</v>
      </c>
      <c r="AL546" s="52">
        <f>$AJ546*$AK546</f>
        <v/>
      </c>
      <c r="AM546" s="52">
        <f>$AI546*$AK546</f>
        <v/>
      </c>
      <c r="AN546" s="39" t="n"/>
      <c r="AO546" s="39" t="n"/>
    </row>
    <row r="547">
      <c r="A547" s="5" t="inlineStr">
        <is>
          <t>3002060</t>
        </is>
      </c>
      <c r="B547" s="5" t="inlineStr">
        <is>
          <t>CAMPERA ALTA MONTAÑA XL GEO GORETEX</t>
        </is>
      </c>
      <c r="C547" s="5" t="n"/>
      <c r="D547" s="5" t="inlineStr">
        <is>
          <t>INDU</t>
        </is>
      </c>
      <c r="E547" s="5" t="inlineStr">
        <is>
          <t>ZUNI</t>
        </is>
      </c>
      <c r="F547" s="5" t="inlineStr">
        <is>
          <t>1120</t>
        </is>
      </c>
      <c r="G547" s="5" t="inlineStr">
        <is>
          <t>2040</t>
        </is>
      </c>
      <c r="H547" s="5" t="inlineStr">
        <is>
          <t>C/U</t>
        </is>
      </c>
      <c r="I547" s="6" t="n">
        <v>4</v>
      </c>
      <c r="J547" s="6" t="n">
        <v>0</v>
      </c>
      <c r="K547" s="5" t="inlineStr">
        <is>
          <t>ARS</t>
        </is>
      </c>
      <c r="L547" s="48" t="n">
        <v>0</v>
      </c>
      <c r="M547" s="48" t="n">
        <v>1723318.56</v>
      </c>
      <c r="N547" s="5">
        <f>IFERROR(VLOOKUP(E547,[1]Total!$D$1:$M$446,10,0),0)</f>
        <v/>
      </c>
      <c r="O547" s="11">
        <f>M547/SUM($M$2:$M$679)</f>
        <v/>
      </c>
      <c r="P547" s="49">
        <f>IFERROR(M547/I547,0)</f>
        <v/>
      </c>
      <c r="Q547" s="50" t="n"/>
      <c r="R547" s="8">
        <f>I547-Q547</f>
        <v/>
      </c>
      <c r="S547" s="49">
        <f>$AK547*R547</f>
        <v/>
      </c>
      <c r="U547" s="39" t="inlineStr">
        <is>
          <t>Stock SAP</t>
        </is>
      </c>
      <c r="V547" s="39" t="inlineStr">
        <is>
          <t>Uniformes</t>
        </is>
      </c>
      <c r="W547" s="39" t="inlineStr">
        <is>
          <t>Fuera del alcance</t>
        </is>
      </c>
      <c r="X547" s="39" t="n"/>
      <c r="Y547" s="39" t="inlineStr">
        <is>
          <t>No aplica: uniformes, clasificación que el inventario físico de Farmacia no releva</t>
        </is>
      </c>
      <c r="Z547" s="40" t="inlineStr">
        <is>
          <t>Fuera del alcance del inventario físico</t>
        </is>
      </c>
      <c r="AA547" s="39" t="n"/>
      <c r="AB547" s="39" t="n"/>
      <c r="AC547" s="39" t="n"/>
      <c r="AD547" s="39" t="n"/>
      <c r="AE547" s="39" t="n"/>
      <c r="AF547" s="39" t="n"/>
      <c r="AG547" s="39" t="n"/>
      <c r="AH547" s="51" t="n">
        <v>4</v>
      </c>
      <c r="AI547" s="51">
        <f>Q547</f>
        <v/>
      </c>
      <c r="AJ547" s="51">
        <f>$AH547-$AI547</f>
        <v/>
      </c>
      <c r="AK547" s="52" t="n">
        <v>430829.64</v>
      </c>
      <c r="AL547" s="52">
        <f>$AJ547*$AK547</f>
        <v/>
      </c>
      <c r="AM547" s="52">
        <f>$AI547*$AK547</f>
        <v/>
      </c>
      <c r="AN547" s="39" t="n"/>
      <c r="AO547" s="39" t="n"/>
    </row>
    <row r="548">
      <c r="A548" s="5" t="inlineStr">
        <is>
          <t>3002061</t>
        </is>
      </c>
      <c r="B548" s="5" t="inlineStr">
        <is>
          <t>CAMPERA ALTA MONTAÑA L GEO GORETEX</t>
        </is>
      </c>
      <c r="C548" s="5" t="n"/>
      <c r="D548" s="5" t="inlineStr">
        <is>
          <t>INDU</t>
        </is>
      </c>
      <c r="E548" s="5" t="inlineStr">
        <is>
          <t>ZUNI</t>
        </is>
      </c>
      <c r="F548" s="5" t="inlineStr">
        <is>
          <t>1120</t>
        </is>
      </c>
      <c r="G548" s="5" t="inlineStr">
        <is>
          <t>2040</t>
        </is>
      </c>
      <c r="H548" s="5" t="inlineStr">
        <is>
          <t>C/U</t>
        </is>
      </c>
      <c r="I548" s="6" t="n">
        <v>4</v>
      </c>
      <c r="J548" s="6" t="n">
        <v>0</v>
      </c>
      <c r="K548" s="5" t="inlineStr">
        <is>
          <t>ARS</t>
        </is>
      </c>
      <c r="L548" s="48" t="n">
        <v>0</v>
      </c>
      <c r="M548" s="48" t="n">
        <v>1723318.56</v>
      </c>
      <c r="N548" s="5">
        <f>IFERROR(VLOOKUP(E548,[1]Total!$D$1:$M$446,10,0),0)</f>
        <v/>
      </c>
      <c r="O548" s="11">
        <f>M548/SUM($M$2:$M$679)</f>
        <v/>
      </c>
      <c r="P548" s="49">
        <f>IFERROR(M548/I548,0)</f>
        <v/>
      </c>
      <c r="Q548" s="50" t="n"/>
      <c r="R548" s="8">
        <f>I548-Q548</f>
        <v/>
      </c>
      <c r="S548" s="49">
        <f>$AK548*R548</f>
        <v/>
      </c>
      <c r="U548" s="39" t="inlineStr">
        <is>
          <t>Stock SAP</t>
        </is>
      </c>
      <c r="V548" s="39" t="inlineStr">
        <is>
          <t>Uniformes</t>
        </is>
      </c>
      <c r="W548" s="39" t="inlineStr">
        <is>
          <t>Fuera del alcance</t>
        </is>
      </c>
      <c r="X548" s="39" t="n"/>
      <c r="Y548" s="39" t="inlineStr">
        <is>
          <t>No aplica: uniformes, clasificación que el inventario físico de Farmacia no releva</t>
        </is>
      </c>
      <c r="Z548" s="40" t="inlineStr">
        <is>
          <t>Fuera del alcance del inventario físico</t>
        </is>
      </c>
      <c r="AA548" s="39" t="n"/>
      <c r="AB548" s="39" t="n"/>
      <c r="AC548" s="39" t="n"/>
      <c r="AD548" s="39" t="n"/>
      <c r="AE548" s="39" t="n"/>
      <c r="AF548" s="39" t="n"/>
      <c r="AG548" s="39" t="n"/>
      <c r="AH548" s="51" t="n">
        <v>4</v>
      </c>
      <c r="AI548" s="51">
        <f>Q548</f>
        <v/>
      </c>
      <c r="AJ548" s="51">
        <f>$AH548-$AI548</f>
        <v/>
      </c>
      <c r="AK548" s="52" t="n">
        <v>430829.64</v>
      </c>
      <c r="AL548" s="52">
        <f>$AJ548*$AK548</f>
        <v/>
      </c>
      <c r="AM548" s="52">
        <f>$AI548*$AK548</f>
        <v/>
      </c>
      <c r="AN548" s="39" t="n"/>
      <c r="AO548" s="39" t="n"/>
    </row>
    <row r="549">
      <c r="A549" s="5" t="inlineStr">
        <is>
          <t>3002070</t>
        </is>
      </c>
      <c r="B549" s="5" t="inlineStr">
        <is>
          <t>JARDINERO L GEO GORETEX</t>
        </is>
      </c>
      <c r="C549" s="5" t="n"/>
      <c r="D549" s="5" t="inlineStr">
        <is>
          <t>INDU</t>
        </is>
      </c>
      <c r="E549" s="5" t="inlineStr">
        <is>
          <t>ZUNI</t>
        </is>
      </c>
      <c r="F549" s="5" t="inlineStr">
        <is>
          <t>1120</t>
        </is>
      </c>
      <c r="G549" s="5" t="inlineStr">
        <is>
          <t>2040</t>
        </is>
      </c>
      <c r="H549" s="5" t="inlineStr">
        <is>
          <t>C/U</t>
        </is>
      </c>
      <c r="I549" s="6" t="n">
        <v>4</v>
      </c>
      <c r="J549" s="6" t="n">
        <v>0</v>
      </c>
      <c r="K549" s="5" t="inlineStr">
        <is>
          <t>ARS</t>
        </is>
      </c>
      <c r="L549" s="48" t="n">
        <v>0</v>
      </c>
      <c r="M549" s="48" t="n">
        <v>1412066.24</v>
      </c>
      <c r="N549" s="5">
        <f>IFERROR(VLOOKUP(E549,[1]Total!$D$1:$M$446,10,0),0)</f>
        <v/>
      </c>
      <c r="O549" s="11">
        <f>M549/SUM($M$2:$M$679)</f>
        <v/>
      </c>
      <c r="P549" s="49">
        <f>IFERROR(M549/I549,0)</f>
        <v/>
      </c>
      <c r="Q549" s="50" t="n"/>
      <c r="R549" s="8">
        <f>I549-Q549</f>
        <v/>
      </c>
      <c r="S549" s="49">
        <f>$AK549*R549</f>
        <v/>
      </c>
      <c r="U549" s="39" t="inlineStr">
        <is>
          <t>Stock SAP</t>
        </is>
      </c>
      <c r="V549" s="39" t="inlineStr">
        <is>
          <t>Uniformes</t>
        </is>
      </c>
      <c r="W549" s="39" t="inlineStr">
        <is>
          <t>Fuera del alcance</t>
        </is>
      </c>
      <c r="X549" s="39" t="n"/>
      <c r="Y549" s="39" t="inlineStr">
        <is>
          <t>No aplica: uniformes, clasificación que el inventario físico de Farmacia no releva</t>
        </is>
      </c>
      <c r="Z549" s="40" t="inlineStr">
        <is>
          <t>Fuera del alcance del inventario físico</t>
        </is>
      </c>
      <c r="AA549" s="39" t="n"/>
      <c r="AB549" s="39" t="n"/>
      <c r="AC549" s="39" t="n"/>
      <c r="AD549" s="39" t="n"/>
      <c r="AE549" s="39" t="n"/>
      <c r="AF549" s="39" t="n"/>
      <c r="AG549" s="39" t="n"/>
      <c r="AH549" s="51" t="n">
        <v>4</v>
      </c>
      <c r="AI549" s="51">
        <f>Q549</f>
        <v/>
      </c>
      <c r="AJ549" s="51">
        <f>$AH549-$AI549</f>
        <v/>
      </c>
      <c r="AK549" s="52" t="n">
        <v>353016.56</v>
      </c>
      <c r="AL549" s="52">
        <f>$AJ549*$AK549</f>
        <v/>
      </c>
      <c r="AM549" s="52">
        <f>$AI549*$AK549</f>
        <v/>
      </c>
      <c r="AN549" s="39" t="n"/>
      <c r="AO549" s="39" t="n"/>
    </row>
    <row r="550">
      <c r="A550" s="5" t="inlineStr">
        <is>
          <t>3002071</t>
        </is>
      </c>
      <c r="B550" s="5" t="inlineStr">
        <is>
          <t>JARDINERO XL GEO GORETEX</t>
        </is>
      </c>
      <c r="C550" s="5" t="n"/>
      <c r="D550" s="5" t="inlineStr">
        <is>
          <t>INDU</t>
        </is>
      </c>
      <c r="E550" s="5" t="inlineStr">
        <is>
          <t>ZUNI</t>
        </is>
      </c>
      <c r="F550" s="5" t="inlineStr">
        <is>
          <t>1120</t>
        </is>
      </c>
      <c r="G550" s="5" t="inlineStr">
        <is>
          <t>2040</t>
        </is>
      </c>
      <c r="H550" s="5" t="inlineStr">
        <is>
          <t>C/U</t>
        </is>
      </c>
      <c r="I550" s="6" t="n">
        <v>4</v>
      </c>
      <c r="J550" s="6" t="n">
        <v>0</v>
      </c>
      <c r="K550" s="5" t="inlineStr">
        <is>
          <t>ARS</t>
        </is>
      </c>
      <c r="L550" s="48" t="n">
        <v>0</v>
      </c>
      <c r="M550" s="48" t="n">
        <v>1412066.24</v>
      </c>
      <c r="N550" s="5">
        <f>IFERROR(VLOOKUP(E550,[1]Total!$D$1:$M$446,10,0),0)</f>
        <v/>
      </c>
      <c r="O550" s="11">
        <f>M550/SUM($M$2:$M$679)</f>
        <v/>
      </c>
      <c r="P550" s="49">
        <f>IFERROR(M550/I550,0)</f>
        <v/>
      </c>
      <c r="Q550" s="50" t="n"/>
      <c r="R550" s="8">
        <f>I550-Q550</f>
        <v/>
      </c>
      <c r="S550" s="49">
        <f>$AK550*R550</f>
        <v/>
      </c>
      <c r="U550" s="39" t="inlineStr">
        <is>
          <t>Stock SAP</t>
        </is>
      </c>
      <c r="V550" s="39" t="inlineStr">
        <is>
          <t>Uniformes</t>
        </is>
      </c>
      <c r="W550" s="39" t="inlineStr">
        <is>
          <t>Fuera del alcance</t>
        </is>
      </c>
      <c r="X550" s="39" t="n"/>
      <c r="Y550" s="39" t="inlineStr">
        <is>
          <t>No aplica: uniformes, clasificación que el inventario físico de Farmacia no releva</t>
        </is>
      </c>
      <c r="Z550" s="40" t="inlineStr">
        <is>
          <t>Fuera del alcance del inventario físico</t>
        </is>
      </c>
      <c r="AA550" s="39" t="n"/>
      <c r="AB550" s="39" t="n"/>
      <c r="AC550" s="39" t="n"/>
      <c r="AD550" s="39" t="n"/>
      <c r="AE550" s="39" t="n"/>
      <c r="AF550" s="39" t="n"/>
      <c r="AG550" s="39" t="n"/>
      <c r="AH550" s="51" t="n">
        <v>4</v>
      </c>
      <c r="AI550" s="51">
        <f>Q550</f>
        <v/>
      </c>
      <c r="AJ550" s="51">
        <f>$AH550-$AI550</f>
        <v/>
      </c>
      <c r="AK550" s="52" t="n">
        <v>353016.56</v>
      </c>
      <c r="AL550" s="52">
        <f>$AJ550*$AK550</f>
        <v/>
      </c>
      <c r="AM550" s="52">
        <f>$AI550*$AK550</f>
        <v/>
      </c>
      <c r="AN550" s="39" t="n"/>
      <c r="AO550" s="39" t="n"/>
    </row>
    <row r="551">
      <c r="A551" s="5" t="inlineStr">
        <is>
          <t>3002076</t>
        </is>
      </c>
      <c r="B551" s="5" t="inlineStr">
        <is>
          <t>CAMPERA POLARTEC QUEHUAR 8 PRO TL</t>
        </is>
      </c>
      <c r="C551" s="5" t="n"/>
      <c r="D551" s="5" t="inlineStr">
        <is>
          <t>INDU</t>
        </is>
      </c>
      <c r="E551" s="5" t="inlineStr">
        <is>
          <t>ZUNI</t>
        </is>
      </c>
      <c r="F551" s="5" t="inlineStr">
        <is>
          <t>1120</t>
        </is>
      </c>
      <c r="G551" s="5" t="inlineStr">
        <is>
          <t>2040</t>
        </is>
      </c>
      <c r="H551" s="5" t="inlineStr">
        <is>
          <t>C/U</t>
        </is>
      </c>
      <c r="I551" s="6" t="n">
        <v>4</v>
      </c>
      <c r="J551" s="6" t="n">
        <v>0</v>
      </c>
      <c r="K551" s="5" t="inlineStr">
        <is>
          <t>ARS</t>
        </is>
      </c>
      <c r="L551" s="48" t="n">
        <v>0</v>
      </c>
      <c r="M551" s="48" t="n">
        <v>534180.8</v>
      </c>
      <c r="N551" s="5">
        <f>IFERROR(VLOOKUP(E551,[1]Total!$D$1:$M$446,10,0),0)</f>
        <v/>
      </c>
      <c r="O551" s="11">
        <f>M551/SUM($M$2:$M$679)</f>
        <v/>
      </c>
      <c r="P551" s="49">
        <f>IFERROR(M551/I551,0)</f>
        <v/>
      </c>
      <c r="Q551" s="50" t="n"/>
      <c r="R551" s="8">
        <f>I551-Q551</f>
        <v/>
      </c>
      <c r="S551" s="49">
        <f>$AK551*R551</f>
        <v/>
      </c>
      <c r="U551" s="39" t="inlineStr">
        <is>
          <t>Stock SAP</t>
        </is>
      </c>
      <c r="V551" s="39" t="inlineStr">
        <is>
          <t>Uniformes</t>
        </is>
      </c>
      <c r="W551" s="39" t="inlineStr">
        <is>
          <t>Fuera del alcance</t>
        </is>
      </c>
      <c r="X551" s="39" t="n"/>
      <c r="Y551" s="39" t="inlineStr">
        <is>
          <t>No aplica: uniformes, clasificación que el inventario físico de Farmacia no releva</t>
        </is>
      </c>
      <c r="Z551" s="40" t="inlineStr">
        <is>
          <t>Fuera del alcance del inventario físico</t>
        </is>
      </c>
      <c r="AA551" s="39" t="n"/>
      <c r="AB551" s="39" t="n"/>
      <c r="AC551" s="39" t="n"/>
      <c r="AD551" s="39" t="n"/>
      <c r="AE551" s="39" t="n"/>
      <c r="AF551" s="39" t="n"/>
      <c r="AG551" s="39" t="n"/>
      <c r="AH551" s="51" t="n">
        <v>4</v>
      </c>
      <c r="AI551" s="51">
        <f>Q551</f>
        <v/>
      </c>
      <c r="AJ551" s="51">
        <f>$AH551-$AI551</f>
        <v/>
      </c>
      <c r="AK551" s="52" t="n">
        <v>133545.2</v>
      </c>
      <c r="AL551" s="52">
        <f>$AJ551*$AK551</f>
        <v/>
      </c>
      <c r="AM551" s="52">
        <f>$AI551*$AK551</f>
        <v/>
      </c>
      <c r="AN551" s="39" t="n"/>
      <c r="AO551" s="39" t="n"/>
    </row>
    <row r="552">
      <c r="A552" s="5" t="inlineStr">
        <is>
          <t>3002077</t>
        </is>
      </c>
      <c r="B552" s="5" t="inlineStr">
        <is>
          <t>CAMPERA POLARTEC QUEHUAR 8 PRO TXL</t>
        </is>
      </c>
      <c r="C552" s="5" t="n"/>
      <c r="D552" s="5" t="inlineStr">
        <is>
          <t>INDU</t>
        </is>
      </c>
      <c r="E552" s="5" t="inlineStr">
        <is>
          <t>ZUNI</t>
        </is>
      </c>
      <c r="F552" s="5" t="inlineStr">
        <is>
          <t>1120</t>
        </is>
      </c>
      <c r="G552" s="5" t="inlineStr">
        <is>
          <t>2040</t>
        </is>
      </c>
      <c r="H552" s="5" t="inlineStr">
        <is>
          <t>C/U</t>
        </is>
      </c>
      <c r="I552" s="6" t="n">
        <v>4</v>
      </c>
      <c r="J552" s="6" t="n">
        <v>0</v>
      </c>
      <c r="K552" s="5" t="inlineStr">
        <is>
          <t>ARS</t>
        </is>
      </c>
      <c r="L552" s="48" t="n">
        <v>0</v>
      </c>
      <c r="M552" s="48" t="n">
        <v>534180.8</v>
      </c>
      <c r="N552" s="5">
        <f>IFERROR(VLOOKUP(E552,[1]Total!$D$1:$M$446,10,0),0)</f>
        <v/>
      </c>
      <c r="O552" s="11">
        <f>M552/SUM($M$2:$M$679)</f>
        <v/>
      </c>
      <c r="P552" s="49">
        <f>IFERROR(M552/I552,0)</f>
        <v/>
      </c>
      <c r="Q552" s="50" t="n"/>
      <c r="R552" s="8">
        <f>I552-Q552</f>
        <v/>
      </c>
      <c r="S552" s="49">
        <f>$AK552*R552</f>
        <v/>
      </c>
      <c r="U552" s="39" t="inlineStr">
        <is>
          <t>Stock SAP</t>
        </is>
      </c>
      <c r="V552" s="39" t="inlineStr">
        <is>
          <t>Uniformes</t>
        </is>
      </c>
      <c r="W552" s="39" t="inlineStr">
        <is>
          <t>Fuera del alcance</t>
        </is>
      </c>
      <c r="X552" s="39" t="n"/>
      <c r="Y552" s="39" t="inlineStr">
        <is>
          <t>No aplica: uniformes, clasificación que el inventario físico de Farmacia no releva</t>
        </is>
      </c>
      <c r="Z552" s="40" t="inlineStr">
        <is>
          <t>Fuera del alcance del inventario físico</t>
        </is>
      </c>
      <c r="AA552" s="39" t="n"/>
      <c r="AB552" s="39" t="n"/>
      <c r="AC552" s="39" t="n"/>
      <c r="AD552" s="39" t="n"/>
      <c r="AE552" s="39" t="n"/>
      <c r="AF552" s="39" t="n"/>
      <c r="AG552" s="39" t="n"/>
      <c r="AH552" s="51" t="n">
        <v>4</v>
      </c>
      <c r="AI552" s="51">
        <f>Q552</f>
        <v/>
      </c>
      <c r="AJ552" s="51">
        <f>$AH552-$AI552</f>
        <v/>
      </c>
      <c r="AK552" s="52" t="n">
        <v>133545.2</v>
      </c>
      <c r="AL552" s="52">
        <f>$AJ552*$AK552</f>
        <v/>
      </c>
      <c r="AM552" s="52">
        <f>$AI552*$AK552</f>
        <v/>
      </c>
      <c r="AN552" s="39" t="n"/>
      <c r="AO552" s="39" t="n"/>
    </row>
    <row r="553">
      <c r="A553" s="5" t="inlineStr">
        <is>
          <t>1000010</t>
        </is>
      </c>
      <c r="B553" s="5" t="inlineStr">
        <is>
          <t>HIDROCORTISONA 500MG  AMPOLLA</t>
        </is>
      </c>
      <c r="C553" s="5" t="inlineStr">
        <is>
          <t>68737</t>
        </is>
      </c>
      <c r="D553" s="5" t="inlineStr">
        <is>
          <t>033</t>
        </is>
      </c>
      <c r="E553" s="5" t="inlineStr">
        <is>
          <t>ZMED</t>
        </is>
      </c>
      <c r="F553" s="5" t="inlineStr">
        <is>
          <t>1120</t>
        </is>
      </c>
      <c r="G553" s="5" t="inlineStr">
        <is>
          <t>2021</t>
        </is>
      </c>
      <c r="H553" s="5" t="inlineStr">
        <is>
          <t>C/U</t>
        </is>
      </c>
      <c r="I553" s="6" t="n">
        <v>3</v>
      </c>
      <c r="J553" s="6" t="n">
        <v>0</v>
      </c>
      <c r="K553" s="5" t="inlineStr">
        <is>
          <t>ARS</t>
        </is>
      </c>
      <c r="L553" s="48" t="n">
        <v>0</v>
      </c>
      <c r="M553" s="48" t="n">
        <v>19113.98</v>
      </c>
      <c r="N553" s="5">
        <f>IFERROR(VLOOKUP(E553,[1]Total!$D$1:$M$446,10,0),0)</f>
        <v/>
      </c>
      <c r="O553" s="11">
        <f>M553/SUM($M$2:$M$679)</f>
        <v/>
      </c>
      <c r="P553" s="49">
        <f>IFERROR(M553/I553,0)</f>
        <v/>
      </c>
      <c r="Q553" s="50" t="n"/>
      <c r="R553" s="8">
        <f>I553-Q553</f>
        <v/>
      </c>
      <c r="S553" s="49">
        <f>$AK553*R553</f>
        <v/>
      </c>
      <c r="U553" s="39" t="inlineStr">
        <is>
          <t>Stock SAP</t>
        </is>
      </c>
      <c r="V553" s="39" t="inlineStr">
        <is>
          <t>Medicamentos</t>
        </is>
      </c>
      <c r="W553" s="39" t="inlineStr">
        <is>
          <t>Dentro del alcance</t>
        </is>
      </c>
      <c r="X553" s="37" t="inlineStr">
        <is>
          <t>Alta</t>
        </is>
      </c>
      <c r="Y553" s="39" t="inlineStr">
        <is>
          <t>Homologado – confianza Alta</t>
        </is>
      </c>
      <c r="Z553" s="38" t="inlineStr">
        <is>
          <t>Dar de baja en SAP</t>
        </is>
      </c>
      <c r="AA553" s="39" t="inlineStr">
        <is>
          <t>MED96</t>
        </is>
      </c>
      <c r="AB553" s="39" t="inlineStr">
        <is>
          <t>Hidrocortisona Fco amp polvo p/rest 500 mg</t>
        </is>
      </c>
      <c r="AC553" s="39" t="inlineStr">
        <is>
          <t>Homologación por código Avain (master M06-003)</t>
        </is>
      </c>
      <c r="AD553" s="39" t="inlineStr">
        <is>
          <t>No</t>
        </is>
      </c>
      <c r="AE553" s="39" t="n"/>
      <c r="AF553" s="39" t="inlineStr">
        <is>
          <t>Sí</t>
        </is>
      </c>
      <c r="AG553" s="39" t="inlineStr">
        <is>
          <t>M06-003</t>
        </is>
      </c>
      <c r="AH553" s="51" t="n"/>
      <c r="AI553" s="51" t="n"/>
      <c r="AJ553" s="51" t="n"/>
      <c r="AK553" s="52" t="n">
        <v>6371.327272727273</v>
      </c>
      <c r="AL553" s="52" t="n"/>
      <c r="AM553" s="52" t="n"/>
      <c r="AN553" s="39" t="n"/>
      <c r="AO553" s="39" t="inlineStr">
        <is>
          <t>La cantidad física del material se imputó en la fila 310 (primera fila del material). Homologación: confianza base Alta + confianza SAP Alta → Alta. El material ocupa 3 filas en la hoja 1120 SJ (lote/almacén). La cantidad SAP y la física de esta vista son el total del material.</t>
        </is>
      </c>
    </row>
    <row r="554">
      <c r="A554" s="5" t="inlineStr">
        <is>
          <t>1000027</t>
        </is>
      </c>
      <c r="B554" s="5" t="inlineStr">
        <is>
          <t>LARINGOSCOPIO ADULTO DE TRES RAMAS</t>
        </is>
      </c>
      <c r="C554" s="5" t="inlineStr">
        <is>
          <t>DESC</t>
        </is>
      </c>
      <c r="D554" s="5" t="inlineStr">
        <is>
          <t>033</t>
        </is>
      </c>
      <c r="E554" s="5" t="inlineStr">
        <is>
          <t>ZMED</t>
        </is>
      </c>
      <c r="F554" s="5" t="inlineStr">
        <is>
          <t>1120</t>
        </is>
      </c>
      <c r="G554" s="5" t="inlineStr">
        <is>
          <t>2021</t>
        </is>
      </c>
      <c r="H554" s="5" t="inlineStr">
        <is>
          <t>C/U</t>
        </is>
      </c>
      <c r="I554" s="6" t="n">
        <v>3</v>
      </c>
      <c r="J554" s="6" t="n">
        <v>0</v>
      </c>
      <c r="K554" s="5" t="inlineStr">
        <is>
          <t>ARS</t>
        </is>
      </c>
      <c r="L554" s="48" t="n">
        <v>0</v>
      </c>
      <c r="M554" s="48" t="n">
        <v>12783.88</v>
      </c>
      <c r="N554" s="5">
        <f>IFERROR(VLOOKUP(E554,[1]Total!$D$1:$M$446,10,0),0)</f>
        <v/>
      </c>
      <c r="O554" s="11">
        <f>M554/SUM($M$2:$M$679)</f>
        <v/>
      </c>
      <c r="P554" s="49">
        <f>IFERROR(M554/I554,0)</f>
        <v/>
      </c>
      <c r="Q554" s="50" t="n"/>
      <c r="R554" s="8">
        <f>I554-Q554</f>
        <v/>
      </c>
      <c r="S554" s="49">
        <f>$AK554*R554</f>
        <v/>
      </c>
      <c r="U554" s="39" t="inlineStr">
        <is>
          <t>Stock SAP</t>
        </is>
      </c>
      <c r="V554" s="39" t="inlineStr">
        <is>
          <t>Medicamentos</t>
        </is>
      </c>
      <c r="W554" s="39" t="inlineStr">
        <is>
          <t>Dentro del alcance</t>
        </is>
      </c>
      <c r="X554" s="39" t="n"/>
      <c r="Y554" s="39" t="inlineStr">
        <is>
          <t>Sin recuento físico en el inventario de Avain</t>
        </is>
      </c>
      <c r="Z554" s="40" t="inlineStr">
        <is>
          <t>Sin recuento físico</t>
        </is>
      </c>
      <c r="AA554" s="39" t="n"/>
      <c r="AB554" s="39" t="n"/>
      <c r="AC554" s="39" t="n"/>
      <c r="AD554" s="39" t="n"/>
      <c r="AE554" s="39" t="n"/>
      <c r="AF554" s="39" t="n"/>
      <c r="AG554" s="39" t="n"/>
      <c r="AH554" s="51" t="n">
        <v>3</v>
      </c>
      <c r="AI554" s="51">
        <f>Q554</f>
        <v/>
      </c>
      <c r="AJ554" s="51">
        <f>$AH554-$AI554</f>
        <v/>
      </c>
      <c r="AK554" s="52" t="n">
        <v>4261.293333333333</v>
      </c>
      <c r="AL554" s="52">
        <f>$AJ554*$AK554</f>
        <v/>
      </c>
      <c r="AM554" s="52">
        <f>$AI554*$AK554</f>
        <v/>
      </c>
      <c r="AN554" s="39" t="n"/>
      <c r="AO554" s="39" t="n"/>
    </row>
    <row r="555">
      <c r="A555" s="5" t="inlineStr">
        <is>
          <t>1000053</t>
        </is>
      </c>
      <c r="B555" s="5" t="inlineStr">
        <is>
          <t>ALCOHOL AL 96% X 1000ML</t>
        </is>
      </c>
      <c r="C555" s="5" t="inlineStr">
        <is>
          <t>00000</t>
        </is>
      </c>
      <c r="D555" s="5" t="inlineStr">
        <is>
          <t>033</t>
        </is>
      </c>
      <c r="E555" s="5" t="inlineStr">
        <is>
          <t>ZMED</t>
        </is>
      </c>
      <c r="F555" s="5" t="inlineStr">
        <is>
          <t>1120</t>
        </is>
      </c>
      <c r="G555" s="5" t="inlineStr">
        <is>
          <t>2021</t>
        </is>
      </c>
      <c r="H555" s="5" t="inlineStr">
        <is>
          <t>C/U</t>
        </is>
      </c>
      <c r="I555" s="6" t="n">
        <v>3</v>
      </c>
      <c r="J555" s="6" t="n">
        <v>0</v>
      </c>
      <c r="K555" s="5" t="inlineStr">
        <is>
          <t>ARS</t>
        </is>
      </c>
      <c r="L555" s="48" t="n">
        <v>0</v>
      </c>
      <c r="M555" s="48" t="n">
        <v>7819.54</v>
      </c>
      <c r="N555" s="5">
        <f>IFERROR(VLOOKUP(E555,[1]Total!$D$1:$M$446,10,0),0)</f>
        <v/>
      </c>
      <c r="O555" s="11">
        <f>M555/SUM($M$2:$M$679)</f>
        <v/>
      </c>
      <c r="P555" s="49">
        <f>IFERROR(M555/I555,0)</f>
        <v/>
      </c>
      <c r="Q555" s="50" t="n"/>
      <c r="R555" s="8">
        <f>I555-Q555</f>
        <v/>
      </c>
      <c r="S555" s="49">
        <f>$AK555*R555</f>
        <v/>
      </c>
      <c r="U555" s="39" t="inlineStr">
        <is>
          <t>Stock SAP</t>
        </is>
      </c>
      <c r="V555" s="39" t="inlineStr">
        <is>
          <t>Medicamentos</t>
        </is>
      </c>
      <c r="W555" s="39" t="inlineStr">
        <is>
          <t>Dentro del alcance</t>
        </is>
      </c>
      <c r="X555" s="37" t="inlineStr">
        <is>
          <t>Alta</t>
        </is>
      </c>
      <c r="Y555" s="39" t="inlineStr">
        <is>
          <t>Homologado – confianza Alta</t>
        </is>
      </c>
      <c r="Z555" s="38" t="inlineStr">
        <is>
          <t>Dar de baja en SAP</t>
        </is>
      </c>
      <c r="AA555" s="39" t="inlineStr">
        <is>
          <t>DESC15</t>
        </is>
      </c>
      <c r="AB555" s="39" t="inlineStr">
        <is>
          <t>Alcohol 96% x 1000ml</t>
        </is>
      </c>
      <c r="AC555" s="39" t="inlineStr">
        <is>
          <t>Homologación por código Avain (master D-174)</t>
        </is>
      </c>
      <c r="AD555" s="39" t="inlineStr">
        <is>
          <t>No</t>
        </is>
      </c>
      <c r="AE555" s="39" t="n"/>
      <c r="AF555" s="39" t="inlineStr">
        <is>
          <t>Sí</t>
        </is>
      </c>
      <c r="AG555" s="39" t="inlineStr">
        <is>
          <t>D-174</t>
        </is>
      </c>
      <c r="AH555" s="51" t="n"/>
      <c r="AI555" s="51" t="n"/>
      <c r="AJ555" s="51" t="n"/>
      <c r="AK555" s="52" t="n">
        <v>2606.512941176471</v>
      </c>
      <c r="AL555" s="52" t="n"/>
      <c r="AM555" s="52" t="n"/>
      <c r="AN555" s="39" t="n"/>
      <c r="AO555" s="39" t="inlineStr">
        <is>
          <t>La cantidad física del material se imputó en la fila 317 (primera fila del material). Homologación: confianza base Alta + confianza SAP Alta → Alta. El material ocupa 3 filas en la hoja 1120 SJ (lote/almacén). La cantidad SAP y la física de esta vista son el total del material.</t>
        </is>
      </c>
    </row>
    <row r="556">
      <c r="A556" s="5" t="inlineStr">
        <is>
          <t>1000118</t>
        </is>
      </c>
      <c r="B556" s="5" t="inlineStr">
        <is>
          <t>HEPARINA SODICA 5000UN/ML 5ML FAMP</t>
        </is>
      </c>
      <c r="C556" s="5" t="inlineStr">
        <is>
          <t>00000</t>
        </is>
      </c>
      <c r="D556" s="5" t="inlineStr">
        <is>
          <t>033</t>
        </is>
      </c>
      <c r="E556" s="5" t="inlineStr">
        <is>
          <t>ZMED</t>
        </is>
      </c>
      <c r="F556" s="5" t="inlineStr">
        <is>
          <t>1120</t>
        </is>
      </c>
      <c r="G556" s="5" t="inlineStr">
        <is>
          <t>2021</t>
        </is>
      </c>
      <c r="H556" s="5" t="inlineStr">
        <is>
          <t>C/U</t>
        </is>
      </c>
      <c r="I556" s="6" t="n">
        <v>3</v>
      </c>
      <c r="J556" s="6" t="n">
        <v>0</v>
      </c>
      <c r="K556" s="5" t="inlineStr">
        <is>
          <t>ARS</t>
        </is>
      </c>
      <c r="L556" s="48" t="n">
        <v>0</v>
      </c>
      <c r="M556" s="48" t="n">
        <v>21524.48</v>
      </c>
      <c r="N556" s="5">
        <f>IFERROR(VLOOKUP(E556,[1]Total!$D$1:$M$446,10,0),0)</f>
        <v/>
      </c>
      <c r="O556" s="11">
        <f>M556/SUM($M$2:$M$679)</f>
        <v/>
      </c>
      <c r="P556" s="49">
        <f>IFERROR(M556/I556,0)</f>
        <v/>
      </c>
      <c r="Q556" s="50" t="n"/>
      <c r="R556" s="8">
        <f>I556-Q556</f>
        <v/>
      </c>
      <c r="S556" s="49">
        <f>$AK556*R556</f>
        <v/>
      </c>
      <c r="U556" s="39" t="inlineStr">
        <is>
          <t>Stock SAP</t>
        </is>
      </c>
      <c r="V556" s="39" t="inlineStr">
        <is>
          <t>Medicamentos</t>
        </is>
      </c>
      <c r="W556" s="39" t="inlineStr">
        <is>
          <t>Dentro del alcance</t>
        </is>
      </c>
      <c r="X556" s="39" t="n"/>
      <c r="Y556" s="39" t="inlineStr">
        <is>
          <t>Sin recuento físico en el inventario de Avain</t>
        </is>
      </c>
      <c r="Z556" s="40" t="inlineStr">
        <is>
          <t>Sin recuento físico</t>
        </is>
      </c>
      <c r="AA556" s="39" t="n"/>
      <c r="AB556" s="39" t="n"/>
      <c r="AC556" s="39" t="n"/>
      <c r="AD556" s="39" t="n"/>
      <c r="AE556" s="39" t="n"/>
      <c r="AF556" s="39" t="n"/>
      <c r="AG556" s="39" t="n"/>
      <c r="AH556" s="51" t="n">
        <v>5</v>
      </c>
      <c r="AI556" s="51">
        <f>Q556</f>
        <v/>
      </c>
      <c r="AJ556" s="51">
        <f>$AH556-$AI556</f>
        <v/>
      </c>
      <c r="AK556" s="52" t="n">
        <v>7174.828</v>
      </c>
      <c r="AL556" s="52">
        <f>$AJ556*$AK556</f>
        <v/>
      </c>
      <c r="AM556" s="52">
        <f>$AI556*$AK556</f>
        <v/>
      </c>
      <c r="AN556" s="39" t="n"/>
      <c r="AO556" s="39" t="inlineStr">
        <is>
          <t>El material ocupa 3 filas en la hoja 1120 SJ (lote/almacén). La cantidad SAP y la física de esta vista son el total del material.</t>
        </is>
      </c>
    </row>
    <row r="557">
      <c r="A557" s="5" t="inlineStr">
        <is>
          <t>1000158</t>
        </is>
      </c>
      <c r="B557" s="5" t="inlineStr">
        <is>
          <t>FLUORESCEINA SODICA 0.25 %</t>
        </is>
      </c>
      <c r="C557" s="5" t="inlineStr">
        <is>
          <t>00000</t>
        </is>
      </c>
      <c r="D557" s="5" t="inlineStr">
        <is>
          <t>033</t>
        </is>
      </c>
      <c r="E557" s="5" t="inlineStr">
        <is>
          <t>ZMED</t>
        </is>
      </c>
      <c r="F557" s="5" t="inlineStr">
        <is>
          <t>1120</t>
        </is>
      </c>
      <c r="G557" s="5" t="inlineStr">
        <is>
          <t>2021</t>
        </is>
      </c>
      <c r="H557" s="5" t="inlineStr">
        <is>
          <t>C/U</t>
        </is>
      </c>
      <c r="I557" s="6" t="n">
        <v>3</v>
      </c>
      <c r="J557" s="6" t="n">
        <v>0</v>
      </c>
      <c r="K557" s="5" t="inlineStr">
        <is>
          <t>ARS</t>
        </is>
      </c>
      <c r="L557" s="48" t="n">
        <v>0</v>
      </c>
      <c r="M557" s="48" t="n">
        <v>40848</v>
      </c>
      <c r="N557" s="5">
        <f>IFERROR(VLOOKUP(E557,[1]Total!$D$1:$M$446,10,0),0)</f>
        <v/>
      </c>
      <c r="O557" s="11">
        <f>M557/SUM($M$2:$M$679)</f>
        <v/>
      </c>
      <c r="P557" s="49">
        <f>IFERROR(M557/I557,0)</f>
        <v/>
      </c>
      <c r="Q557" s="50" t="n"/>
      <c r="R557" s="8">
        <f>I557-Q557</f>
        <v/>
      </c>
      <c r="S557" s="49">
        <f>$AK557*R557</f>
        <v/>
      </c>
      <c r="U557" s="39" t="inlineStr">
        <is>
          <t>Stock SAP</t>
        </is>
      </c>
      <c r="V557" s="39" t="inlineStr">
        <is>
          <t>Medicamentos</t>
        </is>
      </c>
      <c r="W557" s="39" t="inlineStr">
        <is>
          <t>Dentro del alcance</t>
        </is>
      </c>
      <c r="X557" s="39" t="n"/>
      <c r="Y557" s="39" t="inlineStr">
        <is>
          <t>Sin recuento físico en el inventario de Avain</t>
        </is>
      </c>
      <c r="Z557" s="40" t="inlineStr">
        <is>
          <t>Sin recuento físico</t>
        </is>
      </c>
      <c r="AA557" s="39" t="n"/>
      <c r="AB557" s="39" t="n"/>
      <c r="AC557" s="39" t="n"/>
      <c r="AD557" s="39" t="n"/>
      <c r="AE557" s="39" t="n"/>
      <c r="AF557" s="39" t="n"/>
      <c r="AG557" s="39" t="n"/>
      <c r="AH557" s="51" t="n">
        <v>3</v>
      </c>
      <c r="AI557" s="51">
        <f>Q557</f>
        <v/>
      </c>
      <c r="AJ557" s="51">
        <f>$AH557-$AI557</f>
        <v/>
      </c>
      <c r="AK557" s="52" t="n">
        <v>13616</v>
      </c>
      <c r="AL557" s="52">
        <f>$AJ557*$AK557</f>
        <v/>
      </c>
      <c r="AM557" s="52">
        <f>$AI557*$AK557</f>
        <v/>
      </c>
      <c r="AN557" s="39" t="n"/>
      <c r="AO557" s="39" t="n"/>
    </row>
    <row r="558">
      <c r="A558" s="5" t="inlineStr">
        <is>
          <t>1000183</t>
        </is>
      </c>
      <c r="B558" s="5" t="inlineStr">
        <is>
          <t>MYLANTA TABLETAS COMPRIMIDOS</t>
        </is>
      </c>
      <c r="C558" s="5" t="inlineStr">
        <is>
          <t>CW7040</t>
        </is>
      </c>
      <c r="D558" s="5" t="inlineStr">
        <is>
          <t>033</t>
        </is>
      </c>
      <c r="E558" s="5" t="inlineStr">
        <is>
          <t>ZMED</t>
        </is>
      </c>
      <c r="F558" s="5" t="inlineStr">
        <is>
          <t>1120</t>
        </is>
      </c>
      <c r="G558" s="5" t="inlineStr">
        <is>
          <t>2021</t>
        </is>
      </c>
      <c r="H558" s="5" t="inlineStr">
        <is>
          <t>C/U</t>
        </is>
      </c>
      <c r="I558" s="6" t="n">
        <v>3</v>
      </c>
      <c r="J558" s="6" t="n">
        <v>0</v>
      </c>
      <c r="K558" s="5" t="inlineStr">
        <is>
          <t>ARS</t>
        </is>
      </c>
      <c r="L558" s="48" t="n">
        <v>0</v>
      </c>
      <c r="M558" s="48" t="n">
        <v>40427.5</v>
      </c>
      <c r="N558" s="5">
        <f>IFERROR(VLOOKUP(E558,[1]Total!$D$1:$M$446,10,0),0)</f>
        <v/>
      </c>
      <c r="O558" s="11">
        <f>M558/SUM($M$2:$M$679)</f>
        <v/>
      </c>
      <c r="P558" s="49">
        <f>IFERROR(M558/I558,0)</f>
        <v/>
      </c>
      <c r="Q558" s="50" t="n"/>
      <c r="R558" s="8">
        <f>I558-Q558</f>
        <v/>
      </c>
      <c r="S558" s="49">
        <f>$AK558*R558</f>
        <v/>
      </c>
      <c r="U558" s="39" t="inlineStr">
        <is>
          <t>Stock SAP</t>
        </is>
      </c>
      <c r="V558" s="39" t="inlineStr">
        <is>
          <t>Medicamentos</t>
        </is>
      </c>
      <c r="W558" s="39" t="inlineStr">
        <is>
          <t>Dentro del alcance</t>
        </is>
      </c>
      <c r="X558" s="39" t="n"/>
      <c r="Y558" s="39" t="inlineStr">
        <is>
          <t>Sin recuento físico en el inventario de Avain</t>
        </is>
      </c>
      <c r="Z558" s="40" t="inlineStr">
        <is>
          <t>Sin recuento físico</t>
        </is>
      </c>
      <c r="AA558" s="39" t="n"/>
      <c r="AB558" s="39" t="n"/>
      <c r="AC558" s="39" t="n"/>
      <c r="AD558" s="39" t="n"/>
      <c r="AE558" s="39" t="n"/>
      <c r="AF558" s="39" t="n"/>
      <c r="AG558" s="39" t="n"/>
      <c r="AH558" s="51" t="n">
        <v>3</v>
      </c>
      <c r="AI558" s="51">
        <f>Q558</f>
        <v/>
      </c>
      <c r="AJ558" s="51">
        <f>$AH558-$AI558</f>
        <v/>
      </c>
      <c r="AK558" s="52" t="n">
        <v>13475.83333333333</v>
      </c>
      <c r="AL558" s="52">
        <f>$AJ558*$AK558</f>
        <v/>
      </c>
      <c r="AM558" s="52">
        <f>$AI558*$AK558</f>
        <v/>
      </c>
      <c r="AN558" s="39" t="n"/>
      <c r="AO558" s="39" t="n"/>
    </row>
    <row r="559">
      <c r="A559" s="5" t="inlineStr">
        <is>
          <t>1000371</t>
        </is>
      </c>
      <c r="B559" s="5" t="inlineStr">
        <is>
          <t>PROTECTOR SOLAR</t>
        </is>
      </c>
      <c r="C559" s="5" t="inlineStr">
        <is>
          <t>1048</t>
        </is>
      </c>
      <c r="D559" s="5" t="inlineStr">
        <is>
          <t>033</t>
        </is>
      </c>
      <c r="E559" s="5" t="inlineStr">
        <is>
          <t>ZMED</t>
        </is>
      </c>
      <c r="F559" s="5" t="inlineStr">
        <is>
          <t>1120</t>
        </is>
      </c>
      <c r="G559" s="5" t="inlineStr">
        <is>
          <t>2021</t>
        </is>
      </c>
      <c r="H559" s="5" t="inlineStr">
        <is>
          <t>C/U</t>
        </is>
      </c>
      <c r="I559" s="6" t="n">
        <v>3</v>
      </c>
      <c r="J559" s="6" t="n">
        <v>0</v>
      </c>
      <c r="K559" s="5" t="inlineStr">
        <is>
          <t>ARS</t>
        </is>
      </c>
      <c r="L559" s="48" t="n">
        <v>0</v>
      </c>
      <c r="M559" s="48" t="n">
        <v>43327.87</v>
      </c>
      <c r="N559" s="5">
        <f>IFERROR(VLOOKUP(E559,[1]Total!$D$1:$M$446,10,0),0)</f>
        <v/>
      </c>
      <c r="O559" s="11">
        <f>M559/SUM($M$2:$M$679)</f>
        <v/>
      </c>
      <c r="P559" s="49">
        <f>IFERROR(M559/I559,0)</f>
        <v/>
      </c>
      <c r="Q559" s="50" t="n"/>
      <c r="R559" s="8">
        <f>I559-Q559</f>
        <v/>
      </c>
      <c r="S559" s="49">
        <f>$AK559*R559</f>
        <v/>
      </c>
      <c r="U559" s="39" t="inlineStr">
        <is>
          <t>Stock SAP</t>
        </is>
      </c>
      <c r="V559" s="39" t="inlineStr">
        <is>
          <t>Medicamentos</t>
        </is>
      </c>
      <c r="W559" s="39" t="inlineStr">
        <is>
          <t>Dentro del alcance</t>
        </is>
      </c>
      <c r="X559" s="37" t="inlineStr">
        <is>
          <t>Alta</t>
        </is>
      </c>
      <c r="Y559" s="39" t="inlineStr">
        <is>
          <t>Homologado – confianza Alta</t>
        </is>
      </c>
      <c r="Z559" s="38" t="inlineStr">
        <is>
          <t>Dar de baja en SAP</t>
        </is>
      </c>
      <c r="AA559" s="39" t="inlineStr">
        <is>
          <t>DESC290</t>
        </is>
      </c>
      <c r="AB559" s="39" t="inlineStr">
        <is>
          <t>Protector solar Labial</t>
        </is>
      </c>
      <c r="AC559" s="39" t="inlineStr">
        <is>
          <t>Cruce por nomenclatura SAP</t>
        </is>
      </c>
      <c r="AD559" s="39" t="inlineStr">
        <is>
          <t>No</t>
        </is>
      </c>
      <c r="AE559" s="39" t="n"/>
      <c r="AF559" s="39" t="inlineStr">
        <is>
          <t>No</t>
        </is>
      </c>
      <c r="AG559" s="39" t="n"/>
      <c r="AH559" s="51" t="n"/>
      <c r="AI559" s="51" t="n"/>
      <c r="AJ559" s="51" t="n"/>
      <c r="AK559" s="52" t="n">
        <v>14442.62410958904</v>
      </c>
      <c r="AL559" s="52" t="n"/>
      <c r="AM559" s="52" t="n"/>
      <c r="AN559" s="39" t="n"/>
      <c r="AO559" s="39" t="inlineStr">
        <is>
          <t>La cantidad física del material se imputó en la fila 212 (primera fila del material). Cruce por nomenclatura: similitud 0.86. El material ocupa 3 filas en la hoja 1120 SJ (lote/almacén). La cantidad SAP y la física de esta vista son el total del material.</t>
        </is>
      </c>
    </row>
    <row r="560">
      <c r="A560" s="5" t="inlineStr">
        <is>
          <t>1000470</t>
        </is>
      </c>
      <c r="B560" s="5" t="inlineStr">
        <is>
          <t>PARACETAMOL COMP 1 GRAMO</t>
        </is>
      </c>
      <c r="C560" s="5" t="inlineStr">
        <is>
          <t>133524</t>
        </is>
      </c>
      <c r="D560" s="5" t="inlineStr">
        <is>
          <t>033</t>
        </is>
      </c>
      <c r="E560" s="5" t="inlineStr">
        <is>
          <t>ZMED</t>
        </is>
      </c>
      <c r="F560" s="5" t="inlineStr">
        <is>
          <t>1120</t>
        </is>
      </c>
      <c r="G560" s="5" t="inlineStr">
        <is>
          <t>2021</t>
        </is>
      </c>
      <c r="H560" s="5" t="inlineStr">
        <is>
          <t>C/U</t>
        </is>
      </c>
      <c r="I560" s="6" t="n">
        <v>3</v>
      </c>
      <c r="J560" s="6" t="n">
        <v>0</v>
      </c>
      <c r="K560" s="5" t="inlineStr">
        <is>
          <t>ARS</t>
        </is>
      </c>
      <c r="L560" s="48" t="n">
        <v>0</v>
      </c>
      <c r="M560" s="48" t="n">
        <v>261.47</v>
      </c>
      <c r="N560" s="5">
        <f>IFERROR(VLOOKUP(E560,[1]Total!$D$1:$M$446,10,0),0)</f>
        <v/>
      </c>
      <c r="O560" s="11">
        <f>M560/SUM($M$2:$M$679)</f>
        <v/>
      </c>
      <c r="P560" s="49">
        <f>IFERROR(M560/I560,0)</f>
        <v/>
      </c>
      <c r="Q560" s="50" t="n"/>
      <c r="R560" s="8">
        <f>I560-Q560</f>
        <v/>
      </c>
      <c r="S560" s="49">
        <f>$AK560*R560</f>
        <v/>
      </c>
      <c r="U560" s="39" t="inlineStr">
        <is>
          <t>Stock SAP</t>
        </is>
      </c>
      <c r="V560" s="39" t="inlineStr">
        <is>
          <t>Medicamentos</t>
        </is>
      </c>
      <c r="W560" s="39" t="inlineStr">
        <is>
          <t>Dentro del alcance</t>
        </is>
      </c>
      <c r="X560" s="38" t="inlineStr">
        <is>
          <t>Baja</t>
        </is>
      </c>
      <c r="Y560" s="39" t="inlineStr">
        <is>
          <t>Homologado – confianza Baja – pendiente de validación</t>
        </is>
      </c>
      <c r="Z560" s="38" t="inlineStr">
        <is>
          <t>Dar de baja en SAP</t>
        </is>
      </c>
      <c r="AA560" s="39" t="inlineStr">
        <is>
          <t>MED150</t>
        </is>
      </c>
      <c r="AB560" s="39" t="inlineStr">
        <is>
          <t>Paracetamol Comp x 1 gr</t>
        </is>
      </c>
      <c r="AC560" s="39" t="inlineStr">
        <is>
          <t>Homologación por código Avain (master M01-008)</t>
        </is>
      </c>
      <c r="AD560" s="39" t="inlineStr">
        <is>
          <t>No</t>
        </is>
      </c>
      <c r="AE560" s="39" t="n"/>
      <c r="AF560" s="39" t="inlineStr">
        <is>
          <t>Sí</t>
        </is>
      </c>
      <c r="AG560" s="39" t="inlineStr">
        <is>
          <t>M01-008</t>
        </is>
      </c>
      <c r="AH560" s="51" t="n"/>
      <c r="AI560" s="51" t="n"/>
      <c r="AJ560" s="51" t="n"/>
      <c r="AK560" s="52" t="n">
        <v>87.15712346645783</v>
      </c>
      <c r="AL560" s="52" t="n"/>
      <c r="AM560" s="52" t="n"/>
      <c r="AN560" s="39" t="n"/>
      <c r="AO560" s="39" t="inlineStr">
        <is>
          <t>La cantidad física del material se imputó en la fila 4 (primera fila del material). Homologación: confianza base Baja + confianza SAP Baja → Baja. El material ocupa 6 filas en la hoja 1120 SJ (lote/almacén). La cantidad SAP y la física de esta vista son el total del material.</t>
        </is>
      </c>
    </row>
    <row r="561">
      <c r="A561" s="5" t="inlineStr">
        <is>
          <t>1000565</t>
        </is>
      </c>
      <c r="B561" s="5" t="inlineStr">
        <is>
          <t>LEVOFLOXACINA 500MG</t>
        </is>
      </c>
      <c r="C561" s="5" t="inlineStr">
        <is>
          <t>97621</t>
        </is>
      </c>
      <c r="D561" s="5" t="inlineStr">
        <is>
          <t>033</t>
        </is>
      </c>
      <c r="E561" s="5" t="inlineStr">
        <is>
          <t>ZMED</t>
        </is>
      </c>
      <c r="F561" s="5" t="inlineStr">
        <is>
          <t>1120</t>
        </is>
      </c>
      <c r="G561" s="5" t="inlineStr">
        <is>
          <t>2021</t>
        </is>
      </c>
      <c r="H561" s="5" t="inlineStr">
        <is>
          <t>C/U</t>
        </is>
      </c>
      <c r="I561" s="6" t="n">
        <v>3</v>
      </c>
      <c r="J561" s="6" t="n">
        <v>0</v>
      </c>
      <c r="K561" s="5" t="inlineStr">
        <is>
          <t>ARS</t>
        </is>
      </c>
      <c r="L561" s="48" t="n">
        <v>0</v>
      </c>
      <c r="M561" s="48" t="n">
        <v>32069.18</v>
      </c>
      <c r="N561" s="5">
        <f>IFERROR(VLOOKUP(E561,[1]Total!$D$1:$M$446,10,0),0)</f>
        <v/>
      </c>
      <c r="O561" s="11">
        <f>M561/SUM($M$2:$M$679)</f>
        <v/>
      </c>
      <c r="P561" s="49">
        <f>IFERROR(M561/I561,0)</f>
        <v/>
      </c>
      <c r="Q561" s="50" t="n">
        <v>14</v>
      </c>
      <c r="R561" s="8">
        <f>I561-Q561</f>
        <v/>
      </c>
      <c r="S561" s="49">
        <f>$AK561*R561</f>
        <v/>
      </c>
      <c r="U561" s="39" t="inlineStr">
        <is>
          <t>Stock SAP</t>
        </is>
      </c>
      <c r="V561" s="39" t="inlineStr">
        <is>
          <t>Medicamentos</t>
        </is>
      </c>
      <c r="W561" s="39" t="inlineStr">
        <is>
          <t>Dentro del alcance</t>
        </is>
      </c>
      <c r="X561" s="37" t="inlineStr">
        <is>
          <t>Alta</t>
        </is>
      </c>
      <c r="Y561" s="39" t="inlineStr">
        <is>
          <t>Homologado – confianza Alta</t>
        </is>
      </c>
      <c r="Z561" s="37" t="inlineStr">
        <is>
          <t>Dar de alta en SAP</t>
        </is>
      </c>
      <c r="AA561" s="39" t="inlineStr">
        <is>
          <t>MED115</t>
        </is>
      </c>
      <c r="AB561" s="39" t="inlineStr">
        <is>
          <t>Levofloxacina Comp x 500 mg</t>
        </is>
      </c>
      <c r="AC561" s="39" t="inlineStr">
        <is>
          <t>Homologación por código Avain (master M11-005)</t>
        </is>
      </c>
      <c r="AD561" s="39" t="inlineStr">
        <is>
          <t>No</t>
        </is>
      </c>
      <c r="AE561" s="39" t="n"/>
      <c r="AF561" s="39" t="inlineStr">
        <is>
          <t>Sí</t>
        </is>
      </c>
      <c r="AG561" s="39" t="inlineStr">
        <is>
          <t>M11-005</t>
        </is>
      </c>
      <c r="AH561" s="51" t="n">
        <v>5</v>
      </c>
      <c r="AI561" s="51">
        <f>Q561</f>
        <v/>
      </c>
      <c r="AJ561" s="51">
        <f>$AH561-$AI561</f>
        <v/>
      </c>
      <c r="AK561" s="52" t="n">
        <v>10689.728</v>
      </c>
      <c r="AL561" s="52">
        <f>$AJ561*$AK561</f>
        <v/>
      </c>
      <c r="AM561" s="52">
        <f>$AI561*$AK561</f>
        <v/>
      </c>
      <c r="AN561" s="39" t="n"/>
      <c r="AO561" s="39" t="inlineStr">
        <is>
          <t>Homologación: confianza base Alta + confianza SAP Alta → Alta. El material ocupa 2 filas en la hoja 1120 SJ (lote/almacén). La cantidad SAP y la física de esta vista son el total del material.</t>
        </is>
      </c>
    </row>
    <row r="562">
      <c r="A562" s="5" t="inlineStr">
        <is>
          <t>1000890</t>
        </is>
      </c>
      <c r="B562" s="5" t="inlineStr">
        <is>
          <t>CALADRYL 70CR 70G CREMA</t>
        </is>
      </c>
      <c r="C562" s="5" t="inlineStr">
        <is>
          <t>00000</t>
        </is>
      </c>
      <c r="D562" s="5" t="inlineStr">
        <is>
          <t>033</t>
        </is>
      </c>
      <c r="E562" s="5" t="inlineStr">
        <is>
          <t>ZMED</t>
        </is>
      </c>
      <c r="F562" s="5" t="inlineStr">
        <is>
          <t>1120</t>
        </is>
      </c>
      <c r="G562" s="5" t="inlineStr">
        <is>
          <t>2021</t>
        </is>
      </c>
      <c r="H562" s="5" t="inlineStr">
        <is>
          <t>C/U</t>
        </is>
      </c>
      <c r="I562" s="6" t="n">
        <v>3</v>
      </c>
      <c r="J562" s="6" t="n">
        <v>0</v>
      </c>
      <c r="K562" s="5" t="inlineStr">
        <is>
          <t>ARS</t>
        </is>
      </c>
      <c r="L562" s="48" t="n">
        <v>0</v>
      </c>
      <c r="M562" s="48" t="n">
        <v>31773.01</v>
      </c>
      <c r="N562" s="5">
        <f>IFERROR(VLOOKUP(E562,[1]Total!$D$1:$M$446,10,0),0)</f>
        <v/>
      </c>
      <c r="O562" s="11">
        <f>M562/SUM($M$2:$M$679)</f>
        <v/>
      </c>
      <c r="P562" s="49">
        <f>IFERROR(M562/I562,0)</f>
        <v/>
      </c>
      <c r="Q562" s="50" t="n"/>
      <c r="R562" s="8">
        <f>I562-Q562</f>
        <v/>
      </c>
      <c r="S562" s="49">
        <f>$AK562*R562</f>
        <v/>
      </c>
      <c r="U562" s="39" t="inlineStr">
        <is>
          <t>Stock SAP</t>
        </is>
      </c>
      <c r="V562" s="39" t="inlineStr">
        <is>
          <t>Medicamentos</t>
        </is>
      </c>
      <c r="W562" s="39" t="inlineStr">
        <is>
          <t>Dentro del alcance</t>
        </is>
      </c>
      <c r="X562" s="39" t="n"/>
      <c r="Y562" s="39" t="inlineStr">
        <is>
          <t>Sin recuento físico en el inventario de Avain</t>
        </is>
      </c>
      <c r="Z562" s="40" t="inlineStr">
        <is>
          <t>Sin recuento físico</t>
        </is>
      </c>
      <c r="AA562" s="39" t="n"/>
      <c r="AB562" s="39" t="n"/>
      <c r="AC562" s="39" t="n"/>
      <c r="AD562" s="39" t="n"/>
      <c r="AE562" s="39" t="n"/>
      <c r="AF562" s="39" t="n"/>
      <c r="AG562" s="39" t="n"/>
      <c r="AH562" s="51" t="n">
        <v>3</v>
      </c>
      <c r="AI562" s="51">
        <f>Q562</f>
        <v/>
      </c>
      <c r="AJ562" s="51">
        <f>$AH562-$AI562</f>
        <v/>
      </c>
      <c r="AK562" s="52" t="n">
        <v>10591.00333333333</v>
      </c>
      <c r="AL562" s="52">
        <f>$AJ562*$AK562</f>
        <v/>
      </c>
      <c r="AM562" s="52">
        <f>$AI562*$AK562</f>
        <v/>
      </c>
      <c r="AN562" s="39" t="n"/>
      <c r="AO562" s="39" t="n"/>
    </row>
    <row r="563">
      <c r="A563" s="5" t="inlineStr">
        <is>
          <t>1001128</t>
        </is>
      </c>
      <c r="B563" s="5" t="inlineStr">
        <is>
          <t>IPRATROPIO SOL. X 20ML</t>
        </is>
      </c>
      <c r="C563" s="5" t="inlineStr">
        <is>
          <t>03117</t>
        </is>
      </c>
      <c r="D563" s="5" t="inlineStr">
        <is>
          <t>033</t>
        </is>
      </c>
      <c r="E563" s="5" t="inlineStr">
        <is>
          <t>ZMED</t>
        </is>
      </c>
      <c r="F563" s="5" t="inlineStr">
        <is>
          <t>1120</t>
        </is>
      </c>
      <c r="G563" s="5" t="inlineStr">
        <is>
          <t>2021</t>
        </is>
      </c>
      <c r="H563" s="5" t="inlineStr">
        <is>
          <t>C/U</t>
        </is>
      </c>
      <c r="I563" s="6" t="n">
        <v>3</v>
      </c>
      <c r="J563" s="6" t="n">
        <v>0</v>
      </c>
      <c r="K563" s="5" t="inlineStr">
        <is>
          <t>ARS</t>
        </is>
      </c>
      <c r="L563" s="48" t="n">
        <v>0</v>
      </c>
      <c r="M563" s="48" t="n">
        <v>1012.5</v>
      </c>
      <c r="N563" s="5">
        <f>IFERROR(VLOOKUP(E563,[1]Total!$D$1:$M$446,10,0),0)</f>
        <v/>
      </c>
      <c r="O563" s="11">
        <f>M563/SUM($M$2:$M$679)</f>
        <v/>
      </c>
      <c r="P563" s="49">
        <f>IFERROR(M563/I563,0)</f>
        <v/>
      </c>
      <c r="Q563" s="50" t="n"/>
      <c r="R563" s="8">
        <f>I563-Q563</f>
        <v/>
      </c>
      <c r="S563" s="49">
        <f>$AK563*R563</f>
        <v/>
      </c>
      <c r="U563" s="39" t="inlineStr">
        <is>
          <t>Stock SAP</t>
        </is>
      </c>
      <c r="V563" s="39" t="inlineStr">
        <is>
          <t>Medicamentos</t>
        </is>
      </c>
      <c r="W563" s="39" t="inlineStr">
        <is>
          <t>Dentro del alcance</t>
        </is>
      </c>
      <c r="X563" s="39" t="n"/>
      <c r="Y563" s="39" t="inlineStr">
        <is>
          <t>Sin recuento físico en el inventario de Avain</t>
        </is>
      </c>
      <c r="Z563" s="40" t="inlineStr">
        <is>
          <t>Sin recuento físico</t>
        </is>
      </c>
      <c r="AA563" s="39" t="n"/>
      <c r="AB563" s="39" t="n"/>
      <c r="AC563" s="39" t="n"/>
      <c r="AD563" s="39" t="n"/>
      <c r="AE563" s="39" t="n"/>
      <c r="AF563" s="39" t="n"/>
      <c r="AG563" s="39" t="n"/>
      <c r="AH563" s="51" t="n">
        <v>3</v>
      </c>
      <c r="AI563" s="51">
        <f>Q563</f>
        <v/>
      </c>
      <c r="AJ563" s="51">
        <f>$AH563-$AI563</f>
        <v/>
      </c>
      <c r="AK563" s="52" t="n">
        <v>337.5</v>
      </c>
      <c r="AL563" s="52">
        <f>$AJ563*$AK563</f>
        <v/>
      </c>
      <c r="AM563" s="52">
        <f>$AI563*$AK563</f>
        <v/>
      </c>
      <c r="AN563" s="39" t="n"/>
      <c r="AO563" s="39" t="n"/>
    </row>
    <row r="564">
      <c r="A564" s="5" t="inlineStr">
        <is>
          <t>1001249</t>
        </is>
      </c>
      <c r="B564" s="5" t="inlineStr">
        <is>
          <t>Clindamicina 300mgs caps</t>
        </is>
      </c>
      <c r="C564" s="5" t="inlineStr">
        <is>
          <t>03075</t>
        </is>
      </c>
      <c r="D564" s="5" t="inlineStr">
        <is>
          <t>MEGE</t>
        </is>
      </c>
      <c r="E564" s="5" t="inlineStr">
        <is>
          <t>ZMED</t>
        </is>
      </c>
      <c r="F564" s="5" t="inlineStr">
        <is>
          <t>1120</t>
        </is>
      </c>
      <c r="G564" s="5" t="inlineStr">
        <is>
          <t>2021</t>
        </is>
      </c>
      <c r="H564" s="5" t="inlineStr">
        <is>
          <t>C/U</t>
        </is>
      </c>
      <c r="I564" s="6" t="n">
        <v>3</v>
      </c>
      <c r="J564" s="6" t="n">
        <v>0</v>
      </c>
      <c r="K564" s="5" t="inlineStr">
        <is>
          <t>ARS</t>
        </is>
      </c>
      <c r="L564" s="48" t="n">
        <v>0</v>
      </c>
      <c r="M564" s="48" t="n">
        <v>811.78</v>
      </c>
      <c r="N564" s="5">
        <f>IFERROR(VLOOKUP(E564,[1]Total!$D$1:$M$446,10,0),0)</f>
        <v/>
      </c>
      <c r="O564" s="11">
        <f>M564/SUM($M$2:$M$679)</f>
        <v/>
      </c>
      <c r="P564" s="49">
        <f>IFERROR(M564/I564,0)</f>
        <v/>
      </c>
      <c r="Q564" s="50" t="n"/>
      <c r="R564" s="8">
        <f>I564-Q564</f>
        <v/>
      </c>
      <c r="S564" s="49">
        <f>$AK564*R564</f>
        <v/>
      </c>
      <c r="U564" s="39" t="inlineStr">
        <is>
          <t>Stock SAP</t>
        </is>
      </c>
      <c r="V564" s="39" t="inlineStr">
        <is>
          <t>Medicamentos</t>
        </is>
      </c>
      <c r="W564" s="39" t="inlineStr">
        <is>
          <t>Dentro del alcance</t>
        </is>
      </c>
      <c r="X564" s="37" t="inlineStr">
        <is>
          <t>Alta</t>
        </is>
      </c>
      <c r="Y564" s="39" t="inlineStr">
        <is>
          <t>Homologado – confianza Alta</t>
        </is>
      </c>
      <c r="Z564" s="38" t="inlineStr">
        <is>
          <t>Dar de baja en SAP</t>
        </is>
      </c>
      <c r="AA564" s="39" t="inlineStr">
        <is>
          <t>MED40</t>
        </is>
      </c>
      <c r="AB564" s="39" t="inlineStr">
        <is>
          <t>Clindamicina 300 mg (FM) comp</t>
        </is>
      </c>
      <c r="AC564" s="39" t="inlineStr">
        <is>
          <t>Homologación por código Avain (master M11-007)</t>
        </is>
      </c>
      <c r="AD564" s="39" t="inlineStr">
        <is>
          <t>No</t>
        </is>
      </c>
      <c r="AE564" s="39" t="n"/>
      <c r="AF564" s="39" t="inlineStr">
        <is>
          <t>Sí</t>
        </is>
      </c>
      <c r="AG564" s="39" t="inlineStr">
        <is>
          <t>M11-007</t>
        </is>
      </c>
      <c r="AH564" s="51" t="n"/>
      <c r="AI564" s="51" t="n"/>
      <c r="AJ564" s="51" t="n"/>
      <c r="AK564" s="52" t="n">
        <v>270.5930120481927</v>
      </c>
      <c r="AL564" s="52" t="n"/>
      <c r="AM564" s="52" t="n"/>
      <c r="AN564" s="39" t="n"/>
      <c r="AO564" s="39" t="inlineStr">
        <is>
          <t>La cantidad física del material se imputó en la fila 185 (primera fila del material). Homologación: confianza base Alta + confianza SAP Alta → Alta. El material ocupa 2 filas en la hoja 1120 SJ (lote/almacén). La cantidad SAP y la física de esta vista son el total del material.</t>
        </is>
      </c>
    </row>
    <row r="565">
      <c r="A565" s="5" t="inlineStr">
        <is>
          <t>1001250</t>
        </is>
      </c>
      <c r="B565" s="5" t="inlineStr">
        <is>
          <t>Aciclovir 400mg comp</t>
        </is>
      </c>
      <c r="C565" s="5" t="inlineStr">
        <is>
          <t>00000</t>
        </is>
      </c>
      <c r="D565" s="5" t="inlineStr">
        <is>
          <t>MEGE</t>
        </is>
      </c>
      <c r="E565" s="5" t="inlineStr">
        <is>
          <t>ZMED</t>
        </is>
      </c>
      <c r="F565" s="5" t="inlineStr">
        <is>
          <t>1120</t>
        </is>
      </c>
      <c r="G565" s="5" t="inlineStr">
        <is>
          <t>2021</t>
        </is>
      </c>
      <c r="H565" s="5" t="inlineStr">
        <is>
          <t>C/U</t>
        </is>
      </c>
      <c r="I565" s="6" t="n">
        <v>3</v>
      </c>
      <c r="J565" s="6" t="n">
        <v>0</v>
      </c>
      <c r="K565" s="5" t="inlineStr">
        <is>
          <t>ARS</t>
        </is>
      </c>
      <c r="L565" s="48" t="n">
        <v>0</v>
      </c>
      <c r="M565" s="48" t="n">
        <v>55980</v>
      </c>
      <c r="N565" s="5">
        <f>IFERROR(VLOOKUP(E565,[1]Total!$D$1:$M$446,10,0),0)</f>
        <v/>
      </c>
      <c r="O565" s="11">
        <f>M565/SUM($M$2:$M$679)</f>
        <v/>
      </c>
      <c r="P565" s="49">
        <f>IFERROR(M565/I565,0)</f>
        <v/>
      </c>
      <c r="Q565" s="50" t="n"/>
      <c r="R565" s="8">
        <f>I565-Q565</f>
        <v/>
      </c>
      <c r="S565" s="49">
        <f>$AK565*R565</f>
        <v/>
      </c>
      <c r="U565" s="39" t="inlineStr">
        <is>
          <t>Stock SAP</t>
        </is>
      </c>
      <c r="V565" s="39" t="inlineStr">
        <is>
          <t>Medicamentos</t>
        </is>
      </c>
      <c r="W565" s="39" t="inlineStr">
        <is>
          <t>Dentro del alcance</t>
        </is>
      </c>
      <c r="X565" s="39" t="n"/>
      <c r="Y565" s="39" t="inlineStr">
        <is>
          <t>Sin recuento físico en el inventario de Avain</t>
        </is>
      </c>
      <c r="Z565" s="40" t="inlineStr">
        <is>
          <t>Sin recuento físico</t>
        </is>
      </c>
      <c r="AA565" s="39" t="n"/>
      <c r="AB565" s="39" t="n"/>
      <c r="AC565" s="39" t="n"/>
      <c r="AD565" s="39" t="n"/>
      <c r="AE565" s="39" t="n"/>
      <c r="AF565" s="39" t="n"/>
      <c r="AG565" s="39" t="n"/>
      <c r="AH565" s="51" t="n">
        <v>3</v>
      </c>
      <c r="AI565" s="51">
        <f>Q565</f>
        <v/>
      </c>
      <c r="AJ565" s="51">
        <f>$AH565-$AI565</f>
        <v/>
      </c>
      <c r="AK565" s="52" t="n">
        <v>18660</v>
      </c>
      <c r="AL565" s="52">
        <f>$AJ565*$AK565</f>
        <v/>
      </c>
      <c r="AM565" s="52">
        <f>$AI565*$AK565</f>
        <v/>
      </c>
      <c r="AN565" s="39" t="n"/>
      <c r="AO565" s="39" t="n"/>
    </row>
    <row r="566">
      <c r="A566" s="5" t="inlineStr">
        <is>
          <t>1001262</t>
        </is>
      </c>
      <c r="B566" s="5" t="inlineStr">
        <is>
          <t>CATETER IV N14</t>
        </is>
      </c>
      <c r="C566" s="5" t="n"/>
      <c r="D566" s="5" t="inlineStr">
        <is>
          <t>MDES</t>
        </is>
      </c>
      <c r="E566" s="5" t="inlineStr">
        <is>
          <t>ZMED</t>
        </is>
      </c>
      <c r="F566" s="5" t="inlineStr">
        <is>
          <t>1120</t>
        </is>
      </c>
      <c r="G566" s="5" t="inlineStr">
        <is>
          <t>2021</t>
        </is>
      </c>
      <c r="H566" s="5" t="inlineStr">
        <is>
          <t>C/U</t>
        </is>
      </c>
      <c r="I566" s="6" t="n">
        <v>3</v>
      </c>
      <c r="J566" s="6" t="n">
        <v>0</v>
      </c>
      <c r="K566" s="5" t="inlineStr">
        <is>
          <t>ARS</t>
        </is>
      </c>
      <c r="L566" s="48" t="n">
        <v>0</v>
      </c>
      <c r="M566" s="48" t="n">
        <v>1073.19</v>
      </c>
      <c r="N566" s="5">
        <f>IFERROR(VLOOKUP(E566,[1]Total!$D$1:$M$446,10,0),0)</f>
        <v/>
      </c>
      <c r="O566" s="11">
        <f>M566/SUM($M$2:$M$679)</f>
        <v/>
      </c>
      <c r="P566" s="49">
        <f>IFERROR(M566/I566,0)</f>
        <v/>
      </c>
      <c r="Q566" s="50" t="n">
        <v>8</v>
      </c>
      <c r="R566" s="8">
        <f>I566-Q566</f>
        <v/>
      </c>
      <c r="S566" s="49">
        <f>$AK566*R566</f>
        <v/>
      </c>
      <c r="U566" s="39" t="inlineStr">
        <is>
          <t>Stock SAP</t>
        </is>
      </c>
      <c r="V566" s="39" t="inlineStr">
        <is>
          <t>Medicamentos</t>
        </is>
      </c>
      <c r="W566" s="39" t="inlineStr">
        <is>
          <t>Dentro del alcance</t>
        </is>
      </c>
      <c r="X566" s="38" t="inlineStr">
        <is>
          <t>Baja</t>
        </is>
      </c>
      <c r="Y566" s="39" t="inlineStr">
        <is>
          <t>Homologado – confianza Baja – pendiente de validación</t>
        </is>
      </c>
      <c r="Z566" s="37" t="inlineStr">
        <is>
          <t>Dar de alta en SAP</t>
        </is>
      </c>
      <c r="AA566" s="39" t="inlineStr">
        <is>
          <t>DESC1</t>
        </is>
      </c>
      <c r="AB566" s="39" t="inlineStr">
        <is>
          <t>Abbocath Nº 14</t>
        </is>
      </c>
      <c r="AC566" s="39" t="inlineStr">
        <is>
          <t>Homologación por código Avain (master D-125)</t>
        </is>
      </c>
      <c r="AD566" s="39" t="inlineStr">
        <is>
          <t>No</t>
        </is>
      </c>
      <c r="AE566" s="39" t="n"/>
      <c r="AF566" s="39" t="inlineStr">
        <is>
          <t>Sí</t>
        </is>
      </c>
      <c r="AG566" s="39" t="inlineStr">
        <is>
          <t>D-125</t>
        </is>
      </c>
      <c r="AH566" s="51" t="n">
        <v>3</v>
      </c>
      <c r="AI566" s="51">
        <f>Q566</f>
        <v/>
      </c>
      <c r="AJ566" s="51">
        <f>$AH566-$AI566</f>
        <v/>
      </c>
      <c r="AK566" s="52" t="n">
        <v>357.73</v>
      </c>
      <c r="AL566" s="52">
        <f>$AJ566*$AK566</f>
        <v/>
      </c>
      <c r="AM566" s="52">
        <f>$AI566*$AK566</f>
        <v/>
      </c>
      <c r="AN566" s="39" t="n"/>
      <c r="AO566" s="39" t="inlineStr">
        <is>
          <t>Homologación: confianza base Alta + confianza SAP Alta → Alta. La nomenclatura del material imputado no respalda por sí sola la equivalencia (similitud 0.10); el vínculo proviene sólo de la homologación. Nivel degradado a Baja. Otros códigos SAP del master no están en el stock de este centro: 2000002.</t>
        </is>
      </c>
    </row>
    <row r="567">
      <c r="A567" s="5" t="inlineStr">
        <is>
          <t>1001300</t>
        </is>
      </c>
      <c r="B567" s="5" t="inlineStr">
        <is>
          <t>PANCLO B12 COMP REC X20</t>
        </is>
      </c>
      <c r="C567" s="5" t="inlineStr">
        <is>
          <t>00000</t>
        </is>
      </c>
      <c r="D567" s="5" t="inlineStr">
        <is>
          <t>MEGE</t>
        </is>
      </c>
      <c r="E567" s="5" t="inlineStr">
        <is>
          <t>ZMED</t>
        </is>
      </c>
      <c r="F567" s="5" t="inlineStr">
        <is>
          <t>1120</t>
        </is>
      </c>
      <c r="G567" s="5" t="inlineStr">
        <is>
          <t>2021</t>
        </is>
      </c>
      <c r="H567" s="5" t="inlineStr">
        <is>
          <t>C/U</t>
        </is>
      </c>
      <c r="I567" s="6" t="n">
        <v>3</v>
      </c>
      <c r="J567" s="6" t="n">
        <v>0</v>
      </c>
      <c r="K567" s="5" t="inlineStr">
        <is>
          <t>ARS</t>
        </is>
      </c>
      <c r="L567" s="48" t="n">
        <v>0</v>
      </c>
      <c r="M567" s="48" t="n">
        <v>33985.32</v>
      </c>
      <c r="N567" s="5">
        <f>IFERROR(VLOOKUP(E567,[1]Total!$D$1:$M$446,10,0),0)</f>
        <v/>
      </c>
      <c r="O567" s="11">
        <f>M567/SUM($M$2:$M$679)</f>
        <v/>
      </c>
      <c r="P567" s="49">
        <f>IFERROR(M567/I567,0)</f>
        <v/>
      </c>
      <c r="Q567" s="50" t="n"/>
      <c r="R567" s="8">
        <f>I567-Q567</f>
        <v/>
      </c>
      <c r="S567" s="49">
        <f>$AK567*R567</f>
        <v/>
      </c>
      <c r="U567" s="39" t="inlineStr">
        <is>
          <t>Stock SAP</t>
        </is>
      </c>
      <c r="V567" s="39" t="inlineStr">
        <is>
          <t>Medicamentos</t>
        </is>
      </c>
      <c r="W567" s="39" t="inlineStr">
        <is>
          <t>Dentro del alcance</t>
        </is>
      </c>
      <c r="X567" s="39" t="n"/>
      <c r="Y567" s="39" t="inlineStr">
        <is>
          <t>Sin recuento físico en el inventario de Avain</t>
        </is>
      </c>
      <c r="Z567" s="40" t="inlineStr">
        <is>
          <t>Sin recuento físico</t>
        </is>
      </c>
      <c r="AA567" s="39" t="n"/>
      <c r="AB567" s="39" t="n"/>
      <c r="AC567" s="39" t="n"/>
      <c r="AD567" s="39" t="n"/>
      <c r="AE567" s="39" t="n"/>
      <c r="AF567" s="39" t="n"/>
      <c r="AG567" s="39" t="n"/>
      <c r="AH567" s="51" t="n">
        <v>6</v>
      </c>
      <c r="AI567" s="51">
        <f>Q567</f>
        <v/>
      </c>
      <c r="AJ567" s="51">
        <f>$AH567-$AI567</f>
        <v/>
      </c>
      <c r="AK567" s="52" t="n">
        <v>11328.44</v>
      </c>
      <c r="AL567" s="52">
        <f>$AJ567*$AK567</f>
        <v/>
      </c>
      <c r="AM567" s="52">
        <f>$AI567*$AK567</f>
        <v/>
      </c>
      <c r="AN567" s="39" t="n"/>
      <c r="AO567" s="39" t="inlineStr">
        <is>
          <t>El material ocupa 2 filas en la hoja 1120 SJ (lote/almacén). La cantidad SAP y la física de esta vista son el total del material.</t>
        </is>
      </c>
    </row>
    <row r="568">
      <c r="A568" s="5" t="inlineStr">
        <is>
          <t>1001300</t>
        </is>
      </c>
      <c r="B568" s="5" t="inlineStr">
        <is>
          <t>PANCLO B12 COMP REC X20</t>
        </is>
      </c>
      <c r="C568" s="5" t="inlineStr">
        <is>
          <t>50354</t>
        </is>
      </c>
      <c r="D568" s="5" t="inlineStr">
        <is>
          <t>MEGE</t>
        </is>
      </c>
      <c r="E568" s="5" t="inlineStr">
        <is>
          <t>ZMED</t>
        </is>
      </c>
      <c r="F568" s="5" t="inlineStr">
        <is>
          <t>1120</t>
        </is>
      </c>
      <c r="G568" s="5" t="inlineStr">
        <is>
          <t>2021</t>
        </is>
      </c>
      <c r="H568" s="5" t="inlineStr">
        <is>
          <t>C/U</t>
        </is>
      </c>
      <c r="I568" s="6" t="n">
        <v>3</v>
      </c>
      <c r="J568" s="6" t="n">
        <v>0</v>
      </c>
      <c r="K568" s="5" t="inlineStr">
        <is>
          <t>ARS</t>
        </is>
      </c>
      <c r="L568" s="48" t="n">
        <v>0</v>
      </c>
      <c r="M568" s="48" t="n">
        <v>33985.32</v>
      </c>
      <c r="N568" s="5">
        <f>IFERROR(VLOOKUP(E568,[1]Total!$D$1:$M$446,10,0),0)</f>
        <v/>
      </c>
      <c r="O568" s="11">
        <f>M568/SUM($M$2:$M$679)</f>
        <v/>
      </c>
      <c r="P568" s="49">
        <f>IFERROR(M568/I568,0)</f>
        <v/>
      </c>
      <c r="Q568" s="50" t="n"/>
      <c r="R568" s="8">
        <f>I568-Q568</f>
        <v/>
      </c>
      <c r="S568" s="49">
        <f>$AK568*R568</f>
        <v/>
      </c>
      <c r="U568" s="39" t="inlineStr">
        <is>
          <t>Stock SAP</t>
        </is>
      </c>
      <c r="V568" s="39" t="inlineStr">
        <is>
          <t>Medicamentos</t>
        </is>
      </c>
      <c r="W568" s="39" t="inlineStr">
        <is>
          <t>Dentro del alcance</t>
        </is>
      </c>
      <c r="X568" s="39" t="n"/>
      <c r="Y568" s="39" t="inlineStr">
        <is>
          <t>Sin recuento físico en el inventario de Avain</t>
        </is>
      </c>
      <c r="Z568" s="40" t="inlineStr">
        <is>
          <t>Sin recuento físico</t>
        </is>
      </c>
      <c r="AA568" s="39" t="n"/>
      <c r="AB568" s="39" t="n"/>
      <c r="AC568" s="39" t="n"/>
      <c r="AD568" s="39" t="n"/>
      <c r="AE568" s="39" t="n"/>
      <c r="AF568" s="39" t="n"/>
      <c r="AG568" s="39" t="n"/>
      <c r="AH568" s="51" t="n"/>
      <c r="AI568" s="51" t="n"/>
      <c r="AJ568" s="51" t="n"/>
      <c r="AK568" s="52" t="n">
        <v>11328.44</v>
      </c>
      <c r="AL568" s="52" t="n"/>
      <c r="AM568" s="52" t="n"/>
      <c r="AN568" s="39" t="n"/>
      <c r="AO568" s="39" t="inlineStr">
        <is>
          <t>El material ocupa 2 filas en la hoja 1120 SJ (lote/almacén). La cantidad SAP y la física de esta vista son el total del material.</t>
        </is>
      </c>
    </row>
    <row r="569">
      <c r="A569" s="5" t="inlineStr">
        <is>
          <t>1002229</t>
        </is>
      </c>
      <c r="B569" s="5" t="inlineStr">
        <is>
          <t>DIABO 250mg x 50comp</t>
        </is>
      </c>
      <c r="C569" s="5" t="inlineStr">
        <is>
          <t>303</t>
        </is>
      </c>
      <c r="D569" s="5" t="inlineStr">
        <is>
          <t>MEGE</t>
        </is>
      </c>
      <c r="E569" s="5" t="inlineStr">
        <is>
          <t>ZMED</t>
        </is>
      </c>
      <c r="F569" s="5" t="inlineStr">
        <is>
          <t>1120</t>
        </is>
      </c>
      <c r="G569" s="5" t="inlineStr">
        <is>
          <t>2010</t>
        </is>
      </c>
      <c r="H569" s="5" t="inlineStr">
        <is>
          <t>C/U</t>
        </is>
      </c>
      <c r="I569" s="6" t="n">
        <v>3</v>
      </c>
      <c r="J569" s="6" t="n">
        <v>0</v>
      </c>
      <c r="K569" s="5" t="inlineStr">
        <is>
          <t>ARS</t>
        </is>
      </c>
      <c r="L569" s="48" t="n">
        <v>0</v>
      </c>
      <c r="M569" s="48" t="n">
        <v>117142.23</v>
      </c>
      <c r="N569" s="5">
        <f>IFERROR(VLOOKUP(E569,[1]Total!$D$1:$M$446,10,0),0)</f>
        <v/>
      </c>
      <c r="O569" s="11">
        <f>M569/SUM($M$2:$M$679)</f>
        <v/>
      </c>
      <c r="P569" s="49">
        <f>IFERROR(M569/I569,0)</f>
        <v/>
      </c>
      <c r="Q569" s="50" t="n"/>
      <c r="R569" s="8">
        <f>I569-Q569</f>
        <v/>
      </c>
      <c r="S569" s="49">
        <f>$AK569*R569</f>
        <v/>
      </c>
      <c r="U569" s="39" t="inlineStr">
        <is>
          <t>Stock SAP</t>
        </is>
      </c>
      <c r="V569" s="39" t="inlineStr">
        <is>
          <t>Medicamentos</t>
        </is>
      </c>
      <c r="W569" s="39" t="inlineStr">
        <is>
          <t>Dentro del alcance</t>
        </is>
      </c>
      <c r="X569" s="39" t="n"/>
      <c r="Y569" s="39" t="inlineStr">
        <is>
          <t>Sin recuento físico en el inventario de Avain</t>
        </is>
      </c>
      <c r="Z569" s="40" t="inlineStr">
        <is>
          <t>Sin recuento físico</t>
        </is>
      </c>
      <c r="AA569" s="39" t="n"/>
      <c r="AB569" s="39" t="n"/>
      <c r="AC569" s="39" t="n"/>
      <c r="AD569" s="39" t="n"/>
      <c r="AE569" s="39" t="n"/>
      <c r="AF569" s="39" t="n"/>
      <c r="AG569" s="39" t="n"/>
      <c r="AH569" s="51" t="n">
        <v>4</v>
      </c>
      <c r="AI569" s="51">
        <f>Q569</f>
        <v/>
      </c>
      <c r="AJ569" s="51">
        <f>$AH569-$AI569</f>
        <v/>
      </c>
      <c r="AK569" s="52" t="n">
        <v>39047.41</v>
      </c>
      <c r="AL569" s="52">
        <f>$AJ569*$AK569</f>
        <v/>
      </c>
      <c r="AM569" s="52">
        <f>$AI569*$AK569</f>
        <v/>
      </c>
      <c r="AN569" s="39" t="n"/>
      <c r="AO569" s="39" t="inlineStr">
        <is>
          <t>El material ocupa 2 filas en la hoja 1120 SJ (lote/almacén). La cantidad SAP y la física de esta vista son el total del material.</t>
        </is>
      </c>
    </row>
    <row r="570">
      <c r="A570" s="5" t="inlineStr">
        <is>
          <t>1005135</t>
        </is>
      </c>
      <c r="B570" s="5" t="inlineStr">
        <is>
          <t>factorex x 60comp</t>
        </is>
      </c>
      <c r="C570" s="5" t="inlineStr">
        <is>
          <t>RD97C</t>
        </is>
      </c>
      <c r="D570" s="5" t="inlineStr">
        <is>
          <t>033</t>
        </is>
      </c>
      <c r="E570" s="5" t="inlineStr">
        <is>
          <t>ZMED</t>
        </is>
      </c>
      <c r="F570" s="5" t="inlineStr">
        <is>
          <t>1120</t>
        </is>
      </c>
      <c r="G570" s="5" t="inlineStr">
        <is>
          <t>2021</t>
        </is>
      </c>
      <c r="H570" s="5" t="inlineStr">
        <is>
          <t>C/U</t>
        </is>
      </c>
      <c r="I570" s="6" t="n">
        <v>3</v>
      </c>
      <c r="J570" s="6" t="n">
        <v>0</v>
      </c>
      <c r="K570" s="5" t="inlineStr">
        <is>
          <t>ARS</t>
        </is>
      </c>
      <c r="L570" s="48" t="n">
        <v>0</v>
      </c>
      <c r="M570" s="48" t="n">
        <v>60805.45</v>
      </c>
      <c r="N570" s="5">
        <f>IFERROR(VLOOKUP(E570,[1]Total!$D$1:$M$446,10,0),0)</f>
        <v/>
      </c>
      <c r="O570" s="11">
        <f>M570/SUM($M$2:$M$679)</f>
        <v/>
      </c>
      <c r="P570" s="49">
        <f>IFERROR(M570/I570,0)</f>
        <v/>
      </c>
      <c r="Q570" s="50" t="n"/>
      <c r="R570" s="8">
        <f>I570-Q570</f>
        <v/>
      </c>
      <c r="S570" s="49">
        <f>$AK570*R570</f>
        <v/>
      </c>
      <c r="U570" s="39" t="inlineStr">
        <is>
          <t>Stock SAP</t>
        </is>
      </c>
      <c r="V570" s="39" t="inlineStr">
        <is>
          <t>Medicamentos</t>
        </is>
      </c>
      <c r="W570" s="39" t="inlineStr">
        <is>
          <t>Dentro del alcance</t>
        </is>
      </c>
      <c r="X570" s="39" t="n"/>
      <c r="Y570" s="39" t="inlineStr">
        <is>
          <t>Sin recuento físico en el inventario de Avain</t>
        </is>
      </c>
      <c r="Z570" s="40" t="inlineStr">
        <is>
          <t>Sin recuento físico</t>
        </is>
      </c>
      <c r="AA570" s="39" t="n"/>
      <c r="AB570" s="39" t="n"/>
      <c r="AC570" s="39" t="n"/>
      <c r="AD570" s="39" t="n"/>
      <c r="AE570" s="39" t="n"/>
      <c r="AF570" s="39" t="n"/>
      <c r="AG570" s="39" t="n"/>
      <c r="AH570" s="51" t="n">
        <v>4</v>
      </c>
      <c r="AI570" s="51">
        <f>Q570</f>
        <v/>
      </c>
      <c r="AJ570" s="51">
        <f>$AH570-$AI570</f>
        <v/>
      </c>
      <c r="AK570" s="52" t="n">
        <v>20268.4825</v>
      </c>
      <c r="AL570" s="52">
        <f>$AJ570*$AK570</f>
        <v/>
      </c>
      <c r="AM570" s="52">
        <f>$AI570*$AK570</f>
        <v/>
      </c>
      <c r="AN570" s="39" t="n"/>
      <c r="AO570" s="39" t="inlineStr">
        <is>
          <t>El material ocupa 2 filas en la hoja 1120 SJ (lote/almacén). La cantidad SAP y la física de esta vista son el total del material.</t>
        </is>
      </c>
    </row>
    <row r="571">
      <c r="A571" s="5" t="inlineStr">
        <is>
          <t>2000015</t>
        </is>
      </c>
      <c r="B571" s="5" t="inlineStr">
        <is>
          <t>MANDRIL P/LARINGO ADULTO ESTERIL</t>
        </is>
      </c>
      <c r="C571" s="5" t="n"/>
      <c r="D571" s="5" t="inlineStr">
        <is>
          <t>033</t>
        </is>
      </c>
      <c r="E571" s="5" t="inlineStr">
        <is>
          <t>ZDES</t>
        </is>
      </c>
      <c r="F571" s="5" t="inlineStr">
        <is>
          <t>1120</t>
        </is>
      </c>
      <c r="G571" s="5" t="inlineStr">
        <is>
          <t>2021</t>
        </is>
      </c>
      <c r="H571" s="5" t="inlineStr">
        <is>
          <t>C/U</t>
        </is>
      </c>
      <c r="I571" s="6" t="n">
        <v>3</v>
      </c>
      <c r="J571" s="6" t="n">
        <v>0</v>
      </c>
      <c r="K571" s="5" t="inlineStr">
        <is>
          <t>ARS</t>
        </is>
      </c>
      <c r="L571" s="48" t="n">
        <v>0</v>
      </c>
      <c r="M571" s="48" t="n">
        <v>38978.53</v>
      </c>
      <c r="N571" s="5">
        <f>IFERROR(VLOOKUP(E571,[1]Total!$D$1:$M$446,10,0),0)</f>
        <v/>
      </c>
      <c r="O571" s="11">
        <f>M571/SUM($M$2:$M$679)</f>
        <v/>
      </c>
      <c r="P571" s="49">
        <f>IFERROR(M571/I571,0)</f>
        <v/>
      </c>
      <c r="Q571" s="50" t="n"/>
      <c r="R571" s="8">
        <f>I571-Q571</f>
        <v/>
      </c>
      <c r="S571" s="49">
        <f>$AK571*R571</f>
        <v/>
      </c>
      <c r="U571" s="39" t="inlineStr">
        <is>
          <t>Stock SAP</t>
        </is>
      </c>
      <c r="V571" s="39" t="inlineStr">
        <is>
          <t>Descartables</t>
        </is>
      </c>
      <c r="W571" s="39" t="inlineStr">
        <is>
          <t>Dentro del alcance</t>
        </is>
      </c>
      <c r="X571" s="39" t="n"/>
      <c r="Y571" s="39" t="inlineStr">
        <is>
          <t>Sin recuento físico en el inventario de Avain</t>
        </is>
      </c>
      <c r="Z571" s="40" t="inlineStr">
        <is>
          <t>Sin recuento físico</t>
        </is>
      </c>
      <c r="AA571" s="39" t="n"/>
      <c r="AB571" s="39" t="n"/>
      <c r="AC571" s="39" t="n"/>
      <c r="AD571" s="39" t="n"/>
      <c r="AE571" s="39" t="n"/>
      <c r="AF571" s="39" t="n"/>
      <c r="AG571" s="39" t="n"/>
      <c r="AH571" s="51" t="n"/>
      <c r="AI571" s="51" t="n"/>
      <c r="AJ571" s="51" t="n"/>
      <c r="AK571" s="52" t="n">
        <v>12992.8447826087</v>
      </c>
      <c r="AL571" s="52" t="n"/>
      <c r="AM571" s="52" t="n"/>
      <c r="AN571" s="39" t="n"/>
      <c r="AO571" s="39" t="inlineStr">
        <is>
          <t>El material ocupa 2 filas en la hoja 1120 SJ (lote/almacén). La cantidad SAP y la física de esta vista son el total del material.</t>
        </is>
      </c>
    </row>
    <row r="572">
      <c r="A572" s="5" t="inlineStr">
        <is>
          <t>2000035</t>
        </is>
      </c>
      <c r="B572" s="5" t="inlineStr">
        <is>
          <t>TENSIOMETRO ADULTO</t>
        </is>
      </c>
      <c r="C572" s="5" t="n"/>
      <c r="D572" s="5" t="inlineStr">
        <is>
          <t>033</t>
        </is>
      </c>
      <c r="E572" s="5" t="inlineStr">
        <is>
          <t>ZDES</t>
        </is>
      </c>
      <c r="F572" s="5" t="inlineStr">
        <is>
          <t>1120</t>
        </is>
      </c>
      <c r="G572" s="5" t="inlineStr">
        <is>
          <t>2010</t>
        </is>
      </c>
      <c r="H572" s="5" t="inlineStr">
        <is>
          <t>C/U</t>
        </is>
      </c>
      <c r="I572" s="6" t="n">
        <v>3</v>
      </c>
      <c r="J572" s="6" t="n">
        <v>0</v>
      </c>
      <c r="K572" s="5" t="inlineStr">
        <is>
          <t>ARS</t>
        </is>
      </c>
      <c r="L572" s="48" t="n">
        <v>0</v>
      </c>
      <c r="M572" s="48" t="n">
        <v>34876.44</v>
      </c>
      <c r="N572" s="5">
        <f>IFERROR(VLOOKUP(E572,[1]Total!$D$1:$M$446,10,0),0)</f>
        <v/>
      </c>
      <c r="O572" s="11">
        <f>M572/SUM($M$2:$M$679)</f>
        <v/>
      </c>
      <c r="P572" s="49">
        <f>IFERROR(M572/I572,0)</f>
        <v/>
      </c>
      <c r="Q572" s="50" t="n"/>
      <c r="R572" s="8">
        <f>I572-Q572</f>
        <v/>
      </c>
      <c r="S572" s="49">
        <f>$AK572*R572</f>
        <v/>
      </c>
      <c r="U572" s="39" t="inlineStr">
        <is>
          <t>Stock SAP</t>
        </is>
      </c>
      <c r="V572" s="39" t="inlineStr">
        <is>
          <t>Descartables</t>
        </is>
      </c>
      <c r="W572" s="39" t="inlineStr">
        <is>
          <t>Dentro del alcance</t>
        </is>
      </c>
      <c r="X572" s="39" t="n"/>
      <c r="Y572" s="39" t="inlineStr">
        <is>
          <t>Sin recuento físico en el inventario de Avain</t>
        </is>
      </c>
      <c r="Z572" s="40" t="inlineStr">
        <is>
          <t>Sin recuento físico</t>
        </is>
      </c>
      <c r="AA572" s="39" t="n"/>
      <c r="AB572" s="39" t="n"/>
      <c r="AC572" s="39" t="n"/>
      <c r="AD572" s="39" t="n"/>
      <c r="AE572" s="39" t="n"/>
      <c r="AF572" s="39" t="n"/>
      <c r="AG572" s="39" t="n"/>
      <c r="AH572" s="51" t="n">
        <v>3</v>
      </c>
      <c r="AI572" s="51">
        <f>Q572</f>
        <v/>
      </c>
      <c r="AJ572" s="51">
        <f>$AH572-$AI572</f>
        <v/>
      </c>
      <c r="AK572" s="52" t="n">
        <v>11625.48</v>
      </c>
      <c r="AL572" s="52">
        <f>$AJ572*$AK572</f>
        <v/>
      </c>
      <c r="AM572" s="52">
        <f>$AI572*$AK572</f>
        <v/>
      </c>
      <c r="AN572" s="39" t="n"/>
      <c r="AO572" s="39" t="n"/>
    </row>
    <row r="573">
      <c r="A573" s="5" t="inlineStr">
        <is>
          <t>2000397</t>
        </is>
      </c>
      <c r="B573" s="5" t="inlineStr">
        <is>
          <t>MASCARA LARINGEA Nº 4</t>
        </is>
      </c>
      <c r="C573" s="5" t="n"/>
      <c r="D573" s="5" t="inlineStr">
        <is>
          <t>033</t>
        </is>
      </c>
      <c r="E573" s="5" t="inlineStr">
        <is>
          <t>ZDES</t>
        </is>
      </c>
      <c r="F573" s="5" t="inlineStr">
        <is>
          <t>1120</t>
        </is>
      </c>
      <c r="G573" s="5" t="inlineStr">
        <is>
          <t>2021</t>
        </is>
      </c>
      <c r="H573" s="5" t="inlineStr">
        <is>
          <t>C/U</t>
        </is>
      </c>
      <c r="I573" s="6" t="n">
        <v>3</v>
      </c>
      <c r="J573" s="6" t="n">
        <v>0</v>
      </c>
      <c r="K573" s="5" t="inlineStr">
        <is>
          <t>ARS</t>
        </is>
      </c>
      <c r="L573" s="48" t="n">
        <v>0</v>
      </c>
      <c r="M573" s="48" t="n">
        <v>26805.41</v>
      </c>
      <c r="N573" s="5">
        <f>IFERROR(VLOOKUP(E573,[1]Total!$D$1:$M$446,10,0),0)</f>
        <v/>
      </c>
      <c r="O573" s="11">
        <f>M573/SUM($M$2:$M$679)</f>
        <v/>
      </c>
      <c r="P573" s="49">
        <f>IFERROR(M573/I573,0)</f>
        <v/>
      </c>
      <c r="Q573" s="50" t="n"/>
      <c r="R573" s="8">
        <f>I573-Q573</f>
        <v/>
      </c>
      <c r="S573" s="49">
        <f>$AK573*R573</f>
        <v/>
      </c>
      <c r="U573" s="39" t="inlineStr">
        <is>
          <t>Stock SAP</t>
        </is>
      </c>
      <c r="V573" s="39" t="inlineStr">
        <is>
          <t>Descartables</t>
        </is>
      </c>
      <c r="W573" s="39" t="inlineStr">
        <is>
          <t>Dentro del alcance</t>
        </is>
      </c>
      <c r="X573" s="39" t="n"/>
      <c r="Y573" s="39" t="inlineStr">
        <is>
          <t>Sin recuento físico en el inventario de Avain</t>
        </is>
      </c>
      <c r="Z573" s="40" t="inlineStr">
        <is>
          <t>Sin recuento físico</t>
        </is>
      </c>
      <c r="AA573" s="39" t="n"/>
      <c r="AB573" s="39" t="n"/>
      <c r="AC573" s="39" t="n"/>
      <c r="AD573" s="39" t="n"/>
      <c r="AE573" s="39" t="n"/>
      <c r="AF573" s="39" t="n"/>
      <c r="AG573" s="39" t="n"/>
      <c r="AH573" s="51" t="n">
        <v>3</v>
      </c>
      <c r="AI573" s="51">
        <f>Q573</f>
        <v/>
      </c>
      <c r="AJ573" s="51">
        <f>$AH573-$AI573</f>
        <v/>
      </c>
      <c r="AK573" s="52" t="n">
        <v>8935.136666666667</v>
      </c>
      <c r="AL573" s="52">
        <f>$AJ573*$AK573</f>
        <v/>
      </c>
      <c r="AM573" s="52">
        <f>$AI573*$AK573</f>
        <v/>
      </c>
      <c r="AN573" s="39" t="n"/>
      <c r="AO573" s="39" t="n"/>
    </row>
    <row r="574">
      <c r="A574" s="5" t="inlineStr">
        <is>
          <t>2000942</t>
        </is>
      </c>
      <c r="B574" s="5" t="inlineStr">
        <is>
          <t>AGUJA HIPODERMICA 21G x 2 - 50/8</t>
        </is>
      </c>
      <c r="C574" s="5" t="n"/>
      <c r="D574" s="5" t="inlineStr">
        <is>
          <t>033</t>
        </is>
      </c>
      <c r="E574" s="5" t="inlineStr">
        <is>
          <t>ZDES</t>
        </is>
      </c>
      <c r="F574" s="5" t="inlineStr">
        <is>
          <t>1120</t>
        </is>
      </c>
      <c r="G574" s="5" t="inlineStr">
        <is>
          <t>2021</t>
        </is>
      </c>
      <c r="H574" s="5" t="inlineStr">
        <is>
          <t>C/U</t>
        </is>
      </c>
      <c r="I574" s="6" t="n">
        <v>3</v>
      </c>
      <c r="J574" s="6" t="n">
        <v>0</v>
      </c>
      <c r="K574" s="5" t="inlineStr">
        <is>
          <t>ARS</t>
        </is>
      </c>
      <c r="L574" s="48" t="n">
        <v>0</v>
      </c>
      <c r="M574" s="48" t="n">
        <v>7083.84</v>
      </c>
      <c r="N574" s="5">
        <f>IFERROR(VLOOKUP(E574,[1]Total!$D$1:$M$446,10,0),0)</f>
        <v/>
      </c>
      <c r="O574" s="11">
        <f>M574/SUM($M$2:$M$679)</f>
        <v/>
      </c>
      <c r="P574" s="49">
        <f>IFERROR(M574/I574,0)</f>
        <v/>
      </c>
      <c r="Q574" s="50" t="n"/>
      <c r="R574" s="8">
        <f>I574-Q574</f>
        <v/>
      </c>
      <c r="S574" s="49">
        <f>$AK574*R574</f>
        <v/>
      </c>
      <c r="U574" s="39" t="inlineStr">
        <is>
          <t>Stock SAP</t>
        </is>
      </c>
      <c r="V574" s="39" t="inlineStr">
        <is>
          <t>Descartables</t>
        </is>
      </c>
      <c r="W574" s="39" t="inlineStr">
        <is>
          <t>Dentro del alcance</t>
        </is>
      </c>
      <c r="X574" s="39" t="n"/>
      <c r="Y574" s="39" t="inlineStr">
        <is>
          <t>Sin recuento físico en el inventario de Avain</t>
        </is>
      </c>
      <c r="Z574" s="40" t="inlineStr">
        <is>
          <t>Sin recuento físico</t>
        </is>
      </c>
      <c r="AA574" s="39" t="n"/>
      <c r="AB574" s="39" t="n"/>
      <c r="AC574" s="39" t="n"/>
      <c r="AD574" s="39" t="n"/>
      <c r="AE574" s="39" t="n"/>
      <c r="AF574" s="39" t="n"/>
      <c r="AG574" s="39" t="n"/>
      <c r="AH574" s="51" t="n">
        <v>3</v>
      </c>
      <c r="AI574" s="51">
        <f>Q574</f>
        <v/>
      </c>
      <c r="AJ574" s="51">
        <f>$AH574-$AI574</f>
        <v/>
      </c>
      <c r="AK574" s="52" t="n">
        <v>2361.28</v>
      </c>
      <c r="AL574" s="52">
        <f>$AJ574*$AK574</f>
        <v/>
      </c>
      <c r="AM574" s="52">
        <f>$AI574*$AK574</f>
        <v/>
      </c>
      <c r="AN574" s="39" t="n"/>
      <c r="AO574" s="39" t="n"/>
    </row>
    <row r="575">
      <c r="A575" s="5" t="inlineStr">
        <is>
          <t>2001523</t>
        </is>
      </c>
      <c r="B575" s="5" t="inlineStr">
        <is>
          <t>CARTUCHO TROPONINA</t>
        </is>
      </c>
      <c r="C575" s="5" t="n"/>
      <c r="D575" s="5" t="inlineStr">
        <is>
          <t>MDES</t>
        </is>
      </c>
      <c r="E575" s="5" t="inlineStr">
        <is>
          <t>ZDES</t>
        </is>
      </c>
      <c r="F575" s="5" t="inlineStr">
        <is>
          <t>1120</t>
        </is>
      </c>
      <c r="G575" s="5" t="inlineStr">
        <is>
          <t>2010</t>
        </is>
      </c>
      <c r="H575" s="5" t="inlineStr">
        <is>
          <t>C/U</t>
        </is>
      </c>
      <c r="I575" s="6" t="n">
        <v>3</v>
      </c>
      <c r="J575" s="6" t="n">
        <v>0</v>
      </c>
      <c r="K575" s="5" t="inlineStr">
        <is>
          <t>ARS</t>
        </is>
      </c>
      <c r="L575" s="48" t="n">
        <v>0</v>
      </c>
      <c r="M575" s="48" t="n">
        <v>3523075</v>
      </c>
      <c r="N575" s="5">
        <f>IFERROR(VLOOKUP(E575,[1]Total!$D$1:$M$446,10,0),0)</f>
        <v/>
      </c>
      <c r="O575" s="11">
        <f>M575/SUM($M$2:$M$679)</f>
        <v/>
      </c>
      <c r="P575" s="49">
        <f>IFERROR(M575/I575,0)</f>
        <v/>
      </c>
      <c r="Q575" s="50" t="n"/>
      <c r="R575" s="8">
        <f>I575-Q575</f>
        <v/>
      </c>
      <c r="S575" s="49">
        <f>$AK575*R575</f>
        <v/>
      </c>
      <c r="U575" s="39" t="inlineStr">
        <is>
          <t>Stock SAP</t>
        </is>
      </c>
      <c r="V575" s="39" t="inlineStr">
        <is>
          <t>Descartables</t>
        </is>
      </c>
      <c r="W575" s="39" t="inlineStr">
        <is>
          <t>Dentro del alcance</t>
        </is>
      </c>
      <c r="X575" s="39" t="n"/>
      <c r="Y575" s="39" t="inlineStr">
        <is>
          <t>Sin recuento físico en el inventario de Avain</t>
        </is>
      </c>
      <c r="Z575" s="40" t="inlineStr">
        <is>
          <t>Sin recuento físico</t>
        </is>
      </c>
      <c r="AA575" s="39" t="n"/>
      <c r="AB575" s="39" t="n"/>
      <c r="AC575" s="39" t="n"/>
      <c r="AD575" s="39" t="n"/>
      <c r="AE575" s="39" t="n"/>
      <c r="AF575" s="39" t="n"/>
      <c r="AG575" s="39" t="n"/>
      <c r="AH575" s="51" t="n">
        <v>3</v>
      </c>
      <c r="AI575" s="51">
        <f>Q575</f>
        <v/>
      </c>
      <c r="AJ575" s="51">
        <f>$AH575-$AI575</f>
        <v/>
      </c>
      <c r="AK575" s="52" t="n">
        <v>1174358.333333333</v>
      </c>
      <c r="AL575" s="52">
        <f>$AJ575*$AK575</f>
        <v/>
      </c>
      <c r="AM575" s="52">
        <f>$AI575*$AK575</f>
        <v/>
      </c>
      <c r="AN575" s="39" t="n"/>
      <c r="AO575" s="39" t="n"/>
    </row>
    <row r="576">
      <c r="A576" s="5" t="inlineStr">
        <is>
          <t>2001538</t>
        </is>
      </c>
      <c r="B576" s="5" t="inlineStr">
        <is>
          <t>GASA FURACINADA AL 0,2% x 20U</t>
        </is>
      </c>
      <c r="C576" s="5" t="inlineStr">
        <is>
          <t>7763</t>
        </is>
      </c>
      <c r="D576" s="5" t="inlineStr">
        <is>
          <t>033</t>
        </is>
      </c>
      <c r="E576" s="5" t="inlineStr">
        <is>
          <t>ZMED</t>
        </is>
      </c>
      <c r="F576" s="5" t="inlineStr">
        <is>
          <t>1120</t>
        </is>
      </c>
      <c r="G576" s="5" t="inlineStr">
        <is>
          <t>2021</t>
        </is>
      </c>
      <c r="H576" s="5" t="inlineStr">
        <is>
          <t>C/U</t>
        </is>
      </c>
      <c r="I576" s="6" t="n">
        <v>3</v>
      </c>
      <c r="J576" s="6" t="n">
        <v>0</v>
      </c>
      <c r="K576" s="5" t="inlineStr">
        <is>
          <t>ARS</t>
        </is>
      </c>
      <c r="L576" s="48" t="n">
        <v>0</v>
      </c>
      <c r="M576" s="48" t="n">
        <v>32755.81</v>
      </c>
      <c r="N576" s="5">
        <f>IFERROR(VLOOKUP(E576,[1]Total!$D$1:$M$446,10,0),0)</f>
        <v/>
      </c>
      <c r="O576" s="11">
        <f>M576/SUM($M$2:$M$679)</f>
        <v/>
      </c>
      <c r="P576" s="49">
        <f>IFERROR(M576/I576,0)</f>
        <v/>
      </c>
      <c r="Q576" s="50" t="n"/>
      <c r="R576" s="8">
        <f>I576-Q576</f>
        <v/>
      </c>
      <c r="S576" s="49">
        <f>$AK576*R576</f>
        <v/>
      </c>
      <c r="U576" s="39" t="inlineStr">
        <is>
          <t>Stock SAP</t>
        </is>
      </c>
      <c r="V576" s="39" t="inlineStr">
        <is>
          <t>Medicamentos</t>
        </is>
      </c>
      <c r="W576" s="39" t="inlineStr">
        <is>
          <t>Dentro del alcance</t>
        </is>
      </c>
      <c r="X576" s="39" t="n"/>
      <c r="Y576" s="39" t="inlineStr">
        <is>
          <t>Sin recuento físico en el inventario de Avain</t>
        </is>
      </c>
      <c r="Z576" s="40" t="inlineStr">
        <is>
          <t>Sin recuento físico</t>
        </is>
      </c>
      <c r="AA576" s="39" t="n"/>
      <c r="AB576" s="39" t="n"/>
      <c r="AC576" s="39" t="n"/>
      <c r="AD576" s="39" t="n"/>
      <c r="AE576" s="39" t="n"/>
      <c r="AF576" s="39" t="n"/>
      <c r="AG576" s="39" t="n"/>
      <c r="AH576" s="51" t="n">
        <v>3</v>
      </c>
      <c r="AI576" s="51">
        <f>Q576</f>
        <v/>
      </c>
      <c r="AJ576" s="51">
        <f>$AH576-$AI576</f>
        <v/>
      </c>
      <c r="AK576" s="52" t="n">
        <v>10918.60333333333</v>
      </c>
      <c r="AL576" s="52">
        <f>$AJ576*$AK576</f>
        <v/>
      </c>
      <c r="AM576" s="52">
        <f>$AI576*$AK576</f>
        <v/>
      </c>
      <c r="AN576" s="39" t="n"/>
      <c r="AO576" s="39" t="n"/>
    </row>
    <row r="577">
      <c r="A577" s="5" t="inlineStr">
        <is>
          <t>2002392</t>
        </is>
      </c>
      <c r="B577" s="5" t="inlineStr">
        <is>
          <t>NOVADERM MICROPOROUS TAPE 2.5CMX9M X12U</t>
        </is>
      </c>
      <c r="C577" s="5" t="n"/>
      <c r="D577" s="5" t="inlineStr">
        <is>
          <t>033</t>
        </is>
      </c>
      <c r="E577" s="5" t="inlineStr">
        <is>
          <t>ZDES</t>
        </is>
      </c>
      <c r="F577" s="5" t="inlineStr">
        <is>
          <t>1120</t>
        </is>
      </c>
      <c r="G577" s="5" t="inlineStr">
        <is>
          <t>2021</t>
        </is>
      </c>
      <c r="H577" s="5" t="inlineStr">
        <is>
          <t>C/U</t>
        </is>
      </c>
      <c r="I577" s="6" t="n">
        <v>3</v>
      </c>
      <c r="J577" s="6" t="n">
        <v>0</v>
      </c>
      <c r="K577" s="5" t="inlineStr">
        <is>
          <t>ARS</t>
        </is>
      </c>
      <c r="L577" s="48" t="n">
        <v>0</v>
      </c>
      <c r="M577" s="48" t="n">
        <v>18446.28</v>
      </c>
      <c r="N577" s="5">
        <f>IFERROR(VLOOKUP(E577,[1]Total!$D$1:$M$446,10,0),0)</f>
        <v/>
      </c>
      <c r="O577" s="11">
        <f>M577/SUM($M$2:$M$679)</f>
        <v/>
      </c>
      <c r="P577" s="49">
        <f>IFERROR(M577/I577,0)</f>
        <v/>
      </c>
      <c r="Q577" s="50" t="n"/>
      <c r="R577" s="8">
        <f>I577-Q577</f>
        <v/>
      </c>
      <c r="S577" s="49">
        <f>$AK577*R577</f>
        <v/>
      </c>
      <c r="U577" s="39" t="inlineStr">
        <is>
          <t>Stock SAP</t>
        </is>
      </c>
      <c r="V577" s="39" t="inlineStr">
        <is>
          <t>Descartables</t>
        </is>
      </c>
      <c r="W577" s="39" t="inlineStr">
        <is>
          <t>Dentro del alcance</t>
        </is>
      </c>
      <c r="X577" s="39" t="n"/>
      <c r="Y577" s="39" t="inlineStr">
        <is>
          <t>Sin recuento físico en el inventario de Avain</t>
        </is>
      </c>
      <c r="Z577" s="40" t="inlineStr">
        <is>
          <t>Sin recuento físico</t>
        </is>
      </c>
      <c r="AA577" s="39" t="n"/>
      <c r="AB577" s="39" t="n"/>
      <c r="AC577" s="39" t="n"/>
      <c r="AD577" s="39" t="n"/>
      <c r="AE577" s="39" t="n"/>
      <c r="AF577" s="39" t="n"/>
      <c r="AG577" s="39" t="n"/>
      <c r="AH577" s="51" t="n">
        <v>3</v>
      </c>
      <c r="AI577" s="51">
        <f>Q577</f>
        <v/>
      </c>
      <c r="AJ577" s="51">
        <f>$AH577-$AI577</f>
        <v/>
      </c>
      <c r="AK577" s="52" t="n">
        <v>6148.759999999999</v>
      </c>
      <c r="AL577" s="52">
        <f>$AJ577*$AK577</f>
        <v/>
      </c>
      <c r="AM577" s="52">
        <f>$AI577*$AK577</f>
        <v/>
      </c>
      <c r="AN577" s="39" t="n"/>
      <c r="AO577" s="39" t="n"/>
    </row>
    <row r="578">
      <c r="A578" s="5" t="inlineStr">
        <is>
          <t>3000215</t>
        </is>
      </c>
      <c r="B578" s="5" t="inlineStr">
        <is>
          <t>BOTIN DE SEGURIDAD T36</t>
        </is>
      </c>
      <c r="C578" s="5" t="n"/>
      <c r="D578" s="5" t="inlineStr">
        <is>
          <t>INDU</t>
        </is>
      </c>
      <c r="E578" s="5" t="inlineStr">
        <is>
          <t>ZUNI</t>
        </is>
      </c>
      <c r="F578" s="5" t="inlineStr">
        <is>
          <t>1120</t>
        </is>
      </c>
      <c r="G578" s="5" t="inlineStr">
        <is>
          <t>2040</t>
        </is>
      </c>
      <c r="H578" s="5" t="inlineStr">
        <is>
          <t>C/U</t>
        </is>
      </c>
      <c r="I578" s="6" t="n">
        <v>3</v>
      </c>
      <c r="J578" s="6" t="n">
        <v>0</v>
      </c>
      <c r="K578" s="5" t="inlineStr">
        <is>
          <t>ARS</t>
        </is>
      </c>
      <c r="L578" s="48" t="n">
        <v>0</v>
      </c>
      <c r="M578" s="48" t="n">
        <v>327933.91</v>
      </c>
      <c r="N578" s="5">
        <f>IFERROR(VLOOKUP(E578,[1]Total!$D$1:$M$446,10,0),0)</f>
        <v/>
      </c>
      <c r="O578" s="11">
        <f>M578/SUM($M$2:$M$679)</f>
        <v/>
      </c>
      <c r="P578" s="49">
        <f>IFERROR(M578/I578,0)</f>
        <v/>
      </c>
      <c r="Q578" s="50" t="n"/>
      <c r="R578" s="8">
        <f>I578-Q578</f>
        <v/>
      </c>
      <c r="S578" s="49">
        <f>$AK578*R578</f>
        <v/>
      </c>
      <c r="U578" s="39" t="inlineStr">
        <is>
          <t>Stock SAP</t>
        </is>
      </c>
      <c r="V578" s="39" t="inlineStr">
        <is>
          <t>Uniformes</t>
        </is>
      </c>
      <c r="W578" s="39" t="inlineStr">
        <is>
          <t>Fuera del alcance</t>
        </is>
      </c>
      <c r="X578" s="39" t="n"/>
      <c r="Y578" s="39" t="inlineStr">
        <is>
          <t>No aplica: uniformes, clasificación que el inventario físico de Farmacia no releva</t>
        </is>
      </c>
      <c r="Z578" s="40" t="inlineStr">
        <is>
          <t>Fuera del alcance del inventario físico</t>
        </is>
      </c>
      <c r="AA578" s="39" t="n"/>
      <c r="AB578" s="39" t="n"/>
      <c r="AC578" s="39" t="n"/>
      <c r="AD578" s="39" t="n"/>
      <c r="AE578" s="39" t="n"/>
      <c r="AF578" s="39" t="n"/>
      <c r="AG578" s="39" t="n"/>
      <c r="AH578" s="51" t="n">
        <v>3</v>
      </c>
      <c r="AI578" s="51">
        <f>Q578</f>
        <v/>
      </c>
      <c r="AJ578" s="51">
        <f>$AH578-$AI578</f>
        <v/>
      </c>
      <c r="AK578" s="52" t="n">
        <v>109311.3033333333</v>
      </c>
      <c r="AL578" s="52">
        <f>$AJ578*$AK578</f>
        <v/>
      </c>
      <c r="AM578" s="52">
        <f>$AI578*$AK578</f>
        <v/>
      </c>
      <c r="AN578" s="39" t="n"/>
      <c r="AO578" s="39" t="n"/>
    </row>
    <row r="579">
      <c r="A579" s="5" t="inlineStr">
        <is>
          <t>3000218</t>
        </is>
      </c>
      <c r="B579" s="5" t="inlineStr">
        <is>
          <t>BOTIN DE SEGURIDAD T39</t>
        </is>
      </c>
      <c r="C579" s="5" t="n"/>
      <c r="D579" s="5" t="inlineStr">
        <is>
          <t>INDU</t>
        </is>
      </c>
      <c r="E579" s="5" t="inlineStr">
        <is>
          <t>ZUNI</t>
        </is>
      </c>
      <c r="F579" s="5" t="inlineStr">
        <is>
          <t>1120</t>
        </is>
      </c>
      <c r="G579" s="5" t="inlineStr">
        <is>
          <t>2040</t>
        </is>
      </c>
      <c r="H579" s="5" t="inlineStr">
        <is>
          <t>C/U</t>
        </is>
      </c>
      <c r="I579" s="6" t="n">
        <v>3</v>
      </c>
      <c r="J579" s="6" t="n">
        <v>0</v>
      </c>
      <c r="K579" s="5" t="inlineStr">
        <is>
          <t>ARS</t>
        </is>
      </c>
      <c r="L579" s="48" t="n">
        <v>0</v>
      </c>
      <c r="M579" s="48" t="n">
        <v>356718.35</v>
      </c>
      <c r="N579" s="5">
        <f>IFERROR(VLOOKUP(E579,[1]Total!$D$1:$M$446,10,0),0)</f>
        <v/>
      </c>
      <c r="O579" s="11">
        <f>M579/SUM($M$2:$M$679)</f>
        <v/>
      </c>
      <c r="P579" s="49">
        <f>IFERROR(M579/I579,0)</f>
        <v/>
      </c>
      <c r="Q579" s="50" t="n"/>
      <c r="R579" s="8">
        <f>I579-Q579</f>
        <v/>
      </c>
      <c r="S579" s="49">
        <f>$AK579*R579</f>
        <v/>
      </c>
      <c r="U579" s="39" t="inlineStr">
        <is>
          <t>Stock SAP</t>
        </is>
      </c>
      <c r="V579" s="39" t="inlineStr">
        <is>
          <t>Uniformes</t>
        </is>
      </c>
      <c r="W579" s="39" t="inlineStr">
        <is>
          <t>Fuera del alcance</t>
        </is>
      </c>
      <c r="X579" s="39" t="n"/>
      <c r="Y579" s="39" t="inlineStr">
        <is>
          <t>No aplica: uniformes, clasificación que el inventario físico de Farmacia no releva</t>
        </is>
      </c>
      <c r="Z579" s="40" t="inlineStr">
        <is>
          <t>Fuera del alcance del inventario físico</t>
        </is>
      </c>
      <c r="AA579" s="39" t="n"/>
      <c r="AB579" s="39" t="n"/>
      <c r="AC579" s="39" t="n"/>
      <c r="AD579" s="39" t="n"/>
      <c r="AE579" s="39" t="n"/>
      <c r="AF579" s="39" t="n"/>
      <c r="AG579" s="39" t="n"/>
      <c r="AH579" s="51" t="n">
        <v>3</v>
      </c>
      <c r="AI579" s="51">
        <f>Q579</f>
        <v/>
      </c>
      <c r="AJ579" s="51">
        <f>$AH579-$AI579</f>
        <v/>
      </c>
      <c r="AK579" s="52" t="n">
        <v>118906.1166666667</v>
      </c>
      <c r="AL579" s="52">
        <f>$AJ579*$AK579</f>
        <v/>
      </c>
      <c r="AM579" s="52">
        <f>$AI579*$AK579</f>
        <v/>
      </c>
      <c r="AN579" s="39" t="n"/>
      <c r="AO579" s="39" t="n"/>
    </row>
    <row r="580">
      <c r="A580" s="5" t="inlineStr">
        <is>
          <t>3001217</t>
        </is>
      </c>
      <c r="B580" s="5" t="inlineStr">
        <is>
          <t>BOTAS CAÑA ALTA IMPERMEABLE TERM. T38</t>
        </is>
      </c>
      <c r="C580" s="5" t="n"/>
      <c r="D580" s="5" t="inlineStr">
        <is>
          <t>INDU</t>
        </is>
      </c>
      <c r="E580" s="5" t="inlineStr">
        <is>
          <t>ZUNI</t>
        </is>
      </c>
      <c r="F580" s="5" t="inlineStr">
        <is>
          <t>1120</t>
        </is>
      </c>
      <c r="G580" s="5" t="inlineStr">
        <is>
          <t>2040</t>
        </is>
      </c>
      <c r="H580" s="5" t="inlineStr">
        <is>
          <t>C/U</t>
        </is>
      </c>
      <c r="I580" s="6" t="n">
        <v>3</v>
      </c>
      <c r="J580" s="6" t="n">
        <v>0</v>
      </c>
      <c r="K580" s="5" t="inlineStr">
        <is>
          <t>ARS</t>
        </is>
      </c>
      <c r="L580" s="48" t="n">
        <v>0</v>
      </c>
      <c r="M580" s="48" t="n">
        <v>548054.5</v>
      </c>
      <c r="N580" s="5">
        <f>IFERROR(VLOOKUP(E580,[1]Total!$D$1:$M$446,10,0),0)</f>
        <v/>
      </c>
      <c r="O580" s="11">
        <f>M580/SUM($M$2:$M$679)</f>
        <v/>
      </c>
      <c r="P580" s="49">
        <f>IFERROR(M580/I580,0)</f>
        <v/>
      </c>
      <c r="Q580" s="50" t="n"/>
      <c r="R580" s="8">
        <f>I580-Q580</f>
        <v/>
      </c>
      <c r="S580" s="49">
        <f>$AK580*R580</f>
        <v/>
      </c>
      <c r="U580" s="39" t="inlineStr">
        <is>
          <t>Stock SAP</t>
        </is>
      </c>
      <c r="V580" s="39" t="inlineStr">
        <is>
          <t>Uniformes</t>
        </is>
      </c>
      <c r="W580" s="39" t="inlineStr">
        <is>
          <t>Fuera del alcance</t>
        </is>
      </c>
      <c r="X580" s="39" t="n"/>
      <c r="Y580" s="39" t="inlineStr">
        <is>
          <t>No aplica: uniformes, clasificación que el inventario físico de Farmacia no releva</t>
        </is>
      </c>
      <c r="Z580" s="40" t="inlineStr">
        <is>
          <t>Fuera del alcance del inventario físico</t>
        </is>
      </c>
      <c r="AA580" s="39" t="n"/>
      <c r="AB580" s="39" t="n"/>
      <c r="AC580" s="39" t="n"/>
      <c r="AD580" s="39" t="n"/>
      <c r="AE580" s="39" t="n"/>
      <c r="AF580" s="39" t="n"/>
      <c r="AG580" s="39" t="n"/>
      <c r="AH580" s="51" t="n">
        <v>3</v>
      </c>
      <c r="AI580" s="51">
        <f>Q580</f>
        <v/>
      </c>
      <c r="AJ580" s="51">
        <f>$AH580-$AI580</f>
        <v/>
      </c>
      <c r="AK580" s="52" t="n">
        <v>182684.8333333333</v>
      </c>
      <c r="AL580" s="52">
        <f>$AJ580*$AK580</f>
        <v/>
      </c>
      <c r="AM580" s="52">
        <f>$AI580*$AK580</f>
        <v/>
      </c>
      <c r="AN580" s="39" t="n"/>
      <c r="AO580" s="39" t="n"/>
    </row>
    <row r="581">
      <c r="A581" s="5" t="inlineStr">
        <is>
          <t>3001219</t>
        </is>
      </c>
      <c r="B581" s="5" t="inlineStr">
        <is>
          <t>BOTAS CAÑA ALTA IMPERMEABLE TERM. T40</t>
        </is>
      </c>
      <c r="C581" s="5" t="n"/>
      <c r="D581" s="5" t="inlineStr">
        <is>
          <t>INDU</t>
        </is>
      </c>
      <c r="E581" s="5" t="inlineStr">
        <is>
          <t>ZUNI</t>
        </is>
      </c>
      <c r="F581" s="5" t="inlineStr">
        <is>
          <t>1120</t>
        </is>
      </c>
      <c r="G581" s="5" t="inlineStr">
        <is>
          <t>2040</t>
        </is>
      </c>
      <c r="H581" s="5" t="inlineStr">
        <is>
          <t>C/U</t>
        </is>
      </c>
      <c r="I581" s="6" t="n">
        <v>3</v>
      </c>
      <c r="J581" s="6" t="n">
        <v>0</v>
      </c>
      <c r="K581" s="5" t="inlineStr">
        <is>
          <t>ARS</t>
        </is>
      </c>
      <c r="L581" s="48" t="n">
        <v>0</v>
      </c>
      <c r="M581" s="48" t="n">
        <v>430971</v>
      </c>
      <c r="N581" s="5">
        <f>IFERROR(VLOOKUP(E581,[1]Total!$D$1:$M$446,10,0),0)</f>
        <v/>
      </c>
      <c r="O581" s="11">
        <f>M581/SUM($M$2:$M$679)</f>
        <v/>
      </c>
      <c r="P581" s="49">
        <f>IFERROR(M581/I581,0)</f>
        <v/>
      </c>
      <c r="Q581" s="50" t="n"/>
      <c r="R581" s="8">
        <f>I581-Q581</f>
        <v/>
      </c>
      <c r="S581" s="49">
        <f>$AK581*R581</f>
        <v/>
      </c>
      <c r="U581" s="39" t="inlineStr">
        <is>
          <t>Stock SAP</t>
        </is>
      </c>
      <c r="V581" s="39" t="inlineStr">
        <is>
          <t>Uniformes</t>
        </is>
      </c>
      <c r="W581" s="39" t="inlineStr">
        <is>
          <t>Fuera del alcance</t>
        </is>
      </c>
      <c r="X581" s="39" t="n"/>
      <c r="Y581" s="39" t="inlineStr">
        <is>
          <t>No aplica: uniformes, clasificación que el inventario físico de Farmacia no releva</t>
        </is>
      </c>
      <c r="Z581" s="40" t="inlineStr">
        <is>
          <t>Fuera del alcance del inventario físico</t>
        </is>
      </c>
      <c r="AA581" s="39" t="n"/>
      <c r="AB581" s="39" t="n"/>
      <c r="AC581" s="39" t="n"/>
      <c r="AD581" s="39" t="n"/>
      <c r="AE581" s="39" t="n"/>
      <c r="AF581" s="39" t="n"/>
      <c r="AG581" s="39" t="n"/>
      <c r="AH581" s="51" t="n">
        <v>3</v>
      </c>
      <c r="AI581" s="51">
        <f>Q581</f>
        <v/>
      </c>
      <c r="AJ581" s="51">
        <f>$AH581-$AI581</f>
        <v/>
      </c>
      <c r="AK581" s="52" t="n">
        <v>143657</v>
      </c>
      <c r="AL581" s="52">
        <f>$AJ581*$AK581</f>
        <v/>
      </c>
      <c r="AM581" s="52">
        <f>$AI581*$AK581</f>
        <v/>
      </c>
      <c r="AN581" s="39" t="n"/>
      <c r="AO581" s="39" t="n"/>
    </row>
    <row r="582">
      <c r="A582" s="5" t="inlineStr">
        <is>
          <t>3001223</t>
        </is>
      </c>
      <c r="B582" s="5" t="inlineStr">
        <is>
          <t>BOTAS CAÑA ALTA IMPERMEABLE TERM. T44</t>
        </is>
      </c>
      <c r="C582" s="5" t="n"/>
      <c r="D582" s="5" t="inlineStr">
        <is>
          <t>INDU</t>
        </is>
      </c>
      <c r="E582" s="5" t="inlineStr">
        <is>
          <t>ZUNI</t>
        </is>
      </c>
      <c r="F582" s="5" t="inlineStr">
        <is>
          <t>1120</t>
        </is>
      </c>
      <c r="G582" s="5" t="inlineStr">
        <is>
          <t>2040</t>
        </is>
      </c>
      <c r="H582" s="5" t="inlineStr">
        <is>
          <t>C/U</t>
        </is>
      </c>
      <c r="I582" s="6" t="n">
        <v>3</v>
      </c>
      <c r="J582" s="6" t="n">
        <v>0</v>
      </c>
      <c r="K582" s="5" t="inlineStr">
        <is>
          <t>ARS</t>
        </is>
      </c>
      <c r="L582" s="48" t="n">
        <v>0</v>
      </c>
      <c r="M582" s="48" t="n">
        <v>606596.25</v>
      </c>
      <c r="N582" s="5">
        <f>IFERROR(VLOOKUP(E582,[1]Total!$D$1:$M$446,10,0),0)</f>
        <v/>
      </c>
      <c r="O582" s="11">
        <f>M582/SUM($M$2:$M$679)</f>
        <v/>
      </c>
      <c r="P582" s="49">
        <f>IFERROR(M582/I582,0)</f>
        <v/>
      </c>
      <c r="Q582" s="50" t="n"/>
      <c r="R582" s="8">
        <f>I582-Q582</f>
        <v/>
      </c>
      <c r="S582" s="49">
        <f>$AK582*R582</f>
        <v/>
      </c>
      <c r="U582" s="39" t="inlineStr">
        <is>
          <t>Stock SAP</t>
        </is>
      </c>
      <c r="V582" s="39" t="inlineStr">
        <is>
          <t>Uniformes</t>
        </is>
      </c>
      <c r="W582" s="39" t="inlineStr">
        <is>
          <t>Fuera del alcance</t>
        </is>
      </c>
      <c r="X582" s="39" t="n"/>
      <c r="Y582" s="39" t="inlineStr">
        <is>
          <t>No aplica: uniformes, clasificación que el inventario físico de Farmacia no releva</t>
        </is>
      </c>
      <c r="Z582" s="40" t="inlineStr">
        <is>
          <t>Fuera del alcance del inventario físico</t>
        </is>
      </c>
      <c r="AA582" s="39" t="n"/>
      <c r="AB582" s="39" t="n"/>
      <c r="AC582" s="39" t="n"/>
      <c r="AD582" s="39" t="n"/>
      <c r="AE582" s="39" t="n"/>
      <c r="AF582" s="39" t="n"/>
      <c r="AG582" s="39" t="n"/>
      <c r="AH582" s="51" t="n">
        <v>3</v>
      </c>
      <c r="AI582" s="51">
        <f>Q582</f>
        <v/>
      </c>
      <c r="AJ582" s="51">
        <f>$AH582-$AI582</f>
        <v/>
      </c>
      <c r="AK582" s="52" t="n">
        <v>202198.75</v>
      </c>
      <c r="AL582" s="52">
        <f>$AJ582*$AK582</f>
        <v/>
      </c>
      <c r="AM582" s="52">
        <f>$AI582*$AK582</f>
        <v/>
      </c>
      <c r="AN582" s="39" t="n"/>
      <c r="AO582" s="39" t="n"/>
    </row>
    <row r="583">
      <c r="A583" s="5" t="inlineStr">
        <is>
          <t>3001283</t>
        </is>
      </c>
      <c r="B583" s="5" t="inlineStr">
        <is>
          <t>ARNES CASCO DE SEGURIDAD</t>
        </is>
      </c>
      <c r="C583" s="5" t="n"/>
      <c r="D583" s="5" t="inlineStr">
        <is>
          <t>INDU</t>
        </is>
      </c>
      <c r="E583" s="5" t="inlineStr">
        <is>
          <t>ZUNI</t>
        </is>
      </c>
      <c r="F583" s="5" t="inlineStr">
        <is>
          <t>1120</t>
        </is>
      </c>
      <c r="G583" s="5" t="inlineStr">
        <is>
          <t>2040</t>
        </is>
      </c>
      <c r="H583" s="5" t="inlineStr">
        <is>
          <t>C/U</t>
        </is>
      </c>
      <c r="I583" s="6" t="n">
        <v>3</v>
      </c>
      <c r="J583" s="6" t="n">
        <v>0</v>
      </c>
      <c r="K583" s="5" t="inlineStr">
        <is>
          <t>ARS</t>
        </is>
      </c>
      <c r="L583" s="48" t="n">
        <v>0</v>
      </c>
      <c r="M583" s="48" t="n">
        <v>15368.52</v>
      </c>
      <c r="N583" s="5">
        <f>IFERROR(VLOOKUP(E583,[1]Total!$D$1:$M$446,10,0),0)</f>
        <v/>
      </c>
      <c r="O583" s="11">
        <f>M583/SUM($M$2:$M$679)</f>
        <v/>
      </c>
      <c r="P583" s="49">
        <f>IFERROR(M583/I583,0)</f>
        <v/>
      </c>
      <c r="Q583" s="50" t="n"/>
      <c r="R583" s="8">
        <f>I583-Q583</f>
        <v/>
      </c>
      <c r="S583" s="49">
        <f>$AK583*R583</f>
        <v/>
      </c>
      <c r="U583" s="39" t="inlineStr">
        <is>
          <t>Stock SAP</t>
        </is>
      </c>
      <c r="V583" s="39" t="inlineStr">
        <is>
          <t>Uniformes</t>
        </is>
      </c>
      <c r="W583" s="39" t="inlineStr">
        <is>
          <t>Fuera del alcance</t>
        </is>
      </c>
      <c r="X583" s="39" t="n"/>
      <c r="Y583" s="39" t="inlineStr">
        <is>
          <t>No aplica: uniformes, clasificación que el inventario físico de Farmacia no releva</t>
        </is>
      </c>
      <c r="Z583" s="40" t="inlineStr">
        <is>
          <t>Fuera del alcance del inventario físico</t>
        </is>
      </c>
      <c r="AA583" s="39" t="n"/>
      <c r="AB583" s="39" t="n"/>
      <c r="AC583" s="39" t="n"/>
      <c r="AD583" s="39" t="n"/>
      <c r="AE583" s="39" t="n"/>
      <c r="AF583" s="39" t="n"/>
      <c r="AG583" s="39" t="n"/>
      <c r="AH583" s="51" t="n">
        <v>3</v>
      </c>
      <c r="AI583" s="51">
        <f>Q583</f>
        <v/>
      </c>
      <c r="AJ583" s="51">
        <f>$AH583-$AI583</f>
        <v/>
      </c>
      <c r="AK583" s="52" t="n">
        <v>5122.84</v>
      </c>
      <c r="AL583" s="52">
        <f>$AJ583*$AK583</f>
        <v/>
      </c>
      <c r="AM583" s="52">
        <f>$AI583*$AK583</f>
        <v/>
      </c>
      <c r="AN583" s="39" t="n"/>
      <c r="AO583" s="39" t="n"/>
    </row>
    <row r="584">
      <c r="A584" s="5" t="inlineStr">
        <is>
          <t>3001298</t>
        </is>
      </c>
      <c r="B584" s="5" t="inlineStr">
        <is>
          <t>MENTONERA CASCO SEGURIDAD</t>
        </is>
      </c>
      <c r="C584" s="5" t="n"/>
      <c r="D584" s="5" t="inlineStr">
        <is>
          <t>INDU</t>
        </is>
      </c>
      <c r="E584" s="5" t="inlineStr">
        <is>
          <t>ZUNI</t>
        </is>
      </c>
      <c r="F584" s="5" t="inlineStr">
        <is>
          <t>1120</t>
        </is>
      </c>
      <c r="G584" s="5" t="inlineStr">
        <is>
          <t>2010</t>
        </is>
      </c>
      <c r="H584" s="5" t="inlineStr">
        <is>
          <t>C/U</t>
        </is>
      </c>
      <c r="I584" s="6" t="n">
        <v>3</v>
      </c>
      <c r="J584" s="6" t="n">
        <v>0</v>
      </c>
      <c r="K584" s="5" t="inlineStr">
        <is>
          <t>ARS</t>
        </is>
      </c>
      <c r="L584" s="48" t="n">
        <v>0</v>
      </c>
      <c r="M584" s="48" t="n">
        <v>13934.03</v>
      </c>
      <c r="N584" s="5">
        <f>IFERROR(VLOOKUP(E584,[1]Total!$D$1:$M$446,10,0),0)</f>
        <v/>
      </c>
      <c r="O584" s="11">
        <f>M584/SUM($M$2:$M$679)</f>
        <v/>
      </c>
      <c r="P584" s="49">
        <f>IFERROR(M584/I584,0)</f>
        <v/>
      </c>
      <c r="Q584" s="50" t="n"/>
      <c r="R584" s="8">
        <f>I584-Q584</f>
        <v/>
      </c>
      <c r="S584" s="49">
        <f>$AK584*R584</f>
        <v/>
      </c>
      <c r="U584" s="39" t="inlineStr">
        <is>
          <t>Stock SAP</t>
        </is>
      </c>
      <c r="V584" s="39" t="inlineStr">
        <is>
          <t>Uniformes</t>
        </is>
      </c>
      <c r="W584" s="39" t="inlineStr">
        <is>
          <t>Fuera del alcance</t>
        </is>
      </c>
      <c r="X584" s="39" t="n"/>
      <c r="Y584" s="39" t="inlineStr">
        <is>
          <t>No aplica: uniformes, clasificación que el inventario físico de Farmacia no releva</t>
        </is>
      </c>
      <c r="Z584" s="40" t="inlineStr">
        <is>
          <t>Fuera del alcance del inventario físico</t>
        </is>
      </c>
      <c r="AA584" s="39" t="n"/>
      <c r="AB584" s="39" t="n"/>
      <c r="AC584" s="39" t="n"/>
      <c r="AD584" s="39" t="n"/>
      <c r="AE584" s="39" t="n"/>
      <c r="AF584" s="39" t="n"/>
      <c r="AG584" s="39" t="n"/>
      <c r="AH584" s="51" t="n">
        <v>6</v>
      </c>
      <c r="AI584" s="51">
        <f>Q584</f>
        <v/>
      </c>
      <c r="AJ584" s="51">
        <f>$AH584-$AI584</f>
        <v/>
      </c>
      <c r="AK584" s="52" t="n">
        <v>4644.676666666667</v>
      </c>
      <c r="AL584" s="52">
        <f>$AJ584*$AK584</f>
        <v/>
      </c>
      <c r="AM584" s="52">
        <f>$AI584*$AK584</f>
        <v/>
      </c>
      <c r="AN584" s="39" t="n"/>
      <c r="AO584" s="39" t="inlineStr">
        <is>
          <t>El material ocupa 2 filas en la hoja 1120 SJ (lote/almacén). La cantidad SAP y la física de esta vista son el total del material.</t>
        </is>
      </c>
    </row>
    <row r="585">
      <c r="A585" s="5" t="inlineStr">
        <is>
          <t>3001298</t>
        </is>
      </c>
      <c r="B585" s="5" t="inlineStr">
        <is>
          <t>MENTONERA CASCO SEGURIDAD</t>
        </is>
      </c>
      <c r="C585" s="5" t="n"/>
      <c r="D585" s="5" t="inlineStr">
        <is>
          <t>INDU</t>
        </is>
      </c>
      <c r="E585" s="5" t="inlineStr">
        <is>
          <t>ZUNI</t>
        </is>
      </c>
      <c r="F585" s="5" t="inlineStr">
        <is>
          <t>1120</t>
        </is>
      </c>
      <c r="G585" s="5" t="inlineStr">
        <is>
          <t>2040</t>
        </is>
      </c>
      <c r="H585" s="5" t="inlineStr">
        <is>
          <t>C/U</t>
        </is>
      </c>
      <c r="I585" s="6" t="n">
        <v>3</v>
      </c>
      <c r="J585" s="6" t="n">
        <v>0</v>
      </c>
      <c r="K585" s="5" t="inlineStr">
        <is>
          <t>ARS</t>
        </is>
      </c>
      <c r="L585" s="48" t="n">
        <v>0</v>
      </c>
      <c r="M585" s="48" t="n">
        <v>13934.03</v>
      </c>
      <c r="N585" s="5">
        <f>IFERROR(VLOOKUP(E585,[1]Total!$D$1:$M$446,10,0),0)</f>
        <v/>
      </c>
      <c r="O585" s="11">
        <f>M585/SUM($M$2:$M$679)</f>
        <v/>
      </c>
      <c r="P585" s="49">
        <f>IFERROR(M585/I585,0)</f>
        <v/>
      </c>
      <c r="Q585" s="50" t="n"/>
      <c r="R585" s="8">
        <f>I585-Q585</f>
        <v/>
      </c>
      <c r="S585" s="49">
        <f>$AK585*R585</f>
        <v/>
      </c>
      <c r="U585" s="39" t="inlineStr">
        <is>
          <t>Stock SAP</t>
        </is>
      </c>
      <c r="V585" s="39" t="inlineStr">
        <is>
          <t>Uniformes</t>
        </is>
      </c>
      <c r="W585" s="39" t="inlineStr">
        <is>
          <t>Fuera del alcance</t>
        </is>
      </c>
      <c r="X585" s="39" t="n"/>
      <c r="Y585" s="39" t="inlineStr">
        <is>
          <t>No aplica: uniformes, clasificación que el inventario físico de Farmacia no releva</t>
        </is>
      </c>
      <c r="Z585" s="40" t="inlineStr">
        <is>
          <t>Fuera del alcance del inventario físico</t>
        </is>
      </c>
      <c r="AA585" s="39" t="n"/>
      <c r="AB585" s="39" t="n"/>
      <c r="AC585" s="39" t="n"/>
      <c r="AD585" s="39" t="n"/>
      <c r="AE585" s="39" t="n"/>
      <c r="AF585" s="39" t="n"/>
      <c r="AG585" s="39" t="n"/>
      <c r="AH585" s="51" t="n"/>
      <c r="AI585" s="51" t="n"/>
      <c r="AJ585" s="51" t="n"/>
      <c r="AK585" s="52" t="n">
        <v>4644.676666666667</v>
      </c>
      <c r="AL585" s="52" t="n"/>
      <c r="AM585" s="52" t="n"/>
      <c r="AN585" s="39" t="n"/>
      <c r="AO585" s="39" t="inlineStr">
        <is>
          <t>El material ocupa 2 filas en la hoja 1120 SJ (lote/almacén). La cantidad SAP y la física de esta vista son el total del material.</t>
        </is>
      </c>
    </row>
    <row r="586">
      <c r="A586" s="5" t="inlineStr">
        <is>
          <t>3001338</t>
        </is>
      </c>
      <c r="B586" s="5" t="inlineStr">
        <is>
          <t>CAMPERA ALTA MONTAÑA XXXL</t>
        </is>
      </c>
      <c r="C586" s="5" t="n"/>
      <c r="D586" s="5" t="inlineStr">
        <is>
          <t>INDU</t>
        </is>
      </c>
      <c r="E586" s="5" t="inlineStr">
        <is>
          <t>ZUNI</t>
        </is>
      </c>
      <c r="F586" s="5" t="inlineStr">
        <is>
          <t>1120</t>
        </is>
      </c>
      <c r="G586" s="5" t="inlineStr">
        <is>
          <t>2040</t>
        </is>
      </c>
      <c r="H586" s="5" t="inlineStr">
        <is>
          <t>C/U</t>
        </is>
      </c>
      <c r="I586" s="6" t="n">
        <v>3</v>
      </c>
      <c r="J586" s="6" t="n">
        <v>0</v>
      </c>
      <c r="K586" s="5" t="inlineStr">
        <is>
          <t>ARS</t>
        </is>
      </c>
      <c r="L586" s="48" t="n">
        <v>0</v>
      </c>
      <c r="M586" s="48" t="n">
        <v>357084.25</v>
      </c>
      <c r="N586" s="5">
        <f>IFERROR(VLOOKUP(E586,[1]Total!$D$1:$M$446,10,0),0)</f>
        <v/>
      </c>
      <c r="O586" s="11">
        <f>M586/SUM($M$2:$M$679)</f>
        <v/>
      </c>
      <c r="P586" s="49">
        <f>IFERROR(M586/I586,0)</f>
        <v/>
      </c>
      <c r="Q586" s="50" t="n"/>
      <c r="R586" s="8">
        <f>I586-Q586</f>
        <v/>
      </c>
      <c r="S586" s="49">
        <f>$AK586*R586</f>
        <v/>
      </c>
      <c r="U586" s="39" t="inlineStr">
        <is>
          <t>Stock SAP</t>
        </is>
      </c>
      <c r="V586" s="39" t="inlineStr">
        <is>
          <t>Uniformes</t>
        </is>
      </c>
      <c r="W586" s="39" t="inlineStr">
        <is>
          <t>Fuera del alcance</t>
        </is>
      </c>
      <c r="X586" s="39" t="n"/>
      <c r="Y586" s="39" t="inlineStr">
        <is>
          <t>No aplica: uniformes, clasificación que el inventario físico de Farmacia no releva</t>
        </is>
      </c>
      <c r="Z586" s="40" t="inlineStr">
        <is>
          <t>Fuera del alcance del inventario físico</t>
        </is>
      </c>
      <c r="AA586" s="39" t="n"/>
      <c r="AB586" s="39" t="n"/>
      <c r="AC586" s="39" t="n"/>
      <c r="AD586" s="39" t="n"/>
      <c r="AE586" s="39" t="n"/>
      <c r="AF586" s="39" t="n"/>
      <c r="AG586" s="39" t="n"/>
      <c r="AH586" s="51" t="n">
        <v>3</v>
      </c>
      <c r="AI586" s="51">
        <f>Q586</f>
        <v/>
      </c>
      <c r="AJ586" s="51">
        <f>$AH586-$AI586</f>
        <v/>
      </c>
      <c r="AK586" s="52" t="n">
        <v>119028.0833333333</v>
      </c>
      <c r="AL586" s="52">
        <f>$AJ586*$AK586</f>
        <v/>
      </c>
      <c r="AM586" s="52">
        <f>$AI586*$AK586</f>
        <v/>
      </c>
      <c r="AN586" s="39" t="n"/>
      <c r="AO586" s="39" t="n"/>
    </row>
    <row r="587">
      <c r="A587" s="5" t="inlineStr">
        <is>
          <t>3001462</t>
        </is>
      </c>
      <c r="B587" s="5" t="inlineStr">
        <is>
          <t>CONJUNTO PRIMERA PIEL L</t>
        </is>
      </c>
      <c r="C587" s="5" t="n"/>
      <c r="D587" s="5" t="inlineStr">
        <is>
          <t>INDU</t>
        </is>
      </c>
      <c r="E587" s="5" t="inlineStr">
        <is>
          <t>ZUNI</t>
        </is>
      </c>
      <c r="F587" s="5" t="inlineStr">
        <is>
          <t>1120</t>
        </is>
      </c>
      <c r="G587" s="5" t="inlineStr">
        <is>
          <t>2040</t>
        </is>
      </c>
      <c r="H587" s="5" t="inlineStr">
        <is>
          <t>C/U</t>
        </is>
      </c>
      <c r="I587" s="6" t="n">
        <v>3</v>
      </c>
      <c r="J587" s="6" t="n">
        <v>0</v>
      </c>
      <c r="K587" s="5" t="inlineStr">
        <is>
          <t>ARS</t>
        </is>
      </c>
      <c r="L587" s="48" t="n">
        <v>0</v>
      </c>
      <c r="M587" s="48" t="n">
        <v>65181.49</v>
      </c>
      <c r="N587" s="5">
        <f>IFERROR(VLOOKUP(E587,[1]Total!$D$1:$M$446,10,0),0)</f>
        <v/>
      </c>
      <c r="O587" s="11">
        <f>M587/SUM($M$2:$M$679)</f>
        <v/>
      </c>
      <c r="P587" s="49">
        <f>IFERROR(M587/I587,0)</f>
        <v/>
      </c>
      <c r="Q587" s="50" t="n"/>
      <c r="R587" s="8">
        <f>I587-Q587</f>
        <v/>
      </c>
      <c r="S587" s="49">
        <f>$AK587*R587</f>
        <v/>
      </c>
      <c r="U587" s="39" t="inlineStr">
        <is>
          <t>Stock SAP</t>
        </is>
      </c>
      <c r="V587" s="39" t="inlineStr">
        <is>
          <t>Uniformes</t>
        </is>
      </c>
      <c r="W587" s="39" t="inlineStr">
        <is>
          <t>Fuera del alcance</t>
        </is>
      </c>
      <c r="X587" s="39" t="n"/>
      <c r="Y587" s="39" t="inlineStr">
        <is>
          <t>No aplica: uniformes, clasificación que el inventario físico de Farmacia no releva</t>
        </is>
      </c>
      <c r="Z587" s="40" t="inlineStr">
        <is>
          <t>Fuera del alcance del inventario físico</t>
        </is>
      </c>
      <c r="AA587" s="39" t="n"/>
      <c r="AB587" s="39" t="n"/>
      <c r="AC587" s="39" t="n"/>
      <c r="AD587" s="39" t="n"/>
      <c r="AE587" s="39" t="n"/>
      <c r="AF587" s="39" t="n"/>
      <c r="AG587" s="39" t="n"/>
      <c r="AH587" s="51" t="n">
        <v>3</v>
      </c>
      <c r="AI587" s="51">
        <f>Q587</f>
        <v/>
      </c>
      <c r="AJ587" s="51">
        <f>$AH587-$AI587</f>
        <v/>
      </c>
      <c r="AK587" s="52" t="n">
        <v>21727.16333333333</v>
      </c>
      <c r="AL587" s="52">
        <f>$AJ587*$AK587</f>
        <v/>
      </c>
      <c r="AM587" s="52">
        <f>$AI587*$AK587</f>
        <v/>
      </c>
      <c r="AN587" s="39" t="n"/>
      <c r="AO587" s="39" t="n"/>
    </row>
    <row r="588">
      <c r="A588" s="5" t="inlineStr">
        <is>
          <t>1000043</t>
        </is>
      </c>
      <c r="B588" s="5" t="inlineStr">
        <is>
          <t>ALCOHOL EN GEL X 250ML</t>
        </is>
      </c>
      <c r="C588" s="5" t="inlineStr">
        <is>
          <t>AU23</t>
        </is>
      </c>
      <c r="D588" s="5" t="inlineStr">
        <is>
          <t>033</t>
        </is>
      </c>
      <c r="E588" s="5" t="inlineStr">
        <is>
          <t>ZMED</t>
        </is>
      </c>
      <c r="F588" s="5" t="inlineStr">
        <is>
          <t>1120</t>
        </is>
      </c>
      <c r="G588" s="5" t="inlineStr">
        <is>
          <t>2021</t>
        </is>
      </c>
      <c r="H588" s="5" t="inlineStr">
        <is>
          <t>C/U</t>
        </is>
      </c>
      <c r="I588" s="6" t="n">
        <v>2</v>
      </c>
      <c r="J588" s="6" t="n">
        <v>0</v>
      </c>
      <c r="K588" s="5" t="inlineStr">
        <is>
          <t>ARS</t>
        </is>
      </c>
      <c r="L588" s="48" t="n">
        <v>0</v>
      </c>
      <c r="M588" s="48" t="n">
        <v>3436.65</v>
      </c>
      <c r="N588" s="5">
        <f>IFERROR(VLOOKUP(E588,[1]Total!$D$1:$M$446,10,0),0)</f>
        <v/>
      </c>
      <c r="O588" s="11">
        <f>M588/SUM($M$2:$M$679)</f>
        <v/>
      </c>
      <c r="P588" s="49">
        <f>IFERROR(M588/I588,0)</f>
        <v/>
      </c>
      <c r="Q588" s="50" t="n"/>
      <c r="R588" s="8">
        <f>I588-Q588</f>
        <v/>
      </c>
      <c r="S588" s="49">
        <f>$AK588*R588</f>
        <v/>
      </c>
      <c r="U588" s="39" t="inlineStr">
        <is>
          <t>Stock SAP</t>
        </is>
      </c>
      <c r="V588" s="39" t="inlineStr">
        <is>
          <t>Medicamentos</t>
        </is>
      </c>
      <c r="W588" s="39" t="inlineStr">
        <is>
          <t>Dentro del alcance</t>
        </is>
      </c>
      <c r="X588" s="39" t="n"/>
      <c r="Y588" s="39" t="inlineStr">
        <is>
          <t>Sin recuento físico en el inventario de Avain</t>
        </is>
      </c>
      <c r="Z588" s="40" t="inlineStr">
        <is>
          <t>Sin recuento físico</t>
        </is>
      </c>
      <c r="AA588" s="39" t="n"/>
      <c r="AB588" s="39" t="n"/>
      <c r="AC588" s="39" t="n"/>
      <c r="AD588" s="39" t="n"/>
      <c r="AE588" s="39" t="n"/>
      <c r="AF588" s="39" t="n"/>
      <c r="AG588" s="39" t="n"/>
      <c r="AH588" s="51" t="n"/>
      <c r="AI588" s="51" t="n"/>
      <c r="AJ588" s="51" t="n"/>
      <c r="AK588" s="52" t="n">
        <v>1718.323809523809</v>
      </c>
      <c r="AL588" s="52" t="n"/>
      <c r="AM588" s="52" t="n"/>
      <c r="AN588" s="39" t="n"/>
      <c r="AO588" s="39" t="inlineStr">
        <is>
          <t>El material ocupa 2 filas en la hoja 1120 SJ (lote/almacén). La cantidad SAP y la física de esta vista son el total del material.</t>
        </is>
      </c>
    </row>
    <row r="589">
      <c r="A589" s="5" t="inlineStr">
        <is>
          <t>1000178</t>
        </is>
      </c>
      <c r="B589" s="5" t="inlineStr">
        <is>
          <t>DRAMAMINE COMPRIMIDO</t>
        </is>
      </c>
      <c r="C589" s="5" t="inlineStr">
        <is>
          <t>LY2958</t>
        </is>
      </c>
      <c r="D589" s="5" t="inlineStr">
        <is>
          <t>033</t>
        </is>
      </c>
      <c r="E589" s="5" t="inlineStr">
        <is>
          <t>ZMED</t>
        </is>
      </c>
      <c r="F589" s="5" t="inlineStr">
        <is>
          <t>1120</t>
        </is>
      </c>
      <c r="G589" s="5" t="inlineStr">
        <is>
          <t>2021</t>
        </is>
      </c>
      <c r="H589" s="5" t="inlineStr">
        <is>
          <t>C/U</t>
        </is>
      </c>
      <c r="I589" s="6" t="n">
        <v>2</v>
      </c>
      <c r="J589" s="6" t="n">
        <v>0</v>
      </c>
      <c r="K589" s="5" t="inlineStr">
        <is>
          <t>ARS</t>
        </is>
      </c>
      <c r="L589" s="48" t="n">
        <v>0</v>
      </c>
      <c r="M589" s="48" t="n">
        <v>25056.4</v>
      </c>
      <c r="N589" s="5">
        <f>IFERROR(VLOOKUP(E589,[1]Total!$D$1:$M$446,10,0),0)</f>
        <v/>
      </c>
      <c r="O589" s="11">
        <f>M589/SUM($M$2:$M$679)</f>
        <v/>
      </c>
      <c r="P589" s="49">
        <f>IFERROR(M589/I589,0)</f>
        <v/>
      </c>
      <c r="Q589" s="50" t="n"/>
      <c r="R589" s="8">
        <f>I589-Q589</f>
        <v/>
      </c>
      <c r="S589" s="49">
        <f>$AK589*R589</f>
        <v/>
      </c>
      <c r="U589" s="39" t="inlineStr">
        <is>
          <t>Stock SAP</t>
        </is>
      </c>
      <c r="V589" s="39" t="inlineStr">
        <is>
          <t>Medicamentos</t>
        </is>
      </c>
      <c r="W589" s="39" t="inlineStr">
        <is>
          <t>Dentro del alcance</t>
        </is>
      </c>
      <c r="X589" s="39" t="n"/>
      <c r="Y589" s="39" t="inlineStr">
        <is>
          <t>Sin recuento físico en el inventario de Avain</t>
        </is>
      </c>
      <c r="Z589" s="40" t="inlineStr">
        <is>
          <t>Sin recuento físico</t>
        </is>
      </c>
      <c r="AA589" s="39" t="n"/>
      <c r="AB589" s="39" t="n"/>
      <c r="AC589" s="39" t="n"/>
      <c r="AD589" s="39" t="n"/>
      <c r="AE589" s="39" t="n"/>
      <c r="AF589" s="39" t="n"/>
      <c r="AG589" s="39" t="n"/>
      <c r="AH589" s="51" t="n">
        <v>5</v>
      </c>
      <c r="AI589" s="51">
        <f>Q589</f>
        <v/>
      </c>
      <c r="AJ589" s="51">
        <f>$AH589-$AI589</f>
        <v/>
      </c>
      <c r="AK589" s="52" t="n">
        <v>12528.2</v>
      </c>
      <c r="AL589" s="52">
        <f>$AJ589*$AK589</f>
        <v/>
      </c>
      <c r="AM589" s="52">
        <f>$AI589*$AK589</f>
        <v/>
      </c>
      <c r="AN589" s="39" t="n"/>
      <c r="AO589" s="39" t="inlineStr">
        <is>
          <t>El material ocupa 3 filas en la hoja 1120 SJ (lote/almacén). La cantidad SAP y la física de esta vista son el total del material.</t>
        </is>
      </c>
    </row>
    <row r="590">
      <c r="A590" s="5" t="inlineStr">
        <is>
          <t>1000178</t>
        </is>
      </c>
      <c r="B590" s="5" t="inlineStr">
        <is>
          <t>DRAMAMINE COMPRIMIDO</t>
        </is>
      </c>
      <c r="C590" s="5" t="inlineStr">
        <is>
          <t>MG0799</t>
        </is>
      </c>
      <c r="D590" s="5" t="inlineStr">
        <is>
          <t>033</t>
        </is>
      </c>
      <c r="E590" s="5" t="inlineStr">
        <is>
          <t>ZMED</t>
        </is>
      </c>
      <c r="F590" s="5" t="inlineStr">
        <is>
          <t>1120</t>
        </is>
      </c>
      <c r="G590" s="5" t="inlineStr">
        <is>
          <t>2021</t>
        </is>
      </c>
      <c r="H590" s="5" t="inlineStr">
        <is>
          <t>C/U</t>
        </is>
      </c>
      <c r="I590" s="6" t="n">
        <v>2</v>
      </c>
      <c r="J590" s="6" t="n">
        <v>0</v>
      </c>
      <c r="K590" s="5" t="inlineStr">
        <is>
          <t>ARS</t>
        </is>
      </c>
      <c r="L590" s="48" t="n">
        <v>0</v>
      </c>
      <c r="M590" s="48" t="n">
        <v>25056.4</v>
      </c>
      <c r="N590" s="5">
        <f>IFERROR(VLOOKUP(E590,[1]Total!$D$1:$M$446,10,0),0)</f>
        <v/>
      </c>
      <c r="O590" s="11">
        <f>M590/SUM($M$2:$M$679)</f>
        <v/>
      </c>
      <c r="P590" s="49">
        <f>IFERROR(M590/I590,0)</f>
        <v/>
      </c>
      <c r="Q590" s="50" t="n"/>
      <c r="R590" s="8">
        <f>I590-Q590</f>
        <v/>
      </c>
      <c r="S590" s="49">
        <f>$AK590*R590</f>
        <v/>
      </c>
      <c r="U590" s="39" t="inlineStr">
        <is>
          <t>Stock SAP</t>
        </is>
      </c>
      <c r="V590" s="39" t="inlineStr">
        <is>
          <t>Medicamentos</t>
        </is>
      </c>
      <c r="W590" s="39" t="inlineStr">
        <is>
          <t>Dentro del alcance</t>
        </is>
      </c>
      <c r="X590" s="39" t="n"/>
      <c r="Y590" s="39" t="inlineStr">
        <is>
          <t>Sin recuento físico en el inventario de Avain</t>
        </is>
      </c>
      <c r="Z590" s="40" t="inlineStr">
        <is>
          <t>Sin recuento físico</t>
        </is>
      </c>
      <c r="AA590" s="39" t="n"/>
      <c r="AB590" s="39" t="n"/>
      <c r="AC590" s="39" t="n"/>
      <c r="AD590" s="39" t="n"/>
      <c r="AE590" s="39" t="n"/>
      <c r="AF590" s="39" t="n"/>
      <c r="AG590" s="39" t="n"/>
      <c r="AH590" s="51" t="n"/>
      <c r="AI590" s="51" t="n"/>
      <c r="AJ590" s="51" t="n"/>
      <c r="AK590" s="52" t="n">
        <v>12528.2</v>
      </c>
      <c r="AL590" s="52" t="n"/>
      <c r="AM590" s="52" t="n"/>
      <c r="AN590" s="39" t="n"/>
      <c r="AO590" s="39" t="inlineStr">
        <is>
          <t>El material ocupa 3 filas en la hoja 1120 SJ (lote/almacén). La cantidad SAP y la física de esta vista son el total del material.</t>
        </is>
      </c>
    </row>
    <row r="591">
      <c r="A591" s="5" t="inlineStr">
        <is>
          <t>1000353</t>
        </is>
      </c>
      <c r="B591" s="5" t="inlineStr">
        <is>
          <t>LORATADINA+BETAMETASONA(HISTAMINOCORTERO</t>
        </is>
      </c>
      <c r="C591" s="5" t="inlineStr">
        <is>
          <t>CW074-0</t>
        </is>
      </c>
      <c r="D591" s="5" t="inlineStr">
        <is>
          <t>033</t>
        </is>
      </c>
      <c r="E591" s="5" t="inlineStr">
        <is>
          <t>ZMED</t>
        </is>
      </c>
      <c r="F591" s="5" t="inlineStr">
        <is>
          <t>1120</t>
        </is>
      </c>
      <c r="G591" s="5" t="inlineStr">
        <is>
          <t>2021</t>
        </is>
      </c>
      <c r="H591" s="5" t="inlineStr">
        <is>
          <t>C/U</t>
        </is>
      </c>
      <c r="I591" s="6" t="n">
        <v>2</v>
      </c>
      <c r="J591" s="6" t="n">
        <v>0</v>
      </c>
      <c r="K591" s="5" t="inlineStr">
        <is>
          <t>ARS</t>
        </is>
      </c>
      <c r="L591" s="48" t="n">
        <v>0</v>
      </c>
      <c r="M591" s="48" t="n">
        <v>13553.98</v>
      </c>
      <c r="N591" s="5">
        <f>IFERROR(VLOOKUP(E591,[1]Total!$D$1:$M$446,10,0),0)</f>
        <v/>
      </c>
      <c r="O591" s="11">
        <f>M591/SUM($M$2:$M$679)</f>
        <v/>
      </c>
      <c r="P591" s="49">
        <f>IFERROR(M591/I591,0)</f>
        <v/>
      </c>
      <c r="Q591" s="50" t="n"/>
      <c r="R591" s="8">
        <f>I591-Q591</f>
        <v/>
      </c>
      <c r="S591" s="49">
        <f>$AK591*R591</f>
        <v/>
      </c>
      <c r="U591" s="39" t="inlineStr">
        <is>
          <t>Stock SAP</t>
        </is>
      </c>
      <c r="V591" s="39" t="inlineStr">
        <is>
          <t>Medicamentos</t>
        </is>
      </c>
      <c r="W591" s="39" t="inlineStr">
        <is>
          <t>Dentro del alcance</t>
        </is>
      </c>
      <c r="X591" s="39" t="n"/>
      <c r="Y591" s="39" t="inlineStr">
        <is>
          <t>Sin recuento físico en el inventario de Avain</t>
        </is>
      </c>
      <c r="Z591" s="40" t="inlineStr">
        <is>
          <t>Sin recuento físico</t>
        </is>
      </c>
      <c r="AA591" s="39" t="n"/>
      <c r="AB591" s="39" t="n"/>
      <c r="AC591" s="39" t="n"/>
      <c r="AD591" s="39" t="n"/>
      <c r="AE591" s="39" t="n"/>
      <c r="AF591" s="39" t="n"/>
      <c r="AG591" s="39" t="n"/>
      <c r="AH591" s="51" t="n"/>
      <c r="AI591" s="51" t="n"/>
      <c r="AJ591" s="51" t="n"/>
      <c r="AK591" s="52" t="n">
        <v>6776.990862068965</v>
      </c>
      <c r="AL591" s="52" t="n"/>
      <c r="AM591" s="52" t="n"/>
      <c r="AN591" s="39" t="n"/>
      <c r="AO591" s="39" t="inlineStr">
        <is>
          <t>El material ocupa 3 filas en la hoja 1120 SJ (lote/almacén). La cantidad SAP y la física de esta vista son el total del material.</t>
        </is>
      </c>
    </row>
    <row r="592">
      <c r="A592" s="5" t="inlineStr">
        <is>
          <t>1000424</t>
        </is>
      </c>
      <c r="B592" s="5" t="inlineStr">
        <is>
          <t>QURA PLUS</t>
        </is>
      </c>
      <c r="C592" s="5" t="inlineStr">
        <is>
          <t>015602</t>
        </is>
      </c>
      <c r="D592" s="5" t="inlineStr">
        <is>
          <t>033</t>
        </is>
      </c>
      <c r="E592" s="5" t="inlineStr">
        <is>
          <t>ZMED</t>
        </is>
      </c>
      <c r="F592" s="5" t="inlineStr">
        <is>
          <t>1120</t>
        </is>
      </c>
      <c r="G592" s="5" t="inlineStr">
        <is>
          <t>2021</t>
        </is>
      </c>
      <c r="H592" s="5" t="inlineStr">
        <is>
          <t>C/U</t>
        </is>
      </c>
      <c r="I592" s="6" t="n">
        <v>2</v>
      </c>
      <c r="J592" s="6" t="n">
        <v>0</v>
      </c>
      <c r="K592" s="5" t="inlineStr">
        <is>
          <t>ARS</t>
        </is>
      </c>
      <c r="L592" s="48" t="n">
        <v>0</v>
      </c>
      <c r="M592" s="48" t="n">
        <v>14119.32</v>
      </c>
      <c r="N592" s="5">
        <f>IFERROR(VLOOKUP(E592,[1]Total!$D$1:$M$446,10,0),0)</f>
        <v/>
      </c>
      <c r="O592" s="11">
        <f>M592/SUM($M$2:$M$679)</f>
        <v/>
      </c>
      <c r="P592" s="49">
        <f>IFERROR(M592/I592,0)</f>
        <v/>
      </c>
      <c r="Q592" s="50" t="n"/>
      <c r="R592" s="8">
        <f>I592-Q592</f>
        <v/>
      </c>
      <c r="S592" s="49">
        <f>$AK592*R592</f>
        <v/>
      </c>
      <c r="U592" s="39" t="inlineStr">
        <is>
          <t>Stock SAP</t>
        </is>
      </c>
      <c r="V592" s="39" t="inlineStr">
        <is>
          <t>Medicamentos</t>
        </is>
      </c>
      <c r="W592" s="39" t="inlineStr">
        <is>
          <t>Dentro del alcance</t>
        </is>
      </c>
      <c r="X592" s="39" t="n"/>
      <c r="Y592" s="39" t="inlineStr">
        <is>
          <t>Sin recuento físico en el inventario de Avain</t>
        </is>
      </c>
      <c r="Z592" s="40" t="inlineStr">
        <is>
          <t>Sin recuento físico</t>
        </is>
      </c>
      <c r="AA592" s="39" t="n"/>
      <c r="AB592" s="39" t="n"/>
      <c r="AC592" s="39" t="n"/>
      <c r="AD592" s="39" t="n"/>
      <c r="AE592" s="39" t="n"/>
      <c r="AF592" s="39" t="n"/>
      <c r="AG592" s="39" t="n"/>
      <c r="AH592" s="51" t="n"/>
      <c r="AI592" s="51" t="n"/>
      <c r="AJ592" s="51" t="n"/>
      <c r="AK592" s="52" t="n">
        <v>7059.661999999999</v>
      </c>
      <c r="AL592" s="52" t="n"/>
      <c r="AM592" s="52" t="n"/>
      <c r="AN592" s="39" t="n"/>
      <c r="AO592" s="39" t="inlineStr">
        <is>
          <t>El material ocupa 2 filas en la hoja 1120 SJ (lote/almacén). La cantidad SAP y la física de esta vista son el total del material.</t>
        </is>
      </c>
    </row>
    <row r="593">
      <c r="A593" s="5" t="inlineStr">
        <is>
          <t>1000488</t>
        </is>
      </c>
      <c r="B593" s="5" t="inlineStr">
        <is>
          <t>CLOPIDOGREL 75MG COMP</t>
        </is>
      </c>
      <c r="C593" s="5" t="inlineStr">
        <is>
          <t>4262AF2</t>
        </is>
      </c>
      <c r="D593" s="5" t="inlineStr">
        <is>
          <t>033</t>
        </is>
      </c>
      <c r="E593" s="5" t="inlineStr">
        <is>
          <t>ZMED</t>
        </is>
      </c>
      <c r="F593" s="5" t="inlineStr">
        <is>
          <t>1120</t>
        </is>
      </c>
      <c r="G593" s="5" t="inlineStr">
        <is>
          <t>2021</t>
        </is>
      </c>
      <c r="H593" s="5" t="inlineStr">
        <is>
          <t>C/U</t>
        </is>
      </c>
      <c r="I593" s="6" t="n">
        <v>2</v>
      </c>
      <c r="J593" s="6" t="n">
        <v>0</v>
      </c>
      <c r="K593" s="5" t="inlineStr">
        <is>
          <t>ARS</t>
        </is>
      </c>
      <c r="L593" s="48" t="n">
        <v>0</v>
      </c>
      <c r="M593" s="48" t="n">
        <v>8004.92</v>
      </c>
      <c r="N593" s="5">
        <f>IFERROR(VLOOKUP(E593,[1]Total!$D$1:$M$446,10,0),0)</f>
        <v/>
      </c>
      <c r="O593" s="11">
        <f>M593/SUM($M$2:$M$679)</f>
        <v/>
      </c>
      <c r="P593" s="49">
        <f>IFERROR(M593/I593,0)</f>
        <v/>
      </c>
      <c r="Q593" s="50" t="n"/>
      <c r="R593" s="8">
        <f>I593-Q593</f>
        <v/>
      </c>
      <c r="S593" s="49">
        <f>$AK593*R593</f>
        <v/>
      </c>
      <c r="U593" s="39" t="inlineStr">
        <is>
          <t>Stock SAP</t>
        </is>
      </c>
      <c r="V593" s="39" t="inlineStr">
        <is>
          <t>Medicamentos</t>
        </is>
      </c>
      <c r="W593" s="39" t="inlineStr">
        <is>
          <t>Dentro del alcance</t>
        </is>
      </c>
      <c r="X593" s="39" t="n"/>
      <c r="Y593" s="39" t="inlineStr">
        <is>
          <t>Sin recuento físico en el inventario de Avain</t>
        </is>
      </c>
      <c r="Z593" s="40" t="inlineStr">
        <is>
          <t>Sin recuento físico</t>
        </is>
      </c>
      <c r="AA593" s="39" t="n"/>
      <c r="AB593" s="39" t="n"/>
      <c r="AC593" s="39" t="n"/>
      <c r="AD593" s="39" t="n"/>
      <c r="AE593" s="39" t="n"/>
      <c r="AF593" s="39" t="n"/>
      <c r="AG593" s="39" t="n"/>
      <c r="AH593" s="51" t="n"/>
      <c r="AI593" s="51" t="n"/>
      <c r="AJ593" s="51" t="n"/>
      <c r="AK593" s="52" t="n">
        <v>4002.46095890411</v>
      </c>
      <c r="AL593" s="52" t="n"/>
      <c r="AM593" s="52" t="n"/>
      <c r="AN593" s="39" t="n"/>
      <c r="AO593" s="39" t="inlineStr">
        <is>
          <t>El material ocupa 3 filas en la hoja 1120 SJ (lote/almacén). La cantidad SAP y la física de esta vista son el total del material.</t>
        </is>
      </c>
    </row>
    <row r="594">
      <c r="A594" s="5" t="inlineStr">
        <is>
          <t>1000511</t>
        </is>
      </c>
      <c r="B594" s="5" t="inlineStr">
        <is>
          <t>REFRIANEX COMPUESTO</t>
        </is>
      </c>
      <c r="C594" s="5" t="inlineStr">
        <is>
          <t>00000</t>
        </is>
      </c>
      <c r="D594" s="5" t="inlineStr">
        <is>
          <t>033</t>
        </is>
      </c>
      <c r="E594" s="5" t="inlineStr">
        <is>
          <t>ZMED</t>
        </is>
      </c>
      <c r="F594" s="5" t="inlineStr">
        <is>
          <t>1120</t>
        </is>
      </c>
      <c r="G594" s="5" t="inlineStr">
        <is>
          <t>2021</t>
        </is>
      </c>
      <c r="H594" s="5" t="inlineStr">
        <is>
          <t>C/U</t>
        </is>
      </c>
      <c r="I594" s="6" t="n">
        <v>2</v>
      </c>
      <c r="J594" s="6" t="n">
        <v>0</v>
      </c>
      <c r="K594" s="5" t="inlineStr">
        <is>
          <t>ARS</t>
        </is>
      </c>
      <c r="L594" s="48" t="n">
        <v>0</v>
      </c>
      <c r="M594" s="48" t="n">
        <v>13338.36</v>
      </c>
      <c r="N594" s="5">
        <f>IFERROR(VLOOKUP(E594,[1]Total!$D$1:$M$446,10,0),0)</f>
        <v/>
      </c>
      <c r="O594" s="11">
        <f>M594/SUM($M$2:$M$679)</f>
        <v/>
      </c>
      <c r="P594" s="49">
        <f>IFERROR(M594/I594,0)</f>
        <v/>
      </c>
      <c r="Q594" s="50" t="n"/>
      <c r="R594" s="8">
        <f>I594-Q594</f>
        <v/>
      </c>
      <c r="S594" s="49">
        <f>$AK594*R594</f>
        <v/>
      </c>
      <c r="U594" s="39" t="inlineStr">
        <is>
          <t>Stock SAP</t>
        </is>
      </c>
      <c r="V594" s="39" t="inlineStr">
        <is>
          <t>Medicamentos</t>
        </is>
      </c>
      <c r="W594" s="39" t="inlineStr">
        <is>
          <t>Dentro del alcance</t>
        </is>
      </c>
      <c r="X594" s="39" t="n"/>
      <c r="Y594" s="39" t="inlineStr">
        <is>
          <t>Sin recuento físico en el inventario de Avain</t>
        </is>
      </c>
      <c r="Z594" s="40" t="inlineStr">
        <is>
          <t>Sin recuento físico</t>
        </is>
      </c>
      <c r="AA594" s="39" t="n"/>
      <c r="AB594" s="39" t="n"/>
      <c r="AC594" s="39" t="n"/>
      <c r="AD594" s="39" t="n"/>
      <c r="AE594" s="39" t="n"/>
      <c r="AF594" s="39" t="n"/>
      <c r="AG594" s="39" t="n"/>
      <c r="AH594" s="51" t="n"/>
      <c r="AI594" s="51" t="n"/>
      <c r="AJ594" s="51" t="n"/>
      <c r="AK594" s="52" t="n">
        <v>6669.177999999999</v>
      </c>
      <c r="AL594" s="52" t="n"/>
      <c r="AM594" s="52" t="n"/>
      <c r="AN594" s="39" t="n"/>
      <c r="AO594" s="39" t="inlineStr">
        <is>
          <t>El material ocupa 2 filas en la hoja 1120 SJ (lote/almacén). La cantidad SAP y la física de esta vista son el total del material.</t>
        </is>
      </c>
    </row>
    <row r="595">
      <c r="A595" s="5" t="inlineStr">
        <is>
          <t>1000530</t>
        </is>
      </c>
      <c r="B595" s="5" t="inlineStr">
        <is>
          <t>DIFENHIDRAMINA 50 MG COMPRIMIDOS</t>
        </is>
      </c>
      <c r="C595" s="5" t="inlineStr">
        <is>
          <t>50127</t>
        </is>
      </c>
      <c r="D595" s="5" t="inlineStr">
        <is>
          <t>033</t>
        </is>
      </c>
      <c r="E595" s="5" t="inlineStr">
        <is>
          <t>ZMED</t>
        </is>
      </c>
      <c r="F595" s="5" t="inlineStr">
        <is>
          <t>1120</t>
        </is>
      </c>
      <c r="G595" s="5" t="inlineStr">
        <is>
          <t>2021</t>
        </is>
      </c>
      <c r="H595" s="5" t="inlineStr">
        <is>
          <t>C/U</t>
        </is>
      </c>
      <c r="I595" s="6" t="n">
        <v>2</v>
      </c>
      <c r="J595" s="6" t="n">
        <v>0</v>
      </c>
      <c r="K595" s="5" t="inlineStr">
        <is>
          <t>ARS</t>
        </is>
      </c>
      <c r="L595" s="48" t="n">
        <v>0</v>
      </c>
      <c r="M595" s="48" t="n">
        <v>394.11</v>
      </c>
      <c r="N595" s="5">
        <f>IFERROR(VLOOKUP(E595,[1]Total!$D$1:$M$446,10,0),0)</f>
        <v/>
      </c>
      <c r="O595" s="11">
        <f>M595/SUM($M$2:$M$679)</f>
        <v/>
      </c>
      <c r="P595" s="49">
        <f>IFERROR(M595/I595,0)</f>
        <v/>
      </c>
      <c r="Q595" s="50" t="n"/>
      <c r="R595" s="8">
        <f>I595-Q595</f>
        <v/>
      </c>
      <c r="S595" s="49">
        <f>$AK595*R595</f>
        <v/>
      </c>
      <c r="U595" s="39" t="inlineStr">
        <is>
          <t>Stock SAP</t>
        </is>
      </c>
      <c r="V595" s="39" t="inlineStr">
        <is>
          <t>Medicamentos</t>
        </is>
      </c>
      <c r="W595" s="39" t="inlineStr">
        <is>
          <t>Dentro del alcance</t>
        </is>
      </c>
      <c r="X595" s="37" t="inlineStr">
        <is>
          <t>Alta</t>
        </is>
      </c>
      <c r="Y595" s="39" t="inlineStr">
        <is>
          <t>Homologado – confianza Alta</t>
        </is>
      </c>
      <c r="Z595" s="38" t="inlineStr">
        <is>
          <t>Dar de baja en SAP</t>
        </is>
      </c>
      <c r="AA595" s="39" t="inlineStr">
        <is>
          <t>MED66</t>
        </is>
      </c>
      <c r="AB595" s="39" t="inlineStr">
        <is>
          <t>Difenhidramina 50mg Comp</t>
        </is>
      </c>
      <c r="AC595" s="39" t="inlineStr">
        <is>
          <t>Cruce por nomenclatura SAP</t>
        </is>
      </c>
      <c r="AD595" s="39" t="inlineStr">
        <is>
          <t>No</t>
        </is>
      </c>
      <c r="AE595" s="39" t="n"/>
      <c r="AF595" s="39" t="inlineStr">
        <is>
          <t>No</t>
        </is>
      </c>
      <c r="AG595" s="39" t="n"/>
      <c r="AH595" s="51" t="n"/>
      <c r="AI595" s="51" t="n"/>
      <c r="AJ595" s="51" t="n"/>
      <c r="AK595" s="52" t="n">
        <v>197.0536882129278</v>
      </c>
      <c r="AL595" s="52" t="n"/>
      <c r="AM595" s="52" t="n"/>
      <c r="AN595" s="39" t="n"/>
      <c r="AO595" s="39" t="inlineStr">
        <is>
          <t>La cantidad física del material se imputó en la fila 71 (primera fila del material). Cruce por nomenclatura: dosis coincide; similitud 1.00. El material ocupa 3 filas en la hoja 1120 SJ (lote/almacén). La cantidad SAP y la física de esta vista son el total del material.</t>
        </is>
      </c>
    </row>
    <row r="596">
      <c r="A596" s="5" t="inlineStr">
        <is>
          <t>1000565</t>
        </is>
      </c>
      <c r="B596" s="5" t="inlineStr">
        <is>
          <t>LEVOFLOXACINA 500MG</t>
        </is>
      </c>
      <c r="C596" s="5" t="inlineStr">
        <is>
          <t>94303</t>
        </is>
      </c>
      <c r="D596" s="5" t="inlineStr">
        <is>
          <t>033</t>
        </is>
      </c>
      <c r="E596" s="5" t="inlineStr">
        <is>
          <t>ZMED</t>
        </is>
      </c>
      <c r="F596" s="5" t="inlineStr">
        <is>
          <t>1120</t>
        </is>
      </c>
      <c r="G596" s="5" t="inlineStr">
        <is>
          <t>2021</t>
        </is>
      </c>
      <c r="H596" s="5" t="inlineStr">
        <is>
          <t>C/U</t>
        </is>
      </c>
      <c r="I596" s="6" t="n">
        <v>2</v>
      </c>
      <c r="J596" s="6" t="n">
        <v>0</v>
      </c>
      <c r="K596" s="5" t="inlineStr">
        <is>
          <t>ARS</t>
        </is>
      </c>
      <c r="L596" s="48" t="n">
        <v>0</v>
      </c>
      <c r="M596" s="48" t="n">
        <v>21379.46</v>
      </c>
      <c r="N596" s="5">
        <f>IFERROR(VLOOKUP(E596,[1]Total!$D$1:$M$446,10,0),0)</f>
        <v/>
      </c>
      <c r="O596" s="11">
        <f>M596/SUM($M$2:$M$679)</f>
        <v/>
      </c>
      <c r="P596" s="49">
        <f>IFERROR(M596/I596,0)</f>
        <v/>
      </c>
      <c r="Q596" s="50" t="n"/>
      <c r="R596" s="8">
        <f>I596-Q596</f>
        <v/>
      </c>
      <c r="S596" s="49">
        <f>$AK596*R596</f>
        <v/>
      </c>
      <c r="U596" s="39" t="inlineStr">
        <is>
          <t>Stock SAP</t>
        </is>
      </c>
      <c r="V596" s="39" t="inlineStr">
        <is>
          <t>Medicamentos</t>
        </is>
      </c>
      <c r="W596" s="39" t="inlineStr">
        <is>
          <t>Dentro del alcance</t>
        </is>
      </c>
      <c r="X596" s="37" t="inlineStr">
        <is>
          <t>Alta</t>
        </is>
      </c>
      <c r="Y596" s="39" t="inlineStr">
        <is>
          <t>Homologado – confianza Alta</t>
        </is>
      </c>
      <c r="Z596" s="37" t="inlineStr">
        <is>
          <t>Dar de alta en SAP</t>
        </is>
      </c>
      <c r="AA596" s="39" t="inlineStr">
        <is>
          <t>MED115</t>
        </is>
      </c>
      <c r="AB596" s="39" t="inlineStr">
        <is>
          <t>Levofloxacina Comp x 500 mg</t>
        </is>
      </c>
      <c r="AC596" s="39" t="inlineStr">
        <is>
          <t>Homologación por código Avain (master M11-005)</t>
        </is>
      </c>
      <c r="AD596" s="39" t="inlineStr">
        <is>
          <t>No</t>
        </is>
      </c>
      <c r="AE596" s="39" t="n"/>
      <c r="AF596" s="39" t="inlineStr">
        <is>
          <t>Sí</t>
        </is>
      </c>
      <c r="AG596" s="39" t="inlineStr">
        <is>
          <t>M11-005</t>
        </is>
      </c>
      <c r="AH596" s="51" t="n"/>
      <c r="AI596" s="51" t="n"/>
      <c r="AJ596" s="51" t="n"/>
      <c r="AK596" s="52" t="n">
        <v>10689.728</v>
      </c>
      <c r="AL596" s="52" t="n"/>
      <c r="AM596" s="52" t="n"/>
      <c r="AN596" s="39" t="n"/>
      <c r="AO596" s="39" t="inlineStr">
        <is>
          <t>La cantidad física del material se imputó en la fila 561 (primera fila del material). Homologación: confianza base Alta + confianza SAP Alta → Alta. El material ocupa 2 filas en la hoja 1120 SJ (lote/almacén). La cantidad SAP y la física de esta vista son el total del material.</t>
        </is>
      </c>
    </row>
    <row r="597">
      <c r="A597" s="5" t="inlineStr">
        <is>
          <t>1000572</t>
        </is>
      </c>
      <c r="B597" s="5" t="inlineStr">
        <is>
          <t>ENEMOL 135ML</t>
        </is>
      </c>
      <c r="C597" s="5" t="inlineStr">
        <is>
          <t>54247</t>
        </is>
      </c>
      <c r="D597" s="5" t="inlineStr">
        <is>
          <t>033</t>
        </is>
      </c>
      <c r="E597" s="5" t="inlineStr">
        <is>
          <t>ZMED</t>
        </is>
      </c>
      <c r="F597" s="5" t="inlineStr">
        <is>
          <t>1120</t>
        </is>
      </c>
      <c r="G597" s="5" t="inlineStr">
        <is>
          <t>2021</t>
        </is>
      </c>
      <c r="H597" s="5" t="inlineStr">
        <is>
          <t>C/U</t>
        </is>
      </c>
      <c r="I597" s="6" t="n">
        <v>2</v>
      </c>
      <c r="J597" s="6" t="n">
        <v>0</v>
      </c>
      <c r="K597" s="5" t="inlineStr">
        <is>
          <t>ARS</t>
        </is>
      </c>
      <c r="L597" s="48" t="n">
        <v>0</v>
      </c>
      <c r="M597" s="48" t="n">
        <v>22828.75</v>
      </c>
      <c r="N597" s="5">
        <f>IFERROR(VLOOKUP(E597,[1]Total!$D$1:$M$446,10,0),0)</f>
        <v/>
      </c>
      <c r="O597" s="11">
        <f>M597/SUM($M$2:$M$679)</f>
        <v/>
      </c>
      <c r="P597" s="49">
        <f>IFERROR(M597/I597,0)</f>
        <v/>
      </c>
      <c r="Q597" s="50" t="n"/>
      <c r="R597" s="8">
        <f>I597-Q597</f>
        <v/>
      </c>
      <c r="S597" s="49">
        <f>$AK597*R597</f>
        <v/>
      </c>
      <c r="U597" s="39" t="inlineStr">
        <is>
          <t>Stock SAP</t>
        </is>
      </c>
      <c r="V597" s="39" t="inlineStr">
        <is>
          <t>Medicamentos</t>
        </is>
      </c>
      <c r="W597" s="39" t="inlineStr">
        <is>
          <t>Dentro del alcance</t>
        </is>
      </c>
      <c r="X597" s="39" t="n"/>
      <c r="Y597" s="39" t="inlineStr">
        <is>
          <t>Sin recuento físico en el inventario de Avain</t>
        </is>
      </c>
      <c r="Z597" s="40" t="inlineStr">
        <is>
          <t>Sin recuento físico</t>
        </is>
      </c>
      <c r="AA597" s="39" t="n"/>
      <c r="AB597" s="39" t="n"/>
      <c r="AC597" s="39" t="n"/>
      <c r="AD597" s="39" t="n"/>
      <c r="AE597" s="39" t="n"/>
      <c r="AF597" s="39" t="n"/>
      <c r="AG597" s="39" t="n"/>
      <c r="AH597" s="51" t="n">
        <v>3</v>
      </c>
      <c r="AI597" s="51">
        <f>Q597</f>
        <v/>
      </c>
      <c r="AJ597" s="51">
        <f>$AH597-$AI597</f>
        <v/>
      </c>
      <c r="AK597" s="52" t="n">
        <v>11414.37333333333</v>
      </c>
      <c r="AL597" s="52">
        <f>$AJ597*$AK597</f>
        <v/>
      </c>
      <c r="AM597" s="52">
        <f>$AI597*$AK597</f>
        <v/>
      </c>
      <c r="AN597" s="39" t="n"/>
      <c r="AO597" s="39" t="inlineStr">
        <is>
          <t>El material ocupa 2 filas en la hoja 1120 SJ (lote/almacén). La cantidad SAP y la física de esta vista son el total del material.</t>
        </is>
      </c>
    </row>
    <row r="598">
      <c r="A598" s="5" t="inlineStr">
        <is>
          <t>1000660</t>
        </is>
      </c>
      <c r="B598" s="5" t="inlineStr">
        <is>
          <t>ACIDO TRANEXAMICO</t>
        </is>
      </c>
      <c r="C598" s="5" t="inlineStr">
        <is>
          <t>7696/7877</t>
        </is>
      </c>
      <c r="D598" s="5" t="inlineStr">
        <is>
          <t>MEGE</t>
        </is>
      </c>
      <c r="E598" s="5" t="inlineStr">
        <is>
          <t>ZMED</t>
        </is>
      </c>
      <c r="F598" s="5" t="inlineStr">
        <is>
          <t>1120</t>
        </is>
      </c>
      <c r="G598" s="5" t="inlineStr">
        <is>
          <t>2021</t>
        </is>
      </c>
      <c r="H598" s="5" t="inlineStr">
        <is>
          <t>C/U</t>
        </is>
      </c>
      <c r="I598" s="6" t="n">
        <v>2</v>
      </c>
      <c r="J598" s="6" t="n">
        <v>0</v>
      </c>
      <c r="K598" s="5" t="inlineStr">
        <is>
          <t>ARS</t>
        </is>
      </c>
      <c r="L598" s="48" t="n">
        <v>0</v>
      </c>
      <c r="M598" s="48" t="n">
        <v>10920</v>
      </c>
      <c r="N598" s="5">
        <f>IFERROR(VLOOKUP(E598,[1]Total!$D$1:$M$446,10,0),0)</f>
        <v/>
      </c>
      <c r="O598" s="11">
        <f>M598/SUM($M$2:$M$679)</f>
        <v/>
      </c>
      <c r="P598" s="49">
        <f>IFERROR(M598/I598,0)</f>
        <v/>
      </c>
      <c r="Q598" s="50" t="n"/>
      <c r="R598" s="8">
        <f>I598-Q598</f>
        <v/>
      </c>
      <c r="S598" s="49">
        <f>$AK598*R598</f>
        <v/>
      </c>
      <c r="U598" s="39" t="inlineStr">
        <is>
          <t>Stock SAP</t>
        </is>
      </c>
      <c r="V598" s="39" t="inlineStr">
        <is>
          <t>Medicamentos</t>
        </is>
      </c>
      <c r="W598" s="39" t="inlineStr">
        <is>
          <t>Dentro del alcance</t>
        </is>
      </c>
      <c r="X598" s="39" t="n"/>
      <c r="Y598" s="39" t="inlineStr">
        <is>
          <t>Sin recuento físico en el inventario de Avain</t>
        </is>
      </c>
      <c r="Z598" s="40" t="inlineStr">
        <is>
          <t>Sin recuento físico</t>
        </is>
      </c>
      <c r="AA598" s="39" t="n"/>
      <c r="AB598" s="39" t="n"/>
      <c r="AC598" s="39" t="n"/>
      <c r="AD598" s="39" t="n"/>
      <c r="AE598" s="39" t="n"/>
      <c r="AF598" s="39" t="n"/>
      <c r="AG598" s="39" t="n"/>
      <c r="AH598" s="51" t="n">
        <v>2</v>
      </c>
      <c r="AI598" s="51">
        <f>Q598</f>
        <v/>
      </c>
      <c r="AJ598" s="51">
        <f>$AH598-$AI598</f>
        <v/>
      </c>
      <c r="AK598" s="52" t="n">
        <v>5460</v>
      </c>
      <c r="AL598" s="52">
        <f>$AJ598*$AK598</f>
        <v/>
      </c>
      <c r="AM598" s="52">
        <f>$AI598*$AK598</f>
        <v/>
      </c>
      <c r="AN598" s="39" t="n"/>
      <c r="AO598" s="39" t="n"/>
    </row>
    <row r="599">
      <c r="A599" s="5" t="inlineStr">
        <is>
          <t>1000757</t>
        </is>
      </c>
      <c r="B599" s="5" t="inlineStr">
        <is>
          <t>ENTEROGERMINA</t>
        </is>
      </c>
      <c r="C599" s="5" t="inlineStr">
        <is>
          <t>31637</t>
        </is>
      </c>
      <c r="D599" s="5" t="inlineStr">
        <is>
          <t>033</t>
        </is>
      </c>
      <c r="E599" s="5" t="inlineStr">
        <is>
          <t>ZMED</t>
        </is>
      </c>
      <c r="F599" s="5" t="inlineStr">
        <is>
          <t>1120</t>
        </is>
      </c>
      <c r="G599" s="5" t="inlineStr">
        <is>
          <t>2021</t>
        </is>
      </c>
      <c r="H599" s="5" t="inlineStr">
        <is>
          <t>C/U</t>
        </is>
      </c>
      <c r="I599" s="6" t="n">
        <v>2</v>
      </c>
      <c r="J599" s="6" t="n">
        <v>0</v>
      </c>
      <c r="K599" s="5" t="inlineStr">
        <is>
          <t>ARS</t>
        </is>
      </c>
      <c r="L599" s="48" t="n">
        <v>0</v>
      </c>
      <c r="M599" s="48" t="n">
        <v>58934.06</v>
      </c>
      <c r="N599" s="5">
        <f>IFERROR(VLOOKUP(E599,[1]Total!$D$1:$M$446,10,0),0)</f>
        <v/>
      </c>
      <c r="O599" s="11">
        <f>M599/SUM($M$2:$M$679)</f>
        <v/>
      </c>
      <c r="P599" s="49">
        <f>IFERROR(M599/I599,0)</f>
        <v/>
      </c>
      <c r="Q599" s="50" t="n"/>
      <c r="R599" s="8">
        <f>I599-Q599</f>
        <v/>
      </c>
      <c r="S599" s="49">
        <f>$AK599*R599</f>
        <v/>
      </c>
      <c r="U599" s="39" t="inlineStr">
        <is>
          <t>Stock SAP</t>
        </is>
      </c>
      <c r="V599" s="39" t="inlineStr">
        <is>
          <t>Medicamentos</t>
        </is>
      </c>
      <c r="W599" s="39" t="inlineStr">
        <is>
          <t>Dentro del alcance</t>
        </is>
      </c>
      <c r="X599" s="39" t="n"/>
      <c r="Y599" s="39" t="inlineStr">
        <is>
          <t>Sin recuento físico en el inventario de Avain</t>
        </is>
      </c>
      <c r="Z599" s="40" t="inlineStr">
        <is>
          <t>Sin recuento físico</t>
        </is>
      </c>
      <c r="AA599" s="39" t="n"/>
      <c r="AB599" s="39" t="n"/>
      <c r="AC599" s="39" t="n"/>
      <c r="AD599" s="39" t="n"/>
      <c r="AE599" s="39" t="n"/>
      <c r="AF599" s="39" t="n"/>
      <c r="AG599" s="39" t="n"/>
      <c r="AH599" s="51" t="n"/>
      <c r="AI599" s="51" t="n"/>
      <c r="AJ599" s="51" t="n"/>
      <c r="AK599" s="52" t="n">
        <v>29467.03</v>
      </c>
      <c r="AL599" s="52" t="n"/>
      <c r="AM599" s="52" t="n"/>
      <c r="AN599" s="39" t="n"/>
      <c r="AO599" s="39" t="inlineStr">
        <is>
          <t>El material ocupa 2 filas en la hoja 1120 SJ (lote/almacén). La cantidad SAP y la física de esta vista son el total del material.</t>
        </is>
      </c>
    </row>
    <row r="600">
      <c r="A600" s="5" t="inlineStr">
        <is>
          <t>1001267</t>
        </is>
      </c>
      <c r="B600" s="5" t="inlineStr">
        <is>
          <t>AMYLANTA COMP MAST FRUTI X24</t>
        </is>
      </c>
      <c r="C600" s="5" t="inlineStr">
        <is>
          <t>00000</t>
        </is>
      </c>
      <c r="D600" s="5" t="inlineStr">
        <is>
          <t>MEGE</t>
        </is>
      </c>
      <c r="E600" s="5" t="inlineStr">
        <is>
          <t>ZMED</t>
        </is>
      </c>
      <c r="F600" s="5" t="inlineStr">
        <is>
          <t>1120</t>
        </is>
      </c>
      <c r="G600" s="5" t="inlineStr">
        <is>
          <t>2021</t>
        </is>
      </c>
      <c r="H600" s="5" t="inlineStr">
        <is>
          <t>C/U</t>
        </is>
      </c>
      <c r="I600" s="6" t="n">
        <v>2</v>
      </c>
      <c r="J600" s="6" t="n">
        <v>0</v>
      </c>
      <c r="K600" s="5" t="inlineStr">
        <is>
          <t>ARS</t>
        </is>
      </c>
      <c r="L600" s="48" t="n">
        <v>0</v>
      </c>
      <c r="M600" s="48" t="n">
        <v>24349.34</v>
      </c>
      <c r="N600" s="5">
        <f>IFERROR(VLOOKUP(E600,[1]Total!$D$1:$M$446,10,0),0)</f>
        <v/>
      </c>
      <c r="O600" s="11">
        <f>M600/SUM($M$2:$M$679)</f>
        <v/>
      </c>
      <c r="P600" s="49">
        <f>IFERROR(M600/I600,0)</f>
        <v/>
      </c>
      <c r="Q600" s="50" t="n"/>
      <c r="R600" s="8">
        <f>I600-Q600</f>
        <v/>
      </c>
      <c r="S600" s="49">
        <f>$AK600*R600</f>
        <v/>
      </c>
      <c r="U600" s="39" t="inlineStr">
        <is>
          <t>Stock SAP</t>
        </is>
      </c>
      <c r="V600" s="39" t="inlineStr">
        <is>
          <t>Medicamentos</t>
        </is>
      </c>
      <c r="W600" s="39" t="inlineStr">
        <is>
          <t>Dentro del alcance</t>
        </is>
      </c>
      <c r="X600" s="39" t="n"/>
      <c r="Y600" s="39" t="inlineStr">
        <is>
          <t>Sin recuento físico en el inventario de Avain</t>
        </is>
      </c>
      <c r="Z600" s="40" t="inlineStr">
        <is>
          <t>Sin recuento físico</t>
        </is>
      </c>
      <c r="AA600" s="39" t="n"/>
      <c r="AB600" s="39" t="n"/>
      <c r="AC600" s="39" t="n"/>
      <c r="AD600" s="39" t="n"/>
      <c r="AE600" s="39" t="n"/>
      <c r="AF600" s="39" t="n"/>
      <c r="AG600" s="39" t="n"/>
      <c r="AH600" s="51" t="n">
        <v>5</v>
      </c>
      <c r="AI600" s="51">
        <f>Q600</f>
        <v/>
      </c>
      <c r="AJ600" s="51">
        <f>$AH600-$AI600</f>
        <v/>
      </c>
      <c r="AK600" s="52" t="n">
        <v>12174.67</v>
      </c>
      <c r="AL600" s="52">
        <f>$AJ600*$AK600</f>
        <v/>
      </c>
      <c r="AM600" s="52">
        <f>$AI600*$AK600</f>
        <v/>
      </c>
      <c r="AN600" s="39" t="n"/>
      <c r="AO600" s="39" t="inlineStr">
        <is>
          <t>El material ocupa 4 filas en la hoja 1120 SJ (lote/almacén). La cantidad SAP y la física de esta vista son el total del material.</t>
        </is>
      </c>
    </row>
    <row r="601">
      <c r="A601" s="5" t="inlineStr">
        <is>
          <t>1005121</t>
        </is>
      </c>
      <c r="B601" s="5" t="inlineStr">
        <is>
          <t>BUENAS NOCHES X 30 COMP</t>
        </is>
      </c>
      <c r="C601" s="5" t="inlineStr">
        <is>
          <t>2145</t>
        </is>
      </c>
      <c r="D601" s="5" t="inlineStr">
        <is>
          <t>033</t>
        </is>
      </c>
      <c r="E601" s="5" t="inlineStr">
        <is>
          <t>ZMED</t>
        </is>
      </c>
      <c r="F601" s="5" t="inlineStr">
        <is>
          <t>1120</t>
        </is>
      </c>
      <c r="G601" s="5" t="inlineStr">
        <is>
          <t>2021</t>
        </is>
      </c>
      <c r="H601" s="5" t="inlineStr">
        <is>
          <t>C/U</t>
        </is>
      </c>
      <c r="I601" s="6" t="n">
        <v>2</v>
      </c>
      <c r="J601" s="6" t="n">
        <v>0</v>
      </c>
      <c r="K601" s="5" t="inlineStr">
        <is>
          <t>ARS</t>
        </is>
      </c>
      <c r="L601" s="48" t="n">
        <v>0</v>
      </c>
      <c r="M601" s="48" t="n">
        <v>17050.95</v>
      </c>
      <c r="N601" s="5">
        <f>IFERROR(VLOOKUP(E601,[1]Total!$D$1:$M$446,10,0),0)</f>
        <v/>
      </c>
      <c r="O601" s="11">
        <f>M601/SUM($M$2:$M$679)</f>
        <v/>
      </c>
      <c r="P601" s="49">
        <f>IFERROR(M601/I601,0)</f>
        <v/>
      </c>
      <c r="Q601" s="50" t="n"/>
      <c r="R601" s="8">
        <f>I601-Q601</f>
        <v/>
      </c>
      <c r="S601" s="49">
        <f>$AK601*R601</f>
        <v/>
      </c>
      <c r="U601" s="39" t="inlineStr">
        <is>
          <t>Stock SAP</t>
        </is>
      </c>
      <c r="V601" s="39" t="inlineStr">
        <is>
          <t>Medicamentos</t>
        </is>
      </c>
      <c r="W601" s="39" t="inlineStr">
        <is>
          <t>Dentro del alcance</t>
        </is>
      </c>
      <c r="X601" s="39" t="n"/>
      <c r="Y601" s="39" t="inlineStr">
        <is>
          <t>Sin recuento físico en el inventario de Avain</t>
        </is>
      </c>
      <c r="Z601" s="40" t="inlineStr">
        <is>
          <t>Sin recuento físico</t>
        </is>
      </c>
      <c r="AA601" s="39" t="n"/>
      <c r="AB601" s="39" t="n"/>
      <c r="AC601" s="39" t="n"/>
      <c r="AD601" s="39" t="n"/>
      <c r="AE601" s="39" t="n"/>
      <c r="AF601" s="39" t="n"/>
      <c r="AG601" s="39" t="n"/>
      <c r="AH601" s="51" t="n">
        <v>3</v>
      </c>
      <c r="AI601" s="51">
        <f>Q601</f>
        <v/>
      </c>
      <c r="AJ601" s="51">
        <f>$AH601-$AI601</f>
        <v/>
      </c>
      <c r="AK601" s="52" t="n">
        <v>8525.473333333333</v>
      </c>
      <c r="AL601" s="52">
        <f>$AJ601*$AK601</f>
        <v/>
      </c>
      <c r="AM601" s="52">
        <f>$AI601*$AK601</f>
        <v/>
      </c>
      <c r="AN601" s="39" t="n"/>
      <c r="AO601" s="39" t="inlineStr">
        <is>
          <t>El material ocupa 2 filas en la hoja 1120 SJ (lote/almacén). La cantidad SAP y la física de esta vista son el total del material.</t>
        </is>
      </c>
    </row>
    <row r="602">
      <c r="A602" s="5" t="inlineStr">
        <is>
          <t>1005148</t>
        </is>
      </c>
      <c r="B602" s="5" t="inlineStr">
        <is>
          <t>ALMAXIMO MAST 50MG X 20COMP</t>
        </is>
      </c>
      <c r="C602" s="5" t="inlineStr">
        <is>
          <t>218</t>
        </is>
      </c>
      <c r="D602" s="5" t="inlineStr">
        <is>
          <t>033</t>
        </is>
      </c>
      <c r="E602" s="5" t="inlineStr">
        <is>
          <t>ZMED</t>
        </is>
      </c>
      <c r="F602" s="5" t="inlineStr">
        <is>
          <t>1120</t>
        </is>
      </c>
      <c r="G602" s="5" t="inlineStr">
        <is>
          <t>2021</t>
        </is>
      </c>
      <c r="H602" s="5" t="inlineStr">
        <is>
          <t>C/U</t>
        </is>
      </c>
      <c r="I602" s="6" t="n">
        <v>2</v>
      </c>
      <c r="J602" s="6" t="n">
        <v>0</v>
      </c>
      <c r="K602" s="5" t="inlineStr">
        <is>
          <t>ARS</t>
        </is>
      </c>
      <c r="L602" s="48" t="n">
        <v>0</v>
      </c>
      <c r="M602" s="48" t="n">
        <v>19274.36</v>
      </c>
      <c r="N602" s="5">
        <f>IFERROR(VLOOKUP(E602,[1]Total!$D$1:$M$446,10,0),0)</f>
        <v/>
      </c>
      <c r="O602" s="11">
        <f>M602/SUM($M$2:$M$679)</f>
        <v/>
      </c>
      <c r="P602" s="49">
        <f>IFERROR(M602/I602,0)</f>
        <v/>
      </c>
      <c r="Q602" s="50" t="n"/>
      <c r="R602" s="8">
        <f>I602-Q602</f>
        <v/>
      </c>
      <c r="S602" s="49">
        <f>$AK602*R602</f>
        <v/>
      </c>
      <c r="U602" s="39" t="inlineStr">
        <is>
          <t>Stock SAP</t>
        </is>
      </c>
      <c r="V602" s="39" t="inlineStr">
        <is>
          <t>Medicamentos</t>
        </is>
      </c>
      <c r="W602" s="39" t="inlineStr">
        <is>
          <t>Dentro del alcance</t>
        </is>
      </c>
      <c r="X602" s="39" t="n"/>
      <c r="Y602" s="39" t="inlineStr">
        <is>
          <t>Sin recuento físico en el inventario de Avain</t>
        </is>
      </c>
      <c r="Z602" s="40" t="inlineStr">
        <is>
          <t>Sin recuento físico</t>
        </is>
      </c>
      <c r="AA602" s="39" t="n"/>
      <c r="AB602" s="39" t="n"/>
      <c r="AC602" s="39" t="n"/>
      <c r="AD602" s="39" t="n"/>
      <c r="AE602" s="39" t="n"/>
      <c r="AF602" s="39" t="n"/>
      <c r="AG602" s="39" t="n"/>
      <c r="AH602" s="51" t="n">
        <v>2</v>
      </c>
      <c r="AI602" s="51">
        <f>Q602</f>
        <v/>
      </c>
      <c r="AJ602" s="51">
        <f>$AH602-$AI602</f>
        <v/>
      </c>
      <c r="AK602" s="52" t="n">
        <v>9637.18</v>
      </c>
      <c r="AL602" s="52">
        <f>$AJ602*$AK602</f>
        <v/>
      </c>
      <c r="AM602" s="52">
        <f>$AI602*$AK602</f>
        <v/>
      </c>
      <c r="AN602" s="39" t="n"/>
      <c r="AO602" s="39" t="n"/>
    </row>
    <row r="603">
      <c r="A603" s="5" t="inlineStr">
        <is>
          <t>1005354</t>
        </is>
      </c>
      <c r="B603" s="5" t="inlineStr">
        <is>
          <t>DINITRATO DE ISOSORBIDE X 30COMP</t>
        </is>
      </c>
      <c r="C603" s="5" t="inlineStr">
        <is>
          <t>00000</t>
        </is>
      </c>
      <c r="D603" s="5" t="inlineStr">
        <is>
          <t>033</t>
        </is>
      </c>
      <c r="E603" s="5" t="inlineStr">
        <is>
          <t>ZMED</t>
        </is>
      </c>
      <c r="F603" s="5" t="inlineStr">
        <is>
          <t>1120</t>
        </is>
      </c>
      <c r="G603" s="5" t="inlineStr">
        <is>
          <t>2021</t>
        </is>
      </c>
      <c r="H603" s="5" t="inlineStr">
        <is>
          <t>C/U</t>
        </is>
      </c>
      <c r="I603" s="6" t="n">
        <v>2</v>
      </c>
      <c r="J603" s="6" t="n">
        <v>0</v>
      </c>
      <c r="K603" s="5" t="inlineStr">
        <is>
          <t>ARS</t>
        </is>
      </c>
      <c r="L603" s="48" t="n">
        <v>0</v>
      </c>
      <c r="M603" s="48" t="n">
        <v>27558</v>
      </c>
      <c r="N603" s="5">
        <f>IFERROR(VLOOKUP(E603,[1]Total!$D$1:$M$446,10,0),0)</f>
        <v/>
      </c>
      <c r="O603" s="11">
        <f>M603/SUM($M$2:$M$679)</f>
        <v/>
      </c>
      <c r="P603" s="49">
        <f>IFERROR(M603/I603,0)</f>
        <v/>
      </c>
      <c r="Q603" s="50" t="n"/>
      <c r="R603" s="8">
        <f>I603-Q603</f>
        <v/>
      </c>
      <c r="S603" s="49">
        <f>$AK603*R603</f>
        <v/>
      </c>
      <c r="U603" s="39" t="inlineStr">
        <is>
          <t>Stock SAP</t>
        </is>
      </c>
      <c r="V603" s="39" t="inlineStr">
        <is>
          <t>Medicamentos</t>
        </is>
      </c>
      <c r="W603" s="39" t="inlineStr">
        <is>
          <t>Dentro del alcance</t>
        </is>
      </c>
      <c r="X603" s="39" t="n"/>
      <c r="Y603" s="39" t="inlineStr">
        <is>
          <t>Sin recuento físico en el inventario de Avain</t>
        </is>
      </c>
      <c r="Z603" s="40" t="inlineStr">
        <is>
          <t>Sin recuento físico</t>
        </is>
      </c>
      <c r="AA603" s="39" t="n"/>
      <c r="AB603" s="39" t="n"/>
      <c r="AC603" s="39" t="n"/>
      <c r="AD603" s="39" t="n"/>
      <c r="AE603" s="39" t="n"/>
      <c r="AF603" s="39" t="n"/>
      <c r="AG603" s="39" t="n"/>
      <c r="AH603" s="51" t="n">
        <v>2</v>
      </c>
      <c r="AI603" s="51">
        <f>Q603</f>
        <v/>
      </c>
      <c r="AJ603" s="51">
        <f>$AH603-$AI603</f>
        <v/>
      </c>
      <c r="AK603" s="52" t="n">
        <v>13779</v>
      </c>
      <c r="AL603" s="52">
        <f>$AJ603*$AK603</f>
        <v/>
      </c>
      <c r="AM603" s="52">
        <f>$AI603*$AK603</f>
        <v/>
      </c>
      <c r="AN603" s="39" t="n"/>
      <c r="AO603" s="39" t="n"/>
    </row>
    <row r="604">
      <c r="A604" s="5" t="inlineStr">
        <is>
          <t>2000102</t>
        </is>
      </c>
      <c r="B604" s="5" t="inlineStr">
        <is>
          <t>CAMPOS ESTERILES 90x90</t>
        </is>
      </c>
      <c r="C604" s="5" t="n"/>
      <c r="D604" s="5" t="inlineStr">
        <is>
          <t>033</t>
        </is>
      </c>
      <c r="E604" s="5" t="inlineStr">
        <is>
          <t>ZDES</t>
        </is>
      </c>
      <c r="F604" s="5" t="inlineStr">
        <is>
          <t>1120</t>
        </is>
      </c>
      <c r="G604" s="5" t="inlineStr">
        <is>
          <t>2021</t>
        </is>
      </c>
      <c r="H604" s="5" t="inlineStr">
        <is>
          <t>C/U</t>
        </is>
      </c>
      <c r="I604" s="6" t="n">
        <v>2</v>
      </c>
      <c r="J604" s="6" t="n">
        <v>0</v>
      </c>
      <c r="K604" s="5" t="inlineStr">
        <is>
          <t>ARS</t>
        </is>
      </c>
      <c r="L604" s="48" t="n">
        <v>0</v>
      </c>
      <c r="M604" s="48" t="n">
        <v>12846.49</v>
      </c>
      <c r="N604" s="5">
        <f>IFERROR(VLOOKUP(E604,[1]Total!$D$1:$M$446,10,0),0)</f>
        <v/>
      </c>
      <c r="O604" s="11">
        <f>M604/SUM($M$2:$M$679)</f>
        <v/>
      </c>
      <c r="P604" s="49">
        <f>IFERROR(M604/I604,0)</f>
        <v/>
      </c>
      <c r="Q604" s="50" t="n"/>
      <c r="R604" s="8">
        <f>I604-Q604</f>
        <v/>
      </c>
      <c r="S604" s="49">
        <f>$AK604*R604</f>
        <v/>
      </c>
      <c r="U604" s="39" t="inlineStr">
        <is>
          <t>Stock SAP</t>
        </is>
      </c>
      <c r="V604" s="39" t="inlineStr">
        <is>
          <t>Descartables</t>
        </is>
      </c>
      <c r="W604" s="39" t="inlineStr">
        <is>
          <t>Dentro del alcance</t>
        </is>
      </c>
      <c r="X604" s="39" t="n"/>
      <c r="Y604" s="39" t="inlineStr">
        <is>
          <t>Sin recuento físico en el inventario de Avain</t>
        </is>
      </c>
      <c r="Z604" s="40" t="inlineStr">
        <is>
          <t>Sin recuento físico</t>
        </is>
      </c>
      <c r="AA604" s="39" t="n"/>
      <c r="AB604" s="39" t="n"/>
      <c r="AC604" s="39" t="n"/>
      <c r="AD604" s="39" t="n"/>
      <c r="AE604" s="39" t="n"/>
      <c r="AF604" s="39" t="n"/>
      <c r="AG604" s="39" t="n"/>
      <c r="AH604" s="51" t="n">
        <v>2</v>
      </c>
      <c r="AI604" s="51">
        <f>Q604</f>
        <v/>
      </c>
      <c r="AJ604" s="51">
        <f>$AH604-$AI604</f>
        <v/>
      </c>
      <c r="AK604" s="52" t="n">
        <v>6423.245</v>
      </c>
      <c r="AL604" s="52">
        <f>$AJ604*$AK604</f>
        <v/>
      </c>
      <c r="AM604" s="52">
        <f>$AI604*$AK604</f>
        <v/>
      </c>
      <c r="AN604" s="39" t="n"/>
      <c r="AO604" s="39" t="n"/>
    </row>
    <row r="605">
      <c r="A605" s="5" t="inlineStr">
        <is>
          <t>2000350</t>
        </is>
      </c>
      <c r="B605" s="5" t="inlineStr">
        <is>
          <t>ASPIRADOR MANUAL RES Q VAC</t>
        </is>
      </c>
      <c r="C605" s="5" t="n"/>
      <c r="D605" s="5" t="inlineStr">
        <is>
          <t>033</t>
        </is>
      </c>
      <c r="E605" s="5" t="inlineStr">
        <is>
          <t>ZDES</t>
        </is>
      </c>
      <c r="F605" s="5" t="inlineStr">
        <is>
          <t>1120</t>
        </is>
      </c>
      <c r="G605" s="5" t="inlineStr">
        <is>
          <t>2021</t>
        </is>
      </c>
      <c r="H605" s="5" t="inlineStr">
        <is>
          <t>C/U</t>
        </is>
      </c>
      <c r="I605" s="6" t="n">
        <v>2</v>
      </c>
      <c r="J605" s="6" t="n">
        <v>0</v>
      </c>
      <c r="K605" s="5" t="inlineStr">
        <is>
          <t>ARS</t>
        </is>
      </c>
      <c r="L605" s="48" t="n">
        <v>0</v>
      </c>
      <c r="M605" s="48" t="n">
        <v>64119.05</v>
      </c>
      <c r="N605" s="5">
        <f>IFERROR(VLOOKUP(E605,[1]Total!$D$1:$M$446,10,0),0)</f>
        <v/>
      </c>
      <c r="O605" s="11">
        <f>M605/SUM($M$2:$M$679)</f>
        <v/>
      </c>
      <c r="P605" s="49">
        <f>IFERROR(M605/I605,0)</f>
        <v/>
      </c>
      <c r="Q605" s="50" t="n"/>
      <c r="R605" s="8">
        <f>I605-Q605</f>
        <v/>
      </c>
      <c r="S605" s="49">
        <f>$AK605*R605</f>
        <v/>
      </c>
      <c r="U605" s="39" t="inlineStr">
        <is>
          <t>Stock SAP</t>
        </is>
      </c>
      <c r="V605" s="39" t="inlineStr">
        <is>
          <t>Descartables</t>
        </is>
      </c>
      <c r="W605" s="39" t="inlineStr">
        <is>
          <t>Dentro del alcance</t>
        </is>
      </c>
      <c r="X605" s="39" t="n"/>
      <c r="Y605" s="39" t="inlineStr">
        <is>
          <t>Sin recuento físico en el inventario de Avain</t>
        </is>
      </c>
      <c r="Z605" s="40" t="inlineStr">
        <is>
          <t>Sin recuento físico</t>
        </is>
      </c>
      <c r="AA605" s="39" t="n"/>
      <c r="AB605" s="39" t="n"/>
      <c r="AC605" s="39" t="n"/>
      <c r="AD605" s="39" t="n"/>
      <c r="AE605" s="39" t="n"/>
      <c r="AF605" s="39" t="n"/>
      <c r="AG605" s="39" t="n"/>
      <c r="AH605" s="51" t="n">
        <v>2</v>
      </c>
      <c r="AI605" s="51">
        <f>Q605</f>
        <v/>
      </c>
      <c r="AJ605" s="51">
        <f>$AH605-$AI605</f>
        <v/>
      </c>
      <c r="AK605" s="52" t="n">
        <v>32059.525</v>
      </c>
      <c r="AL605" s="52">
        <f>$AJ605*$AK605</f>
        <v/>
      </c>
      <c r="AM605" s="52">
        <f>$AI605*$AK605</f>
        <v/>
      </c>
      <c r="AN605" s="39" t="n"/>
      <c r="AO605" s="39" t="n"/>
    </row>
    <row r="606">
      <c r="A606" s="5" t="inlineStr">
        <is>
          <t>2000619</t>
        </is>
      </c>
      <c r="B606" s="5" t="inlineStr">
        <is>
          <t>CABLE PACIENTE ECG</t>
        </is>
      </c>
      <c r="C606" s="5" t="n"/>
      <c r="D606" s="5" t="inlineStr">
        <is>
          <t>033</t>
        </is>
      </c>
      <c r="E606" s="5" t="inlineStr">
        <is>
          <t>ZDES</t>
        </is>
      </c>
      <c r="F606" s="5" t="inlineStr">
        <is>
          <t>1120</t>
        </is>
      </c>
      <c r="G606" s="5" t="inlineStr">
        <is>
          <t>2010</t>
        </is>
      </c>
      <c r="H606" s="5" t="inlineStr">
        <is>
          <t>C/U</t>
        </is>
      </c>
      <c r="I606" s="6" t="n">
        <v>2</v>
      </c>
      <c r="J606" s="6" t="n">
        <v>0</v>
      </c>
      <c r="K606" s="5" t="inlineStr">
        <is>
          <t>ARS</t>
        </is>
      </c>
      <c r="L606" s="48" t="n">
        <v>0</v>
      </c>
      <c r="M606" s="48" t="n">
        <v>344000</v>
      </c>
      <c r="N606" s="5">
        <f>IFERROR(VLOOKUP(E606,[1]Total!$D$1:$M$446,10,0),0)</f>
        <v/>
      </c>
      <c r="O606" s="11">
        <f>M606/SUM($M$2:$M$679)</f>
        <v/>
      </c>
      <c r="P606" s="49">
        <f>IFERROR(M606/I606,0)</f>
        <v/>
      </c>
      <c r="Q606" s="50" t="n"/>
      <c r="R606" s="8">
        <f>I606-Q606</f>
        <v/>
      </c>
      <c r="S606" s="49">
        <f>$AK606*R606</f>
        <v/>
      </c>
      <c r="U606" s="39" t="inlineStr">
        <is>
          <t>Stock SAP</t>
        </is>
      </c>
      <c r="V606" s="39" t="inlineStr">
        <is>
          <t>Descartables</t>
        </is>
      </c>
      <c r="W606" s="39" t="inlineStr">
        <is>
          <t>Dentro del alcance</t>
        </is>
      </c>
      <c r="X606" s="39" t="n"/>
      <c r="Y606" s="39" t="inlineStr">
        <is>
          <t>Sin recuento físico en el inventario de Avain</t>
        </is>
      </c>
      <c r="Z606" s="40" t="inlineStr">
        <is>
          <t>Sin recuento físico</t>
        </is>
      </c>
      <c r="AA606" s="39" t="n"/>
      <c r="AB606" s="39" t="n"/>
      <c r="AC606" s="39" t="n"/>
      <c r="AD606" s="39" t="n"/>
      <c r="AE606" s="39" t="n"/>
      <c r="AF606" s="39" t="n"/>
      <c r="AG606" s="39" t="n"/>
      <c r="AH606" s="51" t="n">
        <v>2</v>
      </c>
      <c r="AI606" s="51">
        <f>Q606</f>
        <v/>
      </c>
      <c r="AJ606" s="51">
        <f>$AH606-$AI606</f>
        <v/>
      </c>
      <c r="AK606" s="52" t="n">
        <v>172000</v>
      </c>
      <c r="AL606" s="52">
        <f>$AJ606*$AK606</f>
        <v/>
      </c>
      <c r="AM606" s="52">
        <f>$AI606*$AK606</f>
        <v/>
      </c>
      <c r="AN606" s="39" t="n"/>
      <c r="AO606" s="39" t="n"/>
    </row>
    <row r="607">
      <c r="A607" s="5" t="inlineStr">
        <is>
          <t>3000524</t>
        </is>
      </c>
      <c r="B607" s="5" t="inlineStr">
        <is>
          <t>CASCO DE SEGURIDAD + ARNES+MENTONERA</t>
        </is>
      </c>
      <c r="C607" s="5" t="n"/>
      <c r="D607" s="5" t="inlineStr">
        <is>
          <t>INDU</t>
        </is>
      </c>
      <c r="E607" s="5" t="inlineStr">
        <is>
          <t>ZUNI</t>
        </is>
      </c>
      <c r="F607" s="5" t="inlineStr">
        <is>
          <t>1120</t>
        </is>
      </c>
      <c r="G607" s="5" t="inlineStr">
        <is>
          <t>2010</t>
        </is>
      </c>
      <c r="H607" s="5" t="inlineStr">
        <is>
          <t>C/U</t>
        </is>
      </c>
      <c r="I607" s="6" t="n">
        <v>2</v>
      </c>
      <c r="J607" s="6" t="n">
        <v>0</v>
      </c>
      <c r="K607" s="5" t="inlineStr">
        <is>
          <t>ARS</t>
        </is>
      </c>
      <c r="L607" s="48" t="n">
        <v>0</v>
      </c>
      <c r="M607" s="48" t="n">
        <v>23371.92</v>
      </c>
      <c r="N607" s="5">
        <f>IFERROR(VLOOKUP(E607,[1]Total!$D$1:$M$446,10,0),0)</f>
        <v/>
      </c>
      <c r="O607" s="11">
        <f>M607/SUM($M$2:$M$679)</f>
        <v/>
      </c>
      <c r="P607" s="49">
        <f>IFERROR(M607/I607,0)</f>
        <v/>
      </c>
      <c r="Q607" s="50" t="n"/>
      <c r="R607" s="8">
        <f>I607-Q607</f>
        <v/>
      </c>
      <c r="S607" s="49">
        <f>$AK607*R607</f>
        <v/>
      </c>
      <c r="U607" s="39" t="inlineStr">
        <is>
          <t>Stock SAP</t>
        </is>
      </c>
      <c r="V607" s="39" t="inlineStr">
        <is>
          <t>Uniformes</t>
        </is>
      </c>
      <c r="W607" s="39" t="inlineStr">
        <is>
          <t>Fuera del alcance</t>
        </is>
      </c>
      <c r="X607" s="39" t="n"/>
      <c r="Y607" s="39" t="inlineStr">
        <is>
          <t>No aplica: uniformes, clasificación que el inventario físico de Farmacia no releva</t>
        </is>
      </c>
      <c r="Z607" s="40" t="inlineStr">
        <is>
          <t>Fuera del alcance del inventario físico</t>
        </is>
      </c>
      <c r="AA607" s="39" t="n"/>
      <c r="AB607" s="39" t="n"/>
      <c r="AC607" s="39" t="n"/>
      <c r="AD607" s="39" t="n"/>
      <c r="AE607" s="39" t="n"/>
      <c r="AF607" s="39" t="n"/>
      <c r="AG607" s="39" t="n"/>
      <c r="AH607" s="51" t="n">
        <v>2</v>
      </c>
      <c r="AI607" s="51">
        <f>Q607</f>
        <v/>
      </c>
      <c r="AJ607" s="51">
        <f>$AH607-$AI607</f>
        <v/>
      </c>
      <c r="AK607" s="52" t="n">
        <v>11685.96</v>
      </c>
      <c r="AL607" s="52">
        <f>$AJ607*$AK607</f>
        <v/>
      </c>
      <c r="AM607" s="52">
        <f>$AI607*$AK607</f>
        <v/>
      </c>
      <c r="AN607" s="39" t="n"/>
      <c r="AO607" s="39" t="n"/>
    </row>
    <row r="608">
      <c r="A608" s="5" t="inlineStr">
        <is>
          <t>3000717</t>
        </is>
      </c>
      <c r="B608" s="5" t="inlineStr">
        <is>
          <t>PANTALON CARGO ANTI DESGARRO T50</t>
        </is>
      </c>
      <c r="C608" s="5" t="n"/>
      <c r="D608" s="5" t="inlineStr">
        <is>
          <t>INDU</t>
        </is>
      </c>
      <c r="E608" s="5" t="inlineStr">
        <is>
          <t>ZUNI</t>
        </is>
      </c>
      <c r="F608" s="5" t="inlineStr">
        <is>
          <t>1120</t>
        </is>
      </c>
      <c r="G608" s="5" t="inlineStr">
        <is>
          <t>2040</t>
        </is>
      </c>
      <c r="H608" s="5" t="inlineStr">
        <is>
          <t>C/U</t>
        </is>
      </c>
      <c r="I608" s="6" t="n">
        <v>2</v>
      </c>
      <c r="J608" s="6" t="n">
        <v>0</v>
      </c>
      <c r="K608" s="5" t="inlineStr">
        <is>
          <t>ARS</t>
        </is>
      </c>
      <c r="L608" s="48" t="n">
        <v>0</v>
      </c>
      <c r="M608" s="48" t="n">
        <v>99892.23</v>
      </c>
      <c r="N608" s="5">
        <f>IFERROR(VLOOKUP(E608,[1]Total!$D$1:$M$446,10,0),0)</f>
        <v/>
      </c>
      <c r="O608" s="11">
        <f>M608/SUM($M$2:$M$679)</f>
        <v/>
      </c>
      <c r="P608" s="49">
        <f>IFERROR(M608/I608,0)</f>
        <v/>
      </c>
      <c r="Q608" s="50" t="n"/>
      <c r="R608" s="8">
        <f>I608-Q608</f>
        <v/>
      </c>
      <c r="S608" s="49">
        <f>$AK608*R608</f>
        <v/>
      </c>
      <c r="U608" s="39" t="inlineStr">
        <is>
          <t>Stock SAP</t>
        </is>
      </c>
      <c r="V608" s="39" t="inlineStr">
        <is>
          <t>Uniformes</t>
        </is>
      </c>
      <c r="W608" s="39" t="inlineStr">
        <is>
          <t>Fuera del alcance</t>
        </is>
      </c>
      <c r="X608" s="39" t="n"/>
      <c r="Y608" s="39" t="inlineStr">
        <is>
          <t>No aplica: uniformes, clasificación que el inventario físico de Farmacia no releva</t>
        </is>
      </c>
      <c r="Z608" s="40" t="inlineStr">
        <is>
          <t>Fuera del alcance del inventario físico</t>
        </is>
      </c>
      <c r="AA608" s="39" t="n"/>
      <c r="AB608" s="39" t="n"/>
      <c r="AC608" s="39" t="n"/>
      <c r="AD608" s="39" t="n"/>
      <c r="AE608" s="39" t="n"/>
      <c r="AF608" s="39" t="n"/>
      <c r="AG608" s="39" t="n"/>
      <c r="AH608" s="51" t="n">
        <v>2</v>
      </c>
      <c r="AI608" s="51">
        <f>Q608</f>
        <v/>
      </c>
      <c r="AJ608" s="51">
        <f>$AH608-$AI608</f>
        <v/>
      </c>
      <c r="AK608" s="52" t="n">
        <v>49946.115</v>
      </c>
      <c r="AL608" s="52">
        <f>$AJ608*$AK608</f>
        <v/>
      </c>
      <c r="AM608" s="52">
        <f>$AI608*$AK608</f>
        <v/>
      </c>
      <c r="AN608" s="39" t="n"/>
      <c r="AO608" s="39" t="n"/>
    </row>
    <row r="609">
      <c r="A609" s="5" t="inlineStr">
        <is>
          <t>3000719</t>
        </is>
      </c>
      <c r="B609" s="5" t="inlineStr">
        <is>
          <t>PANTALON CARGO ANTI DESGARRO T54</t>
        </is>
      </c>
      <c r="C609" s="5" t="n"/>
      <c r="D609" s="5" t="inlineStr">
        <is>
          <t>INDU</t>
        </is>
      </c>
      <c r="E609" s="5" t="inlineStr">
        <is>
          <t>ZUNI</t>
        </is>
      </c>
      <c r="F609" s="5" t="inlineStr">
        <is>
          <t>1120</t>
        </is>
      </c>
      <c r="G609" s="5" t="inlineStr">
        <is>
          <t>2040</t>
        </is>
      </c>
      <c r="H609" s="5" t="inlineStr">
        <is>
          <t>C/U</t>
        </is>
      </c>
      <c r="I609" s="6" t="n">
        <v>2</v>
      </c>
      <c r="J609" s="6" t="n">
        <v>0</v>
      </c>
      <c r="K609" s="5" t="inlineStr">
        <is>
          <t>ARS</t>
        </is>
      </c>
      <c r="L609" s="48" t="n">
        <v>0</v>
      </c>
      <c r="M609" s="48" t="n">
        <v>104701.37</v>
      </c>
      <c r="N609" s="5">
        <f>IFERROR(VLOOKUP(E609,[1]Total!$D$1:$M$446,10,0),0)</f>
        <v/>
      </c>
      <c r="O609" s="11">
        <f>M609/SUM($M$2:$M$679)</f>
        <v/>
      </c>
      <c r="P609" s="49">
        <f>IFERROR(M609/I609,0)</f>
        <v/>
      </c>
      <c r="Q609" s="50" t="n"/>
      <c r="R609" s="8">
        <f>I609-Q609</f>
        <v/>
      </c>
      <c r="S609" s="49">
        <f>$AK609*R609</f>
        <v/>
      </c>
      <c r="U609" s="39" t="inlineStr">
        <is>
          <t>Stock SAP</t>
        </is>
      </c>
      <c r="V609" s="39" t="inlineStr">
        <is>
          <t>Uniformes</t>
        </is>
      </c>
      <c r="W609" s="39" t="inlineStr">
        <is>
          <t>Fuera del alcance</t>
        </is>
      </c>
      <c r="X609" s="39" t="n"/>
      <c r="Y609" s="39" t="inlineStr">
        <is>
          <t>No aplica: uniformes, clasificación que el inventario físico de Farmacia no releva</t>
        </is>
      </c>
      <c r="Z609" s="40" t="inlineStr">
        <is>
          <t>Fuera del alcance del inventario físico</t>
        </is>
      </c>
      <c r="AA609" s="39" t="n"/>
      <c r="AB609" s="39" t="n"/>
      <c r="AC609" s="39" t="n"/>
      <c r="AD609" s="39" t="n"/>
      <c r="AE609" s="39" t="n"/>
      <c r="AF609" s="39" t="n"/>
      <c r="AG609" s="39" t="n"/>
      <c r="AH609" s="51" t="n">
        <v>2</v>
      </c>
      <c r="AI609" s="51">
        <f>Q609</f>
        <v/>
      </c>
      <c r="AJ609" s="51">
        <f>$AH609-$AI609</f>
        <v/>
      </c>
      <c r="AK609" s="52" t="n">
        <v>52350.685</v>
      </c>
      <c r="AL609" s="52">
        <f>$AJ609*$AK609</f>
        <v/>
      </c>
      <c r="AM609" s="52">
        <f>$AI609*$AK609</f>
        <v/>
      </c>
      <c r="AN609" s="39" t="n"/>
      <c r="AO609" s="39" t="n"/>
    </row>
    <row r="610">
      <c r="A610" s="5" t="inlineStr">
        <is>
          <t>3000720</t>
        </is>
      </c>
      <c r="B610" s="5" t="inlineStr">
        <is>
          <t>PANTALON CARGO ANTI DESGARRO T56</t>
        </is>
      </c>
      <c r="C610" s="5" t="n"/>
      <c r="D610" s="5" t="inlineStr">
        <is>
          <t>INDU</t>
        </is>
      </c>
      <c r="E610" s="5" t="inlineStr">
        <is>
          <t>ZUNI</t>
        </is>
      </c>
      <c r="F610" s="5" t="inlineStr">
        <is>
          <t>1120</t>
        </is>
      </c>
      <c r="G610" s="5" t="inlineStr">
        <is>
          <t>2040</t>
        </is>
      </c>
      <c r="H610" s="5" t="inlineStr">
        <is>
          <t>C/U</t>
        </is>
      </c>
      <c r="I610" s="6" t="n">
        <v>2</v>
      </c>
      <c r="J610" s="6" t="n">
        <v>0</v>
      </c>
      <c r="K610" s="5" t="inlineStr">
        <is>
          <t>ARS</t>
        </is>
      </c>
      <c r="L610" s="48" t="n">
        <v>0</v>
      </c>
      <c r="M610" s="48" t="n">
        <v>117865.02</v>
      </c>
      <c r="N610" s="5">
        <f>IFERROR(VLOOKUP(E610,[1]Total!$D$1:$M$446,10,0),0)</f>
        <v/>
      </c>
      <c r="O610" s="11">
        <f>M610/SUM($M$2:$M$679)</f>
        <v/>
      </c>
      <c r="P610" s="49">
        <f>IFERROR(M610/I610,0)</f>
        <v/>
      </c>
      <c r="Q610" s="50" t="n"/>
      <c r="R610" s="8">
        <f>I610-Q610</f>
        <v/>
      </c>
      <c r="S610" s="49">
        <f>$AK610*R610</f>
        <v/>
      </c>
      <c r="U610" s="39" t="inlineStr">
        <is>
          <t>Stock SAP</t>
        </is>
      </c>
      <c r="V610" s="39" t="inlineStr">
        <is>
          <t>Uniformes</t>
        </is>
      </c>
      <c r="W610" s="39" t="inlineStr">
        <is>
          <t>Fuera del alcance</t>
        </is>
      </c>
      <c r="X610" s="39" t="n"/>
      <c r="Y610" s="39" t="inlineStr">
        <is>
          <t>No aplica: uniformes, clasificación que el inventario físico de Farmacia no releva</t>
        </is>
      </c>
      <c r="Z610" s="40" t="inlineStr">
        <is>
          <t>Fuera del alcance del inventario físico</t>
        </is>
      </c>
      <c r="AA610" s="39" t="n"/>
      <c r="AB610" s="39" t="n"/>
      <c r="AC610" s="39" t="n"/>
      <c r="AD610" s="39" t="n"/>
      <c r="AE610" s="39" t="n"/>
      <c r="AF610" s="39" t="n"/>
      <c r="AG610" s="39" t="n"/>
      <c r="AH610" s="51" t="n">
        <v>2</v>
      </c>
      <c r="AI610" s="51">
        <f>Q610</f>
        <v/>
      </c>
      <c r="AJ610" s="51">
        <f>$AH610-$AI610</f>
        <v/>
      </c>
      <c r="AK610" s="52" t="n">
        <v>58932.51</v>
      </c>
      <c r="AL610" s="52">
        <f>$AJ610*$AK610</f>
        <v/>
      </c>
      <c r="AM610" s="52">
        <f>$AI610*$AK610</f>
        <v/>
      </c>
      <c r="AN610" s="39" t="n"/>
      <c r="AO610" s="39" t="n"/>
    </row>
    <row r="611">
      <c r="A611" s="5" t="inlineStr">
        <is>
          <t>3000721</t>
        </is>
      </c>
      <c r="B611" s="5" t="inlineStr">
        <is>
          <t>PANTALON CARGO ANTI DESGARRO T58</t>
        </is>
      </c>
      <c r="C611" s="5" t="n"/>
      <c r="D611" s="5" t="inlineStr">
        <is>
          <t>INDU</t>
        </is>
      </c>
      <c r="E611" s="5" t="inlineStr">
        <is>
          <t>ZUNI</t>
        </is>
      </c>
      <c r="F611" s="5" t="inlineStr">
        <is>
          <t>1120</t>
        </is>
      </c>
      <c r="G611" s="5" t="inlineStr">
        <is>
          <t>2040</t>
        </is>
      </c>
      <c r="H611" s="5" t="inlineStr">
        <is>
          <t>C/U</t>
        </is>
      </c>
      <c r="I611" s="6" t="n">
        <v>2</v>
      </c>
      <c r="J611" s="6" t="n">
        <v>0</v>
      </c>
      <c r="K611" s="5" t="inlineStr">
        <is>
          <t>ARS</t>
        </is>
      </c>
      <c r="L611" s="48" t="n">
        <v>0</v>
      </c>
      <c r="M611" s="48" t="n">
        <v>114432.04</v>
      </c>
      <c r="N611" s="5">
        <f>IFERROR(VLOOKUP(E611,[1]Total!$D$1:$M$446,10,0),0)</f>
        <v/>
      </c>
      <c r="O611" s="11">
        <f>M611/SUM($M$2:$M$679)</f>
        <v/>
      </c>
      <c r="P611" s="49">
        <f>IFERROR(M611/I611,0)</f>
        <v/>
      </c>
      <c r="Q611" s="50" t="n"/>
      <c r="R611" s="8">
        <f>I611-Q611</f>
        <v/>
      </c>
      <c r="S611" s="49">
        <f>$AK611*R611</f>
        <v/>
      </c>
      <c r="U611" s="39" t="inlineStr">
        <is>
          <t>Stock SAP</t>
        </is>
      </c>
      <c r="V611" s="39" t="inlineStr">
        <is>
          <t>Uniformes</t>
        </is>
      </c>
      <c r="W611" s="39" t="inlineStr">
        <is>
          <t>Fuera del alcance</t>
        </is>
      </c>
      <c r="X611" s="39" t="n"/>
      <c r="Y611" s="39" t="inlineStr">
        <is>
          <t>No aplica: uniformes, clasificación que el inventario físico de Farmacia no releva</t>
        </is>
      </c>
      <c r="Z611" s="40" t="inlineStr">
        <is>
          <t>Fuera del alcance del inventario físico</t>
        </is>
      </c>
      <c r="AA611" s="39" t="n"/>
      <c r="AB611" s="39" t="n"/>
      <c r="AC611" s="39" t="n"/>
      <c r="AD611" s="39" t="n"/>
      <c r="AE611" s="39" t="n"/>
      <c r="AF611" s="39" t="n"/>
      <c r="AG611" s="39" t="n"/>
      <c r="AH611" s="51" t="n">
        <v>2</v>
      </c>
      <c r="AI611" s="51">
        <f>Q611</f>
        <v/>
      </c>
      <c r="AJ611" s="51">
        <f>$AH611-$AI611</f>
        <v/>
      </c>
      <c r="AK611" s="52" t="n">
        <v>57216.02</v>
      </c>
      <c r="AL611" s="52">
        <f>$AJ611*$AK611</f>
        <v/>
      </c>
      <c r="AM611" s="52">
        <f>$AI611*$AK611</f>
        <v/>
      </c>
      <c r="AN611" s="39" t="n"/>
      <c r="AO611" s="39" t="n"/>
    </row>
    <row r="612">
      <c r="A612" s="5" t="inlineStr">
        <is>
          <t>3001216</t>
        </is>
      </c>
      <c r="B612" s="5" t="inlineStr">
        <is>
          <t>BOTAS CAÑA ALTA IMPERMEABLE TERM. T37</t>
        </is>
      </c>
      <c r="C612" s="5" t="n"/>
      <c r="D612" s="5" t="inlineStr">
        <is>
          <t>INDU</t>
        </is>
      </c>
      <c r="E612" s="5" t="inlineStr">
        <is>
          <t>ZUNI</t>
        </is>
      </c>
      <c r="F612" s="5" t="inlineStr">
        <is>
          <t>1120</t>
        </is>
      </c>
      <c r="G612" s="5" t="inlineStr">
        <is>
          <t>2040</t>
        </is>
      </c>
      <c r="H612" s="5" t="inlineStr">
        <is>
          <t>C/U</t>
        </is>
      </c>
      <c r="I612" s="6" t="n">
        <v>2</v>
      </c>
      <c r="J612" s="6" t="n">
        <v>0</v>
      </c>
      <c r="K612" s="5" t="inlineStr">
        <is>
          <t>ARS</t>
        </is>
      </c>
      <c r="L612" s="48" t="n">
        <v>0</v>
      </c>
      <c r="M612" s="48" t="n">
        <v>287314</v>
      </c>
      <c r="N612" s="5">
        <f>IFERROR(VLOOKUP(E612,[1]Total!$D$1:$M$446,10,0),0)</f>
        <v/>
      </c>
      <c r="O612" s="11">
        <f>M612/SUM($M$2:$M$679)</f>
        <v/>
      </c>
      <c r="P612" s="49">
        <f>IFERROR(M612/I612,0)</f>
        <v/>
      </c>
      <c r="Q612" s="50" t="n"/>
      <c r="R612" s="8">
        <f>I612-Q612</f>
        <v/>
      </c>
      <c r="S612" s="49">
        <f>$AK612*R612</f>
        <v/>
      </c>
      <c r="U612" s="39" t="inlineStr">
        <is>
          <t>Stock SAP</t>
        </is>
      </c>
      <c r="V612" s="39" t="inlineStr">
        <is>
          <t>Uniformes</t>
        </is>
      </c>
      <c r="W612" s="39" t="inlineStr">
        <is>
          <t>Fuera del alcance</t>
        </is>
      </c>
      <c r="X612" s="39" t="n"/>
      <c r="Y612" s="39" t="inlineStr">
        <is>
          <t>No aplica: uniformes, clasificación que el inventario físico de Farmacia no releva</t>
        </is>
      </c>
      <c r="Z612" s="40" t="inlineStr">
        <is>
          <t>Fuera del alcance del inventario físico</t>
        </is>
      </c>
      <c r="AA612" s="39" t="n"/>
      <c r="AB612" s="39" t="n"/>
      <c r="AC612" s="39" t="n"/>
      <c r="AD612" s="39" t="n"/>
      <c r="AE612" s="39" t="n"/>
      <c r="AF612" s="39" t="n"/>
      <c r="AG612" s="39" t="n"/>
      <c r="AH612" s="51" t="n">
        <v>2</v>
      </c>
      <c r="AI612" s="51">
        <f>Q612</f>
        <v/>
      </c>
      <c r="AJ612" s="51">
        <f>$AH612-$AI612</f>
        <v/>
      </c>
      <c r="AK612" s="52" t="n">
        <v>143657</v>
      </c>
      <c r="AL612" s="52">
        <f>$AJ612*$AK612</f>
        <v/>
      </c>
      <c r="AM612" s="52">
        <f>$AI612*$AK612</f>
        <v/>
      </c>
      <c r="AN612" s="39" t="n"/>
      <c r="AO612" s="39" t="n"/>
    </row>
    <row r="613">
      <c r="A613" s="5" t="inlineStr">
        <is>
          <t>3001220</t>
        </is>
      </c>
      <c r="B613" s="5" t="inlineStr">
        <is>
          <t>BOTAS CAÑA ALTA IMPERMEABLE TERM. T41</t>
        </is>
      </c>
      <c r="C613" s="5" t="n"/>
      <c r="D613" s="5" t="inlineStr">
        <is>
          <t>INDU</t>
        </is>
      </c>
      <c r="E613" s="5" t="inlineStr">
        <is>
          <t>ZUNI</t>
        </is>
      </c>
      <c r="F613" s="5" t="inlineStr">
        <is>
          <t>1120</t>
        </is>
      </c>
      <c r="G613" s="5" t="inlineStr">
        <is>
          <t>2040</t>
        </is>
      </c>
      <c r="H613" s="5" t="inlineStr">
        <is>
          <t>C/U</t>
        </is>
      </c>
      <c r="I613" s="6" t="n">
        <v>2</v>
      </c>
      <c r="J613" s="6" t="n">
        <v>0</v>
      </c>
      <c r="K613" s="5" t="inlineStr">
        <is>
          <t>ARS</t>
        </is>
      </c>
      <c r="L613" s="48" t="n">
        <v>0</v>
      </c>
      <c r="M613" s="48" t="n">
        <v>287314</v>
      </c>
      <c r="N613" s="5">
        <f>IFERROR(VLOOKUP(E613,[1]Total!$D$1:$M$446,10,0),0)</f>
        <v/>
      </c>
      <c r="O613" s="11">
        <f>M613/SUM($M$2:$M$679)</f>
        <v/>
      </c>
      <c r="P613" s="49">
        <f>IFERROR(M613/I613,0)</f>
        <v/>
      </c>
      <c r="Q613" s="50" t="n"/>
      <c r="R613" s="8">
        <f>I613-Q613</f>
        <v/>
      </c>
      <c r="S613" s="49">
        <f>$AK613*R613</f>
        <v/>
      </c>
      <c r="U613" s="39" t="inlineStr">
        <is>
          <t>Stock SAP</t>
        </is>
      </c>
      <c r="V613" s="39" t="inlineStr">
        <is>
          <t>Uniformes</t>
        </is>
      </c>
      <c r="W613" s="39" t="inlineStr">
        <is>
          <t>Fuera del alcance</t>
        </is>
      </c>
      <c r="X613" s="39" t="n"/>
      <c r="Y613" s="39" t="inlineStr">
        <is>
          <t>No aplica: uniformes, clasificación que el inventario físico de Farmacia no releva</t>
        </is>
      </c>
      <c r="Z613" s="40" t="inlineStr">
        <is>
          <t>Fuera del alcance del inventario físico</t>
        </is>
      </c>
      <c r="AA613" s="39" t="n"/>
      <c r="AB613" s="39" t="n"/>
      <c r="AC613" s="39" t="n"/>
      <c r="AD613" s="39" t="n"/>
      <c r="AE613" s="39" t="n"/>
      <c r="AF613" s="39" t="n"/>
      <c r="AG613" s="39" t="n"/>
      <c r="AH613" s="51" t="n">
        <v>2</v>
      </c>
      <c r="AI613" s="51">
        <f>Q613</f>
        <v/>
      </c>
      <c r="AJ613" s="51">
        <f>$AH613-$AI613</f>
        <v/>
      </c>
      <c r="AK613" s="52" t="n">
        <v>143657</v>
      </c>
      <c r="AL613" s="52">
        <f>$AJ613*$AK613</f>
        <v/>
      </c>
      <c r="AM613" s="52">
        <f>$AI613*$AK613</f>
        <v/>
      </c>
      <c r="AN613" s="39" t="n"/>
      <c r="AO613" s="39" t="n"/>
    </row>
    <row r="614">
      <c r="A614" s="5" t="inlineStr">
        <is>
          <t>3001224</t>
        </is>
      </c>
      <c r="B614" s="5" t="inlineStr">
        <is>
          <t>BOTAS CAÑA ALTA IMPERMEABLE TERM. T45</t>
        </is>
      </c>
      <c r="C614" s="5" t="n"/>
      <c r="D614" s="5" t="inlineStr">
        <is>
          <t>INDU</t>
        </is>
      </c>
      <c r="E614" s="5" t="inlineStr">
        <is>
          <t>ZUNI</t>
        </is>
      </c>
      <c r="F614" s="5" t="inlineStr">
        <is>
          <t>1120</t>
        </is>
      </c>
      <c r="G614" s="5" t="inlineStr">
        <is>
          <t>2040</t>
        </is>
      </c>
      <c r="H614" s="5" t="inlineStr">
        <is>
          <t>C/U</t>
        </is>
      </c>
      <c r="I614" s="6" t="n">
        <v>2</v>
      </c>
      <c r="J614" s="6" t="n">
        <v>0</v>
      </c>
      <c r="K614" s="5" t="inlineStr">
        <is>
          <t>ARS</t>
        </is>
      </c>
      <c r="L614" s="48" t="n">
        <v>0</v>
      </c>
      <c r="M614" s="48" t="n">
        <v>404397.5</v>
      </c>
      <c r="N614" s="5">
        <f>IFERROR(VLOOKUP(E614,[1]Total!$D$1:$M$446,10,0),0)</f>
        <v/>
      </c>
      <c r="O614" s="11">
        <f>M614/SUM($M$2:$M$679)</f>
        <v/>
      </c>
      <c r="P614" s="49">
        <f>IFERROR(M614/I614,0)</f>
        <v/>
      </c>
      <c r="Q614" s="50" t="n"/>
      <c r="R614" s="8">
        <f>I614-Q614</f>
        <v/>
      </c>
      <c r="S614" s="49">
        <f>$AK614*R614</f>
        <v/>
      </c>
      <c r="U614" s="39" t="inlineStr">
        <is>
          <t>Stock SAP</t>
        </is>
      </c>
      <c r="V614" s="39" t="inlineStr">
        <is>
          <t>Uniformes</t>
        </is>
      </c>
      <c r="W614" s="39" t="inlineStr">
        <is>
          <t>Fuera del alcance</t>
        </is>
      </c>
      <c r="X614" s="39" t="n"/>
      <c r="Y614" s="39" t="inlineStr">
        <is>
          <t>No aplica: uniformes, clasificación que el inventario físico de Farmacia no releva</t>
        </is>
      </c>
      <c r="Z614" s="40" t="inlineStr">
        <is>
          <t>Fuera del alcance del inventario físico</t>
        </is>
      </c>
      <c r="AA614" s="39" t="n"/>
      <c r="AB614" s="39" t="n"/>
      <c r="AC614" s="39" t="n"/>
      <c r="AD614" s="39" t="n"/>
      <c r="AE614" s="39" t="n"/>
      <c r="AF614" s="39" t="n"/>
      <c r="AG614" s="39" t="n"/>
      <c r="AH614" s="51" t="n">
        <v>2</v>
      </c>
      <c r="AI614" s="51">
        <f>Q614</f>
        <v/>
      </c>
      <c r="AJ614" s="51">
        <f>$AH614-$AI614</f>
        <v/>
      </c>
      <c r="AK614" s="52" t="n">
        <v>202198.75</v>
      </c>
      <c r="AL614" s="52">
        <f>$AJ614*$AK614</f>
        <v/>
      </c>
      <c r="AM614" s="52">
        <f>$AI614*$AK614</f>
        <v/>
      </c>
      <c r="AN614" s="39" t="n"/>
      <c r="AO614" s="39" t="n"/>
    </row>
    <row r="615">
      <c r="A615" s="5" t="inlineStr">
        <is>
          <t>3001336</t>
        </is>
      </c>
      <c r="B615" s="5" t="inlineStr">
        <is>
          <t>CAMPERA ALTA MONTAÑA XL</t>
        </is>
      </c>
      <c r="C615" s="5" t="n"/>
      <c r="D615" s="5" t="inlineStr">
        <is>
          <t>INDU</t>
        </is>
      </c>
      <c r="E615" s="5" t="inlineStr">
        <is>
          <t>ZUNI</t>
        </is>
      </c>
      <c r="F615" s="5" t="inlineStr">
        <is>
          <t>1120</t>
        </is>
      </c>
      <c r="G615" s="5" t="inlineStr">
        <is>
          <t>2040</t>
        </is>
      </c>
      <c r="H615" s="5" t="inlineStr">
        <is>
          <t>C/U</t>
        </is>
      </c>
      <c r="I615" s="6" t="n">
        <v>2</v>
      </c>
      <c r="J615" s="6" t="n">
        <v>0</v>
      </c>
      <c r="K615" s="5" t="inlineStr">
        <is>
          <t>ARS</t>
        </is>
      </c>
      <c r="L615" s="48" t="n">
        <v>0</v>
      </c>
      <c r="M615" s="48" t="n">
        <v>214837</v>
      </c>
      <c r="N615" s="5">
        <f>IFERROR(VLOOKUP(E615,[1]Total!$D$1:$M$446,10,0),0)</f>
        <v/>
      </c>
      <c r="O615" s="11">
        <f>M615/SUM($M$2:$M$679)</f>
        <v/>
      </c>
      <c r="P615" s="49">
        <f>IFERROR(M615/I615,0)</f>
        <v/>
      </c>
      <c r="Q615" s="50" t="n"/>
      <c r="R615" s="8">
        <f>I615-Q615</f>
        <v/>
      </c>
      <c r="S615" s="49">
        <f>$AK615*R615</f>
        <v/>
      </c>
      <c r="U615" s="39" t="inlineStr">
        <is>
          <t>Stock SAP</t>
        </is>
      </c>
      <c r="V615" s="39" t="inlineStr">
        <is>
          <t>Uniformes</t>
        </is>
      </c>
      <c r="W615" s="39" t="inlineStr">
        <is>
          <t>Fuera del alcance</t>
        </is>
      </c>
      <c r="X615" s="39" t="n"/>
      <c r="Y615" s="39" t="inlineStr">
        <is>
          <t>No aplica: uniformes, clasificación que el inventario físico de Farmacia no releva</t>
        </is>
      </c>
      <c r="Z615" s="40" t="inlineStr">
        <is>
          <t>Fuera del alcance del inventario físico</t>
        </is>
      </c>
      <c r="AA615" s="39" t="n"/>
      <c r="AB615" s="39" t="n"/>
      <c r="AC615" s="39" t="n"/>
      <c r="AD615" s="39" t="n"/>
      <c r="AE615" s="39" t="n"/>
      <c r="AF615" s="39" t="n"/>
      <c r="AG615" s="39" t="n"/>
      <c r="AH615" s="51" t="n">
        <v>2</v>
      </c>
      <c r="AI615" s="51">
        <f>Q615</f>
        <v/>
      </c>
      <c r="AJ615" s="51">
        <f>$AH615-$AI615</f>
        <v/>
      </c>
      <c r="AK615" s="52" t="n">
        <v>107418.5</v>
      </c>
      <c r="AL615" s="52">
        <f>$AJ615*$AK615</f>
        <v/>
      </c>
      <c r="AM615" s="52">
        <f>$AI615*$AK615</f>
        <v/>
      </c>
      <c r="AN615" s="39" t="n"/>
      <c r="AO615" s="39" t="n"/>
    </row>
    <row r="616">
      <c r="A616" s="5" t="inlineStr">
        <is>
          <t>3001344</t>
        </is>
      </c>
      <c r="B616" s="5" t="inlineStr">
        <is>
          <t>PANTALON IMPERMEABLE XXL</t>
        </is>
      </c>
      <c r="C616" s="5" t="n"/>
      <c r="D616" s="5" t="inlineStr">
        <is>
          <t>INDU</t>
        </is>
      </c>
      <c r="E616" s="5" t="inlineStr">
        <is>
          <t>ZUNI</t>
        </is>
      </c>
      <c r="F616" s="5" t="inlineStr">
        <is>
          <t>1120</t>
        </is>
      </c>
      <c r="G616" s="5" t="inlineStr">
        <is>
          <t>2040</t>
        </is>
      </c>
      <c r="H616" s="5" t="inlineStr">
        <is>
          <t>C/U</t>
        </is>
      </c>
      <c r="I616" s="6" t="n">
        <v>2</v>
      </c>
      <c r="J616" s="6" t="n">
        <v>0</v>
      </c>
      <c r="K616" s="5" t="inlineStr">
        <is>
          <t>ARS</t>
        </is>
      </c>
      <c r="L616" s="48" t="n">
        <v>0</v>
      </c>
      <c r="M616" s="48" t="n">
        <v>156773.93</v>
      </c>
      <c r="N616" s="5">
        <f>IFERROR(VLOOKUP(E616,[1]Total!$D$1:$M$446,10,0),0)</f>
        <v/>
      </c>
      <c r="O616" s="11">
        <f>M616/SUM($M$2:$M$679)</f>
        <v/>
      </c>
      <c r="P616" s="49">
        <f>IFERROR(M616/I616,0)</f>
        <v/>
      </c>
      <c r="Q616" s="50" t="n"/>
      <c r="R616" s="8">
        <f>I616-Q616</f>
        <v/>
      </c>
      <c r="S616" s="49">
        <f>$AK616*R616</f>
        <v/>
      </c>
      <c r="U616" s="39" t="inlineStr">
        <is>
          <t>Stock SAP</t>
        </is>
      </c>
      <c r="V616" s="39" t="inlineStr">
        <is>
          <t>Uniformes</t>
        </is>
      </c>
      <c r="W616" s="39" t="inlineStr">
        <is>
          <t>Fuera del alcance</t>
        </is>
      </c>
      <c r="X616" s="39" t="n"/>
      <c r="Y616" s="39" t="inlineStr">
        <is>
          <t>No aplica: uniformes, clasificación que el inventario físico de Farmacia no releva</t>
        </is>
      </c>
      <c r="Z616" s="40" t="inlineStr">
        <is>
          <t>Fuera del alcance del inventario físico</t>
        </is>
      </c>
      <c r="AA616" s="39" t="n"/>
      <c r="AB616" s="39" t="n"/>
      <c r="AC616" s="39" t="n"/>
      <c r="AD616" s="39" t="n"/>
      <c r="AE616" s="39" t="n"/>
      <c r="AF616" s="39" t="n"/>
      <c r="AG616" s="39" t="n"/>
      <c r="AH616" s="51" t="n">
        <v>2</v>
      </c>
      <c r="AI616" s="51">
        <f>Q616</f>
        <v/>
      </c>
      <c r="AJ616" s="51">
        <f>$AH616-$AI616</f>
        <v/>
      </c>
      <c r="AK616" s="52" t="n">
        <v>78386.965</v>
      </c>
      <c r="AL616" s="52">
        <f>$AJ616*$AK616</f>
        <v/>
      </c>
      <c r="AM616" s="52">
        <f>$AI616*$AK616</f>
        <v/>
      </c>
      <c r="AN616" s="39" t="n"/>
      <c r="AO616" s="39" t="n"/>
    </row>
    <row r="617">
      <c r="A617" s="5" t="inlineStr">
        <is>
          <t>3001464</t>
        </is>
      </c>
      <c r="B617" s="5" t="inlineStr">
        <is>
          <t>CONJUNTO PRIMERA PIEL XXL</t>
        </is>
      </c>
      <c r="C617" s="5" t="n"/>
      <c r="D617" s="5" t="inlineStr">
        <is>
          <t>INDU</t>
        </is>
      </c>
      <c r="E617" s="5" t="inlineStr">
        <is>
          <t>ZUNI</t>
        </is>
      </c>
      <c r="F617" s="5" t="inlineStr">
        <is>
          <t>1120</t>
        </is>
      </c>
      <c r="G617" s="5" t="inlineStr">
        <is>
          <t>2040</t>
        </is>
      </c>
      <c r="H617" s="5" t="inlineStr">
        <is>
          <t>C/U</t>
        </is>
      </c>
      <c r="I617" s="6" t="n">
        <v>2</v>
      </c>
      <c r="J617" s="6" t="n">
        <v>0</v>
      </c>
      <c r="K617" s="5" t="inlineStr">
        <is>
          <t>ARS</t>
        </is>
      </c>
      <c r="L617" s="48" t="n">
        <v>0</v>
      </c>
      <c r="M617" s="48" t="n">
        <v>44544.52</v>
      </c>
      <c r="N617" s="5">
        <f>IFERROR(VLOOKUP(E617,[1]Total!$D$1:$M$446,10,0),0)</f>
        <v/>
      </c>
      <c r="O617" s="11">
        <f>M617/SUM($M$2:$M$679)</f>
        <v/>
      </c>
      <c r="P617" s="49">
        <f>IFERROR(M617/I617,0)</f>
        <v/>
      </c>
      <c r="Q617" s="50" t="n"/>
      <c r="R617" s="8">
        <f>I617-Q617</f>
        <v/>
      </c>
      <c r="S617" s="49">
        <f>$AK617*R617</f>
        <v/>
      </c>
      <c r="U617" s="39" t="inlineStr">
        <is>
          <t>Stock SAP</t>
        </is>
      </c>
      <c r="V617" s="39" t="inlineStr">
        <is>
          <t>Uniformes</t>
        </is>
      </c>
      <c r="W617" s="39" t="inlineStr">
        <is>
          <t>Fuera del alcance</t>
        </is>
      </c>
      <c r="X617" s="39" t="n"/>
      <c r="Y617" s="39" t="inlineStr">
        <is>
          <t>No aplica: uniformes, clasificación que el inventario físico de Farmacia no releva</t>
        </is>
      </c>
      <c r="Z617" s="40" t="inlineStr">
        <is>
          <t>Fuera del alcance del inventario físico</t>
        </is>
      </c>
      <c r="AA617" s="39" t="n"/>
      <c r="AB617" s="39" t="n"/>
      <c r="AC617" s="39" t="n"/>
      <c r="AD617" s="39" t="n"/>
      <c r="AE617" s="39" t="n"/>
      <c r="AF617" s="39" t="n"/>
      <c r="AG617" s="39" t="n"/>
      <c r="AH617" s="51" t="n">
        <v>2</v>
      </c>
      <c r="AI617" s="51">
        <f>Q617</f>
        <v/>
      </c>
      <c r="AJ617" s="51">
        <f>$AH617-$AI617</f>
        <v/>
      </c>
      <c r="AK617" s="52" t="n">
        <v>22272.26</v>
      </c>
      <c r="AL617" s="52">
        <f>$AJ617*$AK617</f>
        <v/>
      </c>
      <c r="AM617" s="52">
        <f>$AI617*$AK617</f>
        <v/>
      </c>
      <c r="AN617" s="39" t="n"/>
      <c r="AO617" s="39" t="n"/>
    </row>
    <row r="618">
      <c r="A618" s="5" t="inlineStr">
        <is>
          <t>3001467</t>
        </is>
      </c>
      <c r="B618" s="5" t="inlineStr">
        <is>
          <t>CHALECO REFLECTIVO L</t>
        </is>
      </c>
      <c r="C618" s="5" t="n"/>
      <c r="D618" s="5" t="inlineStr">
        <is>
          <t>INDU</t>
        </is>
      </c>
      <c r="E618" s="5" t="inlineStr">
        <is>
          <t>ZUNI</t>
        </is>
      </c>
      <c r="F618" s="5" t="inlineStr">
        <is>
          <t>1120</t>
        </is>
      </c>
      <c r="G618" s="5" t="inlineStr">
        <is>
          <t>2040</t>
        </is>
      </c>
      <c r="H618" s="5" t="inlineStr">
        <is>
          <t>C/U</t>
        </is>
      </c>
      <c r="I618" s="6" t="n">
        <v>2</v>
      </c>
      <c r="J618" s="6" t="n">
        <v>0</v>
      </c>
      <c r="K618" s="5" t="inlineStr">
        <is>
          <t>ARS</t>
        </is>
      </c>
      <c r="L618" s="48" t="n">
        <v>0</v>
      </c>
      <c r="M618" s="48" t="n">
        <v>50878.38</v>
      </c>
      <c r="N618" s="5">
        <f>IFERROR(VLOOKUP(E618,[1]Total!$D$1:$M$446,10,0),0)</f>
        <v/>
      </c>
      <c r="O618" s="11">
        <f>M618/SUM($M$2:$M$679)</f>
        <v/>
      </c>
      <c r="P618" s="49">
        <f>IFERROR(M618/I618,0)</f>
        <v/>
      </c>
      <c r="Q618" s="50" t="n"/>
      <c r="R618" s="8">
        <f>I618-Q618</f>
        <v/>
      </c>
      <c r="S618" s="49">
        <f>$AK618*R618</f>
        <v/>
      </c>
      <c r="U618" s="39" t="inlineStr">
        <is>
          <t>Stock SAP</t>
        </is>
      </c>
      <c r="V618" s="39" t="inlineStr">
        <is>
          <t>Uniformes</t>
        </is>
      </c>
      <c r="W618" s="39" t="inlineStr">
        <is>
          <t>Fuera del alcance</t>
        </is>
      </c>
      <c r="X618" s="39" t="n"/>
      <c r="Y618" s="39" t="inlineStr">
        <is>
          <t>No aplica: uniformes, clasificación que el inventario físico de Farmacia no releva</t>
        </is>
      </c>
      <c r="Z618" s="40" t="inlineStr">
        <is>
          <t>Fuera del alcance del inventario físico</t>
        </is>
      </c>
      <c r="AA618" s="39" t="n"/>
      <c r="AB618" s="39" t="n"/>
      <c r="AC618" s="39" t="n"/>
      <c r="AD618" s="39" t="n"/>
      <c r="AE618" s="39" t="n"/>
      <c r="AF618" s="39" t="n"/>
      <c r="AG618" s="39" t="n"/>
      <c r="AH618" s="51" t="n">
        <v>2</v>
      </c>
      <c r="AI618" s="51">
        <f>Q618</f>
        <v/>
      </c>
      <c r="AJ618" s="51">
        <f>$AH618-$AI618</f>
        <v/>
      </c>
      <c r="AK618" s="52" t="n">
        <v>25439.19</v>
      </c>
      <c r="AL618" s="52">
        <f>$AJ618*$AK618</f>
        <v/>
      </c>
      <c r="AM618" s="52">
        <f>$AI618*$AK618</f>
        <v/>
      </c>
      <c r="AN618" s="39" t="n"/>
      <c r="AO618" s="39" t="n"/>
    </row>
    <row r="619">
      <c r="A619" s="5" t="inlineStr">
        <is>
          <t>3001468</t>
        </is>
      </c>
      <c r="B619" s="5" t="inlineStr">
        <is>
          <t>CHALECO REFLECTIVO XL</t>
        </is>
      </c>
      <c r="C619" s="5" t="n"/>
      <c r="D619" s="5" t="inlineStr">
        <is>
          <t>INDU</t>
        </is>
      </c>
      <c r="E619" s="5" t="inlineStr">
        <is>
          <t>ZUNI</t>
        </is>
      </c>
      <c r="F619" s="5" t="inlineStr">
        <is>
          <t>1120</t>
        </is>
      </c>
      <c r="G619" s="5" t="inlineStr">
        <is>
          <t>2040</t>
        </is>
      </c>
      <c r="H619" s="5" t="inlineStr">
        <is>
          <t>C/U</t>
        </is>
      </c>
      <c r="I619" s="6" t="n">
        <v>2</v>
      </c>
      <c r="J619" s="6" t="n">
        <v>0</v>
      </c>
      <c r="K619" s="5" t="inlineStr">
        <is>
          <t>ARS</t>
        </is>
      </c>
      <c r="L619" s="48" t="n">
        <v>0</v>
      </c>
      <c r="M619" s="48" t="n">
        <v>55673.59</v>
      </c>
      <c r="N619" s="5">
        <f>IFERROR(VLOOKUP(E619,[1]Total!$D$1:$M$446,10,0),0)</f>
        <v/>
      </c>
      <c r="O619" s="11">
        <f>M619/SUM($M$2:$M$679)</f>
        <v/>
      </c>
      <c r="P619" s="49">
        <f>IFERROR(M619/I619,0)</f>
        <v/>
      </c>
      <c r="Q619" s="50" t="n"/>
      <c r="R619" s="8">
        <f>I619-Q619</f>
        <v/>
      </c>
      <c r="S619" s="49">
        <f>$AK619*R619</f>
        <v/>
      </c>
      <c r="U619" s="39" t="inlineStr">
        <is>
          <t>Stock SAP</t>
        </is>
      </c>
      <c r="V619" s="39" t="inlineStr">
        <is>
          <t>Uniformes</t>
        </is>
      </c>
      <c r="W619" s="39" t="inlineStr">
        <is>
          <t>Fuera del alcance</t>
        </is>
      </c>
      <c r="X619" s="39" t="n"/>
      <c r="Y619" s="39" t="inlineStr">
        <is>
          <t>No aplica: uniformes, clasificación que el inventario físico de Farmacia no releva</t>
        </is>
      </c>
      <c r="Z619" s="40" t="inlineStr">
        <is>
          <t>Fuera del alcance del inventario físico</t>
        </is>
      </c>
      <c r="AA619" s="39" t="n"/>
      <c r="AB619" s="39" t="n"/>
      <c r="AC619" s="39" t="n"/>
      <c r="AD619" s="39" t="n"/>
      <c r="AE619" s="39" t="n"/>
      <c r="AF619" s="39" t="n"/>
      <c r="AG619" s="39" t="n"/>
      <c r="AH619" s="51" t="n">
        <v>2</v>
      </c>
      <c r="AI619" s="51">
        <f>Q619</f>
        <v/>
      </c>
      <c r="AJ619" s="51">
        <f>$AH619-$AI619</f>
        <v/>
      </c>
      <c r="AK619" s="52" t="n">
        <v>27836.795</v>
      </c>
      <c r="AL619" s="52">
        <f>$AJ619*$AK619</f>
        <v/>
      </c>
      <c r="AM619" s="52">
        <f>$AI619*$AK619</f>
        <v/>
      </c>
      <c r="AN619" s="39" t="n"/>
      <c r="AO619" s="39" t="n"/>
    </row>
    <row r="620">
      <c r="A620" s="5" t="inlineStr">
        <is>
          <t>3002058</t>
        </is>
      </c>
      <c r="B620" s="5" t="inlineStr">
        <is>
          <t>CAMPERA ALTA MONTAÑA XXL GEO GORETEX</t>
        </is>
      </c>
      <c r="C620" s="5" t="n"/>
      <c r="D620" s="5" t="inlineStr">
        <is>
          <t>INDU</t>
        </is>
      </c>
      <c r="E620" s="5" t="inlineStr">
        <is>
          <t>ZUNI</t>
        </is>
      </c>
      <c r="F620" s="5" t="inlineStr">
        <is>
          <t>1120</t>
        </is>
      </c>
      <c r="G620" s="5" t="inlineStr">
        <is>
          <t>2040</t>
        </is>
      </c>
      <c r="H620" s="5" t="inlineStr">
        <is>
          <t>C/U</t>
        </is>
      </c>
      <c r="I620" s="6" t="n">
        <v>2</v>
      </c>
      <c r="J620" s="6" t="n">
        <v>0</v>
      </c>
      <c r="K620" s="5" t="inlineStr">
        <is>
          <t>ARS</t>
        </is>
      </c>
      <c r="L620" s="48" t="n">
        <v>0</v>
      </c>
      <c r="M620" s="48" t="n">
        <v>861659.28</v>
      </c>
      <c r="N620" s="5">
        <f>IFERROR(VLOOKUP(E620,[1]Total!$D$1:$M$446,10,0),0)</f>
        <v/>
      </c>
      <c r="O620" s="11">
        <f>M620/SUM($M$2:$M$679)</f>
        <v/>
      </c>
      <c r="P620" s="49">
        <f>IFERROR(M620/I620,0)</f>
        <v/>
      </c>
      <c r="Q620" s="50" t="n"/>
      <c r="R620" s="8">
        <f>I620-Q620</f>
        <v/>
      </c>
      <c r="S620" s="49">
        <f>$AK620*R620</f>
        <v/>
      </c>
      <c r="U620" s="39" t="inlineStr">
        <is>
          <t>Stock SAP</t>
        </is>
      </c>
      <c r="V620" s="39" t="inlineStr">
        <is>
          <t>Uniformes</t>
        </is>
      </c>
      <c r="W620" s="39" t="inlineStr">
        <is>
          <t>Fuera del alcance</t>
        </is>
      </c>
      <c r="X620" s="39" t="n"/>
      <c r="Y620" s="39" t="inlineStr">
        <is>
          <t>No aplica: uniformes, clasificación que el inventario físico de Farmacia no releva</t>
        </is>
      </c>
      <c r="Z620" s="40" t="inlineStr">
        <is>
          <t>Fuera del alcance del inventario físico</t>
        </is>
      </c>
      <c r="AA620" s="39" t="n"/>
      <c r="AB620" s="39" t="n"/>
      <c r="AC620" s="39" t="n"/>
      <c r="AD620" s="39" t="n"/>
      <c r="AE620" s="39" t="n"/>
      <c r="AF620" s="39" t="n"/>
      <c r="AG620" s="39" t="n"/>
      <c r="AH620" s="51" t="n">
        <v>2</v>
      </c>
      <c r="AI620" s="51">
        <f>Q620</f>
        <v/>
      </c>
      <c r="AJ620" s="51">
        <f>$AH620-$AI620</f>
        <v/>
      </c>
      <c r="AK620" s="52" t="n">
        <v>430829.64</v>
      </c>
      <c r="AL620" s="52">
        <f>$AJ620*$AK620</f>
        <v/>
      </c>
      <c r="AM620" s="52">
        <f>$AI620*$AK620</f>
        <v/>
      </c>
      <c r="AN620" s="39" t="n"/>
      <c r="AO620" s="39" t="n"/>
    </row>
    <row r="621">
      <c r="A621" s="5" t="inlineStr">
        <is>
          <t>3002072</t>
        </is>
      </c>
      <c r="B621" s="5" t="inlineStr">
        <is>
          <t>JARDINERO XXL GEO GORETEX</t>
        </is>
      </c>
      <c r="C621" s="5" t="n"/>
      <c r="D621" s="5" t="inlineStr">
        <is>
          <t>INDU</t>
        </is>
      </c>
      <c r="E621" s="5" t="inlineStr">
        <is>
          <t>ZUNI</t>
        </is>
      </c>
      <c r="F621" s="5" t="inlineStr">
        <is>
          <t>1120</t>
        </is>
      </c>
      <c r="G621" s="5" t="inlineStr">
        <is>
          <t>2040</t>
        </is>
      </c>
      <c r="H621" s="5" t="inlineStr">
        <is>
          <t>C/U</t>
        </is>
      </c>
      <c r="I621" s="6" t="n">
        <v>2</v>
      </c>
      <c r="J621" s="6" t="n">
        <v>0</v>
      </c>
      <c r="K621" s="5" t="inlineStr">
        <is>
          <t>ARS</t>
        </is>
      </c>
      <c r="L621" s="48" t="n">
        <v>0</v>
      </c>
      <c r="M621" s="48" t="n">
        <v>706033.12</v>
      </c>
      <c r="N621" s="5">
        <f>IFERROR(VLOOKUP(E621,[1]Total!$D$1:$M$446,10,0),0)</f>
        <v/>
      </c>
      <c r="O621" s="11">
        <f>M621/SUM($M$2:$M$679)</f>
        <v/>
      </c>
      <c r="P621" s="49">
        <f>IFERROR(M621/I621,0)</f>
        <v/>
      </c>
      <c r="Q621" s="50" t="n"/>
      <c r="R621" s="8">
        <f>I621-Q621</f>
        <v/>
      </c>
      <c r="S621" s="49">
        <f>$AK621*R621</f>
        <v/>
      </c>
      <c r="U621" s="39" t="inlineStr">
        <is>
          <t>Stock SAP</t>
        </is>
      </c>
      <c r="V621" s="39" t="inlineStr">
        <is>
          <t>Uniformes</t>
        </is>
      </c>
      <c r="W621" s="39" t="inlineStr">
        <is>
          <t>Fuera del alcance</t>
        </is>
      </c>
      <c r="X621" s="39" t="n"/>
      <c r="Y621" s="39" t="inlineStr">
        <is>
          <t>No aplica: uniformes, clasificación que el inventario físico de Farmacia no releva</t>
        </is>
      </c>
      <c r="Z621" s="40" t="inlineStr">
        <is>
          <t>Fuera del alcance del inventario físico</t>
        </is>
      </c>
      <c r="AA621" s="39" t="n"/>
      <c r="AB621" s="39" t="n"/>
      <c r="AC621" s="39" t="n"/>
      <c r="AD621" s="39" t="n"/>
      <c r="AE621" s="39" t="n"/>
      <c r="AF621" s="39" t="n"/>
      <c r="AG621" s="39" t="n"/>
      <c r="AH621" s="51" t="n">
        <v>2</v>
      </c>
      <c r="AI621" s="51">
        <f>Q621</f>
        <v/>
      </c>
      <c r="AJ621" s="51">
        <f>$AH621-$AI621</f>
        <v/>
      </c>
      <c r="AK621" s="52" t="n">
        <v>353016.56</v>
      </c>
      <c r="AL621" s="52">
        <f>$AJ621*$AK621</f>
        <v/>
      </c>
      <c r="AM621" s="52">
        <f>$AI621*$AK621</f>
        <v/>
      </c>
      <c r="AN621" s="39" t="n"/>
      <c r="AO621" s="39" t="n"/>
    </row>
    <row r="622">
      <c r="A622" s="5" t="inlineStr">
        <is>
          <t>3002078</t>
        </is>
      </c>
      <c r="B622" s="5" t="inlineStr">
        <is>
          <t>CAMPERA POLARTEC QUEHUAR 8 PRO TXXL</t>
        </is>
      </c>
      <c r="C622" s="5" t="n"/>
      <c r="D622" s="5" t="inlineStr">
        <is>
          <t>INDU</t>
        </is>
      </c>
      <c r="E622" s="5" t="inlineStr">
        <is>
          <t>ZUNI</t>
        </is>
      </c>
      <c r="F622" s="5" t="inlineStr">
        <is>
          <t>1120</t>
        </is>
      </c>
      <c r="G622" s="5" t="inlineStr">
        <is>
          <t>2040</t>
        </is>
      </c>
      <c r="H622" s="5" t="inlineStr">
        <is>
          <t>C/U</t>
        </is>
      </c>
      <c r="I622" s="6" t="n">
        <v>2</v>
      </c>
      <c r="J622" s="6" t="n">
        <v>0</v>
      </c>
      <c r="K622" s="5" t="inlineStr">
        <is>
          <t>ARS</t>
        </is>
      </c>
      <c r="L622" s="48" t="n">
        <v>0</v>
      </c>
      <c r="M622" s="48" t="n">
        <v>267090.4</v>
      </c>
      <c r="N622" s="5">
        <f>IFERROR(VLOOKUP(E622,[1]Total!$D$1:$M$446,10,0),0)</f>
        <v/>
      </c>
      <c r="O622" s="11">
        <f>M622/SUM($M$2:$M$679)</f>
        <v/>
      </c>
      <c r="P622" s="49">
        <f>IFERROR(M622/I622,0)</f>
        <v/>
      </c>
      <c r="Q622" s="50" t="n"/>
      <c r="R622" s="8">
        <f>I622-Q622</f>
        <v/>
      </c>
      <c r="S622" s="49">
        <f>$AK622*R622</f>
        <v/>
      </c>
      <c r="U622" s="39" t="inlineStr">
        <is>
          <t>Stock SAP</t>
        </is>
      </c>
      <c r="V622" s="39" t="inlineStr">
        <is>
          <t>Uniformes</t>
        </is>
      </c>
      <c r="W622" s="39" t="inlineStr">
        <is>
          <t>Fuera del alcance</t>
        </is>
      </c>
      <c r="X622" s="39" t="n"/>
      <c r="Y622" s="39" t="inlineStr">
        <is>
          <t>No aplica: uniformes, clasificación que el inventario físico de Farmacia no releva</t>
        </is>
      </c>
      <c r="Z622" s="40" t="inlineStr">
        <is>
          <t>Fuera del alcance del inventario físico</t>
        </is>
      </c>
      <c r="AA622" s="39" t="n"/>
      <c r="AB622" s="39" t="n"/>
      <c r="AC622" s="39" t="n"/>
      <c r="AD622" s="39" t="n"/>
      <c r="AE622" s="39" t="n"/>
      <c r="AF622" s="39" t="n"/>
      <c r="AG622" s="39" t="n"/>
      <c r="AH622" s="51" t="n">
        <v>2</v>
      </c>
      <c r="AI622" s="51">
        <f>Q622</f>
        <v/>
      </c>
      <c r="AJ622" s="51">
        <f>$AH622-$AI622</f>
        <v/>
      </c>
      <c r="AK622" s="52" t="n">
        <v>133545.2</v>
      </c>
      <c r="AL622" s="52">
        <f>$AJ622*$AK622</f>
        <v/>
      </c>
      <c r="AM622" s="52">
        <f>$AI622*$AK622</f>
        <v/>
      </c>
      <c r="AN622" s="39" t="n"/>
      <c r="AO622" s="39" t="n"/>
    </row>
    <row r="623">
      <c r="A623" s="5" t="inlineStr">
        <is>
          <t>1000013</t>
        </is>
      </c>
      <c r="B623" s="5" t="inlineStr">
        <is>
          <t>NITROGLICERINA 25 MG AMPOLLA</t>
        </is>
      </c>
      <c r="C623" s="5" t="inlineStr">
        <is>
          <t>48092</t>
        </is>
      </c>
      <c r="D623" s="5" t="inlineStr">
        <is>
          <t>033</t>
        </is>
      </c>
      <c r="E623" s="5" t="inlineStr">
        <is>
          <t>ZMED</t>
        </is>
      </c>
      <c r="F623" s="5" t="inlineStr">
        <is>
          <t>1120</t>
        </is>
      </c>
      <c r="G623" s="5" t="inlineStr">
        <is>
          <t>2021</t>
        </is>
      </c>
      <c r="H623" s="5" t="inlineStr">
        <is>
          <t>C/U</t>
        </is>
      </c>
      <c r="I623" s="6" t="n">
        <v>1</v>
      </c>
      <c r="J623" s="6" t="n">
        <v>0</v>
      </c>
      <c r="K623" s="5" t="inlineStr">
        <is>
          <t>ARS</t>
        </is>
      </c>
      <c r="L623" s="48" t="n">
        <v>0</v>
      </c>
      <c r="M623" s="48" t="n">
        <v>2293.81</v>
      </c>
      <c r="N623" s="5">
        <f>IFERROR(VLOOKUP(E623,[1]Total!$D$1:$M$446,10,0),0)</f>
        <v/>
      </c>
      <c r="O623" s="11">
        <f>M623/SUM($M$2:$M$679)</f>
        <v/>
      </c>
      <c r="P623" s="49">
        <f>IFERROR(M623/I623,0)</f>
        <v/>
      </c>
      <c r="Q623" s="50" t="n"/>
      <c r="R623" s="8">
        <f>I623-Q623</f>
        <v/>
      </c>
      <c r="S623" s="49">
        <f>$AK623*R623</f>
        <v/>
      </c>
      <c r="U623" s="39" t="inlineStr">
        <is>
          <t>Stock SAP</t>
        </is>
      </c>
      <c r="V623" s="39" t="inlineStr">
        <is>
          <t>Medicamentos</t>
        </is>
      </c>
      <c r="W623" s="39" t="inlineStr">
        <is>
          <t>Dentro del alcance</t>
        </is>
      </c>
      <c r="X623" s="38" t="inlineStr">
        <is>
          <t>Baja</t>
        </is>
      </c>
      <c r="Y623" s="39" t="inlineStr">
        <is>
          <t>Homologado – confianza Baja – pendiente de validación</t>
        </is>
      </c>
      <c r="Z623" s="38" t="inlineStr">
        <is>
          <t>Dar de baja en SAP</t>
        </is>
      </c>
      <c r="AA623" s="39" t="inlineStr">
        <is>
          <t>MED143</t>
        </is>
      </c>
      <c r="AB623" s="39" t="inlineStr">
        <is>
          <t>Nitroglicerina 5mg/ml Amp x 5 ml</t>
        </is>
      </c>
      <c r="AC623" s="39" t="inlineStr">
        <is>
          <t>Cruce por nomenclatura SAP</t>
        </is>
      </c>
      <c r="AD623" s="39" t="inlineStr">
        <is>
          <t>No</t>
        </is>
      </c>
      <c r="AE623" s="39" t="n"/>
      <c r="AF623" s="39" t="inlineStr">
        <is>
          <t>Sí</t>
        </is>
      </c>
      <c r="AG623" s="39" t="n"/>
      <c r="AH623" s="51" t="n"/>
      <c r="AI623" s="51" t="n"/>
      <c r="AJ623" s="51" t="n"/>
      <c r="AK623" s="52" t="n">
        <v>2293.805675675676</v>
      </c>
      <c r="AL623" s="52" t="n"/>
      <c r="AM623" s="52" t="n"/>
      <c r="AN623" s="39" t="n"/>
      <c r="AO623" s="39" t="inlineStr">
        <is>
          <t>La cantidad física del material se imputó en la fila 276 (primera fila del material). Cruce por nomenclatura: dosis/presentación distinta (5MG, 5ML vs 25MG); similitud 0.64. El material ocupa 3 filas en la hoja 1120 SJ (lote/almacén). La cantidad SAP y la física de esta vista son el total del material.</t>
        </is>
      </c>
    </row>
    <row r="624">
      <c r="A624" s="5" t="inlineStr">
        <is>
          <t>1000017</t>
        </is>
      </c>
      <c r="B624" s="5" t="inlineStr">
        <is>
          <t>ALCOHOL AL 70% X 1000ML</t>
        </is>
      </c>
      <c r="C624" s="5" t="inlineStr">
        <is>
          <t>5624</t>
        </is>
      </c>
      <c r="D624" s="5" t="inlineStr">
        <is>
          <t>033</t>
        </is>
      </c>
      <c r="E624" s="5" t="inlineStr">
        <is>
          <t>ZMED</t>
        </is>
      </c>
      <c r="F624" s="5" t="inlineStr">
        <is>
          <t>1120</t>
        </is>
      </c>
      <c r="G624" s="5" t="inlineStr">
        <is>
          <t>2021</t>
        </is>
      </c>
      <c r="H624" s="5" t="inlineStr">
        <is>
          <t>C/U</t>
        </is>
      </c>
      <c r="I624" s="6" t="n">
        <v>1</v>
      </c>
      <c r="J624" s="6" t="n">
        <v>0</v>
      </c>
      <c r="K624" s="5" t="inlineStr">
        <is>
          <t>ARS</t>
        </is>
      </c>
      <c r="L624" s="48" t="n">
        <v>0</v>
      </c>
      <c r="M624" s="48" t="n">
        <v>2977.73</v>
      </c>
      <c r="N624" s="5">
        <f>IFERROR(VLOOKUP(E624,[1]Total!$D$1:$M$446,10,0),0)</f>
        <v/>
      </c>
      <c r="O624" s="11">
        <f>M624/SUM($M$2:$M$679)</f>
        <v/>
      </c>
      <c r="P624" s="49">
        <f>IFERROR(M624/I624,0)</f>
        <v/>
      </c>
      <c r="Q624" s="50" t="n"/>
      <c r="R624" s="8">
        <f>I624-Q624</f>
        <v/>
      </c>
      <c r="S624" s="49">
        <f>$AK624*R624</f>
        <v/>
      </c>
      <c r="U624" s="39" t="inlineStr">
        <is>
          <t>Stock SAP</t>
        </is>
      </c>
      <c r="V624" s="39" t="inlineStr">
        <is>
          <t>Medicamentos</t>
        </is>
      </c>
      <c r="W624" s="39" t="inlineStr">
        <is>
          <t>Dentro del alcance</t>
        </is>
      </c>
      <c r="X624" s="37" t="inlineStr">
        <is>
          <t>Alta</t>
        </is>
      </c>
      <c r="Y624" s="39" t="inlineStr">
        <is>
          <t>Homologado – confianza Alta</t>
        </is>
      </c>
      <c r="Z624" s="38" t="inlineStr">
        <is>
          <t>Dar de baja en SAP</t>
        </is>
      </c>
      <c r="AA624" s="39" t="inlineStr">
        <is>
          <t>DESC14</t>
        </is>
      </c>
      <c r="AB624" s="39" t="inlineStr">
        <is>
          <t>Alcohol 70% x 1000 ml</t>
        </is>
      </c>
      <c r="AC624" s="39" t="inlineStr">
        <is>
          <t>Cruce por nomenclatura SAP</t>
        </is>
      </c>
      <c r="AD624" s="39" t="inlineStr">
        <is>
          <t>No</t>
        </is>
      </c>
      <c r="AE624" s="39" t="n"/>
      <c r="AF624" s="39" t="inlineStr">
        <is>
          <t>No</t>
        </is>
      </c>
      <c r="AG624" s="39" t="n"/>
      <c r="AH624" s="51" t="n"/>
      <c r="AI624" s="51" t="n"/>
      <c r="AJ624" s="51" t="n"/>
      <c r="AK624" s="52" t="n">
        <v>2977.732307692307</v>
      </c>
      <c r="AL624" s="52" t="n"/>
      <c r="AM624" s="52" t="n"/>
      <c r="AN624" s="39" t="n"/>
      <c r="AO624" s="39" t="inlineStr">
        <is>
          <t>La cantidad física del material se imputó en la fila 176 (primera fila del material). Cruce por nomenclatura: dosis coincide; similitud 1.00. El material ocupa 2 filas en la hoja 1120 SJ (lote/almacén). La cantidad SAP y la física de esta vista son el total del material.</t>
        </is>
      </c>
    </row>
    <row r="625">
      <c r="A625" s="5" t="inlineStr">
        <is>
          <t>1000019</t>
        </is>
      </c>
      <c r="B625" s="5" t="inlineStr">
        <is>
          <t>CHATA ORINAL FEMENINO</t>
        </is>
      </c>
      <c r="C625" s="5" t="inlineStr">
        <is>
          <t>7853</t>
        </is>
      </c>
      <c r="D625" s="5" t="inlineStr">
        <is>
          <t>033</t>
        </is>
      </c>
      <c r="E625" s="5" t="inlineStr">
        <is>
          <t>ZMED</t>
        </is>
      </c>
      <c r="F625" s="5" t="inlineStr">
        <is>
          <t>1120</t>
        </is>
      </c>
      <c r="G625" s="5" t="inlineStr">
        <is>
          <t>2021</t>
        </is>
      </c>
      <c r="H625" s="5" t="inlineStr">
        <is>
          <t>C/U</t>
        </is>
      </c>
      <c r="I625" s="6" t="n">
        <v>1</v>
      </c>
      <c r="J625" s="6" t="n">
        <v>0</v>
      </c>
      <c r="K625" s="5" t="inlineStr">
        <is>
          <t>ARS</t>
        </is>
      </c>
      <c r="L625" s="48" t="n">
        <v>0</v>
      </c>
      <c r="M625" s="48" t="n">
        <v>1320</v>
      </c>
      <c r="N625" s="5">
        <f>IFERROR(VLOOKUP(E625,[1]Total!$D$1:$M$446,10,0),0)</f>
        <v/>
      </c>
      <c r="O625" s="11">
        <f>M625/SUM($M$2:$M$679)</f>
        <v/>
      </c>
      <c r="P625" s="49">
        <f>IFERROR(M625/I625,0)</f>
        <v/>
      </c>
      <c r="Q625" s="50" t="n"/>
      <c r="R625" s="8">
        <f>I625-Q625</f>
        <v/>
      </c>
      <c r="S625" s="49">
        <f>$AK625*R625</f>
        <v/>
      </c>
      <c r="U625" s="39" t="inlineStr">
        <is>
          <t>Stock SAP</t>
        </is>
      </c>
      <c r="V625" s="39" t="inlineStr">
        <is>
          <t>Medicamentos</t>
        </is>
      </c>
      <c r="W625" s="39" t="inlineStr">
        <is>
          <t>Dentro del alcance</t>
        </is>
      </c>
      <c r="X625" s="39" t="n"/>
      <c r="Y625" s="39" t="inlineStr">
        <is>
          <t>Sin recuento físico en el inventario de Avain</t>
        </is>
      </c>
      <c r="Z625" s="40" t="inlineStr">
        <is>
          <t>Sin recuento físico</t>
        </is>
      </c>
      <c r="AA625" s="39" t="n"/>
      <c r="AB625" s="39" t="n"/>
      <c r="AC625" s="39" t="n"/>
      <c r="AD625" s="39" t="n"/>
      <c r="AE625" s="39" t="n"/>
      <c r="AF625" s="39" t="n"/>
      <c r="AG625" s="39" t="n"/>
      <c r="AH625" s="51" t="n">
        <v>1</v>
      </c>
      <c r="AI625" s="51">
        <f>Q625</f>
        <v/>
      </c>
      <c r="AJ625" s="51">
        <f>$AH625-$AI625</f>
        <v/>
      </c>
      <c r="AK625" s="52" t="n">
        <v>1320</v>
      </c>
      <c r="AL625" s="52">
        <f>$AJ625*$AK625</f>
        <v/>
      </c>
      <c r="AM625" s="52">
        <f>$AI625*$AK625</f>
        <v/>
      </c>
      <c r="AN625" s="39" t="n"/>
      <c r="AO625" s="39" t="n"/>
    </row>
    <row r="626">
      <c r="A626" s="5" t="inlineStr">
        <is>
          <t>1000029</t>
        </is>
      </c>
      <c r="B626" s="5" t="inlineStr">
        <is>
          <t>ORINAL MASCULINO (PAPAGAYO)</t>
        </is>
      </c>
      <c r="C626" s="5" t="inlineStr">
        <is>
          <t>100029</t>
        </is>
      </c>
      <c r="D626" s="5" t="inlineStr">
        <is>
          <t>033</t>
        </is>
      </c>
      <c r="E626" s="5" t="inlineStr">
        <is>
          <t>ZMED</t>
        </is>
      </c>
      <c r="F626" s="5" t="inlineStr">
        <is>
          <t>1120</t>
        </is>
      </c>
      <c r="G626" s="5" t="inlineStr">
        <is>
          <t>2021</t>
        </is>
      </c>
      <c r="H626" s="5" t="inlineStr">
        <is>
          <t>C/U</t>
        </is>
      </c>
      <c r="I626" s="6" t="n">
        <v>1</v>
      </c>
      <c r="J626" s="6" t="n">
        <v>0</v>
      </c>
      <c r="K626" s="5" t="inlineStr">
        <is>
          <t>ARS</t>
        </is>
      </c>
      <c r="L626" s="48" t="n">
        <v>0</v>
      </c>
      <c r="M626" s="48" t="n">
        <v>955</v>
      </c>
      <c r="N626" s="5">
        <f>IFERROR(VLOOKUP(E626,[1]Total!$D$1:$M$446,10,0),0)</f>
        <v/>
      </c>
      <c r="O626" s="11">
        <f>M626/SUM($M$2:$M$679)</f>
        <v/>
      </c>
      <c r="P626" s="49">
        <f>IFERROR(M626/I626,0)</f>
        <v/>
      </c>
      <c r="Q626" s="50" t="n"/>
      <c r="R626" s="8">
        <f>I626-Q626</f>
        <v/>
      </c>
      <c r="S626" s="49">
        <f>$AK626*R626</f>
        <v/>
      </c>
      <c r="U626" s="39" t="inlineStr">
        <is>
          <t>Stock SAP</t>
        </is>
      </c>
      <c r="V626" s="39" t="inlineStr">
        <is>
          <t>Medicamentos</t>
        </is>
      </c>
      <c r="W626" s="39" t="inlineStr">
        <is>
          <t>Dentro del alcance</t>
        </is>
      </c>
      <c r="X626" s="39" t="n"/>
      <c r="Y626" s="39" t="inlineStr">
        <is>
          <t>Sin recuento físico en el inventario de Avain</t>
        </is>
      </c>
      <c r="Z626" s="40" t="inlineStr">
        <is>
          <t>Sin recuento físico</t>
        </is>
      </c>
      <c r="AA626" s="39" t="n"/>
      <c r="AB626" s="39" t="n"/>
      <c r="AC626" s="39" t="n"/>
      <c r="AD626" s="39" t="n"/>
      <c r="AE626" s="39" t="n"/>
      <c r="AF626" s="39" t="n"/>
      <c r="AG626" s="39" t="n"/>
      <c r="AH626" s="51" t="n">
        <v>1</v>
      </c>
      <c r="AI626" s="51">
        <f>Q626</f>
        <v/>
      </c>
      <c r="AJ626" s="51">
        <f>$AH626-$AI626</f>
        <v/>
      </c>
      <c r="AK626" s="52" t="n">
        <v>955</v>
      </c>
      <c r="AL626" s="52">
        <f>$AJ626*$AK626</f>
        <v/>
      </c>
      <c r="AM626" s="52">
        <f>$AI626*$AK626</f>
        <v/>
      </c>
      <c r="AN626" s="39" t="n"/>
      <c r="AO626" s="39" t="n"/>
    </row>
    <row r="627">
      <c r="A627" s="5" t="inlineStr">
        <is>
          <t>1000089</t>
        </is>
      </c>
      <c r="B627" s="5" t="inlineStr">
        <is>
          <t>SOLUCION FISIOLOGICA DE 500CC</t>
        </is>
      </c>
      <c r="C627" s="5" t="inlineStr">
        <is>
          <t>17443</t>
        </is>
      </c>
      <c r="D627" s="5" t="inlineStr">
        <is>
          <t>033</t>
        </is>
      </c>
      <c r="E627" s="5" t="inlineStr">
        <is>
          <t>ZMED</t>
        </is>
      </c>
      <c r="F627" s="5" t="inlineStr">
        <is>
          <t>1120</t>
        </is>
      </c>
      <c r="G627" s="5" t="inlineStr">
        <is>
          <t>2021</t>
        </is>
      </c>
      <c r="H627" s="5" t="inlineStr">
        <is>
          <t>C/U</t>
        </is>
      </c>
      <c r="I627" s="6" t="n">
        <v>1</v>
      </c>
      <c r="J627" s="6" t="n">
        <v>0</v>
      </c>
      <c r="K627" s="5" t="inlineStr">
        <is>
          <t>ARS</t>
        </is>
      </c>
      <c r="L627" s="48" t="n">
        <v>0</v>
      </c>
      <c r="M627" s="48" t="n">
        <v>1447.52</v>
      </c>
      <c r="N627" s="5">
        <f>IFERROR(VLOOKUP(E627,[1]Total!$D$1:$M$446,10,0),0)</f>
        <v/>
      </c>
      <c r="O627" s="11">
        <f>M627/SUM($M$2:$M$679)</f>
        <v/>
      </c>
      <c r="P627" s="49">
        <f>IFERROR(M627/I627,0)</f>
        <v/>
      </c>
      <c r="Q627" s="50" t="n"/>
      <c r="R627" s="8">
        <f>I627-Q627</f>
        <v/>
      </c>
      <c r="S627" s="49">
        <f>$AK627*R627</f>
        <v/>
      </c>
      <c r="U627" s="39" t="inlineStr">
        <is>
          <t>Stock SAP</t>
        </is>
      </c>
      <c r="V627" s="39" t="inlineStr">
        <is>
          <t>Medicamentos</t>
        </is>
      </c>
      <c r="W627" s="39" t="inlineStr">
        <is>
          <t>Dentro del alcance</t>
        </is>
      </c>
      <c r="X627" s="42" t="inlineStr">
        <is>
          <t>Media</t>
        </is>
      </c>
      <c r="Y627" s="39" t="inlineStr">
        <is>
          <t>Homologado – confianza Media – pendiente de validación</t>
        </is>
      </c>
      <c r="Z627" s="38" t="inlineStr">
        <is>
          <t>Dar de baja en SAP</t>
        </is>
      </c>
      <c r="AA627" s="39" t="inlineStr">
        <is>
          <t>MED168</t>
        </is>
      </c>
      <c r="AB627" s="39" t="inlineStr">
        <is>
          <t>Solucion fisiológica x 500 ml</t>
        </is>
      </c>
      <c r="AC627" s="39" t="inlineStr">
        <is>
          <t>Homologación por código Avain (master M13-001)</t>
        </is>
      </c>
      <c r="AD627" s="39" t="inlineStr">
        <is>
          <t>No</t>
        </is>
      </c>
      <c r="AE627" s="39" t="n"/>
      <c r="AF627" s="39" t="inlineStr">
        <is>
          <t>Sí</t>
        </is>
      </c>
      <c r="AG627" s="39" t="inlineStr">
        <is>
          <t>M13-001</t>
        </is>
      </c>
      <c r="AH627" s="51" t="n"/>
      <c r="AI627" s="51" t="n"/>
      <c r="AJ627" s="51" t="n"/>
      <c r="AK627" s="52" t="n">
        <v>1447.517246262785</v>
      </c>
      <c r="AL627" s="52" t="n"/>
      <c r="AM627" s="52" t="n"/>
      <c r="AN627" s="39" t="n"/>
      <c r="AO627" s="39" t="inlineStr">
        <is>
          <t>La cantidad física del material se imputó en la fila 57 (primera fila del material). Homologación: confianza base Media + confianza SAP Alta → Media. Otros códigos SAP del master no están en el stock de este centro: 1005145. El material ocupa 11 filas en la hoja 1120 SJ (lote/almacén). La cantidad SAP y la física de esta vista son el total del material.</t>
        </is>
      </c>
    </row>
    <row r="628">
      <c r="A628" s="5" t="inlineStr">
        <is>
          <t>1000118</t>
        </is>
      </c>
      <c r="B628" s="5" t="inlineStr">
        <is>
          <t>HEPARINA SODICA 5000UN/ML 5ML FAMP</t>
        </is>
      </c>
      <c r="C628" s="5" t="inlineStr">
        <is>
          <t>335-685</t>
        </is>
      </c>
      <c r="D628" s="5" t="inlineStr">
        <is>
          <t>033</t>
        </is>
      </c>
      <c r="E628" s="5" t="inlineStr">
        <is>
          <t>ZMED</t>
        </is>
      </c>
      <c r="F628" s="5" t="inlineStr">
        <is>
          <t>1120</t>
        </is>
      </c>
      <c r="G628" s="5" t="inlineStr">
        <is>
          <t>2021</t>
        </is>
      </c>
      <c r="H628" s="5" t="inlineStr">
        <is>
          <t>C/U</t>
        </is>
      </c>
      <c r="I628" s="6" t="n">
        <v>1</v>
      </c>
      <c r="J628" s="6" t="n">
        <v>0</v>
      </c>
      <c r="K628" s="5" t="inlineStr">
        <is>
          <t>ARS</t>
        </is>
      </c>
      <c r="L628" s="48" t="n">
        <v>0</v>
      </c>
      <c r="M628" s="48" t="n">
        <v>7174.83</v>
      </c>
      <c r="N628" s="5">
        <f>IFERROR(VLOOKUP(E628,[1]Total!$D$1:$M$446,10,0),0)</f>
        <v/>
      </c>
      <c r="O628" s="11">
        <f>M628/SUM($M$2:$M$679)</f>
        <v/>
      </c>
      <c r="P628" s="49">
        <f>IFERROR(M628/I628,0)</f>
        <v/>
      </c>
      <c r="Q628" s="50" t="n"/>
      <c r="R628" s="8">
        <f>I628-Q628</f>
        <v/>
      </c>
      <c r="S628" s="49">
        <f>$AK628*R628</f>
        <v/>
      </c>
      <c r="U628" s="39" t="inlineStr">
        <is>
          <t>Stock SAP</t>
        </is>
      </c>
      <c r="V628" s="39" t="inlineStr">
        <is>
          <t>Medicamentos</t>
        </is>
      </c>
      <c r="W628" s="39" t="inlineStr">
        <is>
          <t>Dentro del alcance</t>
        </is>
      </c>
      <c r="X628" s="39" t="n"/>
      <c r="Y628" s="39" t="inlineStr">
        <is>
          <t>Sin recuento físico en el inventario de Avain</t>
        </is>
      </c>
      <c r="Z628" s="40" t="inlineStr">
        <is>
          <t>Sin recuento físico</t>
        </is>
      </c>
      <c r="AA628" s="39" t="n"/>
      <c r="AB628" s="39" t="n"/>
      <c r="AC628" s="39" t="n"/>
      <c r="AD628" s="39" t="n"/>
      <c r="AE628" s="39" t="n"/>
      <c r="AF628" s="39" t="n"/>
      <c r="AG628" s="39" t="n"/>
      <c r="AH628" s="51" t="n"/>
      <c r="AI628" s="51" t="n"/>
      <c r="AJ628" s="51" t="n"/>
      <c r="AK628" s="52" t="n">
        <v>7174.828</v>
      </c>
      <c r="AL628" s="52" t="n"/>
      <c r="AM628" s="52" t="n"/>
      <c r="AN628" s="39" t="n"/>
      <c r="AO628" s="39" t="inlineStr">
        <is>
          <t>El material ocupa 3 filas en la hoja 1120 SJ (lote/almacén). La cantidad SAP y la física de esta vista son el total del material.</t>
        </is>
      </c>
    </row>
    <row r="629">
      <c r="A629" s="5" t="inlineStr">
        <is>
          <t>1000118</t>
        </is>
      </c>
      <c r="B629" s="5" t="inlineStr">
        <is>
          <t>HEPARINA SODICA 5000UN/ML 5ML FAMP</t>
        </is>
      </c>
      <c r="C629" s="5" t="inlineStr">
        <is>
          <t>358-1117</t>
        </is>
      </c>
      <c r="D629" s="5" t="inlineStr">
        <is>
          <t>033</t>
        </is>
      </c>
      <c r="E629" s="5" t="inlineStr">
        <is>
          <t>ZMED</t>
        </is>
      </c>
      <c r="F629" s="5" t="inlineStr">
        <is>
          <t>1120</t>
        </is>
      </c>
      <c r="G629" s="5" t="inlineStr">
        <is>
          <t>2021</t>
        </is>
      </c>
      <c r="H629" s="5" t="inlineStr">
        <is>
          <t>C/U</t>
        </is>
      </c>
      <c r="I629" s="6" t="n">
        <v>1</v>
      </c>
      <c r="J629" s="6" t="n">
        <v>0</v>
      </c>
      <c r="K629" s="5" t="inlineStr">
        <is>
          <t>ARS</t>
        </is>
      </c>
      <c r="L629" s="48" t="n">
        <v>0</v>
      </c>
      <c r="M629" s="48" t="n">
        <v>7174.83</v>
      </c>
      <c r="N629" s="5">
        <f>IFERROR(VLOOKUP(E629,[1]Total!$D$1:$M$446,10,0),0)</f>
        <v/>
      </c>
      <c r="O629" s="11">
        <f>M629/SUM($M$2:$M$679)</f>
        <v/>
      </c>
      <c r="P629" s="49">
        <f>IFERROR(M629/I629,0)</f>
        <v/>
      </c>
      <c r="Q629" s="50" t="n"/>
      <c r="R629" s="8">
        <f>I629-Q629</f>
        <v/>
      </c>
      <c r="S629" s="49">
        <f>$AK629*R629</f>
        <v/>
      </c>
      <c r="U629" s="39" t="inlineStr">
        <is>
          <t>Stock SAP</t>
        </is>
      </c>
      <c r="V629" s="39" t="inlineStr">
        <is>
          <t>Medicamentos</t>
        </is>
      </c>
      <c r="W629" s="39" t="inlineStr">
        <is>
          <t>Dentro del alcance</t>
        </is>
      </c>
      <c r="X629" s="39" t="n"/>
      <c r="Y629" s="39" t="inlineStr">
        <is>
          <t>Sin recuento físico en el inventario de Avain</t>
        </is>
      </c>
      <c r="Z629" s="40" t="inlineStr">
        <is>
          <t>Sin recuento físico</t>
        </is>
      </c>
      <c r="AA629" s="39" t="n"/>
      <c r="AB629" s="39" t="n"/>
      <c r="AC629" s="39" t="n"/>
      <c r="AD629" s="39" t="n"/>
      <c r="AE629" s="39" t="n"/>
      <c r="AF629" s="39" t="n"/>
      <c r="AG629" s="39" t="n"/>
      <c r="AH629" s="51" t="n"/>
      <c r="AI629" s="51" t="n"/>
      <c r="AJ629" s="51" t="n"/>
      <c r="AK629" s="52" t="n">
        <v>7174.828</v>
      </c>
      <c r="AL629" s="52" t="n"/>
      <c r="AM629" s="52" t="n"/>
      <c r="AN629" s="39" t="n"/>
      <c r="AO629" s="39" t="inlineStr">
        <is>
          <t>El material ocupa 3 filas en la hoja 1120 SJ (lote/almacén). La cantidad SAP y la física de esta vista son el total del material.</t>
        </is>
      </c>
    </row>
    <row r="630">
      <c r="A630" s="5" t="inlineStr">
        <is>
          <t>1000178</t>
        </is>
      </c>
      <c r="B630" s="5" t="inlineStr">
        <is>
          <t>DRAMAMINE COMPRIMIDO</t>
        </is>
      </c>
      <c r="C630" s="5" t="inlineStr">
        <is>
          <t>1</t>
        </is>
      </c>
      <c r="D630" s="5" t="inlineStr">
        <is>
          <t>033</t>
        </is>
      </c>
      <c r="E630" s="5" t="inlineStr">
        <is>
          <t>ZMED</t>
        </is>
      </c>
      <c r="F630" s="5" t="inlineStr">
        <is>
          <t>1120</t>
        </is>
      </c>
      <c r="G630" s="5" t="inlineStr">
        <is>
          <t>2021</t>
        </is>
      </c>
      <c r="H630" s="5" t="inlineStr">
        <is>
          <t>C/U</t>
        </is>
      </c>
      <c r="I630" s="6" t="n">
        <v>1</v>
      </c>
      <c r="J630" s="6" t="n">
        <v>0</v>
      </c>
      <c r="K630" s="5" t="inlineStr">
        <is>
          <t>ARS</t>
        </is>
      </c>
      <c r="L630" s="48" t="n">
        <v>0</v>
      </c>
      <c r="M630" s="48" t="n">
        <v>12528.2</v>
      </c>
      <c r="N630" s="5">
        <f>IFERROR(VLOOKUP(E630,[1]Total!$D$1:$M$446,10,0),0)</f>
        <v/>
      </c>
      <c r="O630" s="11">
        <f>M630/SUM($M$2:$M$679)</f>
        <v/>
      </c>
      <c r="P630" s="49">
        <f>IFERROR(M630/I630,0)</f>
        <v/>
      </c>
      <c r="Q630" s="50" t="n"/>
      <c r="R630" s="8">
        <f>I630-Q630</f>
        <v/>
      </c>
      <c r="S630" s="49">
        <f>$AK630*R630</f>
        <v/>
      </c>
      <c r="U630" s="39" t="inlineStr">
        <is>
          <t>Stock SAP</t>
        </is>
      </c>
      <c r="V630" s="39" t="inlineStr">
        <is>
          <t>Medicamentos</t>
        </is>
      </c>
      <c r="W630" s="39" t="inlineStr">
        <is>
          <t>Dentro del alcance</t>
        </is>
      </c>
      <c r="X630" s="39" t="n"/>
      <c r="Y630" s="39" t="inlineStr">
        <is>
          <t>Sin recuento físico en el inventario de Avain</t>
        </is>
      </c>
      <c r="Z630" s="40" t="inlineStr">
        <is>
          <t>Sin recuento físico</t>
        </is>
      </c>
      <c r="AA630" s="39" t="n"/>
      <c r="AB630" s="39" t="n"/>
      <c r="AC630" s="39" t="n"/>
      <c r="AD630" s="39" t="n"/>
      <c r="AE630" s="39" t="n"/>
      <c r="AF630" s="39" t="n"/>
      <c r="AG630" s="39" t="n"/>
      <c r="AH630" s="51" t="n"/>
      <c r="AI630" s="51" t="n"/>
      <c r="AJ630" s="51" t="n"/>
      <c r="AK630" s="52" t="n">
        <v>12528.2</v>
      </c>
      <c r="AL630" s="52" t="n"/>
      <c r="AM630" s="52" t="n"/>
      <c r="AN630" s="39" t="n"/>
      <c r="AO630" s="39" t="inlineStr">
        <is>
          <t>El material ocupa 3 filas en la hoja 1120 SJ (lote/almacén). La cantidad SAP y la física de esta vista son el total del material.</t>
        </is>
      </c>
    </row>
    <row r="631">
      <c r="A631" s="5" t="inlineStr">
        <is>
          <t>1000193</t>
        </is>
      </c>
      <c r="B631" s="5" t="inlineStr">
        <is>
          <t>MIGRAL COMPRIMIDO</t>
        </is>
      </c>
      <c r="C631" s="5" t="inlineStr">
        <is>
          <t>EA981-0</t>
        </is>
      </c>
      <c r="D631" s="5" t="inlineStr">
        <is>
          <t>033</t>
        </is>
      </c>
      <c r="E631" s="5" t="inlineStr">
        <is>
          <t>ZMED</t>
        </is>
      </c>
      <c r="F631" s="5" t="inlineStr">
        <is>
          <t>1120</t>
        </is>
      </c>
      <c r="G631" s="5" t="inlineStr">
        <is>
          <t>2010</t>
        </is>
      </c>
      <c r="H631" s="5" t="inlineStr">
        <is>
          <t>C/U</t>
        </is>
      </c>
      <c r="I631" s="6" t="n">
        <v>1</v>
      </c>
      <c r="J631" s="6" t="n">
        <v>0</v>
      </c>
      <c r="K631" s="5" t="inlineStr">
        <is>
          <t>ARS</t>
        </is>
      </c>
      <c r="L631" s="48" t="n">
        <v>0</v>
      </c>
      <c r="M631" s="48" t="n">
        <v>17230.45</v>
      </c>
      <c r="N631" s="5">
        <f>IFERROR(VLOOKUP(E631,[1]Total!$D$1:$M$446,10,0),0)</f>
        <v/>
      </c>
      <c r="O631" s="11">
        <f>M631/SUM($M$2:$M$679)</f>
        <v/>
      </c>
      <c r="P631" s="49">
        <f>IFERROR(M631/I631,0)</f>
        <v/>
      </c>
      <c r="Q631" s="50" t="n"/>
      <c r="R631" s="8">
        <f>I631-Q631</f>
        <v/>
      </c>
      <c r="S631" s="49">
        <f>$AK631*R631</f>
        <v/>
      </c>
      <c r="U631" s="39" t="inlineStr">
        <is>
          <t>Stock SAP</t>
        </is>
      </c>
      <c r="V631" s="39" t="inlineStr">
        <is>
          <t>Medicamentos</t>
        </is>
      </c>
      <c r="W631" s="39" t="inlineStr">
        <is>
          <t>Dentro del alcance</t>
        </is>
      </c>
      <c r="X631" s="39" t="n"/>
      <c r="Y631" s="39" t="inlineStr">
        <is>
          <t>Sin recuento físico en el inventario de Avain</t>
        </is>
      </c>
      <c r="Z631" s="40" t="inlineStr">
        <is>
          <t>Sin recuento físico</t>
        </is>
      </c>
      <c r="AA631" s="39" t="n"/>
      <c r="AB631" s="39" t="n"/>
      <c r="AC631" s="39" t="n"/>
      <c r="AD631" s="39" t="n"/>
      <c r="AE631" s="39" t="n"/>
      <c r="AF631" s="39" t="n"/>
      <c r="AG631" s="39" t="n"/>
      <c r="AH631" s="51" t="n">
        <v>1</v>
      </c>
      <c r="AI631" s="51">
        <f>Q631</f>
        <v/>
      </c>
      <c r="AJ631" s="51">
        <f>$AH631-$AI631</f>
        <v/>
      </c>
      <c r="AK631" s="52" t="n">
        <v>17230.45</v>
      </c>
      <c r="AL631" s="52">
        <f>$AJ631*$AK631</f>
        <v/>
      </c>
      <c r="AM631" s="52">
        <f>$AI631*$AK631</f>
        <v/>
      </c>
      <c r="AN631" s="39" t="n"/>
      <c r="AO631" s="39" t="n"/>
    </row>
    <row r="632">
      <c r="A632" s="5" t="inlineStr">
        <is>
          <t>1000470</t>
        </is>
      </c>
      <c r="B632" s="5" t="inlineStr">
        <is>
          <t>PARACETAMOL COMP 1 GRAMO</t>
        </is>
      </c>
      <c r="C632" s="5" t="inlineStr">
        <is>
          <t>132258</t>
        </is>
      </c>
      <c r="D632" s="5" t="inlineStr">
        <is>
          <t>033</t>
        </is>
      </c>
      <c r="E632" s="5" t="inlineStr">
        <is>
          <t>ZMED</t>
        </is>
      </c>
      <c r="F632" s="5" t="inlineStr">
        <is>
          <t>1120</t>
        </is>
      </c>
      <c r="G632" s="5" t="inlineStr">
        <is>
          <t>2021</t>
        </is>
      </c>
      <c r="H632" s="5" t="inlineStr">
        <is>
          <t>C/U</t>
        </is>
      </c>
      <c r="I632" s="6" t="n">
        <v>1</v>
      </c>
      <c r="J632" s="6" t="n">
        <v>0</v>
      </c>
      <c r="K632" s="5" t="inlineStr">
        <is>
          <t>ARS</t>
        </is>
      </c>
      <c r="L632" s="48" t="n">
        <v>0</v>
      </c>
      <c r="M632" s="48" t="n">
        <v>87.16</v>
      </c>
      <c r="N632" s="5">
        <f>IFERROR(VLOOKUP(E632,[1]Total!$D$1:$M$446,10,0),0)</f>
        <v/>
      </c>
      <c r="O632" s="11">
        <f>M632/SUM($M$2:$M$679)</f>
        <v/>
      </c>
      <c r="P632" s="49">
        <f>IFERROR(M632/I632,0)</f>
        <v/>
      </c>
      <c r="Q632" s="50" t="n"/>
      <c r="R632" s="8">
        <f>I632-Q632</f>
        <v/>
      </c>
      <c r="S632" s="49">
        <f>$AK632*R632</f>
        <v/>
      </c>
      <c r="U632" s="39" t="inlineStr">
        <is>
          <t>Stock SAP</t>
        </is>
      </c>
      <c r="V632" s="39" t="inlineStr">
        <is>
          <t>Medicamentos</t>
        </is>
      </c>
      <c r="W632" s="39" t="inlineStr">
        <is>
          <t>Dentro del alcance</t>
        </is>
      </c>
      <c r="X632" s="38" t="inlineStr">
        <is>
          <t>Baja</t>
        </is>
      </c>
      <c r="Y632" s="39" t="inlineStr">
        <is>
          <t>Homologado – confianza Baja – pendiente de validación</t>
        </is>
      </c>
      <c r="Z632" s="38" t="inlineStr">
        <is>
          <t>Dar de baja en SAP</t>
        </is>
      </c>
      <c r="AA632" s="39" t="inlineStr">
        <is>
          <t>MED150</t>
        </is>
      </c>
      <c r="AB632" s="39" t="inlineStr">
        <is>
          <t>Paracetamol Comp x 1 gr</t>
        </is>
      </c>
      <c r="AC632" s="39" t="inlineStr">
        <is>
          <t>Homologación por código Avain (master M01-008)</t>
        </is>
      </c>
      <c r="AD632" s="39" t="inlineStr">
        <is>
          <t>No</t>
        </is>
      </c>
      <c r="AE632" s="39" t="n"/>
      <c r="AF632" s="39" t="inlineStr">
        <is>
          <t>Sí</t>
        </is>
      </c>
      <c r="AG632" s="39" t="inlineStr">
        <is>
          <t>M01-008</t>
        </is>
      </c>
      <c r="AH632" s="51" t="n"/>
      <c r="AI632" s="51" t="n"/>
      <c r="AJ632" s="51" t="n"/>
      <c r="AK632" s="52" t="n">
        <v>87.15712346645783</v>
      </c>
      <c r="AL632" s="52" t="n"/>
      <c r="AM632" s="52" t="n"/>
      <c r="AN632" s="39" t="n"/>
      <c r="AO632" s="39" t="inlineStr">
        <is>
          <t>La cantidad física del material se imputó en la fila 4 (primera fila del material). Homologación: confianza base Baja + confianza SAP Baja → Baja. El material ocupa 6 filas en la hoja 1120 SJ (lote/almacén). La cantidad SAP y la física de esta vista son el total del material.</t>
        </is>
      </c>
    </row>
    <row r="633">
      <c r="A633" s="5" t="inlineStr">
        <is>
          <t>1000471</t>
        </is>
      </c>
      <c r="B633" s="5" t="inlineStr">
        <is>
          <t>ACETAZOLAMIDA 250 MG</t>
        </is>
      </c>
      <c r="C633" s="5" t="inlineStr">
        <is>
          <t>00000</t>
        </is>
      </c>
      <c r="D633" s="5" t="inlineStr">
        <is>
          <t>033</t>
        </is>
      </c>
      <c r="E633" s="5" t="inlineStr">
        <is>
          <t>ZMED</t>
        </is>
      </c>
      <c r="F633" s="5" t="inlineStr">
        <is>
          <t>1120</t>
        </is>
      </c>
      <c r="G633" s="5" t="inlineStr">
        <is>
          <t>2021</t>
        </is>
      </c>
      <c r="H633" s="5" t="inlineStr">
        <is>
          <t>C/U</t>
        </is>
      </c>
      <c r="I633" s="6" t="n">
        <v>1</v>
      </c>
      <c r="J633" s="6" t="n">
        <v>0</v>
      </c>
      <c r="K633" s="5" t="inlineStr">
        <is>
          <t>ARS</t>
        </is>
      </c>
      <c r="L633" s="48" t="n">
        <v>0</v>
      </c>
      <c r="M633" s="48" t="n">
        <v>19800</v>
      </c>
      <c r="N633" s="5">
        <f>IFERROR(VLOOKUP(E633,[1]Total!$D$1:$M$446,10,0),0)</f>
        <v/>
      </c>
      <c r="O633" s="11">
        <f>M633/SUM($M$2:$M$679)</f>
        <v/>
      </c>
      <c r="P633" s="49">
        <f>IFERROR(M633/I633,0)</f>
        <v/>
      </c>
      <c r="Q633" s="50" t="n"/>
      <c r="R633" s="8">
        <f>I633-Q633</f>
        <v/>
      </c>
      <c r="S633" s="49">
        <f>$AK633*R633</f>
        <v/>
      </c>
      <c r="U633" s="39" t="inlineStr">
        <is>
          <t>Stock SAP</t>
        </is>
      </c>
      <c r="V633" s="39" t="inlineStr">
        <is>
          <t>Medicamentos</t>
        </is>
      </c>
      <c r="W633" s="39" t="inlineStr">
        <is>
          <t>Dentro del alcance</t>
        </is>
      </c>
      <c r="X633" s="39" t="n"/>
      <c r="Y633" s="39" t="inlineStr">
        <is>
          <t>Sin recuento físico en el inventario de Avain</t>
        </is>
      </c>
      <c r="Z633" s="40" t="inlineStr">
        <is>
          <t>Sin recuento físico</t>
        </is>
      </c>
      <c r="AA633" s="39" t="n"/>
      <c r="AB633" s="39" t="n"/>
      <c r="AC633" s="39" t="n"/>
      <c r="AD633" s="39" t="n"/>
      <c r="AE633" s="39" t="n"/>
      <c r="AF633" s="39" t="n"/>
      <c r="AG633" s="39" t="n"/>
      <c r="AH633" s="51" t="n">
        <v>1</v>
      </c>
      <c r="AI633" s="51">
        <f>Q633</f>
        <v/>
      </c>
      <c r="AJ633" s="51">
        <f>$AH633-$AI633</f>
        <v/>
      </c>
      <c r="AK633" s="52" t="n">
        <v>19800</v>
      </c>
      <c r="AL633" s="52">
        <f>$AJ633*$AK633</f>
        <v/>
      </c>
      <c r="AM633" s="52">
        <f>$AI633*$AK633</f>
        <v/>
      </c>
      <c r="AN633" s="39" t="n"/>
      <c r="AO633" s="39" t="n"/>
    </row>
    <row r="634">
      <c r="A634" s="5" t="inlineStr">
        <is>
          <t>1000480</t>
        </is>
      </c>
      <c r="B634" s="5" t="inlineStr">
        <is>
          <t>CEFALEXINA 500MG COMPRIMIDOS</t>
        </is>
      </c>
      <c r="C634" s="5" t="inlineStr">
        <is>
          <t>00000</t>
        </is>
      </c>
      <c r="D634" s="5" t="inlineStr">
        <is>
          <t>033</t>
        </is>
      </c>
      <c r="E634" s="5" t="inlineStr">
        <is>
          <t>ZMED</t>
        </is>
      </c>
      <c r="F634" s="5" t="inlineStr">
        <is>
          <t>1120</t>
        </is>
      </c>
      <c r="G634" s="5" t="inlineStr">
        <is>
          <t>2021</t>
        </is>
      </c>
      <c r="H634" s="5" t="inlineStr">
        <is>
          <t>C/U</t>
        </is>
      </c>
      <c r="I634" s="6" t="n">
        <v>1</v>
      </c>
      <c r="J634" s="6" t="n">
        <v>0</v>
      </c>
      <c r="K634" s="5" t="inlineStr">
        <is>
          <t>ARS</t>
        </is>
      </c>
      <c r="L634" s="48" t="n">
        <v>0</v>
      </c>
      <c r="M634" s="48" t="n">
        <v>15000</v>
      </c>
      <c r="N634" s="5">
        <f>IFERROR(VLOOKUP(E634,[1]Total!$D$1:$M$446,10,0),0)</f>
        <v/>
      </c>
      <c r="O634" s="11">
        <f>M634/SUM($M$2:$M$679)</f>
        <v/>
      </c>
      <c r="P634" s="49">
        <f>IFERROR(M634/I634,0)</f>
        <v/>
      </c>
      <c r="Q634" s="50" t="n"/>
      <c r="R634" s="8">
        <f>I634-Q634</f>
        <v/>
      </c>
      <c r="S634" s="49">
        <f>$AK634*R634</f>
        <v/>
      </c>
      <c r="U634" s="39" t="inlineStr">
        <is>
          <t>Stock SAP</t>
        </is>
      </c>
      <c r="V634" s="39" t="inlineStr">
        <is>
          <t>Medicamentos</t>
        </is>
      </c>
      <c r="W634" s="39" t="inlineStr">
        <is>
          <t>Dentro del alcance</t>
        </is>
      </c>
      <c r="X634" s="39" t="n"/>
      <c r="Y634" s="39" t="inlineStr">
        <is>
          <t>Sin recuento físico en el inventario de Avain</t>
        </is>
      </c>
      <c r="Z634" s="40" t="inlineStr">
        <is>
          <t>Sin recuento físico</t>
        </is>
      </c>
      <c r="AA634" s="39" t="n"/>
      <c r="AB634" s="39" t="n"/>
      <c r="AC634" s="39" t="n"/>
      <c r="AD634" s="39" t="n"/>
      <c r="AE634" s="39" t="n"/>
      <c r="AF634" s="39" t="n"/>
      <c r="AG634" s="39" t="n"/>
      <c r="AH634" s="51" t="n">
        <v>1</v>
      </c>
      <c r="AI634" s="51">
        <f>Q634</f>
        <v/>
      </c>
      <c r="AJ634" s="51">
        <f>$AH634-$AI634</f>
        <v/>
      </c>
      <c r="AK634" s="52" t="n">
        <v>15000</v>
      </c>
      <c r="AL634" s="52">
        <f>$AJ634*$AK634</f>
        <v/>
      </c>
      <c r="AM634" s="52">
        <f>$AI634*$AK634</f>
        <v/>
      </c>
      <c r="AN634" s="39" t="n"/>
      <c r="AO634" s="39" t="n"/>
    </row>
    <row r="635">
      <c r="A635" s="5" t="inlineStr">
        <is>
          <t>1000488</t>
        </is>
      </c>
      <c r="B635" s="5" t="inlineStr">
        <is>
          <t>CLOPIDOGREL 75MG COMP</t>
        </is>
      </c>
      <c r="C635" s="5" t="inlineStr">
        <is>
          <t>42621F1</t>
        </is>
      </c>
      <c r="D635" s="5" t="inlineStr">
        <is>
          <t>033</t>
        </is>
      </c>
      <c r="E635" s="5" t="inlineStr">
        <is>
          <t>ZMED</t>
        </is>
      </c>
      <c r="F635" s="5" t="inlineStr">
        <is>
          <t>1120</t>
        </is>
      </c>
      <c r="G635" s="5" t="inlineStr">
        <is>
          <t>2021</t>
        </is>
      </c>
      <c r="H635" s="5" t="inlineStr">
        <is>
          <t>C/U</t>
        </is>
      </c>
      <c r="I635" s="6" t="n">
        <v>1</v>
      </c>
      <c r="J635" s="6" t="n">
        <v>0</v>
      </c>
      <c r="K635" s="5" t="inlineStr">
        <is>
          <t>ARS</t>
        </is>
      </c>
      <c r="L635" s="48" t="n">
        <v>0</v>
      </c>
      <c r="M635" s="48" t="n">
        <v>4002.46</v>
      </c>
      <c r="N635" s="5">
        <f>IFERROR(VLOOKUP(E635,[1]Total!$D$1:$M$446,10,0),0)</f>
        <v/>
      </c>
      <c r="O635" s="11">
        <f>M635/SUM($M$2:$M$679)</f>
        <v/>
      </c>
      <c r="P635" s="49">
        <f>IFERROR(M635/I635,0)</f>
        <v/>
      </c>
      <c r="Q635" s="50" t="n"/>
      <c r="R635" s="8">
        <f>I635-Q635</f>
        <v/>
      </c>
      <c r="S635" s="49">
        <f>$AK635*R635</f>
        <v/>
      </c>
      <c r="U635" s="39" t="inlineStr">
        <is>
          <t>Stock SAP</t>
        </is>
      </c>
      <c r="V635" s="39" t="inlineStr">
        <is>
          <t>Medicamentos</t>
        </is>
      </c>
      <c r="W635" s="39" t="inlineStr">
        <is>
          <t>Dentro del alcance</t>
        </is>
      </c>
      <c r="X635" s="39" t="n"/>
      <c r="Y635" s="39" t="inlineStr">
        <is>
          <t>Sin recuento físico en el inventario de Avain</t>
        </is>
      </c>
      <c r="Z635" s="40" t="inlineStr">
        <is>
          <t>Sin recuento físico</t>
        </is>
      </c>
      <c r="AA635" s="39" t="n"/>
      <c r="AB635" s="39" t="n"/>
      <c r="AC635" s="39" t="n"/>
      <c r="AD635" s="39" t="n"/>
      <c r="AE635" s="39" t="n"/>
      <c r="AF635" s="39" t="n"/>
      <c r="AG635" s="39" t="n"/>
      <c r="AH635" s="51" t="n"/>
      <c r="AI635" s="51" t="n"/>
      <c r="AJ635" s="51" t="n"/>
      <c r="AK635" s="52" t="n">
        <v>4002.46095890411</v>
      </c>
      <c r="AL635" s="52" t="n"/>
      <c r="AM635" s="52" t="n"/>
      <c r="AN635" s="39" t="n"/>
      <c r="AO635" s="39" t="inlineStr">
        <is>
          <t>El material ocupa 3 filas en la hoja 1120 SJ (lote/almacén). La cantidad SAP y la física de esta vista son el total del material.</t>
        </is>
      </c>
    </row>
    <row r="636">
      <c r="A636" s="5" t="inlineStr">
        <is>
          <t>1000527</t>
        </is>
      </c>
      <c r="B636" s="5" t="inlineStr">
        <is>
          <t>AMOXIDAL CLAVULANICO 1 G</t>
        </is>
      </c>
      <c r="C636" s="5" t="inlineStr">
        <is>
          <t>00415</t>
        </is>
      </c>
      <c r="D636" s="5" t="inlineStr">
        <is>
          <t>033</t>
        </is>
      </c>
      <c r="E636" s="5" t="inlineStr">
        <is>
          <t>ZMED</t>
        </is>
      </c>
      <c r="F636" s="5" t="inlineStr">
        <is>
          <t>1120</t>
        </is>
      </c>
      <c r="G636" s="5" t="inlineStr">
        <is>
          <t>2021</t>
        </is>
      </c>
      <c r="H636" s="5" t="inlineStr">
        <is>
          <t>C/U</t>
        </is>
      </c>
      <c r="I636" s="6" t="n">
        <v>1</v>
      </c>
      <c r="J636" s="6" t="n">
        <v>0</v>
      </c>
      <c r="K636" s="5" t="inlineStr">
        <is>
          <t>ARS</t>
        </is>
      </c>
      <c r="L636" s="48" t="n">
        <v>0</v>
      </c>
      <c r="M636" s="48" t="n">
        <v>386.59</v>
      </c>
      <c r="N636" s="5">
        <f>IFERROR(VLOOKUP(E636,[1]Total!$D$1:$M$446,10,0),0)</f>
        <v/>
      </c>
      <c r="O636" s="11">
        <f>M636/SUM($M$2:$M$679)</f>
        <v/>
      </c>
      <c r="P636" s="49">
        <f>IFERROR(M636/I636,0)</f>
        <v/>
      </c>
      <c r="Q636" s="50" t="n">
        <v>371</v>
      </c>
      <c r="R636" s="8">
        <f>I636-Q636</f>
        <v/>
      </c>
      <c r="S636" s="49">
        <f>$AK636*R636</f>
        <v/>
      </c>
      <c r="U636" s="39" t="inlineStr">
        <is>
          <t>Stock SAP</t>
        </is>
      </c>
      <c r="V636" s="39" t="inlineStr">
        <is>
          <t>Medicamentos</t>
        </is>
      </c>
      <c r="W636" s="39" t="inlineStr">
        <is>
          <t>Dentro del alcance</t>
        </is>
      </c>
      <c r="X636" s="38" t="inlineStr">
        <is>
          <t>Baja</t>
        </is>
      </c>
      <c r="Y636" s="39" t="inlineStr">
        <is>
          <t>Homologado – confianza Baja – pendiente de validación</t>
        </is>
      </c>
      <c r="Z636" s="37" t="inlineStr">
        <is>
          <t>Dar de alta en SAP</t>
        </is>
      </c>
      <c r="AA636" s="39" t="inlineStr">
        <is>
          <t>MED14</t>
        </is>
      </c>
      <c r="AB636" s="39" t="inlineStr">
        <is>
          <t>Amoxicilina + Clavulanato Comp x 1 mg</t>
        </is>
      </c>
      <c r="AC636" s="39" t="inlineStr">
        <is>
          <t>Homologación por código Avain (master M11-001)</t>
        </is>
      </c>
      <c r="AD636" s="39" t="inlineStr">
        <is>
          <t>Sí</t>
        </is>
      </c>
      <c r="AE636" s="39" t="inlineStr">
        <is>
          <t>1000527, 1000816</t>
        </is>
      </c>
      <c r="AF636" s="39" t="inlineStr">
        <is>
          <t>Sí</t>
        </is>
      </c>
      <c r="AG636" s="39" t="inlineStr">
        <is>
          <t>M11-001</t>
        </is>
      </c>
      <c r="AH636" s="51" t="n">
        <v>1</v>
      </c>
      <c r="AI636" s="51">
        <f>Q636</f>
        <v/>
      </c>
      <c r="AJ636" s="51">
        <f>$AH636-$AI636</f>
        <v/>
      </c>
      <c r="AK636" s="52" t="n">
        <v>386.59</v>
      </c>
      <c r="AL636" s="52">
        <f>$AJ636*$AK636</f>
        <v/>
      </c>
      <c r="AM636" s="52">
        <f>$AI636*$AK636</f>
        <v/>
      </c>
      <c r="AN636" s="41" t="inlineStr">
        <is>
          <t>Valorización a validar: relación de cantidades 371 a 1 entre SAP y el recuento físico. Sugiere distinta unidad de medida (SAP por caja o envase y el recuento por unidad). La diferencia económica de esta fila no debe tomarse como definitiva.</t>
        </is>
      </c>
      <c r="AO636" s="39" t="inlineStr">
        <is>
          <t>Homologación: confianza base Media + confianza SAP Media → Media. Aunque la homologación vincula estos registros, la presentación no coincide con el material imputado (dosis/presentación distinta (1MG vs 1000MG); similitud 0.26). Nivel degradado a Baja: verificar si corresponde otro código SAP. El cruce SAP–Avain identificó 2 códigos SAP como posibles equivalentes del mismo ítem de Avain (1000527, 1000816). Se imputó al primero (lógica BUSCARV); requiere validación posterior.</t>
        </is>
      </c>
    </row>
    <row r="637">
      <c r="A637" s="5" t="inlineStr">
        <is>
          <t>1000530</t>
        </is>
      </c>
      <c r="B637" s="5" t="inlineStr">
        <is>
          <t>DIFENHIDRAMINA 50 MG COMPRIMIDOS</t>
        </is>
      </c>
      <c r="C637" s="5" t="inlineStr">
        <is>
          <t>00000</t>
        </is>
      </c>
      <c r="D637" s="5" t="inlineStr">
        <is>
          <t>033</t>
        </is>
      </c>
      <c r="E637" s="5" t="inlineStr">
        <is>
          <t>ZMED</t>
        </is>
      </c>
      <c r="F637" s="5" t="inlineStr">
        <is>
          <t>1120</t>
        </is>
      </c>
      <c r="G637" s="5" t="inlineStr">
        <is>
          <t>2021</t>
        </is>
      </c>
      <c r="H637" s="5" t="inlineStr">
        <is>
          <t>C/U</t>
        </is>
      </c>
      <c r="I637" s="6" t="n">
        <v>1</v>
      </c>
      <c r="J637" s="6" t="n">
        <v>0</v>
      </c>
      <c r="K637" s="5" t="inlineStr">
        <is>
          <t>ARS</t>
        </is>
      </c>
      <c r="L637" s="48" t="n">
        <v>0</v>
      </c>
      <c r="M637" s="48" t="n">
        <v>197.05</v>
      </c>
      <c r="N637" s="5">
        <f>IFERROR(VLOOKUP(E637,[1]Total!$D$1:$M$446,10,0),0)</f>
        <v/>
      </c>
      <c r="O637" s="11">
        <f>M637/SUM($M$2:$M$679)</f>
        <v/>
      </c>
      <c r="P637" s="49">
        <f>IFERROR(M637/I637,0)</f>
        <v/>
      </c>
      <c r="Q637" s="50" t="n"/>
      <c r="R637" s="8">
        <f>I637-Q637</f>
        <v/>
      </c>
      <c r="S637" s="49">
        <f>$AK637*R637</f>
        <v/>
      </c>
      <c r="U637" s="39" t="inlineStr">
        <is>
          <t>Stock SAP</t>
        </is>
      </c>
      <c r="V637" s="39" t="inlineStr">
        <is>
          <t>Medicamentos</t>
        </is>
      </c>
      <c r="W637" s="39" t="inlineStr">
        <is>
          <t>Dentro del alcance</t>
        </is>
      </c>
      <c r="X637" s="37" t="inlineStr">
        <is>
          <t>Alta</t>
        </is>
      </c>
      <c r="Y637" s="39" t="inlineStr">
        <is>
          <t>Homologado – confianza Alta</t>
        </is>
      </c>
      <c r="Z637" s="38" t="inlineStr">
        <is>
          <t>Dar de baja en SAP</t>
        </is>
      </c>
      <c r="AA637" s="39" t="inlineStr">
        <is>
          <t>MED66</t>
        </is>
      </c>
      <c r="AB637" s="39" t="inlineStr">
        <is>
          <t>Difenhidramina 50mg Comp</t>
        </is>
      </c>
      <c r="AC637" s="39" t="inlineStr">
        <is>
          <t>Cruce por nomenclatura SAP</t>
        </is>
      </c>
      <c r="AD637" s="39" t="inlineStr">
        <is>
          <t>No</t>
        </is>
      </c>
      <c r="AE637" s="39" t="n"/>
      <c r="AF637" s="39" t="inlineStr">
        <is>
          <t>No</t>
        </is>
      </c>
      <c r="AG637" s="39" t="n"/>
      <c r="AH637" s="51" t="n"/>
      <c r="AI637" s="51" t="n"/>
      <c r="AJ637" s="51" t="n"/>
      <c r="AK637" s="52" t="n">
        <v>197.0536882129278</v>
      </c>
      <c r="AL637" s="52" t="n"/>
      <c r="AM637" s="52" t="n"/>
      <c r="AN637" s="39" t="n"/>
      <c r="AO637" s="39" t="inlineStr">
        <is>
          <t>La cantidad física del material se imputó en la fila 71 (primera fila del material). Cruce por nomenclatura: dosis coincide; similitud 1.00. El material ocupa 3 filas en la hoja 1120 SJ (lote/almacén). La cantidad SAP y la física de esta vista son el total del material.</t>
        </is>
      </c>
    </row>
    <row r="638">
      <c r="A638" s="5" t="inlineStr">
        <is>
          <t>1000562</t>
        </is>
      </c>
      <c r="B638" s="5" t="inlineStr">
        <is>
          <t>CONTRACTIL (FLEBOCONSTRICTOR) COMP</t>
        </is>
      </c>
      <c r="C638" s="5" t="inlineStr">
        <is>
          <t>5175</t>
        </is>
      </c>
      <c r="D638" s="5" t="inlineStr">
        <is>
          <t>033</t>
        </is>
      </c>
      <c r="E638" s="5" t="inlineStr">
        <is>
          <t>ZMED</t>
        </is>
      </c>
      <c r="F638" s="5" t="inlineStr">
        <is>
          <t>1120</t>
        </is>
      </c>
      <c r="G638" s="5" t="inlineStr">
        <is>
          <t>2021</t>
        </is>
      </c>
      <c r="H638" s="5" t="inlineStr">
        <is>
          <t>C/U</t>
        </is>
      </c>
      <c r="I638" s="6" t="n">
        <v>1</v>
      </c>
      <c r="J638" s="6" t="n">
        <v>0</v>
      </c>
      <c r="K638" s="5" t="inlineStr">
        <is>
          <t>ARS</t>
        </is>
      </c>
      <c r="L638" s="48" t="n">
        <v>0</v>
      </c>
      <c r="M638" s="48" t="n">
        <v>7877.5</v>
      </c>
      <c r="N638" s="5">
        <f>IFERROR(VLOOKUP(E638,[1]Total!$D$1:$M$446,10,0),0)</f>
        <v/>
      </c>
      <c r="O638" s="11">
        <f>M638/SUM($M$2:$M$679)</f>
        <v/>
      </c>
      <c r="P638" s="49">
        <f>IFERROR(M638/I638,0)</f>
        <v/>
      </c>
      <c r="Q638" s="50" t="n"/>
      <c r="R638" s="8">
        <f>I638-Q638</f>
        <v/>
      </c>
      <c r="S638" s="49">
        <f>$AK638*R638</f>
        <v/>
      </c>
      <c r="U638" s="39" t="inlineStr">
        <is>
          <t>Stock SAP</t>
        </is>
      </c>
      <c r="V638" s="39" t="inlineStr">
        <is>
          <t>Medicamentos</t>
        </is>
      </c>
      <c r="W638" s="39" t="inlineStr">
        <is>
          <t>Dentro del alcance</t>
        </is>
      </c>
      <c r="X638" s="39" t="n"/>
      <c r="Y638" s="39" t="inlineStr">
        <is>
          <t>Sin recuento físico en el inventario de Avain</t>
        </is>
      </c>
      <c r="Z638" s="40" t="inlineStr">
        <is>
          <t>Sin recuento físico</t>
        </is>
      </c>
      <c r="AA638" s="39" t="n"/>
      <c r="AB638" s="39" t="n"/>
      <c r="AC638" s="39" t="n"/>
      <c r="AD638" s="39" t="n"/>
      <c r="AE638" s="39" t="n"/>
      <c r="AF638" s="39" t="n"/>
      <c r="AG638" s="39" t="n"/>
      <c r="AH638" s="51" t="n">
        <v>1</v>
      </c>
      <c r="AI638" s="51">
        <f>Q638</f>
        <v/>
      </c>
      <c r="AJ638" s="51">
        <f>$AH638-$AI638</f>
        <v/>
      </c>
      <c r="AK638" s="52" t="n">
        <v>7877.5</v>
      </c>
      <c r="AL638" s="52">
        <f>$AJ638*$AK638</f>
        <v/>
      </c>
      <c r="AM638" s="52">
        <f>$AI638*$AK638</f>
        <v/>
      </c>
      <c r="AN638" s="39" t="n"/>
      <c r="AO638" s="39" t="n"/>
    </row>
    <row r="639">
      <c r="A639" s="5" t="inlineStr">
        <is>
          <t>1000572</t>
        </is>
      </c>
      <c r="B639" s="5" t="inlineStr">
        <is>
          <t>ENEMOL 135ML</t>
        </is>
      </c>
      <c r="C639" s="5" t="inlineStr">
        <is>
          <t>53003</t>
        </is>
      </c>
      <c r="D639" s="5" t="inlineStr">
        <is>
          <t>033</t>
        </is>
      </c>
      <c r="E639" s="5" t="inlineStr">
        <is>
          <t>ZMED</t>
        </is>
      </c>
      <c r="F639" s="5" t="inlineStr">
        <is>
          <t>1120</t>
        </is>
      </c>
      <c r="G639" s="5" t="inlineStr">
        <is>
          <t>2021</t>
        </is>
      </c>
      <c r="H639" s="5" t="inlineStr">
        <is>
          <t>C/U</t>
        </is>
      </c>
      <c r="I639" s="6" t="n">
        <v>1</v>
      </c>
      <c r="J639" s="6" t="n">
        <v>0</v>
      </c>
      <c r="K639" s="5" t="inlineStr">
        <is>
          <t>ARS</t>
        </is>
      </c>
      <c r="L639" s="48" t="n">
        <v>0</v>
      </c>
      <c r="M639" s="48" t="n">
        <v>11414.37</v>
      </c>
      <c r="N639" s="5">
        <f>IFERROR(VLOOKUP(E639,[1]Total!$D$1:$M$446,10,0),0)</f>
        <v/>
      </c>
      <c r="O639" s="11">
        <f>M639/SUM($M$2:$M$679)</f>
        <v/>
      </c>
      <c r="P639" s="49">
        <f>IFERROR(M639/I639,0)</f>
        <v/>
      </c>
      <c r="Q639" s="50" t="n"/>
      <c r="R639" s="8">
        <f>I639-Q639</f>
        <v/>
      </c>
      <c r="S639" s="49">
        <f>$AK639*R639</f>
        <v/>
      </c>
      <c r="U639" s="39" t="inlineStr">
        <is>
          <t>Stock SAP</t>
        </is>
      </c>
      <c r="V639" s="39" t="inlineStr">
        <is>
          <t>Medicamentos</t>
        </is>
      </c>
      <c r="W639" s="39" t="inlineStr">
        <is>
          <t>Dentro del alcance</t>
        </is>
      </c>
      <c r="X639" s="39" t="n"/>
      <c r="Y639" s="39" t="inlineStr">
        <is>
          <t>Sin recuento físico en el inventario de Avain</t>
        </is>
      </c>
      <c r="Z639" s="40" t="inlineStr">
        <is>
          <t>Sin recuento físico</t>
        </is>
      </c>
      <c r="AA639" s="39" t="n"/>
      <c r="AB639" s="39" t="n"/>
      <c r="AC639" s="39" t="n"/>
      <c r="AD639" s="39" t="n"/>
      <c r="AE639" s="39" t="n"/>
      <c r="AF639" s="39" t="n"/>
      <c r="AG639" s="39" t="n"/>
      <c r="AH639" s="51" t="n"/>
      <c r="AI639" s="51" t="n"/>
      <c r="AJ639" s="51" t="n"/>
      <c r="AK639" s="52" t="n">
        <v>11414.37333333333</v>
      </c>
      <c r="AL639" s="52" t="n"/>
      <c r="AM639" s="52" t="n"/>
      <c r="AN639" s="39" t="n"/>
      <c r="AO639" s="39" t="inlineStr">
        <is>
          <t>El material ocupa 2 filas en la hoja 1120 SJ (lote/almacén). La cantidad SAP y la física de esta vista son el total del material.</t>
        </is>
      </c>
    </row>
    <row r="640">
      <c r="A640" s="5" t="inlineStr">
        <is>
          <t>1000625</t>
        </is>
      </c>
      <c r="B640" s="5" t="inlineStr">
        <is>
          <t>DAFLON 500MG COMP</t>
        </is>
      </c>
      <c r="C640" s="5" t="inlineStr">
        <is>
          <t>00000</t>
        </is>
      </c>
      <c r="D640" s="5" t="inlineStr">
        <is>
          <t>MEGE</t>
        </is>
      </c>
      <c r="E640" s="5" t="inlineStr">
        <is>
          <t>ZMED</t>
        </is>
      </c>
      <c r="F640" s="5" t="inlineStr">
        <is>
          <t>1120</t>
        </is>
      </c>
      <c r="G640" s="5" t="inlineStr">
        <is>
          <t>2021</t>
        </is>
      </c>
      <c r="H640" s="5" t="inlineStr">
        <is>
          <t>C/U</t>
        </is>
      </c>
      <c r="I640" s="6" t="n">
        <v>1</v>
      </c>
      <c r="J640" s="6" t="n">
        <v>0</v>
      </c>
      <c r="K640" s="5" t="inlineStr">
        <is>
          <t>ARS</t>
        </is>
      </c>
      <c r="L640" s="48" t="n">
        <v>0</v>
      </c>
      <c r="M640" s="48" t="n">
        <v>68814.25999999999</v>
      </c>
      <c r="N640" s="5">
        <f>IFERROR(VLOOKUP(E640,[1]Total!$D$1:$M$446,10,0),0)</f>
        <v/>
      </c>
      <c r="O640" s="11">
        <f>M640/SUM($M$2:$M$679)</f>
        <v/>
      </c>
      <c r="P640" s="49">
        <f>IFERROR(M640/I640,0)</f>
        <v/>
      </c>
      <c r="Q640" s="50" t="n"/>
      <c r="R640" s="8">
        <f>I640-Q640</f>
        <v/>
      </c>
      <c r="S640" s="49">
        <f>$AK640*R640</f>
        <v/>
      </c>
      <c r="U640" s="39" t="inlineStr">
        <is>
          <t>Stock SAP</t>
        </is>
      </c>
      <c r="V640" s="39" t="inlineStr">
        <is>
          <t>Medicamentos</t>
        </is>
      </c>
      <c r="W640" s="39" t="inlineStr">
        <is>
          <t>Dentro del alcance</t>
        </is>
      </c>
      <c r="X640" s="39" t="n"/>
      <c r="Y640" s="39" t="inlineStr">
        <is>
          <t>Sin recuento físico en el inventario de Avain</t>
        </is>
      </c>
      <c r="Z640" s="40" t="inlineStr">
        <is>
          <t>Sin recuento físico</t>
        </is>
      </c>
      <c r="AA640" s="39" t="n"/>
      <c r="AB640" s="39" t="n"/>
      <c r="AC640" s="39" t="n"/>
      <c r="AD640" s="39" t="n"/>
      <c r="AE640" s="39" t="n"/>
      <c r="AF640" s="39" t="n"/>
      <c r="AG640" s="39" t="n"/>
      <c r="AH640" s="51" t="n">
        <v>4</v>
      </c>
      <c r="AI640" s="51">
        <f>Q640</f>
        <v/>
      </c>
      <c r="AJ640" s="51">
        <f>$AH640-$AI640</f>
        <v/>
      </c>
      <c r="AK640" s="52" t="n">
        <v>68814.25999999999</v>
      </c>
      <c r="AL640" s="52">
        <f>$AJ640*$AK640</f>
        <v/>
      </c>
      <c r="AM640" s="52">
        <f>$AI640*$AK640</f>
        <v/>
      </c>
      <c r="AN640" s="39" t="n"/>
      <c r="AO640" s="39" t="inlineStr">
        <is>
          <t>El material ocupa 4 filas en la hoja 1120 SJ (lote/almacén). La cantidad SAP y la física de esta vista son el total del material.</t>
        </is>
      </c>
    </row>
    <row r="641">
      <c r="A641" s="5" t="inlineStr">
        <is>
          <t>1000625</t>
        </is>
      </c>
      <c r="B641" s="5" t="inlineStr">
        <is>
          <t>DAFLON 500MG COMP</t>
        </is>
      </c>
      <c r="C641" s="5" t="inlineStr">
        <is>
          <t>6114892</t>
        </is>
      </c>
      <c r="D641" s="5" t="inlineStr">
        <is>
          <t>MEGE</t>
        </is>
      </c>
      <c r="E641" s="5" t="inlineStr">
        <is>
          <t>ZMED</t>
        </is>
      </c>
      <c r="F641" s="5" t="inlineStr">
        <is>
          <t>1120</t>
        </is>
      </c>
      <c r="G641" s="5" t="inlineStr">
        <is>
          <t>2021</t>
        </is>
      </c>
      <c r="H641" s="5" t="inlineStr">
        <is>
          <t>C/U</t>
        </is>
      </c>
      <c r="I641" s="6" t="n">
        <v>1</v>
      </c>
      <c r="J641" s="6" t="n">
        <v>0</v>
      </c>
      <c r="K641" s="5" t="inlineStr">
        <is>
          <t>ARS</t>
        </is>
      </c>
      <c r="L641" s="48" t="n">
        <v>0</v>
      </c>
      <c r="M641" s="48" t="n">
        <v>68814.25999999999</v>
      </c>
      <c r="N641" s="5">
        <f>IFERROR(VLOOKUP(E641,[1]Total!$D$1:$M$446,10,0),0)</f>
        <v/>
      </c>
      <c r="O641" s="11">
        <f>M641/SUM($M$2:$M$679)</f>
        <v/>
      </c>
      <c r="P641" s="49">
        <f>IFERROR(M641/I641,0)</f>
        <v/>
      </c>
      <c r="Q641" s="50" t="n"/>
      <c r="R641" s="8">
        <f>I641-Q641</f>
        <v/>
      </c>
      <c r="S641" s="49">
        <f>$AK641*R641</f>
        <v/>
      </c>
      <c r="U641" s="39" t="inlineStr">
        <is>
          <t>Stock SAP</t>
        </is>
      </c>
      <c r="V641" s="39" t="inlineStr">
        <is>
          <t>Medicamentos</t>
        </is>
      </c>
      <c r="W641" s="39" t="inlineStr">
        <is>
          <t>Dentro del alcance</t>
        </is>
      </c>
      <c r="X641" s="39" t="n"/>
      <c r="Y641" s="39" t="inlineStr">
        <is>
          <t>Sin recuento físico en el inventario de Avain</t>
        </is>
      </c>
      <c r="Z641" s="40" t="inlineStr">
        <is>
          <t>Sin recuento físico</t>
        </is>
      </c>
      <c r="AA641" s="39" t="n"/>
      <c r="AB641" s="39" t="n"/>
      <c r="AC641" s="39" t="n"/>
      <c r="AD641" s="39" t="n"/>
      <c r="AE641" s="39" t="n"/>
      <c r="AF641" s="39" t="n"/>
      <c r="AG641" s="39" t="n"/>
      <c r="AH641" s="51" t="n"/>
      <c r="AI641" s="51" t="n"/>
      <c r="AJ641" s="51" t="n"/>
      <c r="AK641" s="52" t="n">
        <v>68814.25999999999</v>
      </c>
      <c r="AL641" s="52" t="n"/>
      <c r="AM641" s="52" t="n"/>
      <c r="AN641" s="39" t="n"/>
      <c r="AO641" s="39" t="inlineStr">
        <is>
          <t>El material ocupa 4 filas en la hoja 1120 SJ (lote/almacén). La cantidad SAP y la física de esta vista son el total del material.</t>
        </is>
      </c>
    </row>
    <row r="642">
      <c r="A642" s="5" t="inlineStr">
        <is>
          <t>1000625</t>
        </is>
      </c>
      <c r="B642" s="5" t="inlineStr">
        <is>
          <t>DAFLON 500MG COMP</t>
        </is>
      </c>
      <c r="C642" s="5" t="inlineStr">
        <is>
          <t>6114895</t>
        </is>
      </c>
      <c r="D642" s="5" t="inlineStr">
        <is>
          <t>MEGE</t>
        </is>
      </c>
      <c r="E642" s="5" t="inlineStr">
        <is>
          <t>ZMED</t>
        </is>
      </c>
      <c r="F642" s="5" t="inlineStr">
        <is>
          <t>1120</t>
        </is>
      </c>
      <c r="G642" s="5" t="inlineStr">
        <is>
          <t>2021</t>
        </is>
      </c>
      <c r="H642" s="5" t="inlineStr">
        <is>
          <t>C/U</t>
        </is>
      </c>
      <c r="I642" s="6" t="n">
        <v>1</v>
      </c>
      <c r="J642" s="6" t="n">
        <v>0</v>
      </c>
      <c r="K642" s="5" t="inlineStr">
        <is>
          <t>ARS</t>
        </is>
      </c>
      <c r="L642" s="48" t="n">
        <v>0</v>
      </c>
      <c r="M642" s="48" t="n">
        <v>68814.25999999999</v>
      </c>
      <c r="N642" s="5">
        <f>IFERROR(VLOOKUP(E642,[1]Total!$D$1:$M$446,10,0),0)</f>
        <v/>
      </c>
      <c r="O642" s="11">
        <f>M642/SUM($M$2:$M$679)</f>
        <v/>
      </c>
      <c r="P642" s="49">
        <f>IFERROR(M642/I642,0)</f>
        <v/>
      </c>
      <c r="Q642" s="50" t="n"/>
      <c r="R642" s="8">
        <f>I642-Q642</f>
        <v/>
      </c>
      <c r="S642" s="49">
        <f>$AK642*R642</f>
        <v/>
      </c>
      <c r="U642" s="39" t="inlineStr">
        <is>
          <t>Stock SAP</t>
        </is>
      </c>
      <c r="V642" s="39" t="inlineStr">
        <is>
          <t>Medicamentos</t>
        </is>
      </c>
      <c r="W642" s="39" t="inlineStr">
        <is>
          <t>Dentro del alcance</t>
        </is>
      </c>
      <c r="X642" s="39" t="n"/>
      <c r="Y642" s="39" t="inlineStr">
        <is>
          <t>Sin recuento físico en el inventario de Avain</t>
        </is>
      </c>
      <c r="Z642" s="40" t="inlineStr">
        <is>
          <t>Sin recuento físico</t>
        </is>
      </c>
      <c r="AA642" s="39" t="n"/>
      <c r="AB642" s="39" t="n"/>
      <c r="AC642" s="39" t="n"/>
      <c r="AD642" s="39" t="n"/>
      <c r="AE642" s="39" t="n"/>
      <c r="AF642" s="39" t="n"/>
      <c r="AG642" s="39" t="n"/>
      <c r="AH642" s="51" t="n"/>
      <c r="AI642" s="51" t="n"/>
      <c r="AJ642" s="51" t="n"/>
      <c r="AK642" s="52" t="n">
        <v>68814.25999999999</v>
      </c>
      <c r="AL642" s="52" t="n"/>
      <c r="AM642" s="52" t="n"/>
      <c r="AN642" s="39" t="n"/>
      <c r="AO642" s="39" t="inlineStr">
        <is>
          <t>El material ocupa 4 filas en la hoja 1120 SJ (lote/almacén). La cantidad SAP y la física de esta vista son el total del material.</t>
        </is>
      </c>
    </row>
    <row r="643">
      <c r="A643" s="5" t="inlineStr">
        <is>
          <t>1000625</t>
        </is>
      </c>
      <c r="B643" s="5" t="inlineStr">
        <is>
          <t>DAFLON 500MG COMP</t>
        </is>
      </c>
      <c r="C643" s="5" t="inlineStr">
        <is>
          <t>6123618</t>
        </is>
      </c>
      <c r="D643" s="5" t="inlineStr">
        <is>
          <t>MEGE</t>
        </is>
      </c>
      <c r="E643" s="5" t="inlineStr">
        <is>
          <t>ZMED</t>
        </is>
      </c>
      <c r="F643" s="5" t="inlineStr">
        <is>
          <t>1120</t>
        </is>
      </c>
      <c r="G643" s="5" t="inlineStr">
        <is>
          <t>2021</t>
        </is>
      </c>
      <c r="H643" s="5" t="inlineStr">
        <is>
          <t>C/U</t>
        </is>
      </c>
      <c r="I643" s="6" t="n">
        <v>1</v>
      </c>
      <c r="J643" s="6" t="n">
        <v>0</v>
      </c>
      <c r="K643" s="5" t="inlineStr">
        <is>
          <t>ARS</t>
        </is>
      </c>
      <c r="L643" s="48" t="n">
        <v>0</v>
      </c>
      <c r="M643" s="48" t="n">
        <v>68814.25999999999</v>
      </c>
      <c r="N643" s="5">
        <f>IFERROR(VLOOKUP(E643,[1]Total!$D$1:$M$446,10,0),0)</f>
        <v/>
      </c>
      <c r="O643" s="11">
        <f>M643/SUM($M$2:$M$679)</f>
        <v/>
      </c>
      <c r="P643" s="49">
        <f>IFERROR(M643/I643,0)</f>
        <v/>
      </c>
      <c r="Q643" s="50" t="n"/>
      <c r="R643" s="8">
        <f>I643-Q643</f>
        <v/>
      </c>
      <c r="S643" s="49">
        <f>$AK643*R643</f>
        <v/>
      </c>
      <c r="U643" s="39" t="inlineStr">
        <is>
          <t>Stock SAP</t>
        </is>
      </c>
      <c r="V643" s="39" t="inlineStr">
        <is>
          <t>Medicamentos</t>
        </is>
      </c>
      <c r="W643" s="39" t="inlineStr">
        <is>
          <t>Dentro del alcance</t>
        </is>
      </c>
      <c r="X643" s="39" t="n"/>
      <c r="Y643" s="39" t="inlineStr">
        <is>
          <t>Sin recuento físico en el inventario de Avain</t>
        </is>
      </c>
      <c r="Z643" s="40" t="inlineStr">
        <is>
          <t>Sin recuento físico</t>
        </is>
      </c>
      <c r="AA643" s="39" t="n"/>
      <c r="AB643" s="39" t="n"/>
      <c r="AC643" s="39" t="n"/>
      <c r="AD643" s="39" t="n"/>
      <c r="AE643" s="39" t="n"/>
      <c r="AF643" s="39" t="n"/>
      <c r="AG643" s="39" t="n"/>
      <c r="AH643" s="51" t="n"/>
      <c r="AI643" s="51" t="n"/>
      <c r="AJ643" s="51" t="n"/>
      <c r="AK643" s="52" t="n">
        <v>68814.25999999999</v>
      </c>
      <c r="AL643" s="52" t="n"/>
      <c r="AM643" s="52" t="n"/>
      <c r="AN643" s="39" t="n"/>
      <c r="AO643" s="39" t="inlineStr">
        <is>
          <t>El material ocupa 4 filas en la hoja 1120 SJ (lote/almacén). La cantidad SAP y la física de esta vista son el total del material.</t>
        </is>
      </c>
    </row>
    <row r="644">
      <c r="A644" s="5" t="inlineStr">
        <is>
          <t>1000673</t>
        </is>
      </c>
      <c r="B644" s="5" t="inlineStr">
        <is>
          <t>TRAMADOL + PARACETAMOL COMP.</t>
        </is>
      </c>
      <c r="C644" s="5" t="inlineStr">
        <is>
          <t>00000</t>
        </is>
      </c>
      <c r="D644" s="5" t="inlineStr">
        <is>
          <t>MEGE</t>
        </is>
      </c>
      <c r="E644" s="5" t="inlineStr">
        <is>
          <t>ZMED</t>
        </is>
      </c>
      <c r="F644" s="5" t="inlineStr">
        <is>
          <t>1120</t>
        </is>
      </c>
      <c r="G644" s="5" t="inlineStr">
        <is>
          <t>2021</t>
        </is>
      </c>
      <c r="H644" s="5" t="inlineStr">
        <is>
          <t>C/U</t>
        </is>
      </c>
      <c r="I644" s="6" t="n">
        <v>1</v>
      </c>
      <c r="J644" s="6" t="n">
        <v>0</v>
      </c>
      <c r="K644" s="5" t="inlineStr">
        <is>
          <t>ARS</t>
        </is>
      </c>
      <c r="L644" s="48" t="n">
        <v>0</v>
      </c>
      <c r="M644" s="48" t="n">
        <v>37452.4</v>
      </c>
      <c r="N644" s="5">
        <f>IFERROR(VLOOKUP(E644,[1]Total!$D$1:$M$446,10,0),0)</f>
        <v/>
      </c>
      <c r="O644" s="11">
        <f>M644/SUM($M$2:$M$679)</f>
        <v/>
      </c>
      <c r="P644" s="49">
        <f>IFERROR(M644/I644,0)</f>
        <v/>
      </c>
      <c r="Q644" s="50" t="n"/>
      <c r="R644" s="8">
        <f>I644-Q644</f>
        <v/>
      </c>
      <c r="S644" s="49">
        <f>$AK644*R644</f>
        <v/>
      </c>
      <c r="U644" s="39" t="inlineStr">
        <is>
          <t>Stock SAP</t>
        </is>
      </c>
      <c r="V644" s="39" t="inlineStr">
        <is>
          <t>Medicamentos</t>
        </is>
      </c>
      <c r="W644" s="39" t="inlineStr">
        <is>
          <t>Dentro del alcance</t>
        </is>
      </c>
      <c r="X644" s="39" t="n"/>
      <c r="Y644" s="39" t="inlineStr">
        <is>
          <t>Sin recuento físico en el inventario de Avain</t>
        </is>
      </c>
      <c r="Z644" s="40" t="inlineStr">
        <is>
          <t>Sin recuento físico</t>
        </is>
      </c>
      <c r="AA644" s="39" t="n"/>
      <c r="AB644" s="39" t="n"/>
      <c r="AC644" s="39" t="n"/>
      <c r="AD644" s="39" t="n"/>
      <c r="AE644" s="39" t="n"/>
      <c r="AF644" s="39" t="n"/>
      <c r="AG644" s="39" t="n"/>
      <c r="AH644" s="51" t="n">
        <v>1</v>
      </c>
      <c r="AI644" s="51">
        <f>Q644</f>
        <v/>
      </c>
      <c r="AJ644" s="51">
        <f>$AH644-$AI644</f>
        <v/>
      </c>
      <c r="AK644" s="52" t="n">
        <v>37452.4</v>
      </c>
      <c r="AL644" s="52">
        <f>$AJ644*$AK644</f>
        <v/>
      </c>
      <c r="AM644" s="52">
        <f>$AI644*$AK644</f>
        <v/>
      </c>
      <c r="AN644" s="39" t="n"/>
      <c r="AO644" s="39" t="n"/>
    </row>
    <row r="645">
      <c r="A645" s="5" t="inlineStr">
        <is>
          <t>1000695</t>
        </is>
      </c>
      <c r="B645" s="5" t="inlineStr">
        <is>
          <t>ACICLOVIR 5% CREMA X 10GR</t>
        </is>
      </c>
      <c r="C645" s="5" t="inlineStr">
        <is>
          <t>68054</t>
        </is>
      </c>
      <c r="D645" s="5" t="inlineStr">
        <is>
          <t>MEGE</t>
        </is>
      </c>
      <c r="E645" s="5" t="inlineStr">
        <is>
          <t>ZMED</t>
        </is>
      </c>
      <c r="F645" s="5" t="inlineStr">
        <is>
          <t>1120</t>
        </is>
      </c>
      <c r="G645" s="5" t="inlineStr">
        <is>
          <t>2021</t>
        </is>
      </c>
      <c r="H645" s="5" t="inlineStr">
        <is>
          <t>C/U</t>
        </is>
      </c>
      <c r="I645" s="6" t="n">
        <v>1</v>
      </c>
      <c r="J645" s="6" t="n">
        <v>0</v>
      </c>
      <c r="K645" s="5" t="inlineStr">
        <is>
          <t>ARS</t>
        </is>
      </c>
      <c r="L645" s="48" t="n">
        <v>0</v>
      </c>
      <c r="M645" s="48" t="n">
        <v>2301.44</v>
      </c>
      <c r="N645" s="5">
        <f>IFERROR(VLOOKUP(E645,[1]Total!$D$1:$M$446,10,0),0)</f>
        <v/>
      </c>
      <c r="O645" s="11">
        <f>M645/SUM($M$2:$M$679)</f>
        <v/>
      </c>
      <c r="P645" s="49">
        <f>IFERROR(M645/I645,0)</f>
        <v/>
      </c>
      <c r="Q645" s="50" t="n"/>
      <c r="R645" s="8">
        <f>I645-Q645</f>
        <v/>
      </c>
      <c r="S645" s="49">
        <f>$AK645*R645</f>
        <v/>
      </c>
      <c r="U645" s="39" t="inlineStr">
        <is>
          <t>Stock SAP</t>
        </is>
      </c>
      <c r="V645" s="39" t="inlineStr">
        <is>
          <t>Medicamentos</t>
        </is>
      </c>
      <c r="W645" s="39" t="inlineStr">
        <is>
          <t>Dentro del alcance</t>
        </is>
      </c>
      <c r="X645" s="39" t="n"/>
      <c r="Y645" s="39" t="inlineStr">
        <is>
          <t>Sin recuento físico en el inventario de Avain</t>
        </is>
      </c>
      <c r="Z645" s="40" t="inlineStr">
        <is>
          <t>Sin recuento físico</t>
        </is>
      </c>
      <c r="AA645" s="39" t="n"/>
      <c r="AB645" s="39" t="n"/>
      <c r="AC645" s="39" t="n"/>
      <c r="AD645" s="39" t="n"/>
      <c r="AE645" s="39" t="n"/>
      <c r="AF645" s="39" t="n"/>
      <c r="AG645" s="39" t="n"/>
      <c r="AH645" s="51" t="n"/>
      <c r="AI645" s="51" t="n"/>
      <c r="AJ645" s="51" t="n"/>
      <c r="AK645" s="52" t="n">
        <v>2301.44</v>
      </c>
      <c r="AL645" s="52" t="n"/>
      <c r="AM645" s="52" t="n"/>
      <c r="AN645" s="39" t="n"/>
      <c r="AO645" s="39" t="inlineStr">
        <is>
          <t>El material ocupa 5 filas en la hoja 1120 SJ (lote/almacén). La cantidad SAP y la física de esta vista son el total del material.</t>
        </is>
      </c>
    </row>
    <row r="646">
      <c r="A646" s="5" t="inlineStr">
        <is>
          <t>1000699</t>
        </is>
      </c>
      <c r="B646" s="5" t="inlineStr">
        <is>
          <t>VITACORTIL CR X 20GR</t>
        </is>
      </c>
      <c r="C646" s="5" t="inlineStr">
        <is>
          <t>00000</t>
        </is>
      </c>
      <c r="D646" s="5" t="inlineStr">
        <is>
          <t>033</t>
        </is>
      </c>
      <c r="E646" s="5" t="inlineStr">
        <is>
          <t>ZMED</t>
        </is>
      </c>
      <c r="F646" s="5" t="inlineStr">
        <is>
          <t>1120</t>
        </is>
      </c>
      <c r="G646" s="5" t="inlineStr">
        <is>
          <t>2021</t>
        </is>
      </c>
      <c r="H646" s="5" t="inlineStr">
        <is>
          <t>C/U</t>
        </is>
      </c>
      <c r="I646" s="6" t="n">
        <v>1</v>
      </c>
      <c r="J646" s="6" t="n">
        <v>0</v>
      </c>
      <c r="K646" s="5" t="inlineStr">
        <is>
          <t>ARS</t>
        </is>
      </c>
      <c r="L646" s="48" t="n">
        <v>0</v>
      </c>
      <c r="M646" s="48" t="n">
        <v>1822.83</v>
      </c>
      <c r="N646" s="5">
        <f>IFERROR(VLOOKUP(E646,[1]Total!$D$1:$M$446,10,0),0)</f>
        <v/>
      </c>
      <c r="O646" s="11">
        <f>M646/SUM($M$2:$M$679)</f>
        <v/>
      </c>
      <c r="P646" s="49">
        <f>IFERROR(M646/I646,0)</f>
        <v/>
      </c>
      <c r="Q646" s="50" t="n"/>
      <c r="R646" s="8">
        <f>I646-Q646</f>
        <v/>
      </c>
      <c r="S646" s="49">
        <f>$AK646*R646</f>
        <v/>
      </c>
      <c r="U646" s="39" t="inlineStr">
        <is>
          <t>Stock SAP</t>
        </is>
      </c>
      <c r="V646" s="39" t="inlineStr">
        <is>
          <t>Medicamentos</t>
        </is>
      </c>
      <c r="W646" s="39" t="inlineStr">
        <is>
          <t>Dentro del alcance</t>
        </is>
      </c>
      <c r="X646" s="39" t="n"/>
      <c r="Y646" s="39" t="inlineStr">
        <is>
          <t>Sin recuento físico en el inventario de Avain</t>
        </is>
      </c>
      <c r="Z646" s="40" t="inlineStr">
        <is>
          <t>Sin recuento físico</t>
        </is>
      </c>
      <c r="AA646" s="39" t="n"/>
      <c r="AB646" s="39" t="n"/>
      <c r="AC646" s="39" t="n"/>
      <c r="AD646" s="39" t="n"/>
      <c r="AE646" s="39" t="n"/>
      <c r="AF646" s="39" t="n"/>
      <c r="AG646" s="39" t="n"/>
      <c r="AH646" s="51" t="n">
        <v>1</v>
      </c>
      <c r="AI646" s="51">
        <f>Q646</f>
        <v/>
      </c>
      <c r="AJ646" s="51">
        <f>$AH646-$AI646</f>
        <v/>
      </c>
      <c r="AK646" s="52" t="n">
        <v>1822.83</v>
      </c>
      <c r="AL646" s="52">
        <f>$AJ646*$AK646</f>
        <v/>
      </c>
      <c r="AM646" s="52">
        <f>$AI646*$AK646</f>
        <v/>
      </c>
      <c r="AN646" s="39" t="n"/>
      <c r="AO646" s="39" t="n"/>
    </row>
    <row r="647">
      <c r="A647" s="5" t="inlineStr">
        <is>
          <t>1000790</t>
        </is>
      </c>
      <c r="B647" s="5" t="inlineStr">
        <is>
          <t>BUSCAPINA SIMPLE COMP.</t>
        </is>
      </c>
      <c r="C647" s="5" t="inlineStr">
        <is>
          <t>1</t>
        </is>
      </c>
      <c r="D647" s="5" t="inlineStr">
        <is>
          <t>033</t>
        </is>
      </c>
      <c r="E647" s="5" t="inlineStr">
        <is>
          <t>ZMED</t>
        </is>
      </c>
      <c r="F647" s="5" t="inlineStr">
        <is>
          <t>1120</t>
        </is>
      </c>
      <c r="G647" s="5" t="inlineStr">
        <is>
          <t>2021</t>
        </is>
      </c>
      <c r="H647" s="5" t="inlineStr">
        <is>
          <t>C/U</t>
        </is>
      </c>
      <c r="I647" s="6" t="n">
        <v>1</v>
      </c>
      <c r="J647" s="6" t="n">
        <v>0</v>
      </c>
      <c r="K647" s="5" t="inlineStr">
        <is>
          <t>ARS</t>
        </is>
      </c>
      <c r="L647" s="48" t="n">
        <v>0</v>
      </c>
      <c r="M647" s="48" t="n">
        <v>1594.68</v>
      </c>
      <c r="N647" s="5">
        <f>IFERROR(VLOOKUP(E647,[1]Total!$D$1:$M$446,10,0),0)</f>
        <v/>
      </c>
      <c r="O647" s="11">
        <f>M647/SUM($M$2:$M$679)</f>
        <v/>
      </c>
      <c r="P647" s="49">
        <f>IFERROR(M647/I647,0)</f>
        <v/>
      </c>
      <c r="Q647" s="50" t="n"/>
      <c r="R647" s="8">
        <f>I647-Q647</f>
        <v/>
      </c>
      <c r="S647" s="49">
        <f>$AK647*R647</f>
        <v/>
      </c>
      <c r="U647" s="39" t="inlineStr">
        <is>
          <t>Stock SAP</t>
        </is>
      </c>
      <c r="V647" s="39" t="inlineStr">
        <is>
          <t>Medicamentos</t>
        </is>
      </c>
      <c r="W647" s="39" t="inlineStr">
        <is>
          <t>Dentro del alcance</t>
        </is>
      </c>
      <c r="X647" s="39" t="n"/>
      <c r="Y647" s="39" t="inlineStr">
        <is>
          <t>Sin recuento físico en el inventario de Avain</t>
        </is>
      </c>
      <c r="Z647" s="40" t="inlineStr">
        <is>
          <t>Sin recuento físico</t>
        </is>
      </c>
      <c r="AA647" s="39" t="n"/>
      <c r="AB647" s="39" t="n"/>
      <c r="AC647" s="39" t="n"/>
      <c r="AD647" s="39" t="n"/>
      <c r="AE647" s="39" t="n"/>
      <c r="AF647" s="39" t="n"/>
      <c r="AG647" s="39" t="n"/>
      <c r="AH647" s="51" t="n">
        <v>1</v>
      </c>
      <c r="AI647" s="51">
        <f>Q647</f>
        <v/>
      </c>
      <c r="AJ647" s="51">
        <f>$AH647-$AI647</f>
        <v/>
      </c>
      <c r="AK647" s="52" t="n">
        <v>1594.68</v>
      </c>
      <c r="AL647" s="52">
        <f>$AJ647*$AK647</f>
        <v/>
      </c>
      <c r="AM647" s="52">
        <f>$AI647*$AK647</f>
        <v/>
      </c>
      <c r="AN647" s="39" t="n"/>
      <c r="AO647" s="39" t="n"/>
    </row>
    <row r="648">
      <c r="A648" s="5" t="inlineStr">
        <is>
          <t>1001083</t>
        </is>
      </c>
      <c r="B648" s="5" t="inlineStr">
        <is>
          <t>ALCON LAGRIMAS II 15ML</t>
        </is>
      </c>
      <c r="C648" s="5" t="inlineStr">
        <is>
          <t>79543</t>
        </is>
      </c>
      <c r="D648" s="5" t="inlineStr">
        <is>
          <t>033</t>
        </is>
      </c>
      <c r="E648" s="5" t="inlineStr">
        <is>
          <t>ZMED</t>
        </is>
      </c>
      <c r="F648" s="5" t="inlineStr">
        <is>
          <t>1120</t>
        </is>
      </c>
      <c r="G648" s="5" t="inlineStr">
        <is>
          <t>2021</t>
        </is>
      </c>
      <c r="H648" s="5" t="inlineStr">
        <is>
          <t>C/U</t>
        </is>
      </c>
      <c r="I648" s="6" t="n">
        <v>1</v>
      </c>
      <c r="J648" s="6" t="n">
        <v>0</v>
      </c>
      <c r="K648" s="5" t="inlineStr">
        <is>
          <t>ARS</t>
        </is>
      </c>
      <c r="L648" s="48" t="n">
        <v>0</v>
      </c>
      <c r="M648" s="48" t="n">
        <v>2450.61</v>
      </c>
      <c r="N648" s="5">
        <f>IFERROR(VLOOKUP(E648,[1]Total!$D$1:$M$446,10,0),0)</f>
        <v/>
      </c>
      <c r="O648" s="11">
        <f>M648/SUM($M$2:$M$679)</f>
        <v/>
      </c>
      <c r="P648" s="49">
        <f>IFERROR(M648/I648,0)</f>
        <v/>
      </c>
      <c r="Q648" s="50" t="n"/>
      <c r="R648" s="8">
        <f>I648-Q648</f>
        <v/>
      </c>
      <c r="S648" s="49">
        <f>$AK648*R648</f>
        <v/>
      </c>
      <c r="U648" s="39" t="inlineStr">
        <is>
          <t>Stock SAP</t>
        </is>
      </c>
      <c r="V648" s="39" t="inlineStr">
        <is>
          <t>Medicamentos</t>
        </is>
      </c>
      <c r="W648" s="39" t="inlineStr">
        <is>
          <t>Dentro del alcance</t>
        </is>
      </c>
      <c r="X648" s="39" t="n"/>
      <c r="Y648" s="39" t="inlineStr">
        <is>
          <t>Sin recuento físico en el inventario de Avain</t>
        </is>
      </c>
      <c r="Z648" s="40" t="inlineStr">
        <is>
          <t>Sin recuento físico</t>
        </is>
      </c>
      <c r="AA648" s="39" t="n"/>
      <c r="AB648" s="39" t="n"/>
      <c r="AC648" s="39" t="n"/>
      <c r="AD648" s="39" t="n"/>
      <c r="AE648" s="39" t="n"/>
      <c r="AF648" s="39" t="n"/>
      <c r="AG648" s="39" t="n"/>
      <c r="AH648" s="51" t="n">
        <v>1</v>
      </c>
      <c r="AI648" s="51">
        <f>Q648</f>
        <v/>
      </c>
      <c r="AJ648" s="51">
        <f>$AH648-$AI648</f>
        <v/>
      </c>
      <c r="AK648" s="52" t="n">
        <v>2450.61</v>
      </c>
      <c r="AL648" s="52">
        <f>$AJ648*$AK648</f>
        <v/>
      </c>
      <c r="AM648" s="52">
        <f>$AI648*$AK648</f>
        <v/>
      </c>
      <c r="AN648" s="39" t="n"/>
      <c r="AO648" s="39" t="n"/>
    </row>
    <row r="649">
      <c r="A649" s="5" t="inlineStr">
        <is>
          <t>1001251</t>
        </is>
      </c>
      <c r="B649" s="5" t="inlineStr">
        <is>
          <t>AC TOLFENAMICO 200mg caps</t>
        </is>
      </c>
      <c r="C649" s="5" t="inlineStr">
        <is>
          <t>00000</t>
        </is>
      </c>
      <c r="D649" s="5" t="inlineStr">
        <is>
          <t>MEGE</t>
        </is>
      </c>
      <c r="E649" s="5" t="inlineStr">
        <is>
          <t>ZMED</t>
        </is>
      </c>
      <c r="F649" s="5" t="inlineStr">
        <is>
          <t>1120</t>
        </is>
      </c>
      <c r="G649" s="5" t="inlineStr">
        <is>
          <t>2021</t>
        </is>
      </c>
      <c r="H649" s="5" t="inlineStr">
        <is>
          <t>C/U</t>
        </is>
      </c>
      <c r="I649" s="6" t="n">
        <v>1</v>
      </c>
      <c r="J649" s="6" t="n">
        <v>0</v>
      </c>
      <c r="K649" s="5" t="inlineStr">
        <is>
          <t>ARS</t>
        </is>
      </c>
      <c r="L649" s="48" t="n">
        <v>0</v>
      </c>
      <c r="M649" s="48" t="n">
        <v>15903.33</v>
      </c>
      <c r="N649" s="5">
        <f>IFERROR(VLOOKUP(E649,[1]Total!$D$1:$M$446,10,0),0)</f>
        <v/>
      </c>
      <c r="O649" s="11">
        <f>M649/SUM($M$2:$M$679)</f>
        <v/>
      </c>
      <c r="P649" s="49">
        <f>IFERROR(M649/I649,0)</f>
        <v/>
      </c>
      <c r="Q649" s="50" t="n"/>
      <c r="R649" s="8">
        <f>I649-Q649</f>
        <v/>
      </c>
      <c r="S649" s="49">
        <f>$AK649*R649</f>
        <v/>
      </c>
      <c r="U649" s="39" t="inlineStr">
        <is>
          <t>Stock SAP</t>
        </is>
      </c>
      <c r="V649" s="39" t="inlineStr">
        <is>
          <t>Medicamentos</t>
        </is>
      </c>
      <c r="W649" s="39" t="inlineStr">
        <is>
          <t>Dentro del alcance</t>
        </is>
      </c>
      <c r="X649" s="39" t="n"/>
      <c r="Y649" s="39" t="inlineStr">
        <is>
          <t>Sin recuento físico en el inventario de Avain</t>
        </is>
      </c>
      <c r="Z649" s="40" t="inlineStr">
        <is>
          <t>Sin recuento físico</t>
        </is>
      </c>
      <c r="AA649" s="39" t="n"/>
      <c r="AB649" s="39" t="n"/>
      <c r="AC649" s="39" t="n"/>
      <c r="AD649" s="39" t="n"/>
      <c r="AE649" s="39" t="n"/>
      <c r="AF649" s="39" t="n"/>
      <c r="AG649" s="39" t="n"/>
      <c r="AH649" s="51" t="n">
        <v>2</v>
      </c>
      <c r="AI649" s="51">
        <f>Q649</f>
        <v/>
      </c>
      <c r="AJ649" s="51">
        <f>$AH649-$AI649</f>
        <v/>
      </c>
      <c r="AK649" s="52" t="n">
        <v>15903.33</v>
      </c>
      <c r="AL649" s="52">
        <f>$AJ649*$AK649</f>
        <v/>
      </c>
      <c r="AM649" s="52">
        <f>$AI649*$AK649</f>
        <v/>
      </c>
      <c r="AN649" s="39" t="n"/>
      <c r="AO649" s="39" t="inlineStr">
        <is>
          <t>El material ocupa 2 filas en la hoja 1120 SJ (lote/almacén). La cantidad SAP y la física de esta vista son el total del material.</t>
        </is>
      </c>
    </row>
    <row r="650">
      <c r="A650" s="5" t="inlineStr">
        <is>
          <t>1001251</t>
        </is>
      </c>
      <c r="B650" s="5" t="inlineStr">
        <is>
          <t>AC TOLFENAMICO 200mg caps</t>
        </is>
      </c>
      <c r="C650" s="5" t="inlineStr">
        <is>
          <t>68424</t>
        </is>
      </c>
      <c r="D650" s="5" t="inlineStr">
        <is>
          <t>MEGE</t>
        </is>
      </c>
      <c r="E650" s="5" t="inlineStr">
        <is>
          <t>ZMED</t>
        </is>
      </c>
      <c r="F650" s="5" t="inlineStr">
        <is>
          <t>1120</t>
        </is>
      </c>
      <c r="G650" s="5" t="inlineStr">
        <is>
          <t>2021</t>
        </is>
      </c>
      <c r="H650" s="5" t="inlineStr">
        <is>
          <t>C/U</t>
        </is>
      </c>
      <c r="I650" s="6" t="n">
        <v>1</v>
      </c>
      <c r="J650" s="6" t="n">
        <v>0</v>
      </c>
      <c r="K650" s="5" t="inlineStr">
        <is>
          <t>ARS</t>
        </is>
      </c>
      <c r="L650" s="48" t="n">
        <v>0</v>
      </c>
      <c r="M650" s="48" t="n">
        <v>15903.33</v>
      </c>
      <c r="N650" s="5">
        <f>IFERROR(VLOOKUP(E650,[1]Total!$D$1:$M$446,10,0),0)</f>
        <v/>
      </c>
      <c r="O650" s="11">
        <f>M650/SUM($M$2:$M$679)</f>
        <v/>
      </c>
      <c r="P650" s="49">
        <f>IFERROR(M650/I650,0)</f>
        <v/>
      </c>
      <c r="Q650" s="50" t="n"/>
      <c r="R650" s="8">
        <f>I650-Q650</f>
        <v/>
      </c>
      <c r="S650" s="49">
        <f>$AK650*R650</f>
        <v/>
      </c>
      <c r="U650" s="39" t="inlineStr">
        <is>
          <t>Stock SAP</t>
        </is>
      </c>
      <c r="V650" s="39" t="inlineStr">
        <is>
          <t>Medicamentos</t>
        </is>
      </c>
      <c r="W650" s="39" t="inlineStr">
        <is>
          <t>Dentro del alcance</t>
        </is>
      </c>
      <c r="X650" s="39" t="n"/>
      <c r="Y650" s="39" t="inlineStr">
        <is>
          <t>Sin recuento físico en el inventario de Avain</t>
        </is>
      </c>
      <c r="Z650" s="40" t="inlineStr">
        <is>
          <t>Sin recuento físico</t>
        </is>
      </c>
      <c r="AA650" s="39" t="n"/>
      <c r="AB650" s="39" t="n"/>
      <c r="AC650" s="39" t="n"/>
      <c r="AD650" s="39" t="n"/>
      <c r="AE650" s="39" t="n"/>
      <c r="AF650" s="39" t="n"/>
      <c r="AG650" s="39" t="n"/>
      <c r="AH650" s="51" t="n"/>
      <c r="AI650" s="51" t="n"/>
      <c r="AJ650" s="51" t="n"/>
      <c r="AK650" s="52" t="n">
        <v>15903.33</v>
      </c>
      <c r="AL650" s="52" t="n"/>
      <c r="AM650" s="52" t="n"/>
      <c r="AN650" s="39" t="n"/>
      <c r="AO650" s="39" t="inlineStr">
        <is>
          <t>El material ocupa 2 filas en la hoja 1120 SJ (lote/almacén). La cantidad SAP y la física de esta vista son el total del material.</t>
        </is>
      </c>
    </row>
    <row r="651">
      <c r="A651" s="5" t="inlineStr">
        <is>
          <t>1001267</t>
        </is>
      </c>
      <c r="B651" s="5" t="inlineStr">
        <is>
          <t>AMYLANTA COMP MAST FRUTI X24</t>
        </is>
      </c>
      <c r="C651" s="5" t="inlineStr">
        <is>
          <t>0885</t>
        </is>
      </c>
      <c r="D651" s="5" t="inlineStr">
        <is>
          <t>MEGE</t>
        </is>
      </c>
      <c r="E651" s="5" t="inlineStr">
        <is>
          <t>ZMED</t>
        </is>
      </c>
      <c r="F651" s="5" t="inlineStr">
        <is>
          <t>1120</t>
        </is>
      </c>
      <c r="G651" s="5" t="inlineStr">
        <is>
          <t>2021</t>
        </is>
      </c>
      <c r="H651" s="5" t="inlineStr">
        <is>
          <t>C/U</t>
        </is>
      </c>
      <c r="I651" s="6" t="n">
        <v>1</v>
      </c>
      <c r="J651" s="6" t="n">
        <v>0</v>
      </c>
      <c r="K651" s="5" t="inlineStr">
        <is>
          <t>ARS</t>
        </is>
      </c>
      <c r="L651" s="48" t="n">
        <v>0</v>
      </c>
      <c r="M651" s="48" t="n">
        <v>12174.67</v>
      </c>
      <c r="N651" s="5">
        <f>IFERROR(VLOOKUP(E651,[1]Total!$D$1:$M$446,10,0),0)</f>
        <v/>
      </c>
      <c r="O651" s="11">
        <f>M651/SUM($M$2:$M$679)</f>
        <v/>
      </c>
      <c r="P651" s="49">
        <f>IFERROR(M651/I651,0)</f>
        <v/>
      </c>
      <c r="Q651" s="50" t="n"/>
      <c r="R651" s="8">
        <f>I651-Q651</f>
        <v/>
      </c>
      <c r="S651" s="49">
        <f>$AK651*R651</f>
        <v/>
      </c>
      <c r="U651" s="39" t="inlineStr">
        <is>
          <t>Stock SAP</t>
        </is>
      </c>
      <c r="V651" s="39" t="inlineStr">
        <is>
          <t>Medicamentos</t>
        </is>
      </c>
      <c r="W651" s="39" t="inlineStr">
        <is>
          <t>Dentro del alcance</t>
        </is>
      </c>
      <c r="X651" s="39" t="n"/>
      <c r="Y651" s="39" t="inlineStr">
        <is>
          <t>Sin recuento físico en el inventario de Avain</t>
        </is>
      </c>
      <c r="Z651" s="40" t="inlineStr">
        <is>
          <t>Sin recuento físico</t>
        </is>
      </c>
      <c r="AA651" s="39" t="n"/>
      <c r="AB651" s="39" t="n"/>
      <c r="AC651" s="39" t="n"/>
      <c r="AD651" s="39" t="n"/>
      <c r="AE651" s="39" t="n"/>
      <c r="AF651" s="39" t="n"/>
      <c r="AG651" s="39" t="n"/>
      <c r="AH651" s="51" t="n"/>
      <c r="AI651" s="51" t="n"/>
      <c r="AJ651" s="51" t="n"/>
      <c r="AK651" s="52" t="n">
        <v>12174.67</v>
      </c>
      <c r="AL651" s="52" t="n"/>
      <c r="AM651" s="52" t="n"/>
      <c r="AN651" s="39" t="n"/>
      <c r="AO651" s="39" t="inlineStr">
        <is>
          <t>El material ocupa 4 filas en la hoja 1120 SJ (lote/almacén). La cantidad SAP y la física de esta vista son el total del material.</t>
        </is>
      </c>
    </row>
    <row r="652">
      <c r="A652" s="5" t="inlineStr">
        <is>
          <t>1001267</t>
        </is>
      </c>
      <c r="B652" s="5" t="inlineStr">
        <is>
          <t>AMYLANTA COMP MAST FRUTI X24</t>
        </is>
      </c>
      <c r="C652" s="5" t="inlineStr">
        <is>
          <t>2810E</t>
        </is>
      </c>
      <c r="D652" s="5" t="inlineStr">
        <is>
          <t>MEGE</t>
        </is>
      </c>
      <c r="E652" s="5" t="inlineStr">
        <is>
          <t>ZMED</t>
        </is>
      </c>
      <c r="F652" s="5" t="inlineStr">
        <is>
          <t>1120</t>
        </is>
      </c>
      <c r="G652" s="5" t="inlineStr">
        <is>
          <t>2021</t>
        </is>
      </c>
      <c r="H652" s="5" t="inlineStr">
        <is>
          <t>C/U</t>
        </is>
      </c>
      <c r="I652" s="6" t="n">
        <v>1</v>
      </c>
      <c r="J652" s="6" t="n">
        <v>0</v>
      </c>
      <c r="K652" s="5" t="inlineStr">
        <is>
          <t>ARS</t>
        </is>
      </c>
      <c r="L652" s="48" t="n">
        <v>0</v>
      </c>
      <c r="M652" s="48" t="n">
        <v>12174.67</v>
      </c>
      <c r="N652" s="5">
        <f>IFERROR(VLOOKUP(E652,[1]Total!$D$1:$M$446,10,0),0)</f>
        <v/>
      </c>
      <c r="O652" s="11">
        <f>M652/SUM($M$2:$M$679)</f>
        <v/>
      </c>
      <c r="P652" s="49">
        <f>IFERROR(M652/I652,0)</f>
        <v/>
      </c>
      <c r="Q652" s="50" t="n"/>
      <c r="R652" s="8">
        <f>I652-Q652</f>
        <v/>
      </c>
      <c r="S652" s="49">
        <f>$AK652*R652</f>
        <v/>
      </c>
      <c r="U652" s="39" t="inlineStr">
        <is>
          <t>Stock SAP</t>
        </is>
      </c>
      <c r="V652" s="39" t="inlineStr">
        <is>
          <t>Medicamentos</t>
        </is>
      </c>
      <c r="W652" s="39" t="inlineStr">
        <is>
          <t>Dentro del alcance</t>
        </is>
      </c>
      <c r="X652" s="39" t="n"/>
      <c r="Y652" s="39" t="inlineStr">
        <is>
          <t>Sin recuento físico en el inventario de Avain</t>
        </is>
      </c>
      <c r="Z652" s="40" t="inlineStr">
        <is>
          <t>Sin recuento físico</t>
        </is>
      </c>
      <c r="AA652" s="39" t="n"/>
      <c r="AB652" s="39" t="n"/>
      <c r="AC652" s="39" t="n"/>
      <c r="AD652" s="39" t="n"/>
      <c r="AE652" s="39" t="n"/>
      <c r="AF652" s="39" t="n"/>
      <c r="AG652" s="39" t="n"/>
      <c r="AH652" s="51" t="n"/>
      <c r="AI652" s="51" t="n"/>
      <c r="AJ652" s="51" t="n"/>
      <c r="AK652" s="52" t="n">
        <v>12174.67</v>
      </c>
      <c r="AL652" s="52" t="n"/>
      <c r="AM652" s="52" t="n"/>
      <c r="AN652" s="39" t="n"/>
      <c r="AO652" s="39" t="inlineStr">
        <is>
          <t>El material ocupa 4 filas en la hoja 1120 SJ (lote/almacén). La cantidad SAP y la física de esta vista son el total del material.</t>
        </is>
      </c>
    </row>
    <row r="653">
      <c r="A653" s="5" t="inlineStr">
        <is>
          <t>1001267</t>
        </is>
      </c>
      <c r="B653" s="5" t="inlineStr">
        <is>
          <t>AMYLANTA COMP MAST FRUTI X24</t>
        </is>
      </c>
      <c r="C653" s="5" t="inlineStr">
        <is>
          <t>4900</t>
        </is>
      </c>
      <c r="D653" s="5" t="inlineStr">
        <is>
          <t>MEGE</t>
        </is>
      </c>
      <c r="E653" s="5" t="inlineStr">
        <is>
          <t>ZMED</t>
        </is>
      </c>
      <c r="F653" s="5" t="inlineStr">
        <is>
          <t>1120</t>
        </is>
      </c>
      <c r="G653" s="5" t="inlineStr">
        <is>
          <t>2021</t>
        </is>
      </c>
      <c r="H653" s="5" t="inlineStr">
        <is>
          <t>C/U</t>
        </is>
      </c>
      <c r="I653" s="6" t="n">
        <v>1</v>
      </c>
      <c r="J653" s="6" t="n">
        <v>0</v>
      </c>
      <c r="K653" s="5" t="inlineStr">
        <is>
          <t>ARS</t>
        </is>
      </c>
      <c r="L653" s="48" t="n">
        <v>0</v>
      </c>
      <c r="M653" s="48" t="n">
        <v>12174.67</v>
      </c>
      <c r="N653" s="5">
        <f>IFERROR(VLOOKUP(E653,[1]Total!$D$1:$M$446,10,0),0)</f>
        <v/>
      </c>
      <c r="O653" s="11">
        <f>M653/SUM($M$2:$M$679)</f>
        <v/>
      </c>
      <c r="P653" s="49">
        <f>IFERROR(M653/I653,0)</f>
        <v/>
      </c>
      <c r="Q653" s="50" t="n"/>
      <c r="R653" s="8">
        <f>I653-Q653</f>
        <v/>
      </c>
      <c r="S653" s="49">
        <f>$AK653*R653</f>
        <v/>
      </c>
      <c r="U653" s="39" t="inlineStr">
        <is>
          <t>Stock SAP</t>
        </is>
      </c>
      <c r="V653" s="39" t="inlineStr">
        <is>
          <t>Medicamentos</t>
        </is>
      </c>
      <c r="W653" s="39" t="inlineStr">
        <is>
          <t>Dentro del alcance</t>
        </is>
      </c>
      <c r="X653" s="39" t="n"/>
      <c r="Y653" s="39" t="inlineStr">
        <is>
          <t>Sin recuento físico en el inventario de Avain</t>
        </is>
      </c>
      <c r="Z653" s="40" t="inlineStr">
        <is>
          <t>Sin recuento físico</t>
        </is>
      </c>
      <c r="AA653" s="39" t="n"/>
      <c r="AB653" s="39" t="n"/>
      <c r="AC653" s="39" t="n"/>
      <c r="AD653" s="39" t="n"/>
      <c r="AE653" s="39" t="n"/>
      <c r="AF653" s="39" t="n"/>
      <c r="AG653" s="39" t="n"/>
      <c r="AH653" s="51" t="n"/>
      <c r="AI653" s="51" t="n"/>
      <c r="AJ653" s="51" t="n"/>
      <c r="AK653" s="52" t="n">
        <v>12174.67</v>
      </c>
      <c r="AL653" s="52" t="n"/>
      <c r="AM653" s="52" t="n"/>
      <c r="AN653" s="39" t="n"/>
      <c r="AO653" s="39" t="inlineStr">
        <is>
          <t>El material ocupa 4 filas en la hoja 1120 SJ (lote/almacén). La cantidad SAP y la física de esta vista son el total del material.</t>
        </is>
      </c>
    </row>
    <row r="654">
      <c r="A654" s="5" t="inlineStr">
        <is>
          <t>1001288</t>
        </is>
      </c>
      <c r="B654" s="5" t="inlineStr">
        <is>
          <t>FLEXIDOL 15mg COMP X 30comp</t>
        </is>
      </c>
      <c r="C654" s="5" t="inlineStr">
        <is>
          <t>97514</t>
        </is>
      </c>
      <c r="D654" s="5" t="inlineStr">
        <is>
          <t>MEGE</t>
        </is>
      </c>
      <c r="E654" s="5" t="inlineStr">
        <is>
          <t>ZMED</t>
        </is>
      </c>
      <c r="F654" s="5" t="inlineStr">
        <is>
          <t>1120</t>
        </is>
      </c>
      <c r="G654" s="5" t="inlineStr">
        <is>
          <t>2021</t>
        </is>
      </c>
      <c r="H654" s="5" t="inlineStr">
        <is>
          <t>C/U</t>
        </is>
      </c>
      <c r="I654" s="6" t="n">
        <v>1</v>
      </c>
      <c r="J654" s="6" t="n">
        <v>0</v>
      </c>
      <c r="K654" s="5" t="inlineStr">
        <is>
          <t>ARS</t>
        </is>
      </c>
      <c r="L654" s="48" t="n">
        <v>0</v>
      </c>
      <c r="M654" s="48" t="n">
        <v>22884.48</v>
      </c>
      <c r="N654" s="5">
        <f>IFERROR(VLOOKUP(E654,[1]Total!$D$1:$M$446,10,0),0)</f>
        <v/>
      </c>
      <c r="O654" s="11">
        <f>M654/SUM($M$2:$M$679)</f>
        <v/>
      </c>
      <c r="P654" s="49">
        <f>IFERROR(M654/I654,0)</f>
        <v/>
      </c>
      <c r="Q654" s="50" t="n"/>
      <c r="R654" s="8">
        <f>I654-Q654</f>
        <v/>
      </c>
      <c r="S654" s="49">
        <f>$AK654*R654</f>
        <v/>
      </c>
      <c r="U654" s="39" t="inlineStr">
        <is>
          <t>Stock SAP</t>
        </is>
      </c>
      <c r="V654" s="39" t="inlineStr">
        <is>
          <t>Medicamentos</t>
        </is>
      </c>
      <c r="W654" s="39" t="inlineStr">
        <is>
          <t>Dentro del alcance</t>
        </is>
      </c>
      <c r="X654" s="39" t="n"/>
      <c r="Y654" s="39" t="inlineStr">
        <is>
          <t>Sin recuento físico en el inventario de Avain</t>
        </is>
      </c>
      <c r="Z654" s="40" t="inlineStr">
        <is>
          <t>Sin recuento físico</t>
        </is>
      </c>
      <c r="AA654" s="39" t="n"/>
      <c r="AB654" s="39" t="n"/>
      <c r="AC654" s="39" t="n"/>
      <c r="AD654" s="39" t="n"/>
      <c r="AE654" s="39" t="n"/>
      <c r="AF654" s="39" t="n"/>
      <c r="AG654" s="39" t="n"/>
      <c r="AH654" s="51" t="n">
        <v>1</v>
      </c>
      <c r="AI654" s="51">
        <f>Q654</f>
        <v/>
      </c>
      <c r="AJ654" s="51">
        <f>$AH654-$AI654</f>
        <v/>
      </c>
      <c r="AK654" s="52" t="n">
        <v>22884.48</v>
      </c>
      <c r="AL654" s="52">
        <f>$AJ654*$AK654</f>
        <v/>
      </c>
      <c r="AM654" s="52">
        <f>$AI654*$AK654</f>
        <v/>
      </c>
      <c r="AN654" s="39" t="n"/>
      <c r="AO654" s="39" t="n"/>
    </row>
    <row r="655">
      <c r="A655" s="5" t="inlineStr">
        <is>
          <t>1001290</t>
        </is>
      </c>
      <c r="B655" s="5" t="inlineStr">
        <is>
          <t>MEDOCOR SUBLINGUAL 5 MG X 30COMP</t>
        </is>
      </c>
      <c r="C655" s="5" t="inlineStr">
        <is>
          <t>17</t>
        </is>
      </c>
      <c r="D655" s="5" t="inlineStr">
        <is>
          <t>MEGE</t>
        </is>
      </c>
      <c r="E655" s="5" t="inlineStr">
        <is>
          <t>ZMED</t>
        </is>
      </c>
      <c r="F655" s="5" t="inlineStr">
        <is>
          <t>1120</t>
        </is>
      </c>
      <c r="G655" s="5" t="inlineStr">
        <is>
          <t>2021</t>
        </is>
      </c>
      <c r="H655" s="5" t="inlineStr">
        <is>
          <t>C/U</t>
        </is>
      </c>
      <c r="I655" s="6" t="n">
        <v>1</v>
      </c>
      <c r="J655" s="6" t="n">
        <v>0</v>
      </c>
      <c r="K655" s="5" t="inlineStr">
        <is>
          <t>ARS</t>
        </is>
      </c>
      <c r="L655" s="48" t="n">
        <v>0</v>
      </c>
      <c r="M655" s="48" t="n">
        <v>8994.030000000001</v>
      </c>
      <c r="N655" s="5">
        <f>IFERROR(VLOOKUP(E655,[1]Total!$D$1:$M$446,10,0),0)</f>
        <v/>
      </c>
      <c r="O655" s="11">
        <f>M655/SUM($M$2:$M$679)</f>
        <v/>
      </c>
      <c r="P655" s="49">
        <f>IFERROR(M655/I655,0)</f>
        <v/>
      </c>
      <c r="Q655" s="50" t="n"/>
      <c r="R655" s="8">
        <f>I655-Q655</f>
        <v/>
      </c>
      <c r="S655" s="49">
        <f>$AK655*R655</f>
        <v/>
      </c>
      <c r="U655" s="39" t="inlineStr">
        <is>
          <t>Stock SAP</t>
        </is>
      </c>
      <c r="V655" s="39" t="inlineStr">
        <is>
          <t>Medicamentos</t>
        </is>
      </c>
      <c r="W655" s="39" t="inlineStr">
        <is>
          <t>Dentro del alcance</t>
        </is>
      </c>
      <c r="X655" s="39" t="n"/>
      <c r="Y655" s="39" t="inlineStr">
        <is>
          <t>Sin recuento físico en el inventario de Avain</t>
        </is>
      </c>
      <c r="Z655" s="40" t="inlineStr">
        <is>
          <t>Sin recuento físico</t>
        </is>
      </c>
      <c r="AA655" s="39" t="n"/>
      <c r="AB655" s="39" t="n"/>
      <c r="AC655" s="39" t="n"/>
      <c r="AD655" s="39" t="n"/>
      <c r="AE655" s="39" t="n"/>
      <c r="AF655" s="39" t="n"/>
      <c r="AG655" s="39" t="n"/>
      <c r="AH655" s="51" t="n">
        <v>1</v>
      </c>
      <c r="AI655" s="51">
        <f>Q655</f>
        <v/>
      </c>
      <c r="AJ655" s="51">
        <f>$AH655-$AI655</f>
        <v/>
      </c>
      <c r="AK655" s="52" t="n">
        <v>8994.030000000001</v>
      </c>
      <c r="AL655" s="52">
        <f>$AJ655*$AK655</f>
        <v/>
      </c>
      <c r="AM655" s="52">
        <f>$AI655*$AK655</f>
        <v/>
      </c>
      <c r="AN655" s="39" t="n"/>
      <c r="AO655" s="39" t="n"/>
    </row>
    <row r="656">
      <c r="A656" s="5" t="inlineStr">
        <is>
          <t>1001292</t>
        </is>
      </c>
      <c r="B656" s="5" t="inlineStr">
        <is>
          <t>Miopropan S comp x30un</t>
        </is>
      </c>
      <c r="C656" s="5" t="inlineStr">
        <is>
          <t>013564</t>
        </is>
      </c>
      <c r="D656" s="5" t="inlineStr">
        <is>
          <t>MEGE</t>
        </is>
      </c>
      <c r="E656" s="5" t="inlineStr">
        <is>
          <t>ZMED</t>
        </is>
      </c>
      <c r="F656" s="5" t="inlineStr">
        <is>
          <t>1120</t>
        </is>
      </c>
      <c r="G656" s="5" t="inlineStr">
        <is>
          <t>2021</t>
        </is>
      </c>
      <c r="H656" s="5" t="inlineStr">
        <is>
          <t>C/U</t>
        </is>
      </c>
      <c r="I656" s="6" t="n">
        <v>1</v>
      </c>
      <c r="J656" s="6" t="n">
        <v>0</v>
      </c>
      <c r="K656" s="5" t="inlineStr">
        <is>
          <t>ARS</t>
        </is>
      </c>
      <c r="L656" s="48" t="n">
        <v>0</v>
      </c>
      <c r="M656" s="48" t="n">
        <v>11446.16</v>
      </c>
      <c r="N656" s="5">
        <f>IFERROR(VLOOKUP(E656,[1]Total!$D$1:$M$446,10,0),0)</f>
        <v/>
      </c>
      <c r="O656" s="11">
        <f>M656/SUM($M$2:$M$679)</f>
        <v/>
      </c>
      <c r="P656" s="49">
        <f>IFERROR(M656/I656,0)</f>
        <v/>
      </c>
      <c r="Q656" s="50" t="n"/>
      <c r="R656" s="8">
        <f>I656-Q656</f>
        <v/>
      </c>
      <c r="S656" s="49">
        <f>$AK656*R656</f>
        <v/>
      </c>
      <c r="U656" s="39" t="inlineStr">
        <is>
          <t>Stock SAP</t>
        </is>
      </c>
      <c r="V656" s="39" t="inlineStr">
        <is>
          <t>Medicamentos</t>
        </is>
      </c>
      <c r="W656" s="39" t="inlineStr">
        <is>
          <t>Dentro del alcance</t>
        </is>
      </c>
      <c r="X656" s="39" t="n"/>
      <c r="Y656" s="39" t="inlineStr">
        <is>
          <t>Sin recuento físico en el inventario de Avain</t>
        </is>
      </c>
      <c r="Z656" s="40" t="inlineStr">
        <is>
          <t>Sin recuento físico</t>
        </is>
      </c>
      <c r="AA656" s="39" t="n"/>
      <c r="AB656" s="39" t="n"/>
      <c r="AC656" s="39" t="n"/>
      <c r="AD656" s="39" t="n"/>
      <c r="AE656" s="39" t="n"/>
      <c r="AF656" s="39" t="n"/>
      <c r="AG656" s="39" t="n"/>
      <c r="AH656" s="51" t="n">
        <v>1</v>
      </c>
      <c r="AI656" s="51">
        <f>Q656</f>
        <v/>
      </c>
      <c r="AJ656" s="51">
        <f>$AH656-$AI656</f>
        <v/>
      </c>
      <c r="AK656" s="52" t="n">
        <v>11446.16</v>
      </c>
      <c r="AL656" s="52">
        <f>$AJ656*$AK656</f>
        <v/>
      </c>
      <c r="AM656" s="52">
        <f>$AI656*$AK656</f>
        <v/>
      </c>
      <c r="AN656" s="39" t="n"/>
      <c r="AO656" s="39" t="n"/>
    </row>
    <row r="657">
      <c r="A657" s="5" t="inlineStr">
        <is>
          <t>1001294</t>
        </is>
      </c>
      <c r="B657" s="5" t="inlineStr">
        <is>
          <t>Miopropan S comp x 60un</t>
        </is>
      </c>
      <c r="C657" s="5" t="inlineStr">
        <is>
          <t>00000</t>
        </is>
      </c>
      <c r="D657" s="5" t="inlineStr">
        <is>
          <t>MEGE</t>
        </is>
      </c>
      <c r="E657" s="5" t="inlineStr">
        <is>
          <t>ZMED</t>
        </is>
      </c>
      <c r="F657" s="5" t="inlineStr">
        <is>
          <t>1120</t>
        </is>
      </c>
      <c r="G657" s="5" t="inlineStr">
        <is>
          <t>2021</t>
        </is>
      </c>
      <c r="H657" s="5" t="inlineStr">
        <is>
          <t>C/U</t>
        </is>
      </c>
      <c r="I657" s="6" t="n">
        <v>1</v>
      </c>
      <c r="J657" s="6" t="n">
        <v>0</v>
      </c>
      <c r="K657" s="5" t="inlineStr">
        <is>
          <t>ARS</t>
        </is>
      </c>
      <c r="L657" s="48" t="n">
        <v>0</v>
      </c>
      <c r="M657" s="48" t="n">
        <v>21070.52</v>
      </c>
      <c r="N657" s="5">
        <f>IFERROR(VLOOKUP(E657,[1]Total!$D$1:$M$446,10,0),0)</f>
        <v/>
      </c>
      <c r="O657" s="11">
        <f>M657/SUM($M$2:$M$679)</f>
        <v/>
      </c>
      <c r="P657" s="49">
        <f>IFERROR(M657/I657,0)</f>
        <v/>
      </c>
      <c r="Q657" s="50" t="n"/>
      <c r="R657" s="8">
        <f>I657-Q657</f>
        <v/>
      </c>
      <c r="S657" s="49">
        <f>$AK657*R657</f>
        <v/>
      </c>
      <c r="U657" s="39" t="inlineStr">
        <is>
          <t>Stock SAP</t>
        </is>
      </c>
      <c r="V657" s="39" t="inlineStr">
        <is>
          <t>Medicamentos</t>
        </is>
      </c>
      <c r="W657" s="39" t="inlineStr">
        <is>
          <t>Dentro del alcance</t>
        </is>
      </c>
      <c r="X657" s="39" t="n"/>
      <c r="Y657" s="39" t="inlineStr">
        <is>
          <t>Sin recuento físico en el inventario de Avain</t>
        </is>
      </c>
      <c r="Z657" s="40" t="inlineStr">
        <is>
          <t>Sin recuento físico</t>
        </is>
      </c>
      <c r="AA657" s="39" t="n"/>
      <c r="AB657" s="39" t="n"/>
      <c r="AC657" s="39" t="n"/>
      <c r="AD657" s="39" t="n"/>
      <c r="AE657" s="39" t="n"/>
      <c r="AF657" s="39" t="n"/>
      <c r="AG657" s="39" t="n"/>
      <c r="AH657" s="51" t="n">
        <v>1</v>
      </c>
      <c r="AI657" s="51">
        <f>Q657</f>
        <v/>
      </c>
      <c r="AJ657" s="51">
        <f>$AH657-$AI657</f>
        <v/>
      </c>
      <c r="AK657" s="52" t="n">
        <v>21070.52</v>
      </c>
      <c r="AL657" s="52">
        <f>$AJ657*$AK657</f>
        <v/>
      </c>
      <c r="AM657" s="52">
        <f>$AI657*$AK657</f>
        <v/>
      </c>
      <c r="AN657" s="39" t="n"/>
      <c r="AO657" s="39" t="n"/>
    </row>
    <row r="658">
      <c r="A658" s="5" t="inlineStr">
        <is>
          <t>1002229</t>
        </is>
      </c>
      <c r="B658" s="5" t="inlineStr">
        <is>
          <t>DIABO 250mg x 50comp</t>
        </is>
      </c>
      <c r="C658" s="5" t="inlineStr">
        <is>
          <t>236</t>
        </is>
      </c>
      <c r="D658" s="5" t="inlineStr">
        <is>
          <t>MEGE</t>
        </is>
      </c>
      <c r="E658" s="5" t="inlineStr">
        <is>
          <t>ZMED</t>
        </is>
      </c>
      <c r="F658" s="5" t="inlineStr">
        <is>
          <t>1120</t>
        </is>
      </c>
      <c r="G658" s="5" t="inlineStr">
        <is>
          <t>2010</t>
        </is>
      </c>
      <c r="H658" s="5" t="inlineStr">
        <is>
          <t>C/U</t>
        </is>
      </c>
      <c r="I658" s="6" t="n">
        <v>1</v>
      </c>
      <c r="J658" s="6" t="n">
        <v>0</v>
      </c>
      <c r="K658" s="5" t="inlineStr">
        <is>
          <t>ARS</t>
        </is>
      </c>
      <c r="L658" s="48" t="n">
        <v>0</v>
      </c>
      <c r="M658" s="48" t="n">
        <v>39047.41</v>
      </c>
      <c r="N658" s="5">
        <f>IFERROR(VLOOKUP(E658,[1]Total!$D$1:$M$446,10,0),0)</f>
        <v/>
      </c>
      <c r="O658" s="11">
        <f>M658/SUM($M$2:$M$679)</f>
        <v/>
      </c>
      <c r="P658" s="49">
        <f>IFERROR(M658/I658,0)</f>
        <v/>
      </c>
      <c r="Q658" s="50" t="n"/>
      <c r="R658" s="8">
        <f>I658-Q658</f>
        <v/>
      </c>
      <c r="S658" s="49">
        <f>$AK658*R658</f>
        <v/>
      </c>
      <c r="U658" s="39" t="inlineStr">
        <is>
          <t>Stock SAP</t>
        </is>
      </c>
      <c r="V658" s="39" t="inlineStr">
        <is>
          <t>Medicamentos</t>
        </is>
      </c>
      <c r="W658" s="39" t="inlineStr">
        <is>
          <t>Dentro del alcance</t>
        </is>
      </c>
      <c r="X658" s="39" t="n"/>
      <c r="Y658" s="39" t="inlineStr">
        <is>
          <t>Sin recuento físico en el inventario de Avain</t>
        </is>
      </c>
      <c r="Z658" s="40" t="inlineStr">
        <is>
          <t>Sin recuento físico</t>
        </is>
      </c>
      <c r="AA658" s="39" t="n"/>
      <c r="AB658" s="39" t="n"/>
      <c r="AC658" s="39" t="n"/>
      <c r="AD658" s="39" t="n"/>
      <c r="AE658" s="39" t="n"/>
      <c r="AF658" s="39" t="n"/>
      <c r="AG658" s="39" t="n"/>
      <c r="AH658" s="51" t="n"/>
      <c r="AI658" s="51" t="n"/>
      <c r="AJ658" s="51" t="n"/>
      <c r="AK658" s="52" t="n">
        <v>39047.41</v>
      </c>
      <c r="AL658" s="52" t="n"/>
      <c r="AM658" s="52" t="n"/>
      <c r="AN658" s="39" t="n"/>
      <c r="AO658" s="39" t="inlineStr">
        <is>
          <t>El material ocupa 2 filas en la hoja 1120 SJ (lote/almacén). La cantidad SAP y la física de esta vista son el total del material.</t>
        </is>
      </c>
    </row>
    <row r="659">
      <c r="A659" s="5" t="inlineStr">
        <is>
          <t>1005104</t>
        </is>
      </c>
      <c r="B659" s="5" t="inlineStr">
        <is>
          <t>CLONAZEPAM 0.5MG COMPRIMIDO</t>
        </is>
      </c>
      <c r="C659" s="5" t="inlineStr">
        <is>
          <t>761038A</t>
        </is>
      </c>
      <c r="D659" s="5" t="inlineStr">
        <is>
          <t>033</t>
        </is>
      </c>
      <c r="E659" s="5" t="inlineStr">
        <is>
          <t>ZMED</t>
        </is>
      </c>
      <c r="F659" s="5" t="inlineStr">
        <is>
          <t>1120</t>
        </is>
      </c>
      <c r="G659" s="5" t="inlineStr">
        <is>
          <t>2021</t>
        </is>
      </c>
      <c r="H659" s="5" t="inlineStr">
        <is>
          <t>C/U</t>
        </is>
      </c>
      <c r="I659" s="6" t="n">
        <v>1</v>
      </c>
      <c r="J659" s="6" t="n">
        <v>0</v>
      </c>
      <c r="K659" s="5" t="inlineStr">
        <is>
          <t>ARS</t>
        </is>
      </c>
      <c r="L659" s="48" t="n">
        <v>0</v>
      </c>
      <c r="M659" s="48" t="n">
        <v>4025.97</v>
      </c>
      <c r="N659" s="5">
        <f>IFERROR(VLOOKUP(E659,[1]Total!$D$1:$M$446,10,0),0)</f>
        <v/>
      </c>
      <c r="O659" s="11">
        <f>M659/SUM($M$2:$M$679)</f>
        <v/>
      </c>
      <c r="P659" s="49">
        <f>IFERROR(M659/I659,0)</f>
        <v/>
      </c>
      <c r="Q659" s="50" t="n"/>
      <c r="R659" s="8">
        <f>I659-Q659</f>
        <v/>
      </c>
      <c r="S659" s="49">
        <f>$AK659*R659</f>
        <v/>
      </c>
      <c r="U659" s="39" t="inlineStr">
        <is>
          <t>Stock SAP</t>
        </is>
      </c>
      <c r="V659" s="39" t="inlineStr">
        <is>
          <t>Medicamentos</t>
        </is>
      </c>
      <c r="W659" s="39" t="inlineStr">
        <is>
          <t>Dentro del alcance</t>
        </is>
      </c>
      <c r="X659" s="39" t="n"/>
      <c r="Y659" s="39" t="inlineStr">
        <is>
          <t>Sin recuento físico en el inventario de Avain</t>
        </is>
      </c>
      <c r="Z659" s="40" t="inlineStr">
        <is>
          <t>Sin recuento físico</t>
        </is>
      </c>
      <c r="AA659" s="39" t="n"/>
      <c r="AB659" s="39" t="n"/>
      <c r="AC659" s="39" t="n"/>
      <c r="AD659" s="39" t="n"/>
      <c r="AE659" s="39" t="n"/>
      <c r="AF659" s="39" t="n"/>
      <c r="AG659" s="39" t="n"/>
      <c r="AH659" s="51" t="n">
        <v>1</v>
      </c>
      <c r="AI659" s="51">
        <f>Q659</f>
        <v/>
      </c>
      <c r="AJ659" s="51">
        <f>$AH659-$AI659</f>
        <v/>
      </c>
      <c r="AK659" s="52" t="n">
        <v>4025.97</v>
      </c>
      <c r="AL659" s="52">
        <f>$AJ659*$AK659</f>
        <v/>
      </c>
      <c r="AM659" s="52">
        <f>$AI659*$AK659</f>
        <v/>
      </c>
      <c r="AN659" s="39" t="n"/>
      <c r="AO659" s="39" t="n"/>
    </row>
    <row r="660">
      <c r="A660" s="5" t="inlineStr">
        <is>
          <t>1005121</t>
        </is>
      </c>
      <c r="B660" s="5" t="inlineStr">
        <is>
          <t>BUENAS NOCHES X 30 COMP</t>
        </is>
      </c>
      <c r="C660" s="5" t="inlineStr">
        <is>
          <t>2155</t>
        </is>
      </c>
      <c r="D660" s="5" t="inlineStr">
        <is>
          <t>033</t>
        </is>
      </c>
      <c r="E660" s="5" t="inlineStr">
        <is>
          <t>ZMED</t>
        </is>
      </c>
      <c r="F660" s="5" t="inlineStr">
        <is>
          <t>1120</t>
        </is>
      </c>
      <c r="G660" s="5" t="inlineStr">
        <is>
          <t>2021</t>
        </is>
      </c>
      <c r="H660" s="5" t="inlineStr">
        <is>
          <t>C/U</t>
        </is>
      </c>
      <c r="I660" s="6" t="n">
        <v>1</v>
      </c>
      <c r="J660" s="6" t="n">
        <v>0</v>
      </c>
      <c r="K660" s="5" t="inlineStr">
        <is>
          <t>ARS</t>
        </is>
      </c>
      <c r="L660" s="48" t="n">
        <v>0</v>
      </c>
      <c r="M660" s="48" t="n">
        <v>8525.469999999999</v>
      </c>
      <c r="N660" s="5">
        <f>IFERROR(VLOOKUP(E660,[1]Total!$D$1:$M$446,10,0),0)</f>
        <v/>
      </c>
      <c r="O660" s="11">
        <f>M660/SUM($M$2:$M$679)</f>
        <v/>
      </c>
      <c r="P660" s="49">
        <f>IFERROR(M660/I660,0)</f>
        <v/>
      </c>
      <c r="Q660" s="50" t="n"/>
      <c r="R660" s="8">
        <f>I660-Q660</f>
        <v/>
      </c>
      <c r="S660" s="49">
        <f>$AK660*R660</f>
        <v/>
      </c>
      <c r="U660" s="39" t="inlineStr">
        <is>
          <t>Stock SAP</t>
        </is>
      </c>
      <c r="V660" s="39" t="inlineStr">
        <is>
          <t>Medicamentos</t>
        </is>
      </c>
      <c r="W660" s="39" t="inlineStr">
        <is>
          <t>Dentro del alcance</t>
        </is>
      </c>
      <c r="X660" s="39" t="n"/>
      <c r="Y660" s="39" t="inlineStr">
        <is>
          <t>Sin recuento físico en el inventario de Avain</t>
        </is>
      </c>
      <c r="Z660" s="40" t="inlineStr">
        <is>
          <t>Sin recuento físico</t>
        </is>
      </c>
      <c r="AA660" s="39" t="n"/>
      <c r="AB660" s="39" t="n"/>
      <c r="AC660" s="39" t="n"/>
      <c r="AD660" s="39" t="n"/>
      <c r="AE660" s="39" t="n"/>
      <c r="AF660" s="39" t="n"/>
      <c r="AG660" s="39" t="n"/>
      <c r="AH660" s="51" t="n"/>
      <c r="AI660" s="51" t="n"/>
      <c r="AJ660" s="51" t="n"/>
      <c r="AK660" s="52" t="n">
        <v>8525.473333333333</v>
      </c>
      <c r="AL660" s="52" t="n"/>
      <c r="AM660" s="52" t="n"/>
      <c r="AN660" s="39" t="n"/>
      <c r="AO660" s="39" t="inlineStr">
        <is>
          <t>El material ocupa 2 filas en la hoja 1120 SJ (lote/almacén). La cantidad SAP y la física de esta vista son el total del material.</t>
        </is>
      </c>
    </row>
    <row r="661">
      <c r="A661" s="5" t="inlineStr">
        <is>
          <t>1005135</t>
        </is>
      </c>
      <c r="B661" s="5" t="inlineStr">
        <is>
          <t>factorex x 60comp</t>
        </is>
      </c>
      <c r="C661" s="5" t="inlineStr">
        <is>
          <t>RM16C</t>
        </is>
      </c>
      <c r="D661" s="5" t="inlineStr">
        <is>
          <t>033</t>
        </is>
      </c>
      <c r="E661" s="5" t="inlineStr">
        <is>
          <t>ZMED</t>
        </is>
      </c>
      <c r="F661" s="5" t="inlineStr">
        <is>
          <t>1120</t>
        </is>
      </c>
      <c r="G661" s="5" t="inlineStr">
        <is>
          <t>2021</t>
        </is>
      </c>
      <c r="H661" s="5" t="inlineStr">
        <is>
          <t>C/U</t>
        </is>
      </c>
      <c r="I661" s="6" t="n">
        <v>1</v>
      </c>
      <c r="J661" s="6" t="n">
        <v>0</v>
      </c>
      <c r="K661" s="5" t="inlineStr">
        <is>
          <t>ARS</t>
        </is>
      </c>
      <c r="L661" s="48" t="n">
        <v>0</v>
      </c>
      <c r="M661" s="48" t="n">
        <v>20268.48</v>
      </c>
      <c r="N661" s="5">
        <f>IFERROR(VLOOKUP(E661,[1]Total!$D$1:$M$446,10,0),0)</f>
        <v/>
      </c>
      <c r="O661" s="11">
        <f>M661/SUM($M$2:$M$679)</f>
        <v/>
      </c>
      <c r="P661" s="49">
        <f>IFERROR(M661/I661,0)</f>
        <v/>
      </c>
      <c r="Q661" s="50" t="n"/>
      <c r="R661" s="8">
        <f>I661-Q661</f>
        <v/>
      </c>
      <c r="S661" s="49">
        <f>$AK661*R661</f>
        <v/>
      </c>
      <c r="U661" s="39" t="inlineStr">
        <is>
          <t>Stock SAP</t>
        </is>
      </c>
      <c r="V661" s="39" t="inlineStr">
        <is>
          <t>Medicamentos</t>
        </is>
      </c>
      <c r="W661" s="39" t="inlineStr">
        <is>
          <t>Dentro del alcance</t>
        </is>
      </c>
      <c r="X661" s="39" t="n"/>
      <c r="Y661" s="39" t="inlineStr">
        <is>
          <t>Sin recuento físico en el inventario de Avain</t>
        </is>
      </c>
      <c r="Z661" s="40" t="inlineStr">
        <is>
          <t>Sin recuento físico</t>
        </is>
      </c>
      <c r="AA661" s="39" t="n"/>
      <c r="AB661" s="39" t="n"/>
      <c r="AC661" s="39" t="n"/>
      <c r="AD661" s="39" t="n"/>
      <c r="AE661" s="39" t="n"/>
      <c r="AF661" s="39" t="n"/>
      <c r="AG661" s="39" t="n"/>
      <c r="AH661" s="51" t="n"/>
      <c r="AI661" s="51" t="n"/>
      <c r="AJ661" s="51" t="n"/>
      <c r="AK661" s="52" t="n">
        <v>20268.4825</v>
      </c>
      <c r="AL661" s="52" t="n"/>
      <c r="AM661" s="52" t="n"/>
      <c r="AN661" s="39" t="n"/>
      <c r="AO661" s="39" t="inlineStr">
        <is>
          <t>El material ocupa 2 filas en la hoja 1120 SJ (lote/almacén). La cantidad SAP y la física de esta vista son el total del material.</t>
        </is>
      </c>
    </row>
    <row r="662">
      <c r="A662" s="5" t="inlineStr">
        <is>
          <t>1005158</t>
        </is>
      </c>
      <c r="B662" s="5" t="inlineStr">
        <is>
          <t>ACETILCISTEINA 600MG SOBRES X10UN</t>
        </is>
      </c>
      <c r="C662" s="5" t="inlineStr">
        <is>
          <t>6003</t>
        </is>
      </c>
      <c r="D662" s="5" t="inlineStr">
        <is>
          <t>033</t>
        </is>
      </c>
      <c r="E662" s="5" t="inlineStr">
        <is>
          <t>ZMED</t>
        </is>
      </c>
      <c r="F662" s="5" t="inlineStr">
        <is>
          <t>1120</t>
        </is>
      </c>
      <c r="G662" s="5" t="inlineStr">
        <is>
          <t>2021</t>
        </is>
      </c>
      <c r="H662" s="5" t="inlineStr">
        <is>
          <t>C/U</t>
        </is>
      </c>
      <c r="I662" s="6" t="n">
        <v>1</v>
      </c>
      <c r="J662" s="6" t="n">
        <v>0</v>
      </c>
      <c r="K662" s="5" t="inlineStr">
        <is>
          <t>ARS</t>
        </is>
      </c>
      <c r="L662" s="48" t="n">
        <v>0</v>
      </c>
      <c r="M662" s="48" t="n">
        <v>7985.06</v>
      </c>
      <c r="N662" s="5">
        <f>IFERROR(VLOOKUP(E662,[1]Total!$D$1:$M$446,10,0),0)</f>
        <v/>
      </c>
      <c r="O662" s="11">
        <f>M662/SUM($M$2:$M$679)</f>
        <v/>
      </c>
      <c r="P662" s="49">
        <f>IFERROR(M662/I662,0)</f>
        <v/>
      </c>
      <c r="Q662" s="50" t="n"/>
      <c r="R662" s="8">
        <f>I662-Q662</f>
        <v/>
      </c>
      <c r="S662" s="49">
        <f>$AK662*R662</f>
        <v/>
      </c>
      <c r="U662" s="39" t="inlineStr">
        <is>
          <t>Stock SAP</t>
        </is>
      </c>
      <c r="V662" s="39" t="inlineStr">
        <is>
          <t>Medicamentos</t>
        </is>
      </c>
      <c r="W662" s="39" t="inlineStr">
        <is>
          <t>Dentro del alcance</t>
        </is>
      </c>
      <c r="X662" s="39" t="n"/>
      <c r="Y662" s="39" t="inlineStr">
        <is>
          <t>Sin recuento físico en el inventario de Avain</t>
        </is>
      </c>
      <c r="Z662" s="40" t="inlineStr">
        <is>
          <t>Sin recuento físico</t>
        </is>
      </c>
      <c r="AA662" s="39" t="n"/>
      <c r="AB662" s="39" t="n"/>
      <c r="AC662" s="39" t="n"/>
      <c r="AD662" s="39" t="n"/>
      <c r="AE662" s="39" t="n"/>
      <c r="AF662" s="39" t="n"/>
      <c r="AG662" s="39" t="n"/>
      <c r="AH662" s="51" t="n"/>
      <c r="AI662" s="51" t="n"/>
      <c r="AJ662" s="51" t="n"/>
      <c r="AK662" s="52" t="n">
        <v>7985.060092592594</v>
      </c>
      <c r="AL662" s="52" t="n"/>
      <c r="AM662" s="52" t="n"/>
      <c r="AN662" s="39" t="n"/>
      <c r="AO662" s="39" t="inlineStr">
        <is>
          <t>El material ocupa 2 filas en la hoja 1120 SJ (lote/almacén). La cantidad SAP y la física de esta vista son el total del material.</t>
        </is>
      </c>
    </row>
    <row r="663">
      <c r="A663" s="5" t="inlineStr">
        <is>
          <t>1005235</t>
        </is>
      </c>
      <c r="B663" s="5" t="inlineStr">
        <is>
          <t>MEPREDNISONA 8MG X 20COMP</t>
        </is>
      </c>
      <c r="C663" s="5" t="inlineStr">
        <is>
          <t>00000</t>
        </is>
      </c>
      <c r="D663" s="5" t="inlineStr">
        <is>
          <t>033</t>
        </is>
      </c>
      <c r="E663" s="5" t="inlineStr">
        <is>
          <t>ZMED</t>
        </is>
      </c>
      <c r="F663" s="5" t="inlineStr">
        <is>
          <t>1120</t>
        </is>
      </c>
      <c r="G663" s="5" t="inlineStr">
        <is>
          <t>2021</t>
        </is>
      </c>
      <c r="H663" s="5" t="inlineStr">
        <is>
          <t>C/U</t>
        </is>
      </c>
      <c r="I663" s="6" t="n">
        <v>1</v>
      </c>
      <c r="J663" s="6" t="n">
        <v>0</v>
      </c>
      <c r="K663" s="5" t="inlineStr">
        <is>
          <t>ARS</t>
        </is>
      </c>
      <c r="L663" s="48" t="n">
        <v>0</v>
      </c>
      <c r="M663" s="48" t="n">
        <v>11124.52</v>
      </c>
      <c r="N663" s="5">
        <f>IFERROR(VLOOKUP(E663,[1]Total!$D$1:$M$446,10,0),0)</f>
        <v/>
      </c>
      <c r="O663" s="11">
        <f>M663/SUM($M$2:$M$679)</f>
        <v/>
      </c>
      <c r="P663" s="49">
        <f>IFERROR(M663/I663,0)</f>
        <v/>
      </c>
      <c r="Q663" s="50" t="n"/>
      <c r="R663" s="8">
        <f>I663-Q663</f>
        <v/>
      </c>
      <c r="S663" s="49">
        <f>$AK663*R663</f>
        <v/>
      </c>
      <c r="U663" s="39" t="inlineStr">
        <is>
          <t>Stock SAP</t>
        </is>
      </c>
      <c r="V663" s="39" t="inlineStr">
        <is>
          <t>Medicamentos</t>
        </is>
      </c>
      <c r="W663" s="39" t="inlineStr">
        <is>
          <t>Dentro del alcance</t>
        </is>
      </c>
      <c r="X663" s="39" t="n"/>
      <c r="Y663" s="39" t="inlineStr">
        <is>
          <t>Sin recuento físico en el inventario de Avain</t>
        </is>
      </c>
      <c r="Z663" s="40" t="inlineStr">
        <is>
          <t>Sin recuento físico</t>
        </is>
      </c>
      <c r="AA663" s="39" t="n"/>
      <c r="AB663" s="39" t="n"/>
      <c r="AC663" s="39" t="n"/>
      <c r="AD663" s="39" t="n"/>
      <c r="AE663" s="39" t="n"/>
      <c r="AF663" s="39" t="n"/>
      <c r="AG663" s="39" t="n"/>
      <c r="AH663" s="51" t="n"/>
      <c r="AI663" s="51" t="n"/>
      <c r="AJ663" s="51" t="n"/>
      <c r="AK663" s="52" t="n">
        <v>11124.52</v>
      </c>
      <c r="AL663" s="52" t="n"/>
      <c r="AM663" s="52" t="n"/>
      <c r="AN663" s="39" t="n"/>
      <c r="AO663" s="39" t="inlineStr">
        <is>
          <t>El material ocupa 2 filas en la hoja 1120 SJ (lote/almacén). La cantidad SAP y la física de esta vista son el total del material.</t>
        </is>
      </c>
    </row>
    <row r="664">
      <c r="A664" s="5" t="inlineStr">
        <is>
          <t>1005272</t>
        </is>
      </c>
      <c r="B664" s="5" t="inlineStr">
        <is>
          <t>METALYSE 50GR AMP (10000U)</t>
        </is>
      </c>
      <c r="C664" s="5" t="inlineStr">
        <is>
          <t>00000</t>
        </is>
      </c>
      <c r="D664" s="5" t="inlineStr">
        <is>
          <t>033</t>
        </is>
      </c>
      <c r="E664" s="5" t="inlineStr">
        <is>
          <t>ZMED</t>
        </is>
      </c>
      <c r="F664" s="5" t="inlineStr">
        <is>
          <t>1120</t>
        </is>
      </c>
      <c r="G664" s="5" t="inlineStr">
        <is>
          <t>2021</t>
        </is>
      </c>
      <c r="H664" s="5" t="inlineStr">
        <is>
          <t>C/U</t>
        </is>
      </c>
      <c r="I664" s="6" t="n">
        <v>1</v>
      </c>
      <c r="J664" s="6" t="n">
        <v>0</v>
      </c>
      <c r="K664" s="5" t="inlineStr">
        <is>
          <t>ARS</t>
        </is>
      </c>
      <c r="L664" s="48" t="n">
        <v>0</v>
      </c>
      <c r="M664" s="48" t="n">
        <v>9478800</v>
      </c>
      <c r="N664" s="5">
        <f>IFERROR(VLOOKUP(E664,[1]Total!$D$1:$M$446,10,0),0)</f>
        <v/>
      </c>
      <c r="O664" s="11">
        <f>M664/SUM($M$2:$M$679)</f>
        <v/>
      </c>
      <c r="P664" s="49">
        <f>IFERROR(M664/I664,0)</f>
        <v/>
      </c>
      <c r="Q664" s="50" t="n"/>
      <c r="R664" s="8">
        <f>I664-Q664</f>
        <v/>
      </c>
      <c r="S664" s="49">
        <f>$AK664*R664</f>
        <v/>
      </c>
      <c r="U664" s="39" t="inlineStr">
        <is>
          <t>Stock SAP</t>
        </is>
      </c>
      <c r="V664" s="39" t="inlineStr">
        <is>
          <t>Medicamentos</t>
        </is>
      </c>
      <c r="W664" s="39" t="inlineStr">
        <is>
          <t>Dentro del alcance</t>
        </is>
      </c>
      <c r="X664" s="39" t="n"/>
      <c r="Y664" s="39" t="inlineStr">
        <is>
          <t>Sin recuento físico en el inventario de Avain</t>
        </is>
      </c>
      <c r="Z664" s="40" t="inlineStr">
        <is>
          <t>Sin recuento físico</t>
        </is>
      </c>
      <c r="AA664" s="39" t="n"/>
      <c r="AB664" s="39" t="n"/>
      <c r="AC664" s="39" t="n"/>
      <c r="AD664" s="39" t="n"/>
      <c r="AE664" s="39" t="n"/>
      <c r="AF664" s="39" t="n"/>
      <c r="AG664" s="39" t="n"/>
      <c r="AH664" s="51" t="n">
        <v>1</v>
      </c>
      <c r="AI664" s="51">
        <f>Q664</f>
        <v/>
      </c>
      <c r="AJ664" s="51">
        <f>$AH664-$AI664</f>
        <v/>
      </c>
      <c r="AK664" s="52" t="n">
        <v>9478800</v>
      </c>
      <c r="AL664" s="52">
        <f>$AJ664*$AK664</f>
        <v/>
      </c>
      <c r="AM664" s="52">
        <f>$AI664*$AK664</f>
        <v/>
      </c>
      <c r="AN664" s="39" t="n"/>
      <c r="AO664" s="39" t="n"/>
    </row>
    <row r="665">
      <c r="A665" s="5" t="inlineStr">
        <is>
          <t>1005331</t>
        </is>
      </c>
      <c r="B665" s="5" t="inlineStr">
        <is>
          <t>LORAZEPAM SL COMP X 1MG</t>
        </is>
      </c>
      <c r="C665" s="5" t="inlineStr">
        <is>
          <t>00000</t>
        </is>
      </c>
      <c r="D665" s="5" t="inlineStr">
        <is>
          <t>033</t>
        </is>
      </c>
      <c r="E665" s="5" t="inlineStr">
        <is>
          <t>ZMED</t>
        </is>
      </c>
      <c r="F665" s="5" t="inlineStr">
        <is>
          <t>1120</t>
        </is>
      </c>
      <c r="G665" s="5" t="inlineStr">
        <is>
          <t>2021</t>
        </is>
      </c>
      <c r="H665" s="5" t="inlineStr">
        <is>
          <t>C/U</t>
        </is>
      </c>
      <c r="I665" s="6" t="n">
        <v>1</v>
      </c>
      <c r="J665" s="6" t="n">
        <v>0</v>
      </c>
      <c r="K665" s="5" t="inlineStr">
        <is>
          <t>ARS</t>
        </is>
      </c>
      <c r="L665" s="48" t="n">
        <v>0</v>
      </c>
      <c r="M665" s="48" t="n">
        <v>15525.74</v>
      </c>
      <c r="N665" s="5">
        <f>IFERROR(VLOOKUP(E665,[1]Total!$D$1:$M$446,10,0),0)</f>
        <v/>
      </c>
      <c r="O665" s="11">
        <f>M665/SUM($M$2:$M$679)</f>
        <v/>
      </c>
      <c r="P665" s="49">
        <f>IFERROR(M665/I665,0)</f>
        <v/>
      </c>
      <c r="Q665" s="50" t="n"/>
      <c r="R665" s="8">
        <f>I665-Q665</f>
        <v/>
      </c>
      <c r="S665" s="49">
        <f>$AK665*R665</f>
        <v/>
      </c>
      <c r="U665" s="39" t="inlineStr">
        <is>
          <t>Stock SAP</t>
        </is>
      </c>
      <c r="V665" s="39" t="inlineStr">
        <is>
          <t>Medicamentos</t>
        </is>
      </c>
      <c r="W665" s="39" t="inlineStr">
        <is>
          <t>Dentro del alcance</t>
        </is>
      </c>
      <c r="X665" s="39" t="n"/>
      <c r="Y665" s="39" t="inlineStr">
        <is>
          <t>Sin recuento físico en el inventario de Avain</t>
        </is>
      </c>
      <c r="Z665" s="40" t="inlineStr">
        <is>
          <t>Sin recuento físico</t>
        </is>
      </c>
      <c r="AA665" s="39" t="n"/>
      <c r="AB665" s="39" t="n"/>
      <c r="AC665" s="39" t="n"/>
      <c r="AD665" s="39" t="n"/>
      <c r="AE665" s="39" t="n"/>
      <c r="AF665" s="39" t="n"/>
      <c r="AG665" s="39" t="n"/>
      <c r="AH665" s="51" t="n">
        <v>1</v>
      </c>
      <c r="AI665" s="51">
        <f>Q665</f>
        <v/>
      </c>
      <c r="AJ665" s="51">
        <f>$AH665-$AI665</f>
        <v/>
      </c>
      <c r="AK665" s="52" t="n">
        <v>15525.74</v>
      </c>
      <c r="AL665" s="52">
        <f>$AJ665*$AK665</f>
        <v/>
      </c>
      <c r="AM665" s="52">
        <f>$AI665*$AK665</f>
        <v/>
      </c>
      <c r="AN665" s="39" t="n"/>
      <c r="AO665" s="39" t="n"/>
    </row>
    <row r="666">
      <c r="A666" s="5" t="inlineStr">
        <is>
          <t>1005352</t>
        </is>
      </c>
      <c r="B666" s="5" t="inlineStr">
        <is>
          <t>ENOXAPARINA 60MG JER. PRELLENADA X 10UN</t>
        </is>
      </c>
      <c r="C666" s="5" t="inlineStr">
        <is>
          <t>00000</t>
        </is>
      </c>
      <c r="D666" s="5" t="inlineStr">
        <is>
          <t>033</t>
        </is>
      </c>
      <c r="E666" s="5" t="inlineStr">
        <is>
          <t>ZMED</t>
        </is>
      </c>
      <c r="F666" s="5" t="inlineStr">
        <is>
          <t>1120</t>
        </is>
      </c>
      <c r="G666" s="5" t="inlineStr">
        <is>
          <t>2021</t>
        </is>
      </c>
      <c r="H666" s="5" t="inlineStr">
        <is>
          <t>C/U</t>
        </is>
      </c>
      <c r="I666" s="6" t="n">
        <v>1</v>
      </c>
      <c r="J666" s="6" t="n">
        <v>0</v>
      </c>
      <c r="K666" s="5" t="inlineStr">
        <is>
          <t>ARS</t>
        </is>
      </c>
      <c r="L666" s="48" t="n">
        <v>0</v>
      </c>
      <c r="M666" s="48" t="n">
        <v>107832</v>
      </c>
      <c r="N666" s="5">
        <f>IFERROR(VLOOKUP(E666,[1]Total!$D$1:$M$446,10,0),0)</f>
        <v/>
      </c>
      <c r="O666" s="11">
        <f>M666/SUM($M$2:$M$679)</f>
        <v/>
      </c>
      <c r="P666" s="49">
        <f>IFERROR(M666/I666,0)</f>
        <v/>
      </c>
      <c r="Q666" s="50" t="n"/>
      <c r="R666" s="8">
        <f>I666-Q666</f>
        <v/>
      </c>
      <c r="S666" s="49">
        <f>$AK666*R666</f>
        <v/>
      </c>
      <c r="U666" s="39" t="inlineStr">
        <is>
          <t>Stock SAP</t>
        </is>
      </c>
      <c r="V666" s="39" t="inlineStr">
        <is>
          <t>Medicamentos</t>
        </is>
      </c>
      <c r="W666" s="39" t="inlineStr">
        <is>
          <t>Dentro del alcance</t>
        </is>
      </c>
      <c r="X666" s="39" t="n"/>
      <c r="Y666" s="39" t="inlineStr">
        <is>
          <t>Sin recuento físico en el inventario de Avain</t>
        </is>
      </c>
      <c r="Z666" s="40" t="inlineStr">
        <is>
          <t>Sin recuento físico</t>
        </is>
      </c>
      <c r="AA666" s="39" t="n"/>
      <c r="AB666" s="39" t="n"/>
      <c r="AC666" s="39" t="n"/>
      <c r="AD666" s="39" t="n"/>
      <c r="AE666" s="39" t="n"/>
      <c r="AF666" s="39" t="n"/>
      <c r="AG666" s="39" t="n"/>
      <c r="AH666" s="51" t="n">
        <v>1</v>
      </c>
      <c r="AI666" s="51">
        <f>Q666</f>
        <v/>
      </c>
      <c r="AJ666" s="51">
        <f>$AH666-$AI666</f>
        <v/>
      </c>
      <c r="AK666" s="52" t="n">
        <v>107832</v>
      </c>
      <c r="AL666" s="52">
        <f>$AJ666*$AK666</f>
        <v/>
      </c>
      <c r="AM666" s="52">
        <f>$AI666*$AK666</f>
        <v/>
      </c>
      <c r="AN666" s="39" t="n"/>
      <c r="AO666" s="39" t="n"/>
    </row>
    <row r="667">
      <c r="A667" s="5" t="inlineStr">
        <is>
          <t>1005353</t>
        </is>
      </c>
      <c r="B667" s="5" t="inlineStr">
        <is>
          <t>INSULINA ASPARTICA CART X5UN</t>
        </is>
      </c>
      <c r="C667" s="5" t="n"/>
      <c r="D667" s="5" t="inlineStr">
        <is>
          <t>INDU</t>
        </is>
      </c>
      <c r="E667" s="5" t="inlineStr">
        <is>
          <t>ZMED</t>
        </is>
      </c>
      <c r="F667" s="5" t="inlineStr">
        <is>
          <t>1120</t>
        </is>
      </c>
      <c r="G667" s="5" t="inlineStr">
        <is>
          <t>2021</t>
        </is>
      </c>
      <c r="H667" s="5" t="inlineStr">
        <is>
          <t>C/U</t>
        </is>
      </c>
      <c r="I667" s="6" t="n">
        <v>1</v>
      </c>
      <c r="J667" s="6" t="n">
        <v>0</v>
      </c>
      <c r="K667" s="5" t="inlineStr">
        <is>
          <t>ARS</t>
        </is>
      </c>
      <c r="L667" s="48" t="n">
        <v>0</v>
      </c>
      <c r="M667" s="48" t="n">
        <v>356499.91</v>
      </c>
      <c r="N667" s="5">
        <f>IFERROR(VLOOKUP(E667,[1]Total!$D$1:$M$446,10,0),0)</f>
        <v/>
      </c>
      <c r="O667" s="11">
        <f>M667/SUM($M$2:$M$679)</f>
        <v/>
      </c>
      <c r="P667" s="49">
        <f>IFERROR(M667/I667,0)</f>
        <v/>
      </c>
      <c r="Q667" s="50" t="n"/>
      <c r="R667" s="8">
        <f>I667-Q667</f>
        <v/>
      </c>
      <c r="S667" s="49">
        <f>$AK667*R667</f>
        <v/>
      </c>
      <c r="U667" s="39" t="inlineStr">
        <is>
          <t>Stock SAP</t>
        </is>
      </c>
      <c r="V667" s="39" t="inlineStr">
        <is>
          <t>Medicamentos</t>
        </is>
      </c>
      <c r="W667" s="39" t="inlineStr">
        <is>
          <t>Dentro del alcance</t>
        </is>
      </c>
      <c r="X667" s="39" t="n"/>
      <c r="Y667" s="39" t="inlineStr">
        <is>
          <t>Sin recuento físico en el inventario de Avain</t>
        </is>
      </c>
      <c r="Z667" s="40" t="inlineStr">
        <is>
          <t>Sin recuento físico</t>
        </is>
      </c>
      <c r="AA667" s="39" t="n"/>
      <c r="AB667" s="39" t="n"/>
      <c r="AC667" s="39" t="n"/>
      <c r="AD667" s="39" t="n"/>
      <c r="AE667" s="39" t="n"/>
      <c r="AF667" s="39" t="n"/>
      <c r="AG667" s="39" t="n"/>
      <c r="AH667" s="51" t="n">
        <v>1</v>
      </c>
      <c r="AI667" s="51">
        <f>Q667</f>
        <v/>
      </c>
      <c r="AJ667" s="51">
        <f>$AH667-$AI667</f>
        <v/>
      </c>
      <c r="AK667" s="52" t="n">
        <v>356499.91</v>
      </c>
      <c r="AL667" s="52">
        <f>$AJ667*$AK667</f>
        <v/>
      </c>
      <c r="AM667" s="52">
        <f>$AI667*$AK667</f>
        <v/>
      </c>
      <c r="AN667" s="39" t="n"/>
      <c r="AO667" s="39" t="n"/>
    </row>
    <row r="668">
      <c r="A668" s="5" t="inlineStr">
        <is>
          <t>2000497</t>
        </is>
      </c>
      <c r="B668" s="5" t="inlineStr">
        <is>
          <t>PIE DE SUERO</t>
        </is>
      </c>
      <c r="C668" s="5" t="n"/>
      <c r="D668" s="5" t="inlineStr">
        <is>
          <t>033</t>
        </is>
      </c>
      <c r="E668" s="5" t="inlineStr">
        <is>
          <t>ZDES</t>
        </is>
      </c>
      <c r="F668" s="5" t="inlineStr">
        <is>
          <t>1120</t>
        </is>
      </c>
      <c r="G668" s="5" t="inlineStr">
        <is>
          <t>2010</t>
        </is>
      </c>
      <c r="H668" s="5" t="inlineStr">
        <is>
          <t>C/U</t>
        </is>
      </c>
      <c r="I668" s="6" t="n">
        <v>1</v>
      </c>
      <c r="J668" s="6" t="n">
        <v>0</v>
      </c>
      <c r="K668" s="5" t="inlineStr">
        <is>
          <t>ARS</t>
        </is>
      </c>
      <c r="L668" s="48" t="n">
        <v>0</v>
      </c>
      <c r="M668" s="48" t="n">
        <v>97157.05</v>
      </c>
      <c r="N668" s="5">
        <f>IFERROR(VLOOKUP(E668,[1]Total!$D$1:$M$446,10,0),0)</f>
        <v/>
      </c>
      <c r="O668" s="11">
        <f>M668/SUM($M$2:$M$679)</f>
        <v/>
      </c>
      <c r="P668" s="49">
        <f>IFERROR(M668/I668,0)</f>
        <v/>
      </c>
      <c r="Q668" s="50" t="n"/>
      <c r="R668" s="8">
        <f>I668-Q668</f>
        <v/>
      </c>
      <c r="S668" s="49">
        <f>$AK668*R668</f>
        <v/>
      </c>
      <c r="U668" s="39" t="inlineStr">
        <is>
          <t>Stock SAP</t>
        </is>
      </c>
      <c r="V668" s="39" t="inlineStr">
        <is>
          <t>Descartables</t>
        </is>
      </c>
      <c r="W668" s="39" t="inlineStr">
        <is>
          <t>Dentro del alcance</t>
        </is>
      </c>
      <c r="X668" s="39" t="n"/>
      <c r="Y668" s="39" t="inlineStr">
        <is>
          <t>Sin recuento físico en el inventario de Avain</t>
        </is>
      </c>
      <c r="Z668" s="40" t="inlineStr">
        <is>
          <t>Sin recuento físico</t>
        </is>
      </c>
      <c r="AA668" s="39" t="n"/>
      <c r="AB668" s="39" t="n"/>
      <c r="AC668" s="39" t="n"/>
      <c r="AD668" s="39" t="n"/>
      <c r="AE668" s="39" t="n"/>
      <c r="AF668" s="39" t="n"/>
      <c r="AG668" s="39" t="n"/>
      <c r="AH668" s="51" t="n">
        <v>1</v>
      </c>
      <c r="AI668" s="51">
        <f>Q668</f>
        <v/>
      </c>
      <c r="AJ668" s="51">
        <f>$AH668-$AI668</f>
        <v/>
      </c>
      <c r="AK668" s="52" t="n">
        <v>97157.05</v>
      </c>
      <c r="AL668" s="52">
        <f>$AJ668*$AK668</f>
        <v/>
      </c>
      <c r="AM668" s="52">
        <f>$AI668*$AK668</f>
        <v/>
      </c>
      <c r="AN668" s="39" t="n"/>
      <c r="AO668" s="39" t="n"/>
    </row>
    <row r="669">
      <c r="A669" s="5" t="inlineStr">
        <is>
          <t>2001233</t>
        </is>
      </c>
      <c r="B669" s="5" t="inlineStr">
        <is>
          <t>HILO DE SUTURA SUPRALON 5</t>
        </is>
      </c>
      <c r="C669" s="5" t="n"/>
      <c r="D669" s="5" t="inlineStr">
        <is>
          <t>033</t>
        </is>
      </c>
      <c r="E669" s="5" t="inlineStr">
        <is>
          <t>ZDES</t>
        </is>
      </c>
      <c r="F669" s="5" t="inlineStr">
        <is>
          <t>1120</t>
        </is>
      </c>
      <c r="G669" s="5" t="inlineStr">
        <is>
          <t>2021</t>
        </is>
      </c>
      <c r="H669" s="5" t="inlineStr">
        <is>
          <t>C/U</t>
        </is>
      </c>
      <c r="I669" s="6" t="n">
        <v>1</v>
      </c>
      <c r="J669" s="6" t="n">
        <v>0</v>
      </c>
      <c r="K669" s="5" t="inlineStr">
        <is>
          <t>ARS</t>
        </is>
      </c>
      <c r="L669" s="48" t="n">
        <v>0</v>
      </c>
      <c r="M669" s="48" t="n">
        <v>458.13</v>
      </c>
      <c r="N669" s="5">
        <f>IFERROR(VLOOKUP(E669,[1]Total!$D$1:$M$446,10,0),0)</f>
        <v/>
      </c>
      <c r="O669" s="11">
        <f>M669/SUM($M$2:$M$679)</f>
        <v/>
      </c>
      <c r="P669" s="49">
        <f>IFERROR(M669/I669,0)</f>
        <v/>
      </c>
      <c r="Q669" s="50" t="n"/>
      <c r="R669" s="8">
        <f>I669-Q669</f>
        <v/>
      </c>
      <c r="S669" s="49">
        <f>$AK669*R669</f>
        <v/>
      </c>
      <c r="U669" s="39" t="inlineStr">
        <is>
          <t>Stock SAP</t>
        </is>
      </c>
      <c r="V669" s="39" t="inlineStr">
        <is>
          <t>Descartables</t>
        </is>
      </c>
      <c r="W669" s="39" t="inlineStr">
        <is>
          <t>Dentro del alcance</t>
        </is>
      </c>
      <c r="X669" s="39" t="n"/>
      <c r="Y669" s="39" t="inlineStr">
        <is>
          <t>Sin recuento físico en el inventario de Avain</t>
        </is>
      </c>
      <c r="Z669" s="40" t="inlineStr">
        <is>
          <t>Sin recuento físico</t>
        </is>
      </c>
      <c r="AA669" s="39" t="n"/>
      <c r="AB669" s="39" t="n"/>
      <c r="AC669" s="39" t="n"/>
      <c r="AD669" s="39" t="n"/>
      <c r="AE669" s="39" t="n"/>
      <c r="AF669" s="39" t="n"/>
      <c r="AG669" s="39" t="n"/>
      <c r="AH669" s="51" t="n">
        <v>1</v>
      </c>
      <c r="AI669" s="51">
        <f>Q669</f>
        <v/>
      </c>
      <c r="AJ669" s="51">
        <f>$AH669-$AI669</f>
        <v/>
      </c>
      <c r="AK669" s="52" t="n">
        <v>458.13</v>
      </c>
      <c r="AL669" s="52">
        <f>$AJ669*$AK669</f>
        <v/>
      </c>
      <c r="AM669" s="52">
        <f>$AI669*$AK669</f>
        <v/>
      </c>
      <c r="AN669" s="39" t="n"/>
      <c r="AO669" s="39" t="n"/>
    </row>
    <row r="670">
      <c r="A670" s="5" t="inlineStr">
        <is>
          <t>2001327</t>
        </is>
      </c>
      <c r="B670" s="5" t="inlineStr">
        <is>
          <t>TIRAS REACTIVAS FREESTYLE OPTIUM S/CODIF</t>
        </is>
      </c>
      <c r="C670" s="5" t="n"/>
      <c r="D670" s="5" t="inlineStr">
        <is>
          <t>033</t>
        </is>
      </c>
      <c r="E670" s="5" t="inlineStr">
        <is>
          <t>ZDES</t>
        </is>
      </c>
      <c r="F670" s="5" t="inlineStr">
        <is>
          <t>1120</t>
        </is>
      </c>
      <c r="G670" s="5" t="inlineStr">
        <is>
          <t>2021</t>
        </is>
      </c>
      <c r="H670" s="5" t="inlineStr">
        <is>
          <t>C/U</t>
        </is>
      </c>
      <c r="I670" s="6" t="n">
        <v>1</v>
      </c>
      <c r="J670" s="6" t="n">
        <v>0</v>
      </c>
      <c r="K670" s="5" t="inlineStr">
        <is>
          <t>ARS</t>
        </is>
      </c>
      <c r="L670" s="48" t="n">
        <v>0</v>
      </c>
      <c r="M670" s="48" t="n">
        <v>165289.26</v>
      </c>
      <c r="N670" s="5">
        <f>IFERROR(VLOOKUP(E670,[1]Total!$D$1:$M$446,10,0),0)</f>
        <v/>
      </c>
      <c r="O670" s="11">
        <f>M670/SUM($M$2:$M$679)</f>
        <v/>
      </c>
      <c r="P670" s="49">
        <f>IFERROR(M670/I670,0)</f>
        <v/>
      </c>
      <c r="Q670" s="50" t="n"/>
      <c r="R670" s="8">
        <f>I670-Q670</f>
        <v/>
      </c>
      <c r="S670" s="49">
        <f>$AK670*R670</f>
        <v/>
      </c>
      <c r="U670" s="39" t="inlineStr">
        <is>
          <t>Stock SAP</t>
        </is>
      </c>
      <c r="V670" s="39" t="inlineStr">
        <is>
          <t>Descartables</t>
        </is>
      </c>
      <c r="W670" s="39" t="inlineStr">
        <is>
          <t>Dentro del alcance</t>
        </is>
      </c>
      <c r="X670" s="39" t="n"/>
      <c r="Y670" s="39" t="inlineStr">
        <is>
          <t>Sin recuento físico en el inventario de Avain</t>
        </is>
      </c>
      <c r="Z670" s="40" t="inlineStr">
        <is>
          <t>Sin recuento físico</t>
        </is>
      </c>
      <c r="AA670" s="39" t="n"/>
      <c r="AB670" s="39" t="n"/>
      <c r="AC670" s="39" t="n"/>
      <c r="AD670" s="39" t="n"/>
      <c r="AE670" s="39" t="n"/>
      <c r="AF670" s="39" t="n"/>
      <c r="AG670" s="39" t="n"/>
      <c r="AH670" s="51" t="n">
        <v>1</v>
      </c>
      <c r="AI670" s="51">
        <f>Q670</f>
        <v/>
      </c>
      <c r="AJ670" s="51">
        <f>$AH670-$AI670</f>
        <v/>
      </c>
      <c r="AK670" s="52" t="n">
        <v>165289.26</v>
      </c>
      <c r="AL670" s="52">
        <f>$AJ670*$AK670</f>
        <v/>
      </c>
      <c r="AM670" s="52">
        <f>$AI670*$AK670</f>
        <v/>
      </c>
      <c r="AN670" s="39" t="n"/>
      <c r="AO670" s="39" t="n"/>
    </row>
    <row r="671">
      <c r="A671" s="5" t="inlineStr">
        <is>
          <t>2001522</t>
        </is>
      </c>
      <c r="B671" s="5" t="inlineStr">
        <is>
          <t>CARTUCHO EG7+</t>
        </is>
      </c>
      <c r="C671" s="5" t="n"/>
      <c r="D671" s="5" t="inlineStr">
        <is>
          <t>MDES</t>
        </is>
      </c>
      <c r="E671" s="5" t="inlineStr">
        <is>
          <t>ZDES</t>
        </is>
      </c>
      <c r="F671" s="5" t="inlineStr">
        <is>
          <t>1120</t>
        </is>
      </c>
      <c r="G671" s="5" t="inlineStr">
        <is>
          <t>2010</t>
        </is>
      </c>
      <c r="H671" s="5" t="inlineStr">
        <is>
          <t>C/U</t>
        </is>
      </c>
      <c r="I671" s="6" t="n">
        <v>1</v>
      </c>
      <c r="J671" s="6" t="n">
        <v>0</v>
      </c>
      <c r="K671" s="5" t="inlineStr">
        <is>
          <t>ARS</t>
        </is>
      </c>
      <c r="L671" s="48" t="n">
        <v>0</v>
      </c>
      <c r="M671" s="48" t="n">
        <v>555750</v>
      </c>
      <c r="N671" s="5">
        <f>IFERROR(VLOOKUP(E671,[1]Total!$D$1:$M$446,10,0),0)</f>
        <v/>
      </c>
      <c r="O671" s="11">
        <f>M671/SUM($M$2:$M$679)</f>
        <v/>
      </c>
      <c r="P671" s="49">
        <f>IFERROR(M671/I671,0)</f>
        <v/>
      </c>
      <c r="Q671" s="50" t="n"/>
      <c r="R671" s="8">
        <f>I671-Q671</f>
        <v/>
      </c>
      <c r="S671" s="49">
        <f>$AK671*R671</f>
        <v/>
      </c>
      <c r="U671" s="39" t="inlineStr">
        <is>
          <t>Stock SAP</t>
        </is>
      </c>
      <c r="V671" s="39" t="inlineStr">
        <is>
          <t>Descartables</t>
        </is>
      </c>
      <c r="W671" s="39" t="inlineStr">
        <is>
          <t>Dentro del alcance</t>
        </is>
      </c>
      <c r="X671" s="39" t="n"/>
      <c r="Y671" s="39" t="inlineStr">
        <is>
          <t>Sin recuento físico en el inventario de Avain</t>
        </is>
      </c>
      <c r="Z671" s="40" t="inlineStr">
        <is>
          <t>Sin recuento físico</t>
        </is>
      </c>
      <c r="AA671" s="39" t="n"/>
      <c r="AB671" s="39" t="n"/>
      <c r="AC671" s="39" t="n"/>
      <c r="AD671" s="39" t="n"/>
      <c r="AE671" s="39" t="n"/>
      <c r="AF671" s="39" t="n"/>
      <c r="AG671" s="39" t="n"/>
      <c r="AH671" s="51" t="n">
        <v>1</v>
      </c>
      <c r="AI671" s="51">
        <f>Q671</f>
        <v/>
      </c>
      <c r="AJ671" s="51">
        <f>$AH671-$AI671</f>
        <v/>
      </c>
      <c r="AK671" s="52" t="n">
        <v>555750</v>
      </c>
      <c r="AL671" s="52">
        <f>$AJ671*$AK671</f>
        <v/>
      </c>
      <c r="AM671" s="52">
        <f>$AI671*$AK671</f>
        <v/>
      </c>
      <c r="AN671" s="39" t="n"/>
      <c r="AO671" s="39" t="n"/>
    </row>
    <row r="672">
      <c r="A672" s="5" t="inlineStr">
        <is>
          <t>2001766</t>
        </is>
      </c>
      <c r="B672" s="5" t="inlineStr">
        <is>
          <t>SONDA INHALACION DE 02 K29</t>
        </is>
      </c>
      <c r="C672" s="5" t="n"/>
      <c r="D672" s="5" t="inlineStr">
        <is>
          <t>MDES</t>
        </is>
      </c>
      <c r="E672" s="5" t="inlineStr">
        <is>
          <t>ZDES</t>
        </is>
      </c>
      <c r="F672" s="5" t="inlineStr">
        <is>
          <t>1120</t>
        </is>
      </c>
      <c r="G672" s="5" t="inlineStr">
        <is>
          <t>2010</t>
        </is>
      </c>
      <c r="H672" s="5" t="inlineStr">
        <is>
          <t>C/U</t>
        </is>
      </c>
      <c r="I672" s="6" t="n">
        <v>1</v>
      </c>
      <c r="J672" s="6" t="n">
        <v>0</v>
      </c>
      <c r="K672" s="5" t="inlineStr">
        <is>
          <t>ARS</t>
        </is>
      </c>
      <c r="L672" s="48" t="n">
        <v>0</v>
      </c>
      <c r="M672" s="48" t="n">
        <v>1661.33</v>
      </c>
      <c r="N672" s="5">
        <f>IFERROR(VLOOKUP(E672,[1]Total!$D$1:$M$446,10,0),0)</f>
        <v/>
      </c>
      <c r="O672" s="11">
        <f>M672/SUM($M$2:$M$679)</f>
        <v/>
      </c>
      <c r="P672" s="49">
        <f>IFERROR(M672/I672,0)</f>
        <v/>
      </c>
      <c r="Q672" s="50" t="n"/>
      <c r="R672" s="8">
        <f>I672-Q672</f>
        <v/>
      </c>
      <c r="S672" s="49">
        <f>$AK672*R672</f>
        <v/>
      </c>
      <c r="U672" s="39" t="inlineStr">
        <is>
          <t>Stock SAP</t>
        </is>
      </c>
      <c r="V672" s="39" t="inlineStr">
        <is>
          <t>Descartables</t>
        </is>
      </c>
      <c r="W672" s="39" t="inlineStr">
        <is>
          <t>Dentro del alcance</t>
        </is>
      </c>
      <c r="X672" s="39" t="n"/>
      <c r="Y672" s="39" t="inlineStr">
        <is>
          <t>Sin recuento físico en el inventario de Avain</t>
        </is>
      </c>
      <c r="Z672" s="40" t="inlineStr">
        <is>
          <t>Sin recuento físico</t>
        </is>
      </c>
      <c r="AA672" s="39" t="n"/>
      <c r="AB672" s="39" t="n"/>
      <c r="AC672" s="39" t="n"/>
      <c r="AD672" s="39" t="n"/>
      <c r="AE672" s="39" t="n"/>
      <c r="AF672" s="39" t="n"/>
      <c r="AG672" s="39" t="n"/>
      <c r="AH672" s="51" t="n">
        <v>1</v>
      </c>
      <c r="AI672" s="51">
        <f>Q672</f>
        <v/>
      </c>
      <c r="AJ672" s="51">
        <f>$AH672-$AI672</f>
        <v/>
      </c>
      <c r="AK672" s="52" t="n">
        <v>1661.33</v>
      </c>
      <c r="AL672" s="52">
        <f>$AJ672*$AK672</f>
        <v/>
      </c>
      <c r="AM672" s="52">
        <f>$AI672*$AK672</f>
        <v/>
      </c>
      <c r="AN672" s="39" t="n"/>
      <c r="AO672" s="39" t="n"/>
    </row>
    <row r="673">
      <c r="A673" s="5" t="inlineStr">
        <is>
          <t>2001794</t>
        </is>
      </c>
      <c r="B673" s="5" t="inlineStr">
        <is>
          <t>GUANTE EXAMINACION NITRILO CHICO</t>
        </is>
      </c>
      <c r="C673" s="5" t="inlineStr">
        <is>
          <t>00000</t>
        </is>
      </c>
      <c r="D673" s="5" t="inlineStr">
        <is>
          <t>033</t>
        </is>
      </c>
      <c r="E673" s="5" t="inlineStr">
        <is>
          <t>ZDES</t>
        </is>
      </c>
      <c r="F673" s="5" t="inlineStr">
        <is>
          <t>1120</t>
        </is>
      </c>
      <c r="G673" s="5" t="inlineStr">
        <is>
          <t>2021</t>
        </is>
      </c>
      <c r="H673" s="5" t="inlineStr">
        <is>
          <t>C/U</t>
        </is>
      </c>
      <c r="I673" s="6" t="n">
        <v>1</v>
      </c>
      <c r="J673" s="6" t="n">
        <v>0</v>
      </c>
      <c r="K673" s="5" t="inlineStr">
        <is>
          <t>ARS</t>
        </is>
      </c>
      <c r="L673" s="48" t="n">
        <v>0</v>
      </c>
      <c r="M673" s="48" t="n">
        <v>5490.33</v>
      </c>
      <c r="N673" s="5">
        <f>IFERROR(VLOOKUP(E673,[1]Total!$D$1:$M$446,10,0),0)</f>
        <v/>
      </c>
      <c r="O673" s="11">
        <f>M673/SUM($M$2:$M$679)</f>
        <v/>
      </c>
      <c r="P673" s="49">
        <f>IFERROR(M673/I673,0)</f>
        <v/>
      </c>
      <c r="Q673" s="50" t="n"/>
      <c r="R673" s="8">
        <f>I673-Q673</f>
        <v/>
      </c>
      <c r="S673" s="49">
        <f>$AK673*R673</f>
        <v/>
      </c>
      <c r="U673" s="39" t="inlineStr">
        <is>
          <t>Stock SAP</t>
        </is>
      </c>
      <c r="V673" s="39" t="inlineStr">
        <is>
          <t>Descartables</t>
        </is>
      </c>
      <c r="W673" s="39" t="inlineStr">
        <is>
          <t>Dentro del alcance</t>
        </is>
      </c>
      <c r="X673" s="39" t="n"/>
      <c r="Y673" s="39" t="inlineStr">
        <is>
          <t>Sin recuento físico en el inventario de Avain</t>
        </is>
      </c>
      <c r="Z673" s="40" t="inlineStr">
        <is>
          <t>Sin recuento físico</t>
        </is>
      </c>
      <c r="AA673" s="39" t="n"/>
      <c r="AB673" s="39" t="n"/>
      <c r="AC673" s="39" t="n"/>
      <c r="AD673" s="39" t="n"/>
      <c r="AE673" s="39" t="n"/>
      <c r="AF673" s="39" t="n"/>
      <c r="AG673" s="39" t="n"/>
      <c r="AH673" s="51" t="n"/>
      <c r="AI673" s="51" t="n"/>
      <c r="AJ673" s="51" t="n"/>
      <c r="AK673" s="52" t="n">
        <v>5490.333333333333</v>
      </c>
      <c r="AL673" s="52" t="n"/>
      <c r="AM673" s="52" t="n"/>
      <c r="AN673" s="39" t="n"/>
      <c r="AO673" s="39" t="inlineStr">
        <is>
          <t>El material ocupa 2 filas en la hoja 1120 SJ (lote/almacén). La cantidad SAP y la física de esta vista son el total del material.</t>
        </is>
      </c>
    </row>
    <row r="674">
      <c r="A674" s="5" t="inlineStr">
        <is>
          <t>2002590</t>
        </is>
      </c>
      <c r="B674" s="5" t="inlineStr">
        <is>
          <t>BATERIA LARINGOSCOPIO McGRATH COVIDEN</t>
        </is>
      </c>
      <c r="C674" s="5" t="n"/>
      <c r="D674" s="5" t="inlineStr">
        <is>
          <t>033</t>
        </is>
      </c>
      <c r="E674" s="5" t="inlineStr">
        <is>
          <t>ZDES</t>
        </is>
      </c>
      <c r="F674" s="5" t="inlineStr">
        <is>
          <t>1120</t>
        </is>
      </c>
      <c r="G674" s="5" t="inlineStr">
        <is>
          <t>2021</t>
        </is>
      </c>
      <c r="H674" s="5" t="inlineStr">
        <is>
          <t>C/U</t>
        </is>
      </c>
      <c r="I674" s="6" t="n">
        <v>1</v>
      </c>
      <c r="J674" s="6" t="n">
        <v>0</v>
      </c>
      <c r="K674" s="5" t="inlineStr">
        <is>
          <t>ARS</t>
        </is>
      </c>
      <c r="L674" s="48" t="n">
        <v>0</v>
      </c>
      <c r="M674" s="48" t="n">
        <v>60180</v>
      </c>
      <c r="N674" s="5">
        <f>IFERROR(VLOOKUP(E674,[1]Total!$D$1:$M$446,10,0),0)</f>
        <v/>
      </c>
      <c r="O674" s="11">
        <f>M674/SUM($M$2:$M$679)</f>
        <v/>
      </c>
      <c r="P674" s="49">
        <f>IFERROR(M674/I674,0)</f>
        <v/>
      </c>
      <c r="Q674" s="50" t="n"/>
      <c r="R674" s="8">
        <f>I674-Q674</f>
        <v/>
      </c>
      <c r="S674" s="49">
        <f>$AK674*R674</f>
        <v/>
      </c>
      <c r="U674" s="39" t="inlineStr">
        <is>
          <t>Stock SAP</t>
        </is>
      </c>
      <c r="V674" s="39" t="inlineStr">
        <is>
          <t>Descartables</t>
        </is>
      </c>
      <c r="W674" s="39" t="inlineStr">
        <is>
          <t>Dentro del alcance</t>
        </is>
      </c>
      <c r="X674" s="39" t="n"/>
      <c r="Y674" s="39" t="inlineStr">
        <is>
          <t>Sin recuento físico en el inventario de Avain</t>
        </is>
      </c>
      <c r="Z674" s="40" t="inlineStr">
        <is>
          <t>Sin recuento físico</t>
        </is>
      </c>
      <c r="AA674" s="39" t="n"/>
      <c r="AB674" s="39" t="n"/>
      <c r="AC674" s="39" t="n"/>
      <c r="AD674" s="39" t="n"/>
      <c r="AE674" s="39" t="n"/>
      <c r="AF674" s="39" t="n"/>
      <c r="AG674" s="39" t="n"/>
      <c r="AH674" s="51" t="n">
        <v>1</v>
      </c>
      <c r="AI674" s="51">
        <f>Q674</f>
        <v/>
      </c>
      <c r="AJ674" s="51">
        <f>$AH674-$AI674</f>
        <v/>
      </c>
      <c r="AK674" s="52" t="n">
        <v>60180</v>
      </c>
      <c r="AL674" s="52">
        <f>$AJ674*$AK674</f>
        <v/>
      </c>
      <c r="AM674" s="52">
        <f>$AI674*$AK674</f>
        <v/>
      </c>
      <c r="AN674" s="39" t="n"/>
      <c r="AO674" s="39" t="n"/>
    </row>
    <row r="675">
      <c r="A675" s="5" t="inlineStr">
        <is>
          <t>2002619</t>
        </is>
      </c>
      <c r="B675" s="5" t="inlineStr">
        <is>
          <t>SPONGOSTAN 7*5 1CM</t>
        </is>
      </c>
      <c r="C675" s="5" t="n"/>
      <c r="D675" s="5" t="inlineStr">
        <is>
          <t>033</t>
        </is>
      </c>
      <c r="E675" s="5" t="inlineStr">
        <is>
          <t>ZDES</t>
        </is>
      </c>
      <c r="F675" s="5" t="inlineStr">
        <is>
          <t>1120</t>
        </is>
      </c>
      <c r="G675" s="5" t="inlineStr">
        <is>
          <t>2021</t>
        </is>
      </c>
      <c r="H675" s="5" t="inlineStr">
        <is>
          <t>C/U</t>
        </is>
      </c>
      <c r="I675" s="6" t="n">
        <v>1</v>
      </c>
      <c r="J675" s="6" t="n">
        <v>0</v>
      </c>
      <c r="K675" s="5" t="inlineStr">
        <is>
          <t>ARS</t>
        </is>
      </c>
      <c r="L675" s="48" t="n">
        <v>0</v>
      </c>
      <c r="M675" s="48" t="n">
        <v>58144</v>
      </c>
      <c r="N675" s="5">
        <f>IFERROR(VLOOKUP(E675,[1]Total!$D$1:$M$446,10,0),0)</f>
        <v/>
      </c>
      <c r="O675" s="11">
        <f>M675/SUM($M$2:$M$679)</f>
        <v/>
      </c>
      <c r="P675" s="49">
        <f>IFERROR(M675/I675,0)</f>
        <v/>
      </c>
      <c r="Q675" s="50" t="n"/>
      <c r="R675" s="8">
        <f>I675-Q675</f>
        <v/>
      </c>
      <c r="S675" s="49">
        <f>$AK675*R675</f>
        <v/>
      </c>
      <c r="U675" s="39" t="inlineStr">
        <is>
          <t>Stock SAP</t>
        </is>
      </c>
      <c r="V675" s="39" t="inlineStr">
        <is>
          <t>Descartables</t>
        </is>
      </c>
      <c r="W675" s="39" t="inlineStr">
        <is>
          <t>Dentro del alcance</t>
        </is>
      </c>
      <c r="X675" s="39" t="n"/>
      <c r="Y675" s="39" t="inlineStr">
        <is>
          <t>Sin recuento físico en el inventario de Avain</t>
        </is>
      </c>
      <c r="Z675" s="40" t="inlineStr">
        <is>
          <t>Sin recuento físico</t>
        </is>
      </c>
      <c r="AA675" s="39" t="n"/>
      <c r="AB675" s="39" t="n"/>
      <c r="AC675" s="39" t="n"/>
      <c r="AD675" s="39" t="n"/>
      <c r="AE675" s="39" t="n"/>
      <c r="AF675" s="39" t="n"/>
      <c r="AG675" s="39" t="n"/>
      <c r="AH675" s="51" t="n">
        <v>1</v>
      </c>
      <c r="AI675" s="51">
        <f>Q675</f>
        <v/>
      </c>
      <c r="AJ675" s="51">
        <f>$AH675-$AI675</f>
        <v/>
      </c>
      <c r="AK675" s="52" t="n">
        <v>58144</v>
      </c>
      <c r="AL675" s="52">
        <f>$AJ675*$AK675</f>
        <v/>
      </c>
      <c r="AM675" s="52">
        <f>$AI675*$AK675</f>
        <v/>
      </c>
      <c r="AN675" s="39" t="n"/>
      <c r="AO675" s="39" t="n"/>
    </row>
    <row r="676">
      <c r="A676" s="5" t="inlineStr">
        <is>
          <t>3000715</t>
        </is>
      </c>
      <c r="B676" s="5" t="inlineStr">
        <is>
          <t>PANTALON CARGO ANTI DESGARRO T46</t>
        </is>
      </c>
      <c r="C676" s="5" t="n"/>
      <c r="D676" s="5" t="inlineStr">
        <is>
          <t>INDU</t>
        </is>
      </c>
      <c r="E676" s="5" t="inlineStr">
        <is>
          <t>ZUNI</t>
        </is>
      </c>
      <c r="F676" s="5" t="inlineStr">
        <is>
          <t>1120</t>
        </is>
      </c>
      <c r="G676" s="5" t="inlineStr">
        <is>
          <t>2040</t>
        </is>
      </c>
      <c r="H676" s="5" t="inlineStr">
        <is>
          <t>C/U</t>
        </is>
      </c>
      <c r="I676" s="6" t="n">
        <v>1</v>
      </c>
      <c r="J676" s="6" t="n">
        <v>0</v>
      </c>
      <c r="K676" s="5" t="inlineStr">
        <is>
          <t>ARS</t>
        </is>
      </c>
      <c r="L676" s="48" t="n">
        <v>0</v>
      </c>
      <c r="M676" s="48" t="n">
        <v>43990.88</v>
      </c>
      <c r="N676" s="5">
        <f>IFERROR(VLOOKUP(E676,[1]Total!$D$1:$M$446,10,0),0)</f>
        <v/>
      </c>
      <c r="O676" s="11">
        <f>M676/SUM($M$2:$M$679)</f>
        <v/>
      </c>
      <c r="P676" s="49">
        <f>IFERROR(M676/I676,0)</f>
        <v/>
      </c>
      <c r="Q676" s="50" t="n"/>
      <c r="R676" s="8">
        <f>I676-Q676</f>
        <v/>
      </c>
      <c r="S676" s="49">
        <f>$AK676*R676</f>
        <v/>
      </c>
      <c r="U676" s="39" t="inlineStr">
        <is>
          <t>Stock SAP</t>
        </is>
      </c>
      <c r="V676" s="39" t="inlineStr">
        <is>
          <t>Uniformes</t>
        </is>
      </c>
      <c r="W676" s="39" t="inlineStr">
        <is>
          <t>Fuera del alcance</t>
        </is>
      </c>
      <c r="X676" s="39" t="n"/>
      <c r="Y676" s="39" t="inlineStr">
        <is>
          <t>No aplica: uniformes, clasificación que el inventario físico de Farmacia no releva</t>
        </is>
      </c>
      <c r="Z676" s="40" t="inlineStr">
        <is>
          <t>Fuera del alcance del inventario físico</t>
        </is>
      </c>
      <c r="AA676" s="39" t="n"/>
      <c r="AB676" s="39" t="n"/>
      <c r="AC676" s="39" t="n"/>
      <c r="AD676" s="39" t="n"/>
      <c r="AE676" s="39" t="n"/>
      <c r="AF676" s="39" t="n"/>
      <c r="AG676" s="39" t="n"/>
      <c r="AH676" s="51" t="n">
        <v>1</v>
      </c>
      <c r="AI676" s="51">
        <f>Q676</f>
        <v/>
      </c>
      <c r="AJ676" s="51">
        <f>$AH676-$AI676</f>
        <v/>
      </c>
      <c r="AK676" s="52" t="n">
        <v>43990.88</v>
      </c>
      <c r="AL676" s="52">
        <f>$AJ676*$AK676</f>
        <v/>
      </c>
      <c r="AM676" s="52">
        <f>$AI676*$AK676</f>
        <v/>
      </c>
      <c r="AN676" s="39" t="n"/>
      <c r="AO676" s="39" t="n"/>
    </row>
    <row r="677">
      <c r="A677" s="5" t="inlineStr">
        <is>
          <t>3001335</t>
        </is>
      </c>
      <c r="B677" s="5" t="inlineStr">
        <is>
          <t>CAMPERA ALTA MONTAÑA L</t>
        </is>
      </c>
      <c r="C677" s="5" t="n"/>
      <c r="D677" s="5" t="inlineStr">
        <is>
          <t>INDU</t>
        </is>
      </c>
      <c r="E677" s="5" t="inlineStr">
        <is>
          <t>ZUNI</t>
        </is>
      </c>
      <c r="F677" s="5" t="inlineStr">
        <is>
          <t>1120</t>
        </is>
      </c>
      <c r="G677" s="5" t="inlineStr">
        <is>
          <t>2040</t>
        </is>
      </c>
      <c r="H677" s="5" t="inlineStr">
        <is>
          <t>C/U</t>
        </is>
      </c>
      <c r="I677" s="6" t="n">
        <v>1</v>
      </c>
      <c r="J677" s="6" t="n">
        <v>0</v>
      </c>
      <c r="K677" s="5" t="inlineStr">
        <is>
          <t>ARS</t>
        </is>
      </c>
      <c r="L677" s="48" t="n">
        <v>0</v>
      </c>
      <c r="M677" s="48" t="n">
        <v>126441.67</v>
      </c>
      <c r="N677" s="5">
        <f>IFERROR(VLOOKUP(E677,[1]Total!$D$1:$M$446,10,0),0)</f>
        <v/>
      </c>
      <c r="O677" s="11">
        <f>M677/SUM($M$2:$M$679)</f>
        <v/>
      </c>
      <c r="P677" s="49">
        <f>IFERROR(M677/I677,0)</f>
        <v/>
      </c>
      <c r="Q677" s="50" t="n"/>
      <c r="R677" s="8">
        <f>I677-Q677</f>
        <v/>
      </c>
      <c r="S677" s="49">
        <f>$AK677*R677</f>
        <v/>
      </c>
      <c r="U677" s="39" t="inlineStr">
        <is>
          <t>Stock SAP</t>
        </is>
      </c>
      <c r="V677" s="39" t="inlineStr">
        <is>
          <t>Uniformes</t>
        </is>
      </c>
      <c r="W677" s="39" t="inlineStr">
        <is>
          <t>Fuera del alcance</t>
        </is>
      </c>
      <c r="X677" s="39" t="n"/>
      <c r="Y677" s="39" t="inlineStr">
        <is>
          <t>No aplica: uniformes, clasificación que el inventario físico de Farmacia no releva</t>
        </is>
      </c>
      <c r="Z677" s="40" t="inlineStr">
        <is>
          <t>Fuera del alcance del inventario físico</t>
        </is>
      </c>
      <c r="AA677" s="39" t="n"/>
      <c r="AB677" s="39" t="n"/>
      <c r="AC677" s="39" t="n"/>
      <c r="AD677" s="39" t="n"/>
      <c r="AE677" s="39" t="n"/>
      <c r="AF677" s="39" t="n"/>
      <c r="AG677" s="39" t="n"/>
      <c r="AH677" s="51" t="n">
        <v>1</v>
      </c>
      <c r="AI677" s="51">
        <f>Q677</f>
        <v/>
      </c>
      <c r="AJ677" s="51">
        <f>$AH677-$AI677</f>
        <v/>
      </c>
      <c r="AK677" s="52" t="n">
        <v>126441.67</v>
      </c>
      <c r="AL677" s="52">
        <f>$AJ677*$AK677</f>
        <v/>
      </c>
      <c r="AM677" s="52">
        <f>$AI677*$AK677</f>
        <v/>
      </c>
      <c r="AN677" s="39" t="n"/>
      <c r="AO677" s="39" t="n"/>
    </row>
    <row r="678">
      <c r="A678" s="5" t="inlineStr">
        <is>
          <t>1000131</t>
        </is>
      </c>
      <c r="B678" s="5" t="inlineStr">
        <is>
          <t>CORREAS VELCRO TABLA LARGAS DIAGONALES</t>
        </is>
      </c>
      <c r="C678" s="5" t="n"/>
      <c r="D678" s="5" t="inlineStr">
        <is>
          <t>033</t>
        </is>
      </c>
      <c r="E678" s="5" t="inlineStr">
        <is>
          <t>ZMED</t>
        </is>
      </c>
      <c r="F678" s="5" t="inlineStr">
        <is>
          <t>1120</t>
        </is>
      </c>
      <c r="G678" s="5" t="n"/>
      <c r="H678" s="5" t="inlineStr">
        <is>
          <t>C/U</t>
        </is>
      </c>
      <c r="I678" s="6" t="n">
        <v>0</v>
      </c>
      <c r="J678" s="6" t="n">
        <v>9</v>
      </c>
      <c r="K678" s="5" t="inlineStr">
        <is>
          <t>ARS</t>
        </is>
      </c>
      <c r="L678" s="48" t="n">
        <v>0</v>
      </c>
      <c r="M678" s="48" t="n">
        <v>0</v>
      </c>
      <c r="N678" s="5">
        <f>IFERROR(VLOOKUP(E678,[1]Total!$D$1:$M$446,10,0),0)</f>
        <v/>
      </c>
      <c r="O678" s="11">
        <f>M678/SUM($M$2:$M$679)</f>
        <v/>
      </c>
      <c r="P678" s="49">
        <f>IFERROR(M678/I678,0)</f>
        <v/>
      </c>
      <c r="Q678" s="50" t="n"/>
      <c r="R678" s="8">
        <f>I678-Q678</f>
        <v/>
      </c>
      <c r="S678" s="49">
        <f>$AK678*R678</f>
        <v/>
      </c>
      <c r="U678" s="39" t="inlineStr">
        <is>
          <t>Stock SAP</t>
        </is>
      </c>
      <c r="V678" s="39" t="inlineStr">
        <is>
          <t>Medicamentos</t>
        </is>
      </c>
      <c r="W678" s="39" t="inlineStr">
        <is>
          <t>Dentro del alcance</t>
        </is>
      </c>
      <c r="X678" s="39" t="n"/>
      <c r="Y678" s="39" t="inlineStr">
        <is>
          <t>Sin recuento físico en el inventario de Avain</t>
        </is>
      </c>
      <c r="Z678" s="40" t="inlineStr">
        <is>
          <t>Sin recuento físico</t>
        </is>
      </c>
      <c r="AA678" s="39" t="n"/>
      <c r="AB678" s="39" t="n"/>
      <c r="AC678" s="39" t="n"/>
      <c r="AD678" s="39" t="n"/>
      <c r="AE678" s="39" t="n"/>
      <c r="AF678" s="39" t="n"/>
      <c r="AG678" s="39" t="n"/>
      <c r="AH678" s="51" t="n">
        <v>0</v>
      </c>
      <c r="AI678" s="51">
        <f>Q678</f>
        <v/>
      </c>
      <c r="AJ678" s="51">
        <f>$AH678-$AI678</f>
        <v/>
      </c>
      <c r="AK678" s="52" t="n">
        <v>0</v>
      </c>
      <c r="AL678" s="52">
        <f>$AJ678*$AK678</f>
        <v/>
      </c>
      <c r="AM678" s="52">
        <f>$AI678*$AK678</f>
        <v/>
      </c>
      <c r="AN678" s="39" t="n"/>
      <c r="AO678" s="39" t="n"/>
    </row>
    <row r="679">
      <c r="A679" s="5" t="inlineStr">
        <is>
          <t>CT0999RS</t>
        </is>
      </c>
      <c r="B679" s="5" t="inlineStr">
        <is>
          <t>DEA SEMI MINDRAY MODELO BENEHEART C1A D</t>
        </is>
      </c>
      <c r="C679" s="5" t="n"/>
      <c r="D679" s="5" t="inlineStr">
        <is>
          <t>009</t>
        </is>
      </c>
      <c r="E679" s="5" t="inlineStr">
        <is>
          <t>ZEQI</t>
        </is>
      </c>
      <c r="F679" s="5" t="inlineStr">
        <is>
          <t>1120</t>
        </is>
      </c>
      <c r="G679" s="5" t="n"/>
      <c r="H679" s="5" t="inlineStr">
        <is>
          <t>C/U</t>
        </is>
      </c>
      <c r="I679" s="6" t="n">
        <v>0</v>
      </c>
      <c r="J679" s="6" t="n">
        <v>5</v>
      </c>
      <c r="K679" s="5" t="inlineStr">
        <is>
          <t>ARS</t>
        </is>
      </c>
      <c r="L679" s="48" t="n">
        <v>0</v>
      </c>
      <c r="M679" s="48" t="n">
        <v>0</v>
      </c>
      <c r="N679" s="5">
        <f>IFERROR(VLOOKUP(E679,[1]Total!$D$1:$M$446,10,0),0)</f>
        <v/>
      </c>
      <c r="O679" s="11">
        <f>M679/SUM($M$2:$M$679)</f>
        <v/>
      </c>
      <c r="P679" s="49">
        <f>IFERROR(M679/I679,0)</f>
        <v/>
      </c>
      <c r="Q679" s="50" t="n"/>
      <c r="R679" s="8">
        <f>I679-Q679</f>
        <v/>
      </c>
      <c r="S679" s="49">
        <f>$AK679*R679</f>
        <v/>
      </c>
      <c r="U679" s="39" t="inlineStr">
        <is>
          <t>Stock SAP</t>
        </is>
      </c>
      <c r="V679" s="39" t="inlineStr">
        <is>
          <t>Equipos</t>
        </is>
      </c>
      <c r="W679" s="39" t="inlineStr">
        <is>
          <t>Fuera del alcance</t>
        </is>
      </c>
      <c r="X679" s="39" t="n"/>
      <c r="Y679" s="39" t="inlineStr">
        <is>
          <t>No aplica: equipos, clasificación que el inventario físico de Farmacia no releva</t>
        </is>
      </c>
      <c r="Z679" s="40" t="inlineStr">
        <is>
          <t>Fuera del alcance del inventario físico</t>
        </is>
      </c>
      <c r="AA679" s="39" t="n"/>
      <c r="AB679" s="39" t="n"/>
      <c r="AC679" s="39" t="n"/>
      <c r="AD679" s="39" t="n"/>
      <c r="AE679" s="39" t="n"/>
      <c r="AF679" s="39" t="n"/>
      <c r="AG679" s="39" t="n"/>
      <c r="AH679" s="51" t="n">
        <v>0</v>
      </c>
      <c r="AI679" s="51">
        <f>Q679</f>
        <v/>
      </c>
      <c r="AJ679" s="51">
        <f>$AH679-$AI679</f>
        <v/>
      </c>
      <c r="AK679" s="52" t="n">
        <v>0</v>
      </c>
      <c r="AL679" s="52">
        <f>$AJ679*$AK679</f>
        <v/>
      </c>
      <c r="AM679" s="52">
        <f>$AI679*$AK679</f>
        <v/>
      </c>
      <c r="AN679" s="39" t="n"/>
      <c r="AO679" s="39" t="n"/>
    </row>
    <row r="680">
      <c r="A680" s="29" t="n"/>
      <c r="B680" s="29" t="inlineStr">
        <is>
          <t>amiodarona 200mg comp</t>
        </is>
      </c>
      <c r="F680" s="29" t="inlineStr">
        <is>
          <t>1120</t>
        </is>
      </c>
      <c r="H680" s="29" t="inlineStr">
        <is>
          <t>C/U</t>
        </is>
      </c>
      <c r="I680" s="53" t="n">
        <v>0</v>
      </c>
      <c r="M680" s="8">
        <f>SUM(M2:M679)</f>
        <v/>
      </c>
      <c r="Q680" s="30" t="n">
        <v>20</v>
      </c>
      <c r="R680" s="30">
        <f>I680-Q680</f>
        <v/>
      </c>
      <c r="T680" s="29" t="inlineStr">
        <is>
          <t>Ítem del inventario físico de Avain sin código SAP en este centro. Se mantiene la línea sin código de material: la diferencia indica una cantidad a dar de alta en SAP.</t>
        </is>
      </c>
      <c r="U680" s="44" t="inlineStr">
        <is>
          <t>Inventario físico sin código SAP</t>
        </is>
      </c>
      <c r="V680" s="44" t="inlineStr">
        <is>
          <t>Sin clasificar en SAP</t>
        </is>
      </c>
      <c r="W680" s="44" t="inlineStr">
        <is>
          <t>Dentro del alcance</t>
        </is>
      </c>
      <c r="X680" s="45" t="inlineStr">
        <is>
          <t>Sin coincidencia</t>
        </is>
      </c>
      <c r="Y680" s="44" t="inlineStr">
        <is>
          <t>Sin correspondencia confirmada: hay aproximaciones en SAP, descartadas por presentación o evidencia débil</t>
        </is>
      </c>
      <c r="Z680" s="45" t="inlineStr">
        <is>
          <t>Alta de material en SAP (sin código)</t>
        </is>
      </c>
      <c r="AA680" s="44" t="inlineStr">
        <is>
          <t>MED186</t>
        </is>
      </c>
      <c r="AB680" s="44" t="inlineStr">
        <is>
          <t>amiodarona 200mg comp</t>
        </is>
      </c>
      <c r="AC680" s="44" t="inlineStr">
        <is>
          <t>Sin coincidencia</t>
        </is>
      </c>
      <c r="AD680" s="44" t="inlineStr">
        <is>
          <t>No</t>
        </is>
      </c>
      <c r="AE680" s="44" t="n"/>
      <c r="AF680" s="44" t="inlineStr">
        <is>
          <t>No</t>
        </is>
      </c>
      <c r="AG680" s="44" t="n"/>
      <c r="AH680" s="54" t="n">
        <v>0</v>
      </c>
      <c r="AI680" s="54" t="n">
        <v>20</v>
      </c>
      <c r="AJ680" s="54" t="n">
        <v>-20</v>
      </c>
      <c r="AK680" s="44" t="n"/>
      <c r="AL680" s="44" t="n"/>
      <c r="AM680" s="44" t="n"/>
      <c r="AN680" s="41" t="inlineStr">
        <is>
          <t>Sin valor unitario en SAP: la diferencia económica de este ítem no puede calcularse (dato faltante).</t>
        </is>
      </c>
      <c r="AO680" s="44" t="inlineStr">
        <is>
          <t>Mejor aproximación descartada: 1000005 AMIODARONA 150MG AMPOLLA DE 3 ML INYEC (dosis/presentación distinta (200MG vs 3ML, 150MG); similitud 0.43).</t>
        </is>
      </c>
    </row>
    <row r="681">
      <c r="A681" s="29" t="n"/>
      <c r="B681" s="29" t="inlineStr">
        <is>
          <t>Barbijos N95 c/válvula</t>
        </is>
      </c>
      <c r="F681" s="29" t="inlineStr">
        <is>
          <t>1120</t>
        </is>
      </c>
      <c r="H681" s="29" t="inlineStr">
        <is>
          <t>C/U</t>
        </is>
      </c>
      <c r="I681" s="30" t="n">
        <v>0</v>
      </c>
      <c r="Q681" s="30" t="n">
        <v>10</v>
      </c>
      <c r="R681" s="30">
        <f>I681-Q681</f>
        <v/>
      </c>
      <c r="T681" s="29" t="inlineStr">
        <is>
          <t>Ítem del inventario físico de Avain sin código SAP en este centro. Se mantiene la línea sin código de material: la diferencia indica una cantidad a dar de alta en SAP.</t>
        </is>
      </c>
      <c r="U681" s="44" t="inlineStr">
        <is>
          <t>Inventario físico sin código SAP</t>
        </is>
      </c>
      <c r="V681" s="44" t="inlineStr">
        <is>
          <t>Sin clasificar en SAP</t>
        </is>
      </c>
      <c r="W681" s="44" t="inlineStr">
        <is>
          <t>Dentro del alcance</t>
        </is>
      </c>
      <c r="X681" s="45" t="inlineStr">
        <is>
          <t>Sin coincidencia</t>
        </is>
      </c>
      <c r="Y681" s="44" t="inlineStr">
        <is>
          <t>Pendiente de validación: el ítem está en el Master pero no tiene código SAP confirmado</t>
        </is>
      </c>
      <c r="Z681" s="45" t="inlineStr">
        <is>
          <t>Alta de material en SAP (sin código)</t>
        </is>
      </c>
      <c r="AA681" s="44" t="inlineStr">
        <is>
          <t>DESC24</t>
        </is>
      </c>
      <c r="AB681" s="44" t="inlineStr">
        <is>
          <t>Barbijos N95 c/válvula</t>
        </is>
      </c>
      <c r="AC681" s="44" t="inlineStr">
        <is>
          <t>Sin coincidencia</t>
        </is>
      </c>
      <c r="AD681" s="44" t="inlineStr">
        <is>
          <t>No</t>
        </is>
      </c>
      <c r="AE681" s="44" t="n"/>
      <c r="AF681" s="44" t="inlineStr">
        <is>
          <t>Sí</t>
        </is>
      </c>
      <c r="AG681" s="44" t="inlineStr">
        <is>
          <t>D-156</t>
        </is>
      </c>
      <c r="AH681" s="54" t="n">
        <v>0</v>
      </c>
      <c r="AI681" s="54" t="n">
        <v>10</v>
      </c>
      <c r="AJ681" s="54" t="n">
        <v>-10</v>
      </c>
      <c r="AK681" s="44" t="n"/>
      <c r="AL681" s="44" t="n"/>
      <c r="AM681" s="44" t="n"/>
      <c r="AN681" s="41" t="inlineStr">
        <is>
          <t>Sin valor unitario en SAP: la diferencia económica de este ítem no puede calcularse (dato faltante).</t>
        </is>
      </c>
      <c r="AO681" s="44" t="inlineStr">
        <is>
          <t>Homologado al master D-156, pero sus códigos SAP (2000917) no figuran en el stock SAP de este centro. Mejor aproximación descartada: 2000041 BARBIJO TRIPLE RECTO C/ELÁSTI (similitud 0.30).</t>
        </is>
      </c>
    </row>
    <row r="682">
      <c r="A682" s="29" t="n"/>
      <c r="B682" s="29" t="inlineStr">
        <is>
          <t>Barbijos quirúrgicos x 1 ud</t>
        </is>
      </c>
      <c r="F682" s="29" t="inlineStr">
        <is>
          <t>1120</t>
        </is>
      </c>
      <c r="H682" s="29" t="inlineStr">
        <is>
          <t>C/U</t>
        </is>
      </c>
      <c r="I682" s="30" t="n">
        <v>0</v>
      </c>
      <c r="Q682" s="30" t="n">
        <v>350</v>
      </c>
      <c r="R682" s="30">
        <f>I682-Q682</f>
        <v/>
      </c>
      <c r="T682" s="29" t="inlineStr">
        <is>
          <t>Ítem del inventario físico de Avain sin código SAP en este centro. Se mantiene la línea sin código de material: la diferencia indica una cantidad a dar de alta en SAP.</t>
        </is>
      </c>
      <c r="U682" s="44" t="inlineStr">
        <is>
          <t>Inventario físico sin código SAP</t>
        </is>
      </c>
      <c r="V682" s="44" t="inlineStr">
        <is>
          <t>Sin clasificar en SAP</t>
        </is>
      </c>
      <c r="W682" s="44" t="inlineStr">
        <is>
          <t>Dentro del alcance</t>
        </is>
      </c>
      <c r="X682" s="45" t="inlineStr">
        <is>
          <t>Sin coincidencia</t>
        </is>
      </c>
      <c r="Y682" s="44" t="inlineStr">
        <is>
          <t>Pendiente de validación: el ítem está en el Master pero no tiene código SAP confirmado</t>
        </is>
      </c>
      <c r="Z682" s="45" t="inlineStr">
        <is>
          <t>Alta de material en SAP (sin código)</t>
        </is>
      </c>
      <c r="AA682" s="44" t="inlineStr">
        <is>
          <t>DESC25</t>
        </is>
      </c>
      <c r="AB682" s="44" t="inlineStr">
        <is>
          <t>Barbijos quirúrgicos x 1 ud</t>
        </is>
      </c>
      <c r="AC682" s="44" t="inlineStr">
        <is>
          <t>Sin coincidencia</t>
        </is>
      </c>
      <c r="AD682" s="44" t="inlineStr">
        <is>
          <t>No</t>
        </is>
      </c>
      <c r="AE682" s="44" t="n"/>
      <c r="AF682" s="44" t="inlineStr">
        <is>
          <t>Sí</t>
        </is>
      </c>
      <c r="AG682" s="44" t="inlineStr">
        <is>
          <t>D-155</t>
        </is>
      </c>
      <c r="AH682" s="54" t="n">
        <v>0</v>
      </c>
      <c r="AI682" s="54" t="n">
        <v>350</v>
      </c>
      <c r="AJ682" s="54" t="n">
        <v>-350</v>
      </c>
      <c r="AK682" s="44" t="n"/>
      <c r="AL682" s="44" t="n"/>
      <c r="AM682" s="44" t="n"/>
      <c r="AN682" s="41" t="inlineStr">
        <is>
          <t>Sin valor unitario en SAP: la diferencia económica de este ítem no puede calcularse (dato faltante).</t>
        </is>
      </c>
      <c r="AO682" s="44" t="inlineStr">
        <is>
          <t>Homologado al master D-155, pero sus códigos SAP (2001263) no figuran en el stock SAP de este centro. Mejor aproximación descartada: 2000041 BARBIJO TRIPLE RECTO C/ELÁSTI (similitud 0.34).</t>
        </is>
      </c>
    </row>
    <row r="683">
      <c r="A683" s="29" t="n"/>
      <c r="B683" s="29" t="inlineStr">
        <is>
          <t>Brazalete para Tensiómetro</t>
        </is>
      </c>
      <c r="F683" s="29" t="inlineStr">
        <is>
          <t>1120</t>
        </is>
      </c>
      <c r="H683" s="29" t="inlineStr">
        <is>
          <t>C/U</t>
        </is>
      </c>
      <c r="I683" s="30" t="n">
        <v>0</v>
      </c>
      <c r="Q683" s="30" t="n">
        <v>2</v>
      </c>
      <c r="R683" s="30">
        <f>I683-Q683</f>
        <v/>
      </c>
      <c r="T683" s="29" t="inlineStr">
        <is>
          <t>Ítem del inventario físico de Avain sin código SAP en este centro. Se mantiene la línea sin código de material: la diferencia indica una cantidad a dar de alta en SAP.</t>
        </is>
      </c>
      <c r="U683" s="44" t="inlineStr">
        <is>
          <t>Inventario físico sin código SAP</t>
        </is>
      </c>
      <c r="V683" s="44" t="inlineStr">
        <is>
          <t>Sin clasificar en SAP</t>
        </is>
      </c>
      <c r="W683" s="44" t="inlineStr">
        <is>
          <t>Dentro del alcance</t>
        </is>
      </c>
      <c r="X683" s="45" t="inlineStr">
        <is>
          <t>Sin coincidencia</t>
        </is>
      </c>
      <c r="Y683" s="44" t="inlineStr">
        <is>
          <t>Sin correspondencia confirmada: hay aproximaciones en SAP, descartadas por presentación o evidencia débil</t>
        </is>
      </c>
      <c r="Z683" s="45" t="inlineStr">
        <is>
          <t>Alta de material en SAP (sin código)</t>
        </is>
      </c>
      <c r="AA683" s="44" t="inlineStr">
        <is>
          <t>DESC285</t>
        </is>
      </c>
      <c r="AB683" s="44" t="inlineStr">
        <is>
          <t>Brazalete para Tensiómetro</t>
        </is>
      </c>
      <c r="AC683" s="44" t="inlineStr">
        <is>
          <t>Sin coincidencia</t>
        </is>
      </c>
      <c r="AD683" s="44" t="inlineStr">
        <is>
          <t>No</t>
        </is>
      </c>
      <c r="AE683" s="44" t="n"/>
      <c r="AF683" s="44" t="inlineStr">
        <is>
          <t>No</t>
        </is>
      </c>
      <c r="AG683" s="44" t="n"/>
      <c r="AH683" s="54" t="n">
        <v>0</v>
      </c>
      <c r="AI683" s="54" t="n">
        <v>2</v>
      </c>
      <c r="AJ683" s="54" t="n">
        <v>-2</v>
      </c>
      <c r="AK683" s="44" t="n"/>
      <c r="AL683" s="44" t="n"/>
      <c r="AM683" s="44" t="n"/>
      <c r="AN683" s="41" t="inlineStr">
        <is>
          <t>Sin valor unitario en SAP: la diferencia económica de este ítem no puede calcularse (dato faltante).</t>
        </is>
      </c>
      <c r="AO683" s="44" t="inlineStr">
        <is>
          <t>Mejor aproximación descartada: 2000035 TENSIOMETRO ADULTO (similitud 0.51).</t>
        </is>
      </c>
    </row>
    <row r="684">
      <c r="A684" s="29" t="n"/>
      <c r="B684" s="29" t="inlineStr">
        <is>
          <t>Canula de Yankauer T/K 67</t>
        </is>
      </c>
      <c r="F684" s="29" t="inlineStr">
        <is>
          <t>1120</t>
        </is>
      </c>
      <c r="H684" s="29" t="inlineStr">
        <is>
          <t>C/U</t>
        </is>
      </c>
      <c r="I684" s="30" t="n">
        <v>0</v>
      </c>
      <c r="Q684" s="30" t="n">
        <v>6</v>
      </c>
      <c r="R684" s="30">
        <f>I684-Q684</f>
        <v/>
      </c>
      <c r="T684" s="29" t="inlineStr">
        <is>
          <t>Ítem del inventario físico de Avain sin código SAP en este centro. Se mantiene la línea sin código de material: la diferencia indica una cantidad a dar de alta en SAP.</t>
        </is>
      </c>
      <c r="U684" s="44" t="inlineStr">
        <is>
          <t>Inventario físico sin código SAP</t>
        </is>
      </c>
      <c r="V684" s="44" t="inlineStr">
        <is>
          <t>Sin clasificar en SAP</t>
        </is>
      </c>
      <c r="W684" s="44" t="inlineStr">
        <is>
          <t>Dentro del alcance</t>
        </is>
      </c>
      <c r="X684" s="45" t="inlineStr">
        <is>
          <t>Sin coincidencia</t>
        </is>
      </c>
      <c r="Y684" s="44" t="inlineStr">
        <is>
          <t>Sin correspondencia confirmada: hay aproximaciones en SAP, descartadas por presentación o evidencia débil</t>
        </is>
      </c>
      <c r="Z684" s="45" t="inlineStr">
        <is>
          <t>Alta de material en SAP (sin código)</t>
        </is>
      </c>
      <c r="AA684" s="44" t="inlineStr">
        <is>
          <t>DESC35</t>
        </is>
      </c>
      <c r="AB684" s="44" t="inlineStr">
        <is>
          <t>Canula de Yankauer T/K 67</t>
        </is>
      </c>
      <c r="AC684" s="44" t="inlineStr">
        <is>
          <t>Sin coincidencia</t>
        </is>
      </c>
      <c r="AD684" s="44" t="inlineStr">
        <is>
          <t>No</t>
        </is>
      </c>
      <c r="AE684" s="44" t="n"/>
      <c r="AF684" s="44" t="inlineStr">
        <is>
          <t>No</t>
        </is>
      </c>
      <c r="AG684" s="44" t="n"/>
      <c r="AH684" s="54" t="n">
        <v>0</v>
      </c>
      <c r="AI684" s="54" t="n">
        <v>6</v>
      </c>
      <c r="AJ684" s="54" t="n">
        <v>-6</v>
      </c>
      <c r="AK684" s="44" t="n"/>
      <c r="AL684" s="44" t="n"/>
      <c r="AM684" s="44" t="n"/>
      <c r="AN684" s="41" t="inlineStr">
        <is>
          <t>Sin valor unitario en SAP: la diferencia económica de este ítem no puede calcularse (dato faltante).</t>
        </is>
      </c>
      <c r="AO684" s="44" t="inlineStr">
        <is>
          <t>Mejor aproximación descartada: 2001530 SONDA ASP CAMP QUIRUR T-K/67 (similitud 0.45).</t>
        </is>
      </c>
    </row>
    <row r="685">
      <c r="A685" s="29" t="n"/>
      <c r="B685" s="29" t="inlineStr">
        <is>
          <t>Canula Orofaringea N° 8</t>
        </is>
      </c>
      <c r="F685" s="29" t="inlineStr">
        <is>
          <t>1120</t>
        </is>
      </c>
      <c r="H685" s="29" t="inlineStr">
        <is>
          <t>C/U</t>
        </is>
      </c>
      <c r="I685" s="30" t="n">
        <v>0</v>
      </c>
      <c r="Q685" s="30" t="n">
        <v>3</v>
      </c>
      <c r="R685" s="30">
        <f>I685-Q685</f>
        <v/>
      </c>
      <c r="T685" s="29" t="inlineStr">
        <is>
          <t>Ítem del inventario físico de Avain sin código SAP en este centro. Se mantiene la línea sin código de material: la diferencia indica una cantidad a dar de alta en SAP.</t>
        </is>
      </c>
      <c r="U685" s="44" t="inlineStr">
        <is>
          <t>Inventario físico sin código SAP</t>
        </is>
      </c>
      <c r="V685" s="44" t="inlineStr">
        <is>
          <t>Sin clasificar en SAP</t>
        </is>
      </c>
      <c r="W685" s="44" t="inlineStr">
        <is>
          <t>Dentro del alcance</t>
        </is>
      </c>
      <c r="X685" s="45" t="inlineStr">
        <is>
          <t>Sin coincidencia</t>
        </is>
      </c>
      <c r="Y685" s="44" t="inlineStr">
        <is>
          <t>Sin correspondencia confirmada: hay aproximaciones en SAP, descartadas por presentación o evidencia débil</t>
        </is>
      </c>
      <c r="Z685" s="45" t="inlineStr">
        <is>
          <t>Alta de material en SAP (sin código)</t>
        </is>
      </c>
      <c r="AA685" s="44" t="inlineStr">
        <is>
          <t>DESC280</t>
        </is>
      </c>
      <c r="AB685" s="44" t="inlineStr">
        <is>
          <t>Canula Orofaringea N° 8</t>
        </is>
      </c>
      <c r="AC685" s="44" t="inlineStr">
        <is>
          <t>Sin coincidencia</t>
        </is>
      </c>
      <c r="AD685" s="44" t="inlineStr">
        <is>
          <t>No</t>
        </is>
      </c>
      <c r="AE685" s="44" t="n"/>
      <c r="AF685" s="44" t="inlineStr">
        <is>
          <t>No</t>
        </is>
      </c>
      <c r="AG685" s="44" t="n"/>
      <c r="AH685" s="54" t="n">
        <v>0</v>
      </c>
      <c r="AI685" s="54" t="n">
        <v>3</v>
      </c>
      <c r="AJ685" s="54" t="n">
        <v>-3</v>
      </c>
      <c r="AK685" s="44" t="n"/>
      <c r="AL685" s="44" t="n"/>
      <c r="AM685" s="44" t="n"/>
      <c r="AN685" s="41" t="inlineStr">
        <is>
          <t>Sin valor unitario en SAP: la diferencia económica de este ítem no puede calcularse (dato faltante).</t>
        </is>
      </c>
      <c r="AO685" s="44" t="inlineStr">
        <is>
          <t>Mejor aproximación descartada: 2001553 CATETER ARGYLE N° 18 (calibre/talle/medida distinta; similitud 0.33).</t>
        </is>
      </c>
    </row>
    <row r="686">
      <c r="A686" s="29" t="n"/>
      <c r="B686" s="29" t="inlineStr">
        <is>
          <t>Chata Plástica</t>
        </is>
      </c>
      <c r="F686" s="29" t="inlineStr">
        <is>
          <t>1120</t>
        </is>
      </c>
      <c r="H686" s="29" t="inlineStr">
        <is>
          <t>C/U</t>
        </is>
      </c>
      <c r="I686" s="30" t="n">
        <v>0</v>
      </c>
      <c r="Q686" s="30" t="n">
        <v>5</v>
      </c>
      <c r="R686" s="30">
        <f>I686-Q686</f>
        <v/>
      </c>
      <c r="T686" s="29" t="inlineStr">
        <is>
          <t>Ítem del inventario físico de Avain sin código SAP en este centro. Se mantiene la línea sin código de material: la diferencia indica una cantidad a dar de alta en SAP.</t>
        </is>
      </c>
      <c r="U686" s="44" t="inlineStr">
        <is>
          <t>Inventario físico sin código SAP</t>
        </is>
      </c>
      <c r="V686" s="44" t="inlineStr">
        <is>
          <t>Sin clasificar en SAP</t>
        </is>
      </c>
      <c r="W686" s="44" t="inlineStr">
        <is>
          <t>Dentro del alcance</t>
        </is>
      </c>
      <c r="X686" s="45" t="inlineStr">
        <is>
          <t>Sin coincidencia</t>
        </is>
      </c>
      <c r="Y686" s="44" t="inlineStr">
        <is>
          <t>Sin correspondencia confirmada: hay aproximaciones en SAP, descartadas por presentación o evidencia débil</t>
        </is>
      </c>
      <c r="Z686" s="45" t="inlineStr">
        <is>
          <t>Alta de material en SAP (sin código)</t>
        </is>
      </c>
      <c r="AA686" s="44" t="inlineStr">
        <is>
          <t>DESC281</t>
        </is>
      </c>
      <c r="AB686" s="44" t="inlineStr">
        <is>
          <t>Chata Plástica</t>
        </is>
      </c>
      <c r="AC686" s="44" t="inlineStr">
        <is>
          <t>Sin coincidencia</t>
        </is>
      </c>
      <c r="AD686" s="44" t="inlineStr">
        <is>
          <t>No</t>
        </is>
      </c>
      <c r="AE686" s="44" t="n"/>
      <c r="AF686" s="44" t="inlineStr">
        <is>
          <t>No</t>
        </is>
      </c>
      <c r="AG686" s="44" t="n"/>
      <c r="AH686" s="54" t="n">
        <v>0</v>
      </c>
      <c r="AI686" s="54" t="n">
        <v>5</v>
      </c>
      <c r="AJ686" s="54" t="n">
        <v>-5</v>
      </c>
      <c r="AK686" s="44" t="n"/>
      <c r="AL686" s="44" t="n"/>
      <c r="AM686" s="44" t="n"/>
      <c r="AN686" s="41" t="inlineStr">
        <is>
          <t>Sin valor unitario en SAP: la diferencia económica de este ítem no puede calcularse (dato faltante).</t>
        </is>
      </c>
      <c r="AO686" s="44" t="inlineStr">
        <is>
          <t>Mejor aproximación descartada: 1000019 CHATA ORINAL FEMENINO (similitud 0.39).</t>
        </is>
      </c>
    </row>
    <row r="687">
      <c r="A687" s="29" t="n"/>
      <c r="B687" s="29" t="inlineStr">
        <is>
          <t>Cintas de aproximacion tipo SteriStrip (3 mm x 7,5 cm)</t>
        </is>
      </c>
      <c r="F687" s="29" t="inlineStr">
        <is>
          <t>1120</t>
        </is>
      </c>
      <c r="H687" s="29" t="inlineStr">
        <is>
          <t>C/U</t>
        </is>
      </c>
      <c r="I687" s="30" t="n">
        <v>0</v>
      </c>
      <c r="Q687" s="30" t="n">
        <v>2</v>
      </c>
      <c r="R687" s="30">
        <f>I687-Q687</f>
        <v/>
      </c>
      <c r="T687" s="29" t="inlineStr">
        <is>
          <t>Ítem del inventario físico de Avain sin código SAP en este centro. Se mantiene la línea sin código de material: la diferencia indica una cantidad a dar de alta en SAP.</t>
        </is>
      </c>
      <c r="U687" s="44" t="inlineStr">
        <is>
          <t>Inventario físico sin código SAP</t>
        </is>
      </c>
      <c r="V687" s="44" t="inlineStr">
        <is>
          <t>Sin clasificar en SAP</t>
        </is>
      </c>
      <c r="W687" s="44" t="inlineStr">
        <is>
          <t>Dentro del alcance</t>
        </is>
      </c>
      <c r="X687" s="45" t="inlineStr">
        <is>
          <t>Sin coincidencia</t>
        </is>
      </c>
      <c r="Y687" s="44" t="inlineStr">
        <is>
          <t>Sin correspondencia confirmada: hay aproximaciones en SAP, descartadas por presentación o evidencia débil</t>
        </is>
      </c>
      <c r="Z687" s="45" t="inlineStr">
        <is>
          <t>Alta de material en SAP (sin código)</t>
        </is>
      </c>
      <c r="AA687" s="44" t="inlineStr">
        <is>
          <t>DESC43</t>
        </is>
      </c>
      <c r="AB687" s="44" t="inlineStr">
        <is>
          <t>Cintas de aproximacion tipo SteriStrip (3 mm x 7,5 cm)</t>
        </is>
      </c>
      <c r="AC687" s="44" t="inlineStr">
        <is>
          <t>Sin coincidencia</t>
        </is>
      </c>
      <c r="AD687" s="44" t="inlineStr">
        <is>
          <t>No</t>
        </is>
      </c>
      <c r="AE687" s="44" t="n"/>
      <c r="AF687" s="44" t="inlineStr">
        <is>
          <t>No</t>
        </is>
      </c>
      <c r="AG687" s="44" t="n"/>
      <c r="AH687" s="54" t="n">
        <v>0</v>
      </c>
      <c r="AI687" s="54" t="n">
        <v>2</v>
      </c>
      <c r="AJ687" s="54" t="n">
        <v>-2</v>
      </c>
      <c r="AK687" s="44" t="n"/>
      <c r="AL687" s="44" t="n"/>
      <c r="AM687" s="44" t="n"/>
      <c r="AN687" s="41" t="inlineStr">
        <is>
          <t>Sin valor unitario en SAP: la diferencia económica de este ítem no puede calcularse (dato faltante).</t>
        </is>
      </c>
      <c r="AO687" s="44" t="inlineStr">
        <is>
          <t>Mejor aproximación descartada: 2002612 STERI STRIP 3M SUTURA 5T SOB. 3X7,5MM (dosis/presentación distinta (3MM, 7.5CM vs 7.5MM); similitud 0.43).</t>
        </is>
      </c>
    </row>
    <row r="688">
      <c r="A688" s="29" t="n"/>
      <c r="B688" s="29" t="inlineStr">
        <is>
          <t>Cintas de aproximacion tipo SteriStrip (6 mm x 10 cm)</t>
        </is>
      </c>
      <c r="F688" s="29" t="inlineStr">
        <is>
          <t>1120</t>
        </is>
      </c>
      <c r="H688" s="29" t="inlineStr">
        <is>
          <t>C/U</t>
        </is>
      </c>
      <c r="I688" s="30" t="n">
        <v>0</v>
      </c>
      <c r="Q688" s="30" t="n">
        <v>12</v>
      </c>
      <c r="R688" s="30">
        <f>I688-Q688</f>
        <v/>
      </c>
      <c r="T688" s="29" t="inlineStr">
        <is>
          <t>Ítem del inventario físico de Avain sin código SAP en este centro. Se mantiene la línea sin código de material: la diferencia indica una cantidad a dar de alta en SAP.</t>
        </is>
      </c>
      <c r="U688" s="44" t="inlineStr">
        <is>
          <t>Inventario físico sin código SAP</t>
        </is>
      </c>
      <c r="V688" s="44" t="inlineStr">
        <is>
          <t>Sin clasificar en SAP</t>
        </is>
      </c>
      <c r="W688" s="44" t="inlineStr">
        <is>
          <t>Dentro del alcance</t>
        </is>
      </c>
      <c r="X688" s="45" t="inlineStr">
        <is>
          <t>Sin coincidencia</t>
        </is>
      </c>
      <c r="Y688" s="44" t="inlineStr">
        <is>
          <t>Sin correspondencia confirmada: hay aproximaciones en SAP, descartadas por presentación o evidencia débil</t>
        </is>
      </c>
      <c r="Z688" s="45" t="inlineStr">
        <is>
          <t>Alta de material en SAP (sin código)</t>
        </is>
      </c>
      <c r="AA688" s="44" t="inlineStr">
        <is>
          <t>DESC44</t>
        </is>
      </c>
      <c r="AB688" s="44" t="inlineStr">
        <is>
          <t>Cintas de aproximacion tipo SteriStrip (6 mm x 10 cm)</t>
        </is>
      </c>
      <c r="AC688" s="44" t="inlineStr">
        <is>
          <t>Sin coincidencia</t>
        </is>
      </c>
      <c r="AD688" s="44" t="inlineStr">
        <is>
          <t>No</t>
        </is>
      </c>
      <c r="AE688" s="44" t="n"/>
      <c r="AF688" s="44" t="inlineStr">
        <is>
          <t>No</t>
        </is>
      </c>
      <c r="AG688" s="44" t="n"/>
      <c r="AH688" s="54" t="n">
        <v>0</v>
      </c>
      <c r="AI688" s="54" t="n">
        <v>12</v>
      </c>
      <c r="AJ688" s="54" t="n">
        <v>-12</v>
      </c>
      <c r="AK688" s="44" t="n"/>
      <c r="AL688" s="44" t="n"/>
      <c r="AM688" s="44" t="n"/>
      <c r="AN688" s="41" t="inlineStr">
        <is>
          <t>Sin valor unitario en SAP: la diferencia económica de este ítem no puede calcularse (dato faltante).</t>
        </is>
      </c>
      <c r="AO688" s="44" t="inlineStr">
        <is>
          <t>Mejor aproximación descartada: 2000079 VENDA TIPO CAMBRIC X 10 CM (dosis coincide; similitud 0.39).</t>
        </is>
      </c>
    </row>
    <row r="689">
      <c r="A689" s="29" t="n"/>
      <c r="B689" s="29" t="inlineStr">
        <is>
          <t>Collar regulable</t>
        </is>
      </c>
      <c r="F689" s="29" t="inlineStr">
        <is>
          <t>1120</t>
        </is>
      </c>
      <c r="H689" s="29" t="inlineStr">
        <is>
          <t>C/U</t>
        </is>
      </c>
      <c r="I689" s="30" t="n">
        <v>0</v>
      </c>
      <c r="Q689" s="30" t="n">
        <v>1</v>
      </c>
      <c r="R689" s="30">
        <f>I689-Q689</f>
        <v/>
      </c>
      <c r="T689" s="29" t="inlineStr">
        <is>
          <t>Ítem del inventario físico de Avain sin código SAP en este centro. Se mantiene la línea sin código de material: la diferencia indica una cantidad a dar de alta en SAP.</t>
        </is>
      </c>
      <c r="U689" s="44" t="inlineStr">
        <is>
          <t>Inventario físico sin código SAP</t>
        </is>
      </c>
      <c r="V689" s="44" t="inlineStr">
        <is>
          <t>Sin clasificar en SAP</t>
        </is>
      </c>
      <c r="W689" s="44" t="inlineStr">
        <is>
          <t>Dentro del alcance</t>
        </is>
      </c>
      <c r="X689" s="45" t="inlineStr">
        <is>
          <t>Sin coincidencia</t>
        </is>
      </c>
      <c r="Y689" s="44" t="inlineStr">
        <is>
          <t>Sin correspondencia confirmada: hay aproximaciones en SAP, descartadas por presentación o evidencia débil</t>
        </is>
      </c>
      <c r="Z689" s="45" t="inlineStr">
        <is>
          <t>Alta de material en SAP (sin código)</t>
        </is>
      </c>
      <c r="AA689" s="44" t="inlineStr">
        <is>
          <t>DESC50</t>
        </is>
      </c>
      <c r="AB689" s="44" t="inlineStr">
        <is>
          <t>Collar regulable</t>
        </is>
      </c>
      <c r="AC689" s="44" t="inlineStr">
        <is>
          <t>Sin coincidencia</t>
        </is>
      </c>
      <c r="AD689" s="44" t="inlineStr">
        <is>
          <t>No</t>
        </is>
      </c>
      <c r="AE689" s="44" t="n"/>
      <c r="AF689" s="44" t="inlineStr">
        <is>
          <t>No</t>
        </is>
      </c>
      <c r="AG689" s="44" t="n"/>
      <c r="AH689" s="54" t="n">
        <v>0</v>
      </c>
      <c r="AI689" s="54" t="n">
        <v>1</v>
      </c>
      <c r="AJ689" s="54" t="n">
        <v>-1</v>
      </c>
      <c r="AK689" s="44" t="n"/>
      <c r="AL689" s="44" t="n"/>
      <c r="AM689" s="44" t="n"/>
      <c r="AN689" s="41" t="inlineStr">
        <is>
          <t>Sin valor unitario en SAP: la diferencia económica de este ítem no puede calcularse (dato faltante).</t>
        </is>
      </c>
      <c r="AO689" s="44" t="inlineStr">
        <is>
          <t>Mejor aproximación descartada: 3002055 MAMELUCO DESCARTABLE (similitud 0.13).</t>
        </is>
      </c>
    </row>
    <row r="690">
      <c r="A690" s="29" t="n"/>
      <c r="B690" s="29" t="inlineStr">
        <is>
          <t>Estetoscopio LITTMANN</t>
        </is>
      </c>
      <c r="F690" s="29" t="inlineStr">
        <is>
          <t>1120</t>
        </is>
      </c>
      <c r="H690" s="29" t="inlineStr">
        <is>
          <t>C/U</t>
        </is>
      </c>
      <c r="I690" s="30" t="n">
        <v>0</v>
      </c>
      <c r="Q690" s="30" t="n">
        <v>1</v>
      </c>
      <c r="R690" s="30">
        <f>I690-Q690</f>
        <v/>
      </c>
      <c r="T690" s="29" t="inlineStr">
        <is>
          <t>Ítem del inventario físico de Avain sin código SAP en este centro. Se mantiene la línea sin código de material: la diferencia indica una cantidad a dar de alta en SAP.</t>
        </is>
      </c>
      <c r="U690" s="44" t="inlineStr">
        <is>
          <t>Inventario físico sin código SAP</t>
        </is>
      </c>
      <c r="V690" s="44" t="inlineStr">
        <is>
          <t>Sin clasificar en SAP</t>
        </is>
      </c>
      <c r="W690" s="44" t="inlineStr">
        <is>
          <t>Dentro del alcance</t>
        </is>
      </c>
      <c r="X690" s="45" t="inlineStr">
        <is>
          <t>Sin coincidencia</t>
        </is>
      </c>
      <c r="Y690" s="44" t="inlineStr">
        <is>
          <t>Sin correspondencia confirmada: hay aproximaciones en SAP, descartadas por presentación o evidencia débil</t>
        </is>
      </c>
      <c r="Z690" s="45" t="inlineStr">
        <is>
          <t>Alta de material en SAP (sin código)</t>
        </is>
      </c>
      <c r="AA690" s="44" t="inlineStr">
        <is>
          <t>DESC286</t>
        </is>
      </c>
      <c r="AB690" s="44" t="inlineStr">
        <is>
          <t>Estetoscopio LITTMANN</t>
        </is>
      </c>
      <c r="AC690" s="44" t="inlineStr">
        <is>
          <t>Sin coincidencia</t>
        </is>
      </c>
      <c r="AD690" s="44" t="inlineStr">
        <is>
          <t>No</t>
        </is>
      </c>
      <c r="AE690" s="44" t="n"/>
      <c r="AF690" s="44" t="inlineStr">
        <is>
          <t>No</t>
        </is>
      </c>
      <c r="AG690" s="44" t="n"/>
      <c r="AH690" s="54" t="n">
        <v>0</v>
      </c>
      <c r="AI690" s="54" t="n">
        <v>1</v>
      </c>
      <c r="AJ690" s="54" t="n">
        <v>-1</v>
      </c>
      <c r="AK690" s="44" t="n"/>
      <c r="AL690" s="44" t="n"/>
      <c r="AM690" s="44" t="n"/>
      <c r="AN690" s="41" t="inlineStr">
        <is>
          <t>Sin valor unitario en SAP: la diferencia económica de este ítem no puede calcularse (dato faltante).</t>
        </is>
      </c>
      <c r="AO690" s="44" t="inlineStr">
        <is>
          <t>Mejor aproximación descartada: 2000016 ESTETOSCOPIO ADULTO (similitud 0.55).</t>
        </is>
      </c>
    </row>
    <row r="691">
      <c r="A691" s="29" t="n"/>
      <c r="B691" s="29" t="inlineStr">
        <is>
          <t>Famotidina Comp x 20 mg</t>
        </is>
      </c>
      <c r="F691" s="29" t="inlineStr">
        <is>
          <t>1120</t>
        </is>
      </c>
      <c r="H691" s="29" t="inlineStr">
        <is>
          <t>C/U</t>
        </is>
      </c>
      <c r="I691" s="30" t="n">
        <v>0</v>
      </c>
      <c r="Q691" s="30" t="n">
        <v>70</v>
      </c>
      <c r="R691" s="30">
        <f>I691-Q691</f>
        <v/>
      </c>
      <c r="T691" s="29" t="inlineStr">
        <is>
          <t>Ítem del inventario físico de Avain sin código SAP en este centro. Se mantiene la línea sin código de material: la diferencia indica una cantidad a dar de alta en SAP.</t>
        </is>
      </c>
      <c r="U691" s="44" t="inlineStr">
        <is>
          <t>Inventario físico sin código SAP</t>
        </is>
      </c>
      <c r="V691" s="44" t="inlineStr">
        <is>
          <t>Sin clasificar en SAP</t>
        </is>
      </c>
      <c r="W691" s="44" t="inlineStr">
        <is>
          <t>Dentro del alcance</t>
        </is>
      </c>
      <c r="X691" s="45" t="inlineStr">
        <is>
          <t>Sin coincidencia</t>
        </is>
      </c>
      <c r="Y691" s="44" t="inlineStr">
        <is>
          <t>Pendiente de validación: el ítem está en el Master pero no tiene código SAP confirmado</t>
        </is>
      </c>
      <c r="Z691" s="45" t="inlineStr">
        <is>
          <t>Alta de material en SAP (sin código)</t>
        </is>
      </c>
      <c r="AA691" s="44" t="inlineStr">
        <is>
          <t>MED78</t>
        </is>
      </c>
      <c r="AB691" s="44" t="inlineStr">
        <is>
          <t>Famotidina Comp x 20 mg</t>
        </is>
      </c>
      <c r="AC691" s="44" t="inlineStr">
        <is>
          <t>Sin coincidencia</t>
        </is>
      </c>
      <c r="AD691" s="44" t="inlineStr">
        <is>
          <t>No</t>
        </is>
      </c>
      <c r="AE691" s="44" t="n"/>
      <c r="AF691" s="44" t="inlineStr">
        <is>
          <t>Sí</t>
        </is>
      </c>
      <c r="AG691" s="44" t="inlineStr">
        <is>
          <t>M08-008</t>
        </is>
      </c>
      <c r="AH691" s="54" t="n">
        <v>0</v>
      </c>
      <c r="AI691" s="54" t="n">
        <v>70</v>
      </c>
      <c r="AJ691" s="54" t="n">
        <v>-70</v>
      </c>
      <c r="AK691" s="44" t="n"/>
      <c r="AL691" s="44" t="n"/>
      <c r="AM691" s="44" t="n"/>
      <c r="AN691" s="41" t="inlineStr">
        <is>
          <t>Sin valor unitario en SAP: la diferencia económica de este ítem no puede calcularse (dato faltante).</t>
        </is>
      </c>
      <c r="AO691" s="44" t="inlineStr">
        <is>
          <t>Homologado al master M08-008, pero sus códigos SAP (1000667) no figuran en el stock SAP de este centro. Mejor aproximación descartada: 1000528 KETOROLAC  20 MG COMPRIMIDOS (dosis coincide; similitud 0.49).</t>
        </is>
      </c>
    </row>
    <row r="692">
      <c r="A692" s="29" t="n"/>
      <c r="B692" s="29" t="inlineStr">
        <is>
          <t>Ferula soft Chica</t>
        </is>
      </c>
      <c r="F692" s="29" t="inlineStr">
        <is>
          <t>1120</t>
        </is>
      </c>
      <c r="H692" s="29" t="inlineStr">
        <is>
          <t>C/U</t>
        </is>
      </c>
      <c r="I692" s="30" t="n">
        <v>0</v>
      </c>
      <c r="Q692" s="30" t="n">
        <v>1</v>
      </c>
      <c r="R692" s="30">
        <f>I692-Q692</f>
        <v/>
      </c>
      <c r="T692" s="29" t="inlineStr">
        <is>
          <t>Ítem del inventario físico de Avain sin código SAP en este centro. Se mantiene la línea sin código de material: la diferencia indica una cantidad a dar de alta en SAP.</t>
        </is>
      </c>
      <c r="U692" s="44" t="inlineStr">
        <is>
          <t>Inventario físico sin código SAP</t>
        </is>
      </c>
      <c r="V692" s="44" t="inlineStr">
        <is>
          <t>Sin clasificar en SAP</t>
        </is>
      </c>
      <c r="W692" s="44" t="inlineStr">
        <is>
          <t>Dentro del alcance</t>
        </is>
      </c>
      <c r="X692" s="45" t="inlineStr">
        <is>
          <t>Sin coincidencia</t>
        </is>
      </c>
      <c r="Y692" s="44" t="inlineStr">
        <is>
          <t>Sin correspondencia confirmada: hay aproximaciones en SAP, descartadas por presentación o evidencia débil</t>
        </is>
      </c>
      <c r="Z692" s="45" t="inlineStr">
        <is>
          <t>Alta de material en SAP (sin código)</t>
        </is>
      </c>
      <c r="AA692" s="44" t="inlineStr">
        <is>
          <t>DESC58</t>
        </is>
      </c>
      <c r="AB692" s="44" t="inlineStr">
        <is>
          <t>Ferula soft Chica</t>
        </is>
      </c>
      <c r="AC692" s="44" t="inlineStr">
        <is>
          <t>Sin coincidencia</t>
        </is>
      </c>
      <c r="AD692" s="44" t="inlineStr">
        <is>
          <t>No</t>
        </is>
      </c>
      <c r="AE692" s="44" t="n"/>
      <c r="AF692" s="44" t="inlineStr">
        <is>
          <t>No</t>
        </is>
      </c>
      <c r="AG692" s="44" t="n"/>
      <c r="AH692" s="54" t="n">
        <v>0</v>
      </c>
      <c r="AI692" s="54" t="n">
        <v>1</v>
      </c>
      <c r="AJ692" s="54" t="n">
        <v>-1</v>
      </c>
      <c r="AK692" s="44" t="n"/>
      <c r="AL692" s="44" t="n"/>
      <c r="AM692" s="44" t="n"/>
      <c r="AN692" s="41" t="inlineStr">
        <is>
          <t>Sin valor unitario en SAP: la diferencia económica de este ítem no puede calcularse (dato faltante).</t>
        </is>
      </c>
      <c r="AO692" s="44" t="inlineStr">
        <is>
          <t>Mejor aproximación descartada: 2000532 CURITAS TELA ELASTICA (similitud 0.12).</t>
        </is>
      </c>
    </row>
    <row r="693">
      <c r="A693" s="29" t="n"/>
      <c r="B693" s="29" t="inlineStr">
        <is>
          <t>Ferula soft Grande</t>
        </is>
      </c>
      <c r="F693" s="29" t="inlineStr">
        <is>
          <t>1120</t>
        </is>
      </c>
      <c r="H693" s="29" t="inlineStr">
        <is>
          <t>C/U</t>
        </is>
      </c>
      <c r="I693" s="30" t="n">
        <v>0</v>
      </c>
      <c r="Q693" s="30" t="n">
        <v>1</v>
      </c>
      <c r="R693" s="30">
        <f>I693-Q693</f>
        <v/>
      </c>
      <c r="T693" s="29" t="inlineStr">
        <is>
          <t>Ítem del inventario físico de Avain sin código SAP en este centro. Se mantiene la línea sin código de material: la diferencia indica una cantidad a dar de alta en SAP.</t>
        </is>
      </c>
      <c r="U693" s="44" t="inlineStr">
        <is>
          <t>Inventario físico sin código SAP</t>
        </is>
      </c>
      <c r="V693" s="44" t="inlineStr">
        <is>
          <t>Sin clasificar en SAP</t>
        </is>
      </c>
      <c r="W693" s="44" t="inlineStr">
        <is>
          <t>Dentro del alcance</t>
        </is>
      </c>
      <c r="X693" s="45" t="inlineStr">
        <is>
          <t>Sin coincidencia</t>
        </is>
      </c>
      <c r="Y693" s="44" t="inlineStr">
        <is>
          <t>Sin correspondencia confirmada: hay aproximaciones en SAP, descartadas por presentación o evidencia débil</t>
        </is>
      </c>
      <c r="Z693" s="45" t="inlineStr">
        <is>
          <t>Alta de material en SAP (sin código)</t>
        </is>
      </c>
      <c r="AA693" s="44" t="inlineStr">
        <is>
          <t>DESC59</t>
        </is>
      </c>
      <c r="AB693" s="44" t="inlineStr">
        <is>
          <t>Ferula soft Grande</t>
        </is>
      </c>
      <c r="AC693" s="44" t="inlineStr">
        <is>
          <t>Sin coincidencia</t>
        </is>
      </c>
      <c r="AD693" s="44" t="inlineStr">
        <is>
          <t>No</t>
        </is>
      </c>
      <c r="AE693" s="44" t="n"/>
      <c r="AF693" s="44" t="inlineStr">
        <is>
          <t>No</t>
        </is>
      </c>
      <c r="AG693" s="44" t="n"/>
      <c r="AH693" s="54" t="n">
        <v>0</v>
      </c>
      <c r="AI693" s="54" t="n">
        <v>1</v>
      </c>
      <c r="AJ693" s="54" t="n">
        <v>-1</v>
      </c>
      <c r="AK693" s="44" t="n"/>
      <c r="AL693" s="44" t="n"/>
      <c r="AM693" s="44" t="n"/>
      <c r="AN693" s="41" t="inlineStr">
        <is>
          <t>Sin valor unitario en SAP: la diferencia económica de este ítem no puede calcularse (dato faltante).</t>
        </is>
      </c>
      <c r="AO693" s="44" t="inlineStr">
        <is>
          <t>Mejor aproximación descartada: 2000052 DESCARTADOR GRANDE MODELO E4 (similitud 0.30).</t>
        </is>
      </c>
    </row>
    <row r="694">
      <c r="A694" s="29" t="n"/>
      <c r="B694" s="29" t="inlineStr">
        <is>
          <t>Filtro para ventilación artificial</t>
        </is>
      </c>
      <c r="F694" s="29" t="inlineStr">
        <is>
          <t>1120</t>
        </is>
      </c>
      <c r="H694" s="29" t="inlineStr">
        <is>
          <t>C/U</t>
        </is>
      </c>
      <c r="I694" s="30" t="n">
        <v>0</v>
      </c>
      <c r="Q694" s="30" t="n">
        <v>2</v>
      </c>
      <c r="R694" s="30">
        <f>I694-Q694</f>
        <v/>
      </c>
      <c r="T694" s="29" t="inlineStr">
        <is>
          <t>Ítem del inventario físico de Avain sin código SAP en este centro. Se mantiene la línea sin código de material: la diferencia indica una cantidad a dar de alta en SAP.</t>
        </is>
      </c>
      <c r="U694" s="44" t="inlineStr">
        <is>
          <t>Inventario físico sin código SAP</t>
        </is>
      </c>
      <c r="V694" s="44" t="inlineStr">
        <is>
          <t>Sin clasificar en SAP</t>
        </is>
      </c>
      <c r="W694" s="44" t="inlineStr">
        <is>
          <t>Dentro del alcance</t>
        </is>
      </c>
      <c r="X694" s="45" t="inlineStr">
        <is>
          <t>Sin coincidencia</t>
        </is>
      </c>
      <c r="Y694" s="44" t="inlineStr">
        <is>
          <t>Pendiente de validación: el ítem está en el Master pero no tiene código SAP confirmado</t>
        </is>
      </c>
      <c r="Z694" s="45" t="inlineStr">
        <is>
          <t>Alta de material en SAP (sin código)</t>
        </is>
      </c>
      <c r="AA694" s="44" t="inlineStr">
        <is>
          <t>DESC61</t>
        </is>
      </c>
      <c r="AB694" s="44" t="inlineStr">
        <is>
          <t>Filtro para ventilación artificial</t>
        </is>
      </c>
      <c r="AC694" s="44" t="inlineStr">
        <is>
          <t>Sin coincidencia</t>
        </is>
      </c>
      <c r="AD694" s="44" t="inlineStr">
        <is>
          <t>No</t>
        </is>
      </c>
      <c r="AE694" s="44" t="n"/>
      <c r="AF694" s="44" t="inlineStr">
        <is>
          <t>Sí</t>
        </is>
      </c>
      <c r="AG694" s="44" t="inlineStr">
        <is>
          <t>K-229</t>
        </is>
      </c>
      <c r="AH694" s="54" t="n">
        <v>0</v>
      </c>
      <c r="AI694" s="54" t="n">
        <v>2</v>
      </c>
      <c r="AJ694" s="54" t="n">
        <v>-2</v>
      </c>
      <c r="AK694" s="44" t="n"/>
      <c r="AL694" s="44" t="n"/>
      <c r="AM694" s="44" t="n"/>
      <c r="AN694" s="41" t="inlineStr">
        <is>
          <t>Sin valor unitario en SAP: la diferencia económica de este ítem no puede calcularse (dato faltante).</t>
        </is>
      </c>
      <c r="AO694" s="44" t="inlineStr">
        <is>
          <t>Homologado al master K-229, pero sus códigos SAP (2000256, 2001253) no figuran en el stock SAP de este centro. Mejor aproximación descartada: 1005226 FILTRO P/ANEST HME (similitud 0.28).</t>
        </is>
      </c>
    </row>
    <row r="695">
      <c r="A695" s="29" t="n"/>
      <c r="B695" s="29" t="inlineStr">
        <is>
          <t>Fluticasona 250 mcg/dosis Aerosol</t>
        </is>
      </c>
      <c r="F695" s="29" t="inlineStr">
        <is>
          <t>1120</t>
        </is>
      </c>
      <c r="H695" s="29" t="inlineStr">
        <is>
          <t>C/U</t>
        </is>
      </c>
      <c r="I695" s="30" t="n">
        <v>0</v>
      </c>
      <c r="Q695" s="30" t="n">
        <v>1</v>
      </c>
      <c r="R695" s="30">
        <f>I695-Q695</f>
        <v/>
      </c>
      <c r="T695" s="29" t="inlineStr">
        <is>
          <t>Ítem del inventario físico de Avain sin código SAP en este centro. Se mantiene la línea sin código de material: la diferencia indica una cantidad a dar de alta en SAP.</t>
        </is>
      </c>
      <c r="U695" s="44" t="inlineStr">
        <is>
          <t>Inventario físico sin código SAP</t>
        </is>
      </c>
      <c r="V695" s="44" t="inlineStr">
        <is>
          <t>Sin clasificar en SAP</t>
        </is>
      </c>
      <c r="W695" s="44" t="inlineStr">
        <is>
          <t>Dentro del alcance</t>
        </is>
      </c>
      <c r="X695" s="45" t="inlineStr">
        <is>
          <t>Sin coincidencia</t>
        </is>
      </c>
      <c r="Y695" s="44" t="inlineStr">
        <is>
          <t>Sin correspondencia confirmada: hay aproximaciones en SAP, descartadas por presentación o evidencia débil</t>
        </is>
      </c>
      <c r="Z695" s="45" t="inlineStr">
        <is>
          <t>Alta de material en SAP (sin código)</t>
        </is>
      </c>
      <c r="AA695" s="44" t="inlineStr">
        <is>
          <t>MED85</t>
        </is>
      </c>
      <c r="AB695" s="44" t="inlineStr">
        <is>
          <t>Fluticasona 250 mcg/dosis Aerosol</t>
        </is>
      </c>
      <c r="AC695" s="44" t="inlineStr">
        <is>
          <t>Sin coincidencia</t>
        </is>
      </c>
      <c r="AD695" s="44" t="inlineStr">
        <is>
          <t>No</t>
        </is>
      </c>
      <c r="AE695" s="44" t="n"/>
      <c r="AF695" s="44" t="inlineStr">
        <is>
          <t>No</t>
        </is>
      </c>
      <c r="AG695" s="44" t="n"/>
      <c r="AH695" s="54" t="n">
        <v>0</v>
      </c>
      <c r="AI695" s="54" t="n">
        <v>1</v>
      </c>
      <c r="AJ695" s="54" t="n">
        <v>-1</v>
      </c>
      <c r="AK695" s="44" t="n"/>
      <c r="AL695" s="44" t="n"/>
      <c r="AM695" s="44" t="n"/>
      <c r="AN695" s="41" t="inlineStr">
        <is>
          <t>Sin valor unitario en SAP: la diferencia económica de este ítem no puede calcularse (dato faltante).</t>
        </is>
      </c>
      <c r="AO695" s="44" t="inlineStr">
        <is>
          <t>Mejor aproximación descartada: 1000087 SALBUTAMOL PUFF ("AEROS" 250 DOSIS) 100M (una nomenclatura no informa dosis; similitud 0.31).</t>
        </is>
      </c>
    </row>
    <row r="696">
      <c r="A696" s="29" t="n"/>
      <c r="B696" s="29" t="inlineStr">
        <is>
          <t>Fluticasona Spray</t>
        </is>
      </c>
      <c r="F696" s="29" t="inlineStr">
        <is>
          <t>1120</t>
        </is>
      </c>
      <c r="H696" s="29" t="inlineStr">
        <is>
          <t>C/U</t>
        </is>
      </c>
      <c r="I696" s="30" t="n">
        <v>0</v>
      </c>
      <c r="Q696" s="30" t="n">
        <v>31</v>
      </c>
      <c r="R696" s="30">
        <f>I696-Q696</f>
        <v/>
      </c>
      <c r="T696" s="29" t="inlineStr">
        <is>
          <t>Ítem del inventario físico de Avain sin código SAP en este centro. Se mantiene la línea sin código de material: la diferencia indica una cantidad a dar de alta en SAP.</t>
        </is>
      </c>
      <c r="U696" s="44" t="inlineStr">
        <is>
          <t>Inventario físico sin código SAP</t>
        </is>
      </c>
      <c r="V696" s="44" t="inlineStr">
        <is>
          <t>Sin clasificar en SAP</t>
        </is>
      </c>
      <c r="W696" s="44" t="inlineStr">
        <is>
          <t>Dentro del alcance</t>
        </is>
      </c>
      <c r="X696" s="45" t="inlineStr">
        <is>
          <t>Sin coincidencia</t>
        </is>
      </c>
      <c r="Y696" s="44" t="inlineStr">
        <is>
          <t>Sin correspondencia confirmada: hay aproximaciones en SAP, descartadas por presentación o evidencia débil</t>
        </is>
      </c>
      <c r="Z696" s="45" t="inlineStr">
        <is>
          <t>Alta de material en SAP (sin código)</t>
        </is>
      </c>
      <c r="AA696" s="44" t="inlineStr">
        <is>
          <t>MED84</t>
        </is>
      </c>
      <c r="AB696" s="44" t="inlineStr">
        <is>
          <t>Fluticasona Spray</t>
        </is>
      </c>
      <c r="AC696" s="44" t="inlineStr">
        <is>
          <t>Sin coincidencia</t>
        </is>
      </c>
      <c r="AD696" s="44" t="inlineStr">
        <is>
          <t>No</t>
        </is>
      </c>
      <c r="AE696" s="44" t="n"/>
      <c r="AF696" s="44" t="inlineStr">
        <is>
          <t>No</t>
        </is>
      </c>
      <c r="AG696" s="44" t="n"/>
      <c r="AH696" s="54" t="n">
        <v>0</v>
      </c>
      <c r="AI696" s="54" t="n">
        <v>31</v>
      </c>
      <c r="AJ696" s="54" t="n">
        <v>-31</v>
      </c>
      <c r="AK696" s="44" t="n"/>
      <c r="AL696" s="44" t="n"/>
      <c r="AM696" s="44" t="n"/>
      <c r="AN696" s="41" t="inlineStr">
        <is>
          <t>Sin valor unitario en SAP: la diferencia económica de este ítem no puede calcularse (dato faltante).</t>
        </is>
      </c>
      <c r="AO696" s="44" t="inlineStr">
        <is>
          <t>Mejor aproximación descartada: 1001013 SODIO CLORURO 25ML SPRAY (una nomenclatura no informa dosis; similitud 0.34).</t>
        </is>
      </c>
    </row>
    <row r="697">
      <c r="A697" s="29" t="n"/>
      <c r="B697" s="29" t="inlineStr">
        <is>
          <t>Frasco de Drenaje Pleural</t>
        </is>
      </c>
      <c r="F697" s="29" t="inlineStr">
        <is>
          <t>1120</t>
        </is>
      </c>
      <c r="H697" s="29" t="inlineStr">
        <is>
          <t>C/U</t>
        </is>
      </c>
      <c r="I697" s="30" t="n">
        <v>0</v>
      </c>
      <c r="Q697" s="30" t="n">
        <v>5</v>
      </c>
      <c r="R697" s="30">
        <f>I697-Q697</f>
        <v/>
      </c>
      <c r="T697" s="29" t="inlineStr">
        <is>
          <t>Ítem del inventario físico de Avain sin código SAP en este centro. Se mantiene la línea sin código de material: la diferencia indica una cantidad a dar de alta en SAP.</t>
        </is>
      </c>
      <c r="U697" s="44" t="inlineStr">
        <is>
          <t>Inventario físico sin código SAP</t>
        </is>
      </c>
      <c r="V697" s="44" t="inlineStr">
        <is>
          <t>Sin clasificar en SAP</t>
        </is>
      </c>
      <c r="W697" s="44" t="inlineStr">
        <is>
          <t>Dentro del alcance</t>
        </is>
      </c>
      <c r="X697" s="45" t="inlineStr">
        <is>
          <t>Sin coincidencia</t>
        </is>
      </c>
      <c r="Y697" s="44" t="inlineStr">
        <is>
          <t>Sin correspondencia confirmada: hay aproximaciones en SAP, descartadas por presentación o evidencia débil</t>
        </is>
      </c>
      <c r="Z697" s="45" t="inlineStr">
        <is>
          <t>Alta de material en SAP (sin código)</t>
        </is>
      </c>
      <c r="AA697" s="44" t="inlineStr">
        <is>
          <t>DESC283</t>
        </is>
      </c>
      <c r="AB697" s="44" t="inlineStr">
        <is>
          <t>Frasco de Drenaje Pleural</t>
        </is>
      </c>
      <c r="AC697" s="44" t="inlineStr">
        <is>
          <t>Sin coincidencia</t>
        </is>
      </c>
      <c r="AD697" s="44" t="inlineStr">
        <is>
          <t>No</t>
        </is>
      </c>
      <c r="AE697" s="44" t="n"/>
      <c r="AF697" s="44" t="inlineStr">
        <is>
          <t>No</t>
        </is>
      </c>
      <c r="AG697" s="44" t="n"/>
      <c r="AH697" s="54" t="n">
        <v>0</v>
      </c>
      <c r="AI697" s="54" t="n">
        <v>5</v>
      </c>
      <c r="AJ697" s="54" t="n">
        <v>-5</v>
      </c>
      <c r="AK697" s="44" t="n"/>
      <c r="AL697" s="44" t="n"/>
      <c r="AM697" s="44" t="n"/>
      <c r="AN697" s="41" t="inlineStr">
        <is>
          <t>Sin valor unitario en SAP: la diferencia económica de este ítem no puede calcularse (dato faltante).</t>
        </is>
      </c>
      <c r="AO697" s="44" t="inlineStr">
        <is>
          <t>Mejor aproximación descartada: 2000143 FRASCO DE ORINA ESTERIL (similitud 0.35).</t>
        </is>
      </c>
    </row>
    <row r="698">
      <c r="A698" s="29" t="n"/>
      <c r="B698" s="29" t="inlineStr">
        <is>
          <t>Hidroclorotiazida Comp x 50 mg</t>
        </is>
      </c>
      <c r="F698" s="29" t="inlineStr">
        <is>
          <t>1120</t>
        </is>
      </c>
      <c r="H698" s="29" t="inlineStr">
        <is>
          <t>C/U</t>
        </is>
      </c>
      <c r="I698" s="30" t="n">
        <v>0</v>
      </c>
      <c r="Q698" s="30" t="n">
        <v>10</v>
      </c>
      <c r="R698" s="30">
        <f>I698-Q698</f>
        <v/>
      </c>
      <c r="T698" s="29" t="inlineStr">
        <is>
          <t>Ítem del inventario físico de Avain sin código SAP en este centro. Se mantiene la línea sin código de material: la diferencia indica una cantidad a dar de alta en SAP.</t>
        </is>
      </c>
      <c r="U698" s="44" t="inlineStr">
        <is>
          <t>Inventario físico sin código SAP</t>
        </is>
      </c>
      <c r="V698" s="44" t="inlineStr">
        <is>
          <t>Sin clasificar en SAP</t>
        </is>
      </c>
      <c r="W698" s="44" t="inlineStr">
        <is>
          <t>Dentro del alcance</t>
        </is>
      </c>
      <c r="X698" s="45" t="inlineStr">
        <is>
          <t>Sin coincidencia</t>
        </is>
      </c>
      <c r="Y698" s="44" t="inlineStr">
        <is>
          <t>Sin correspondencia confirmada: hay aproximaciones en SAP, descartadas por presentación o evidencia débil</t>
        </is>
      </c>
      <c r="Z698" s="45" t="inlineStr">
        <is>
          <t>Alta de material en SAP (sin código)</t>
        </is>
      </c>
      <c r="AA698" s="44" t="inlineStr">
        <is>
          <t>MED95</t>
        </is>
      </c>
      <c r="AB698" s="44" t="inlineStr">
        <is>
          <t>Hidroclorotiazida Comp x 50 mg</t>
        </is>
      </c>
      <c r="AC698" s="44" t="inlineStr">
        <is>
          <t>Sin coincidencia</t>
        </is>
      </c>
      <c r="AD698" s="44" t="inlineStr">
        <is>
          <t>No</t>
        </is>
      </c>
      <c r="AE698" s="44" t="n"/>
      <c r="AF698" s="44" t="inlineStr">
        <is>
          <t>No</t>
        </is>
      </c>
      <c r="AG698" s="44" t="n"/>
      <c r="AH698" s="54" t="n">
        <v>0</v>
      </c>
      <c r="AI698" s="54" t="n">
        <v>10</v>
      </c>
      <c r="AJ698" s="54" t="n">
        <v>-10</v>
      </c>
      <c r="AK698" s="44" t="n"/>
      <c r="AL698" s="44" t="n"/>
      <c r="AM698" s="44" t="n"/>
      <c r="AN698" s="41" t="inlineStr">
        <is>
          <t>Sin valor unitario en SAP: la diferencia económica de este ítem no puede calcularse (dato faltante).</t>
        </is>
      </c>
      <c r="AO698" s="44" t="inlineStr">
        <is>
          <t>Mejor aproximación descartada: 1000530 DIFENHIDRAMINA 50 MG COMPRIMIDOS (dosis coincide; similitud 0.50).</t>
        </is>
      </c>
    </row>
    <row r="699">
      <c r="A699" s="29" t="n"/>
      <c r="B699" s="29" t="inlineStr">
        <is>
          <t>Linterna Chica</t>
        </is>
      </c>
      <c r="F699" s="29" t="inlineStr">
        <is>
          <t>1120</t>
        </is>
      </c>
      <c r="H699" s="29" t="inlineStr">
        <is>
          <t>C/U</t>
        </is>
      </c>
      <c r="I699" s="30" t="n">
        <v>0</v>
      </c>
      <c r="Q699" s="30" t="n">
        <v>2</v>
      </c>
      <c r="R699" s="30">
        <f>I699-Q699</f>
        <v/>
      </c>
      <c r="T699" s="29" t="inlineStr">
        <is>
          <t>Ítem del inventario físico de Avain sin código SAP en este centro. Se mantiene la línea sin código de material: la diferencia indica una cantidad a dar de alta en SAP.</t>
        </is>
      </c>
      <c r="U699" s="44" t="inlineStr">
        <is>
          <t>Inventario físico sin código SAP</t>
        </is>
      </c>
      <c r="V699" s="44" t="inlineStr">
        <is>
          <t>Sin clasificar en SAP</t>
        </is>
      </c>
      <c r="W699" s="44" t="inlineStr">
        <is>
          <t>Dentro del alcance</t>
        </is>
      </c>
      <c r="X699" s="45" t="inlineStr">
        <is>
          <t>Sin coincidencia</t>
        </is>
      </c>
      <c r="Y699" s="44" t="inlineStr">
        <is>
          <t>Sin correspondencia confirmada: hay aproximaciones en SAP, descartadas por presentación o evidencia débil</t>
        </is>
      </c>
      <c r="Z699" s="45" t="inlineStr">
        <is>
          <t>Alta de material en SAP (sin código)</t>
        </is>
      </c>
      <c r="AA699" s="44" t="inlineStr">
        <is>
          <t>DESC83</t>
        </is>
      </c>
      <c r="AB699" s="44" t="inlineStr">
        <is>
          <t>Linterna Chica</t>
        </is>
      </c>
      <c r="AC699" s="44" t="inlineStr">
        <is>
          <t>Sin coincidencia</t>
        </is>
      </c>
      <c r="AD699" s="44" t="inlineStr">
        <is>
          <t>No</t>
        </is>
      </c>
      <c r="AE699" s="44" t="n"/>
      <c r="AF699" s="44" t="inlineStr">
        <is>
          <t>No</t>
        </is>
      </c>
      <c r="AG699" s="44" t="n"/>
      <c r="AH699" s="54" t="n">
        <v>0</v>
      </c>
      <c r="AI699" s="54" t="n">
        <v>2</v>
      </c>
      <c r="AJ699" s="54" t="n">
        <v>-2</v>
      </c>
      <c r="AK699" s="44" t="n"/>
      <c r="AL699" s="44" t="n"/>
      <c r="AM699" s="44" t="n"/>
      <c r="AN699" s="41" t="inlineStr">
        <is>
          <t>Sin valor unitario en SAP: la diferencia económica de este ítem no puede calcularse (dato faltante).</t>
        </is>
      </c>
      <c r="AO699" s="44" t="inlineStr">
        <is>
          <t>Mejor aproximación descartada: 2000553 TORNIQUETE TACTICO (similitud 0.12).</t>
        </is>
      </c>
    </row>
    <row r="700">
      <c r="A700" s="29" t="n"/>
      <c r="B700" s="29" t="inlineStr">
        <is>
          <t>Manta térmica (Aluminio)</t>
        </is>
      </c>
      <c r="F700" s="29" t="inlineStr">
        <is>
          <t>1120</t>
        </is>
      </c>
      <c r="H700" s="29" t="inlineStr">
        <is>
          <t>C/U</t>
        </is>
      </c>
      <c r="I700" s="30" t="n">
        <v>0</v>
      </c>
      <c r="Q700" s="30" t="n">
        <v>4</v>
      </c>
      <c r="R700" s="30">
        <f>I700-Q700</f>
        <v/>
      </c>
      <c r="T700" s="29" t="inlineStr">
        <is>
          <t>Ítem del inventario físico de Avain sin código SAP en este centro. Se mantiene la línea sin código de material: la diferencia indica una cantidad a dar de alta en SAP.</t>
        </is>
      </c>
      <c r="U700" s="44" t="inlineStr">
        <is>
          <t>Inventario físico sin código SAP</t>
        </is>
      </c>
      <c r="V700" s="44" t="inlineStr">
        <is>
          <t>Sin clasificar en SAP</t>
        </is>
      </c>
      <c r="W700" s="44" t="inlineStr">
        <is>
          <t>Dentro del alcance</t>
        </is>
      </c>
      <c r="X700" s="45" t="inlineStr">
        <is>
          <t>Sin coincidencia</t>
        </is>
      </c>
      <c r="Y700" s="44" t="inlineStr">
        <is>
          <t>Sin correspondencia confirmada: hay aproximaciones en SAP, descartadas por presentación o evidencia débil</t>
        </is>
      </c>
      <c r="Z700" s="45" t="inlineStr">
        <is>
          <t>Alta de material en SAP (sin código)</t>
        </is>
      </c>
      <c r="AA700" s="44" t="inlineStr">
        <is>
          <t>DESC174</t>
        </is>
      </c>
      <c r="AB700" s="44" t="inlineStr">
        <is>
          <t>Manta térmica (Aluminio)</t>
        </is>
      </c>
      <c r="AC700" s="44" t="inlineStr">
        <is>
          <t>Sin coincidencia</t>
        </is>
      </c>
      <c r="AD700" s="44" t="inlineStr">
        <is>
          <t>No</t>
        </is>
      </c>
      <c r="AE700" s="44" t="n"/>
      <c r="AF700" s="44" t="inlineStr">
        <is>
          <t>No</t>
        </is>
      </c>
      <c r="AG700" s="44" t="n"/>
      <c r="AH700" s="54" t="n">
        <v>0</v>
      </c>
      <c r="AI700" s="54" t="n">
        <v>4</v>
      </c>
      <c r="AJ700" s="54" t="n">
        <v>-4</v>
      </c>
      <c r="AK700" s="44" t="n"/>
      <c r="AL700" s="44" t="n"/>
      <c r="AM700" s="44" t="n"/>
      <c r="AN700" s="41" t="inlineStr">
        <is>
          <t>Sin valor unitario en SAP: la diferencia económica de este ítem no puede calcularse (dato faltante).</t>
        </is>
      </c>
      <c r="AO700" s="44" t="inlineStr">
        <is>
          <t>Mejor aproximación descartada: 3000886 MEDIAS TERMICAS LARGAS (similitud 0.32).</t>
        </is>
      </c>
    </row>
    <row r="701">
      <c r="A701" s="29" t="n"/>
      <c r="B701" s="29" t="inlineStr">
        <is>
          <t>Martillo para Reflejo Neurológico</t>
        </is>
      </c>
      <c r="F701" s="29" t="inlineStr">
        <is>
          <t>1120</t>
        </is>
      </c>
      <c r="H701" s="29" t="inlineStr">
        <is>
          <t>C/U</t>
        </is>
      </c>
      <c r="I701" s="30" t="n">
        <v>0</v>
      </c>
      <c r="Q701" s="30" t="n">
        <v>3</v>
      </c>
      <c r="R701" s="30">
        <f>I701-Q701</f>
        <v/>
      </c>
      <c r="T701" s="29" t="inlineStr">
        <is>
          <t>Ítem del inventario físico de Avain sin código SAP en este centro. Se mantiene la línea sin código de material: la diferencia indica una cantidad a dar de alta en SAP.</t>
        </is>
      </c>
      <c r="U701" s="44" t="inlineStr">
        <is>
          <t>Inventario físico sin código SAP</t>
        </is>
      </c>
      <c r="V701" s="44" t="inlineStr">
        <is>
          <t>Sin clasificar en SAP</t>
        </is>
      </c>
      <c r="W701" s="44" t="inlineStr">
        <is>
          <t>Dentro del alcance</t>
        </is>
      </c>
      <c r="X701" s="45" t="inlineStr">
        <is>
          <t>Sin coincidencia</t>
        </is>
      </c>
      <c r="Y701" s="44" t="inlineStr">
        <is>
          <t>Sin correspondencia confirmada: hay aproximaciones en SAP, descartadas por presentación o evidencia débil</t>
        </is>
      </c>
      <c r="Z701" s="45" t="inlineStr">
        <is>
          <t>Alta de material en SAP (sin código)</t>
        </is>
      </c>
      <c r="AA701" s="44" t="inlineStr">
        <is>
          <t>DESC284</t>
        </is>
      </c>
      <c r="AB701" s="44" t="inlineStr">
        <is>
          <t>Martillo para Reflejo Neurológico</t>
        </is>
      </c>
      <c r="AC701" s="44" t="inlineStr">
        <is>
          <t>Sin coincidencia</t>
        </is>
      </c>
      <c r="AD701" s="44" t="inlineStr">
        <is>
          <t>No</t>
        </is>
      </c>
      <c r="AE701" s="44" t="n"/>
      <c r="AF701" s="44" t="inlineStr">
        <is>
          <t>No</t>
        </is>
      </c>
      <c r="AG701" s="44" t="n"/>
      <c r="AH701" s="54" t="n">
        <v>0</v>
      </c>
      <c r="AI701" s="54" t="n">
        <v>3</v>
      </c>
      <c r="AJ701" s="54" t="n">
        <v>-3</v>
      </c>
      <c r="AK701" s="44" t="n"/>
      <c r="AL701" s="44" t="n"/>
      <c r="AM701" s="44" t="n"/>
      <c r="AN701" s="41" t="inlineStr">
        <is>
          <t>Sin valor unitario en SAP: la diferencia económica de este ítem no puede calcularse (dato faltante).</t>
        </is>
      </c>
      <c r="AO701" s="44" t="inlineStr">
        <is>
          <t>Mejor aproximación descartada: 2000403 CANULA DE GUEDEL 90CM N2 AMARILLO (una nomenclatura no informa dosis; similitud 0.21).</t>
        </is>
      </c>
    </row>
    <row r="702">
      <c r="A702" s="29" t="n"/>
      <c r="B702" s="29" t="inlineStr">
        <is>
          <t>Naloxona 0,4mg Amp x 1 ml</t>
        </is>
      </c>
      <c r="F702" s="29" t="inlineStr">
        <is>
          <t>1120</t>
        </is>
      </c>
      <c r="H702" s="29" t="inlineStr">
        <is>
          <t>C/U</t>
        </is>
      </c>
      <c r="I702" s="30" t="n">
        <v>0</v>
      </c>
      <c r="Q702" s="30" t="n">
        <v>4</v>
      </c>
      <c r="R702" s="30">
        <f>I702-Q702</f>
        <v/>
      </c>
      <c r="T702" s="29" t="inlineStr">
        <is>
          <t>Ítem del inventario físico de Avain sin código SAP en este centro. Se mantiene la línea sin código de material: la diferencia indica una cantidad a dar de alta en SAP.</t>
        </is>
      </c>
      <c r="U702" s="44" t="inlineStr">
        <is>
          <t>Inventario físico sin código SAP</t>
        </is>
      </c>
      <c r="V702" s="44" t="inlineStr">
        <is>
          <t>Sin clasificar en SAP</t>
        </is>
      </c>
      <c r="W702" s="44" t="inlineStr">
        <is>
          <t>Dentro del alcance</t>
        </is>
      </c>
      <c r="X702" s="45" t="inlineStr">
        <is>
          <t>Sin coincidencia</t>
        </is>
      </c>
      <c r="Y702" s="44" t="inlineStr">
        <is>
          <t>Pendiente de validación: el ítem está en el Master pero no tiene código SAP confirmado</t>
        </is>
      </c>
      <c r="Z702" s="45" t="inlineStr">
        <is>
          <t>Alta de material en SAP (sin código)</t>
        </is>
      </c>
      <c r="AA702" s="44" t="inlineStr">
        <is>
          <t>MED141</t>
        </is>
      </c>
      <c r="AB702" s="44" t="inlineStr">
        <is>
          <t>Naloxona 0,4mg Amp x 1 ml</t>
        </is>
      </c>
      <c r="AC702" s="44" t="inlineStr">
        <is>
          <t>Sin coincidencia</t>
        </is>
      </c>
      <c r="AD702" s="44" t="inlineStr">
        <is>
          <t>No</t>
        </is>
      </c>
      <c r="AE702" s="44" t="n"/>
      <c r="AF702" s="44" t="inlineStr">
        <is>
          <t>Sí</t>
        </is>
      </c>
      <c r="AG702" s="44" t="inlineStr">
        <is>
          <t>M10-001</t>
        </is>
      </c>
      <c r="AH702" s="54" t="n">
        <v>0</v>
      </c>
      <c r="AI702" s="54" t="n">
        <v>4</v>
      </c>
      <c r="AJ702" s="54" t="n">
        <v>-4</v>
      </c>
      <c r="AK702" s="44" t="n"/>
      <c r="AL702" s="44" t="n"/>
      <c r="AM702" s="44" t="n"/>
      <c r="AN702" s="41" t="inlineStr">
        <is>
          <t>Sin valor unitario en SAP: la diferencia económica de este ítem no puede calcularse (dato faltante).</t>
        </is>
      </c>
      <c r="AO702" s="44" t="inlineStr">
        <is>
          <t>Homologado al master M10-001, pero sus códigos SAP (1000307) no figuran en el stock SAP de este centro. Mejor aproximación descartada: 1000007 ATROPINA 1MG AMPOLLA DE 1ML (dosis/presentación distinta (0.4MG, 1ML vs 1MG, 1ML); similitud 0.43).</t>
        </is>
      </c>
    </row>
    <row r="703">
      <c r="A703" s="29" t="n"/>
      <c r="B703" s="29" t="inlineStr">
        <is>
          <t>Orinal Hombre</t>
        </is>
      </c>
      <c r="F703" s="29" t="inlineStr">
        <is>
          <t>1120</t>
        </is>
      </c>
      <c r="H703" s="29" t="inlineStr">
        <is>
          <t>C/U</t>
        </is>
      </c>
      <c r="I703" s="30" t="n">
        <v>0</v>
      </c>
      <c r="Q703" s="30" t="n">
        <v>6</v>
      </c>
      <c r="R703" s="30">
        <f>I703-Q703</f>
        <v/>
      </c>
      <c r="T703" s="29" t="inlineStr">
        <is>
          <t>Ítem del inventario físico de Avain sin código SAP en este centro. Se mantiene la línea sin código de material: la diferencia indica una cantidad a dar de alta en SAP.</t>
        </is>
      </c>
      <c r="U703" s="44" t="inlineStr">
        <is>
          <t>Inventario físico sin código SAP</t>
        </is>
      </c>
      <c r="V703" s="44" t="inlineStr">
        <is>
          <t>Sin clasificar en SAP</t>
        </is>
      </c>
      <c r="W703" s="44" t="inlineStr">
        <is>
          <t>Dentro del alcance</t>
        </is>
      </c>
      <c r="X703" s="45" t="inlineStr">
        <is>
          <t>Sin coincidencia</t>
        </is>
      </c>
      <c r="Y703" s="44" t="inlineStr">
        <is>
          <t>Sin correspondencia confirmada: hay aproximaciones en SAP, descartadas por presentación o evidencia débil</t>
        </is>
      </c>
      <c r="Z703" s="45" t="inlineStr">
        <is>
          <t>Alta de material en SAP (sin código)</t>
        </is>
      </c>
      <c r="AA703" s="44" t="inlineStr">
        <is>
          <t>DESC282</t>
        </is>
      </c>
      <c r="AB703" s="44" t="inlineStr">
        <is>
          <t>Orinal Hombre</t>
        </is>
      </c>
      <c r="AC703" s="44" t="inlineStr">
        <is>
          <t>Sin coincidencia</t>
        </is>
      </c>
      <c r="AD703" s="44" t="inlineStr">
        <is>
          <t>No</t>
        </is>
      </c>
      <c r="AE703" s="44" t="n"/>
      <c r="AF703" s="44" t="inlineStr">
        <is>
          <t>No</t>
        </is>
      </c>
      <c r="AG703" s="44" t="n"/>
      <c r="AH703" s="54" t="n">
        <v>0</v>
      </c>
      <c r="AI703" s="54" t="n">
        <v>6</v>
      </c>
      <c r="AJ703" s="54" t="n">
        <v>-6</v>
      </c>
      <c r="AK703" s="44" t="n"/>
      <c r="AL703" s="44" t="n"/>
      <c r="AM703" s="44" t="n"/>
      <c r="AN703" s="41" t="inlineStr">
        <is>
          <t>Sin valor unitario en SAP: la diferencia económica de este ítem no puede calcularse (dato faltante).</t>
        </is>
      </c>
      <c r="AO703" s="44" t="inlineStr">
        <is>
          <t>Mejor aproximación descartada: 1000019 CHATA ORINAL FEMENINO (similitud 0.38).</t>
        </is>
      </c>
    </row>
    <row r="704">
      <c r="A704" s="29" t="n"/>
      <c r="B704" s="29" t="inlineStr">
        <is>
          <t>Otoscopio</t>
        </is>
      </c>
      <c r="F704" s="29" t="inlineStr">
        <is>
          <t>1120</t>
        </is>
      </c>
      <c r="H704" s="29" t="inlineStr">
        <is>
          <t>C/U</t>
        </is>
      </c>
      <c r="I704" s="30" t="n">
        <v>0</v>
      </c>
      <c r="Q704" s="30" t="n">
        <v>5</v>
      </c>
      <c r="R704" s="30">
        <f>I704-Q704</f>
        <v/>
      </c>
      <c r="T704" s="29" t="inlineStr">
        <is>
          <t>Ítem del inventario físico de Avain sin código SAP en este centro. Se mantiene la línea sin código de material: la diferencia indica una cantidad a dar de alta en SAP.</t>
        </is>
      </c>
      <c r="U704" s="44" t="inlineStr">
        <is>
          <t>Inventario físico sin código SAP</t>
        </is>
      </c>
      <c r="V704" s="44" t="inlineStr">
        <is>
          <t>Sin clasificar en SAP</t>
        </is>
      </c>
      <c r="W704" s="44" t="inlineStr">
        <is>
          <t>Dentro del alcance</t>
        </is>
      </c>
      <c r="X704" s="45" t="inlineStr">
        <is>
          <t>Sin coincidencia</t>
        </is>
      </c>
      <c r="Y704" s="44" t="inlineStr">
        <is>
          <t>Pendiente de validación: el ítem está en el Master pero no tiene código SAP confirmado</t>
        </is>
      </c>
      <c r="Z704" s="45" t="inlineStr">
        <is>
          <t>Alta de material en SAP (sin código)</t>
        </is>
      </c>
      <c r="AA704" s="44" t="inlineStr">
        <is>
          <t>DESC94</t>
        </is>
      </c>
      <c r="AB704" s="44" t="inlineStr">
        <is>
          <t>Otoscopio</t>
        </is>
      </c>
      <c r="AC704" s="44" t="inlineStr">
        <is>
          <t>Sin coincidencia</t>
        </is>
      </c>
      <c r="AD704" s="44" t="inlineStr">
        <is>
          <t>No</t>
        </is>
      </c>
      <c r="AE704" s="44" t="n"/>
      <c r="AF704" s="44" t="inlineStr">
        <is>
          <t>Sí</t>
        </is>
      </c>
      <c r="AG704" s="44" t="inlineStr">
        <is>
          <t>E-209</t>
        </is>
      </c>
      <c r="AH704" s="54" t="n">
        <v>0</v>
      </c>
      <c r="AI704" s="54" t="n">
        <v>5</v>
      </c>
      <c r="AJ704" s="54" t="n">
        <v>-5</v>
      </c>
      <c r="AK704" s="44" t="n"/>
      <c r="AL704" s="44" t="n"/>
      <c r="AM704" s="44" t="n"/>
      <c r="AN704" s="41" t="inlineStr">
        <is>
          <t>Sin valor unitario en SAP: la diferencia económica de este ítem no puede calcularse (dato faltante).</t>
        </is>
      </c>
      <c r="AO704" s="44" t="inlineStr">
        <is>
          <t>Homologado al master E-209, pero sus códigos SAP (2000470) no figuran en el stock SAP de este centro. Mejor aproximación descartada: 2000016 ESTETOSCOPIO ADULTO (similitud 0.15).</t>
        </is>
      </c>
    </row>
    <row r="705">
      <c r="A705" s="29" t="n"/>
      <c r="B705" s="29" t="inlineStr">
        <is>
          <t>Pilas C2</t>
        </is>
      </c>
      <c r="F705" s="29" t="inlineStr">
        <is>
          <t>1120</t>
        </is>
      </c>
      <c r="H705" s="29" t="inlineStr">
        <is>
          <t>C/U</t>
        </is>
      </c>
      <c r="I705" s="30" t="n">
        <v>0</v>
      </c>
      <c r="Q705" s="30" t="n">
        <v>4</v>
      </c>
      <c r="R705" s="30">
        <f>I705-Q705</f>
        <v/>
      </c>
      <c r="T705" s="29" t="inlineStr">
        <is>
          <t>Ítem del inventario físico de Avain sin código SAP en este centro. Se mantiene la línea sin código de material: la diferencia indica una cantidad a dar de alta en SAP.</t>
        </is>
      </c>
      <c r="U705" s="44" t="inlineStr">
        <is>
          <t>Inventario físico sin código SAP</t>
        </is>
      </c>
      <c r="V705" s="44" t="inlineStr">
        <is>
          <t>Sin clasificar en SAP</t>
        </is>
      </c>
      <c r="W705" s="44" t="inlineStr">
        <is>
          <t>Dentro del alcance</t>
        </is>
      </c>
      <c r="X705" s="45" t="inlineStr">
        <is>
          <t>Sin coincidencia</t>
        </is>
      </c>
      <c r="Y705" s="44" t="inlineStr">
        <is>
          <t>Sin correspondencia confirmada: hay aproximaciones en SAP, descartadas por presentación o evidencia débil</t>
        </is>
      </c>
      <c r="Z705" s="45" t="inlineStr">
        <is>
          <t>Alta de material en SAP (sin código)</t>
        </is>
      </c>
      <c r="AA705" s="44" t="inlineStr">
        <is>
          <t>DESC99</t>
        </is>
      </c>
      <c r="AB705" s="44" t="inlineStr">
        <is>
          <t>Pilas C2</t>
        </is>
      </c>
      <c r="AC705" s="44" t="inlineStr">
        <is>
          <t>Sin coincidencia</t>
        </is>
      </c>
      <c r="AD705" s="44" t="inlineStr">
        <is>
          <t>No</t>
        </is>
      </c>
      <c r="AE705" s="44" t="n"/>
      <c r="AF705" s="44" t="inlineStr">
        <is>
          <t>No</t>
        </is>
      </c>
      <c r="AG705" s="44" t="n"/>
      <c r="AH705" s="54" t="n">
        <v>0</v>
      </c>
      <c r="AI705" s="54" t="n">
        <v>4</v>
      </c>
      <c r="AJ705" s="54" t="n">
        <v>-4</v>
      </c>
      <c r="AK705" s="44" t="n"/>
      <c r="AL705" s="44" t="n"/>
      <c r="AM705" s="44" t="n"/>
      <c r="AN705" s="41" t="inlineStr">
        <is>
          <t>Sin valor unitario en SAP: la diferencia económica de este ítem no puede calcularse (dato faltante).</t>
        </is>
      </c>
      <c r="AO705" s="44" t="inlineStr">
        <is>
          <t>Mejor aproximación descartada: 1000614 BUSCAPINA PERLAS (similitud 0.11).</t>
        </is>
      </c>
    </row>
    <row r="706">
      <c r="A706" s="29" t="n"/>
      <c r="B706" s="29" t="inlineStr">
        <is>
          <t>Pilas CR2032 3V</t>
        </is>
      </c>
      <c r="F706" s="29" t="inlineStr">
        <is>
          <t>1120</t>
        </is>
      </c>
      <c r="H706" s="29" t="inlineStr">
        <is>
          <t>C/U</t>
        </is>
      </c>
      <c r="I706" s="30" t="n">
        <v>0</v>
      </c>
      <c r="Q706" s="30" t="n">
        <v>13</v>
      </c>
      <c r="R706" s="30">
        <f>I706-Q706</f>
        <v/>
      </c>
      <c r="T706" s="29" t="inlineStr">
        <is>
          <t>Ítem del inventario físico de Avain sin código SAP en este centro. Se mantiene la línea sin código de material: la diferencia indica una cantidad a dar de alta en SAP.</t>
        </is>
      </c>
      <c r="U706" s="44" t="inlineStr">
        <is>
          <t>Inventario físico sin código SAP</t>
        </is>
      </c>
      <c r="V706" s="44" t="inlineStr">
        <is>
          <t>Sin clasificar en SAP</t>
        </is>
      </c>
      <c r="W706" s="44" t="inlineStr">
        <is>
          <t>Dentro del alcance</t>
        </is>
      </c>
      <c r="X706" s="45" t="inlineStr">
        <is>
          <t>Sin coincidencia</t>
        </is>
      </c>
      <c r="Y706" s="44" t="inlineStr">
        <is>
          <t>Sin correspondencia confirmada: hay aproximaciones en SAP, descartadas por presentación o evidencia débil</t>
        </is>
      </c>
      <c r="Z706" s="45" t="inlineStr">
        <is>
          <t>Alta de material en SAP (sin código)</t>
        </is>
      </c>
      <c r="AA706" s="44" t="inlineStr">
        <is>
          <t>DESC287</t>
        </is>
      </c>
      <c r="AB706" s="44" t="inlineStr">
        <is>
          <t>Pilas CR2032 3V</t>
        </is>
      </c>
      <c r="AC706" s="44" t="inlineStr">
        <is>
          <t>Sin coincidencia</t>
        </is>
      </c>
      <c r="AD706" s="44" t="inlineStr">
        <is>
          <t>No</t>
        </is>
      </c>
      <c r="AE706" s="44" t="n"/>
      <c r="AF706" s="44" t="inlineStr">
        <is>
          <t>No</t>
        </is>
      </c>
      <c r="AG706" s="44" t="n"/>
      <c r="AH706" s="54" t="n">
        <v>0</v>
      </c>
      <c r="AI706" s="54" t="n">
        <v>13</v>
      </c>
      <c r="AJ706" s="54" t="n">
        <v>-13</v>
      </c>
      <c r="AK706" s="44" t="n"/>
      <c r="AL706" s="44" t="n"/>
      <c r="AM706" s="44" t="n"/>
      <c r="AN706" s="41" t="inlineStr">
        <is>
          <t>Sin valor unitario en SAP: la diferencia económica de este ítem no puede calcularse (dato faltante).</t>
        </is>
      </c>
      <c r="AO706" s="44" t="inlineStr">
        <is>
          <t>Mejor aproximación descartada: 1000699 VITACORTIL CR X 20GR (una nomenclatura no informa dosis; similitud 0.10).</t>
        </is>
      </c>
    </row>
    <row r="707">
      <c r="A707" s="29" t="n"/>
      <c r="B707" s="29" t="inlineStr">
        <is>
          <t>Prolongador para guía de suero</t>
        </is>
      </c>
      <c r="F707" s="29" t="inlineStr">
        <is>
          <t>1120</t>
        </is>
      </c>
      <c r="H707" s="29" t="inlineStr">
        <is>
          <t>C/U</t>
        </is>
      </c>
      <c r="I707" s="30" t="n">
        <v>0</v>
      </c>
      <c r="Q707" s="30" t="n">
        <v>216</v>
      </c>
      <c r="R707" s="30">
        <f>I707-Q707</f>
        <v/>
      </c>
      <c r="T707" s="29" t="inlineStr">
        <is>
          <t>Ítem del inventario físico de Avain sin código SAP en este centro. Se mantiene la línea sin código de material: la diferencia indica una cantidad a dar de alta en SAP.</t>
        </is>
      </c>
      <c r="U707" s="44" t="inlineStr">
        <is>
          <t>Inventario físico sin código SAP</t>
        </is>
      </c>
      <c r="V707" s="44" t="inlineStr">
        <is>
          <t>Sin clasificar en SAP</t>
        </is>
      </c>
      <c r="W707" s="44" t="inlineStr">
        <is>
          <t>Dentro del alcance</t>
        </is>
      </c>
      <c r="X707" s="45" t="inlineStr">
        <is>
          <t>Sin coincidencia</t>
        </is>
      </c>
      <c r="Y707" s="44" t="inlineStr">
        <is>
          <t>Sin correspondencia confirmada: hay aproximaciones en SAP, descartadas por presentación o evidencia débil</t>
        </is>
      </c>
      <c r="Z707" s="45" t="inlineStr">
        <is>
          <t>Alta de material en SAP (sin código)</t>
        </is>
      </c>
      <c r="AA707" s="44" t="inlineStr">
        <is>
          <t>DESC108</t>
        </is>
      </c>
      <c r="AB707" s="44" t="inlineStr">
        <is>
          <t>Prolongador para guía de suero</t>
        </is>
      </c>
      <c r="AC707" s="44" t="inlineStr">
        <is>
          <t>Sin coincidencia</t>
        </is>
      </c>
      <c r="AD707" s="44" t="inlineStr">
        <is>
          <t>No</t>
        </is>
      </c>
      <c r="AE707" s="44" t="n"/>
      <c r="AF707" s="44" t="inlineStr">
        <is>
          <t>No</t>
        </is>
      </c>
      <c r="AG707" s="44" t="n"/>
      <c r="AH707" s="54" t="n">
        <v>0</v>
      </c>
      <c r="AI707" s="54" t="n">
        <v>216</v>
      </c>
      <c r="AJ707" s="54" t="n">
        <v>-216</v>
      </c>
      <c r="AK707" s="44" t="n"/>
      <c r="AL707" s="44" t="n"/>
      <c r="AM707" s="44" t="n"/>
      <c r="AN707" s="41" t="inlineStr">
        <is>
          <t>Sin valor unitario en SAP: la diferencia económica de este ítem no puede calcularse (dato faltante).</t>
        </is>
      </c>
      <c r="AO707" s="44" t="inlineStr">
        <is>
          <t>Mejor aproximación descartada: 2000497 PIE DE SUERO (similitud 0.41).</t>
        </is>
      </c>
    </row>
    <row r="708">
      <c r="A708" s="29" t="n"/>
      <c r="B708" s="29" t="inlineStr">
        <is>
          <t>Rifamicina Spray x 30ml</t>
        </is>
      </c>
      <c r="F708" s="29" t="inlineStr">
        <is>
          <t>1120</t>
        </is>
      </c>
      <c r="H708" s="29" t="inlineStr">
        <is>
          <t>C/U</t>
        </is>
      </c>
      <c r="I708" s="30" t="n">
        <v>0</v>
      </c>
      <c r="Q708" s="30" t="n">
        <v>3</v>
      </c>
      <c r="R708" s="30">
        <f>I708-Q708</f>
        <v/>
      </c>
      <c r="T708" s="29" t="inlineStr">
        <is>
          <t>Ítem del inventario físico de Avain sin código SAP en este centro. Se mantiene la línea sin código de material: la diferencia indica una cantidad a dar de alta en SAP.</t>
        </is>
      </c>
      <c r="U708" s="44" t="inlineStr">
        <is>
          <t>Inventario físico sin código SAP</t>
        </is>
      </c>
      <c r="V708" s="44" t="inlineStr">
        <is>
          <t>Sin clasificar en SAP</t>
        </is>
      </c>
      <c r="W708" s="44" t="inlineStr">
        <is>
          <t>Dentro del alcance</t>
        </is>
      </c>
      <c r="X708" s="45" t="inlineStr">
        <is>
          <t>Sin coincidencia</t>
        </is>
      </c>
      <c r="Y708" s="44" t="inlineStr">
        <is>
          <t>Sin correspondencia confirmada: hay aproximaciones en SAP, descartadas por presentación o evidencia débil</t>
        </is>
      </c>
      <c r="Z708" s="45" t="inlineStr">
        <is>
          <t>Alta de material en SAP (sin código)</t>
        </is>
      </c>
      <c r="AA708" s="44" t="inlineStr">
        <is>
          <t>DES104</t>
        </is>
      </c>
      <c r="AB708" s="44" t="inlineStr">
        <is>
          <t>Rifamicina Spray x 30ml</t>
        </is>
      </c>
      <c r="AC708" s="44" t="inlineStr">
        <is>
          <t>Sin coincidencia</t>
        </is>
      </c>
      <c r="AD708" s="44" t="inlineStr">
        <is>
          <t>No</t>
        </is>
      </c>
      <c r="AE708" s="44" t="n"/>
      <c r="AF708" s="44" t="inlineStr">
        <is>
          <t>No</t>
        </is>
      </c>
      <c r="AG708" s="44" t="n"/>
      <c r="AH708" s="54" t="n">
        <v>0</v>
      </c>
      <c r="AI708" s="54" t="n">
        <v>3</v>
      </c>
      <c r="AJ708" s="54" t="n">
        <v>-3</v>
      </c>
      <c r="AK708" s="44" t="n"/>
      <c r="AL708" s="44" t="n"/>
      <c r="AM708" s="44" t="n"/>
      <c r="AN708" s="41" t="inlineStr">
        <is>
          <t>Sin valor unitario en SAP: la diferencia económica de este ítem no puede calcularse (dato faltante).</t>
        </is>
      </c>
      <c r="AO708" s="44" t="inlineStr">
        <is>
          <t>Mejor aproximación descartada: 1001013 SODIO CLORURO 25ML SPRAY (dosis/presentación distinta (30ML vs 25ML); similitud 0.32).</t>
        </is>
      </c>
    </row>
    <row r="709">
      <c r="A709" s="29" t="n"/>
      <c r="B709" s="29" t="inlineStr">
        <is>
          <t>Rollo papel para Electrocardiograma 50mm x 30m (Rollo)</t>
        </is>
      </c>
      <c r="F709" s="29" t="inlineStr">
        <is>
          <t>1120</t>
        </is>
      </c>
      <c r="H709" s="29" t="inlineStr">
        <is>
          <t>C/U</t>
        </is>
      </c>
      <c r="I709" s="30" t="n">
        <v>0</v>
      </c>
      <c r="Q709" s="30" t="n">
        <v>13</v>
      </c>
      <c r="R709" s="30">
        <f>I709-Q709</f>
        <v/>
      </c>
      <c r="T709" s="29" t="inlineStr">
        <is>
          <t>Ítem del inventario físico de Avain sin código SAP en este centro. Se mantiene la línea sin código de material: la diferencia indica una cantidad a dar de alta en SAP.</t>
        </is>
      </c>
      <c r="U709" s="44" t="inlineStr">
        <is>
          <t>Inventario físico sin código SAP</t>
        </is>
      </c>
      <c r="V709" s="44" t="inlineStr">
        <is>
          <t>Sin clasificar en SAP</t>
        </is>
      </c>
      <c r="W709" s="44" t="inlineStr">
        <is>
          <t>Dentro del alcance</t>
        </is>
      </c>
      <c r="X709" s="45" t="inlineStr">
        <is>
          <t>Sin coincidencia</t>
        </is>
      </c>
      <c r="Y709" s="44" t="inlineStr">
        <is>
          <t>Pendiente de validación: el ítem está en el Master pero no tiene código SAP confirmado</t>
        </is>
      </c>
      <c r="Z709" s="45" t="inlineStr">
        <is>
          <t>Alta de material en SAP (sin código)</t>
        </is>
      </c>
      <c r="AA709" s="44" t="inlineStr">
        <is>
          <t>DESC109</t>
        </is>
      </c>
      <c r="AB709" s="44" t="inlineStr">
        <is>
          <t>Rollo papel para Electrocardiograma 50mm x 30m (Rollo)</t>
        </is>
      </c>
      <c r="AC709" s="44" t="inlineStr">
        <is>
          <t>Sin coincidencia</t>
        </is>
      </c>
      <c r="AD709" s="44" t="inlineStr">
        <is>
          <t>No</t>
        </is>
      </c>
      <c r="AE709" s="44" t="n"/>
      <c r="AF709" s="44" t="inlineStr">
        <is>
          <t>Sí</t>
        </is>
      </c>
      <c r="AG709" s="44" t="inlineStr">
        <is>
          <t>D-173</t>
        </is>
      </c>
      <c r="AH709" s="54" t="n">
        <v>0</v>
      </c>
      <c r="AI709" s="54" t="n">
        <v>13</v>
      </c>
      <c r="AJ709" s="54" t="n">
        <v>-13</v>
      </c>
      <c r="AK709" s="44" t="n"/>
      <c r="AL709" s="44" t="n"/>
      <c r="AM709" s="44" t="n"/>
      <c r="AN709" s="41" t="inlineStr">
        <is>
          <t>Sin valor unitario en SAP: la diferencia económica de este ítem no puede calcularse (dato faltante).</t>
        </is>
      </c>
      <c r="AO709" s="44" t="inlineStr">
        <is>
          <t>Homologado al master D-173, pero sus códigos SAP (2001204) no figuran en el stock SAP de este centro. Mejor aproximación descartada: 1000384 RANITIDINA 50 MG AMP (similitud 0.26).</t>
        </is>
      </c>
    </row>
    <row r="710">
      <c r="A710" s="29" t="n"/>
      <c r="B710" s="29" t="inlineStr">
        <is>
          <t>Rollo papel para Electrocardiograma 80mm x 30m (Rollo)</t>
        </is>
      </c>
      <c r="F710" s="29" t="inlineStr">
        <is>
          <t>1120</t>
        </is>
      </c>
      <c r="H710" s="29" t="inlineStr">
        <is>
          <t>C/U</t>
        </is>
      </c>
      <c r="I710" s="30" t="n">
        <v>0</v>
      </c>
      <c r="Q710" s="30" t="n">
        <v>12</v>
      </c>
      <c r="R710" s="30">
        <f>I710-Q710</f>
        <v/>
      </c>
      <c r="T710" s="29" t="inlineStr">
        <is>
          <t>Ítem del inventario físico de Avain sin código SAP en este centro. Se mantiene la línea sin código de material: la diferencia indica una cantidad a dar de alta en SAP.</t>
        </is>
      </c>
      <c r="U710" s="44" t="inlineStr">
        <is>
          <t>Inventario físico sin código SAP</t>
        </is>
      </c>
      <c r="V710" s="44" t="inlineStr">
        <is>
          <t>Sin clasificar en SAP</t>
        </is>
      </c>
      <c r="W710" s="44" t="inlineStr">
        <is>
          <t>Dentro del alcance</t>
        </is>
      </c>
      <c r="X710" s="45" t="inlineStr">
        <is>
          <t>Sin coincidencia</t>
        </is>
      </c>
      <c r="Y710" s="44" t="inlineStr">
        <is>
          <t>Sin correspondencia confirmada: hay aproximaciones en SAP, descartadas por presentación o evidencia débil</t>
        </is>
      </c>
      <c r="Z710" s="45" t="inlineStr">
        <is>
          <t>Alta de material en SAP (sin código)</t>
        </is>
      </c>
      <c r="AA710" s="44" t="inlineStr">
        <is>
          <t>DESC111</t>
        </is>
      </c>
      <c r="AB710" s="44" t="inlineStr">
        <is>
          <t>Rollo papel para Electrocardiograma 80mm x 30m (Rollo)</t>
        </is>
      </c>
      <c r="AC710" s="44" t="inlineStr">
        <is>
          <t>Sin coincidencia</t>
        </is>
      </c>
      <c r="AD710" s="44" t="inlineStr">
        <is>
          <t>No</t>
        </is>
      </c>
      <c r="AE710" s="44" t="n"/>
      <c r="AF710" s="44" t="inlineStr">
        <is>
          <t>No</t>
        </is>
      </c>
      <c r="AG710" s="44" t="n"/>
      <c r="AH710" s="54" t="n">
        <v>0</v>
      </c>
      <c r="AI710" s="54" t="n">
        <v>12</v>
      </c>
      <c r="AJ710" s="54" t="n">
        <v>-12</v>
      </c>
      <c r="AK710" s="44" t="n"/>
      <c r="AL710" s="44" t="n"/>
      <c r="AM710" s="44" t="n"/>
      <c r="AN710" s="41" t="inlineStr">
        <is>
          <t>Sin valor unitario en SAP: la diferencia económica de este ítem no puede calcularse (dato faltante).</t>
        </is>
      </c>
      <c r="AO710" s="44" t="inlineStr">
        <is>
          <t>Mejor aproximación descartada: 2002477 CANULA DE GUEDEL 60MM NEGRO (dosis/presentación distinta (80MM vs 60MM); similitud 0.18).</t>
        </is>
      </c>
    </row>
    <row r="711">
      <c r="A711" s="29" t="n"/>
      <c r="B711" s="29" t="inlineStr">
        <is>
          <t>Sabanas descartables</t>
        </is>
      </c>
      <c r="F711" s="29" t="inlineStr">
        <is>
          <t>1120</t>
        </is>
      </c>
      <c r="H711" s="29" t="inlineStr">
        <is>
          <t>C/U</t>
        </is>
      </c>
      <c r="I711" s="30" t="n">
        <v>0</v>
      </c>
      <c r="Q711" s="30" t="n">
        <v>100</v>
      </c>
      <c r="R711" s="30">
        <f>I711-Q711</f>
        <v/>
      </c>
      <c r="T711" s="29" t="inlineStr">
        <is>
          <t>Ítem del inventario físico de Avain sin código SAP en este centro. Se mantiene la línea sin código de material: la diferencia indica una cantidad a dar de alta en SAP.</t>
        </is>
      </c>
      <c r="U711" s="44" t="inlineStr">
        <is>
          <t>Inventario físico sin código SAP</t>
        </is>
      </c>
      <c r="V711" s="44" t="inlineStr">
        <is>
          <t>Sin clasificar en SAP</t>
        </is>
      </c>
      <c r="W711" s="44" t="inlineStr">
        <is>
          <t>Dentro del alcance</t>
        </is>
      </c>
      <c r="X711" s="45" t="inlineStr">
        <is>
          <t>Sin coincidencia</t>
        </is>
      </c>
      <c r="Y711" s="44" t="inlineStr">
        <is>
          <t>Pendiente de validación: el ítem está en el Master pero no tiene código SAP confirmado</t>
        </is>
      </c>
      <c r="Z711" s="45" t="inlineStr">
        <is>
          <t>Alta de material en SAP (sin código)</t>
        </is>
      </c>
      <c r="AA711" s="44" t="inlineStr">
        <is>
          <t>DESC112</t>
        </is>
      </c>
      <c r="AB711" s="44" t="inlineStr">
        <is>
          <t>Sabanas descartables</t>
        </is>
      </c>
      <c r="AC711" s="44" t="inlineStr">
        <is>
          <t>Sin coincidencia</t>
        </is>
      </c>
      <c r="AD711" s="44" t="inlineStr">
        <is>
          <t>No</t>
        </is>
      </c>
      <c r="AE711" s="44" t="n"/>
      <c r="AF711" s="44" t="inlineStr">
        <is>
          <t>Sí</t>
        </is>
      </c>
      <c r="AG711" s="44" t="inlineStr">
        <is>
          <t>K-244</t>
        </is>
      </c>
      <c r="AH711" s="54" t="n">
        <v>0</v>
      </c>
      <c r="AI711" s="54" t="n">
        <v>100</v>
      </c>
      <c r="AJ711" s="54" t="n">
        <v>-100</v>
      </c>
      <c r="AK711" s="44" t="n"/>
      <c r="AL711" s="44" t="n"/>
      <c r="AM711" s="44" t="n"/>
      <c r="AN711" s="41" t="inlineStr">
        <is>
          <t>Sin valor unitario en SAP: la diferencia económica de este ítem no puede calcularse (dato faltante).</t>
        </is>
      </c>
      <c r="AO711" s="44" t="inlineStr">
        <is>
          <t>Homologado al master K-244, pero sus códigos SAP (2000463) no figuran en el stock SAP de este centro. Mejor aproximación descartada: 2000462 BIGOTERA DESCARTABLE (similitud 0.47).</t>
        </is>
      </c>
    </row>
    <row r="712">
      <c r="A712" s="29" t="n"/>
      <c r="B712" s="29" t="inlineStr">
        <is>
          <t>Sonda Foley N° 14</t>
        </is>
      </c>
      <c r="F712" s="29" t="inlineStr">
        <is>
          <t>1120</t>
        </is>
      </c>
      <c r="H712" s="29" t="inlineStr">
        <is>
          <t>C/U</t>
        </is>
      </c>
      <c r="I712" s="30" t="n">
        <v>0</v>
      </c>
      <c r="Q712" s="30" t="n">
        <v>4</v>
      </c>
      <c r="R712" s="30">
        <f>I712-Q712</f>
        <v/>
      </c>
      <c r="T712" s="29" t="inlineStr">
        <is>
          <t>Ítem del inventario físico de Avain sin código SAP en este centro. Se mantiene la línea sin código de material: la diferencia indica una cantidad a dar de alta en SAP.</t>
        </is>
      </c>
      <c r="U712" s="44" t="inlineStr">
        <is>
          <t>Inventario físico sin código SAP</t>
        </is>
      </c>
      <c r="V712" s="44" t="inlineStr">
        <is>
          <t>Sin clasificar en SAP</t>
        </is>
      </c>
      <c r="W712" s="44" t="inlineStr">
        <is>
          <t>Dentro del alcance</t>
        </is>
      </c>
      <c r="X712" s="45" t="inlineStr">
        <is>
          <t>Sin coincidencia</t>
        </is>
      </c>
      <c r="Y712" s="44" t="inlineStr">
        <is>
          <t>Sin correspondencia confirmada: hay aproximaciones en SAP, descartadas por presentación o evidencia débil</t>
        </is>
      </c>
      <c r="Z712" s="45" t="inlineStr">
        <is>
          <t>Alta de material en SAP (sin código)</t>
        </is>
      </c>
      <c r="AA712" s="44" t="inlineStr">
        <is>
          <t>DESC292</t>
        </is>
      </c>
      <c r="AB712" s="44" t="inlineStr">
        <is>
          <t>Sonda Foley N° 14</t>
        </is>
      </c>
      <c r="AC712" s="44" t="inlineStr">
        <is>
          <t>Sin coincidencia</t>
        </is>
      </c>
      <c r="AD712" s="44" t="inlineStr">
        <is>
          <t>No</t>
        </is>
      </c>
      <c r="AE712" s="44" t="n"/>
      <c r="AF712" s="44" t="inlineStr">
        <is>
          <t>No</t>
        </is>
      </c>
      <c r="AG712" s="44" t="n"/>
      <c r="AH712" s="54" t="n">
        <v>0</v>
      </c>
      <c r="AI712" s="54" t="n">
        <v>4</v>
      </c>
      <c r="AJ712" s="54" t="n">
        <v>-4</v>
      </c>
      <c r="AK712" s="44" t="n"/>
      <c r="AL712" s="44" t="n"/>
      <c r="AM712" s="44" t="n"/>
      <c r="AN712" s="41" t="inlineStr">
        <is>
          <t>Sin valor unitario en SAP: la diferencia económica de este ítem no puede calcularse (dato faltante).</t>
        </is>
      </c>
      <c r="AO712" s="44" t="inlineStr">
        <is>
          <t>Mejor aproximación descartada: 2000330 SONDA FOLEY 2 VIAS Nº 18 100% SILICONA (calibre/talle/medida distinta; una nomenclatura no informa dosis; similitud 0.49).</t>
        </is>
      </c>
    </row>
    <row r="713">
      <c r="A713" s="29" t="n"/>
      <c r="B713" s="29" t="inlineStr">
        <is>
          <t>Sonda gastrica K 11</t>
        </is>
      </c>
      <c r="F713" s="29" t="inlineStr">
        <is>
          <t>1120</t>
        </is>
      </c>
      <c r="H713" s="29" t="inlineStr">
        <is>
          <t>C/U</t>
        </is>
      </c>
      <c r="I713" s="30" t="n">
        <v>0</v>
      </c>
      <c r="Q713" s="30" t="n">
        <v>3</v>
      </c>
      <c r="R713" s="30">
        <f>I713-Q713</f>
        <v/>
      </c>
      <c r="T713" s="29" t="inlineStr">
        <is>
          <t>Ítem del inventario físico de Avain sin código SAP en este centro. Se mantiene la línea sin código de material: la diferencia indica una cantidad a dar de alta en SAP.</t>
        </is>
      </c>
      <c r="U713" s="44" t="inlineStr">
        <is>
          <t>Inventario físico sin código SAP</t>
        </is>
      </c>
      <c r="V713" s="44" t="inlineStr">
        <is>
          <t>Sin clasificar en SAP</t>
        </is>
      </c>
      <c r="W713" s="44" t="inlineStr">
        <is>
          <t>Dentro del alcance</t>
        </is>
      </c>
      <c r="X713" s="45" t="inlineStr">
        <is>
          <t>Sin coincidencia</t>
        </is>
      </c>
      <c r="Y713" s="44" t="inlineStr">
        <is>
          <t>Sin correspondencia confirmada: hay aproximaciones en SAP, descartadas por presentación o evidencia débil</t>
        </is>
      </c>
      <c r="Z713" s="45" t="inlineStr">
        <is>
          <t>Alta de material en SAP (sin código)</t>
        </is>
      </c>
      <c r="AA713" s="44" t="inlineStr">
        <is>
          <t>DESC114</t>
        </is>
      </c>
      <c r="AB713" s="44" t="inlineStr">
        <is>
          <t>Sonda gastrica K 11</t>
        </is>
      </c>
      <c r="AC713" s="44" t="inlineStr">
        <is>
          <t>Sin coincidencia</t>
        </is>
      </c>
      <c r="AD713" s="44" t="inlineStr">
        <is>
          <t>No</t>
        </is>
      </c>
      <c r="AE713" s="44" t="n"/>
      <c r="AF713" s="44" t="inlineStr">
        <is>
          <t>No</t>
        </is>
      </c>
      <c r="AG713" s="44" t="n"/>
      <c r="AH713" s="54" t="n">
        <v>0</v>
      </c>
      <c r="AI713" s="54" t="n">
        <v>3</v>
      </c>
      <c r="AJ713" s="54" t="n">
        <v>-3</v>
      </c>
      <c r="AK713" s="44" t="n"/>
      <c r="AL713" s="44" t="n"/>
      <c r="AM713" s="44" t="n"/>
      <c r="AN713" s="41" t="inlineStr">
        <is>
          <t>Sin valor unitario en SAP: la diferencia económica de este ítem no puede calcularse (dato faltante).</t>
        </is>
      </c>
      <c r="AO713" s="44" t="inlineStr">
        <is>
          <t>Mejor aproximación descartada: 2001555 SONDA T/K-27 (calibre/talle/medida distinta; similitud 0.44).</t>
        </is>
      </c>
    </row>
    <row r="714">
      <c r="A714" s="29" t="n"/>
      <c r="B714" s="29" t="inlineStr">
        <is>
          <t>Sonda nasogástrica K 10</t>
        </is>
      </c>
      <c r="F714" s="29" t="inlineStr">
        <is>
          <t>1120</t>
        </is>
      </c>
      <c r="H714" s="29" t="inlineStr">
        <is>
          <t>C/U</t>
        </is>
      </c>
      <c r="I714" s="30" t="n">
        <v>0</v>
      </c>
      <c r="Q714" s="30" t="n">
        <v>6</v>
      </c>
      <c r="R714" s="30">
        <f>I714-Q714</f>
        <v/>
      </c>
      <c r="T714" s="29" t="inlineStr">
        <is>
          <t>Ítem del inventario físico de Avain sin código SAP en este centro. Se mantiene la línea sin código de material: la diferencia indica una cantidad a dar de alta en SAP.</t>
        </is>
      </c>
      <c r="U714" s="44" t="inlineStr">
        <is>
          <t>Inventario físico sin código SAP</t>
        </is>
      </c>
      <c r="V714" s="44" t="inlineStr">
        <is>
          <t>Sin clasificar en SAP</t>
        </is>
      </c>
      <c r="W714" s="44" t="inlineStr">
        <is>
          <t>Dentro del alcance</t>
        </is>
      </c>
      <c r="X714" s="45" t="inlineStr">
        <is>
          <t>Sin coincidencia</t>
        </is>
      </c>
      <c r="Y714" s="44" t="inlineStr">
        <is>
          <t>Pendiente de validación: el ítem está en el Master pero no tiene código SAP confirmado</t>
        </is>
      </c>
      <c r="Z714" s="45" t="inlineStr">
        <is>
          <t>Alta de material en SAP (sin código)</t>
        </is>
      </c>
      <c r="AA714" s="44" t="inlineStr">
        <is>
          <t>DESC116</t>
        </is>
      </c>
      <c r="AB714" s="44" t="inlineStr">
        <is>
          <t>Sonda nasogástrica K 10</t>
        </is>
      </c>
      <c r="AC714" s="44" t="inlineStr">
        <is>
          <t>Sin coincidencia</t>
        </is>
      </c>
      <c r="AD714" s="44" t="inlineStr">
        <is>
          <t>No</t>
        </is>
      </c>
      <c r="AE714" s="44" t="n"/>
      <c r="AF714" s="44" t="inlineStr">
        <is>
          <t>Sí</t>
        </is>
      </c>
      <c r="AG714" s="44" t="inlineStr">
        <is>
          <t>D-163</t>
        </is>
      </c>
      <c r="AH714" s="54" t="n">
        <v>0</v>
      </c>
      <c r="AI714" s="54" t="n">
        <v>6</v>
      </c>
      <c r="AJ714" s="54" t="n">
        <v>-6</v>
      </c>
      <c r="AK714" s="44" t="n"/>
      <c r="AL714" s="44" t="n"/>
      <c r="AM714" s="44" t="n"/>
      <c r="AN714" s="41" t="inlineStr">
        <is>
          <t>Sin valor unitario en SAP: la diferencia económica de este ítem no puede calcularse (dato faltante).</t>
        </is>
      </c>
      <c r="AO714" s="44" t="inlineStr">
        <is>
          <t>Homologado al master D-163, pero sus códigos SAP (2000867) no figuran en el stock SAP de este centro. Mejor aproximación descartada: 2000938 SONDA T/K-10 SHINOBI (similitud 0.53).</t>
        </is>
      </c>
    </row>
    <row r="715">
      <c r="A715" s="29" t="n"/>
      <c r="B715" s="29" t="inlineStr">
        <is>
          <t>Sonda nasogástrica K 30</t>
        </is>
      </c>
      <c r="F715" s="29" t="inlineStr">
        <is>
          <t>1120</t>
        </is>
      </c>
      <c r="H715" s="29" t="inlineStr">
        <is>
          <t>C/U</t>
        </is>
      </c>
      <c r="I715" s="30" t="n">
        <v>0</v>
      </c>
      <c r="Q715" s="30" t="n">
        <v>1</v>
      </c>
      <c r="R715" s="30">
        <f>I715-Q715</f>
        <v/>
      </c>
      <c r="T715" s="29" t="inlineStr">
        <is>
          <t>Ítem del inventario físico de Avain sin código SAP en este centro. Se mantiene la línea sin código de material: la diferencia indica una cantidad a dar de alta en SAP.</t>
        </is>
      </c>
      <c r="U715" s="44" t="inlineStr">
        <is>
          <t>Inventario físico sin código SAP</t>
        </is>
      </c>
      <c r="V715" s="44" t="inlineStr">
        <is>
          <t>Sin clasificar en SAP</t>
        </is>
      </c>
      <c r="W715" s="44" t="inlineStr">
        <is>
          <t>Dentro del alcance</t>
        </is>
      </c>
      <c r="X715" s="45" t="inlineStr">
        <is>
          <t>Sin coincidencia</t>
        </is>
      </c>
      <c r="Y715" s="44" t="inlineStr">
        <is>
          <t>Pendiente de validación: el ítem está en el Master pero no tiene código SAP confirmado</t>
        </is>
      </c>
      <c r="Z715" s="45" t="inlineStr">
        <is>
          <t>Alta de material en SAP (sin código)</t>
        </is>
      </c>
      <c r="AA715" s="44" t="inlineStr">
        <is>
          <t>DESC117</t>
        </is>
      </c>
      <c r="AB715" s="44" t="inlineStr">
        <is>
          <t>Sonda nasogástrica K 30</t>
        </is>
      </c>
      <c r="AC715" s="44" t="inlineStr">
        <is>
          <t>Sin coincidencia</t>
        </is>
      </c>
      <c r="AD715" s="44" t="inlineStr">
        <is>
          <t>No</t>
        </is>
      </c>
      <c r="AE715" s="44" t="n"/>
      <c r="AF715" s="44" t="inlineStr">
        <is>
          <t>Sí</t>
        </is>
      </c>
      <c r="AG715" s="44" t="inlineStr">
        <is>
          <t>K-260</t>
        </is>
      </c>
      <c r="AH715" s="54" t="n">
        <v>0</v>
      </c>
      <c r="AI715" s="54" t="n">
        <v>1</v>
      </c>
      <c r="AJ715" s="54" t="n">
        <v>-1</v>
      </c>
      <c r="AK715" s="44" t="n"/>
      <c r="AL715" s="44" t="n"/>
      <c r="AM715" s="44" t="n"/>
      <c r="AN715" s="41" t="inlineStr">
        <is>
          <t>Sin valor unitario en SAP: la diferencia económica de este ítem no puede calcularse (dato faltante).</t>
        </is>
      </c>
      <c r="AO715" s="44" t="inlineStr">
        <is>
          <t>Homologado al master K-260, pero sus códigos SAP (2000031, 2000416, 2000406) no figuran en el stock SAP de este centro. Mejor aproximación descartada: 2001555 SONDA T/K-27 (calibre/talle/medida distinta; similitud 0.43).</t>
        </is>
      </c>
    </row>
    <row r="716">
      <c r="A716" s="29" t="n"/>
      <c r="B716" s="29" t="inlineStr">
        <is>
          <t>Sonda para aspiración K 29</t>
        </is>
      </c>
      <c r="F716" s="29" t="inlineStr">
        <is>
          <t>1120</t>
        </is>
      </c>
      <c r="H716" s="29" t="inlineStr">
        <is>
          <t>C/U</t>
        </is>
      </c>
      <c r="I716" s="30" t="n">
        <v>0</v>
      </c>
      <c r="Q716" s="30" t="n">
        <v>6</v>
      </c>
      <c r="R716" s="30">
        <f>I716-Q716</f>
        <v/>
      </c>
      <c r="T716" s="29" t="inlineStr">
        <is>
          <t>Ítem del inventario físico de Avain sin código SAP en este centro. Se mantiene la línea sin código de material: la diferencia indica una cantidad a dar de alta en SAP.</t>
        </is>
      </c>
      <c r="U716" s="44" t="inlineStr">
        <is>
          <t>Inventario físico sin código SAP</t>
        </is>
      </c>
      <c r="V716" s="44" t="inlineStr">
        <is>
          <t>Sin clasificar en SAP</t>
        </is>
      </c>
      <c r="W716" s="44" t="inlineStr">
        <is>
          <t>Dentro del alcance</t>
        </is>
      </c>
      <c r="X716" s="45" t="inlineStr">
        <is>
          <t>Sin coincidencia</t>
        </is>
      </c>
      <c r="Y716" s="44" t="inlineStr">
        <is>
          <t>Pendiente de validación: el ítem está en el Master pero no tiene código SAP confirmado</t>
        </is>
      </c>
      <c r="Z716" s="45" t="inlineStr">
        <is>
          <t>Alta de material en SAP (sin código)</t>
        </is>
      </c>
      <c r="AA716" s="44" t="inlineStr">
        <is>
          <t>DESC119</t>
        </is>
      </c>
      <c r="AB716" s="44" t="inlineStr">
        <is>
          <t>Sonda para aspiración K 29</t>
        </is>
      </c>
      <c r="AC716" s="44" t="inlineStr">
        <is>
          <t>Sin coincidencia</t>
        </is>
      </c>
      <c r="AD716" s="44" t="inlineStr">
        <is>
          <t>No</t>
        </is>
      </c>
      <c r="AE716" s="44" t="n"/>
      <c r="AF716" s="44" t="inlineStr">
        <is>
          <t>Sí</t>
        </is>
      </c>
      <c r="AG716" s="44" t="inlineStr">
        <is>
          <t>D-162</t>
        </is>
      </c>
      <c r="AH716" s="54" t="n">
        <v>0</v>
      </c>
      <c r="AI716" s="54" t="n">
        <v>6</v>
      </c>
      <c r="AJ716" s="54" t="n">
        <v>-6</v>
      </c>
      <c r="AK716" s="44" t="n"/>
      <c r="AL716" s="44" t="n"/>
      <c r="AM716" s="44" t="n"/>
      <c r="AN716" s="41" t="inlineStr">
        <is>
          <t>Sin valor unitario en SAP: la diferencia económica de este ítem no puede calcularse (dato faltante).</t>
        </is>
      </c>
      <c r="AO716" s="44" t="inlineStr">
        <is>
          <t>Homologado al master D-162, pero sus códigos SAP (2000243, 2000369, 2000811, 2001270) no figuran en el stock SAP de este centro. Mejor aproximación descartada: 2000936 SONDA T/K-29 SHINOBI (similitud 0.57).</t>
        </is>
      </c>
    </row>
    <row r="717">
      <c r="A717" s="29" t="n"/>
      <c r="B717" s="29" t="inlineStr">
        <is>
          <t>Sonda vesical Nº 16</t>
        </is>
      </c>
      <c r="F717" s="29" t="inlineStr">
        <is>
          <t>1120</t>
        </is>
      </c>
      <c r="H717" s="29" t="inlineStr">
        <is>
          <t>C/U</t>
        </is>
      </c>
      <c r="I717" s="30" t="n">
        <v>0</v>
      </c>
      <c r="Q717" s="30" t="n">
        <v>3</v>
      </c>
      <c r="R717" s="30">
        <f>I717-Q717</f>
        <v/>
      </c>
      <c r="T717" s="29" t="inlineStr">
        <is>
          <t>Ítem del inventario físico de Avain sin código SAP en este centro. Se mantiene la línea sin código de material: la diferencia indica una cantidad a dar de alta en SAP.</t>
        </is>
      </c>
      <c r="U717" s="44" t="inlineStr">
        <is>
          <t>Inventario físico sin código SAP</t>
        </is>
      </c>
      <c r="V717" s="44" t="inlineStr">
        <is>
          <t>Sin clasificar en SAP</t>
        </is>
      </c>
      <c r="W717" s="44" t="inlineStr">
        <is>
          <t>Dentro del alcance</t>
        </is>
      </c>
      <c r="X717" s="45" t="inlineStr">
        <is>
          <t>Sin coincidencia</t>
        </is>
      </c>
      <c r="Y717" s="44" t="inlineStr">
        <is>
          <t>Sin correspondencia confirmada: hay aproximaciones en SAP, descartadas por presentación o evidencia débil</t>
        </is>
      </c>
      <c r="Z717" s="45" t="inlineStr">
        <is>
          <t>Alta de material en SAP (sin código)</t>
        </is>
      </c>
      <c r="AA717" s="44" t="inlineStr">
        <is>
          <t>DESC120</t>
        </is>
      </c>
      <c r="AB717" s="44" t="inlineStr">
        <is>
          <t>Sonda vesical Nº 16</t>
        </is>
      </c>
      <c r="AC717" s="44" t="inlineStr">
        <is>
          <t>Sin coincidencia</t>
        </is>
      </c>
      <c r="AD717" s="44" t="inlineStr">
        <is>
          <t>No</t>
        </is>
      </c>
      <c r="AE717" s="44" t="n"/>
      <c r="AF717" s="44" t="inlineStr">
        <is>
          <t>No</t>
        </is>
      </c>
      <c r="AG717" s="44" t="n"/>
      <c r="AH717" s="54" t="n">
        <v>0</v>
      </c>
      <c r="AI717" s="54" t="n">
        <v>3</v>
      </c>
      <c r="AJ717" s="54" t="n">
        <v>-3</v>
      </c>
      <c r="AK717" s="44" t="n"/>
      <c r="AL717" s="44" t="n"/>
      <c r="AM717" s="44" t="n"/>
      <c r="AN717" s="41" t="inlineStr">
        <is>
          <t>Sin valor unitario en SAP: la diferencia económica de este ítem no puede calcularse (dato faltante).</t>
        </is>
      </c>
      <c r="AO717" s="44" t="inlineStr">
        <is>
          <t>Mejor aproximación descartada: 2001218 CATETER IV N° 16 (similitud 0.34).</t>
        </is>
      </c>
    </row>
    <row r="718">
      <c r="A718" s="29" t="n"/>
      <c r="B718" s="29" t="inlineStr">
        <is>
          <t>Succinilcolina Amp x 2 ml</t>
        </is>
      </c>
      <c r="F718" s="29" t="inlineStr">
        <is>
          <t>1120</t>
        </is>
      </c>
      <c r="H718" s="29" t="inlineStr">
        <is>
          <t>C/U</t>
        </is>
      </c>
      <c r="I718" s="30" t="n">
        <v>0</v>
      </c>
      <c r="Q718" s="30" t="n">
        <v>1</v>
      </c>
      <c r="R718" s="30">
        <f>I718-Q718</f>
        <v/>
      </c>
      <c r="T718" s="29" t="inlineStr">
        <is>
          <t>Ítem del inventario físico de Avain sin código SAP en este centro. Se mantiene la línea sin código de material: la diferencia indica una cantidad a dar de alta en SAP.</t>
        </is>
      </c>
      <c r="U718" s="44" t="inlineStr">
        <is>
          <t>Inventario físico sin código SAP</t>
        </is>
      </c>
      <c r="V718" s="44" t="inlineStr">
        <is>
          <t>Sin clasificar en SAP</t>
        </is>
      </c>
      <c r="W718" s="44" t="inlineStr">
        <is>
          <t>Dentro del alcance</t>
        </is>
      </c>
      <c r="X718" s="45" t="inlineStr">
        <is>
          <t>Sin coincidencia</t>
        </is>
      </c>
      <c r="Y718" s="44" t="inlineStr">
        <is>
          <t>Sin correspondencia confirmada: hay aproximaciones en SAP, descartadas por presentación o evidencia débil</t>
        </is>
      </c>
      <c r="Z718" s="45" t="inlineStr">
        <is>
          <t>Alta de material en SAP (sin código)</t>
        </is>
      </c>
      <c r="AA718" s="44" t="inlineStr">
        <is>
          <t>MED170</t>
        </is>
      </c>
      <c r="AB718" s="44" t="inlineStr">
        <is>
          <t>Succinilcolina Amp x 2 ml</t>
        </is>
      </c>
      <c r="AC718" s="44" t="inlineStr">
        <is>
          <t>Sin coincidencia</t>
        </is>
      </c>
      <c r="AD718" s="44" t="inlineStr">
        <is>
          <t>No</t>
        </is>
      </c>
      <c r="AE718" s="44" t="n"/>
      <c r="AF718" s="44" t="inlineStr">
        <is>
          <t>No</t>
        </is>
      </c>
      <c r="AG718" s="44" t="n"/>
      <c r="AH718" s="54" t="n">
        <v>0</v>
      </c>
      <c r="AI718" s="54" t="n">
        <v>1</v>
      </c>
      <c r="AJ718" s="54" t="n">
        <v>-1</v>
      </c>
      <c r="AK718" s="44" t="n"/>
      <c r="AL718" s="44" t="n"/>
      <c r="AM718" s="44" t="n"/>
      <c r="AN718" s="41" t="inlineStr">
        <is>
          <t>Sin valor unitario en SAP: la diferencia económica de este ítem no puede calcularse (dato faltante).</t>
        </is>
      </c>
      <c r="AO718" s="44" t="inlineStr">
        <is>
          <t>Mejor aproximación descartada: 1000100 FUROSEMIDA AMPOLLA DE 20 MG/2ML (dosis coincide; similitud 0.42).</t>
        </is>
      </c>
    </row>
    <row r="719">
      <c r="A719" s="29" t="n"/>
      <c r="B719" s="29" t="inlineStr">
        <is>
          <t>Sujetador para tubo Endotraqueal</t>
        </is>
      </c>
      <c r="F719" s="29" t="inlineStr">
        <is>
          <t>1120</t>
        </is>
      </c>
      <c r="H719" s="29" t="inlineStr">
        <is>
          <t>C/U</t>
        </is>
      </c>
      <c r="I719" s="30" t="n">
        <v>0</v>
      </c>
      <c r="Q719" s="30" t="n">
        <v>9</v>
      </c>
      <c r="R719" s="30">
        <f>I719-Q719</f>
        <v/>
      </c>
      <c r="T719" s="29" t="inlineStr">
        <is>
          <t>Ítem del inventario físico de Avain sin código SAP en este centro. Se mantiene la línea sin código de material: la diferencia indica una cantidad a dar de alta en SAP.</t>
        </is>
      </c>
      <c r="U719" s="44" t="inlineStr">
        <is>
          <t>Inventario físico sin código SAP</t>
        </is>
      </c>
      <c r="V719" s="44" t="inlineStr">
        <is>
          <t>Sin clasificar en SAP</t>
        </is>
      </c>
      <c r="W719" s="44" t="inlineStr">
        <is>
          <t>Dentro del alcance</t>
        </is>
      </c>
      <c r="X719" s="45" t="inlineStr">
        <is>
          <t>Sin coincidencia</t>
        </is>
      </c>
      <c r="Y719" s="44" t="inlineStr">
        <is>
          <t>Sin correspondencia confirmada: hay aproximaciones en SAP, descartadas por presentación o evidencia débil</t>
        </is>
      </c>
      <c r="Z719" s="45" t="inlineStr">
        <is>
          <t>Alta de material en SAP (sin código)</t>
        </is>
      </c>
      <c r="AA719" s="44" t="inlineStr">
        <is>
          <t>DESC288</t>
        </is>
      </c>
      <c r="AB719" s="44" t="inlineStr">
        <is>
          <t>Sujetador para tubo Endotraqueal</t>
        </is>
      </c>
      <c r="AC719" s="44" t="inlineStr">
        <is>
          <t>Sin coincidencia</t>
        </is>
      </c>
      <c r="AD719" s="44" t="inlineStr">
        <is>
          <t>No</t>
        </is>
      </c>
      <c r="AE719" s="44" t="n"/>
      <c r="AF719" s="44" t="inlineStr">
        <is>
          <t>No</t>
        </is>
      </c>
      <c r="AG719" s="44" t="n"/>
      <c r="AH719" s="54" t="n">
        <v>0</v>
      </c>
      <c r="AI719" s="54" t="n">
        <v>9</v>
      </c>
      <c r="AJ719" s="54" t="n">
        <v>-9</v>
      </c>
      <c r="AK719" s="44" t="n"/>
      <c r="AL719" s="44" t="n"/>
      <c r="AM719" s="44" t="n"/>
      <c r="AN719" s="41" t="inlineStr">
        <is>
          <t>Sin valor unitario en SAP: la diferencia económica de este ítem no puede calcularse (dato faltante).</t>
        </is>
      </c>
      <c r="AO719" s="44" t="inlineStr">
        <is>
          <t>Mejor aproximación descartada: 2000484 SUJETADOR C/VELCRO LARGO (similitud 0.34).</t>
        </is>
      </c>
    </row>
    <row r="720">
      <c r="A720" s="29" t="n"/>
      <c r="B720" s="29" t="inlineStr">
        <is>
          <t>Sutura Mononylon 4-0</t>
        </is>
      </c>
      <c r="F720" s="29" t="inlineStr">
        <is>
          <t>1120</t>
        </is>
      </c>
      <c r="H720" s="29" t="inlineStr">
        <is>
          <t>C/U</t>
        </is>
      </c>
      <c r="I720" s="30" t="n">
        <v>0</v>
      </c>
      <c r="Q720" s="30" t="n">
        <v>7</v>
      </c>
      <c r="R720" s="30">
        <f>I720-Q720</f>
        <v/>
      </c>
      <c r="T720" s="29" t="inlineStr">
        <is>
          <t>Ítem del inventario físico de Avain sin código SAP en este centro. Se mantiene la línea sin código de material: la diferencia indica una cantidad a dar de alta en SAP.</t>
        </is>
      </c>
      <c r="U720" s="44" t="inlineStr">
        <is>
          <t>Inventario físico sin código SAP</t>
        </is>
      </c>
      <c r="V720" s="44" t="inlineStr">
        <is>
          <t>Sin clasificar en SAP</t>
        </is>
      </c>
      <c r="W720" s="44" t="inlineStr">
        <is>
          <t>Dentro del alcance</t>
        </is>
      </c>
      <c r="X720" s="45" t="inlineStr">
        <is>
          <t>Sin coincidencia</t>
        </is>
      </c>
      <c r="Y720" s="44" t="inlineStr">
        <is>
          <t>Sin correspondencia confirmada: hay aproximaciones en SAP, descartadas por presentación o evidencia débil</t>
        </is>
      </c>
      <c r="Z720" s="45" t="inlineStr">
        <is>
          <t>Alta de material en SAP (sin código)</t>
        </is>
      </c>
      <c r="AA720" s="44" t="inlineStr">
        <is>
          <t>DESC122</t>
        </is>
      </c>
      <c r="AB720" s="44" t="inlineStr">
        <is>
          <t>Sutura Mononylon 4-0</t>
        </is>
      </c>
      <c r="AC720" s="44" t="inlineStr">
        <is>
          <t>Sin coincidencia</t>
        </is>
      </c>
      <c r="AD720" s="44" t="inlineStr">
        <is>
          <t>No</t>
        </is>
      </c>
      <c r="AE720" s="44" t="n"/>
      <c r="AF720" s="44" t="inlineStr">
        <is>
          <t>No</t>
        </is>
      </c>
      <c r="AG720" s="44" t="n"/>
      <c r="AH720" s="54" t="n">
        <v>0</v>
      </c>
      <c r="AI720" s="54" t="n">
        <v>7</v>
      </c>
      <c r="AJ720" s="54" t="n">
        <v>-7</v>
      </c>
      <c r="AK720" s="44" t="n"/>
      <c r="AL720" s="44" t="n"/>
      <c r="AM720" s="44" t="n"/>
      <c r="AN720" s="41" t="inlineStr">
        <is>
          <t>Sin valor unitario en SAP: la diferencia económica de este ítem no puede calcularse (dato faltante).</t>
        </is>
      </c>
      <c r="AO720" s="44" t="inlineStr">
        <is>
          <t>Mejor aproximación descartada: 2001232 HILO DE SUTURA SUPRALON 4 (similitud 0.41).</t>
        </is>
      </c>
    </row>
    <row r="721">
      <c r="A721" s="29" t="n"/>
      <c r="B721" s="29" t="inlineStr">
        <is>
          <t>Sutura Mononylon 5-0</t>
        </is>
      </c>
      <c r="F721" s="29" t="inlineStr">
        <is>
          <t>1120</t>
        </is>
      </c>
      <c r="H721" s="29" t="inlineStr">
        <is>
          <t>C/U</t>
        </is>
      </c>
      <c r="I721" s="30" t="n">
        <v>0</v>
      </c>
      <c r="Q721" s="30" t="n">
        <v>1</v>
      </c>
      <c r="R721" s="30">
        <f>I721-Q721</f>
        <v/>
      </c>
      <c r="T721" s="29" t="inlineStr">
        <is>
          <t>Ítem del inventario físico de Avain sin código SAP en este centro. Se mantiene la línea sin código de material: la diferencia indica una cantidad a dar de alta en SAP.</t>
        </is>
      </c>
      <c r="U721" s="44" t="inlineStr">
        <is>
          <t>Inventario físico sin código SAP</t>
        </is>
      </c>
      <c r="V721" s="44" t="inlineStr">
        <is>
          <t>Sin clasificar en SAP</t>
        </is>
      </c>
      <c r="W721" s="44" t="inlineStr">
        <is>
          <t>Dentro del alcance</t>
        </is>
      </c>
      <c r="X721" s="45" t="inlineStr">
        <is>
          <t>Sin coincidencia</t>
        </is>
      </c>
      <c r="Y721" s="44" t="inlineStr">
        <is>
          <t>Sin correspondencia confirmada: hay aproximaciones en SAP, descartadas por presentación o evidencia débil</t>
        </is>
      </c>
      <c r="Z721" s="45" t="inlineStr">
        <is>
          <t>Alta de material en SAP (sin código)</t>
        </is>
      </c>
      <c r="AA721" s="44" t="inlineStr">
        <is>
          <t>DESC123</t>
        </is>
      </c>
      <c r="AB721" s="44" t="inlineStr">
        <is>
          <t>Sutura Mononylon 5-0</t>
        </is>
      </c>
      <c r="AC721" s="44" t="inlineStr">
        <is>
          <t>Sin coincidencia</t>
        </is>
      </c>
      <c r="AD721" s="44" t="inlineStr">
        <is>
          <t>No</t>
        </is>
      </c>
      <c r="AE721" s="44" t="n"/>
      <c r="AF721" s="44" t="inlineStr">
        <is>
          <t>No</t>
        </is>
      </c>
      <c r="AG721" s="44" t="n"/>
      <c r="AH721" s="54" t="n">
        <v>0</v>
      </c>
      <c r="AI721" s="54" t="n">
        <v>1</v>
      </c>
      <c r="AJ721" s="54" t="n">
        <v>-1</v>
      </c>
      <c r="AK721" s="44" t="n"/>
      <c r="AL721" s="44" t="n"/>
      <c r="AM721" s="44" t="n"/>
      <c r="AN721" s="41" t="inlineStr">
        <is>
          <t>Sin valor unitario en SAP: la diferencia económica de este ítem no puede calcularse (dato faltante).</t>
        </is>
      </c>
      <c r="AO721" s="44" t="inlineStr">
        <is>
          <t>Mejor aproximación descartada: 2001233 HILO DE SUTURA SUPRALON 5 (similitud 0.40).</t>
        </is>
      </c>
    </row>
    <row r="722">
      <c r="A722" s="29" t="n"/>
      <c r="B722" s="29" t="inlineStr">
        <is>
          <t>Sutura Prolene 4-0</t>
        </is>
      </c>
      <c r="F722" s="29" t="inlineStr">
        <is>
          <t>1120</t>
        </is>
      </c>
      <c r="H722" s="29" t="inlineStr">
        <is>
          <t>C/U</t>
        </is>
      </c>
      <c r="I722" s="30" t="n">
        <v>0</v>
      </c>
      <c r="Q722" s="30" t="n">
        <v>7</v>
      </c>
      <c r="R722" s="30">
        <f>I722-Q722</f>
        <v/>
      </c>
      <c r="T722" s="29" t="inlineStr">
        <is>
          <t>Ítem del inventario físico de Avain sin código SAP en este centro. Se mantiene la línea sin código de material: la diferencia indica una cantidad a dar de alta en SAP.</t>
        </is>
      </c>
      <c r="U722" s="44" t="inlineStr">
        <is>
          <t>Inventario físico sin código SAP</t>
        </is>
      </c>
      <c r="V722" s="44" t="inlineStr">
        <is>
          <t>Sin clasificar en SAP</t>
        </is>
      </c>
      <c r="W722" s="44" t="inlineStr">
        <is>
          <t>Dentro del alcance</t>
        </is>
      </c>
      <c r="X722" s="45" t="inlineStr">
        <is>
          <t>Sin coincidencia</t>
        </is>
      </c>
      <c r="Y722" s="44" t="inlineStr">
        <is>
          <t>Sin correspondencia confirmada: hay aproximaciones en SAP, descartadas por presentación o evidencia débil</t>
        </is>
      </c>
      <c r="Z722" s="45" t="inlineStr">
        <is>
          <t>Alta de material en SAP (sin código)</t>
        </is>
      </c>
      <c r="AA722" s="44" t="inlineStr">
        <is>
          <t>DESC125</t>
        </is>
      </c>
      <c r="AB722" s="44" t="inlineStr">
        <is>
          <t>Sutura Prolene 4-0</t>
        </is>
      </c>
      <c r="AC722" s="44" t="inlineStr">
        <is>
          <t>Sin coincidencia</t>
        </is>
      </c>
      <c r="AD722" s="44" t="inlineStr">
        <is>
          <t>No</t>
        </is>
      </c>
      <c r="AE722" s="44" t="n"/>
      <c r="AF722" s="44" t="inlineStr">
        <is>
          <t>No</t>
        </is>
      </c>
      <c r="AG722" s="44" t="n"/>
      <c r="AH722" s="54" t="n">
        <v>0</v>
      </c>
      <c r="AI722" s="54" t="n">
        <v>7</v>
      </c>
      <c r="AJ722" s="54" t="n">
        <v>-7</v>
      </c>
      <c r="AK722" s="44" t="n"/>
      <c r="AL722" s="44" t="n"/>
      <c r="AM722" s="44" t="n"/>
      <c r="AN722" s="41" t="inlineStr">
        <is>
          <t>Sin valor unitario en SAP: la diferencia económica de este ítem no puede calcularse (dato faltante).</t>
        </is>
      </c>
      <c r="AO722" s="44" t="inlineStr">
        <is>
          <t>Mejor aproximación descartada: 2001232 HILO DE SUTURA SUPRALON 4 (similitud 0.43).</t>
        </is>
      </c>
    </row>
    <row r="723">
      <c r="A723" s="29" t="n"/>
      <c r="B723" s="29" t="inlineStr">
        <is>
          <t>Sutura Prolene 5-0</t>
        </is>
      </c>
      <c r="F723" s="29" t="inlineStr">
        <is>
          <t>1120</t>
        </is>
      </c>
      <c r="H723" s="29" t="inlineStr">
        <is>
          <t>C/U</t>
        </is>
      </c>
      <c r="I723" s="30" t="n">
        <v>0</v>
      </c>
      <c r="Q723" s="30" t="n">
        <v>1</v>
      </c>
      <c r="R723" s="30">
        <f>I723-Q723</f>
        <v/>
      </c>
      <c r="T723" s="29" t="inlineStr">
        <is>
          <t>Ítem del inventario físico de Avain sin código SAP en este centro. Se mantiene la línea sin código de material: la diferencia indica una cantidad a dar de alta en SAP.</t>
        </is>
      </c>
      <c r="U723" s="44" t="inlineStr">
        <is>
          <t>Inventario físico sin código SAP</t>
        </is>
      </c>
      <c r="V723" s="44" t="inlineStr">
        <is>
          <t>Sin clasificar en SAP</t>
        </is>
      </c>
      <c r="W723" s="44" t="inlineStr">
        <is>
          <t>Dentro del alcance</t>
        </is>
      </c>
      <c r="X723" s="45" t="inlineStr">
        <is>
          <t>Sin coincidencia</t>
        </is>
      </c>
      <c r="Y723" s="44" t="inlineStr">
        <is>
          <t>Sin correspondencia confirmada: hay aproximaciones en SAP, descartadas por presentación o evidencia débil</t>
        </is>
      </c>
      <c r="Z723" s="45" t="inlineStr">
        <is>
          <t>Alta de material en SAP (sin código)</t>
        </is>
      </c>
      <c r="AA723" s="44" t="inlineStr">
        <is>
          <t>DESC126</t>
        </is>
      </c>
      <c r="AB723" s="44" t="inlineStr">
        <is>
          <t>Sutura Prolene 5-0</t>
        </is>
      </c>
      <c r="AC723" s="44" t="inlineStr">
        <is>
          <t>Sin coincidencia</t>
        </is>
      </c>
      <c r="AD723" s="44" t="inlineStr">
        <is>
          <t>No</t>
        </is>
      </c>
      <c r="AE723" s="44" t="n"/>
      <c r="AF723" s="44" t="inlineStr">
        <is>
          <t>No</t>
        </is>
      </c>
      <c r="AG723" s="44" t="n"/>
      <c r="AH723" s="54" t="n">
        <v>0</v>
      </c>
      <c r="AI723" s="54" t="n">
        <v>1</v>
      </c>
      <c r="AJ723" s="54" t="n">
        <v>-1</v>
      </c>
      <c r="AK723" s="44" t="n"/>
      <c r="AL723" s="44" t="n"/>
      <c r="AM723" s="44" t="n"/>
      <c r="AN723" s="41" t="inlineStr">
        <is>
          <t>Sin valor unitario en SAP: la diferencia económica de este ítem no puede calcularse (dato faltante).</t>
        </is>
      </c>
      <c r="AO723" s="44" t="inlineStr">
        <is>
          <t>Mejor aproximación descartada: 2001233 HILO DE SUTURA SUPRALON 5 (similitud 0.42).</t>
        </is>
      </c>
    </row>
    <row r="724">
      <c r="A724" s="29" t="n"/>
      <c r="B724" s="29" t="inlineStr">
        <is>
          <t>Te vick sobre</t>
        </is>
      </c>
      <c r="F724" s="29" t="inlineStr">
        <is>
          <t>1120</t>
        </is>
      </c>
      <c r="H724" s="29" t="inlineStr">
        <is>
          <t>C/U</t>
        </is>
      </c>
      <c r="I724" s="30" t="n">
        <v>0</v>
      </c>
      <c r="Q724" s="30" t="n">
        <v>72</v>
      </c>
      <c r="R724" s="30">
        <f>I724-Q724</f>
        <v/>
      </c>
      <c r="T724" s="29" t="inlineStr">
        <is>
          <t>Ítem del inventario físico de Avain sin código SAP en este centro. Se mantiene la línea sin código de material: la diferencia indica una cantidad a dar de alta en SAP.</t>
        </is>
      </c>
      <c r="U724" s="44" t="inlineStr">
        <is>
          <t>Inventario físico sin código SAP</t>
        </is>
      </c>
      <c r="V724" s="44" t="inlineStr">
        <is>
          <t>Sin clasificar en SAP</t>
        </is>
      </c>
      <c r="W724" s="44" t="inlineStr">
        <is>
          <t>Dentro del alcance</t>
        </is>
      </c>
      <c r="X724" s="45" t="inlineStr">
        <is>
          <t>Sin coincidencia</t>
        </is>
      </c>
      <c r="Y724" s="44" t="inlineStr">
        <is>
          <t>Sin correspondencia confirmada: hay aproximaciones en SAP, descartadas por presentación o evidencia débil</t>
        </is>
      </c>
      <c r="Z724" s="45" t="inlineStr">
        <is>
          <t>Alta de material en SAP (sin código)</t>
        </is>
      </c>
      <c r="AA724" s="44" t="inlineStr">
        <is>
          <t>MED176</t>
        </is>
      </c>
      <c r="AB724" s="44" t="inlineStr">
        <is>
          <t>Te vick sobre</t>
        </is>
      </c>
      <c r="AC724" s="44" t="inlineStr">
        <is>
          <t>Sin coincidencia</t>
        </is>
      </c>
      <c r="AD724" s="44" t="inlineStr">
        <is>
          <t>No</t>
        </is>
      </c>
      <c r="AE724" s="44" t="n"/>
      <c r="AF724" s="44" t="inlineStr">
        <is>
          <t>No</t>
        </is>
      </c>
      <c r="AG724" s="44" t="n"/>
      <c r="AH724" s="54" t="n">
        <v>0</v>
      </c>
      <c r="AI724" s="54" t="n">
        <v>72</v>
      </c>
      <c r="AJ724" s="54" t="n">
        <v>-72</v>
      </c>
      <c r="AK724" s="44" t="n"/>
      <c r="AL724" s="44" t="n"/>
      <c r="AM724" s="44" t="n"/>
      <c r="AN724" s="41" t="inlineStr">
        <is>
          <t>Sin valor unitario en SAP: la diferencia económica de este ítem no puede calcularse (dato faltante).</t>
        </is>
      </c>
      <c r="AO724" s="44" t="inlineStr">
        <is>
          <t>Mejor aproximación descartada: 1000570 VICK VITAPIRENA (similitud 0.41).</t>
        </is>
      </c>
    </row>
    <row r="725">
      <c r="A725" s="29" t="n"/>
      <c r="B725" s="29" t="inlineStr">
        <is>
          <t>Termómetro digital</t>
        </is>
      </c>
      <c r="F725" s="29" t="inlineStr">
        <is>
          <t>1120</t>
        </is>
      </c>
      <c r="H725" s="29" t="inlineStr">
        <is>
          <t>C/U</t>
        </is>
      </c>
      <c r="I725" s="30" t="n">
        <v>0</v>
      </c>
      <c r="Q725" s="30" t="n">
        <v>3</v>
      </c>
      <c r="R725" s="30">
        <f>I725-Q725</f>
        <v/>
      </c>
      <c r="T725" s="29" t="inlineStr">
        <is>
          <t>Ítem del inventario físico de Avain sin código SAP en este centro. Se mantiene la línea sin código de material: la diferencia indica una cantidad a dar de alta en SAP.</t>
        </is>
      </c>
      <c r="U725" s="44" t="inlineStr">
        <is>
          <t>Inventario físico sin código SAP</t>
        </is>
      </c>
      <c r="V725" s="44" t="inlineStr">
        <is>
          <t>Sin clasificar en SAP</t>
        </is>
      </c>
      <c r="W725" s="44" t="inlineStr">
        <is>
          <t>Dentro del alcance</t>
        </is>
      </c>
      <c r="X725" s="45" t="inlineStr">
        <is>
          <t>Sin coincidencia</t>
        </is>
      </c>
      <c r="Y725" s="44" t="inlineStr">
        <is>
          <t>Pendiente de validación: el ítem está en el Master pero no tiene código SAP confirmado</t>
        </is>
      </c>
      <c r="Z725" s="45" t="inlineStr">
        <is>
          <t>Alta de material en SAP (sin código)</t>
        </is>
      </c>
      <c r="AA725" s="44" t="inlineStr">
        <is>
          <t>DESC138</t>
        </is>
      </c>
      <c r="AB725" s="44" t="inlineStr">
        <is>
          <t>Termómetro digital</t>
        </is>
      </c>
      <c r="AC725" s="44" t="inlineStr">
        <is>
          <t>Sin coincidencia</t>
        </is>
      </c>
      <c r="AD725" s="44" t="inlineStr">
        <is>
          <t>No</t>
        </is>
      </c>
      <c r="AE725" s="44" t="n"/>
      <c r="AF725" s="44" t="inlineStr">
        <is>
          <t>Sí</t>
        </is>
      </c>
      <c r="AG725" s="44" t="inlineStr">
        <is>
          <t>E-208</t>
        </is>
      </c>
      <c r="AH725" s="54" t="n">
        <v>0</v>
      </c>
      <c r="AI725" s="54" t="n">
        <v>3</v>
      </c>
      <c r="AJ725" s="54" t="n">
        <v>-3</v>
      </c>
      <c r="AK725" s="44" t="n"/>
      <c r="AL725" s="44" t="n"/>
      <c r="AM725" s="44" t="n"/>
      <c r="AN725" s="41" t="inlineStr">
        <is>
          <t>Sin valor unitario en SAP: la diferencia económica de este ítem no puede calcularse (dato faltante).</t>
        </is>
      </c>
      <c r="AO725" s="44" t="inlineStr">
        <is>
          <t>Homologado al master E-208, pero sus códigos SAP (2000037) no figuran en el stock SAP de este centro. Mejor aproximación descartada: 2000035 TENSIOMETRO ADULTO (similitud 0.15).</t>
        </is>
      </c>
    </row>
    <row r="726">
      <c r="A726" s="29" t="n"/>
      <c r="B726" s="29" t="inlineStr">
        <is>
          <t>Test Multidrogas</t>
        </is>
      </c>
      <c r="F726" s="29" t="inlineStr">
        <is>
          <t>1120</t>
        </is>
      </c>
      <c r="H726" s="29" t="inlineStr">
        <is>
          <t>C/U</t>
        </is>
      </c>
      <c r="I726" s="30" t="n">
        <v>0</v>
      </c>
      <c r="Q726" s="30" t="n">
        <v>19</v>
      </c>
      <c r="R726" s="30">
        <f>I726-Q726</f>
        <v/>
      </c>
      <c r="T726" s="29" t="inlineStr">
        <is>
          <t>Ítem del inventario físico de Avain sin código SAP en este centro. Se mantiene la línea sin código de material: la diferencia indica una cantidad a dar de alta en SAP.</t>
        </is>
      </c>
      <c r="U726" s="44" t="inlineStr">
        <is>
          <t>Inventario físico sin código SAP</t>
        </is>
      </c>
      <c r="V726" s="44" t="inlineStr">
        <is>
          <t>Sin clasificar en SAP</t>
        </is>
      </c>
      <c r="W726" s="44" t="inlineStr">
        <is>
          <t>Dentro del alcance</t>
        </is>
      </c>
      <c r="X726" s="45" t="inlineStr">
        <is>
          <t>Sin coincidencia</t>
        </is>
      </c>
      <c r="Y726" s="44" t="inlineStr">
        <is>
          <t>Sin correspondencia confirmada: hay aproximaciones en SAP, descartadas por presentación o evidencia débil</t>
        </is>
      </c>
      <c r="Z726" s="45" t="inlineStr">
        <is>
          <t>Alta de material en SAP (sin código)</t>
        </is>
      </c>
      <c r="AA726" s="44" t="inlineStr">
        <is>
          <t>DESC176</t>
        </is>
      </c>
      <c r="AB726" s="44" t="inlineStr">
        <is>
          <t>Test Multidrogas</t>
        </is>
      </c>
      <c r="AC726" s="44" t="inlineStr">
        <is>
          <t>Sin coincidencia</t>
        </is>
      </c>
      <c r="AD726" s="44" t="inlineStr">
        <is>
          <t>No</t>
        </is>
      </c>
      <c r="AE726" s="44" t="n"/>
      <c r="AF726" s="44" t="inlineStr">
        <is>
          <t>No</t>
        </is>
      </c>
      <c r="AG726" s="44" t="n"/>
      <c r="AH726" s="54" t="n">
        <v>0</v>
      </c>
      <c r="AI726" s="54" t="n">
        <v>19</v>
      </c>
      <c r="AJ726" s="54" t="n">
        <v>-19</v>
      </c>
      <c r="AK726" s="44" t="n"/>
      <c r="AL726" s="44" t="n"/>
      <c r="AM726" s="44" t="n"/>
      <c r="AN726" s="41" t="inlineStr">
        <is>
          <t>Sin valor unitario en SAP: la diferencia económica de este ítem no puede calcularse (dato faltante).</t>
        </is>
      </c>
      <c r="AO726" s="44" t="inlineStr">
        <is>
          <t>Mejor aproximación descartada: 3001350 GUANTE DE NITRILO TEJIDO (similitud 0.13).</t>
        </is>
      </c>
    </row>
    <row r="727">
      <c r="A727" s="29" t="n"/>
      <c r="B727" s="29" t="inlineStr">
        <is>
          <t>Trimebutina / Simeticona comp</t>
        </is>
      </c>
      <c r="F727" s="29" t="inlineStr">
        <is>
          <t>1120</t>
        </is>
      </c>
      <c r="H727" s="29" t="inlineStr">
        <is>
          <t>C/U</t>
        </is>
      </c>
      <c r="I727" s="30" t="n">
        <v>0</v>
      </c>
      <c r="Q727" s="30" t="n">
        <v>10</v>
      </c>
      <c r="R727" s="30">
        <f>I727-Q727</f>
        <v/>
      </c>
      <c r="T727" s="29" t="inlineStr">
        <is>
          <t>Ítem del inventario físico de Avain sin código SAP en este centro. Se mantiene la línea sin código de material: la diferencia indica una cantidad a dar de alta en SAP.</t>
        </is>
      </c>
      <c r="U727" s="44" t="inlineStr">
        <is>
          <t>Inventario físico sin código SAP</t>
        </is>
      </c>
      <c r="V727" s="44" t="inlineStr">
        <is>
          <t>Sin clasificar en SAP</t>
        </is>
      </c>
      <c r="W727" s="44" t="inlineStr">
        <is>
          <t>Dentro del alcance</t>
        </is>
      </c>
      <c r="X727" s="45" t="inlineStr">
        <is>
          <t>Sin coincidencia</t>
        </is>
      </c>
      <c r="Y727" s="44" t="inlineStr">
        <is>
          <t>Pendiente de validación: el ítem está en el Master pero no tiene código SAP confirmado</t>
        </is>
      </c>
      <c r="Z727" s="45" t="inlineStr">
        <is>
          <t>Alta de material en SAP (sin código)</t>
        </is>
      </c>
      <c r="AA727" s="44" t="inlineStr">
        <is>
          <t>DESC150</t>
        </is>
      </c>
      <c r="AB727" s="44" t="inlineStr">
        <is>
          <t>Trimebutina / Simeticona comp</t>
        </is>
      </c>
      <c r="AC727" s="44" t="inlineStr">
        <is>
          <t>Sin coincidencia</t>
        </is>
      </c>
      <c r="AD727" s="44" t="inlineStr">
        <is>
          <t>No</t>
        </is>
      </c>
      <c r="AE727" s="44" t="n"/>
      <c r="AF727" s="44" t="inlineStr">
        <is>
          <t>Sí</t>
        </is>
      </c>
      <c r="AG727" s="44" t="inlineStr">
        <is>
          <t>M08-011</t>
        </is>
      </c>
      <c r="AH727" s="54" t="n">
        <v>0</v>
      </c>
      <c r="AI727" s="54" t="n">
        <v>10</v>
      </c>
      <c r="AJ727" s="54" t="n">
        <v>-10</v>
      </c>
      <c r="AK727" s="44" t="n"/>
      <c r="AL727" s="44" t="n"/>
      <c r="AM727" s="44" t="n"/>
      <c r="AN727" s="41" t="inlineStr">
        <is>
          <t>Sin valor unitario en SAP: la diferencia económica de este ítem no puede calcularse (dato faltante).</t>
        </is>
      </c>
      <c r="AO727" s="44" t="inlineStr">
        <is>
          <t>Homologado al master M08-011, pero sus códigos SAP (1001039) no figuran en el stock SAP de este centro. Mejor aproximación descartada: 1000182 METOCLOPRAMIDA COMPRIMIDO (similitud 0.29).</t>
        </is>
      </c>
    </row>
    <row r="728">
      <c r="A728" s="29" t="n"/>
      <c r="B728" s="29" t="inlineStr">
        <is>
          <t>Tubo endotraqueal N6</t>
        </is>
      </c>
      <c r="F728" s="29" t="inlineStr">
        <is>
          <t>1120</t>
        </is>
      </c>
      <c r="H728" s="29" t="inlineStr">
        <is>
          <t>C/U</t>
        </is>
      </c>
      <c r="I728" s="30" t="n">
        <v>0</v>
      </c>
      <c r="Q728" s="30" t="n">
        <v>2</v>
      </c>
      <c r="R728" s="30">
        <f>I728-Q728</f>
        <v/>
      </c>
      <c r="T728" s="29" t="inlineStr">
        <is>
          <t>Ítem del inventario físico de Avain sin código SAP en este centro. Se mantiene la línea sin código de material: la diferencia indica una cantidad a dar de alta en SAP.</t>
        </is>
      </c>
      <c r="U728" s="44" t="inlineStr">
        <is>
          <t>Inventario físico sin código SAP</t>
        </is>
      </c>
      <c r="V728" s="44" t="inlineStr">
        <is>
          <t>Sin clasificar en SAP</t>
        </is>
      </c>
      <c r="W728" s="44" t="inlineStr">
        <is>
          <t>Dentro del alcance</t>
        </is>
      </c>
      <c r="X728" s="45" t="inlineStr">
        <is>
          <t>Sin coincidencia</t>
        </is>
      </c>
      <c r="Y728" s="44" t="inlineStr">
        <is>
          <t>Sin correspondencia confirmada: hay aproximaciones en SAP, descartadas por presentación o evidencia débil</t>
        </is>
      </c>
      <c r="Z728" s="45" t="inlineStr">
        <is>
          <t>Alta de material en SAP (sin código)</t>
        </is>
      </c>
      <c r="AA728" s="44" t="inlineStr">
        <is>
          <t>DESC153</t>
        </is>
      </c>
      <c r="AB728" s="44" t="inlineStr">
        <is>
          <t>Tubo endotraqueal N6</t>
        </is>
      </c>
      <c r="AC728" s="44" t="inlineStr">
        <is>
          <t>Sin coincidencia</t>
        </is>
      </c>
      <c r="AD728" s="44" t="inlineStr">
        <is>
          <t>No</t>
        </is>
      </c>
      <c r="AE728" s="44" t="n"/>
      <c r="AF728" s="44" t="inlineStr">
        <is>
          <t>No</t>
        </is>
      </c>
      <c r="AG728" s="44" t="n"/>
      <c r="AH728" s="54" t="n">
        <v>0</v>
      </c>
      <c r="AI728" s="54" t="n">
        <v>2</v>
      </c>
      <c r="AJ728" s="54" t="n">
        <v>-2</v>
      </c>
      <c r="AK728" s="44" t="n"/>
      <c r="AL728" s="44" t="n"/>
      <c r="AM728" s="44" t="n"/>
      <c r="AN728" s="41" t="inlineStr">
        <is>
          <t>Sin valor unitario en SAP: la diferencia económica de este ítem no puede calcularse (dato faltante).</t>
        </is>
      </c>
      <c r="AO728" s="44" t="inlineStr">
        <is>
          <t>Mejor aproximación descartada: 2000077 TUBO ENDOTRAQ Nº 7 C/BALON (similitud 0.35).</t>
        </is>
      </c>
    </row>
    <row r="729">
      <c r="A729" s="29" t="n"/>
      <c r="B729" s="29" t="inlineStr">
        <is>
          <t>Tubo endotraqueal N7</t>
        </is>
      </c>
      <c r="F729" s="29" t="inlineStr">
        <is>
          <t>1120</t>
        </is>
      </c>
      <c r="H729" s="29" t="inlineStr">
        <is>
          <t>C/U</t>
        </is>
      </c>
      <c r="I729" s="30" t="n">
        <v>0</v>
      </c>
      <c r="Q729" s="30" t="n">
        <v>4</v>
      </c>
      <c r="R729" s="30">
        <f>I729-Q729</f>
        <v/>
      </c>
      <c r="T729" s="29" t="inlineStr">
        <is>
          <t>Ítem del inventario físico de Avain sin código SAP en este centro. Se mantiene la línea sin código de material: la diferencia indica una cantidad a dar de alta en SAP.</t>
        </is>
      </c>
      <c r="U729" s="44" t="inlineStr">
        <is>
          <t>Inventario físico sin código SAP</t>
        </is>
      </c>
      <c r="V729" s="44" t="inlineStr">
        <is>
          <t>Sin clasificar en SAP</t>
        </is>
      </c>
      <c r="W729" s="44" t="inlineStr">
        <is>
          <t>Dentro del alcance</t>
        </is>
      </c>
      <c r="X729" s="45" t="inlineStr">
        <is>
          <t>Sin coincidencia</t>
        </is>
      </c>
      <c r="Y729" s="44" t="inlineStr">
        <is>
          <t>Sin correspondencia confirmada: hay aproximaciones en SAP, descartadas por presentación o evidencia débil</t>
        </is>
      </c>
      <c r="Z729" s="45" t="inlineStr">
        <is>
          <t>Alta de material en SAP (sin código)</t>
        </is>
      </c>
      <c r="AA729" s="44" t="inlineStr">
        <is>
          <t>DESC155</t>
        </is>
      </c>
      <c r="AB729" s="44" t="inlineStr">
        <is>
          <t>Tubo endotraqueal N7</t>
        </is>
      </c>
      <c r="AC729" s="44" t="inlineStr">
        <is>
          <t>Sin coincidencia</t>
        </is>
      </c>
      <c r="AD729" s="44" t="inlineStr">
        <is>
          <t>No</t>
        </is>
      </c>
      <c r="AE729" s="44" t="n"/>
      <c r="AF729" s="44" t="inlineStr">
        <is>
          <t>No</t>
        </is>
      </c>
      <c r="AG729" s="44" t="n"/>
      <c r="AH729" s="54" t="n">
        <v>0</v>
      </c>
      <c r="AI729" s="54" t="n">
        <v>4</v>
      </c>
      <c r="AJ729" s="54" t="n">
        <v>-4</v>
      </c>
      <c r="AK729" s="44" t="n"/>
      <c r="AL729" s="44" t="n"/>
      <c r="AM729" s="44" t="n"/>
      <c r="AN729" s="41" t="inlineStr">
        <is>
          <t>Sin valor unitario en SAP: la diferencia económica de este ítem no puede calcularse (dato faltante).</t>
        </is>
      </c>
      <c r="AO729" s="44" t="inlineStr">
        <is>
          <t>Mejor aproximación descartada: 2000077 TUBO ENDOTRAQ Nº 7 C/BALON (similitud 0.35).</t>
        </is>
      </c>
    </row>
    <row r="730">
      <c r="A730" s="29" t="n"/>
      <c r="B730" s="29" t="inlineStr">
        <is>
          <t>Tubo endotraqueal N8</t>
        </is>
      </c>
      <c r="F730" s="29" t="inlineStr">
        <is>
          <t>1120</t>
        </is>
      </c>
      <c r="H730" s="29" t="inlineStr">
        <is>
          <t>C/U</t>
        </is>
      </c>
      <c r="I730" s="30" t="n">
        <v>0</v>
      </c>
      <c r="Q730" s="30" t="n">
        <v>7</v>
      </c>
      <c r="R730" s="30">
        <f>I730-Q730</f>
        <v/>
      </c>
      <c r="T730" s="29" t="inlineStr">
        <is>
          <t>Ítem del inventario físico de Avain sin código SAP en este centro. Se mantiene la línea sin código de material: la diferencia indica una cantidad a dar de alta en SAP.</t>
        </is>
      </c>
      <c r="U730" s="44" t="inlineStr">
        <is>
          <t>Inventario físico sin código SAP</t>
        </is>
      </c>
      <c r="V730" s="44" t="inlineStr">
        <is>
          <t>Sin clasificar en SAP</t>
        </is>
      </c>
      <c r="W730" s="44" t="inlineStr">
        <is>
          <t>Dentro del alcance</t>
        </is>
      </c>
      <c r="X730" s="45" t="inlineStr">
        <is>
          <t>Sin coincidencia</t>
        </is>
      </c>
      <c r="Y730" s="44" t="inlineStr">
        <is>
          <t>Sin correspondencia confirmada: hay aproximaciones en SAP, descartadas por presentación o evidencia débil</t>
        </is>
      </c>
      <c r="Z730" s="45" t="inlineStr">
        <is>
          <t>Alta de material en SAP (sin código)</t>
        </is>
      </c>
      <c r="AA730" s="44" t="inlineStr">
        <is>
          <t>DESC157</t>
        </is>
      </c>
      <c r="AB730" s="44" t="inlineStr">
        <is>
          <t>Tubo endotraqueal N8</t>
        </is>
      </c>
      <c r="AC730" s="44" t="inlineStr">
        <is>
          <t>Sin coincidencia</t>
        </is>
      </c>
      <c r="AD730" s="44" t="inlineStr">
        <is>
          <t>No</t>
        </is>
      </c>
      <c r="AE730" s="44" t="n"/>
      <c r="AF730" s="44" t="inlineStr">
        <is>
          <t>No</t>
        </is>
      </c>
      <c r="AG730" s="44" t="n"/>
      <c r="AH730" s="54" t="n">
        <v>0</v>
      </c>
      <c r="AI730" s="54" t="n">
        <v>7</v>
      </c>
      <c r="AJ730" s="54" t="n">
        <v>-7</v>
      </c>
      <c r="AK730" s="44" t="n"/>
      <c r="AL730" s="44" t="n"/>
      <c r="AM730" s="44" t="n"/>
      <c r="AN730" s="41" t="inlineStr">
        <is>
          <t>Sin valor unitario en SAP: la diferencia económica de este ítem no puede calcularse (dato faltante).</t>
        </is>
      </c>
      <c r="AO730" s="44" t="inlineStr">
        <is>
          <t>Mejor aproximación descartada: 2000077 TUBO ENDOTRAQ Nº 7 C/BALON (similitud 0.35).</t>
        </is>
      </c>
    </row>
    <row r="731">
      <c r="A731" s="29" t="n"/>
      <c r="B731" s="29" t="inlineStr">
        <is>
          <t>Tubo endotraqueal N8.5</t>
        </is>
      </c>
      <c r="F731" s="29" t="inlineStr">
        <is>
          <t>1120</t>
        </is>
      </c>
      <c r="H731" s="29" t="inlineStr">
        <is>
          <t>C/U</t>
        </is>
      </c>
      <c r="I731" s="30" t="n">
        <v>0</v>
      </c>
      <c r="Q731" s="30" t="n">
        <v>13</v>
      </c>
      <c r="R731" s="30">
        <f>I731-Q731</f>
        <v/>
      </c>
      <c r="T731" s="29" t="inlineStr">
        <is>
          <t>Ítem del inventario físico de Avain sin código SAP en este centro. Se mantiene la línea sin código de material: la diferencia indica una cantidad a dar de alta en SAP.</t>
        </is>
      </c>
      <c r="U731" s="44" t="inlineStr">
        <is>
          <t>Inventario físico sin código SAP</t>
        </is>
      </c>
      <c r="V731" s="44" t="inlineStr">
        <is>
          <t>Sin clasificar en SAP</t>
        </is>
      </c>
      <c r="W731" s="44" t="inlineStr">
        <is>
          <t>Dentro del alcance</t>
        </is>
      </c>
      <c r="X731" s="45" t="inlineStr">
        <is>
          <t>Sin coincidencia</t>
        </is>
      </c>
      <c r="Y731" s="44" t="inlineStr">
        <is>
          <t>Sin correspondencia confirmada: hay aproximaciones en SAP, descartadas por presentación o evidencia débil</t>
        </is>
      </c>
      <c r="Z731" s="45" t="inlineStr">
        <is>
          <t>Alta de material en SAP (sin código)</t>
        </is>
      </c>
      <c r="AA731" s="44" t="inlineStr">
        <is>
          <t>DESC158</t>
        </is>
      </c>
      <c r="AB731" s="44" t="inlineStr">
        <is>
          <t>Tubo endotraqueal N8.5</t>
        </is>
      </c>
      <c r="AC731" s="44" t="inlineStr">
        <is>
          <t>Sin coincidencia</t>
        </is>
      </c>
      <c r="AD731" s="44" t="inlineStr">
        <is>
          <t>No</t>
        </is>
      </c>
      <c r="AE731" s="44" t="n"/>
      <c r="AF731" s="44" t="inlineStr">
        <is>
          <t>No</t>
        </is>
      </c>
      <c r="AG731" s="44" t="n"/>
      <c r="AH731" s="54" t="n">
        <v>0</v>
      </c>
      <c r="AI731" s="54" t="n">
        <v>13</v>
      </c>
      <c r="AJ731" s="54" t="n">
        <v>-13</v>
      </c>
      <c r="AK731" s="44" t="n"/>
      <c r="AL731" s="44" t="n"/>
      <c r="AM731" s="44" t="n"/>
      <c r="AN731" s="41" t="inlineStr">
        <is>
          <t>Sin valor unitario en SAP: la diferencia económica de este ítem no puede calcularse (dato faltante).</t>
        </is>
      </c>
      <c r="AO731" s="44" t="inlineStr">
        <is>
          <t>Mejor aproximación descartada: 2000020 TUBO ENDOTRAQ N° 8.5 C/BALON (similitud 0.35).</t>
        </is>
      </c>
    </row>
    <row r="732">
      <c r="A732" s="32" t="n"/>
      <c r="B732" s="32" t="inlineStr">
        <is>
          <t>TOTAL — Stock SAP + inventario físico sin código SAP</t>
        </is>
      </c>
      <c r="C732" s="32" t="n"/>
      <c r="D732" s="32" t="n"/>
      <c r="E732" s="32" t="n"/>
      <c r="F732" s="32" t="n"/>
      <c r="G732" s="32" t="n"/>
      <c r="H732" s="32" t="n"/>
      <c r="I732" s="33">
        <f>SUM(I2:I731)</f>
        <v/>
      </c>
      <c r="J732" s="32" t="n"/>
      <c r="K732" s="32" t="n"/>
      <c r="L732" s="32" t="n"/>
      <c r="M732" s="34">
        <f>SUM(M2:M679)</f>
        <v/>
      </c>
      <c r="N732" s="32" t="n"/>
      <c r="O732" s="32" t="n"/>
      <c r="P732" s="32" t="n"/>
      <c r="Q732" s="33">
        <f>SUM(Q2:Q731)</f>
        <v/>
      </c>
      <c r="R732" s="33">
        <f>I732-Q732</f>
        <v/>
      </c>
      <c r="S732" s="34">
        <f>SUM(S2:S731)</f>
        <v/>
      </c>
      <c r="T732" s="32" t="n"/>
      <c r="U732" s="32" t="inlineStr">
        <is>
          <t>TOTAL</t>
        </is>
      </c>
      <c r="V732" s="32" t="n"/>
      <c r="W732" s="32" t="n"/>
      <c r="X732" s="32" t="n"/>
      <c r="Y732" s="32" t="n"/>
      <c r="Z732" s="32" t="n"/>
      <c r="AA732" s="32" t="n"/>
      <c r="AB732" s="32" t="n"/>
      <c r="AC732" s="32" t="n"/>
      <c r="AD732" s="32" t="n"/>
      <c r="AE732" s="32" t="n"/>
      <c r="AF732" s="32" t="n"/>
      <c r="AG732" s="32" t="n"/>
      <c r="AH732" s="32" t="n"/>
      <c r="AI732" s="32" t="n"/>
      <c r="AJ732" s="32" t="n"/>
      <c r="AK732" s="32" t="n"/>
      <c r="AL732" s="34">
        <f>SUM(AL2:AL731)</f>
        <v/>
      </c>
      <c r="AM732" s="32" t="n"/>
      <c r="AN732" s="32" t="n"/>
      <c r="AO732" s="32" t="n"/>
    </row>
  </sheetData>
  <autoFilter ref="A1:AO731"/>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O2075"/>
  <sheetViews>
    <sheetView workbookViewId="0">
      <pane xSplit="2" ySplit="1" topLeftCell="C2" activePane="bottomRight" state="frozen"/>
      <selection pane="topRight"/>
      <selection pane="bottomLeft"/>
      <selection pane="bottomRight" activeCell="A1" sqref="A1"/>
    </sheetView>
  </sheetViews>
  <sheetFormatPr baseColWidth="10" defaultColWidth="8.7265625" defaultRowHeight="12.5"/>
  <cols>
    <col width="10" bestFit="1" customWidth="1" style="13" min="1" max="1"/>
    <col width="42" bestFit="1" customWidth="1" style="13" min="2" max="2"/>
    <col width="12" bestFit="1" customWidth="1" style="13" min="3" max="3"/>
    <col width="6" bestFit="1" customWidth="1" style="13" min="4" max="4"/>
    <col width="15" bestFit="1" customWidth="1" style="13" min="5" max="5"/>
    <col width="8" bestFit="1" customWidth="1" style="13" min="6" max="6"/>
    <col width="9" bestFit="1" customWidth="1" style="13" min="7" max="7"/>
    <col width="13" bestFit="1" customWidth="1" style="13" min="8" max="8"/>
    <col width="19" bestFit="1" customWidth="1" style="13" min="9" max="9"/>
    <col width="15" bestFit="1" customWidth="1" style="13" min="10" max="10"/>
    <col width="8" bestFit="1" customWidth="1" style="13" min="11" max="11"/>
    <col width="16" bestFit="1" customWidth="1" style="13" min="12" max="12"/>
    <col width="19" bestFit="1" customWidth="1" style="13" min="13" max="13"/>
    <col width="10.453125" bestFit="1" customWidth="1" style="13" min="15" max="15"/>
    <col width="24" customWidth="1" style="13" min="21" max="21"/>
    <col width="16" customWidth="1" style="13" min="22" max="22"/>
    <col width="16" customWidth="1" style="13" min="23" max="23"/>
    <col width="18" customWidth="1" style="13" min="24" max="24"/>
    <col width="46" customWidth="1" style="13" min="25" max="25"/>
    <col width="22" customWidth="1" style="13" min="26" max="26"/>
    <col width="13" customWidth="1" style="13" min="27" max="27"/>
    <col width="40" customWidth="1" style="13" min="28" max="28"/>
    <col width="32" customWidth="1" style="13" min="29" max="29"/>
    <col width="11" customWidth="1" style="13" min="30" max="30"/>
    <col width="22" customWidth="1" style="13" min="31" max="31"/>
    <col width="12" customWidth="1" style="13" min="32" max="32"/>
    <col width="12" customWidth="1" style="13" min="33" max="33"/>
    <col width="15" customWidth="1" style="13" min="34" max="34"/>
    <col width="15" customWidth="1" style="13" min="35" max="35"/>
    <col width="15" customWidth="1" style="13" min="36" max="36"/>
    <col width="16" customWidth="1" style="13" min="37" max="37"/>
    <col width="17" customWidth="1" style="13" min="38" max="38"/>
    <col width="17" customWidth="1" style="13" min="39" max="39"/>
    <col width="60" customWidth="1" style="13" min="40" max="40"/>
    <col width="100" customWidth="1" style="13" min="41" max="41"/>
  </cols>
  <sheetData>
    <row r="1" ht="60" customHeight="1" s="13">
      <c r="A1" s="1" t="inlineStr">
        <is>
          <t>Material</t>
        </is>
      </c>
      <c r="B1" s="1" t="inlineStr">
        <is>
          <t>Texto breve de material</t>
        </is>
      </c>
      <c r="C1" s="1" t="inlineStr">
        <is>
          <t>Lote</t>
        </is>
      </c>
      <c r="D1" s="4" t="inlineStr">
        <is>
          <t>Grupo de artículos</t>
        </is>
      </c>
      <c r="E1" s="1" t="inlineStr">
        <is>
          <t>Tipo material</t>
        </is>
      </c>
      <c r="F1" s="1" t="inlineStr">
        <is>
          <t>Centro</t>
        </is>
      </c>
      <c r="G1" s="1" t="inlineStr">
        <is>
          <t>Almacén</t>
        </is>
      </c>
      <c r="H1" s="4" t="inlineStr">
        <is>
          <t>Unidad medida base</t>
        </is>
      </c>
      <c r="I1" s="1" t="inlineStr">
        <is>
          <t>Libre utilización</t>
        </is>
      </c>
      <c r="J1" s="1" t="inlineStr">
        <is>
          <t>Trans./Trasl.</t>
        </is>
      </c>
      <c r="K1" s="1" t="inlineStr">
        <is>
          <t>Moneda</t>
        </is>
      </c>
      <c r="L1" s="1" t="inlineStr">
        <is>
          <t>Valor tránsito</t>
        </is>
      </c>
      <c r="M1" s="1" t="inlineStr">
        <is>
          <t>Valor libre util.</t>
        </is>
      </c>
      <c r="N1" s="4" t="inlineStr">
        <is>
          <t>Cuenta</t>
        </is>
      </c>
      <c r="O1" s="4" t="inlineStr">
        <is>
          <t>%</t>
        </is>
      </c>
      <c r="P1" s="4" t="inlineStr">
        <is>
          <t>VU</t>
        </is>
      </c>
      <c r="Q1" s="9" t="inlineStr">
        <is>
          <t>Cantidad fisica(recuento)</t>
        </is>
      </c>
      <c r="R1" s="4" t="inlineStr">
        <is>
          <t>Diferencia Q</t>
        </is>
      </c>
      <c r="S1" s="10" t="inlineStr">
        <is>
          <t>Diferencia economica</t>
        </is>
      </c>
      <c r="T1" s="4" t="inlineStr">
        <is>
          <t>Comentarios</t>
        </is>
      </c>
      <c r="U1" s="28" t="inlineStr">
        <is>
          <t>Origen del registro</t>
        </is>
      </c>
      <c r="V1" s="28" t="inlineStr">
        <is>
          <t>Clasificación SAP</t>
        </is>
      </c>
      <c r="W1" s="28" t="inlineStr">
        <is>
          <t>Alcance del inventario físico</t>
        </is>
      </c>
      <c r="X1" s="28" t="inlineStr">
        <is>
          <t>Nivel de coincidencia SAP–Avain</t>
        </is>
      </c>
      <c r="Y1" s="28" t="inlineStr">
        <is>
          <t>Estado de homologación / validación</t>
        </is>
      </c>
      <c r="Z1" s="28" t="inlineStr">
        <is>
          <t>Acción en SAP</t>
        </is>
      </c>
      <c r="AA1" s="28" t="inlineStr">
        <is>
          <t>Código Avain</t>
        </is>
      </c>
      <c r="AB1" s="28" t="inlineStr">
        <is>
          <t>Nombre en inventario físico Avain</t>
        </is>
      </c>
      <c r="AC1" s="28" t="inlineStr">
        <is>
          <t>Método de cruce</t>
        </is>
      </c>
      <c r="AD1" s="28" t="inlineStr">
        <is>
          <t>¿Posible duplicidad SAP?</t>
        </is>
      </c>
      <c r="AE1" s="28" t="inlineStr">
        <is>
          <t>Códigos SAP posibles equivalentes</t>
        </is>
      </c>
      <c r="AF1" s="28" t="inlineStr">
        <is>
          <t>¿Informado en Master de Seba?</t>
        </is>
      </c>
      <c r="AG1" s="28" t="inlineStr">
        <is>
          <t>ID común (Master)</t>
        </is>
      </c>
      <c r="AH1" s="28" t="inlineStr">
        <is>
          <t>Cantidad SAP del material · UNIDADES</t>
        </is>
      </c>
      <c r="AI1" s="28" t="inlineStr">
        <is>
          <t>Inventario físico Avain del material · UNIDADES</t>
        </is>
      </c>
      <c r="AJ1" s="28" t="inlineStr">
        <is>
          <t>Diferencia del material (SAP − físico) · UNIDADES</t>
        </is>
      </c>
      <c r="AK1" s="28" t="inlineStr">
        <is>
          <t>VU promedio ponderado del material · IMPORTE $ por unidad</t>
        </is>
      </c>
      <c r="AL1" s="28" t="inlineStr">
        <is>
          <t>Diferencia económica del material · IMPORTE $</t>
        </is>
      </c>
      <c r="AM1" s="28" t="inlineStr">
        <is>
          <t>Valor del recuento físico (VU × cantidad física) · IMPORTE $</t>
        </is>
      </c>
      <c r="AN1" s="28" t="inlineStr">
        <is>
          <t>Alerta de valorización</t>
        </is>
      </c>
      <c r="AO1" s="28" t="inlineStr">
        <is>
          <t>Observaciones del cruce</t>
        </is>
      </c>
    </row>
    <row r="2">
      <c r="A2" s="5" t="inlineStr">
        <is>
          <t>2000158</t>
        </is>
      </c>
      <c r="B2" s="5" t="inlineStr">
        <is>
          <t>GUANTES DE EXAMINACIÓN TALLE M</t>
        </is>
      </c>
      <c r="C2" s="5" t="n"/>
      <c r="D2" s="5" t="inlineStr">
        <is>
          <t>033</t>
        </is>
      </c>
      <c r="E2" s="5" t="inlineStr">
        <is>
          <t>ZDES</t>
        </is>
      </c>
      <c r="F2" s="5" t="inlineStr">
        <is>
          <t>1060</t>
        </is>
      </c>
      <c r="G2" s="5" t="inlineStr">
        <is>
          <t>6022</t>
        </is>
      </c>
      <c r="H2" s="5" t="inlineStr">
        <is>
          <t>C/U</t>
        </is>
      </c>
      <c r="I2" s="6" t="n">
        <v>66400</v>
      </c>
      <c r="J2" s="6" t="n">
        <v>0</v>
      </c>
      <c r="K2" s="5" t="inlineStr">
        <is>
          <t>ARS</t>
        </is>
      </c>
      <c r="L2" s="48" t="n">
        <v>0</v>
      </c>
      <c r="M2" s="48" t="n">
        <v>2212385.94</v>
      </c>
      <c r="O2" s="11">
        <f>M2/SUM($M$2:$M$2023)</f>
        <v/>
      </c>
      <c r="P2" s="49">
        <f>IFERROR(M2/I2,0)</f>
        <v/>
      </c>
      <c r="Q2" s="50" t="n"/>
      <c r="R2" s="8">
        <f>I2-Q2</f>
        <v/>
      </c>
      <c r="S2" s="49">
        <f>$AK2*R2</f>
        <v/>
      </c>
      <c r="U2" s="39" t="inlineStr">
        <is>
          <t>Stock SAP</t>
        </is>
      </c>
      <c r="V2" s="39" t="inlineStr">
        <is>
          <t>Descartables</t>
        </is>
      </c>
      <c r="W2" s="39" t="inlineStr">
        <is>
          <t>Dentro del alcance</t>
        </is>
      </c>
      <c r="X2" s="39" t="n"/>
      <c r="Y2" s="39" t="inlineStr">
        <is>
          <t>Sin recuento físico en el inventario de Avain</t>
        </is>
      </c>
      <c r="Z2" s="40" t="inlineStr">
        <is>
          <t>Sin recuento físico</t>
        </is>
      </c>
      <c r="AA2" s="39" t="n"/>
      <c r="AB2" s="39" t="n"/>
      <c r="AC2" s="39" t="n"/>
      <c r="AD2" s="39" t="n"/>
      <c r="AE2" s="39" t="n"/>
      <c r="AF2" s="39" t="n"/>
      <c r="AG2" s="39" t="n"/>
      <c r="AH2" s="51" t="n">
        <v>83584</v>
      </c>
      <c r="AI2" s="51">
        <f>Q2</f>
        <v/>
      </c>
      <c r="AJ2" s="51">
        <f>$AH2-$AI2</f>
        <v/>
      </c>
      <c r="AK2" s="52" t="n">
        <v>33.31906537136294</v>
      </c>
      <c r="AL2" s="52">
        <f>$AJ2*$AK2</f>
        <v/>
      </c>
      <c r="AM2" s="52">
        <f>$AI2*$AK2</f>
        <v/>
      </c>
      <c r="AN2" s="39" t="n"/>
      <c r="AO2" s="39" t="inlineStr">
        <is>
          <t>El material ocupa 3 filas en la hoja 1060 NQN (lote/almacén). La cantidad SAP y la física de esta vista son el total del material.</t>
        </is>
      </c>
    </row>
    <row r="3">
      <c r="A3" s="5" t="inlineStr">
        <is>
          <t>2000027</t>
        </is>
      </c>
      <c r="B3" s="5" t="inlineStr">
        <is>
          <t>JERINGA DE 5 ML</t>
        </is>
      </c>
      <c r="C3" s="5" t="n"/>
      <c r="D3" s="5" t="inlineStr">
        <is>
          <t>033</t>
        </is>
      </c>
      <c r="E3" s="5" t="inlineStr">
        <is>
          <t>ZDES</t>
        </is>
      </c>
      <c r="F3" s="5" t="inlineStr">
        <is>
          <t>1060</t>
        </is>
      </c>
      <c r="G3" s="5" t="inlineStr">
        <is>
          <t>6022</t>
        </is>
      </c>
      <c r="H3" s="5" t="inlineStr">
        <is>
          <t>C/U</t>
        </is>
      </c>
      <c r="I3" s="6" t="n">
        <v>24900</v>
      </c>
      <c r="J3" s="6" t="n">
        <v>0</v>
      </c>
      <c r="K3" s="5" t="inlineStr">
        <is>
          <t>ARS</t>
        </is>
      </c>
      <c r="L3" s="48" t="n">
        <v>0</v>
      </c>
      <c r="M3" s="48" t="n">
        <v>483881.33</v>
      </c>
      <c r="O3" s="11">
        <f>M3/SUM($M$2:$M$2023)</f>
        <v/>
      </c>
      <c r="P3" s="49">
        <f>IFERROR(M3/I3,0)</f>
        <v/>
      </c>
      <c r="Q3" s="50" t="n">
        <v>830</v>
      </c>
      <c r="R3" s="8">
        <f>I3-Q3</f>
        <v/>
      </c>
      <c r="S3" s="49">
        <f>$AK3*R3</f>
        <v/>
      </c>
      <c r="U3" s="39" t="inlineStr">
        <is>
          <t>Stock SAP</t>
        </is>
      </c>
      <c r="V3" s="39" t="inlineStr">
        <is>
          <t>Descartables</t>
        </is>
      </c>
      <c r="W3" s="39" t="inlineStr">
        <is>
          <t>Dentro del alcance</t>
        </is>
      </c>
      <c r="X3" s="37" t="inlineStr">
        <is>
          <t>Alta</t>
        </is>
      </c>
      <c r="Y3" s="39" t="inlineStr">
        <is>
          <t>Homologado – confianza Alta</t>
        </is>
      </c>
      <c r="Z3" s="38" t="inlineStr">
        <is>
          <t>Dar de baja en SAP</t>
        </is>
      </c>
      <c r="AA3" s="39" t="inlineStr">
        <is>
          <t>254</t>
        </is>
      </c>
      <c r="AB3" s="39" t="inlineStr">
        <is>
          <t>JERINGAS 5 ML</t>
        </is>
      </c>
      <c r="AC3" s="39" t="inlineStr">
        <is>
          <t>Homologación por código Avain (master D-135)</t>
        </is>
      </c>
      <c r="AD3" s="39" t="inlineStr">
        <is>
          <t>No</t>
        </is>
      </c>
      <c r="AE3" s="39" t="n"/>
      <c r="AF3" s="39" t="inlineStr">
        <is>
          <t>Sí</t>
        </is>
      </c>
      <c r="AG3" s="39" t="inlineStr">
        <is>
          <t>D-135</t>
        </is>
      </c>
      <c r="AH3" s="51" t="n">
        <v>29110</v>
      </c>
      <c r="AI3" s="51">
        <f>Q3</f>
        <v/>
      </c>
      <c r="AJ3" s="51">
        <f>$AH3-$AI3</f>
        <v/>
      </c>
      <c r="AK3" s="52" t="n">
        <v>19.43298522844383</v>
      </c>
      <c r="AL3" s="52">
        <f>$AJ3*$AK3</f>
        <v/>
      </c>
      <c r="AM3" s="52">
        <f>$AI3*$AK3</f>
        <v/>
      </c>
      <c r="AN3" s="39" t="n"/>
      <c r="AO3" s="39" t="inlineStr">
        <is>
          <t>Homologación: confianza base Alta + confianza SAP Alta → Alta. El material ocupa 3 filas en la hoja 1060 NQN (lote/almacén). La cantidad SAP y la física de esta vista son el total del material.</t>
        </is>
      </c>
    </row>
    <row r="4">
      <c r="A4" s="5" t="inlineStr">
        <is>
          <t>2000157</t>
        </is>
      </c>
      <c r="B4" s="5" t="inlineStr">
        <is>
          <t>GUANTES DE EXAMINACIÓN TALLE L</t>
        </is>
      </c>
      <c r="C4" s="5" t="n"/>
      <c r="D4" s="5" t="inlineStr">
        <is>
          <t>033</t>
        </is>
      </c>
      <c r="E4" s="5" t="inlineStr">
        <is>
          <t>ZDES</t>
        </is>
      </c>
      <c r="F4" s="5" t="inlineStr">
        <is>
          <t>1060</t>
        </is>
      </c>
      <c r="G4" s="5" t="inlineStr">
        <is>
          <t>6022</t>
        </is>
      </c>
      <c r="H4" s="5" t="inlineStr">
        <is>
          <t>C/U</t>
        </is>
      </c>
      <c r="I4" s="6" t="n">
        <v>23000</v>
      </c>
      <c r="J4" s="6" t="n">
        <v>0</v>
      </c>
      <c r="K4" s="5" t="inlineStr">
        <is>
          <t>ARS</t>
        </is>
      </c>
      <c r="L4" s="48" t="n">
        <v>0</v>
      </c>
      <c r="M4" s="48" t="n">
        <v>884722.6</v>
      </c>
      <c r="O4" s="11">
        <f>M4/SUM($M$2:$M$2023)</f>
        <v/>
      </c>
      <c r="P4" s="49">
        <f>IFERROR(M4/I4,0)</f>
        <v/>
      </c>
      <c r="Q4" s="50" t="n"/>
      <c r="R4" s="8">
        <f>I4-Q4</f>
        <v/>
      </c>
      <c r="S4" s="49">
        <f>$AK4*R4</f>
        <v/>
      </c>
      <c r="U4" s="39" t="inlineStr">
        <is>
          <t>Stock SAP</t>
        </is>
      </c>
      <c r="V4" s="39" t="inlineStr">
        <is>
          <t>Descartables</t>
        </is>
      </c>
      <c r="W4" s="39" t="inlineStr">
        <is>
          <t>Dentro del alcance</t>
        </is>
      </c>
      <c r="X4" s="39" t="n"/>
      <c r="Y4" s="39" t="inlineStr">
        <is>
          <t>Sin recuento físico en el inventario de Avain</t>
        </is>
      </c>
      <c r="Z4" s="40" t="inlineStr">
        <is>
          <t>Sin recuento físico</t>
        </is>
      </c>
      <c r="AA4" s="39" t="n"/>
      <c r="AB4" s="39" t="n"/>
      <c r="AC4" s="39" t="n"/>
      <c r="AD4" s="39" t="n"/>
      <c r="AE4" s="39" t="n"/>
      <c r="AF4" s="39" t="n"/>
      <c r="AG4" s="39" t="n"/>
      <c r="AH4" s="51" t="n">
        <v>32150</v>
      </c>
      <c r="AI4" s="51">
        <f>Q4</f>
        <v/>
      </c>
      <c r="AJ4" s="51">
        <f>$AH4-$AI4</f>
        <v/>
      </c>
      <c r="AK4" s="52" t="n">
        <v>38.4662</v>
      </c>
      <c r="AL4" s="52">
        <f>$AJ4*$AK4</f>
        <v/>
      </c>
      <c r="AM4" s="52">
        <f>$AI4*$AK4</f>
        <v/>
      </c>
      <c r="AN4" s="39" t="n"/>
      <c r="AO4" s="39" t="inlineStr">
        <is>
          <t>El material ocupa 2 filas en la hoja 1060 NQN (lote/almacén). La cantidad SAP y la física de esta vista son el total del material.</t>
        </is>
      </c>
    </row>
    <row r="5">
      <c r="A5" s="5" t="inlineStr">
        <is>
          <t>2001249</t>
        </is>
      </c>
      <c r="B5" s="5" t="inlineStr">
        <is>
          <t>TIRAS REACTIVAS OPTIUM NEO H</t>
        </is>
      </c>
      <c r="C5" s="5" t="n"/>
      <c r="D5" s="5" t="inlineStr">
        <is>
          <t>033</t>
        </is>
      </c>
      <c r="E5" s="5" t="inlineStr">
        <is>
          <t>ZDES</t>
        </is>
      </c>
      <c r="F5" s="5" t="inlineStr">
        <is>
          <t>1060</t>
        </is>
      </c>
      <c r="G5" s="5" t="inlineStr">
        <is>
          <t>6021</t>
        </is>
      </c>
      <c r="H5" s="5" t="inlineStr">
        <is>
          <t>C/U</t>
        </is>
      </c>
      <c r="I5" s="6" t="n">
        <v>19847</v>
      </c>
      <c r="J5" s="6" t="n">
        <v>0</v>
      </c>
      <c r="K5" s="5" t="inlineStr">
        <is>
          <t>ARS</t>
        </is>
      </c>
      <c r="L5" s="48" t="n">
        <v>0</v>
      </c>
      <c r="M5" s="48" t="n">
        <v>8237927.37</v>
      </c>
      <c r="O5" s="11">
        <f>M5/SUM($M$2:$M$2023)</f>
        <v/>
      </c>
      <c r="P5" s="49">
        <f>IFERROR(M5/I5,0)</f>
        <v/>
      </c>
      <c r="Q5" s="50" t="n">
        <v>0</v>
      </c>
      <c r="R5" s="8">
        <f>I5-Q5</f>
        <v/>
      </c>
      <c r="S5" s="49">
        <f>$AK5*R5</f>
        <v/>
      </c>
      <c r="U5" s="39" t="inlineStr">
        <is>
          <t>Stock SAP</t>
        </is>
      </c>
      <c r="V5" s="39" t="inlineStr">
        <is>
          <t>Descartables</t>
        </is>
      </c>
      <c r="W5" s="39" t="inlineStr">
        <is>
          <t>Dentro del alcance</t>
        </is>
      </c>
      <c r="X5" s="42" t="inlineStr">
        <is>
          <t>Media</t>
        </is>
      </c>
      <c r="Y5" s="39" t="inlineStr">
        <is>
          <t>Homologado – confianza Media – pendiente de validación</t>
        </is>
      </c>
      <c r="Z5" s="38" t="inlineStr">
        <is>
          <t>Dar de baja en SAP</t>
        </is>
      </c>
      <c r="AA5" s="39" t="inlineStr">
        <is>
          <t>340; 385</t>
        </is>
      </c>
      <c r="AB5" s="39" t="inlineStr">
        <is>
          <t>TIRAS REACTIVAS HGT; TIRAS REACTIVAS OPTIUM NEO H (CAJA X 50)</t>
        </is>
      </c>
      <c r="AC5" s="39" t="inlineStr">
        <is>
          <t>Cruce por nomenclatura SAP; Homologación por código Avain (master D-170)</t>
        </is>
      </c>
      <c r="AD5" s="39" t="inlineStr">
        <is>
          <t>No</t>
        </is>
      </c>
      <c r="AE5" s="39" t="n"/>
      <c r="AF5" s="39" t="inlineStr">
        <is>
          <t>Sí</t>
        </is>
      </c>
      <c r="AG5" s="39" t="inlineStr">
        <is>
          <t>D-170</t>
        </is>
      </c>
      <c r="AH5" s="51" t="n">
        <v>25947</v>
      </c>
      <c r="AI5" s="51">
        <f>Q5</f>
        <v/>
      </c>
      <c r="AJ5" s="51">
        <f>$AH5-$AI5</f>
        <v/>
      </c>
      <c r="AK5" s="52" t="n">
        <v>415.0716668593672</v>
      </c>
      <c r="AL5" s="52">
        <f>$AJ5*$AK5</f>
        <v/>
      </c>
      <c r="AM5" s="52">
        <f>$AI5*$AK5</f>
        <v/>
      </c>
      <c r="AN5" s="39" t="n"/>
      <c r="AO5" s="39" t="inlineStr">
        <is>
          <t>Varias denominaciones del inventario físico corresponden a este material SAP (340 TIRAS REACTIVAS HGT; 385 TIRAS REACTIVAS OPTIUM NEO H (CAJA X 50)). Se sumaron las cantidades físicas. Homologación: confianza base Alta + confianza SAP Media → Media. Otros códigos SAP del master no están en el stock de este centro: 2001327, 2001422. Cruce por nomenclatura: similitud 0.88. El material ocupa 2 filas en la hoja 1060 NQN (lote/almacén). La cantidad SAP y la física de esta vista son el total del material.</t>
        </is>
      </c>
    </row>
    <row r="6">
      <c r="A6" s="5" t="inlineStr">
        <is>
          <t>2000952</t>
        </is>
      </c>
      <c r="B6" s="5" t="inlineStr">
        <is>
          <t>BOQUILLAS DESCARTABLE ALCOHOLIMETROS</t>
        </is>
      </c>
      <c r="C6" s="5" t="n"/>
      <c r="D6" s="5" t="inlineStr">
        <is>
          <t>033</t>
        </is>
      </c>
      <c r="E6" s="5" t="inlineStr">
        <is>
          <t>ZDES</t>
        </is>
      </c>
      <c r="F6" s="5" t="inlineStr">
        <is>
          <t>1060</t>
        </is>
      </c>
      <c r="G6" s="5" t="inlineStr">
        <is>
          <t>6010</t>
        </is>
      </c>
      <c r="H6" s="5" t="inlineStr">
        <is>
          <t>C/U</t>
        </is>
      </c>
      <c r="I6" s="6" t="n">
        <v>19000</v>
      </c>
      <c r="J6" s="6" t="n">
        <v>0</v>
      </c>
      <c r="K6" s="5" t="inlineStr">
        <is>
          <t>ARS</t>
        </is>
      </c>
      <c r="L6" s="48" t="n">
        <v>0</v>
      </c>
      <c r="M6" s="48" t="n">
        <v>2939123.71</v>
      </c>
      <c r="O6" s="11">
        <f>M6/SUM($M$2:$M$2023)</f>
        <v/>
      </c>
      <c r="P6" s="49">
        <f>IFERROR(M6/I6,0)</f>
        <v/>
      </c>
      <c r="Q6" s="50" t="n"/>
      <c r="R6" s="8">
        <f>I6-Q6</f>
        <v/>
      </c>
      <c r="S6" s="49">
        <f>$AK6*R6</f>
        <v/>
      </c>
      <c r="U6" s="39" t="inlineStr">
        <is>
          <t>Stock SAP</t>
        </is>
      </c>
      <c r="V6" s="39" t="inlineStr">
        <is>
          <t>Descartables</t>
        </is>
      </c>
      <c r="W6" s="39" t="inlineStr">
        <is>
          <t>Dentro del alcance</t>
        </is>
      </c>
      <c r="X6" s="39" t="n"/>
      <c r="Y6" s="39" t="inlineStr">
        <is>
          <t>Sin recuento físico en el inventario de Avain</t>
        </is>
      </c>
      <c r="Z6" s="40" t="inlineStr">
        <is>
          <t>Sin recuento físico</t>
        </is>
      </c>
      <c r="AA6" s="39" t="n"/>
      <c r="AB6" s="39" t="n"/>
      <c r="AC6" s="39" t="n"/>
      <c r="AD6" s="39" t="n"/>
      <c r="AE6" s="39" t="n"/>
      <c r="AF6" s="39" t="n"/>
      <c r="AG6" s="39" t="n"/>
      <c r="AH6" s="51" t="n">
        <v>19400</v>
      </c>
      <c r="AI6" s="51">
        <f>Q6</f>
        <v/>
      </c>
      <c r="AJ6" s="51">
        <f>$AH6-$AI6</f>
        <v/>
      </c>
      <c r="AK6" s="52" t="n">
        <v>154.6907216494845</v>
      </c>
      <c r="AL6" s="52">
        <f>$AJ6*$AK6</f>
        <v/>
      </c>
      <c r="AM6" s="52">
        <f>$AI6*$AK6</f>
        <v/>
      </c>
      <c r="AN6" s="39" t="n"/>
      <c r="AO6" s="39" t="inlineStr">
        <is>
          <t>El material ocupa 2 filas en la hoja 1060 NQN (lote/almacén). La cantidad SAP y la física de esta vista son el total del material.</t>
        </is>
      </c>
    </row>
    <row r="7">
      <c r="A7" s="5" t="inlineStr">
        <is>
          <t>2000058</t>
        </is>
      </c>
      <c r="B7" s="5" t="inlineStr">
        <is>
          <t>LANCETA ESTERIL</t>
        </is>
      </c>
      <c r="C7" s="5" t="n"/>
      <c r="D7" s="5" t="inlineStr">
        <is>
          <t>033</t>
        </is>
      </c>
      <c r="E7" s="5" t="inlineStr">
        <is>
          <t>ZDES</t>
        </is>
      </c>
      <c r="F7" s="5" t="inlineStr">
        <is>
          <t>1060</t>
        </is>
      </c>
      <c r="G7" s="5" t="inlineStr">
        <is>
          <t>6022</t>
        </is>
      </c>
      <c r="H7" s="5" t="inlineStr">
        <is>
          <t>C/U</t>
        </is>
      </c>
      <c r="I7" s="6" t="n">
        <v>18500</v>
      </c>
      <c r="J7" s="6" t="n">
        <v>0</v>
      </c>
      <c r="K7" s="5" t="inlineStr">
        <is>
          <t>ARS</t>
        </is>
      </c>
      <c r="L7" s="48" t="n">
        <v>0</v>
      </c>
      <c r="M7" s="48" t="n">
        <v>1716295.37</v>
      </c>
      <c r="O7" s="11">
        <f>M7/SUM($M$2:$M$2023)</f>
        <v/>
      </c>
      <c r="P7" s="49">
        <f>IFERROR(M7/I7,0)</f>
        <v/>
      </c>
      <c r="Q7" s="50" t="n">
        <v>300</v>
      </c>
      <c r="R7" s="8">
        <f>I7-Q7</f>
        <v/>
      </c>
      <c r="S7" s="49">
        <f>$AK7*R7</f>
        <v/>
      </c>
      <c r="U7" s="39" t="inlineStr">
        <is>
          <t>Stock SAP</t>
        </is>
      </c>
      <c r="V7" s="39" t="inlineStr">
        <is>
          <t>Descartables</t>
        </is>
      </c>
      <c r="W7" s="39" t="inlineStr">
        <is>
          <t>Dentro del alcance</t>
        </is>
      </c>
      <c r="X7" s="38" t="inlineStr">
        <is>
          <t>Baja</t>
        </is>
      </c>
      <c r="Y7" s="39" t="inlineStr">
        <is>
          <t>Homologado – confianza Baja – pendiente de validación</t>
        </is>
      </c>
      <c r="Z7" s="38" t="inlineStr">
        <is>
          <t>Dar de baja en SAP</t>
        </is>
      </c>
      <c r="AA7" s="39" t="inlineStr">
        <is>
          <t>527</t>
        </is>
      </c>
      <c r="AB7" s="39" t="inlineStr">
        <is>
          <t>LANCETAS</t>
        </is>
      </c>
      <c r="AC7" s="39" t="inlineStr">
        <is>
          <t>Homologación por nombre Avain (master D-171)</t>
        </is>
      </c>
      <c r="AD7" s="39" t="inlineStr">
        <is>
          <t>No</t>
        </is>
      </c>
      <c r="AE7" s="39" t="n"/>
      <c r="AF7" s="39" t="inlineStr">
        <is>
          <t>Sí</t>
        </is>
      </c>
      <c r="AG7" s="39" t="inlineStr">
        <is>
          <t>D-171</t>
        </is>
      </c>
      <c r="AH7" s="51" t="n">
        <v>20552</v>
      </c>
      <c r="AI7" s="51">
        <f>Q7</f>
        <v/>
      </c>
      <c r="AJ7" s="51">
        <f>$AH7-$AI7</f>
        <v/>
      </c>
      <c r="AK7" s="52" t="n">
        <v>92.77272284935772</v>
      </c>
      <c r="AL7" s="52">
        <f>$AJ7*$AK7</f>
        <v/>
      </c>
      <c r="AM7" s="52">
        <f>$AI7*$AK7</f>
        <v/>
      </c>
      <c r="AN7" s="41" t="inlineStr">
        <is>
          <t>Valorización a validar: relación de cantidades 69 a 1 entre SAP y el recuento físico. Sugiere distinta unidad de medida (SAP por caja o envase y el recuento por unidad). La diferencia económica de esta fila no debe tomarse como definitiva.</t>
        </is>
      </c>
      <c r="AO7" s="39" t="inlineStr">
        <is>
          <t>La homologación no confirma la equivalencia (confianza base Sin coincidencia / confianza SAP Alta). Se imputó al código SAP del master con nivel Baja para no perder el recuento; requiere validación. Homologación: confianza base Sin coincidencia + confianza SAP Alta → Baja. El material ocupa 2 filas en la hoja 1060 NQN (lote/almacén). La cantidad SAP y la física de esta vista son el total del material.</t>
        </is>
      </c>
    </row>
    <row r="8">
      <c r="A8" s="5" t="inlineStr">
        <is>
          <t>2000158</t>
        </is>
      </c>
      <c r="B8" s="5" t="inlineStr">
        <is>
          <t>GUANTES DE EXAMINACIÓN TALLE M</t>
        </is>
      </c>
      <c r="C8" s="5" t="n"/>
      <c r="D8" s="5" t="inlineStr">
        <is>
          <t>033</t>
        </is>
      </c>
      <c r="E8" s="5" t="inlineStr">
        <is>
          <t>ZDES</t>
        </is>
      </c>
      <c r="F8" s="5" t="inlineStr">
        <is>
          <t>1060</t>
        </is>
      </c>
      <c r="G8" s="5" t="inlineStr">
        <is>
          <t>6021</t>
        </is>
      </c>
      <c r="H8" s="5" t="inlineStr">
        <is>
          <t>C/U</t>
        </is>
      </c>
      <c r="I8" s="6" t="n">
        <v>17184</v>
      </c>
      <c r="J8" s="6" t="n">
        <v>0</v>
      </c>
      <c r="K8" s="5" t="inlineStr">
        <is>
          <t>ARS</t>
        </is>
      </c>
      <c r="L8" s="48" t="n">
        <v>0</v>
      </c>
      <c r="M8" s="48" t="n">
        <v>572554.8199999999</v>
      </c>
      <c r="O8" s="11">
        <f>M8/SUM($M$2:$M$2023)</f>
        <v/>
      </c>
      <c r="P8" s="49">
        <f>IFERROR(M8/I8,0)</f>
        <v/>
      </c>
      <c r="Q8" s="50" t="n"/>
      <c r="R8" s="8">
        <f>I8-Q8</f>
        <v/>
      </c>
      <c r="S8" s="49">
        <f>$AK8*R8</f>
        <v/>
      </c>
      <c r="U8" s="39" t="inlineStr">
        <is>
          <t>Stock SAP</t>
        </is>
      </c>
      <c r="V8" s="39" t="inlineStr">
        <is>
          <t>Descartables</t>
        </is>
      </c>
      <c r="W8" s="39" t="inlineStr">
        <is>
          <t>Dentro del alcance</t>
        </is>
      </c>
      <c r="X8" s="39" t="n"/>
      <c r="Y8" s="39" t="inlineStr">
        <is>
          <t>Sin recuento físico en el inventario de Avain</t>
        </is>
      </c>
      <c r="Z8" s="40" t="inlineStr">
        <is>
          <t>Sin recuento físico</t>
        </is>
      </c>
      <c r="AA8" s="39" t="n"/>
      <c r="AB8" s="39" t="n"/>
      <c r="AC8" s="39" t="n"/>
      <c r="AD8" s="39" t="n"/>
      <c r="AE8" s="39" t="n"/>
      <c r="AF8" s="39" t="n"/>
      <c r="AG8" s="39" t="n"/>
      <c r="AH8" s="51" t="n"/>
      <c r="AI8" s="51" t="n"/>
      <c r="AJ8" s="51" t="n"/>
      <c r="AK8" s="52" t="n">
        <v>33.31906537136294</v>
      </c>
      <c r="AL8" s="52" t="n"/>
      <c r="AM8" s="52" t="n"/>
      <c r="AN8" s="39" t="n"/>
      <c r="AO8" s="39" t="inlineStr">
        <is>
          <t>El material ocupa 3 filas en la hoja 1060 NQN (lote/almacén). La cantidad SAP y la física de esta vista son el total del material.</t>
        </is>
      </c>
    </row>
    <row r="9">
      <c r="A9" s="5" t="inlineStr">
        <is>
          <t>2000028</t>
        </is>
      </c>
      <c r="B9" s="5" t="inlineStr">
        <is>
          <t>JERINGA 10 ML</t>
        </is>
      </c>
      <c r="C9" s="5" t="n"/>
      <c r="D9" s="5" t="inlineStr">
        <is>
          <t>033</t>
        </is>
      </c>
      <c r="E9" s="5" t="inlineStr">
        <is>
          <t>ZDES</t>
        </is>
      </c>
      <c r="F9" s="5" t="inlineStr">
        <is>
          <t>1060</t>
        </is>
      </c>
      <c r="G9" s="5" t="inlineStr">
        <is>
          <t>6022</t>
        </is>
      </c>
      <c r="H9" s="5" t="inlineStr">
        <is>
          <t>C/U</t>
        </is>
      </c>
      <c r="I9" s="6" t="n">
        <v>15500</v>
      </c>
      <c r="J9" s="6" t="n">
        <v>0</v>
      </c>
      <c r="K9" s="5" t="inlineStr">
        <is>
          <t>ARS</t>
        </is>
      </c>
      <c r="L9" s="48" t="n">
        <v>0</v>
      </c>
      <c r="M9" s="48" t="n">
        <v>569623.91</v>
      </c>
      <c r="O9" s="11">
        <f>M9/SUM($M$2:$M$2023)</f>
        <v/>
      </c>
      <c r="P9" s="49">
        <f>IFERROR(M9/I9,0)</f>
        <v/>
      </c>
      <c r="Q9" s="50" t="n">
        <v>2150</v>
      </c>
      <c r="R9" s="8">
        <f>I9-Q9</f>
        <v/>
      </c>
      <c r="S9" s="49">
        <f>$AK9*R9</f>
        <v/>
      </c>
      <c r="U9" s="39" t="inlineStr">
        <is>
          <t>Stock SAP</t>
        </is>
      </c>
      <c r="V9" s="39" t="inlineStr">
        <is>
          <t>Descartables</t>
        </is>
      </c>
      <c r="W9" s="39" t="inlineStr">
        <is>
          <t>Dentro del alcance</t>
        </is>
      </c>
      <c r="X9" s="37" t="inlineStr">
        <is>
          <t>Alta</t>
        </is>
      </c>
      <c r="Y9" s="39" t="inlineStr">
        <is>
          <t>Homologado – confianza Alta</t>
        </is>
      </c>
      <c r="Z9" s="38" t="inlineStr">
        <is>
          <t>Dar de baja en SAP</t>
        </is>
      </c>
      <c r="AA9" s="39" t="inlineStr">
        <is>
          <t>246</t>
        </is>
      </c>
      <c r="AB9" s="39" t="inlineStr">
        <is>
          <t>JERINGAS 10 ML</t>
        </is>
      </c>
      <c r="AC9" s="39" t="inlineStr">
        <is>
          <t>Homologación por código Avain (master D-136)</t>
        </is>
      </c>
      <c r="AD9" s="39" t="inlineStr">
        <is>
          <t>No</t>
        </is>
      </c>
      <c r="AE9" s="39" t="n"/>
      <c r="AF9" s="39" t="inlineStr">
        <is>
          <t>Sí</t>
        </is>
      </c>
      <c r="AG9" s="39" t="inlineStr">
        <is>
          <t>D-136</t>
        </is>
      </c>
      <c r="AH9" s="51" t="n">
        <v>20310</v>
      </c>
      <c r="AI9" s="51">
        <f>Q9</f>
        <v/>
      </c>
      <c r="AJ9" s="51">
        <f>$AH9-$AI9</f>
        <v/>
      </c>
      <c r="AK9" s="52" t="n">
        <v>36.74992959133432</v>
      </c>
      <c r="AL9" s="52">
        <f>$AJ9*$AK9</f>
        <v/>
      </c>
      <c r="AM9" s="52">
        <f>$AI9*$AK9</f>
        <v/>
      </c>
      <c r="AN9" s="39" t="n"/>
      <c r="AO9" s="39" t="inlineStr">
        <is>
          <t>Homologación: confianza base Alta + confianza SAP Alta → Alta. El material ocupa 3 filas en la hoja 1060 NQN (lote/almacén). La cantidad SAP y la física de esta vista son el total del material.</t>
        </is>
      </c>
    </row>
    <row r="10">
      <c r="A10" s="5" t="inlineStr">
        <is>
          <t>2000270</t>
        </is>
      </c>
      <c r="B10" s="5" t="inlineStr">
        <is>
          <t>GUANTES DE EXAMINACION TALLE S</t>
        </is>
      </c>
      <c r="C10" s="5" t="n"/>
      <c r="D10" s="5" t="inlineStr">
        <is>
          <t>033</t>
        </is>
      </c>
      <c r="E10" s="5" t="inlineStr">
        <is>
          <t>ZDES</t>
        </is>
      </c>
      <c r="F10" s="5" t="inlineStr">
        <is>
          <t>1060</t>
        </is>
      </c>
      <c r="G10" s="5" t="inlineStr">
        <is>
          <t>6022</t>
        </is>
      </c>
      <c r="H10" s="5" t="inlineStr">
        <is>
          <t>C/U</t>
        </is>
      </c>
      <c r="I10" s="6" t="n">
        <v>15000</v>
      </c>
      <c r="J10" s="6" t="n">
        <v>0</v>
      </c>
      <c r="K10" s="5" t="inlineStr">
        <is>
          <t>ARS</t>
        </is>
      </c>
      <c r="L10" s="48" t="n">
        <v>0</v>
      </c>
      <c r="M10" s="48" t="n">
        <v>200126.61</v>
      </c>
      <c r="O10" s="11">
        <f>M10/SUM($M$2:$M$2023)</f>
        <v/>
      </c>
      <c r="P10" s="49">
        <f>IFERROR(M10/I10,0)</f>
        <v/>
      </c>
      <c r="Q10" s="50" t="n">
        <v>59</v>
      </c>
      <c r="R10" s="8">
        <f>I10-Q10</f>
        <v/>
      </c>
      <c r="S10" s="49">
        <f>$AK10*R10</f>
        <v/>
      </c>
      <c r="U10" s="39" t="inlineStr">
        <is>
          <t>Stock SAP</t>
        </is>
      </c>
      <c r="V10" s="39" t="inlineStr">
        <is>
          <t>Descartables</t>
        </is>
      </c>
      <c r="W10" s="39" t="inlineStr">
        <is>
          <t>Dentro del alcance</t>
        </is>
      </c>
      <c r="X10" s="38" t="inlineStr">
        <is>
          <t>Baja</t>
        </is>
      </c>
      <c r="Y10" s="39" t="inlineStr">
        <is>
          <t>Homologado – confianza Baja – pendiente de validación</t>
        </is>
      </c>
      <c r="Z10" s="38" t="inlineStr">
        <is>
          <t>Dar de baja en SAP</t>
        </is>
      </c>
      <c r="AA10" s="39" t="inlineStr">
        <is>
          <t>274</t>
        </is>
      </c>
      <c r="AB10" s="39" t="inlineStr">
        <is>
          <t>Guantes Esteriles N° 7</t>
        </is>
      </c>
      <c r="AC10" s="39" t="inlineStr">
        <is>
          <t>Homologación por código Avain (master K-234)</t>
        </is>
      </c>
      <c r="AD10" s="39" t="inlineStr">
        <is>
          <t>Sí</t>
        </is>
      </c>
      <c r="AE10" s="39" t="inlineStr">
        <is>
          <t>2000270, 2000158, 2000157</t>
        </is>
      </c>
      <c r="AF10" s="39" t="inlineStr">
        <is>
          <t>Sí</t>
        </is>
      </c>
      <c r="AG10" s="39" t="inlineStr">
        <is>
          <t>K-234</t>
        </is>
      </c>
      <c r="AH10" s="51" t="n">
        <v>15007</v>
      </c>
      <c r="AI10" s="51">
        <f>Q10</f>
        <v/>
      </c>
      <c r="AJ10" s="51">
        <f>$AH10-$AI10</f>
        <v/>
      </c>
      <c r="AK10" s="52" t="n">
        <v>13.34177383887519</v>
      </c>
      <c r="AL10" s="52">
        <f>$AJ10*$AK10</f>
        <v/>
      </c>
      <c r="AM10" s="52">
        <f>$AI10*$AK10</f>
        <v/>
      </c>
      <c r="AN10" s="41" t="inlineStr">
        <is>
          <t>Valorización a validar: relación de cantidades 254 a 1 entre SAP y el recuento físico. Sugiere distinta unidad de medida (SAP por caja o envase y el recuento por unidad). La diferencia económica de esta fila no debe tomarse como definitiva.</t>
        </is>
      </c>
      <c r="AO10" s="39" t="inlineStr">
        <is>
          <t>Homologación: confianza base Media + confianza SAP Media → Media. La nomenclatura del material imputado no respalda por sí sola la equivalencia (similitud 0.36); el vínculo proviene sólo de la homologación. Nivel degradado a Baja. El cruce SAP–Avain identificó 3 códigos SAP como posibles equivalentes del mismo ítem de Avain (2000270, 2000158, 2000157). Se imputó al primero (lógica BUSCARV); requiere validación posterior. El material ocupa 2 filas en la hoja 1060 NQN (lote/almacén). La cantidad SAP y la física de esta vista son el total del material.</t>
        </is>
      </c>
    </row>
    <row r="11">
      <c r="A11" s="5" t="inlineStr">
        <is>
          <t>2000009</t>
        </is>
      </c>
      <c r="B11" s="5" t="inlineStr">
        <is>
          <t>AGUJA HIPODERMICA 21G x 1 ½ - 40/8</t>
        </is>
      </c>
      <c r="C11" s="5" t="n"/>
      <c r="D11" s="5" t="inlineStr">
        <is>
          <t>033</t>
        </is>
      </c>
      <c r="E11" s="5" t="inlineStr">
        <is>
          <t>ZDES</t>
        </is>
      </c>
      <c r="F11" s="5" t="inlineStr">
        <is>
          <t>1060</t>
        </is>
      </c>
      <c r="G11" s="5" t="inlineStr">
        <is>
          <t>6022</t>
        </is>
      </c>
      <c r="H11" s="5" t="inlineStr">
        <is>
          <t>C/U</t>
        </is>
      </c>
      <c r="I11" s="6" t="n">
        <v>14500</v>
      </c>
      <c r="J11" s="6" t="n">
        <v>0</v>
      </c>
      <c r="K11" s="5" t="inlineStr">
        <is>
          <t>ARS</t>
        </is>
      </c>
      <c r="L11" s="48" t="n">
        <v>0</v>
      </c>
      <c r="M11" s="48" t="n">
        <v>228267.07</v>
      </c>
      <c r="O11" s="11">
        <f>M11/SUM($M$2:$M$2023)</f>
        <v/>
      </c>
      <c r="P11" s="49">
        <f>IFERROR(M11/I11,0)</f>
        <v/>
      </c>
      <c r="Q11" s="50" t="n">
        <v>2044</v>
      </c>
      <c r="R11" s="8">
        <f>I11-Q11</f>
        <v/>
      </c>
      <c r="S11" s="49">
        <f>$AK11*R11</f>
        <v/>
      </c>
      <c r="U11" s="39" t="inlineStr">
        <is>
          <t>Stock SAP</t>
        </is>
      </c>
      <c r="V11" s="39" t="inlineStr">
        <is>
          <t>Descartables</t>
        </is>
      </c>
      <c r="W11" s="39" t="inlineStr">
        <is>
          <t>Dentro del alcance</t>
        </is>
      </c>
      <c r="X11" s="37" t="inlineStr">
        <is>
          <t>Alta</t>
        </is>
      </c>
      <c r="Y11" s="39" t="inlineStr">
        <is>
          <t>Homologado – confianza Alta</t>
        </is>
      </c>
      <c r="Z11" s="38" t="inlineStr">
        <is>
          <t>Dar de baja en SAP</t>
        </is>
      </c>
      <c r="AA11" s="39" t="inlineStr">
        <is>
          <t>270</t>
        </is>
      </c>
      <c r="AB11" s="39" t="inlineStr">
        <is>
          <t>Aguja 40/8</t>
        </is>
      </c>
      <c r="AC11" s="39" t="inlineStr">
        <is>
          <t>Homologación por código Avain (master D-139)</t>
        </is>
      </c>
      <c r="AD11" s="39" t="inlineStr">
        <is>
          <t>No</t>
        </is>
      </c>
      <c r="AE11" s="39" t="n"/>
      <c r="AF11" s="39" t="inlineStr">
        <is>
          <t>Sí</t>
        </is>
      </c>
      <c r="AG11" s="39" t="inlineStr">
        <is>
          <t>D-139</t>
        </is>
      </c>
      <c r="AH11" s="51" t="n">
        <v>19567</v>
      </c>
      <c r="AI11" s="51">
        <f>Q11</f>
        <v/>
      </c>
      <c r="AJ11" s="51">
        <f>$AH11-$AI11</f>
        <v/>
      </c>
      <c r="AK11" s="52" t="n">
        <v>15.74255634486635</v>
      </c>
      <c r="AL11" s="52">
        <f>$AJ11*$AK11</f>
        <v/>
      </c>
      <c r="AM11" s="52">
        <f>$AI11*$AK11</f>
        <v/>
      </c>
      <c r="AN11" s="39" t="n"/>
      <c r="AO11" s="39" t="inlineStr">
        <is>
          <t>Homologación: confianza base Alta + confianza SAP Alta → Alta. El material ocupa 2 filas en la hoja 1060 NQN (lote/almacén). La cantidad SAP y la física de esta vista son el total del material.</t>
        </is>
      </c>
    </row>
    <row r="12">
      <c r="A12" s="5" t="inlineStr">
        <is>
          <t>2000041</t>
        </is>
      </c>
      <c r="B12" s="5" t="inlineStr">
        <is>
          <t>BARBIJO TRIPLE RECTO C/ELÁSTI</t>
        </is>
      </c>
      <c r="C12" s="5" t="n"/>
      <c r="D12" s="5" t="inlineStr">
        <is>
          <t>033</t>
        </is>
      </c>
      <c r="E12" s="5" t="inlineStr">
        <is>
          <t>ZDES</t>
        </is>
      </c>
      <c r="F12" s="5" t="inlineStr">
        <is>
          <t>1060</t>
        </is>
      </c>
      <c r="G12" s="5" t="inlineStr">
        <is>
          <t>6022</t>
        </is>
      </c>
      <c r="H12" s="5" t="inlineStr">
        <is>
          <t>C/U</t>
        </is>
      </c>
      <c r="I12" s="6" t="n">
        <v>11500</v>
      </c>
      <c r="J12" s="6" t="n">
        <v>0</v>
      </c>
      <c r="K12" s="5" t="inlineStr">
        <is>
          <t>ARS</t>
        </is>
      </c>
      <c r="L12" s="48" t="n">
        <v>0</v>
      </c>
      <c r="M12" s="48" t="n">
        <v>615847.3100000001</v>
      </c>
      <c r="O12" s="11">
        <f>M12/SUM($M$2:$M$2023)</f>
        <v/>
      </c>
      <c r="P12" s="49">
        <f>IFERROR(M12/I12,0)</f>
        <v/>
      </c>
      <c r="Q12" s="50" t="n"/>
      <c r="R12" s="8">
        <f>I12-Q12</f>
        <v/>
      </c>
      <c r="S12" s="49">
        <f>$AK12*R12</f>
        <v/>
      </c>
      <c r="U12" s="39" t="inlineStr">
        <is>
          <t>Stock SAP</t>
        </is>
      </c>
      <c r="V12" s="39" t="inlineStr">
        <is>
          <t>Descartables</t>
        </is>
      </c>
      <c r="W12" s="39" t="inlineStr">
        <is>
          <t>Dentro del alcance</t>
        </is>
      </c>
      <c r="X12" s="39" t="n"/>
      <c r="Y12" s="39" t="inlineStr">
        <is>
          <t>Sin recuento físico en el inventario de Avain</t>
        </is>
      </c>
      <c r="Z12" s="40" t="inlineStr">
        <is>
          <t>Sin recuento físico</t>
        </is>
      </c>
      <c r="AA12" s="39" t="n"/>
      <c r="AB12" s="39" t="n"/>
      <c r="AC12" s="39" t="n"/>
      <c r="AD12" s="39" t="n"/>
      <c r="AE12" s="39" t="n"/>
      <c r="AF12" s="39" t="n"/>
      <c r="AG12" s="39" t="n"/>
      <c r="AH12" s="51" t="n">
        <v>15000</v>
      </c>
      <c r="AI12" s="51">
        <f>Q12</f>
        <v/>
      </c>
      <c r="AJ12" s="51">
        <f>$AH12-$AI12</f>
        <v/>
      </c>
      <c r="AK12" s="52" t="n">
        <v>53.55194000000001</v>
      </c>
      <c r="AL12" s="52">
        <f>$AJ12*$AK12</f>
        <v/>
      </c>
      <c r="AM12" s="52">
        <f>$AI12*$AK12</f>
        <v/>
      </c>
      <c r="AN12" s="39" t="n"/>
      <c r="AO12" s="39" t="inlineStr">
        <is>
          <t>El material ocupa 3 filas en la hoja 1060 NQN (lote/almacén). La cantidad SAP y la física de esta vista son el total del material.</t>
        </is>
      </c>
    </row>
    <row r="13">
      <c r="A13" s="5" t="inlineStr">
        <is>
          <t>2000011</t>
        </is>
      </c>
      <c r="B13" s="5" t="inlineStr">
        <is>
          <t>BAJALENGUAS DE MADERA</t>
        </is>
      </c>
      <c r="C13" s="5" t="n"/>
      <c r="D13" s="5" t="inlineStr">
        <is>
          <t>033</t>
        </is>
      </c>
      <c r="E13" s="5" t="inlineStr">
        <is>
          <t>ZDES</t>
        </is>
      </c>
      <c r="F13" s="5" t="inlineStr">
        <is>
          <t>1060</t>
        </is>
      </c>
      <c r="G13" s="5" t="inlineStr">
        <is>
          <t>6022</t>
        </is>
      </c>
      <c r="H13" s="5" t="inlineStr">
        <is>
          <t>C/U</t>
        </is>
      </c>
      <c r="I13" s="6" t="n">
        <v>11100</v>
      </c>
      <c r="J13" s="6" t="n">
        <v>0</v>
      </c>
      <c r="K13" s="5" t="inlineStr">
        <is>
          <t>ARS</t>
        </is>
      </c>
      <c r="L13" s="48" t="n">
        <v>0</v>
      </c>
      <c r="M13" s="48" t="n">
        <v>176859.87</v>
      </c>
      <c r="O13" s="11">
        <f>M13/SUM($M$2:$M$2023)</f>
        <v/>
      </c>
      <c r="P13" s="49">
        <f>IFERROR(M13/I13,0)</f>
        <v/>
      </c>
      <c r="Q13" s="50" t="n">
        <v>1700</v>
      </c>
      <c r="R13" s="8">
        <f>I13-Q13</f>
        <v/>
      </c>
      <c r="S13" s="49">
        <f>$AK13*R13</f>
        <v/>
      </c>
      <c r="U13" s="39" t="inlineStr">
        <is>
          <t>Stock SAP</t>
        </is>
      </c>
      <c r="V13" s="39" t="inlineStr">
        <is>
          <t>Descartables</t>
        </is>
      </c>
      <c r="W13" s="39" t="inlineStr">
        <is>
          <t>Dentro del alcance</t>
        </is>
      </c>
      <c r="X13" s="38" t="inlineStr">
        <is>
          <t>Baja</t>
        </is>
      </c>
      <c r="Y13" s="39" t="inlineStr">
        <is>
          <t>Homologado – confianza Baja – pendiente de validación</t>
        </is>
      </c>
      <c r="Z13" s="38" t="inlineStr">
        <is>
          <t>Dar de baja en SAP</t>
        </is>
      </c>
      <c r="AA13" s="39" t="inlineStr">
        <is>
          <t>351</t>
        </is>
      </c>
      <c r="AB13" s="39" t="inlineStr">
        <is>
          <t>baja lenguas</t>
        </is>
      </c>
      <c r="AC13" s="39" t="inlineStr">
        <is>
          <t>Cruce por nomenclatura SAP</t>
        </is>
      </c>
      <c r="AD13" s="39" t="inlineStr">
        <is>
          <t>No</t>
        </is>
      </c>
      <c r="AE13" s="39" t="n"/>
      <c r="AF13" s="39" t="inlineStr">
        <is>
          <t>No</t>
        </is>
      </c>
      <c r="AG13" s="39" t="n"/>
      <c r="AH13" s="51" t="n">
        <v>11160</v>
      </c>
      <c r="AI13" s="51">
        <f>Q13</f>
        <v/>
      </c>
      <c r="AJ13" s="51">
        <f>$AH13-$AI13</f>
        <v/>
      </c>
      <c r="AK13" s="52" t="n">
        <v>15.93332168458781</v>
      </c>
      <c r="AL13" s="52">
        <f>$AJ13*$AK13</f>
        <v/>
      </c>
      <c r="AM13" s="52">
        <f>$AI13*$AK13</f>
        <v/>
      </c>
      <c r="AN13" s="39" t="n"/>
      <c r="AO13" s="39" t="inlineStr">
        <is>
          <t>Cruce por nomenclatura: similitud 0.50. El material ocupa 3 filas en la hoja 1060 NQN (lote/almacén). La cantidad SAP y la física de esta vista son el total del material.</t>
        </is>
      </c>
    </row>
    <row r="14">
      <c r="A14" s="5" t="inlineStr">
        <is>
          <t>2000008</t>
        </is>
      </c>
      <c r="B14" s="5" t="inlineStr">
        <is>
          <t>AGUJA HIPODERMICA 21G x 1 - 25/8</t>
        </is>
      </c>
      <c r="C14" s="5" t="n"/>
      <c r="D14" s="5" t="inlineStr">
        <is>
          <t>033</t>
        </is>
      </c>
      <c r="E14" s="5" t="inlineStr">
        <is>
          <t>ZDES</t>
        </is>
      </c>
      <c r="F14" s="5" t="inlineStr">
        <is>
          <t>1060</t>
        </is>
      </c>
      <c r="G14" s="5" t="inlineStr">
        <is>
          <t>6022</t>
        </is>
      </c>
      <c r="H14" s="5" t="inlineStr">
        <is>
          <t>C/U</t>
        </is>
      </c>
      <c r="I14" s="6" t="n">
        <v>10400</v>
      </c>
      <c r="J14" s="6" t="n">
        <v>0</v>
      </c>
      <c r="K14" s="5" t="inlineStr">
        <is>
          <t>ARS</t>
        </is>
      </c>
      <c r="L14" s="48" t="n">
        <v>0</v>
      </c>
      <c r="M14" s="48" t="n">
        <v>239913.38</v>
      </c>
      <c r="O14" s="11">
        <f>M14/SUM($M$2:$M$2023)</f>
        <v/>
      </c>
      <c r="P14" s="49">
        <f>IFERROR(M14/I14,0)</f>
        <v/>
      </c>
      <c r="Q14" s="50" t="n">
        <v>3188</v>
      </c>
      <c r="R14" s="8">
        <f>I14-Q14</f>
        <v/>
      </c>
      <c r="S14" s="49">
        <f>$AK14*R14</f>
        <v/>
      </c>
      <c r="U14" s="39" t="inlineStr">
        <is>
          <t>Stock SAP</t>
        </is>
      </c>
      <c r="V14" s="39" t="inlineStr">
        <is>
          <t>Descartables</t>
        </is>
      </c>
      <c r="W14" s="39" t="inlineStr">
        <is>
          <t>Dentro del alcance</t>
        </is>
      </c>
      <c r="X14" s="37" t="inlineStr">
        <is>
          <t>Alta</t>
        </is>
      </c>
      <c r="Y14" s="39" t="inlineStr">
        <is>
          <t>Homologado – confianza Alta</t>
        </is>
      </c>
      <c r="Z14" s="38" t="inlineStr">
        <is>
          <t>Dar de baja en SAP</t>
        </is>
      </c>
      <c r="AA14" s="39" t="inlineStr">
        <is>
          <t>273</t>
        </is>
      </c>
      <c r="AB14" s="39" t="inlineStr">
        <is>
          <t>Aguja 25/8</t>
        </is>
      </c>
      <c r="AC14" s="39" t="inlineStr">
        <is>
          <t>Homologación por código Avain (master D-138)</t>
        </is>
      </c>
      <c r="AD14" s="39" t="inlineStr">
        <is>
          <t>No</t>
        </is>
      </c>
      <c r="AE14" s="39" t="n"/>
      <c r="AF14" s="39" t="inlineStr">
        <is>
          <t>Sí</t>
        </is>
      </c>
      <c r="AG14" s="39" t="inlineStr">
        <is>
          <t>D-138</t>
        </is>
      </c>
      <c r="AH14" s="51" t="n">
        <v>12581</v>
      </c>
      <c r="AI14" s="51">
        <f>Q14</f>
        <v/>
      </c>
      <c r="AJ14" s="51">
        <f>$AH14-$AI14</f>
        <v/>
      </c>
      <c r="AK14" s="52" t="n">
        <v>23.06859391145378</v>
      </c>
      <c r="AL14" s="52">
        <f>$AJ14*$AK14</f>
        <v/>
      </c>
      <c r="AM14" s="52">
        <f>$AI14*$AK14</f>
        <v/>
      </c>
      <c r="AN14" s="39" t="n"/>
      <c r="AO14" s="39" t="inlineStr">
        <is>
          <t>Homologación: confianza base Alta + confianza SAP Alta → Alta. El material ocupa 3 filas en la hoja 1060 NQN (lote/almacén). La cantidad SAP y la física de esta vista son el total del material.</t>
        </is>
      </c>
    </row>
    <row r="15">
      <c r="A15" s="5" t="inlineStr">
        <is>
          <t>2000157</t>
        </is>
      </c>
      <c r="B15" s="5" t="inlineStr">
        <is>
          <t>GUANTES DE EXAMINACIÓN TALLE L</t>
        </is>
      </c>
      <c r="C15" s="5" t="n"/>
      <c r="D15" s="5" t="inlineStr">
        <is>
          <t>033</t>
        </is>
      </c>
      <c r="E15" s="5" t="inlineStr">
        <is>
          <t>ZDES</t>
        </is>
      </c>
      <c r="F15" s="5" t="inlineStr">
        <is>
          <t>1060</t>
        </is>
      </c>
      <c r="G15" s="5" t="inlineStr">
        <is>
          <t>6021</t>
        </is>
      </c>
      <c r="H15" s="5" t="inlineStr">
        <is>
          <t>C/U</t>
        </is>
      </c>
      <c r="I15" s="6" t="n">
        <v>9150</v>
      </c>
      <c r="J15" s="6" t="n">
        <v>0</v>
      </c>
      <c r="K15" s="5" t="inlineStr">
        <is>
          <t>ARS</t>
        </is>
      </c>
      <c r="L15" s="48" t="n">
        <v>0</v>
      </c>
      <c r="M15" s="48" t="n">
        <v>351965.73</v>
      </c>
      <c r="O15" s="11">
        <f>M15/SUM($M$2:$M$2023)</f>
        <v/>
      </c>
      <c r="P15" s="49">
        <f>IFERROR(M15/I15,0)</f>
        <v/>
      </c>
      <c r="Q15" s="50" t="n"/>
      <c r="R15" s="8">
        <f>I15-Q15</f>
        <v/>
      </c>
      <c r="S15" s="49">
        <f>$AK15*R15</f>
        <v/>
      </c>
      <c r="U15" s="39" t="inlineStr">
        <is>
          <t>Stock SAP</t>
        </is>
      </c>
      <c r="V15" s="39" t="inlineStr">
        <is>
          <t>Descartables</t>
        </is>
      </c>
      <c r="W15" s="39" t="inlineStr">
        <is>
          <t>Dentro del alcance</t>
        </is>
      </c>
      <c r="X15" s="39" t="n"/>
      <c r="Y15" s="39" t="inlineStr">
        <is>
          <t>Sin recuento físico en el inventario de Avain</t>
        </is>
      </c>
      <c r="Z15" s="40" t="inlineStr">
        <is>
          <t>Sin recuento físico</t>
        </is>
      </c>
      <c r="AA15" s="39" t="n"/>
      <c r="AB15" s="39" t="n"/>
      <c r="AC15" s="39" t="n"/>
      <c r="AD15" s="39" t="n"/>
      <c r="AE15" s="39" t="n"/>
      <c r="AF15" s="39" t="n"/>
      <c r="AG15" s="39" t="n"/>
      <c r="AH15" s="51" t="n"/>
      <c r="AI15" s="51" t="n"/>
      <c r="AJ15" s="51" t="n"/>
      <c r="AK15" s="52" t="n">
        <v>38.4662</v>
      </c>
      <c r="AL15" s="52" t="n"/>
      <c r="AM15" s="52" t="n"/>
      <c r="AN15" s="39" t="n"/>
      <c r="AO15" s="39" t="inlineStr">
        <is>
          <t>El material ocupa 2 filas en la hoja 1060 NQN (lote/almacén). La cantidad SAP y la física de esta vista son el total del material.</t>
        </is>
      </c>
    </row>
    <row r="16">
      <c r="A16" s="5" t="inlineStr">
        <is>
          <t>2000299</t>
        </is>
      </c>
      <c r="B16" s="5" t="inlineStr">
        <is>
          <t>GASA ESTERIL 10X10 - SYRA</t>
        </is>
      </c>
      <c r="C16" s="5" t="n"/>
      <c r="D16" s="5" t="inlineStr">
        <is>
          <t>033</t>
        </is>
      </c>
      <c r="E16" s="5" t="inlineStr">
        <is>
          <t>ZDES</t>
        </is>
      </c>
      <c r="F16" s="5" t="inlineStr">
        <is>
          <t>1060</t>
        </is>
      </c>
      <c r="G16" s="5" t="inlineStr">
        <is>
          <t>6021</t>
        </is>
      </c>
      <c r="H16" s="5" t="inlineStr">
        <is>
          <t>C/U</t>
        </is>
      </c>
      <c r="I16" s="6" t="n">
        <v>9000</v>
      </c>
      <c r="J16" s="6" t="n">
        <v>0</v>
      </c>
      <c r="K16" s="5" t="inlineStr">
        <is>
          <t>ARS</t>
        </is>
      </c>
      <c r="L16" s="48" t="n">
        <v>0</v>
      </c>
      <c r="M16" s="48" t="n">
        <v>1466190</v>
      </c>
      <c r="O16" s="11">
        <f>M16/SUM($M$2:$M$2023)</f>
        <v/>
      </c>
      <c r="P16" s="49">
        <f>IFERROR(M16/I16,0)</f>
        <v/>
      </c>
      <c r="Q16" s="50" t="n"/>
      <c r="R16" s="8">
        <f>I16-Q16</f>
        <v/>
      </c>
      <c r="S16" s="49">
        <f>$AK16*R16</f>
        <v/>
      </c>
      <c r="U16" s="39" t="inlineStr">
        <is>
          <t>Stock SAP</t>
        </is>
      </c>
      <c r="V16" s="39" t="inlineStr">
        <is>
          <t>Descartables</t>
        </is>
      </c>
      <c r="W16" s="39" t="inlineStr">
        <is>
          <t>Dentro del alcance</t>
        </is>
      </c>
      <c r="X16" s="39" t="n"/>
      <c r="Y16" s="39" t="inlineStr">
        <is>
          <t>Sin recuento físico en el inventario de Avain</t>
        </is>
      </c>
      <c r="Z16" s="40" t="inlineStr">
        <is>
          <t>Sin recuento físico</t>
        </is>
      </c>
      <c r="AA16" s="39" t="n"/>
      <c r="AB16" s="39" t="n"/>
      <c r="AC16" s="39" t="n"/>
      <c r="AD16" s="39" t="n"/>
      <c r="AE16" s="39" t="n"/>
      <c r="AF16" s="39" t="n"/>
      <c r="AG16" s="39" t="n"/>
      <c r="AH16" s="51" t="n">
        <v>10000</v>
      </c>
      <c r="AI16" s="51">
        <f>Q16</f>
        <v/>
      </c>
      <c r="AJ16" s="51">
        <f>$AH16-$AI16</f>
        <v/>
      </c>
      <c r="AK16" s="52" t="n">
        <v>162.91</v>
      </c>
      <c r="AL16" s="52">
        <f>$AJ16*$AK16</f>
        <v/>
      </c>
      <c r="AM16" s="52">
        <f>$AI16*$AK16</f>
        <v/>
      </c>
      <c r="AN16" s="39" t="n"/>
      <c r="AO16" s="39" t="inlineStr">
        <is>
          <t>El material ocupa 2 filas en la hoja 1060 NQN (lote/almacén). La cantidad SAP y la física de esta vista son el total del material.</t>
        </is>
      </c>
    </row>
    <row r="17">
      <c r="A17" s="5" t="inlineStr">
        <is>
          <t>2000306</t>
        </is>
      </c>
      <c r="B17" s="5" t="inlineStr">
        <is>
          <t>TIRAS REACTIVAS</t>
        </is>
      </c>
      <c r="C17" s="5" t="n"/>
      <c r="D17" s="5" t="inlineStr">
        <is>
          <t>033</t>
        </is>
      </c>
      <c r="E17" s="5" t="inlineStr">
        <is>
          <t>ZDES</t>
        </is>
      </c>
      <c r="F17" s="5" t="inlineStr">
        <is>
          <t>1060</t>
        </is>
      </c>
      <c r="G17" s="5" t="inlineStr">
        <is>
          <t>6022</t>
        </is>
      </c>
      <c r="H17" s="5" t="inlineStr">
        <is>
          <t>C/U</t>
        </is>
      </c>
      <c r="I17" s="6" t="n">
        <v>8550</v>
      </c>
      <c r="J17" s="6" t="n">
        <v>0</v>
      </c>
      <c r="K17" s="5" t="inlineStr">
        <is>
          <t>ARS</t>
        </is>
      </c>
      <c r="L17" s="48" t="n">
        <v>0</v>
      </c>
      <c r="M17" s="48" t="n">
        <v>1371283.3</v>
      </c>
      <c r="O17" s="11">
        <f>M17/SUM($M$2:$M$2023)</f>
        <v/>
      </c>
      <c r="P17" s="49">
        <f>IFERROR(M17/I17,0)</f>
        <v/>
      </c>
      <c r="Q17" s="50" t="n"/>
      <c r="R17" s="8">
        <f>I17-Q17</f>
        <v/>
      </c>
      <c r="S17" s="49">
        <f>$AK17*R17</f>
        <v/>
      </c>
      <c r="U17" s="39" t="inlineStr">
        <is>
          <t>Stock SAP</t>
        </is>
      </c>
      <c r="V17" s="39" t="inlineStr">
        <is>
          <t>Descartables</t>
        </is>
      </c>
      <c r="W17" s="39" t="inlineStr">
        <is>
          <t>Dentro del alcance</t>
        </is>
      </c>
      <c r="X17" s="39" t="n"/>
      <c r="Y17" s="39" t="inlineStr">
        <is>
          <t>Sin recuento físico en el inventario de Avain</t>
        </is>
      </c>
      <c r="Z17" s="40" t="inlineStr">
        <is>
          <t>Sin recuento físico</t>
        </is>
      </c>
      <c r="AA17" s="39" t="n"/>
      <c r="AB17" s="39" t="n"/>
      <c r="AC17" s="39" t="n"/>
      <c r="AD17" s="39" t="n"/>
      <c r="AE17" s="39" t="n"/>
      <c r="AF17" s="39" t="n"/>
      <c r="AG17" s="39" t="n"/>
      <c r="AH17" s="51" t="n">
        <v>9583</v>
      </c>
      <c r="AI17" s="51">
        <f>Q17</f>
        <v/>
      </c>
      <c r="AJ17" s="51">
        <f>$AH17-$AI17</f>
        <v/>
      </c>
      <c r="AK17" s="52" t="n">
        <v>160.3840112699572</v>
      </c>
      <c r="AL17" s="52">
        <f>$AJ17*$AK17</f>
        <v/>
      </c>
      <c r="AM17" s="52">
        <f>$AI17*$AK17</f>
        <v/>
      </c>
      <c r="AN17" s="39" t="n"/>
      <c r="AO17" s="39" t="inlineStr">
        <is>
          <t>El material ocupa 3 filas en la hoja 1060 NQN (lote/almacén). La cantidad SAP y la física de esta vista son el total del material.</t>
        </is>
      </c>
    </row>
    <row r="18">
      <c r="A18" s="5" t="inlineStr">
        <is>
          <t>2001249</t>
        </is>
      </c>
      <c r="B18" s="5" t="inlineStr">
        <is>
          <t>TIRAS REACTIVAS OPTIUM NEO H</t>
        </is>
      </c>
      <c r="C18" s="5" t="n"/>
      <c r="D18" s="5" t="inlineStr">
        <is>
          <t>033</t>
        </is>
      </c>
      <c r="E18" s="5" t="inlineStr">
        <is>
          <t>ZDES</t>
        </is>
      </c>
      <c r="F18" s="5" t="inlineStr">
        <is>
          <t>1060</t>
        </is>
      </c>
      <c r="G18" s="5" t="inlineStr">
        <is>
          <t>6022</t>
        </is>
      </c>
      <c r="H18" s="5" t="inlineStr">
        <is>
          <t>C/U</t>
        </is>
      </c>
      <c r="I18" s="6" t="n">
        <v>6100</v>
      </c>
      <c r="J18" s="6" t="n">
        <v>0</v>
      </c>
      <c r="K18" s="5" t="inlineStr">
        <is>
          <t>ARS</t>
        </is>
      </c>
      <c r="L18" s="48" t="n">
        <v>0</v>
      </c>
      <c r="M18" s="48" t="n">
        <v>2531937.17</v>
      </c>
      <c r="O18" s="11">
        <f>M18/SUM($M$2:$M$2023)</f>
        <v/>
      </c>
      <c r="P18" s="49">
        <f>IFERROR(M18/I18,0)</f>
        <v/>
      </c>
      <c r="Q18" s="50" t="n"/>
      <c r="R18" s="8">
        <f>I18-Q18</f>
        <v/>
      </c>
      <c r="S18" s="49">
        <f>$AK18*R18</f>
        <v/>
      </c>
      <c r="U18" s="39" t="inlineStr">
        <is>
          <t>Stock SAP</t>
        </is>
      </c>
      <c r="V18" s="39" t="inlineStr">
        <is>
          <t>Descartables</t>
        </is>
      </c>
      <c r="W18" s="39" t="inlineStr">
        <is>
          <t>Dentro del alcance</t>
        </is>
      </c>
      <c r="X18" s="42" t="inlineStr">
        <is>
          <t>Media</t>
        </is>
      </c>
      <c r="Y18" s="39" t="inlineStr">
        <is>
          <t>Homologado – confianza Media – pendiente de validación</t>
        </is>
      </c>
      <c r="Z18" s="38" t="inlineStr">
        <is>
          <t>Dar de baja en SAP</t>
        </is>
      </c>
      <c r="AA18" s="39" t="inlineStr">
        <is>
          <t>340; 385</t>
        </is>
      </c>
      <c r="AB18" s="39" t="inlineStr">
        <is>
          <t>TIRAS REACTIVAS HGT; TIRAS REACTIVAS OPTIUM NEO H (CAJA X 50)</t>
        </is>
      </c>
      <c r="AC18" s="39" t="inlineStr">
        <is>
          <t>Cruce por nomenclatura SAP; Homologación por código Avain (master D-170)</t>
        </is>
      </c>
      <c r="AD18" s="39" t="inlineStr">
        <is>
          <t>No</t>
        </is>
      </c>
      <c r="AE18" s="39" t="n"/>
      <c r="AF18" s="39" t="inlineStr">
        <is>
          <t>Sí</t>
        </is>
      </c>
      <c r="AG18" s="39" t="inlineStr">
        <is>
          <t>D-170</t>
        </is>
      </c>
      <c r="AH18" s="51" t="n"/>
      <c r="AI18" s="51" t="n"/>
      <c r="AJ18" s="51" t="n"/>
      <c r="AK18" s="52" t="n">
        <v>415.0716668593672</v>
      </c>
      <c r="AL18" s="52" t="n"/>
      <c r="AM18" s="52" t="n"/>
      <c r="AN18" s="39" t="n"/>
      <c r="AO18" s="39" t="inlineStr">
        <is>
          <t>La cantidad física del material se imputó en la fila 5 (primera fila del material). Varias denominaciones del inventario físico corresponden a este material SAP (340 TIRAS REACTIVAS HGT; 385 TIRAS REACTIVAS OPTIUM NEO H (CAJA X 50)). Se sumaron las cantidades físicas. Homologación: confianza base Alta + confianza SAP Media → Media. Otros códigos SAP del master no están en el stock de este centro: 2001327, 2001422. Cruce por nomenclatura: similitud 0.88. El material ocupa 2 filas en la hoja 1060 NQN (lote/almacén). La cantidad SAP y la física de esta vista son el total del material.</t>
        </is>
      </c>
    </row>
    <row r="19">
      <c r="A19" s="5" t="inlineStr">
        <is>
          <t>1000449</t>
        </is>
      </c>
      <c r="B19" s="5" t="inlineStr">
        <is>
          <t>DEXALERGIN COMPRIMIDOS</t>
        </is>
      </c>
      <c r="C19" s="5" t="n"/>
      <c r="D19" s="5" t="inlineStr">
        <is>
          <t>033</t>
        </is>
      </c>
      <c r="E19" s="5" t="inlineStr">
        <is>
          <t>ZMED</t>
        </is>
      </c>
      <c r="F19" s="5" t="inlineStr">
        <is>
          <t>1060</t>
        </is>
      </c>
      <c r="G19" s="5" t="inlineStr">
        <is>
          <t>6021</t>
        </is>
      </c>
      <c r="H19" s="5" t="inlineStr">
        <is>
          <t>C/U</t>
        </is>
      </c>
      <c r="I19" s="6" t="n">
        <v>5181</v>
      </c>
      <c r="J19" s="6" t="n">
        <v>0</v>
      </c>
      <c r="K19" s="5" t="inlineStr">
        <is>
          <t>ARS</t>
        </is>
      </c>
      <c r="L19" s="48" t="n">
        <v>0</v>
      </c>
      <c r="M19" s="48" t="n">
        <v>1690682.85</v>
      </c>
      <c r="O19" s="11">
        <f>M19/SUM($M$2:$M$2023)</f>
        <v/>
      </c>
      <c r="P19" s="49">
        <f>IFERROR(M19/I19,0)</f>
        <v/>
      </c>
      <c r="Q19" s="50" t="n"/>
      <c r="R19" s="8">
        <f>I19-Q19</f>
        <v/>
      </c>
      <c r="S19" s="49">
        <f>$AK19*R19</f>
        <v/>
      </c>
      <c r="U19" s="39" t="inlineStr">
        <is>
          <t>Stock SAP</t>
        </is>
      </c>
      <c r="V19" s="39" t="inlineStr">
        <is>
          <t>Medicamentos</t>
        </is>
      </c>
      <c r="W19" s="39" t="inlineStr">
        <is>
          <t>Dentro del alcance</t>
        </is>
      </c>
      <c r="X19" s="39" t="n"/>
      <c r="Y19" s="39" t="inlineStr">
        <is>
          <t>Sin recuento físico en el inventario de Avain</t>
        </is>
      </c>
      <c r="Z19" s="40" t="inlineStr">
        <is>
          <t>Sin recuento físico</t>
        </is>
      </c>
      <c r="AA19" s="39" t="n"/>
      <c r="AB19" s="39" t="n"/>
      <c r="AC19" s="39" t="n"/>
      <c r="AD19" s="39" t="n"/>
      <c r="AE19" s="39" t="n"/>
      <c r="AF19" s="39" t="n"/>
      <c r="AG19" s="39" t="n"/>
      <c r="AH19" s="51" t="n">
        <v>5181</v>
      </c>
      <c r="AI19" s="51">
        <f>Q19</f>
        <v/>
      </c>
      <c r="AJ19" s="51">
        <f>$AH19-$AI19</f>
        <v/>
      </c>
      <c r="AK19" s="52" t="n">
        <v>326.3236537348002</v>
      </c>
      <c r="AL19" s="52">
        <f>$AJ19*$AK19</f>
        <v/>
      </c>
      <c r="AM19" s="52">
        <f>$AI19*$AK19</f>
        <v/>
      </c>
      <c r="AN19" s="39" t="n"/>
      <c r="AO19" s="39" t="n"/>
    </row>
    <row r="20">
      <c r="A20" s="5" t="inlineStr">
        <is>
          <t>2000009</t>
        </is>
      </c>
      <c r="B20" s="5" t="inlineStr">
        <is>
          <t>AGUJA HIPODERMICA 21G x 1 ½ - 40/8</t>
        </is>
      </c>
      <c r="C20" s="5" t="n"/>
      <c r="D20" s="5" t="inlineStr">
        <is>
          <t>033</t>
        </is>
      </c>
      <c r="E20" s="5" t="inlineStr">
        <is>
          <t>ZDES</t>
        </is>
      </c>
      <c r="F20" s="5" t="inlineStr">
        <is>
          <t>1060</t>
        </is>
      </c>
      <c r="G20" s="5" t="inlineStr">
        <is>
          <t>6021</t>
        </is>
      </c>
      <c r="H20" s="5" t="inlineStr">
        <is>
          <t>C/U</t>
        </is>
      </c>
      <c r="I20" s="6" t="n">
        <v>5067</v>
      </c>
      <c r="J20" s="6" t="n">
        <v>0</v>
      </c>
      <c r="K20" s="5" t="inlineStr">
        <is>
          <t>ARS</t>
        </is>
      </c>
      <c r="L20" s="48" t="n">
        <v>0</v>
      </c>
      <c r="M20" s="48" t="n">
        <v>79767.53</v>
      </c>
      <c r="O20" s="11">
        <f>M20/SUM($M$2:$M$2023)</f>
        <v/>
      </c>
      <c r="P20" s="49">
        <f>IFERROR(M20/I20,0)</f>
        <v/>
      </c>
      <c r="Q20" s="50" t="n"/>
      <c r="R20" s="8">
        <f>I20-Q20</f>
        <v/>
      </c>
      <c r="S20" s="49">
        <f>$AK20*R20</f>
        <v/>
      </c>
      <c r="U20" s="39" t="inlineStr">
        <is>
          <t>Stock SAP</t>
        </is>
      </c>
      <c r="V20" s="39" t="inlineStr">
        <is>
          <t>Descartables</t>
        </is>
      </c>
      <c r="W20" s="39" t="inlineStr">
        <is>
          <t>Dentro del alcance</t>
        </is>
      </c>
      <c r="X20" s="37" t="inlineStr">
        <is>
          <t>Alta</t>
        </is>
      </c>
      <c r="Y20" s="39" t="inlineStr">
        <is>
          <t>Homologado – confianza Alta</t>
        </is>
      </c>
      <c r="Z20" s="38" t="inlineStr">
        <is>
          <t>Dar de baja en SAP</t>
        </is>
      </c>
      <c r="AA20" s="39" t="inlineStr">
        <is>
          <t>270</t>
        </is>
      </c>
      <c r="AB20" s="39" t="inlineStr">
        <is>
          <t>Aguja 40/8</t>
        </is>
      </c>
      <c r="AC20" s="39" t="inlineStr">
        <is>
          <t>Homologación por código Avain (master D-139)</t>
        </is>
      </c>
      <c r="AD20" s="39" t="inlineStr">
        <is>
          <t>No</t>
        </is>
      </c>
      <c r="AE20" s="39" t="n"/>
      <c r="AF20" s="39" t="inlineStr">
        <is>
          <t>Sí</t>
        </is>
      </c>
      <c r="AG20" s="39" t="inlineStr">
        <is>
          <t>D-139</t>
        </is>
      </c>
      <c r="AH20" s="51" t="n"/>
      <c r="AI20" s="51" t="n"/>
      <c r="AJ20" s="51" t="n"/>
      <c r="AK20" s="52" t="n">
        <v>15.74255634486635</v>
      </c>
      <c r="AL20" s="52" t="n"/>
      <c r="AM20" s="52" t="n"/>
      <c r="AN20" s="39" t="n"/>
      <c r="AO20" s="39" t="inlineStr">
        <is>
          <t>La cantidad física del material se imputó en la fila 11 (primera fila del material). Homologación: confianza base Alta + confianza SAP Alta → Alta. El material ocupa 2 filas en la hoja 1060 NQN (lote/almacén). La cantidad SAP y la física de esta vista son el total del material.</t>
        </is>
      </c>
    </row>
    <row r="21">
      <c r="A21" s="5" t="inlineStr">
        <is>
          <t>2000532</t>
        </is>
      </c>
      <c r="B21" s="5" t="inlineStr">
        <is>
          <t>CURITAS TELA ELASTICA</t>
        </is>
      </c>
      <c r="C21" s="5" t="n"/>
      <c r="D21" s="5" t="inlineStr">
        <is>
          <t>033</t>
        </is>
      </c>
      <c r="E21" s="5" t="inlineStr">
        <is>
          <t>ZDES</t>
        </is>
      </c>
      <c r="F21" s="5" t="inlineStr">
        <is>
          <t>1060</t>
        </is>
      </c>
      <c r="G21" s="5" t="inlineStr">
        <is>
          <t>6021</t>
        </is>
      </c>
      <c r="H21" s="5" t="inlineStr">
        <is>
          <t>C/U</t>
        </is>
      </c>
      <c r="I21" s="6" t="n">
        <v>5060</v>
      </c>
      <c r="J21" s="6" t="n">
        <v>0</v>
      </c>
      <c r="K21" s="5" t="inlineStr">
        <is>
          <t>ARS</t>
        </is>
      </c>
      <c r="L21" s="48" t="n">
        <v>0</v>
      </c>
      <c r="M21" s="48" t="n">
        <v>233994.41</v>
      </c>
      <c r="O21" s="11">
        <f>M21/SUM($M$2:$M$2023)</f>
        <v/>
      </c>
      <c r="P21" s="49">
        <f>IFERROR(M21/I21,0)</f>
        <v/>
      </c>
      <c r="Q21" s="50" t="n">
        <v>380</v>
      </c>
      <c r="R21" s="8">
        <f>I21-Q21</f>
        <v/>
      </c>
      <c r="S21" s="49">
        <f>$AK21*R21</f>
        <v/>
      </c>
      <c r="U21" s="39" t="inlineStr">
        <is>
          <t>Stock SAP</t>
        </is>
      </c>
      <c r="V21" s="39" t="inlineStr">
        <is>
          <t>Descartables</t>
        </is>
      </c>
      <c r="W21" s="39" t="inlineStr">
        <is>
          <t>Dentro del alcance</t>
        </is>
      </c>
      <c r="X21" s="38" t="inlineStr">
        <is>
          <t>Baja</t>
        </is>
      </c>
      <c r="Y21" s="39" t="inlineStr">
        <is>
          <t>Homologado – confianza Baja – pendiente de validación</t>
        </is>
      </c>
      <c r="Z21" s="38" t="inlineStr">
        <is>
          <t>Dar de baja en SAP</t>
        </is>
      </c>
      <c r="AA21" s="39" t="inlineStr">
        <is>
          <t>64</t>
        </is>
      </c>
      <c r="AB21" s="39" t="inlineStr">
        <is>
          <t>CURITAS X UNID</t>
        </is>
      </c>
      <c r="AC21" s="39" t="inlineStr">
        <is>
          <t>Homologación por código Avain (master D-146)</t>
        </is>
      </c>
      <c r="AD21" s="39" t="inlineStr">
        <is>
          <t>No</t>
        </is>
      </c>
      <c r="AE21" s="39" t="n"/>
      <c r="AF21" s="39" t="inlineStr">
        <is>
          <t>Sí</t>
        </is>
      </c>
      <c r="AG21" s="39" t="inlineStr">
        <is>
          <t>D-146</t>
        </is>
      </c>
      <c r="AH21" s="51" t="n">
        <v>7010</v>
      </c>
      <c r="AI21" s="51">
        <f>Q21</f>
        <v/>
      </c>
      <c r="AJ21" s="51">
        <f>$AH21-$AI21</f>
        <v/>
      </c>
      <c r="AK21" s="52" t="n">
        <v>46.24395435092725</v>
      </c>
      <c r="AL21" s="52">
        <f>$AJ21*$AK21</f>
        <v/>
      </c>
      <c r="AM21" s="52">
        <f>$AI21*$AK21</f>
        <v/>
      </c>
      <c r="AN21" s="39" t="n"/>
      <c r="AO21" s="39" t="inlineStr">
        <is>
          <t>Homologación: confianza base Alta + confianza SAP Alta → Alta. La nomenclatura del material imputado no respalda por sí sola la equivalencia (similitud 0.40); el vínculo proviene sólo de la homologación. Nivel degradado a Baja. El material ocupa 3 filas en la hoja 1060 NQN (lote/almacén). La cantidad SAP y la física de esta vista son el total del material.</t>
        </is>
      </c>
    </row>
    <row r="22">
      <c r="A22" s="5" t="inlineStr">
        <is>
          <t>2000028</t>
        </is>
      </c>
      <c r="B22" s="5" t="inlineStr">
        <is>
          <t>JERINGA 10 ML</t>
        </is>
      </c>
      <c r="C22" s="5" t="n"/>
      <c r="D22" s="5" t="inlineStr">
        <is>
          <t>033</t>
        </is>
      </c>
      <c r="E22" s="5" t="inlineStr">
        <is>
          <t>ZDES</t>
        </is>
      </c>
      <c r="F22" s="5" t="inlineStr">
        <is>
          <t>1060</t>
        </is>
      </c>
      <c r="G22" s="5" t="inlineStr">
        <is>
          <t>6021</t>
        </is>
      </c>
      <c r="H22" s="5" t="inlineStr">
        <is>
          <t>C/U</t>
        </is>
      </c>
      <c r="I22" s="6" t="n">
        <v>4810</v>
      </c>
      <c r="J22" s="6" t="n">
        <v>0</v>
      </c>
      <c r="K22" s="5" t="inlineStr">
        <is>
          <t>ARS</t>
        </is>
      </c>
      <c r="L22" s="48" t="n">
        <v>0</v>
      </c>
      <c r="M22" s="48" t="n">
        <v>176767.16</v>
      </c>
      <c r="O22" s="11">
        <f>M22/SUM($M$2:$M$2023)</f>
        <v/>
      </c>
      <c r="P22" s="49">
        <f>IFERROR(M22/I22,0)</f>
        <v/>
      </c>
      <c r="Q22" s="50" t="n"/>
      <c r="R22" s="8">
        <f>I22-Q22</f>
        <v/>
      </c>
      <c r="S22" s="49">
        <f>$AK22*R22</f>
        <v/>
      </c>
      <c r="U22" s="39" t="inlineStr">
        <is>
          <t>Stock SAP</t>
        </is>
      </c>
      <c r="V22" s="39" t="inlineStr">
        <is>
          <t>Descartables</t>
        </is>
      </c>
      <c r="W22" s="39" t="inlineStr">
        <is>
          <t>Dentro del alcance</t>
        </is>
      </c>
      <c r="X22" s="37" t="inlineStr">
        <is>
          <t>Alta</t>
        </is>
      </c>
      <c r="Y22" s="39" t="inlineStr">
        <is>
          <t>Homologado – confianza Alta</t>
        </is>
      </c>
      <c r="Z22" s="38" t="inlineStr">
        <is>
          <t>Dar de baja en SAP</t>
        </is>
      </c>
      <c r="AA22" s="39" t="inlineStr">
        <is>
          <t>246</t>
        </is>
      </c>
      <c r="AB22" s="39" t="inlineStr">
        <is>
          <t>JERINGAS 10 ML</t>
        </is>
      </c>
      <c r="AC22" s="39" t="inlineStr">
        <is>
          <t>Homologación por código Avain (master D-136)</t>
        </is>
      </c>
      <c r="AD22" s="39" t="inlineStr">
        <is>
          <t>No</t>
        </is>
      </c>
      <c r="AE22" s="39" t="n"/>
      <c r="AF22" s="39" t="inlineStr">
        <is>
          <t>Sí</t>
        </is>
      </c>
      <c r="AG22" s="39" t="inlineStr">
        <is>
          <t>D-136</t>
        </is>
      </c>
      <c r="AH22" s="51" t="n"/>
      <c r="AI22" s="51" t="n"/>
      <c r="AJ22" s="51" t="n"/>
      <c r="AK22" s="52" t="n">
        <v>36.74992959133432</v>
      </c>
      <c r="AL22" s="52" t="n"/>
      <c r="AM22" s="52" t="n"/>
      <c r="AN22" s="39" t="n"/>
      <c r="AO22" s="39" t="inlineStr">
        <is>
          <t>La cantidad física del material se imputó en la fila 9 (primera fila del material). Homologación: confianza base Alta + confianza SAP Alta → Alta. El material ocupa 3 filas en la hoja 1060 NQN (lote/almacén). La cantidad SAP y la física de esta vista son el total del material.</t>
        </is>
      </c>
    </row>
    <row r="23">
      <c r="A23" s="5" t="inlineStr">
        <is>
          <t>2000900</t>
        </is>
      </c>
      <c r="B23" s="5" t="inlineStr">
        <is>
          <t>GASA ESTERIL 10X10CM</t>
        </is>
      </c>
      <c r="C23" s="5" t="n"/>
      <c r="D23" s="5" t="inlineStr">
        <is>
          <t>033</t>
        </is>
      </c>
      <c r="E23" s="5" t="inlineStr">
        <is>
          <t>ZDES</t>
        </is>
      </c>
      <c r="F23" s="5" t="inlineStr">
        <is>
          <t>1060</t>
        </is>
      </c>
      <c r="G23" s="5" t="inlineStr">
        <is>
          <t>6022</t>
        </is>
      </c>
      <c r="H23" s="5" t="inlineStr">
        <is>
          <t>C/U</t>
        </is>
      </c>
      <c r="I23" s="6" t="n">
        <v>4300</v>
      </c>
      <c r="J23" s="6" t="n">
        <v>0</v>
      </c>
      <c r="K23" s="5" t="inlineStr">
        <is>
          <t>ARS</t>
        </is>
      </c>
      <c r="L23" s="48" t="n">
        <v>0</v>
      </c>
      <c r="M23" s="48" t="n">
        <v>91185.85000000001</v>
      </c>
      <c r="O23" s="11">
        <f>M23/SUM($M$2:$M$2023)</f>
        <v/>
      </c>
      <c r="P23" s="49">
        <f>IFERROR(M23/I23,0)</f>
        <v/>
      </c>
      <c r="Q23" s="50" t="n">
        <v>220</v>
      </c>
      <c r="R23" s="8">
        <f>I23-Q23</f>
        <v/>
      </c>
      <c r="S23" s="49">
        <f>$AK23*R23</f>
        <v/>
      </c>
      <c r="U23" s="39" t="inlineStr">
        <is>
          <t>Stock SAP</t>
        </is>
      </c>
      <c r="V23" s="39" t="inlineStr">
        <is>
          <t>Descartables</t>
        </is>
      </c>
      <c r="W23" s="39" t="inlineStr">
        <is>
          <t>Dentro del alcance</t>
        </is>
      </c>
      <c r="X23" s="42" t="inlineStr">
        <is>
          <t>Media</t>
        </is>
      </c>
      <c r="Y23" s="39" t="inlineStr">
        <is>
          <t>Homologado – confianza Media – pendiente de validación</t>
        </is>
      </c>
      <c r="Z23" s="38" t="inlineStr">
        <is>
          <t>Dar de baja en SAP</t>
        </is>
      </c>
      <c r="AA23" s="39" t="inlineStr">
        <is>
          <t>257</t>
        </is>
      </c>
      <c r="AB23" s="39" t="inlineStr">
        <is>
          <t>Gasas 10x10cm</t>
        </is>
      </c>
      <c r="AC23" s="39" t="inlineStr">
        <is>
          <t>Homologación por código Avain (master K-243)</t>
        </is>
      </c>
      <c r="AD23" s="39" t="inlineStr">
        <is>
          <t>Sí</t>
        </is>
      </c>
      <c r="AE23" s="39" t="inlineStr">
        <is>
          <t>2000900, 2000147, 2000281, 2000299</t>
        </is>
      </c>
      <c r="AF23" s="39" t="inlineStr">
        <is>
          <t>Sí</t>
        </is>
      </c>
      <c r="AG23" s="39" t="inlineStr">
        <is>
          <t>K-243</t>
        </is>
      </c>
      <c r="AH23" s="51" t="n">
        <v>4300</v>
      </c>
      <c r="AI23" s="51">
        <f>Q23</f>
        <v/>
      </c>
      <c r="AJ23" s="51">
        <f>$AH23-$AI23</f>
        <v/>
      </c>
      <c r="AK23" s="52" t="n">
        <v>21.20601162790698</v>
      </c>
      <c r="AL23" s="52">
        <f>$AJ23*$AK23</f>
        <v/>
      </c>
      <c r="AM23" s="52">
        <f>$AI23*$AK23</f>
        <v/>
      </c>
      <c r="AN23" s="39" t="n"/>
      <c r="AO23" s="39" t="inlineStr">
        <is>
          <t>Homologación: confianza base Media + confianza SAP Alta → Media. El cruce SAP–Avain identificó 4 códigos SAP como posibles equivalentes del mismo ítem de Avain (2000900, 2000147, 2000281, 2000299). Se imputó al primero (lógica BUSCARV); requiere validación posterior. El material ocupa 2 filas en la hoja 1060 NQN (lote/almacén). La cantidad SAP y la física de esta vista son el total del material.</t>
        </is>
      </c>
    </row>
    <row r="24">
      <c r="A24" s="5" t="inlineStr">
        <is>
          <t>2000027</t>
        </is>
      </c>
      <c r="B24" s="5" t="inlineStr">
        <is>
          <t>JERINGA DE 5 ML</t>
        </is>
      </c>
      <c r="C24" s="5" t="n"/>
      <c r="D24" s="5" t="inlineStr">
        <is>
          <t>033</t>
        </is>
      </c>
      <c r="E24" s="5" t="inlineStr">
        <is>
          <t>ZDES</t>
        </is>
      </c>
      <c r="F24" s="5" t="inlineStr">
        <is>
          <t>1060</t>
        </is>
      </c>
      <c r="G24" s="5" t="inlineStr">
        <is>
          <t>6021</t>
        </is>
      </c>
      <c r="H24" s="5" t="inlineStr">
        <is>
          <t>C/U</t>
        </is>
      </c>
      <c r="I24" s="6" t="n">
        <v>4210</v>
      </c>
      <c r="J24" s="6" t="n">
        <v>0</v>
      </c>
      <c r="K24" s="5" t="inlineStr">
        <is>
          <t>ARS</t>
        </is>
      </c>
      <c r="L24" s="48" t="n">
        <v>0</v>
      </c>
      <c r="M24" s="48" t="n">
        <v>81812.87</v>
      </c>
      <c r="O24" s="11">
        <f>M24/SUM($M$2:$M$2023)</f>
        <v/>
      </c>
      <c r="P24" s="49">
        <f>IFERROR(M24/I24,0)</f>
        <v/>
      </c>
      <c r="Q24" s="50" t="n"/>
      <c r="R24" s="8">
        <f>I24-Q24</f>
        <v/>
      </c>
      <c r="S24" s="49">
        <f>$AK24*R24</f>
        <v/>
      </c>
      <c r="U24" s="39" t="inlineStr">
        <is>
          <t>Stock SAP</t>
        </is>
      </c>
      <c r="V24" s="39" t="inlineStr">
        <is>
          <t>Descartables</t>
        </is>
      </c>
      <c r="W24" s="39" t="inlineStr">
        <is>
          <t>Dentro del alcance</t>
        </is>
      </c>
      <c r="X24" s="37" t="inlineStr">
        <is>
          <t>Alta</t>
        </is>
      </c>
      <c r="Y24" s="39" t="inlineStr">
        <is>
          <t>Homologado – confianza Alta</t>
        </is>
      </c>
      <c r="Z24" s="38" t="inlineStr">
        <is>
          <t>Dar de baja en SAP</t>
        </is>
      </c>
      <c r="AA24" s="39" t="inlineStr">
        <is>
          <t>254</t>
        </is>
      </c>
      <c r="AB24" s="39" t="inlineStr">
        <is>
          <t>JERINGAS 5 ML</t>
        </is>
      </c>
      <c r="AC24" s="39" t="inlineStr">
        <is>
          <t>Homologación por código Avain (master D-135)</t>
        </is>
      </c>
      <c r="AD24" s="39" t="inlineStr">
        <is>
          <t>No</t>
        </is>
      </c>
      <c r="AE24" s="39" t="n"/>
      <c r="AF24" s="39" t="inlineStr">
        <is>
          <t>Sí</t>
        </is>
      </c>
      <c r="AG24" s="39" t="inlineStr">
        <is>
          <t>D-135</t>
        </is>
      </c>
      <c r="AH24" s="51" t="n"/>
      <c r="AI24" s="51" t="n"/>
      <c r="AJ24" s="51" t="n"/>
      <c r="AK24" s="52" t="n">
        <v>19.43298522844383</v>
      </c>
      <c r="AL24" s="52" t="n"/>
      <c r="AM24" s="52" t="n"/>
      <c r="AN24" s="39" t="n"/>
      <c r="AO24" s="39" t="inlineStr">
        <is>
          <t>La cantidad física del material se imputó en la fila 3 (primera fila del material). Homologación: confianza base Alta + confianza SAP Alta → Alta. El material ocupa 3 filas en la hoja 1060 NQN (lote/almacén). La cantidad SAP y la física de esta vista son el total del material.</t>
        </is>
      </c>
    </row>
    <row r="25">
      <c r="A25" s="5" t="inlineStr">
        <is>
          <t>2000138</t>
        </is>
      </c>
      <c r="B25" s="5" t="inlineStr">
        <is>
          <t>HISOPOS COMUNES</t>
        </is>
      </c>
      <c r="C25" s="5" t="n"/>
      <c r="D25" s="5" t="inlineStr">
        <is>
          <t>033</t>
        </is>
      </c>
      <c r="E25" s="5" t="inlineStr">
        <is>
          <t>ZDES</t>
        </is>
      </c>
      <c r="F25" s="5" t="inlineStr">
        <is>
          <t>1060</t>
        </is>
      </c>
      <c r="G25" s="5" t="inlineStr">
        <is>
          <t>6022</t>
        </is>
      </c>
      <c r="H25" s="5" t="inlineStr">
        <is>
          <t>C/U</t>
        </is>
      </c>
      <c r="I25" s="6" t="n">
        <v>4050</v>
      </c>
      <c r="J25" s="6" t="n">
        <v>0</v>
      </c>
      <c r="K25" s="5" t="inlineStr">
        <is>
          <t>ARS</t>
        </is>
      </c>
      <c r="L25" s="48" t="n">
        <v>0</v>
      </c>
      <c r="M25" s="48" t="n">
        <v>11792.5</v>
      </c>
      <c r="O25" s="11">
        <f>M25/SUM($M$2:$M$2023)</f>
        <v/>
      </c>
      <c r="P25" s="49">
        <f>IFERROR(M25/I25,0)</f>
        <v/>
      </c>
      <c r="Q25" s="50" t="n"/>
      <c r="R25" s="8">
        <f>I25-Q25</f>
        <v/>
      </c>
      <c r="S25" s="49">
        <f>$AK25*R25</f>
        <v/>
      </c>
      <c r="U25" s="39" t="inlineStr">
        <is>
          <t>Stock SAP</t>
        </is>
      </c>
      <c r="V25" s="39" t="inlineStr">
        <is>
          <t>Descartables</t>
        </is>
      </c>
      <c r="W25" s="39" t="inlineStr">
        <is>
          <t>Dentro del alcance</t>
        </is>
      </c>
      <c r="X25" s="39" t="n"/>
      <c r="Y25" s="39" t="inlineStr">
        <is>
          <t>Sin recuento físico en el inventario de Avain</t>
        </is>
      </c>
      <c r="Z25" s="40" t="inlineStr">
        <is>
          <t>Sin recuento físico</t>
        </is>
      </c>
      <c r="AA25" s="39" t="n"/>
      <c r="AB25" s="39" t="n"/>
      <c r="AC25" s="39" t="n"/>
      <c r="AD25" s="39" t="n"/>
      <c r="AE25" s="39" t="n"/>
      <c r="AF25" s="39" t="n"/>
      <c r="AG25" s="39" t="n"/>
      <c r="AH25" s="51" t="n">
        <v>4050</v>
      </c>
      <c r="AI25" s="51">
        <f>Q25</f>
        <v/>
      </c>
      <c r="AJ25" s="51">
        <f>$AH25-$AI25</f>
        <v/>
      </c>
      <c r="AK25" s="52" t="n">
        <v>2.911728395061728</v>
      </c>
      <c r="AL25" s="52">
        <f>$AJ25*$AK25</f>
        <v/>
      </c>
      <c r="AM25" s="52">
        <f>$AI25*$AK25</f>
        <v/>
      </c>
      <c r="AN25" s="39" t="n"/>
      <c r="AO25" s="39" t="n"/>
    </row>
    <row r="26">
      <c r="A26" s="5" t="inlineStr">
        <is>
          <t>2000041</t>
        </is>
      </c>
      <c r="B26" s="5" t="inlineStr">
        <is>
          <t>BARBIJO TRIPLE RECTO C/ELÁSTI</t>
        </is>
      </c>
      <c r="C26" s="5" t="n"/>
      <c r="D26" s="5" t="inlineStr">
        <is>
          <t>033</t>
        </is>
      </c>
      <c r="E26" s="5" t="inlineStr">
        <is>
          <t>ZDES</t>
        </is>
      </c>
      <c r="F26" s="5" t="inlineStr">
        <is>
          <t>1060</t>
        </is>
      </c>
      <c r="G26" s="5" t="inlineStr">
        <is>
          <t>6021</t>
        </is>
      </c>
      <c r="H26" s="5" t="inlineStr">
        <is>
          <t>C/U</t>
        </is>
      </c>
      <c r="I26" s="6" t="n">
        <v>3500</v>
      </c>
      <c r="J26" s="6" t="n">
        <v>0</v>
      </c>
      <c r="K26" s="5" t="inlineStr">
        <is>
          <t>ARS</t>
        </is>
      </c>
      <c r="L26" s="48" t="n">
        <v>0</v>
      </c>
      <c r="M26" s="48" t="n">
        <v>187431.79</v>
      </c>
      <c r="O26" s="11">
        <f>M26/SUM($M$2:$M$2023)</f>
        <v/>
      </c>
      <c r="P26" s="49">
        <f>IFERROR(M26/I26,0)</f>
        <v/>
      </c>
      <c r="Q26" s="50" t="n"/>
      <c r="R26" s="8">
        <f>I26-Q26</f>
        <v/>
      </c>
      <c r="S26" s="49">
        <f>$AK26*R26</f>
        <v/>
      </c>
      <c r="U26" s="39" t="inlineStr">
        <is>
          <t>Stock SAP</t>
        </is>
      </c>
      <c r="V26" s="39" t="inlineStr">
        <is>
          <t>Descartables</t>
        </is>
      </c>
      <c r="W26" s="39" t="inlineStr">
        <is>
          <t>Dentro del alcance</t>
        </is>
      </c>
      <c r="X26" s="39" t="n"/>
      <c r="Y26" s="39" t="inlineStr">
        <is>
          <t>Sin recuento físico en el inventario de Avain</t>
        </is>
      </c>
      <c r="Z26" s="40" t="inlineStr">
        <is>
          <t>Sin recuento físico</t>
        </is>
      </c>
      <c r="AA26" s="39" t="n"/>
      <c r="AB26" s="39" t="n"/>
      <c r="AC26" s="39" t="n"/>
      <c r="AD26" s="39" t="n"/>
      <c r="AE26" s="39" t="n"/>
      <c r="AF26" s="39" t="n"/>
      <c r="AG26" s="39" t="n"/>
      <c r="AH26" s="51" t="n"/>
      <c r="AI26" s="51" t="n"/>
      <c r="AJ26" s="51" t="n"/>
      <c r="AK26" s="52" t="n">
        <v>53.55194000000001</v>
      </c>
      <c r="AL26" s="52" t="n"/>
      <c r="AM26" s="52" t="n"/>
      <c r="AN26" s="39" t="n"/>
      <c r="AO26" s="39" t="inlineStr">
        <is>
          <t>El material ocupa 3 filas en la hoja 1060 NQN (lote/almacén). La cantidad SAP y la física de esta vista son el total del material.</t>
        </is>
      </c>
    </row>
    <row r="27">
      <c r="A27" s="5" t="inlineStr">
        <is>
          <t>1000199</t>
        </is>
      </c>
      <c r="B27" s="5" t="inlineStr">
        <is>
          <t>GLUCONATO DE CALCIO</t>
        </is>
      </c>
      <c r="C27" s="5" t="n"/>
      <c r="D27" s="5" t="inlineStr">
        <is>
          <t>033</t>
        </is>
      </c>
      <c r="E27" s="5" t="inlineStr">
        <is>
          <t>ZMED</t>
        </is>
      </c>
      <c r="F27" s="5" t="inlineStr">
        <is>
          <t>1060</t>
        </is>
      </c>
      <c r="G27" s="5" t="inlineStr">
        <is>
          <t>6021</t>
        </is>
      </c>
      <c r="H27" s="5" t="inlineStr">
        <is>
          <t>C/U</t>
        </is>
      </c>
      <c r="I27" s="6" t="n">
        <v>3010</v>
      </c>
      <c r="J27" s="6" t="n">
        <v>0</v>
      </c>
      <c r="K27" s="5" t="inlineStr">
        <is>
          <t>ARS</t>
        </is>
      </c>
      <c r="L27" s="48" t="n">
        <v>0</v>
      </c>
      <c r="M27" s="48" t="n">
        <v>3922915.04</v>
      </c>
      <c r="O27" s="11">
        <f>M27/SUM($M$2:$M$2023)</f>
        <v/>
      </c>
      <c r="P27" s="49">
        <f>IFERROR(M27/I27,0)</f>
        <v/>
      </c>
      <c r="Q27" s="50" t="n">
        <v>290</v>
      </c>
      <c r="R27" s="8">
        <f>I27-Q27</f>
        <v/>
      </c>
      <c r="S27" s="49">
        <f>$AK27*R27</f>
        <v/>
      </c>
      <c r="U27" s="39" t="inlineStr">
        <is>
          <t>Stock SAP</t>
        </is>
      </c>
      <c r="V27" s="39" t="inlineStr">
        <is>
          <t>Medicamentos</t>
        </is>
      </c>
      <c r="W27" s="39" t="inlineStr">
        <is>
          <t>Dentro del alcance</t>
        </is>
      </c>
      <c r="X27" s="37" t="inlineStr">
        <is>
          <t>Alta</t>
        </is>
      </c>
      <c r="Y27" s="39" t="inlineStr">
        <is>
          <t>Homologado – confianza Alta</t>
        </is>
      </c>
      <c r="Z27" s="38" t="inlineStr">
        <is>
          <t>Dar de baja en SAP</t>
        </is>
      </c>
      <c r="AA27" s="39" t="inlineStr">
        <is>
          <t>122</t>
        </is>
      </c>
      <c r="AB27" s="39" t="inlineStr">
        <is>
          <t>GLUCONATO DE CALCIO AMP</t>
        </is>
      </c>
      <c r="AC27" s="39" t="inlineStr">
        <is>
          <t>Cruce por nomenclatura SAP</t>
        </is>
      </c>
      <c r="AD27" s="39" t="inlineStr">
        <is>
          <t>No</t>
        </is>
      </c>
      <c r="AE27" s="39" t="n"/>
      <c r="AF27" s="39" t="inlineStr">
        <is>
          <t>Sí</t>
        </is>
      </c>
      <c r="AG27" s="39" t="inlineStr">
        <is>
          <t>M03-006</t>
        </is>
      </c>
      <c r="AH27" s="51" t="n">
        <v>3010</v>
      </c>
      <c r="AI27" s="51">
        <f>Q27</f>
        <v/>
      </c>
      <c r="AJ27" s="51">
        <f>$AH27-$AI27</f>
        <v/>
      </c>
      <c r="AK27" s="52" t="n">
        <v>1303.294033222591</v>
      </c>
      <c r="AL27" s="52">
        <f>$AJ27*$AK27</f>
        <v/>
      </c>
      <c r="AM27" s="52">
        <f>$AI27*$AK27</f>
        <v/>
      </c>
      <c r="AN27" s="39" t="n"/>
      <c r="AO27" s="39" t="inlineStr">
        <is>
          <t>Homologado al master M03-006, pero sus códigos SAP (1005248) no figuran en el stock SAP de este centro. Cruce por nomenclatura: similitud 0.93. El material ocupa 2 filas en la hoja 1060 NQN (lote/almacén). La cantidad SAP y la física de esta vista son el total del material.</t>
        </is>
      </c>
    </row>
    <row r="28">
      <c r="A28" s="5" t="inlineStr">
        <is>
          <t>1000066</t>
        </is>
      </c>
      <c r="B28" s="5" t="inlineStr">
        <is>
          <t>ENALAPRIL MALEATO 10MG COMPRIMIDO</t>
        </is>
      </c>
      <c r="C28" s="5" t="inlineStr">
        <is>
          <t>11020122</t>
        </is>
      </c>
      <c r="D28" s="5" t="inlineStr">
        <is>
          <t>033</t>
        </is>
      </c>
      <c r="E28" s="5" t="inlineStr">
        <is>
          <t>ZMED</t>
        </is>
      </c>
      <c r="F28" s="5" t="inlineStr">
        <is>
          <t>1060</t>
        </is>
      </c>
      <c r="G28" s="5" t="inlineStr">
        <is>
          <t>6021</t>
        </is>
      </c>
      <c r="H28" s="5" t="inlineStr">
        <is>
          <t>C/U</t>
        </is>
      </c>
      <c r="I28" s="6" t="n">
        <v>3000</v>
      </c>
      <c r="J28" s="6" t="n">
        <v>0</v>
      </c>
      <c r="K28" s="5" t="inlineStr">
        <is>
          <t>ARS</t>
        </is>
      </c>
      <c r="L28" s="48" t="n">
        <v>0</v>
      </c>
      <c r="M28" s="48" t="n">
        <v>48849.2</v>
      </c>
      <c r="O28" s="11">
        <f>M28/SUM($M$2:$M$2023)</f>
        <v/>
      </c>
      <c r="P28" s="49">
        <f>IFERROR(M28/I28,0)</f>
        <v/>
      </c>
      <c r="Q28" s="50" t="n">
        <v>580</v>
      </c>
      <c r="R28" s="8">
        <f>I28-Q28</f>
        <v/>
      </c>
      <c r="S28" s="49">
        <f>$AK28*R28</f>
        <v/>
      </c>
      <c r="U28" s="39" t="inlineStr">
        <is>
          <t>Stock SAP</t>
        </is>
      </c>
      <c r="V28" s="39" t="inlineStr">
        <is>
          <t>Medicamentos</t>
        </is>
      </c>
      <c r="W28" s="39" t="inlineStr">
        <is>
          <t>Dentro del alcance</t>
        </is>
      </c>
      <c r="X28" s="42" t="inlineStr">
        <is>
          <t>Media</t>
        </is>
      </c>
      <c r="Y28" s="39" t="inlineStr">
        <is>
          <t>Homologado – confianza Media – pendiente de validación</t>
        </is>
      </c>
      <c r="Z28" s="38" t="inlineStr">
        <is>
          <t>Dar de baja en SAP</t>
        </is>
      </c>
      <c r="AA28" s="39" t="inlineStr">
        <is>
          <t>101</t>
        </is>
      </c>
      <c r="AB28" s="39" t="inlineStr">
        <is>
          <t>ENALAPRIL COMP</t>
        </is>
      </c>
      <c r="AC28" s="39" t="inlineStr">
        <is>
          <t>Cruce por nomenclatura SAP</t>
        </is>
      </c>
      <c r="AD28" s="39" t="inlineStr">
        <is>
          <t>Sí</t>
        </is>
      </c>
      <c r="AE28" s="39" t="inlineStr">
        <is>
          <t>1000066, 1000343</t>
        </is>
      </c>
      <c r="AF28" s="39" t="inlineStr">
        <is>
          <t>Sí</t>
        </is>
      </c>
      <c r="AG28" s="39" t="inlineStr">
        <is>
          <t>M04-003</t>
        </is>
      </c>
      <c r="AH28" s="51" t="n">
        <v>8770</v>
      </c>
      <c r="AI28" s="51">
        <f>Q28</f>
        <v/>
      </c>
      <c r="AJ28" s="51">
        <f>$AH28-$AI28</f>
        <v/>
      </c>
      <c r="AK28" s="52" t="n">
        <v>16.2830661345496</v>
      </c>
      <c r="AL28" s="52">
        <f>$AJ28*$AK28</f>
        <v/>
      </c>
      <c r="AM28" s="52">
        <f>$AI28*$AK28</f>
        <v/>
      </c>
      <c r="AN28" s="39" t="n"/>
      <c r="AO28" s="39" t="inlineStr">
        <is>
          <t>Homologado al master M04-003, pero sus códigos SAP (1005140) no figuran en el stock SAP de este centro. Cruce por nomenclatura: una nomenclatura no informa dosis; similitud 0.78. El cruce SAP–Avain identificó 2 códigos SAP como posibles equivalentes del mismo ítem de Avain (1000066, 1000343). Se imputó al primero (lógica BUSCARV); requiere validación posterior. El material ocupa 17 filas en la hoja 1060 NQN (lote/almacén). La cantidad SAP y la física de esta vista son el total del material.</t>
        </is>
      </c>
    </row>
    <row r="29">
      <c r="A29" s="5" t="inlineStr">
        <is>
          <t>2000128</t>
        </is>
      </c>
      <c r="B29" s="5" t="inlineStr">
        <is>
          <t>ELECTRODOS 3M PARCHES P/CABLE PACIENTE</t>
        </is>
      </c>
      <c r="C29" s="5" t="n"/>
      <c r="D29" s="5" t="inlineStr">
        <is>
          <t>033</t>
        </is>
      </c>
      <c r="E29" s="5" t="inlineStr">
        <is>
          <t>ZDES</t>
        </is>
      </c>
      <c r="F29" s="5" t="inlineStr">
        <is>
          <t>1060</t>
        </is>
      </c>
      <c r="G29" s="5" t="inlineStr">
        <is>
          <t>6022</t>
        </is>
      </c>
      <c r="H29" s="5" t="inlineStr">
        <is>
          <t>C/U</t>
        </is>
      </c>
      <c r="I29" s="6" t="n">
        <v>3000</v>
      </c>
      <c r="J29" s="6" t="n">
        <v>0</v>
      </c>
      <c r="K29" s="5" t="inlineStr">
        <is>
          <t>ARS</t>
        </is>
      </c>
      <c r="L29" s="48" t="n">
        <v>0</v>
      </c>
      <c r="M29" s="48" t="n">
        <v>21821.75</v>
      </c>
      <c r="O29" s="11">
        <f>M29/SUM($M$2:$M$2023)</f>
        <v/>
      </c>
      <c r="P29" s="49">
        <f>IFERROR(M29/I29,0)</f>
        <v/>
      </c>
      <c r="Q29" s="50" t="n"/>
      <c r="R29" s="8">
        <f>I29-Q29</f>
        <v/>
      </c>
      <c r="S29" s="49">
        <f>$AK29*R29</f>
        <v/>
      </c>
      <c r="U29" s="39" t="inlineStr">
        <is>
          <t>Stock SAP</t>
        </is>
      </c>
      <c r="V29" s="39" t="inlineStr">
        <is>
          <t>Descartables</t>
        </is>
      </c>
      <c r="W29" s="39" t="inlineStr">
        <is>
          <t>Dentro del alcance</t>
        </is>
      </c>
      <c r="X29" s="39" t="n"/>
      <c r="Y29" s="39" t="inlineStr">
        <is>
          <t>Sin recuento físico en el inventario de Avain</t>
        </is>
      </c>
      <c r="Z29" s="40" t="inlineStr">
        <is>
          <t>Sin recuento físico</t>
        </is>
      </c>
      <c r="AA29" s="39" t="n"/>
      <c r="AB29" s="39" t="n"/>
      <c r="AC29" s="39" t="n"/>
      <c r="AD29" s="39" t="n"/>
      <c r="AE29" s="39" t="n"/>
      <c r="AF29" s="39" t="n"/>
      <c r="AG29" s="39" t="n"/>
      <c r="AH29" s="51" t="n">
        <v>3000</v>
      </c>
      <c r="AI29" s="51">
        <f>Q29</f>
        <v/>
      </c>
      <c r="AJ29" s="51">
        <f>$AH29-$AI29</f>
        <v/>
      </c>
      <c r="AK29" s="52" t="n">
        <v>7.273916666666667</v>
      </c>
      <c r="AL29" s="52">
        <f>$AJ29*$AK29</f>
        <v/>
      </c>
      <c r="AM29" s="52">
        <f>$AI29*$AK29</f>
        <v/>
      </c>
      <c r="AN29" s="39" t="n"/>
      <c r="AO29" s="39" t="inlineStr">
        <is>
          <t>El material ocupa 2 filas en la hoja 1060 NQN (lote/almacén). La cantidad SAP y la física de esta vista son el total del material.</t>
        </is>
      </c>
    </row>
    <row r="30">
      <c r="A30" s="5" t="inlineStr">
        <is>
          <t>2000281</t>
        </is>
      </c>
      <c r="B30" s="5" t="inlineStr">
        <is>
          <t>GASA ESTERIL 10X10 LA CEADE</t>
        </is>
      </c>
      <c r="C30" s="5" t="n"/>
      <c r="D30" s="5" t="inlineStr">
        <is>
          <t>033</t>
        </is>
      </c>
      <c r="E30" s="5" t="inlineStr">
        <is>
          <t>ZDES</t>
        </is>
      </c>
      <c r="F30" s="5" t="inlineStr">
        <is>
          <t>1060</t>
        </is>
      </c>
      <c r="G30" s="5" t="inlineStr">
        <is>
          <t>6022</t>
        </is>
      </c>
      <c r="H30" s="5" t="inlineStr">
        <is>
          <t>C/U</t>
        </is>
      </c>
      <c r="I30" s="6" t="n">
        <v>3000</v>
      </c>
      <c r="J30" s="6" t="n">
        <v>0</v>
      </c>
      <c r="K30" s="5" t="inlineStr">
        <is>
          <t>ARS</t>
        </is>
      </c>
      <c r="L30" s="48" t="n">
        <v>0</v>
      </c>
      <c r="M30" s="48" t="n">
        <v>453670.59</v>
      </c>
      <c r="O30" s="11">
        <f>M30/SUM($M$2:$M$2023)</f>
        <v/>
      </c>
      <c r="P30" s="49">
        <f>IFERROR(M30/I30,0)</f>
        <v/>
      </c>
      <c r="Q30" s="50" t="n"/>
      <c r="R30" s="8">
        <f>I30-Q30</f>
        <v/>
      </c>
      <c r="S30" s="49">
        <f>$AK30*R30</f>
        <v/>
      </c>
      <c r="U30" s="39" t="inlineStr">
        <is>
          <t>Stock SAP</t>
        </is>
      </c>
      <c r="V30" s="39" t="inlineStr">
        <is>
          <t>Descartables</t>
        </is>
      </c>
      <c r="W30" s="39" t="inlineStr">
        <is>
          <t>Dentro del alcance</t>
        </is>
      </c>
      <c r="X30" s="39" t="n"/>
      <c r="Y30" s="39" t="inlineStr">
        <is>
          <t>Sin recuento físico en el inventario de Avain</t>
        </is>
      </c>
      <c r="Z30" s="40" t="inlineStr">
        <is>
          <t>Sin recuento físico</t>
        </is>
      </c>
      <c r="AA30" s="39" t="n"/>
      <c r="AB30" s="39" t="n"/>
      <c r="AC30" s="39" t="n"/>
      <c r="AD30" s="39" t="n"/>
      <c r="AE30" s="39" t="n"/>
      <c r="AF30" s="39" t="n"/>
      <c r="AG30" s="39" t="n"/>
      <c r="AH30" s="51" t="n">
        <v>4250</v>
      </c>
      <c r="AI30" s="51">
        <f>Q30</f>
        <v/>
      </c>
      <c r="AJ30" s="51">
        <f>$AH30-$AI30</f>
        <v/>
      </c>
      <c r="AK30" s="52" t="n">
        <v>151.2235294117647</v>
      </c>
      <c r="AL30" s="52">
        <f>$AJ30*$AK30</f>
        <v/>
      </c>
      <c r="AM30" s="52">
        <f>$AI30*$AK30</f>
        <v/>
      </c>
      <c r="AN30" s="39" t="n"/>
      <c r="AO30" s="39" t="inlineStr">
        <is>
          <t>El material ocupa 2 filas en la hoja 1060 NQN (lote/almacén). La cantidad SAP y la física de esta vista son el total del material.</t>
        </is>
      </c>
    </row>
    <row r="31">
      <c r="A31" s="5" t="inlineStr">
        <is>
          <t>2000048</t>
        </is>
      </c>
      <c r="B31" s="5" t="inlineStr">
        <is>
          <t>CAMISOLIN AZUL 25GR PUÑO C/ELASTICO 1MT</t>
        </is>
      </c>
      <c r="C31" s="5" t="n"/>
      <c r="D31" s="5" t="inlineStr">
        <is>
          <t>033</t>
        </is>
      </c>
      <c r="E31" s="5" t="inlineStr">
        <is>
          <t>ZDES</t>
        </is>
      </c>
      <c r="F31" s="5" t="inlineStr">
        <is>
          <t>1060</t>
        </is>
      </c>
      <c r="G31" s="5" t="inlineStr">
        <is>
          <t>6022</t>
        </is>
      </c>
      <c r="H31" s="5" t="inlineStr">
        <is>
          <t>C/U</t>
        </is>
      </c>
      <c r="I31" s="6" t="n">
        <v>2840</v>
      </c>
      <c r="J31" s="6" t="n">
        <v>0</v>
      </c>
      <c r="K31" s="5" t="inlineStr">
        <is>
          <t>ARS</t>
        </is>
      </c>
      <c r="L31" s="48" t="n">
        <v>0</v>
      </c>
      <c r="M31" s="48" t="n">
        <v>282282.44</v>
      </c>
      <c r="O31" s="11">
        <f>M31/SUM($M$2:$M$2023)</f>
        <v/>
      </c>
      <c r="P31" s="49">
        <f>IFERROR(M31/I31,0)</f>
        <v/>
      </c>
      <c r="Q31" s="50" t="n">
        <v>60</v>
      </c>
      <c r="R31" s="8">
        <f>I31-Q31</f>
        <v/>
      </c>
      <c r="S31" s="49">
        <f>$AK31*R31</f>
        <v/>
      </c>
      <c r="U31" s="39" t="inlineStr">
        <is>
          <t>Stock SAP</t>
        </is>
      </c>
      <c r="V31" s="39" t="inlineStr">
        <is>
          <t>Descartables</t>
        </is>
      </c>
      <c r="W31" s="39" t="inlineStr">
        <is>
          <t>Dentro del alcance</t>
        </is>
      </c>
      <c r="X31" s="42" t="inlineStr">
        <is>
          <t>Media</t>
        </is>
      </c>
      <c r="Y31" s="39" t="inlineStr">
        <is>
          <t>Homologado – confianza Media – pendiente de validación</t>
        </is>
      </c>
      <c r="Z31" s="38" t="inlineStr">
        <is>
          <t>Dar de baja en SAP</t>
        </is>
      </c>
      <c r="AA31" s="39" t="inlineStr">
        <is>
          <t>471</t>
        </is>
      </c>
      <c r="AB31" s="39" t="inlineStr">
        <is>
          <t>CAMISOLINES</t>
        </is>
      </c>
      <c r="AC31" s="39" t="inlineStr">
        <is>
          <t>Homologación por código Avain (master K-286)</t>
        </is>
      </c>
      <c r="AD31" s="39" t="inlineStr">
        <is>
          <t>No</t>
        </is>
      </c>
      <c r="AE31" s="39" t="n"/>
      <c r="AF31" s="39" t="inlineStr">
        <is>
          <t>Sí</t>
        </is>
      </c>
      <c r="AG31" s="39" t="inlineStr">
        <is>
          <t>K-286</t>
        </is>
      </c>
      <c r="AH31" s="51" t="n">
        <v>2850</v>
      </c>
      <c r="AI31" s="51">
        <f>Q31</f>
        <v/>
      </c>
      <c r="AJ31" s="51">
        <f>$AH31-$AI31</f>
        <v/>
      </c>
      <c r="AK31" s="52" t="n">
        <v>99.39522456140351</v>
      </c>
      <c r="AL31" s="52">
        <f>$AJ31*$AK31</f>
        <v/>
      </c>
      <c r="AM31" s="52">
        <f>$AI31*$AK31</f>
        <v/>
      </c>
      <c r="AN31" s="39" t="n"/>
      <c r="AO31" s="39" t="inlineStr">
        <is>
          <t>Homologación: confianza base Alta + confianza SAP Media → Media. Otros códigos SAP del master no están en el stock de este centro: 2001124. El material ocupa 3 filas en la hoja 1060 NQN (lote/almacén). La cantidad SAP y la física de esta vista son el total del material.</t>
        </is>
      </c>
    </row>
    <row r="32">
      <c r="A32" s="5" t="inlineStr">
        <is>
          <t>2000147</t>
        </is>
      </c>
      <c r="B32" s="5" t="inlineStr">
        <is>
          <t>GASA ESTERIL 10X10 GASANA</t>
        </is>
      </c>
      <c r="C32" s="5" t="n"/>
      <c r="D32" s="5" t="inlineStr">
        <is>
          <t>033</t>
        </is>
      </c>
      <c r="E32" s="5" t="inlineStr">
        <is>
          <t>ZDES</t>
        </is>
      </c>
      <c r="F32" s="5" t="inlineStr">
        <is>
          <t>1060</t>
        </is>
      </c>
      <c r="G32" s="5" t="inlineStr">
        <is>
          <t>6022</t>
        </is>
      </c>
      <c r="H32" s="5" t="inlineStr">
        <is>
          <t>C/U</t>
        </is>
      </c>
      <c r="I32" s="6" t="n">
        <v>2809</v>
      </c>
      <c r="J32" s="6" t="n">
        <v>0</v>
      </c>
      <c r="K32" s="5" t="inlineStr">
        <is>
          <t>ARS</t>
        </is>
      </c>
      <c r="L32" s="48" t="n">
        <v>0</v>
      </c>
      <c r="M32" s="48" t="n">
        <v>23033.8</v>
      </c>
      <c r="O32" s="11">
        <f>M32/SUM($M$2:$M$2023)</f>
        <v/>
      </c>
      <c r="P32" s="49">
        <f>IFERROR(M32/I32,0)</f>
        <v/>
      </c>
      <c r="Q32" s="50" t="n"/>
      <c r="R32" s="8">
        <f>I32-Q32</f>
        <v/>
      </c>
      <c r="S32" s="49">
        <f>$AK32*R32</f>
        <v/>
      </c>
      <c r="U32" s="39" t="inlineStr">
        <is>
          <t>Stock SAP</t>
        </is>
      </c>
      <c r="V32" s="39" t="inlineStr">
        <is>
          <t>Descartables</t>
        </is>
      </c>
      <c r="W32" s="39" t="inlineStr">
        <is>
          <t>Dentro del alcance</t>
        </is>
      </c>
      <c r="X32" s="39" t="n"/>
      <c r="Y32" s="39" t="inlineStr">
        <is>
          <t>Sin recuento físico en el inventario de Avain</t>
        </is>
      </c>
      <c r="Z32" s="40" t="inlineStr">
        <is>
          <t>Sin recuento físico</t>
        </is>
      </c>
      <c r="AA32" s="39" t="n"/>
      <c r="AB32" s="39" t="n"/>
      <c r="AC32" s="39" t="n"/>
      <c r="AD32" s="39" t="n"/>
      <c r="AE32" s="39" t="n"/>
      <c r="AF32" s="39" t="n"/>
      <c r="AG32" s="39" t="n"/>
      <c r="AH32" s="51" t="n">
        <v>2809</v>
      </c>
      <c r="AI32" s="51">
        <f>Q32</f>
        <v/>
      </c>
      <c r="AJ32" s="51">
        <f>$AH32-$AI32</f>
        <v/>
      </c>
      <c r="AK32" s="52" t="n">
        <v>8.199999999999999</v>
      </c>
      <c r="AL32" s="52">
        <f>$AJ32*$AK32</f>
        <v/>
      </c>
      <c r="AM32" s="52">
        <f>$AI32*$AK32</f>
        <v/>
      </c>
      <c r="AN32" s="39" t="n"/>
      <c r="AO32" s="39" t="inlineStr">
        <is>
          <t>El material ocupa 2 filas en la hoja 1060 NQN (lote/almacén). La cantidad SAP y la física de esta vista son el total del material.</t>
        </is>
      </c>
    </row>
    <row r="33">
      <c r="A33" s="5" t="inlineStr">
        <is>
          <t>2000023</t>
        </is>
      </c>
      <c r="B33" s="5" t="inlineStr">
        <is>
          <t>GUIA MACROGOTERO Nª14</t>
        </is>
      </c>
      <c r="C33" s="5" t="n"/>
      <c r="D33" s="5" t="inlineStr">
        <is>
          <t>033</t>
        </is>
      </c>
      <c r="E33" s="5" t="inlineStr">
        <is>
          <t>ZDES</t>
        </is>
      </c>
      <c r="F33" s="5" t="inlineStr">
        <is>
          <t>1060</t>
        </is>
      </c>
      <c r="G33" s="5" t="inlineStr">
        <is>
          <t>6022</t>
        </is>
      </c>
      <c r="H33" s="5" t="inlineStr">
        <is>
          <t>C/U</t>
        </is>
      </c>
      <c r="I33" s="6" t="n">
        <v>2800</v>
      </c>
      <c r="J33" s="6" t="n">
        <v>0</v>
      </c>
      <c r="K33" s="5" t="inlineStr">
        <is>
          <t>ARS</t>
        </is>
      </c>
      <c r="L33" s="48" t="n">
        <v>0</v>
      </c>
      <c r="M33" s="48" t="n">
        <v>899676.35</v>
      </c>
      <c r="O33" s="11">
        <f>M33/SUM($M$2:$M$2023)</f>
        <v/>
      </c>
      <c r="P33" s="49">
        <f>IFERROR(M33/I33,0)</f>
        <v/>
      </c>
      <c r="Q33" s="50" t="n">
        <v>809</v>
      </c>
      <c r="R33" s="8">
        <f>I33-Q33</f>
        <v/>
      </c>
      <c r="S33" s="49">
        <f>$AK33*R33</f>
        <v/>
      </c>
      <c r="U33" s="39" t="inlineStr">
        <is>
          <t>Stock SAP</t>
        </is>
      </c>
      <c r="V33" s="39" t="inlineStr">
        <is>
          <t>Descartables</t>
        </is>
      </c>
      <c r="W33" s="39" t="inlineStr">
        <is>
          <t>Dentro del alcance</t>
        </is>
      </c>
      <c r="X33" s="42" t="inlineStr">
        <is>
          <t>Media</t>
        </is>
      </c>
      <c r="Y33" s="39" t="inlineStr">
        <is>
          <t>Homologado – confianza Media – pendiente de validación</t>
        </is>
      </c>
      <c r="Z33" s="38" t="inlineStr">
        <is>
          <t>Dar de baja en SAP</t>
        </is>
      </c>
      <c r="AA33" s="39" t="inlineStr">
        <is>
          <t>278</t>
        </is>
      </c>
      <c r="AB33" s="39" t="inlineStr">
        <is>
          <t>GUIA MACROGOTERO V13/14</t>
        </is>
      </c>
      <c r="AC33" s="39" t="inlineStr">
        <is>
          <t>Homologación por código Avain (master D-131)</t>
        </is>
      </c>
      <c r="AD33" s="39" t="inlineStr">
        <is>
          <t>No</t>
        </is>
      </c>
      <c r="AE33" s="39" t="n"/>
      <c r="AF33" s="39" t="inlineStr">
        <is>
          <t>Sí</t>
        </is>
      </c>
      <c r="AG33" s="39" t="inlineStr">
        <is>
          <t>D-131</t>
        </is>
      </c>
      <c r="AH33" s="51" t="n">
        <v>4014</v>
      </c>
      <c r="AI33" s="51">
        <f>Q33</f>
        <v/>
      </c>
      <c r="AJ33" s="51">
        <f>$AH33-$AI33</f>
        <v/>
      </c>
      <c r="AK33" s="52" t="n">
        <v>321.3129820627803</v>
      </c>
      <c r="AL33" s="52">
        <f>$AJ33*$AK33</f>
        <v/>
      </c>
      <c r="AM33" s="52">
        <f>$AI33*$AK33</f>
        <v/>
      </c>
      <c r="AN33" s="39" t="n"/>
      <c r="AO33" s="39" t="inlineStr">
        <is>
          <t>Homologación: confianza base Media + confianza SAP Alta → Media. El material ocupa 2 filas en la hoja 1060 NQN (lote/almacén). La cantidad SAP y la física de esta vista son el total del material.</t>
        </is>
      </c>
    </row>
    <row r="34">
      <c r="A34" s="5" t="inlineStr">
        <is>
          <t>1000030</t>
        </is>
      </c>
      <c r="B34" s="5" t="inlineStr">
        <is>
          <t>PARACETAMOL COMPRIMIDOS POR 500MG</t>
        </is>
      </c>
      <c r="C34" s="5" t="inlineStr">
        <is>
          <t>1</t>
        </is>
      </c>
      <c r="D34" s="5" t="inlineStr">
        <is>
          <t>033</t>
        </is>
      </c>
      <c r="E34" s="5" t="inlineStr">
        <is>
          <t>ZMED</t>
        </is>
      </c>
      <c r="F34" s="5" t="inlineStr">
        <is>
          <t>1060</t>
        </is>
      </c>
      <c r="G34" s="5" t="inlineStr">
        <is>
          <t>6021</t>
        </is>
      </c>
      <c r="H34" s="5" t="inlineStr">
        <is>
          <t>C/U</t>
        </is>
      </c>
      <c r="I34" s="6" t="n">
        <v>2600</v>
      </c>
      <c r="J34" s="6" t="n">
        <v>0</v>
      </c>
      <c r="K34" s="5" t="inlineStr">
        <is>
          <t>ARS</t>
        </is>
      </c>
      <c r="L34" s="48" t="n">
        <v>0</v>
      </c>
      <c r="M34" s="48" t="n">
        <v>78998.49000000001</v>
      </c>
      <c r="O34" s="11">
        <f>M34/SUM($M$2:$M$2023)</f>
        <v/>
      </c>
      <c r="P34" s="49">
        <f>IFERROR(M34/I34,0)</f>
        <v/>
      </c>
      <c r="Q34" s="50" t="n"/>
      <c r="R34" s="8">
        <f>I34-Q34</f>
        <v/>
      </c>
      <c r="S34" s="49">
        <f>$AK34*R34</f>
        <v/>
      </c>
      <c r="U34" s="39" t="inlineStr">
        <is>
          <t>Stock SAP</t>
        </is>
      </c>
      <c r="V34" s="39" t="inlineStr">
        <is>
          <t>Medicamentos</t>
        </is>
      </c>
      <c r="W34" s="39" t="inlineStr">
        <is>
          <t>Dentro del alcance</t>
        </is>
      </c>
      <c r="X34" s="39" t="n"/>
      <c r="Y34" s="39" t="inlineStr">
        <is>
          <t>Sin recuento físico en el inventario de Avain</t>
        </is>
      </c>
      <c r="Z34" s="40" t="inlineStr">
        <is>
          <t>Sin recuento físico</t>
        </is>
      </c>
      <c r="AA34" s="39" t="n"/>
      <c r="AB34" s="39" t="n"/>
      <c r="AC34" s="39" t="n"/>
      <c r="AD34" s="39" t="n"/>
      <c r="AE34" s="39" t="n"/>
      <c r="AF34" s="39" t="n"/>
      <c r="AG34" s="39" t="n"/>
      <c r="AH34" s="51" t="n">
        <v>12310</v>
      </c>
      <c r="AI34" s="51">
        <f>Q34</f>
        <v/>
      </c>
      <c r="AJ34" s="51">
        <f>$AH34-$AI34</f>
        <v/>
      </c>
      <c r="AK34" s="52" t="n">
        <v>30.38403818034119</v>
      </c>
      <c r="AL34" s="52">
        <f>$AJ34*$AK34</f>
        <v/>
      </c>
      <c r="AM34" s="52">
        <f>$AI34*$AK34</f>
        <v/>
      </c>
      <c r="AN34" s="39" t="n"/>
      <c r="AO34" s="39" t="inlineStr">
        <is>
          <t>El material ocupa 16 filas en la hoja 1060 NQN (lote/almacén). La cantidad SAP y la física de esta vista son el total del material.</t>
        </is>
      </c>
    </row>
    <row r="35">
      <c r="A35" s="5" t="inlineStr">
        <is>
          <t>2000354</t>
        </is>
      </c>
      <c r="B35" s="5" t="inlineStr">
        <is>
          <t>APOSITO ESTERIL (G+A) 10X20CM</t>
        </is>
      </c>
      <c r="C35" s="5" t="n"/>
      <c r="D35" s="5" t="inlineStr">
        <is>
          <t>033</t>
        </is>
      </c>
      <c r="E35" s="5" t="inlineStr">
        <is>
          <t>ZDES</t>
        </is>
      </c>
      <c r="F35" s="5" t="inlineStr">
        <is>
          <t>1060</t>
        </is>
      </c>
      <c r="G35" s="5" t="inlineStr">
        <is>
          <t>6021</t>
        </is>
      </c>
      <c r="H35" s="5" t="inlineStr">
        <is>
          <t>C/U</t>
        </is>
      </c>
      <c r="I35" s="6" t="n">
        <v>2310</v>
      </c>
      <c r="J35" s="6" t="n">
        <v>0</v>
      </c>
      <c r="K35" s="5" t="inlineStr">
        <is>
          <t>ARS</t>
        </is>
      </c>
      <c r="L35" s="48" t="n">
        <v>0</v>
      </c>
      <c r="M35" s="48" t="n">
        <v>872931.4300000001</v>
      </c>
      <c r="O35" s="11">
        <f>M35/SUM($M$2:$M$2023)</f>
        <v/>
      </c>
      <c r="P35" s="49">
        <f>IFERROR(M35/I35,0)</f>
        <v/>
      </c>
      <c r="Q35" s="50" t="n">
        <v>293</v>
      </c>
      <c r="R35" s="8">
        <f>I35-Q35</f>
        <v/>
      </c>
      <c r="S35" s="49">
        <f>$AK35*R35</f>
        <v/>
      </c>
      <c r="U35" s="39" t="inlineStr">
        <is>
          <t>Stock SAP</t>
        </is>
      </c>
      <c r="V35" s="39" t="inlineStr">
        <is>
          <t>Descartables</t>
        </is>
      </c>
      <c r="W35" s="39" t="inlineStr">
        <is>
          <t>Dentro del alcance</t>
        </is>
      </c>
      <c r="X35" s="42" t="inlineStr">
        <is>
          <t>Media</t>
        </is>
      </c>
      <c r="Y35" s="39" t="inlineStr">
        <is>
          <t>Homologado – confianza Media – pendiente de validación</t>
        </is>
      </c>
      <c r="Z35" s="38" t="inlineStr">
        <is>
          <t>Dar de baja en SAP</t>
        </is>
      </c>
      <c r="AA35" s="39" t="inlineStr">
        <is>
          <t>20</t>
        </is>
      </c>
      <c r="AB35" s="39" t="inlineStr">
        <is>
          <t>APOSITO ALGODON ESTERIL</t>
        </is>
      </c>
      <c r="AC35" s="39" t="inlineStr">
        <is>
          <t>Cruce por nomenclatura SAP</t>
        </is>
      </c>
      <c r="AD35" s="39" t="inlineStr">
        <is>
          <t>Sí</t>
        </is>
      </c>
      <c r="AE35" s="39" t="inlineStr">
        <is>
          <t>2000354, 2000355, 2000095, 2000096</t>
        </is>
      </c>
      <c r="AF35" s="39" t="inlineStr">
        <is>
          <t>Sí</t>
        </is>
      </c>
      <c r="AG35" s="39" t="n"/>
      <c r="AH35" s="51" t="n">
        <v>3560</v>
      </c>
      <c r="AI35" s="51">
        <f>Q35</f>
        <v/>
      </c>
      <c r="AJ35" s="51">
        <f>$AH35-$AI35</f>
        <v/>
      </c>
      <c r="AK35" s="52" t="n">
        <v>377.8923960674158</v>
      </c>
      <c r="AL35" s="52">
        <f>$AJ35*$AK35</f>
        <v/>
      </c>
      <c r="AM35" s="52">
        <f>$AI35*$AK35</f>
        <v/>
      </c>
      <c r="AN35" s="39" t="n"/>
      <c r="AO35" s="39" t="inlineStr">
        <is>
          <t>Cruce por nomenclatura: una nomenclatura no informa dosis; similitud 0.57. El cruce SAP–Avain identificó 4 códigos SAP como posibles equivalentes del mismo ítem de Avain (2000354, 2000355, 2000095, 2000096). Se imputó al primero (lógica BUSCARV); requiere validación posterior. El material ocupa 2 filas en la hoja 1060 NQN (lote/almacén). La cantidad SAP y la física de esta vista son el total del material.</t>
        </is>
      </c>
    </row>
    <row r="36">
      <c r="A36" s="5" t="inlineStr">
        <is>
          <t>2000008</t>
        </is>
      </c>
      <c r="B36" s="5" t="inlineStr">
        <is>
          <t>AGUJA HIPODERMICA 21G x 1 - 25/8</t>
        </is>
      </c>
      <c r="C36" s="5" t="n"/>
      <c r="D36" s="5" t="inlineStr">
        <is>
          <t>033</t>
        </is>
      </c>
      <c r="E36" s="5" t="inlineStr">
        <is>
          <t>ZDES</t>
        </is>
      </c>
      <c r="F36" s="5" t="inlineStr">
        <is>
          <t>1060</t>
        </is>
      </c>
      <c r="G36" s="5" t="inlineStr">
        <is>
          <t>6021</t>
        </is>
      </c>
      <c r="H36" s="5" t="inlineStr">
        <is>
          <t>C/U</t>
        </is>
      </c>
      <c r="I36" s="6" t="n">
        <v>2181</v>
      </c>
      <c r="J36" s="6" t="n">
        <v>0</v>
      </c>
      <c r="K36" s="5" t="inlineStr">
        <is>
          <t>ARS</t>
        </is>
      </c>
      <c r="L36" s="48" t="n">
        <v>0</v>
      </c>
      <c r="M36" s="48" t="n">
        <v>50312.6</v>
      </c>
      <c r="O36" s="11">
        <f>M36/SUM($M$2:$M$2023)</f>
        <v/>
      </c>
      <c r="P36" s="49">
        <f>IFERROR(M36/I36,0)</f>
        <v/>
      </c>
      <c r="Q36" s="50" t="n"/>
      <c r="R36" s="8">
        <f>I36-Q36</f>
        <v/>
      </c>
      <c r="S36" s="49">
        <f>$AK36*R36</f>
        <v/>
      </c>
      <c r="U36" s="39" t="inlineStr">
        <is>
          <t>Stock SAP</t>
        </is>
      </c>
      <c r="V36" s="39" t="inlineStr">
        <is>
          <t>Descartables</t>
        </is>
      </c>
      <c r="W36" s="39" t="inlineStr">
        <is>
          <t>Dentro del alcance</t>
        </is>
      </c>
      <c r="X36" s="37" t="inlineStr">
        <is>
          <t>Alta</t>
        </is>
      </c>
      <c r="Y36" s="39" t="inlineStr">
        <is>
          <t>Homologado – confianza Alta</t>
        </is>
      </c>
      <c r="Z36" s="38" t="inlineStr">
        <is>
          <t>Dar de baja en SAP</t>
        </is>
      </c>
      <c r="AA36" s="39" t="inlineStr">
        <is>
          <t>273</t>
        </is>
      </c>
      <c r="AB36" s="39" t="inlineStr">
        <is>
          <t>Aguja 25/8</t>
        </is>
      </c>
      <c r="AC36" s="39" t="inlineStr">
        <is>
          <t>Homologación por código Avain (master D-138)</t>
        </is>
      </c>
      <c r="AD36" s="39" t="inlineStr">
        <is>
          <t>No</t>
        </is>
      </c>
      <c r="AE36" s="39" t="n"/>
      <c r="AF36" s="39" t="inlineStr">
        <is>
          <t>Sí</t>
        </is>
      </c>
      <c r="AG36" s="39" t="inlineStr">
        <is>
          <t>D-138</t>
        </is>
      </c>
      <c r="AH36" s="51" t="n"/>
      <c r="AI36" s="51" t="n"/>
      <c r="AJ36" s="51" t="n"/>
      <c r="AK36" s="52" t="n">
        <v>23.06859391145378</v>
      </c>
      <c r="AL36" s="52" t="n"/>
      <c r="AM36" s="52" t="n"/>
      <c r="AN36" s="39" t="n"/>
      <c r="AO36" s="39" t="inlineStr">
        <is>
          <t>La cantidad física del material se imputó en la fila 14 (primera fila del material). Homologación: confianza base Alta + confianza SAP Alta → Alta. El material ocupa 3 filas en la hoja 1060 NQN (lote/almacén). La cantidad SAP y la física de esta vista son el total del material.</t>
        </is>
      </c>
    </row>
    <row r="37">
      <c r="A37" s="5" t="inlineStr">
        <is>
          <t>2000004</t>
        </is>
      </c>
      <c r="B37" s="5" t="inlineStr">
        <is>
          <t>CATETER INTRAVENOSO 18G T/ABBOCATH</t>
        </is>
      </c>
      <c r="C37" s="5" t="n"/>
      <c r="D37" s="5" t="inlineStr">
        <is>
          <t>033</t>
        </is>
      </c>
      <c r="E37" s="5" t="inlineStr">
        <is>
          <t>ZDES</t>
        </is>
      </c>
      <c r="F37" s="5" t="inlineStr">
        <is>
          <t>1060</t>
        </is>
      </c>
      <c r="G37" s="5" t="inlineStr">
        <is>
          <t>6022</t>
        </is>
      </c>
      <c r="H37" s="5" t="inlineStr">
        <is>
          <t>C/U</t>
        </is>
      </c>
      <c r="I37" s="6" t="n">
        <v>2100</v>
      </c>
      <c r="J37" s="6" t="n">
        <v>0</v>
      </c>
      <c r="K37" s="5" t="inlineStr">
        <is>
          <t>ARS</t>
        </is>
      </c>
      <c r="L37" s="48" t="n">
        <v>0</v>
      </c>
      <c r="M37" s="48" t="n">
        <v>381716.1</v>
      </c>
      <c r="O37" s="11">
        <f>M37/SUM($M$2:$M$2023)</f>
        <v/>
      </c>
      <c r="P37" s="49">
        <f>IFERROR(M37/I37,0)</f>
        <v/>
      </c>
      <c r="Q37" s="50" t="n">
        <v>141</v>
      </c>
      <c r="R37" s="8">
        <f>I37-Q37</f>
        <v/>
      </c>
      <c r="S37" s="49">
        <f>$AK37*R37</f>
        <v/>
      </c>
      <c r="U37" s="39" t="inlineStr">
        <is>
          <t>Stock SAP</t>
        </is>
      </c>
      <c r="V37" s="39" t="inlineStr">
        <is>
          <t>Descartables</t>
        </is>
      </c>
      <c r="W37" s="39" t="inlineStr">
        <is>
          <t>Dentro del alcance</t>
        </is>
      </c>
      <c r="X37" s="37" t="inlineStr">
        <is>
          <t>Alta</t>
        </is>
      </c>
      <c r="Y37" s="39" t="inlineStr">
        <is>
          <t>Homologado – confianza Alta</t>
        </is>
      </c>
      <c r="Z37" s="38" t="inlineStr">
        <is>
          <t>Dar de baja en SAP</t>
        </is>
      </c>
      <c r="AA37" s="39" t="inlineStr">
        <is>
          <t>265</t>
        </is>
      </c>
      <c r="AB37" s="39" t="inlineStr">
        <is>
          <t>Abocath n° 18</t>
        </is>
      </c>
      <c r="AC37" s="39" t="inlineStr">
        <is>
          <t>Homologación por código Avain (master D-127)</t>
        </is>
      </c>
      <c r="AD37" s="39" t="inlineStr">
        <is>
          <t>No</t>
        </is>
      </c>
      <c r="AE37" s="39" t="n"/>
      <c r="AF37" s="39" t="inlineStr">
        <is>
          <t>Sí</t>
        </is>
      </c>
      <c r="AG37" s="39" t="inlineStr">
        <is>
          <t>D-127</t>
        </is>
      </c>
      <c r="AH37" s="51" t="n">
        <v>2400</v>
      </c>
      <c r="AI37" s="51">
        <f>Q37</f>
        <v/>
      </c>
      <c r="AJ37" s="51">
        <f>$AH37-$AI37</f>
        <v/>
      </c>
      <c r="AK37" s="52" t="n">
        <v>181.7695708333333</v>
      </c>
      <c r="AL37" s="52">
        <f>$AJ37*$AK37</f>
        <v/>
      </c>
      <c r="AM37" s="52">
        <f>$AI37*$AK37</f>
        <v/>
      </c>
      <c r="AN37" s="39" t="n"/>
      <c r="AO37" s="39" t="inlineStr">
        <is>
          <t>Homologación: confianza base Alta + confianza SAP Alta → Alta. El material ocupa 3 filas en la hoja 1060 NQN (lote/almacén). La cantidad SAP y la física de esta vista son el total del material.</t>
        </is>
      </c>
    </row>
    <row r="38">
      <c r="A38" s="5" t="inlineStr">
        <is>
          <t>2000007</t>
        </is>
      </c>
      <c r="B38" s="5" t="inlineStr">
        <is>
          <t>AGUJA HIPODERMICA 25G x ⅝ - 16/5</t>
        </is>
      </c>
      <c r="C38" s="5" t="n"/>
      <c r="D38" s="5" t="inlineStr">
        <is>
          <t>033</t>
        </is>
      </c>
      <c r="E38" s="5" t="inlineStr">
        <is>
          <t>ZDES</t>
        </is>
      </c>
      <c r="F38" s="5" t="inlineStr">
        <is>
          <t>1060</t>
        </is>
      </c>
      <c r="G38" s="5" t="inlineStr">
        <is>
          <t>6022</t>
        </is>
      </c>
      <c r="H38" s="5" t="inlineStr">
        <is>
          <t>C/U</t>
        </is>
      </c>
      <c r="I38" s="6" t="n">
        <v>2100</v>
      </c>
      <c r="J38" s="6" t="n">
        <v>0</v>
      </c>
      <c r="K38" s="5" t="inlineStr">
        <is>
          <t>ARS</t>
        </is>
      </c>
      <c r="L38" s="48" t="n">
        <v>0</v>
      </c>
      <c r="M38" s="48" t="n">
        <v>53515.88</v>
      </c>
      <c r="O38" s="11">
        <f>M38/SUM($M$2:$M$2023)</f>
        <v/>
      </c>
      <c r="P38" s="49">
        <f>IFERROR(M38/I38,0)</f>
        <v/>
      </c>
      <c r="Q38" s="50" t="n">
        <v>895</v>
      </c>
      <c r="R38" s="8">
        <f>I38-Q38</f>
        <v/>
      </c>
      <c r="S38" s="49">
        <f>$AK38*R38</f>
        <v/>
      </c>
      <c r="U38" s="39" t="inlineStr">
        <is>
          <t>Stock SAP</t>
        </is>
      </c>
      <c r="V38" s="39" t="inlineStr">
        <is>
          <t>Descartables</t>
        </is>
      </c>
      <c r="W38" s="39" t="inlineStr">
        <is>
          <t>Dentro del alcance</t>
        </is>
      </c>
      <c r="X38" s="38" t="inlineStr">
        <is>
          <t>Baja</t>
        </is>
      </c>
      <c r="Y38" s="39" t="inlineStr">
        <is>
          <t>Homologado – confianza Baja – pendiente de validación</t>
        </is>
      </c>
      <c r="Z38" s="38" t="inlineStr">
        <is>
          <t>Dar de baja en SAP</t>
        </is>
      </c>
      <c r="AA38" s="39" t="inlineStr">
        <is>
          <t>356</t>
        </is>
      </c>
      <c r="AB38" s="39" t="inlineStr">
        <is>
          <t>AGUJA 16X5</t>
        </is>
      </c>
      <c r="AC38" s="39" t="inlineStr">
        <is>
          <t>Homologación por código Avain (master D-140)</t>
        </is>
      </c>
      <c r="AD38" s="39" t="inlineStr">
        <is>
          <t>No</t>
        </is>
      </c>
      <c r="AE38" s="39" t="n"/>
      <c r="AF38" s="39" t="inlineStr">
        <is>
          <t>Sí</t>
        </is>
      </c>
      <c r="AG38" s="39" t="inlineStr">
        <is>
          <t>D-140</t>
        </is>
      </c>
      <c r="AH38" s="51" t="n">
        <v>3641</v>
      </c>
      <c r="AI38" s="51">
        <f>Q38</f>
        <v/>
      </c>
      <c r="AJ38" s="51">
        <f>$AH38-$AI38</f>
        <v/>
      </c>
      <c r="AK38" s="52" t="n">
        <v>25.48375171656138</v>
      </c>
      <c r="AL38" s="52">
        <f>$AJ38*$AK38</f>
        <v/>
      </c>
      <c r="AM38" s="52">
        <f>$AI38*$AK38</f>
        <v/>
      </c>
      <c r="AN38" s="39" t="n"/>
      <c r="AO38" s="39" t="inlineStr">
        <is>
          <t>Homologación: confianza base Alta + confianza SAP Alta → Alta. Aunque la homologación vincula estos registros, la presentación no coincide con el material imputado (calibre/talle/medida distinta; similitud 0.28). Nivel degradado a Baja: verificar si corresponde otro código SAP. El material ocupa 3 filas en la hoja 1060 NQN (lote/almacén). La cantidad SAP y la física de esta vista son el total del material.</t>
        </is>
      </c>
    </row>
    <row r="39">
      <c r="A39" s="5" t="inlineStr">
        <is>
          <t>2000058</t>
        </is>
      </c>
      <c r="B39" s="5" t="inlineStr">
        <is>
          <t>LANCETA ESTERIL</t>
        </is>
      </c>
      <c r="C39" s="5" t="n"/>
      <c r="D39" s="5" t="inlineStr">
        <is>
          <t>033</t>
        </is>
      </c>
      <c r="E39" s="5" t="inlineStr">
        <is>
          <t>ZDES</t>
        </is>
      </c>
      <c r="F39" s="5" t="inlineStr">
        <is>
          <t>1060</t>
        </is>
      </c>
      <c r="G39" s="5" t="inlineStr">
        <is>
          <t>6021</t>
        </is>
      </c>
      <c r="H39" s="5" t="inlineStr">
        <is>
          <t>C/U</t>
        </is>
      </c>
      <c r="I39" s="6" t="n">
        <v>2052</v>
      </c>
      <c r="J39" s="6" t="n">
        <v>0</v>
      </c>
      <c r="K39" s="5" t="inlineStr">
        <is>
          <t>ARS</t>
        </is>
      </c>
      <c r="L39" s="48" t="n">
        <v>0</v>
      </c>
      <c r="M39" s="48" t="n">
        <v>190369.63</v>
      </c>
      <c r="O39" s="11">
        <f>M39/SUM($M$2:$M$2023)</f>
        <v/>
      </c>
      <c r="P39" s="49">
        <f>IFERROR(M39/I39,0)</f>
        <v/>
      </c>
      <c r="Q39" s="50" t="n"/>
      <c r="R39" s="8">
        <f>I39-Q39</f>
        <v/>
      </c>
      <c r="S39" s="49">
        <f>$AK39*R39</f>
        <v/>
      </c>
      <c r="U39" s="39" t="inlineStr">
        <is>
          <t>Stock SAP</t>
        </is>
      </c>
      <c r="V39" s="39" t="inlineStr">
        <is>
          <t>Descartables</t>
        </is>
      </c>
      <c r="W39" s="39" t="inlineStr">
        <is>
          <t>Dentro del alcance</t>
        </is>
      </c>
      <c r="X39" s="38" t="inlineStr">
        <is>
          <t>Baja</t>
        </is>
      </c>
      <c r="Y39" s="39" t="inlineStr">
        <is>
          <t>Homologado – confianza Baja – pendiente de validación</t>
        </is>
      </c>
      <c r="Z39" s="38" t="inlineStr">
        <is>
          <t>Dar de baja en SAP</t>
        </is>
      </c>
      <c r="AA39" s="39" t="inlineStr">
        <is>
          <t>527</t>
        </is>
      </c>
      <c r="AB39" s="39" t="inlineStr">
        <is>
          <t>LANCETAS</t>
        </is>
      </c>
      <c r="AC39" s="39" t="inlineStr">
        <is>
          <t>Homologación por nombre Avain (master D-171)</t>
        </is>
      </c>
      <c r="AD39" s="39" t="inlineStr">
        <is>
          <t>No</t>
        </is>
      </c>
      <c r="AE39" s="39" t="n"/>
      <c r="AF39" s="39" t="inlineStr">
        <is>
          <t>Sí</t>
        </is>
      </c>
      <c r="AG39" s="39" t="inlineStr">
        <is>
          <t>D-171</t>
        </is>
      </c>
      <c r="AH39" s="51" t="n"/>
      <c r="AI39" s="51" t="n"/>
      <c r="AJ39" s="51" t="n"/>
      <c r="AK39" s="52" t="n">
        <v>92.77272284935772</v>
      </c>
      <c r="AL39" s="52" t="n"/>
      <c r="AM39" s="52" t="n"/>
      <c r="AN39" s="41" t="inlineStr">
        <is>
          <t>Valorización a validar: relación de cantidades 69 a 1 entre SAP y el recuento físico. Sugiere distinta unidad de medida (SAP por caja o envase y el recuento por unidad). La diferencia económica de esta fila no debe tomarse como definitiva.</t>
        </is>
      </c>
      <c r="AO39" s="39" t="inlineStr">
        <is>
          <t>La cantidad física del material se imputó en la fila 7 (primera fila del material). La homologación no confirma la equivalencia (confianza base Sin coincidencia / confianza SAP Alta). Se imputó al código SAP del master con nivel Baja para no perder el recuento; requiere validación. Homologación: confianza base Sin coincidencia + confianza SAP Alta → Baja. El material ocupa 2 filas en la hoja 1060 NQN (lote/almacén). La cantidad SAP y la física de esta vista son el total del material.</t>
        </is>
      </c>
    </row>
    <row r="40">
      <c r="A40" s="5" t="inlineStr">
        <is>
          <t>2000005</t>
        </is>
      </c>
      <c r="B40" s="5" t="inlineStr">
        <is>
          <t>CATETER INTRAVENOSO 20G T/ABBOCATH</t>
        </is>
      </c>
      <c r="C40" s="5" t="n"/>
      <c r="D40" s="5" t="inlineStr">
        <is>
          <t>033</t>
        </is>
      </c>
      <c r="E40" s="5" t="inlineStr">
        <is>
          <t>ZDES</t>
        </is>
      </c>
      <c r="F40" s="5" t="inlineStr">
        <is>
          <t>1060</t>
        </is>
      </c>
      <c r="G40" s="5" t="inlineStr">
        <is>
          <t>6022</t>
        </is>
      </c>
      <c r="H40" s="5" t="inlineStr">
        <is>
          <t>C/U</t>
        </is>
      </c>
      <c r="I40" s="6" t="n">
        <v>2050</v>
      </c>
      <c r="J40" s="6" t="n">
        <v>0</v>
      </c>
      <c r="K40" s="5" t="inlineStr">
        <is>
          <t>ARS</t>
        </is>
      </c>
      <c r="L40" s="48" t="n">
        <v>0</v>
      </c>
      <c r="M40" s="48" t="n">
        <v>350670.84</v>
      </c>
      <c r="O40" s="11">
        <f>M40/SUM($M$2:$M$2023)</f>
        <v/>
      </c>
      <c r="P40" s="49">
        <f>IFERROR(M40/I40,0)</f>
        <v/>
      </c>
      <c r="Q40" s="50" t="n">
        <v>182</v>
      </c>
      <c r="R40" s="8">
        <f>I40-Q40</f>
        <v/>
      </c>
      <c r="S40" s="49">
        <f>$AK40*R40</f>
        <v/>
      </c>
      <c r="U40" s="39" t="inlineStr">
        <is>
          <t>Stock SAP</t>
        </is>
      </c>
      <c r="V40" s="39" t="inlineStr">
        <is>
          <t>Descartables</t>
        </is>
      </c>
      <c r="W40" s="39" t="inlineStr">
        <is>
          <t>Dentro del alcance</t>
        </is>
      </c>
      <c r="X40" s="37" t="inlineStr">
        <is>
          <t>Alta</t>
        </is>
      </c>
      <c r="Y40" s="39" t="inlineStr">
        <is>
          <t>Homologado – confianza Alta</t>
        </is>
      </c>
      <c r="Z40" s="38" t="inlineStr">
        <is>
          <t>Dar de baja en SAP</t>
        </is>
      </c>
      <c r="AA40" s="39" t="inlineStr">
        <is>
          <t>266</t>
        </is>
      </c>
      <c r="AB40" s="39" t="inlineStr">
        <is>
          <t>Abocath n° 20</t>
        </is>
      </c>
      <c r="AC40" s="39" t="inlineStr">
        <is>
          <t>Homologación por código Avain (master D-128)</t>
        </is>
      </c>
      <c r="AD40" s="39" t="inlineStr">
        <is>
          <t>No</t>
        </is>
      </c>
      <c r="AE40" s="39" t="n"/>
      <c r="AF40" s="39" t="inlineStr">
        <is>
          <t>Sí</t>
        </is>
      </c>
      <c r="AG40" s="39" t="inlineStr">
        <is>
          <t>D-128</t>
        </is>
      </c>
      <c r="AH40" s="51" t="n">
        <v>2519</v>
      </c>
      <c r="AI40" s="51">
        <f>Q40</f>
        <v/>
      </c>
      <c r="AJ40" s="51">
        <f>$AH40-$AI40</f>
        <v/>
      </c>
      <c r="AK40" s="52" t="n">
        <v>171.0589440254069</v>
      </c>
      <c r="AL40" s="52">
        <f>$AJ40*$AK40</f>
        <v/>
      </c>
      <c r="AM40" s="52">
        <f>$AI40*$AK40</f>
        <v/>
      </c>
      <c r="AN40" s="39" t="n"/>
      <c r="AO40" s="39" t="inlineStr">
        <is>
          <t>Homologación: confianza base Alta + confianza SAP Alta → Alta. El material ocupa 3 filas en la hoja 1060 NQN (lote/almacén). La cantidad SAP y la física de esta vista son el total del material.</t>
        </is>
      </c>
    </row>
    <row r="41">
      <c r="A41" s="5" t="inlineStr">
        <is>
          <t>1001312</t>
        </is>
      </c>
      <c r="B41" s="5" t="inlineStr">
        <is>
          <t>GASA SOBRE 10x10</t>
        </is>
      </c>
      <c r="C41" s="5" t="n"/>
      <c r="D41" s="5" t="inlineStr">
        <is>
          <t>MDES</t>
        </is>
      </c>
      <c r="E41" s="5" t="inlineStr">
        <is>
          <t>ZMED</t>
        </is>
      </c>
      <c r="F41" s="5" t="inlineStr">
        <is>
          <t>1060</t>
        </is>
      </c>
      <c r="G41" s="5" t="inlineStr">
        <is>
          <t>6021</t>
        </is>
      </c>
      <c r="H41" s="5" t="inlineStr">
        <is>
          <t>C/U</t>
        </is>
      </c>
      <c r="I41" s="6" t="n">
        <v>2005</v>
      </c>
      <c r="J41" s="6" t="n">
        <v>0</v>
      </c>
      <c r="K41" s="5" t="inlineStr">
        <is>
          <t>ARS</t>
        </is>
      </c>
      <c r="L41" s="48" t="n">
        <v>0</v>
      </c>
      <c r="M41" s="48" t="n">
        <v>469706.7</v>
      </c>
      <c r="O41" s="11">
        <f>M41/SUM($M$2:$M$2023)</f>
        <v/>
      </c>
      <c r="P41" s="49">
        <f>IFERROR(M41/I41,0)</f>
        <v/>
      </c>
      <c r="Q41" s="50" t="n"/>
      <c r="R41" s="8">
        <f>I41-Q41</f>
        <v/>
      </c>
      <c r="S41" s="49">
        <f>$AK41*R41</f>
        <v/>
      </c>
      <c r="U41" s="39" t="inlineStr">
        <is>
          <t>Stock SAP</t>
        </is>
      </c>
      <c r="V41" s="39" t="inlineStr">
        <is>
          <t>Medicamentos</t>
        </is>
      </c>
      <c r="W41" s="39" t="inlineStr">
        <is>
          <t>Dentro del alcance</t>
        </is>
      </c>
      <c r="X41" s="39" t="n"/>
      <c r="Y41" s="39" t="inlineStr">
        <is>
          <t>Sin recuento físico en el inventario de Avain</t>
        </is>
      </c>
      <c r="Z41" s="40" t="inlineStr">
        <is>
          <t>Sin recuento físico</t>
        </is>
      </c>
      <c r="AA41" s="39" t="n"/>
      <c r="AB41" s="39" t="n"/>
      <c r="AC41" s="39" t="n"/>
      <c r="AD41" s="39" t="n"/>
      <c r="AE41" s="39" t="n"/>
      <c r="AF41" s="39" t="n"/>
      <c r="AG41" s="39" t="n"/>
      <c r="AH41" s="51" t="n">
        <v>2005</v>
      </c>
      <c r="AI41" s="51">
        <f>Q41</f>
        <v/>
      </c>
      <c r="AJ41" s="51">
        <f>$AH41-$AI41</f>
        <v/>
      </c>
      <c r="AK41" s="52" t="n">
        <v>234.267680798005</v>
      </c>
      <c r="AL41" s="52">
        <f>$AJ41*$AK41</f>
        <v/>
      </c>
      <c r="AM41" s="52">
        <f>$AI41*$AK41</f>
        <v/>
      </c>
      <c r="AN41" s="39" t="n"/>
      <c r="AO41" s="39" t="n"/>
    </row>
    <row r="42">
      <c r="A42" s="5" t="inlineStr">
        <is>
          <t>1000124</t>
        </is>
      </c>
      <c r="B42" s="5" t="inlineStr">
        <is>
          <t>IBUPROFENO COMP 600MG</t>
        </is>
      </c>
      <c r="C42" s="5" t="inlineStr">
        <is>
          <t>13262</t>
        </is>
      </c>
      <c r="D42" s="5" t="inlineStr">
        <is>
          <t>033</t>
        </is>
      </c>
      <c r="E42" s="5" t="inlineStr">
        <is>
          <t>ZMED</t>
        </is>
      </c>
      <c r="F42" s="5" t="inlineStr">
        <is>
          <t>1060</t>
        </is>
      </c>
      <c r="G42" s="5" t="inlineStr">
        <is>
          <t>6021</t>
        </is>
      </c>
      <c r="H42" s="5" t="inlineStr">
        <is>
          <t>C/U</t>
        </is>
      </c>
      <c r="I42" s="6" t="n">
        <v>2000</v>
      </c>
      <c r="J42" s="6" t="n">
        <v>0</v>
      </c>
      <c r="K42" s="5" t="inlineStr">
        <is>
          <t>ARS</t>
        </is>
      </c>
      <c r="L42" s="48" t="n">
        <v>0</v>
      </c>
      <c r="M42" s="48" t="n">
        <v>296443.96</v>
      </c>
      <c r="O42" s="11">
        <f>M42/SUM($M$2:$M$2023)</f>
        <v/>
      </c>
      <c r="P42" s="49">
        <f>IFERROR(M42/I42,0)</f>
        <v/>
      </c>
      <c r="Q42" s="50" t="n">
        <v>690</v>
      </c>
      <c r="R42" s="8">
        <f>I42-Q42</f>
        <v/>
      </c>
      <c r="S42" s="49">
        <f>$AK42*R42</f>
        <v/>
      </c>
      <c r="U42" s="39" t="inlineStr">
        <is>
          <t>Stock SAP</t>
        </is>
      </c>
      <c r="V42" s="39" t="inlineStr">
        <is>
          <t>Medicamentos</t>
        </is>
      </c>
      <c r="W42" s="39" t="inlineStr">
        <is>
          <t>Dentro del alcance</t>
        </is>
      </c>
      <c r="X42" s="42" t="inlineStr">
        <is>
          <t>Media</t>
        </is>
      </c>
      <c r="Y42" s="39" t="inlineStr">
        <is>
          <t>Homologado – confianza Media – pendiente de validación</t>
        </is>
      </c>
      <c r="Z42" s="38" t="inlineStr">
        <is>
          <t>Dar de baja en SAP</t>
        </is>
      </c>
      <c r="AA42" s="39" t="inlineStr">
        <is>
          <t>396</t>
        </is>
      </c>
      <c r="AB42" s="39" t="inlineStr">
        <is>
          <t>IBUPROFENO 600MG COMP RECUBIERTOS</t>
        </is>
      </c>
      <c r="AC42" s="39" t="inlineStr">
        <is>
          <t>Homologación por código Avain (master M01-005)</t>
        </is>
      </c>
      <c r="AD42" s="39" t="inlineStr">
        <is>
          <t>No</t>
        </is>
      </c>
      <c r="AE42" s="39" t="n"/>
      <c r="AF42" s="39" t="inlineStr">
        <is>
          <t>Sí</t>
        </is>
      </c>
      <c r="AG42" s="39" t="inlineStr">
        <is>
          <t>M01-005</t>
        </is>
      </c>
      <c r="AH42" s="51" t="n">
        <v>21380</v>
      </c>
      <c r="AI42" s="51">
        <f>Q42</f>
        <v/>
      </c>
      <c r="AJ42" s="51">
        <f>$AH42-$AI42</f>
        <v/>
      </c>
      <c r="AK42" s="52" t="n">
        <v>148.2219789522919</v>
      </c>
      <c r="AL42" s="52">
        <f>$AJ42*$AK42</f>
        <v/>
      </c>
      <c r="AM42" s="52">
        <f>$AI42*$AK42</f>
        <v/>
      </c>
      <c r="AN42" s="39" t="n"/>
      <c r="AO42" s="39" t="inlineStr">
        <is>
          <t>Homologación: confianza base Media + confianza SAP Alta → Media. El material ocupa 34 filas en la hoja 1060 NQN (lote/almacén). La cantidad SAP y la física de esta vista son el total del material.</t>
        </is>
      </c>
    </row>
    <row r="43">
      <c r="A43" s="5" t="inlineStr">
        <is>
          <t>2000532</t>
        </is>
      </c>
      <c r="B43" s="5" t="inlineStr">
        <is>
          <t>CURITAS TELA ELASTICA</t>
        </is>
      </c>
      <c r="C43" s="5" t="n"/>
      <c r="D43" s="5" t="inlineStr">
        <is>
          <t>033</t>
        </is>
      </c>
      <c r="E43" s="5" t="inlineStr">
        <is>
          <t>ZDES</t>
        </is>
      </c>
      <c r="F43" s="5" t="inlineStr">
        <is>
          <t>1060</t>
        </is>
      </c>
      <c r="G43" s="5" t="inlineStr">
        <is>
          <t>6022</t>
        </is>
      </c>
      <c r="H43" s="5" t="inlineStr">
        <is>
          <t>C/U</t>
        </is>
      </c>
      <c r="I43" s="6" t="n">
        <v>1950</v>
      </c>
      <c r="J43" s="6" t="n">
        <v>0</v>
      </c>
      <c r="K43" s="5" t="inlineStr">
        <is>
          <t>ARS</t>
        </is>
      </c>
      <c r="L43" s="48" t="n">
        <v>0</v>
      </c>
      <c r="M43" s="48" t="n">
        <v>90175.71000000001</v>
      </c>
      <c r="O43" s="11">
        <f>M43/SUM($M$2:$M$2023)</f>
        <v/>
      </c>
      <c r="P43" s="49">
        <f>IFERROR(M43/I43,0)</f>
        <v/>
      </c>
      <c r="Q43" s="50" t="n"/>
      <c r="R43" s="8">
        <f>I43-Q43</f>
        <v/>
      </c>
      <c r="S43" s="49">
        <f>$AK43*R43</f>
        <v/>
      </c>
      <c r="U43" s="39" t="inlineStr">
        <is>
          <t>Stock SAP</t>
        </is>
      </c>
      <c r="V43" s="39" t="inlineStr">
        <is>
          <t>Descartables</t>
        </is>
      </c>
      <c r="W43" s="39" t="inlineStr">
        <is>
          <t>Dentro del alcance</t>
        </is>
      </c>
      <c r="X43" s="38" t="inlineStr">
        <is>
          <t>Baja</t>
        </is>
      </c>
      <c r="Y43" s="39" t="inlineStr">
        <is>
          <t>Homologado – confianza Baja – pendiente de validación</t>
        </is>
      </c>
      <c r="Z43" s="38" t="inlineStr">
        <is>
          <t>Dar de baja en SAP</t>
        </is>
      </c>
      <c r="AA43" s="39" t="inlineStr">
        <is>
          <t>64</t>
        </is>
      </c>
      <c r="AB43" s="39" t="inlineStr">
        <is>
          <t>CURITAS X UNID</t>
        </is>
      </c>
      <c r="AC43" s="39" t="inlineStr">
        <is>
          <t>Homologación por código Avain (master D-146)</t>
        </is>
      </c>
      <c r="AD43" s="39" t="inlineStr">
        <is>
          <t>No</t>
        </is>
      </c>
      <c r="AE43" s="39" t="n"/>
      <c r="AF43" s="39" t="inlineStr">
        <is>
          <t>Sí</t>
        </is>
      </c>
      <c r="AG43" s="39" t="inlineStr">
        <is>
          <t>D-146</t>
        </is>
      </c>
      <c r="AH43" s="51" t="n"/>
      <c r="AI43" s="51" t="n"/>
      <c r="AJ43" s="51" t="n"/>
      <c r="AK43" s="52" t="n">
        <v>46.24395435092725</v>
      </c>
      <c r="AL43" s="52" t="n"/>
      <c r="AM43" s="52" t="n"/>
      <c r="AN43" s="39" t="n"/>
      <c r="AO43" s="39" t="inlineStr">
        <is>
          <t>La cantidad física del material se imputó en la fila 21 (primera fila del material). Homologación: confianza base Alta + confianza SAP Alta → Alta. La nomenclatura del material imputado no respalda por sí sola la equivalencia (similitud 0.40); el vínculo proviene sólo de la homologación. Nivel degradado a Baja. El material ocupa 3 filas en la hoja 1060 NQN (lote/almacén). La cantidad SAP y la física de esta vista son el total del material.</t>
        </is>
      </c>
    </row>
    <row r="44">
      <c r="A44" s="5" t="inlineStr">
        <is>
          <t>2000026</t>
        </is>
      </c>
      <c r="B44" s="5" t="inlineStr">
        <is>
          <t>JERINGA TUBERCULINA X 1 CC</t>
        </is>
      </c>
      <c r="C44" s="5" t="n"/>
      <c r="D44" s="5" t="inlineStr">
        <is>
          <t>033</t>
        </is>
      </c>
      <c r="E44" s="5" t="inlineStr">
        <is>
          <t>ZDES</t>
        </is>
      </c>
      <c r="F44" s="5" t="inlineStr">
        <is>
          <t>1060</t>
        </is>
      </c>
      <c r="G44" s="5" t="inlineStr">
        <is>
          <t>6021</t>
        </is>
      </c>
      <c r="H44" s="5" t="inlineStr">
        <is>
          <t>C/U</t>
        </is>
      </c>
      <c r="I44" s="6" t="n">
        <v>1900</v>
      </c>
      <c r="J44" s="6" t="n">
        <v>0</v>
      </c>
      <c r="K44" s="5" t="inlineStr">
        <is>
          <t>ARS</t>
        </is>
      </c>
      <c r="L44" s="48" t="n">
        <v>0</v>
      </c>
      <c r="M44" s="48" t="n">
        <v>74918.78</v>
      </c>
      <c r="O44" s="11">
        <f>M44/SUM($M$2:$M$2023)</f>
        <v/>
      </c>
      <c r="P44" s="49">
        <f>IFERROR(M44/I44,0)</f>
        <v/>
      </c>
      <c r="Q44" s="50" t="n">
        <v>523</v>
      </c>
      <c r="R44" s="8">
        <f>I44-Q44</f>
        <v/>
      </c>
      <c r="S44" s="49">
        <f>$AK44*R44</f>
        <v/>
      </c>
      <c r="U44" s="39" t="inlineStr">
        <is>
          <t>Stock SAP</t>
        </is>
      </c>
      <c r="V44" s="39" t="inlineStr">
        <is>
          <t>Descartables</t>
        </is>
      </c>
      <c r="W44" s="39" t="inlineStr">
        <is>
          <t>Dentro del alcance</t>
        </is>
      </c>
      <c r="X44" s="42" t="inlineStr">
        <is>
          <t>Media</t>
        </is>
      </c>
      <c r="Y44" s="39" t="inlineStr">
        <is>
          <t>Homologado – confianza Media – pendiente de validación</t>
        </is>
      </c>
      <c r="Z44" s="38" t="inlineStr">
        <is>
          <t>Dar de baja en SAP</t>
        </is>
      </c>
      <c r="AA44" s="39" t="inlineStr">
        <is>
          <t>302</t>
        </is>
      </c>
      <c r="AB44" s="39" t="inlineStr">
        <is>
          <t>JERINGAS 1 ML</t>
        </is>
      </c>
      <c r="AC44" s="39" t="inlineStr">
        <is>
          <t>Homologación por código Avain (master D-134)</t>
        </is>
      </c>
      <c r="AD44" s="39" t="inlineStr">
        <is>
          <t>Sí</t>
        </is>
      </c>
      <c r="AE44" s="39" t="inlineStr">
        <is>
          <t>2000026, 2000451</t>
        </is>
      </c>
      <c r="AF44" s="39" t="inlineStr">
        <is>
          <t>Sí</t>
        </is>
      </c>
      <c r="AG44" s="39" t="inlineStr">
        <is>
          <t>D-134</t>
        </is>
      </c>
      <c r="AH44" s="51" t="n">
        <v>2200</v>
      </c>
      <c r="AI44" s="51">
        <f>Q44</f>
        <v/>
      </c>
      <c r="AJ44" s="51">
        <f>$AH44-$AI44</f>
        <v/>
      </c>
      <c r="AK44" s="52" t="n">
        <v>39.43093636363636</v>
      </c>
      <c r="AL44" s="52">
        <f>$AJ44*$AK44</f>
        <v/>
      </c>
      <c r="AM44" s="52">
        <f>$AI44*$AK44</f>
        <v/>
      </c>
      <c r="AN44" s="39" t="n"/>
      <c r="AO44" s="39" t="inlineStr">
        <is>
          <t>Homologación: confianza base Media + confianza SAP Media → Media. El cruce SAP–Avain identificó 2 códigos SAP como posibles equivalentes del mismo ítem de Avain (2000026, 2000451). Se imputó al primero (lógica BUSCARV); requiere validación posterior. El material ocupa 3 filas en la hoja 1060 NQN (lote/almacén). La cantidad SAP y la física de esta vista son el total del material.</t>
        </is>
      </c>
    </row>
    <row r="45">
      <c r="A45" s="5" t="inlineStr">
        <is>
          <t>2000081</t>
        </is>
      </c>
      <c r="B45" s="5" t="inlineStr">
        <is>
          <t>VENDA TIPO CAMBRIC X  7.5 cm</t>
        </is>
      </c>
      <c r="C45" s="5" t="n"/>
      <c r="D45" s="5" t="inlineStr">
        <is>
          <t>033</t>
        </is>
      </c>
      <c r="E45" s="5" t="inlineStr">
        <is>
          <t>ZDES</t>
        </is>
      </c>
      <c r="F45" s="5" t="inlineStr">
        <is>
          <t>1060</t>
        </is>
      </c>
      <c r="G45" s="5" t="inlineStr">
        <is>
          <t>6022</t>
        </is>
      </c>
      <c r="H45" s="5" t="inlineStr">
        <is>
          <t>C/U</t>
        </is>
      </c>
      <c r="I45" s="6" t="n">
        <v>1825</v>
      </c>
      <c r="J45" s="6" t="n">
        <v>0</v>
      </c>
      <c r="K45" s="5" t="inlineStr">
        <is>
          <t>ARS</t>
        </is>
      </c>
      <c r="L45" s="48" t="n">
        <v>0</v>
      </c>
      <c r="M45" s="48" t="n">
        <v>233465.34</v>
      </c>
      <c r="O45" s="11">
        <f>M45/SUM($M$2:$M$2023)</f>
        <v/>
      </c>
      <c r="P45" s="49">
        <f>IFERROR(M45/I45,0)</f>
        <v/>
      </c>
      <c r="Q45" s="50" t="n"/>
      <c r="R45" s="8">
        <f>I45-Q45</f>
        <v/>
      </c>
      <c r="S45" s="49">
        <f>$AK45*R45</f>
        <v/>
      </c>
      <c r="U45" s="39" t="inlineStr">
        <is>
          <t>Stock SAP</t>
        </is>
      </c>
      <c r="V45" s="39" t="inlineStr">
        <is>
          <t>Descartables</t>
        </is>
      </c>
      <c r="W45" s="39" t="inlineStr">
        <is>
          <t>Dentro del alcance</t>
        </is>
      </c>
      <c r="X45" s="39" t="n"/>
      <c r="Y45" s="39" t="inlineStr">
        <is>
          <t>Sin recuento físico en el inventario de Avain</t>
        </is>
      </c>
      <c r="Z45" s="40" t="inlineStr">
        <is>
          <t>Sin recuento físico</t>
        </is>
      </c>
      <c r="AA45" s="39" t="n"/>
      <c r="AB45" s="39" t="n"/>
      <c r="AC45" s="39" t="n"/>
      <c r="AD45" s="39" t="n"/>
      <c r="AE45" s="39" t="n"/>
      <c r="AF45" s="39" t="n"/>
      <c r="AG45" s="39" t="n"/>
      <c r="AH45" s="51" t="n">
        <v>2725</v>
      </c>
      <c r="AI45" s="51">
        <f>Q45</f>
        <v/>
      </c>
      <c r="AJ45" s="51">
        <f>$AH45-$AI45</f>
        <v/>
      </c>
      <c r="AK45" s="52" t="n">
        <v>127.9262128440367</v>
      </c>
      <c r="AL45" s="52">
        <f>$AJ45*$AK45</f>
        <v/>
      </c>
      <c r="AM45" s="52">
        <f>$AI45*$AK45</f>
        <v/>
      </c>
      <c r="AN45" s="39" t="n"/>
      <c r="AO45" s="39" t="inlineStr">
        <is>
          <t>El material ocupa 2 filas en la hoja 1060 NQN (lote/almacén). La cantidad SAP y la física de esta vista son el total del material.</t>
        </is>
      </c>
    </row>
    <row r="46">
      <c r="A46" s="5" t="inlineStr">
        <is>
          <t>1000431</t>
        </is>
      </c>
      <c r="B46" s="5" t="inlineStr">
        <is>
          <t>LIDOCAINA 1% 5 ML AMPOLLA</t>
        </is>
      </c>
      <c r="C46" s="5" t="n"/>
      <c r="D46" s="5" t="inlineStr">
        <is>
          <t>033</t>
        </is>
      </c>
      <c r="E46" s="5" t="inlineStr">
        <is>
          <t>ZMED</t>
        </is>
      </c>
      <c r="F46" s="5" t="inlineStr">
        <is>
          <t>1060</t>
        </is>
      </c>
      <c r="G46" s="5" t="inlineStr">
        <is>
          <t>6021</t>
        </is>
      </c>
      <c r="H46" s="5" t="inlineStr">
        <is>
          <t>C/U</t>
        </is>
      </c>
      <c r="I46" s="6" t="n">
        <v>1662</v>
      </c>
      <c r="J46" s="6" t="n">
        <v>0</v>
      </c>
      <c r="K46" s="5" t="inlineStr">
        <is>
          <t>ARS</t>
        </is>
      </c>
      <c r="L46" s="48" t="n">
        <v>0</v>
      </c>
      <c r="M46" s="48" t="n">
        <v>439166.11</v>
      </c>
      <c r="O46" s="11">
        <f>M46/SUM($M$2:$M$2023)</f>
        <v/>
      </c>
      <c r="P46" s="49">
        <f>IFERROR(M46/I46,0)</f>
        <v/>
      </c>
      <c r="Q46" s="50" t="n">
        <v>0</v>
      </c>
      <c r="R46" s="8">
        <f>I46-Q46</f>
        <v/>
      </c>
      <c r="S46" s="49">
        <f>$AK46*R46</f>
        <v/>
      </c>
      <c r="U46" s="39" t="inlineStr">
        <is>
          <t>Stock SAP</t>
        </is>
      </c>
      <c r="V46" s="39" t="inlineStr">
        <is>
          <t>Medicamentos</t>
        </is>
      </c>
      <c r="W46" s="39" t="inlineStr">
        <is>
          <t>Dentro del alcance</t>
        </is>
      </c>
      <c r="X46" s="42" t="inlineStr">
        <is>
          <t>Media</t>
        </is>
      </c>
      <c r="Y46" s="39" t="inlineStr">
        <is>
          <t>Homologado – confianza Media – pendiente de validación</t>
        </is>
      </c>
      <c r="Z46" s="38" t="inlineStr">
        <is>
          <t>Dar de baja en SAP</t>
        </is>
      </c>
      <c r="AA46" s="39" t="inlineStr">
        <is>
          <t>328</t>
        </is>
      </c>
      <c r="AB46" s="39" t="inlineStr">
        <is>
          <t>LIDOCAINA S/EPI 1% AMP</t>
        </is>
      </c>
      <c r="AC46" s="39" t="inlineStr">
        <is>
          <t>Cruce por nomenclatura SAP</t>
        </is>
      </c>
      <c r="AD46" s="39" t="inlineStr">
        <is>
          <t>No</t>
        </is>
      </c>
      <c r="AE46" s="39" t="n"/>
      <c r="AF46" s="39" t="inlineStr">
        <is>
          <t>No</t>
        </is>
      </c>
      <c r="AG46" s="39" t="n"/>
      <c r="AH46" s="51" t="n">
        <v>1662</v>
      </c>
      <c r="AI46" s="51">
        <f>Q46</f>
        <v/>
      </c>
      <c r="AJ46" s="51">
        <f>$AH46-$AI46</f>
        <v/>
      </c>
      <c r="AK46" s="52" t="n">
        <v>264.2395367027677</v>
      </c>
      <c r="AL46" s="52">
        <f>$AJ46*$AK46</f>
        <v/>
      </c>
      <c r="AM46" s="52">
        <f>$AI46*$AK46</f>
        <v/>
      </c>
      <c r="AN46" s="39" t="n"/>
      <c r="AO46" s="39" t="inlineStr">
        <is>
          <t>Cruce por nomenclatura: dosis coincide; similitud 0.68.</t>
        </is>
      </c>
    </row>
    <row r="47">
      <c r="A47" s="5" t="inlineStr">
        <is>
          <t>2000473</t>
        </is>
      </c>
      <c r="B47" s="5" t="inlineStr">
        <is>
          <t>PILA AA</t>
        </is>
      </c>
      <c r="C47" s="5" t="n"/>
      <c r="D47" s="5" t="inlineStr">
        <is>
          <t>033</t>
        </is>
      </c>
      <c r="E47" s="5" t="inlineStr">
        <is>
          <t>ZDES</t>
        </is>
      </c>
      <c r="F47" s="5" t="inlineStr">
        <is>
          <t>1060</t>
        </is>
      </c>
      <c r="G47" s="5" t="inlineStr">
        <is>
          <t>6022</t>
        </is>
      </c>
      <c r="H47" s="5" t="inlineStr">
        <is>
          <t>C/U</t>
        </is>
      </c>
      <c r="I47" s="6" t="n">
        <v>1660</v>
      </c>
      <c r="J47" s="6" t="n">
        <v>0</v>
      </c>
      <c r="K47" s="5" t="inlineStr">
        <is>
          <t>ARS</t>
        </is>
      </c>
      <c r="L47" s="48" t="n">
        <v>0</v>
      </c>
      <c r="M47" s="48" t="n">
        <v>787342.77</v>
      </c>
      <c r="O47" s="11">
        <f>M47/SUM($M$2:$M$2023)</f>
        <v/>
      </c>
      <c r="P47" s="49">
        <f>IFERROR(M47/I47,0)</f>
        <v/>
      </c>
      <c r="Q47" s="50" t="n">
        <v>3</v>
      </c>
      <c r="R47" s="8">
        <f>I47-Q47</f>
        <v/>
      </c>
      <c r="S47" s="49">
        <f>$AK47*R47</f>
        <v/>
      </c>
      <c r="U47" s="39" t="inlineStr">
        <is>
          <t>Stock SAP</t>
        </is>
      </c>
      <c r="V47" s="39" t="inlineStr">
        <is>
          <t>Descartables</t>
        </is>
      </c>
      <c r="W47" s="39" t="inlineStr">
        <is>
          <t>Dentro del alcance</t>
        </is>
      </c>
      <c r="X47" s="37" t="inlineStr">
        <is>
          <t>Alta</t>
        </is>
      </c>
      <c r="Y47" s="39" t="inlineStr">
        <is>
          <t>Homologado – confianza Alta</t>
        </is>
      </c>
      <c r="Z47" s="38" t="inlineStr">
        <is>
          <t>Dar de baja en SAP</t>
        </is>
      </c>
      <c r="AA47" s="39" t="inlineStr">
        <is>
          <t>260</t>
        </is>
      </c>
      <c r="AB47" s="39" t="inlineStr">
        <is>
          <t>Pilas AA</t>
        </is>
      </c>
      <c r="AC47" s="39" t="inlineStr">
        <is>
          <t>Cruce por nomenclatura SAP</t>
        </is>
      </c>
      <c r="AD47" s="39" t="inlineStr">
        <is>
          <t>No</t>
        </is>
      </c>
      <c r="AE47" s="39" t="n"/>
      <c r="AF47" s="39" t="inlineStr">
        <is>
          <t>No</t>
        </is>
      </c>
      <c r="AG47" s="39" t="n"/>
      <c r="AH47" s="51" t="n">
        <v>2207</v>
      </c>
      <c r="AI47" s="51">
        <f>Q47</f>
        <v/>
      </c>
      <c r="AJ47" s="51">
        <f>$AH47-$AI47</f>
        <v/>
      </c>
      <c r="AK47" s="52" t="n">
        <v>474.3028726778433</v>
      </c>
      <c r="AL47" s="52">
        <f>$AJ47*$AK47</f>
        <v/>
      </c>
      <c r="AM47" s="52">
        <f>$AI47*$AK47</f>
        <v/>
      </c>
      <c r="AN47" s="41" t="inlineStr">
        <is>
          <t>Valorización a validar: relación de cantidades 736 a 1 entre SAP y el recuento físico. Sugiere distinta unidad de medida (SAP por caja o envase y el recuento por unidad). La diferencia económica de esta fila no debe tomarse como definitiva.</t>
        </is>
      </c>
      <c r="AO47" s="39" t="inlineStr">
        <is>
          <t>Cruce por nomenclatura: similitud 1.00. El material ocupa 2 filas en la hoja 1060 NQN (lote/almacén). La cantidad SAP y la física de esta vista son el total del material.</t>
        </is>
      </c>
    </row>
    <row r="48">
      <c r="A48" s="5" t="inlineStr">
        <is>
          <t>2000079</t>
        </is>
      </c>
      <c r="B48" s="5" t="inlineStr">
        <is>
          <t>VENDA TIPO CAMBRIC X 10 CM</t>
        </is>
      </c>
      <c r="C48" s="5" t="n"/>
      <c r="D48" s="5" t="inlineStr">
        <is>
          <t>033</t>
        </is>
      </c>
      <c r="E48" s="5" t="inlineStr">
        <is>
          <t>ZDES</t>
        </is>
      </c>
      <c r="F48" s="5" t="inlineStr">
        <is>
          <t>1060</t>
        </is>
      </c>
      <c r="G48" s="5" t="inlineStr">
        <is>
          <t>6022</t>
        </is>
      </c>
      <c r="H48" s="5" t="inlineStr">
        <is>
          <t>C/U</t>
        </is>
      </c>
      <c r="I48" s="6" t="n">
        <v>1656</v>
      </c>
      <c r="J48" s="6" t="n">
        <v>0</v>
      </c>
      <c r="K48" s="5" t="inlineStr">
        <is>
          <t>ARS</t>
        </is>
      </c>
      <c r="L48" s="48" t="n">
        <v>0</v>
      </c>
      <c r="M48" s="48" t="n">
        <v>254742.04</v>
      </c>
      <c r="O48" s="11">
        <f>M48/SUM($M$2:$M$2023)</f>
        <v/>
      </c>
      <c r="P48" s="49">
        <f>IFERROR(M48/I48,0)</f>
        <v/>
      </c>
      <c r="Q48" s="50" t="n">
        <v>74</v>
      </c>
      <c r="R48" s="8">
        <f>I48-Q48</f>
        <v/>
      </c>
      <c r="S48" s="49">
        <f>$AK48*R48</f>
        <v/>
      </c>
      <c r="U48" s="39" t="inlineStr">
        <is>
          <t>Stock SAP</t>
        </is>
      </c>
      <c r="V48" s="39" t="inlineStr">
        <is>
          <t>Descartables</t>
        </is>
      </c>
      <c r="W48" s="39" t="inlineStr">
        <is>
          <t>Dentro del alcance</t>
        </is>
      </c>
      <c r="X48" s="38" t="inlineStr">
        <is>
          <t>Baja</t>
        </is>
      </c>
      <c r="Y48" s="39" t="inlineStr">
        <is>
          <t>Homologado – confianza Baja – pendiente de validación</t>
        </is>
      </c>
      <c r="Z48" s="38" t="inlineStr">
        <is>
          <t>Dar de baja en SAP</t>
        </is>
      </c>
      <c r="AA48" s="39" t="inlineStr">
        <is>
          <t>335; 339</t>
        </is>
      </c>
      <c r="AB48" s="39" t="inlineStr">
        <is>
          <t>VENDA CAMBRIC 10CM; VENDA CAMBRIC 7CM</t>
        </is>
      </c>
      <c r="AC48" s="39" t="inlineStr">
        <is>
          <t>Cruce por nomenclatura SAP; Homologación por código Avain (master D-144)</t>
        </is>
      </c>
      <c r="AD48" s="39" t="inlineStr">
        <is>
          <t>Sí</t>
        </is>
      </c>
      <c r="AE48" s="39" t="inlineStr">
        <is>
          <t>2000079, 2000080, 2000314, 2000526</t>
        </is>
      </c>
      <c r="AF48" s="39" t="inlineStr">
        <is>
          <t>Sí</t>
        </is>
      </c>
      <c r="AG48" s="39" t="inlineStr">
        <is>
          <t>D-144</t>
        </is>
      </c>
      <c r="AH48" s="51" t="n">
        <v>2856</v>
      </c>
      <c r="AI48" s="51">
        <f>Q48</f>
        <v/>
      </c>
      <c r="AJ48" s="51">
        <f>$AH48-$AI48</f>
        <v/>
      </c>
      <c r="AK48" s="52" t="n">
        <v>153.8297338935574</v>
      </c>
      <c r="AL48" s="52">
        <f>$AJ48*$AK48</f>
        <v/>
      </c>
      <c r="AM48" s="52">
        <f>$AI48*$AK48</f>
        <v/>
      </c>
      <c r="AN48" s="39" t="n"/>
      <c r="AO48" s="39" t="inlineStr">
        <is>
          <t>Varias denominaciones del inventario físico corresponden a este material SAP (335 VENDA CAMBRIC 10CM; 339 VENDA CAMBRIC 7CM). Se sumaron las cantidades físicas. Homologación: confianza base Media + confianza SAP Alta → Media. Cruce por nomenclatura: dosis/presentación distinta (7CM vs 10CM); similitud 0.64. El cruce SAP–Avain identificó 4 códigos SAP como posibles equivalentes del mismo ítem de Avain (2000079, 2000080, 2000314, 2000526). Se imputó al primero (lógica BUSCARV); requiere validación posterior. El material ocupa 3 filas en la hoja 1060 NQN (lote/almacén). La cantidad SAP y la física de esta vista son el total del material.</t>
        </is>
      </c>
    </row>
    <row r="49">
      <c r="A49" s="5" t="inlineStr">
        <is>
          <t>1000144</t>
        </is>
      </c>
      <c r="B49" s="5" t="inlineStr">
        <is>
          <t>LORATADINA 10 MG COMP</t>
        </is>
      </c>
      <c r="C49" s="5" t="inlineStr">
        <is>
          <t>033</t>
        </is>
      </c>
      <c r="D49" s="5" t="inlineStr">
        <is>
          <t>033</t>
        </is>
      </c>
      <c r="E49" s="5" t="inlineStr">
        <is>
          <t>ZMED</t>
        </is>
      </c>
      <c r="F49" s="5" t="inlineStr">
        <is>
          <t>1060</t>
        </is>
      </c>
      <c r="G49" s="5" t="inlineStr">
        <is>
          <t>6021</t>
        </is>
      </c>
      <c r="H49" s="5" t="inlineStr">
        <is>
          <t>C/U</t>
        </is>
      </c>
      <c r="I49" s="6" t="n">
        <v>1600</v>
      </c>
      <c r="J49" s="6" t="n">
        <v>0</v>
      </c>
      <c r="K49" s="5" t="inlineStr">
        <is>
          <t>ARS</t>
        </is>
      </c>
      <c r="L49" s="48" t="n">
        <v>0</v>
      </c>
      <c r="M49" s="48" t="n">
        <v>71099.85000000001</v>
      </c>
      <c r="O49" s="11">
        <f>M49/SUM($M$2:$M$2023)</f>
        <v/>
      </c>
      <c r="P49" s="49">
        <f>IFERROR(M49/I49,0)</f>
        <v/>
      </c>
      <c r="Q49" s="50" t="n">
        <v>150</v>
      </c>
      <c r="R49" s="8">
        <f>I49-Q49</f>
        <v/>
      </c>
      <c r="S49" s="49">
        <f>$AK49*R49</f>
        <v/>
      </c>
      <c r="U49" s="39" t="inlineStr">
        <is>
          <t>Stock SAP</t>
        </is>
      </c>
      <c r="V49" s="39" t="inlineStr">
        <is>
          <t>Medicamentos</t>
        </is>
      </c>
      <c r="W49" s="39" t="inlineStr">
        <is>
          <t>Dentro del alcance</t>
        </is>
      </c>
      <c r="X49" s="37" t="inlineStr">
        <is>
          <t>Alta</t>
        </is>
      </c>
      <c r="Y49" s="39" t="inlineStr">
        <is>
          <t>Homologado – confianza Alta</t>
        </is>
      </c>
      <c r="Z49" s="38" t="inlineStr">
        <is>
          <t>Dar de baja en SAP</t>
        </is>
      </c>
      <c r="AA49" s="39" t="inlineStr">
        <is>
          <t>153</t>
        </is>
      </c>
      <c r="AB49" s="39" t="inlineStr">
        <is>
          <t>LORATADINA COMP</t>
        </is>
      </c>
      <c r="AC49" s="39" t="inlineStr">
        <is>
          <t>Cruce por nomenclatura SAP</t>
        </is>
      </c>
      <c r="AD49" s="39" t="inlineStr">
        <is>
          <t>No</t>
        </is>
      </c>
      <c r="AE49" s="39" t="n"/>
      <c r="AF49" s="39" t="inlineStr">
        <is>
          <t>Sí</t>
        </is>
      </c>
      <c r="AG49" s="39" t="n"/>
      <c r="AH49" s="51" t="n">
        <v>7695</v>
      </c>
      <c r="AI49" s="51">
        <f>Q49</f>
        <v/>
      </c>
      <c r="AJ49" s="51">
        <f>$AH49-$AI49</f>
        <v/>
      </c>
      <c r="AK49" s="52" t="n">
        <v>44.43740480831708</v>
      </c>
      <c r="AL49" s="52">
        <f>$AJ49*$AK49</f>
        <v/>
      </c>
      <c r="AM49" s="52">
        <f>$AI49*$AK49</f>
        <v/>
      </c>
      <c r="AN49" s="41" t="inlineStr">
        <is>
          <t>Valorización a validar: relación de cantidades 51 a 1 entre SAP y el recuento físico. Sugiere distinta unidad de medida (SAP por caja o envase y el recuento por unidad). La diferencia económica de esta fila no debe tomarse como definitiva.</t>
        </is>
      </c>
      <c r="AO49" s="39" t="inlineStr">
        <is>
          <t>Cruce por nomenclatura: una nomenclatura no informa dosis; similitud 0.87. El material ocupa 20 filas en la hoja 1060 NQN (lote/almacén). La cantidad SAP y la física de esta vista son el total del material.</t>
        </is>
      </c>
    </row>
    <row r="50">
      <c r="A50" s="5" t="inlineStr">
        <is>
          <t>2001133</t>
        </is>
      </c>
      <c r="B50" s="5" t="inlineStr">
        <is>
          <t>CUBRECAMILLA C/TIRAS 20G 0,90 X 2,00 MT</t>
        </is>
      </c>
      <c r="C50" s="5" t="n"/>
      <c r="D50" s="5" t="inlineStr">
        <is>
          <t>033</t>
        </is>
      </c>
      <c r="E50" s="5" t="inlineStr">
        <is>
          <t>ZDES</t>
        </is>
      </c>
      <c r="F50" s="5" t="inlineStr">
        <is>
          <t>1060</t>
        </is>
      </c>
      <c r="G50" s="5" t="inlineStr">
        <is>
          <t>6021</t>
        </is>
      </c>
      <c r="H50" s="5" t="inlineStr">
        <is>
          <t>C/U</t>
        </is>
      </c>
      <c r="I50" s="6" t="n">
        <v>1600</v>
      </c>
      <c r="J50" s="6" t="n">
        <v>0</v>
      </c>
      <c r="K50" s="5" t="inlineStr">
        <is>
          <t>ARS</t>
        </is>
      </c>
      <c r="L50" s="48" t="n">
        <v>0</v>
      </c>
      <c r="M50" s="48" t="n">
        <v>854013.55</v>
      </c>
      <c r="O50" s="11">
        <f>M50/SUM($M$2:$M$2023)</f>
        <v/>
      </c>
      <c r="P50" s="49">
        <f>IFERROR(M50/I50,0)</f>
        <v/>
      </c>
      <c r="Q50" s="50" t="n"/>
      <c r="R50" s="8">
        <f>I50-Q50</f>
        <v/>
      </c>
      <c r="S50" s="49">
        <f>$AK50*R50</f>
        <v/>
      </c>
      <c r="U50" s="39" t="inlineStr">
        <is>
          <t>Stock SAP</t>
        </is>
      </c>
      <c r="V50" s="39" t="inlineStr">
        <is>
          <t>Descartables</t>
        </is>
      </c>
      <c r="W50" s="39" t="inlineStr">
        <is>
          <t>Dentro del alcance</t>
        </is>
      </c>
      <c r="X50" s="39" t="n"/>
      <c r="Y50" s="39" t="inlineStr">
        <is>
          <t>Sin recuento físico en el inventario de Avain</t>
        </is>
      </c>
      <c r="Z50" s="40" t="inlineStr">
        <is>
          <t>Sin recuento físico</t>
        </is>
      </c>
      <c r="AA50" s="39" t="n"/>
      <c r="AB50" s="39" t="n"/>
      <c r="AC50" s="39" t="n"/>
      <c r="AD50" s="39" t="n"/>
      <c r="AE50" s="39" t="n"/>
      <c r="AF50" s="39" t="n"/>
      <c r="AG50" s="39" t="n"/>
      <c r="AH50" s="51" t="n">
        <v>1910</v>
      </c>
      <c r="AI50" s="51">
        <f>Q50</f>
        <v/>
      </c>
      <c r="AJ50" s="51">
        <f>$AH50-$AI50</f>
        <v/>
      </c>
      <c r="AK50" s="52" t="n">
        <v>533.7584659685864</v>
      </c>
      <c r="AL50" s="52">
        <f>$AJ50*$AK50</f>
        <v/>
      </c>
      <c r="AM50" s="52">
        <f>$AI50*$AK50</f>
        <v/>
      </c>
      <c r="AN50" s="39" t="n"/>
      <c r="AO50" s="39" t="inlineStr">
        <is>
          <t>El material ocupa 3 filas en la hoja 1060 NQN (lote/almacén). La cantidad SAP y la física de esta vista son el total del material.</t>
        </is>
      </c>
    </row>
    <row r="51">
      <c r="A51" s="5" t="inlineStr">
        <is>
          <t>2000007</t>
        </is>
      </c>
      <c r="B51" s="5" t="inlineStr">
        <is>
          <t>AGUJA HIPODERMICA 25G x ⅝ - 16/5</t>
        </is>
      </c>
      <c r="C51" s="5" t="n"/>
      <c r="D51" s="5" t="inlineStr">
        <is>
          <t>033</t>
        </is>
      </c>
      <c r="E51" s="5" t="inlineStr">
        <is>
          <t>ZDES</t>
        </is>
      </c>
      <c r="F51" s="5" t="inlineStr">
        <is>
          <t>1060</t>
        </is>
      </c>
      <c r="G51" s="5" t="inlineStr">
        <is>
          <t>6021</t>
        </is>
      </c>
      <c r="H51" s="5" t="inlineStr">
        <is>
          <t>C/U</t>
        </is>
      </c>
      <c r="I51" s="6" t="n">
        <v>1541</v>
      </c>
      <c r="J51" s="6" t="n">
        <v>0</v>
      </c>
      <c r="K51" s="5" t="inlineStr">
        <is>
          <t>ARS</t>
        </is>
      </c>
      <c r="L51" s="48" t="n">
        <v>0</v>
      </c>
      <c r="M51" s="48" t="n">
        <v>39270.46</v>
      </c>
      <c r="O51" s="11">
        <f>M51/SUM($M$2:$M$2023)</f>
        <v/>
      </c>
      <c r="P51" s="49">
        <f>IFERROR(M51/I51,0)</f>
        <v/>
      </c>
      <c r="Q51" s="50" t="n"/>
      <c r="R51" s="8">
        <f>I51-Q51</f>
        <v/>
      </c>
      <c r="S51" s="49">
        <f>$AK51*R51</f>
        <v/>
      </c>
      <c r="U51" s="39" t="inlineStr">
        <is>
          <t>Stock SAP</t>
        </is>
      </c>
      <c r="V51" s="39" t="inlineStr">
        <is>
          <t>Descartables</t>
        </is>
      </c>
      <c r="W51" s="39" t="inlineStr">
        <is>
          <t>Dentro del alcance</t>
        </is>
      </c>
      <c r="X51" s="38" t="inlineStr">
        <is>
          <t>Baja</t>
        </is>
      </c>
      <c r="Y51" s="39" t="inlineStr">
        <is>
          <t>Homologado – confianza Baja – pendiente de validación</t>
        </is>
      </c>
      <c r="Z51" s="38" t="inlineStr">
        <is>
          <t>Dar de baja en SAP</t>
        </is>
      </c>
      <c r="AA51" s="39" t="inlineStr">
        <is>
          <t>356</t>
        </is>
      </c>
      <c r="AB51" s="39" t="inlineStr">
        <is>
          <t>AGUJA 16X5</t>
        </is>
      </c>
      <c r="AC51" s="39" t="inlineStr">
        <is>
          <t>Homologación por código Avain (master D-140)</t>
        </is>
      </c>
      <c r="AD51" s="39" t="inlineStr">
        <is>
          <t>No</t>
        </is>
      </c>
      <c r="AE51" s="39" t="n"/>
      <c r="AF51" s="39" t="inlineStr">
        <is>
          <t>Sí</t>
        </is>
      </c>
      <c r="AG51" s="39" t="inlineStr">
        <is>
          <t>D-140</t>
        </is>
      </c>
      <c r="AH51" s="51" t="n"/>
      <c r="AI51" s="51" t="n"/>
      <c r="AJ51" s="51" t="n"/>
      <c r="AK51" s="52" t="n">
        <v>25.48375171656138</v>
      </c>
      <c r="AL51" s="52" t="n"/>
      <c r="AM51" s="52" t="n"/>
      <c r="AN51" s="39" t="n"/>
      <c r="AO51" s="39" t="inlineStr">
        <is>
          <t>La cantidad física del material se imputó en la fila 38 (primera fila del material). Homologación: confianza base Alta + confianza SAP Alta → Alta. Aunque la homologación vincula estos registros, la presentación no coincide con el material imputado (calibre/talle/medida distinta; similitud 0.28). Nivel degradado a Baja: verificar si corresponde otro código SAP. El material ocupa 3 filas en la hoja 1060 NQN (lote/almacén). La cantidad SAP y la física de esta vista son el total del material.</t>
        </is>
      </c>
    </row>
    <row r="52">
      <c r="A52" s="5" t="inlineStr">
        <is>
          <t>1000011</t>
        </is>
      </c>
      <c r="B52" s="5" t="inlineStr">
        <is>
          <t>DINITRATO DE ISOSORBIDE 5 MG COMP SL</t>
        </is>
      </c>
      <c r="C52" s="5" t="inlineStr">
        <is>
          <t>13</t>
        </is>
      </c>
      <c r="D52" s="5" t="inlineStr">
        <is>
          <t>033</t>
        </is>
      </c>
      <c r="E52" s="5" t="inlineStr">
        <is>
          <t>ZMED</t>
        </is>
      </c>
      <c r="F52" s="5" t="inlineStr">
        <is>
          <t>1060</t>
        </is>
      </c>
      <c r="G52" s="5" t="inlineStr">
        <is>
          <t>6021</t>
        </is>
      </c>
      <c r="H52" s="5" t="inlineStr">
        <is>
          <t>C/U</t>
        </is>
      </c>
      <c r="I52" s="6" t="n">
        <v>1530</v>
      </c>
      <c r="J52" s="6" t="n">
        <v>0</v>
      </c>
      <c r="K52" s="5" t="inlineStr">
        <is>
          <t>ARS</t>
        </is>
      </c>
      <c r="L52" s="48" t="n">
        <v>0</v>
      </c>
      <c r="M52" s="48" t="n">
        <v>252836.6</v>
      </c>
      <c r="O52" s="11">
        <f>M52/SUM($M$2:$M$2023)</f>
        <v/>
      </c>
      <c r="P52" s="49">
        <f>IFERROR(M52/I52,0)</f>
        <v/>
      </c>
      <c r="Q52" s="50" t="n"/>
      <c r="R52" s="8">
        <f>I52-Q52</f>
        <v/>
      </c>
      <c r="S52" s="49">
        <f>$AK52*R52</f>
        <v/>
      </c>
      <c r="U52" s="39" t="inlineStr">
        <is>
          <t>Stock SAP</t>
        </is>
      </c>
      <c r="V52" s="39" t="inlineStr">
        <is>
          <t>Medicamentos</t>
        </is>
      </c>
      <c r="W52" s="39" t="inlineStr">
        <is>
          <t>Dentro del alcance</t>
        </is>
      </c>
      <c r="X52" s="39" t="n"/>
      <c r="Y52" s="39" t="inlineStr">
        <is>
          <t>Sin recuento físico en el inventario de Avain</t>
        </is>
      </c>
      <c r="Z52" s="40" t="inlineStr">
        <is>
          <t>Sin recuento físico</t>
        </is>
      </c>
      <c r="AA52" s="39" t="n"/>
      <c r="AB52" s="39" t="n"/>
      <c r="AC52" s="39" t="n"/>
      <c r="AD52" s="39" t="n"/>
      <c r="AE52" s="39" t="n"/>
      <c r="AF52" s="39" t="n"/>
      <c r="AG52" s="39" t="n"/>
      <c r="AH52" s="51" t="n">
        <v>5390</v>
      </c>
      <c r="AI52" s="51">
        <f>Q52</f>
        <v/>
      </c>
      <c r="AJ52" s="51">
        <f>$AH52-$AI52</f>
        <v/>
      </c>
      <c r="AK52" s="52" t="n">
        <v>165.252680890538</v>
      </c>
      <c r="AL52" s="52">
        <f>$AJ52*$AK52</f>
        <v/>
      </c>
      <c r="AM52" s="52">
        <f>$AI52*$AK52</f>
        <v/>
      </c>
      <c r="AN52" s="39" t="n"/>
      <c r="AO52" s="39" t="inlineStr">
        <is>
          <t>El material ocupa 14 filas en la hoja 1060 NQN (lote/almacén). La cantidad SAP y la física de esta vista son el total del material.</t>
        </is>
      </c>
    </row>
    <row r="53">
      <c r="A53" s="5" t="inlineStr">
        <is>
          <t>1000030</t>
        </is>
      </c>
      <c r="B53" s="5" t="inlineStr">
        <is>
          <t>PARACETAMOL COMPRIMIDOS POR 500MG</t>
        </is>
      </c>
      <c r="C53" s="5" t="inlineStr">
        <is>
          <t>X30733A</t>
        </is>
      </c>
      <c r="D53" s="5" t="inlineStr">
        <is>
          <t>033</t>
        </is>
      </c>
      <c r="E53" s="5" t="inlineStr">
        <is>
          <t>ZMED</t>
        </is>
      </c>
      <c r="F53" s="5" t="inlineStr">
        <is>
          <t>1060</t>
        </is>
      </c>
      <c r="G53" s="5" t="inlineStr">
        <is>
          <t>6021</t>
        </is>
      </c>
      <c r="H53" s="5" t="inlineStr">
        <is>
          <t>C/U</t>
        </is>
      </c>
      <c r="I53" s="6" t="n">
        <v>1500</v>
      </c>
      <c r="J53" s="6" t="n">
        <v>0</v>
      </c>
      <c r="K53" s="5" t="inlineStr">
        <is>
          <t>ARS</t>
        </is>
      </c>
      <c r="L53" s="48" t="n">
        <v>0</v>
      </c>
      <c r="M53" s="48" t="n">
        <v>45576.05</v>
      </c>
      <c r="O53" s="11">
        <f>M53/SUM($M$2:$M$2023)</f>
        <v/>
      </c>
      <c r="P53" s="49">
        <f>IFERROR(M53/I53,0)</f>
        <v/>
      </c>
      <c r="Q53" s="50" t="n"/>
      <c r="R53" s="8">
        <f>I53-Q53</f>
        <v/>
      </c>
      <c r="S53" s="49">
        <f>$AK53*R53</f>
        <v/>
      </c>
      <c r="U53" s="39" t="inlineStr">
        <is>
          <t>Stock SAP</t>
        </is>
      </c>
      <c r="V53" s="39" t="inlineStr">
        <is>
          <t>Medicamentos</t>
        </is>
      </c>
      <c r="W53" s="39" t="inlineStr">
        <is>
          <t>Dentro del alcance</t>
        </is>
      </c>
      <c r="X53" s="39" t="n"/>
      <c r="Y53" s="39" t="inlineStr">
        <is>
          <t>Sin recuento físico en el inventario de Avain</t>
        </is>
      </c>
      <c r="Z53" s="40" t="inlineStr">
        <is>
          <t>Sin recuento físico</t>
        </is>
      </c>
      <c r="AA53" s="39" t="n"/>
      <c r="AB53" s="39" t="n"/>
      <c r="AC53" s="39" t="n"/>
      <c r="AD53" s="39" t="n"/>
      <c r="AE53" s="39" t="n"/>
      <c r="AF53" s="39" t="n"/>
      <c r="AG53" s="39" t="n"/>
      <c r="AH53" s="51" t="n"/>
      <c r="AI53" s="51" t="n"/>
      <c r="AJ53" s="51" t="n"/>
      <c r="AK53" s="52" t="n">
        <v>30.38403818034119</v>
      </c>
      <c r="AL53" s="52" t="n"/>
      <c r="AM53" s="52" t="n"/>
      <c r="AN53" s="39" t="n"/>
      <c r="AO53" s="39" t="inlineStr">
        <is>
          <t>El material ocupa 16 filas en la hoja 1060 NQN (lote/almacén). La cantidad SAP y la física de esta vista son el total del material.</t>
        </is>
      </c>
    </row>
    <row r="54">
      <c r="A54" s="5" t="inlineStr">
        <is>
          <t>1000124</t>
        </is>
      </c>
      <c r="B54" s="5" t="inlineStr">
        <is>
          <t>IBUPROFENO COMP 600MG</t>
        </is>
      </c>
      <c r="C54" s="5" t="inlineStr">
        <is>
          <t>3108</t>
        </is>
      </c>
      <c r="D54" s="5" t="inlineStr">
        <is>
          <t>033</t>
        </is>
      </c>
      <c r="E54" s="5" t="inlineStr">
        <is>
          <t>ZMED</t>
        </is>
      </c>
      <c r="F54" s="5" t="inlineStr">
        <is>
          <t>1060</t>
        </is>
      </c>
      <c r="G54" s="5" t="inlineStr">
        <is>
          <t>6021</t>
        </is>
      </c>
      <c r="H54" s="5" t="inlineStr">
        <is>
          <t>C/U</t>
        </is>
      </c>
      <c r="I54" s="6" t="n">
        <v>1500</v>
      </c>
      <c r="J54" s="6" t="n">
        <v>0</v>
      </c>
      <c r="K54" s="5" t="inlineStr">
        <is>
          <t>ARS</t>
        </is>
      </c>
      <c r="L54" s="48" t="n">
        <v>0</v>
      </c>
      <c r="M54" s="48" t="n">
        <v>222332.97</v>
      </c>
      <c r="O54" s="11">
        <f>M54/SUM($M$2:$M$2023)</f>
        <v/>
      </c>
      <c r="P54" s="49">
        <f>IFERROR(M54/I54,0)</f>
        <v/>
      </c>
      <c r="Q54" s="50" t="n"/>
      <c r="R54" s="8">
        <f>I54-Q54</f>
        <v/>
      </c>
      <c r="S54" s="49">
        <f>$AK54*R54</f>
        <v/>
      </c>
      <c r="U54" s="39" t="inlineStr">
        <is>
          <t>Stock SAP</t>
        </is>
      </c>
      <c r="V54" s="39" t="inlineStr">
        <is>
          <t>Medicamentos</t>
        </is>
      </c>
      <c r="W54" s="39" t="inlineStr">
        <is>
          <t>Dentro del alcance</t>
        </is>
      </c>
      <c r="X54" s="42" t="inlineStr">
        <is>
          <t>Media</t>
        </is>
      </c>
      <c r="Y54" s="39" t="inlineStr">
        <is>
          <t>Homologado – confianza Media – pendiente de validación</t>
        </is>
      </c>
      <c r="Z54" s="38" t="inlineStr">
        <is>
          <t>Dar de baja en SAP</t>
        </is>
      </c>
      <c r="AA54" s="39" t="inlineStr">
        <is>
          <t>396</t>
        </is>
      </c>
      <c r="AB54" s="39" t="inlineStr">
        <is>
          <t>IBUPROFENO 600MG COMP RECUBIERTOS</t>
        </is>
      </c>
      <c r="AC54" s="39" t="inlineStr">
        <is>
          <t>Homologación por código Avain (master M01-005)</t>
        </is>
      </c>
      <c r="AD54" s="39" t="inlineStr">
        <is>
          <t>No</t>
        </is>
      </c>
      <c r="AE54" s="39" t="n"/>
      <c r="AF54" s="39" t="inlineStr">
        <is>
          <t>Sí</t>
        </is>
      </c>
      <c r="AG54" s="39" t="inlineStr">
        <is>
          <t>M01-005</t>
        </is>
      </c>
      <c r="AH54" s="51" t="n"/>
      <c r="AI54" s="51" t="n"/>
      <c r="AJ54" s="51" t="n"/>
      <c r="AK54" s="52" t="n">
        <v>148.2219789522919</v>
      </c>
      <c r="AL54" s="52" t="n"/>
      <c r="AM54" s="52" t="n"/>
      <c r="AN54" s="39" t="n"/>
      <c r="AO54"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55">
      <c r="A55" s="5" t="inlineStr">
        <is>
          <t>1000124</t>
        </is>
      </c>
      <c r="B55" s="5" t="inlineStr">
        <is>
          <t>IBUPROFENO COMP 600MG</t>
        </is>
      </c>
      <c r="C55" s="5" t="inlineStr">
        <is>
          <t>FF9203</t>
        </is>
      </c>
      <c r="D55" s="5" t="inlineStr">
        <is>
          <t>033</t>
        </is>
      </c>
      <c r="E55" s="5" t="inlineStr">
        <is>
          <t>ZMED</t>
        </is>
      </c>
      <c r="F55" s="5" t="inlineStr">
        <is>
          <t>1060</t>
        </is>
      </c>
      <c r="G55" s="5" t="inlineStr">
        <is>
          <t>6021</t>
        </is>
      </c>
      <c r="H55" s="5" t="inlineStr">
        <is>
          <t>C/U</t>
        </is>
      </c>
      <c r="I55" s="6" t="n">
        <v>1500</v>
      </c>
      <c r="J55" s="6" t="n">
        <v>0</v>
      </c>
      <c r="K55" s="5" t="inlineStr">
        <is>
          <t>ARS</t>
        </is>
      </c>
      <c r="L55" s="48" t="n">
        <v>0</v>
      </c>
      <c r="M55" s="48" t="n">
        <v>222332.97</v>
      </c>
      <c r="O55" s="11">
        <f>M55/SUM($M$2:$M$2023)</f>
        <v/>
      </c>
      <c r="P55" s="49">
        <f>IFERROR(M55/I55,0)</f>
        <v/>
      </c>
      <c r="Q55" s="50" t="n"/>
      <c r="R55" s="8">
        <f>I55-Q55</f>
        <v/>
      </c>
      <c r="S55" s="49">
        <f>$AK55*R55</f>
        <v/>
      </c>
      <c r="U55" s="39" t="inlineStr">
        <is>
          <t>Stock SAP</t>
        </is>
      </c>
      <c r="V55" s="39" t="inlineStr">
        <is>
          <t>Medicamentos</t>
        </is>
      </c>
      <c r="W55" s="39" t="inlineStr">
        <is>
          <t>Dentro del alcance</t>
        </is>
      </c>
      <c r="X55" s="42" t="inlineStr">
        <is>
          <t>Media</t>
        </is>
      </c>
      <c r="Y55" s="39" t="inlineStr">
        <is>
          <t>Homologado – confianza Media – pendiente de validación</t>
        </is>
      </c>
      <c r="Z55" s="38" t="inlineStr">
        <is>
          <t>Dar de baja en SAP</t>
        </is>
      </c>
      <c r="AA55" s="39" t="inlineStr">
        <is>
          <t>396</t>
        </is>
      </c>
      <c r="AB55" s="39" t="inlineStr">
        <is>
          <t>IBUPROFENO 600MG COMP RECUBIERTOS</t>
        </is>
      </c>
      <c r="AC55" s="39" t="inlineStr">
        <is>
          <t>Homologación por código Avain (master M01-005)</t>
        </is>
      </c>
      <c r="AD55" s="39" t="inlineStr">
        <is>
          <t>No</t>
        </is>
      </c>
      <c r="AE55" s="39" t="n"/>
      <c r="AF55" s="39" t="inlineStr">
        <is>
          <t>Sí</t>
        </is>
      </c>
      <c r="AG55" s="39" t="inlineStr">
        <is>
          <t>M01-005</t>
        </is>
      </c>
      <c r="AH55" s="51" t="n"/>
      <c r="AI55" s="51" t="n"/>
      <c r="AJ55" s="51" t="n"/>
      <c r="AK55" s="52" t="n">
        <v>148.2219789522919</v>
      </c>
      <c r="AL55" s="52" t="n"/>
      <c r="AM55" s="52" t="n"/>
      <c r="AN55" s="39" t="n"/>
      <c r="AO55"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56">
      <c r="A56" s="5" t="inlineStr">
        <is>
          <t>1000125</t>
        </is>
      </c>
      <c r="B56" s="5" t="inlineStr">
        <is>
          <t>DICLOFENAC 75 MG COMPRIMIDOS</t>
        </is>
      </c>
      <c r="C56" s="5" t="inlineStr">
        <is>
          <t>196</t>
        </is>
      </c>
      <c r="D56" s="5" t="inlineStr">
        <is>
          <t>033</t>
        </is>
      </c>
      <c r="E56" s="5" t="inlineStr">
        <is>
          <t>ZMED</t>
        </is>
      </c>
      <c r="F56" s="5" t="inlineStr">
        <is>
          <t>1060</t>
        </is>
      </c>
      <c r="G56" s="5" t="inlineStr">
        <is>
          <t>6021</t>
        </is>
      </c>
      <c r="H56" s="5" t="inlineStr">
        <is>
          <t>C/U</t>
        </is>
      </c>
      <c r="I56" s="6" t="n">
        <v>1500</v>
      </c>
      <c r="J56" s="6" t="n">
        <v>0</v>
      </c>
      <c r="K56" s="5" t="inlineStr">
        <is>
          <t>ARS</t>
        </is>
      </c>
      <c r="L56" s="48" t="n">
        <v>0</v>
      </c>
      <c r="M56" s="48" t="n">
        <v>88511.7</v>
      </c>
      <c r="O56" s="11">
        <f>M56/SUM($M$2:$M$2023)</f>
        <v/>
      </c>
      <c r="P56" s="49">
        <f>IFERROR(M56/I56,0)</f>
        <v/>
      </c>
      <c r="Q56" s="50" t="n">
        <v>9</v>
      </c>
      <c r="R56" s="8">
        <f>I56-Q56</f>
        <v/>
      </c>
      <c r="S56" s="49">
        <f>$AK56*R56</f>
        <v/>
      </c>
      <c r="U56" s="39" t="inlineStr">
        <is>
          <t>Stock SAP</t>
        </is>
      </c>
      <c r="V56" s="39" t="inlineStr">
        <is>
          <t>Medicamentos</t>
        </is>
      </c>
      <c r="W56" s="39" t="inlineStr">
        <is>
          <t>Dentro del alcance</t>
        </is>
      </c>
      <c r="X56" s="37" t="inlineStr">
        <is>
          <t>Alta</t>
        </is>
      </c>
      <c r="Y56" s="39" t="inlineStr">
        <is>
          <t>Homologado – confianza Alta</t>
        </is>
      </c>
      <c r="Z56" s="38" t="inlineStr">
        <is>
          <t>Dar de baja en SAP</t>
        </is>
      </c>
      <c r="AA56" s="39" t="inlineStr">
        <is>
          <t>83</t>
        </is>
      </c>
      <c r="AB56" s="39" t="inlineStr">
        <is>
          <t>DICLOFENAC 75 COMP</t>
        </is>
      </c>
      <c r="AC56" s="39" t="inlineStr">
        <is>
          <t>Homologación por código Avain (master M01-002)</t>
        </is>
      </c>
      <c r="AD56" s="39" t="inlineStr">
        <is>
          <t>No</t>
        </is>
      </c>
      <c r="AE56" s="39" t="n"/>
      <c r="AF56" s="39" t="inlineStr">
        <is>
          <t>Sí</t>
        </is>
      </c>
      <c r="AG56" s="39" t="inlineStr">
        <is>
          <t>M01-002</t>
        </is>
      </c>
      <c r="AH56" s="51" t="n">
        <v>10995</v>
      </c>
      <c r="AI56" s="51">
        <f>Q56</f>
        <v/>
      </c>
      <c r="AJ56" s="51">
        <f>$AH56-$AI56</f>
        <v/>
      </c>
      <c r="AK56" s="52" t="n">
        <v>59.00779899954525</v>
      </c>
      <c r="AL56" s="52">
        <f>$AJ56*$AK56</f>
        <v/>
      </c>
      <c r="AM56" s="52">
        <f>$AI56*$AK56</f>
        <v/>
      </c>
      <c r="AN56" s="41" t="inlineStr">
        <is>
          <t>Valorización a validar: relación de cantidades 1,222 a 1 entre SAP y el recuento físico. Sugiere distinta unidad de medida (SAP por caja o envase y el recuento por unidad). La diferencia económica de esta fila no debe tomarse como definitiva.</t>
        </is>
      </c>
      <c r="AO56" s="39" t="inlineStr">
        <is>
          <t>Homologación: confianza base Alta + confianza SAP Alta → Alta. El material ocupa 16 filas en la hoja 1060 NQN (lote/almacén). La cantidad SAP y la física de esta vista son el total del material.</t>
        </is>
      </c>
    </row>
    <row r="57">
      <c r="A57" s="5" t="inlineStr">
        <is>
          <t>1000181</t>
        </is>
      </c>
      <c r="B57" s="5" t="inlineStr">
        <is>
          <t>LOPERAMIDA COMPRIMIDO</t>
        </is>
      </c>
      <c r="C57" s="5" t="inlineStr">
        <is>
          <t>069</t>
        </is>
      </c>
      <c r="D57" s="5" t="inlineStr">
        <is>
          <t>033</t>
        </is>
      </c>
      <c r="E57" s="5" t="inlineStr">
        <is>
          <t>ZMED</t>
        </is>
      </c>
      <c r="F57" s="5" t="inlineStr">
        <is>
          <t>1060</t>
        </is>
      </c>
      <c r="G57" s="5" t="inlineStr">
        <is>
          <t>6021</t>
        </is>
      </c>
      <c r="H57" s="5" t="inlineStr">
        <is>
          <t>C/U</t>
        </is>
      </c>
      <c r="I57" s="6" t="n">
        <v>1500</v>
      </c>
      <c r="J57" s="6" t="n">
        <v>0</v>
      </c>
      <c r="K57" s="5" t="inlineStr">
        <is>
          <t>ARS</t>
        </is>
      </c>
      <c r="L57" s="48" t="n">
        <v>0</v>
      </c>
      <c r="M57" s="48" t="n">
        <v>30712.91</v>
      </c>
      <c r="O57" s="11">
        <f>M57/SUM($M$2:$M$2023)</f>
        <v/>
      </c>
      <c r="P57" s="49">
        <f>IFERROR(M57/I57,0)</f>
        <v/>
      </c>
      <c r="Q57" s="50" t="n"/>
      <c r="R57" s="8">
        <f>I57-Q57</f>
        <v/>
      </c>
      <c r="S57" s="49">
        <f>$AK57*R57</f>
        <v/>
      </c>
      <c r="U57" s="39" t="inlineStr">
        <is>
          <t>Stock SAP</t>
        </is>
      </c>
      <c r="V57" s="39" t="inlineStr">
        <is>
          <t>Medicamentos</t>
        </is>
      </c>
      <c r="W57" s="39" t="inlineStr">
        <is>
          <t>Dentro del alcance</t>
        </is>
      </c>
      <c r="X57" s="39" t="n"/>
      <c r="Y57" s="39" t="inlineStr">
        <is>
          <t>Sin recuento físico en el inventario de Avain</t>
        </is>
      </c>
      <c r="Z57" s="40" t="inlineStr">
        <is>
          <t>Sin recuento físico</t>
        </is>
      </c>
      <c r="AA57" s="39" t="n"/>
      <c r="AB57" s="39" t="n"/>
      <c r="AC57" s="39" t="n"/>
      <c r="AD57" s="39" t="n"/>
      <c r="AE57" s="39" t="n"/>
      <c r="AF57" s="39" t="n"/>
      <c r="AG57" s="39" t="n"/>
      <c r="AH57" s="51" t="n">
        <v>5720</v>
      </c>
      <c r="AI57" s="51">
        <f>Q57</f>
        <v/>
      </c>
      <c r="AJ57" s="51">
        <f>$AH57-$AI57</f>
        <v/>
      </c>
      <c r="AK57" s="52" t="n">
        <v>20.47527272727273</v>
      </c>
      <c r="AL57" s="52">
        <f>$AJ57*$AK57</f>
        <v/>
      </c>
      <c r="AM57" s="52">
        <f>$AI57*$AK57</f>
        <v/>
      </c>
      <c r="AN57" s="39" t="n"/>
      <c r="AO57" s="39" t="inlineStr">
        <is>
          <t>El material ocupa 13 filas en la hoja 1060 NQN (lote/almacén). La cantidad SAP y la física de esta vista son el total del material.</t>
        </is>
      </c>
    </row>
    <row r="58">
      <c r="A58" s="5" t="inlineStr">
        <is>
          <t>2000148</t>
        </is>
      </c>
      <c r="B58" s="5" t="inlineStr">
        <is>
          <t>GASA ESTERIL 10X10CM - IGALTEX</t>
        </is>
      </c>
      <c r="C58" s="5" t="n"/>
      <c r="D58" s="5" t="inlineStr">
        <is>
          <t>033</t>
        </is>
      </c>
      <c r="E58" s="5" t="inlineStr">
        <is>
          <t>ZDES</t>
        </is>
      </c>
      <c r="F58" s="5" t="inlineStr">
        <is>
          <t>1060</t>
        </is>
      </c>
      <c r="G58" s="5" t="inlineStr">
        <is>
          <t>6022</t>
        </is>
      </c>
      <c r="H58" s="5" t="inlineStr">
        <is>
          <t>C/U</t>
        </is>
      </c>
      <c r="I58" s="6" t="n">
        <v>1400</v>
      </c>
      <c r="J58" s="6" t="n">
        <v>0</v>
      </c>
      <c r="K58" s="5" t="inlineStr">
        <is>
          <t>ARS</t>
        </is>
      </c>
      <c r="L58" s="48" t="n">
        <v>0</v>
      </c>
      <c r="M58" s="48" t="n">
        <v>17234</v>
      </c>
      <c r="O58" s="11">
        <f>M58/SUM($M$2:$M$2023)</f>
        <v/>
      </c>
      <c r="P58" s="49">
        <f>IFERROR(M58/I58,0)</f>
        <v/>
      </c>
      <c r="Q58" s="50" t="n"/>
      <c r="R58" s="8">
        <f>I58-Q58</f>
        <v/>
      </c>
      <c r="S58" s="49">
        <f>$AK58*R58</f>
        <v/>
      </c>
      <c r="U58" s="39" t="inlineStr">
        <is>
          <t>Stock SAP</t>
        </is>
      </c>
      <c r="V58" s="39" t="inlineStr">
        <is>
          <t>Descartables</t>
        </is>
      </c>
      <c r="W58" s="39" t="inlineStr">
        <is>
          <t>Dentro del alcance</t>
        </is>
      </c>
      <c r="X58" s="39" t="n"/>
      <c r="Y58" s="39" t="inlineStr">
        <is>
          <t>Sin recuento físico en el inventario de Avain</t>
        </is>
      </c>
      <c r="Z58" s="40" t="inlineStr">
        <is>
          <t>Sin recuento físico</t>
        </is>
      </c>
      <c r="AA58" s="39" t="n"/>
      <c r="AB58" s="39" t="n"/>
      <c r="AC58" s="39" t="n"/>
      <c r="AD58" s="39" t="n"/>
      <c r="AE58" s="39" t="n"/>
      <c r="AF58" s="39" t="n"/>
      <c r="AG58" s="39" t="n"/>
      <c r="AH58" s="51" t="n">
        <v>1400</v>
      </c>
      <c r="AI58" s="51">
        <f>Q58</f>
        <v/>
      </c>
      <c r="AJ58" s="51">
        <f>$AH58-$AI58</f>
        <v/>
      </c>
      <c r="AK58" s="52" t="n">
        <v>12.31</v>
      </c>
      <c r="AL58" s="52">
        <f>$AJ58*$AK58</f>
        <v/>
      </c>
      <c r="AM58" s="52">
        <f>$AI58*$AK58</f>
        <v/>
      </c>
      <c r="AN58" s="39" t="n"/>
      <c r="AO58" s="39" t="n"/>
    </row>
    <row r="59">
      <c r="A59" s="5" t="inlineStr">
        <is>
          <t>1000125</t>
        </is>
      </c>
      <c r="B59" s="5" t="inlineStr">
        <is>
          <t>DICLOFENAC 75 MG COMPRIMIDOS</t>
        </is>
      </c>
      <c r="C59" s="5" t="inlineStr">
        <is>
          <t>220420</t>
        </is>
      </c>
      <c r="D59" s="5" t="inlineStr">
        <is>
          <t>033</t>
        </is>
      </c>
      <c r="E59" s="5" t="inlineStr">
        <is>
          <t>ZMED</t>
        </is>
      </c>
      <c r="F59" s="5" t="inlineStr">
        <is>
          <t>1060</t>
        </is>
      </c>
      <c r="G59" s="5" t="inlineStr">
        <is>
          <t>6021</t>
        </is>
      </c>
      <c r="H59" s="5" t="inlineStr">
        <is>
          <t>C/U</t>
        </is>
      </c>
      <c r="I59" s="6" t="n">
        <v>1335</v>
      </c>
      <c r="J59" s="6" t="n">
        <v>0</v>
      </c>
      <c r="K59" s="5" t="inlineStr">
        <is>
          <t>ARS</t>
        </is>
      </c>
      <c r="L59" s="48" t="n">
        <v>0</v>
      </c>
      <c r="M59" s="48" t="n">
        <v>78775.41</v>
      </c>
      <c r="O59" s="11">
        <f>M59/SUM($M$2:$M$2023)</f>
        <v/>
      </c>
      <c r="P59" s="49">
        <f>IFERROR(M59/I59,0)</f>
        <v/>
      </c>
      <c r="Q59" s="50" t="n"/>
      <c r="R59" s="8">
        <f>I59-Q59</f>
        <v/>
      </c>
      <c r="S59" s="49">
        <f>$AK59*R59</f>
        <v/>
      </c>
      <c r="U59" s="39" t="inlineStr">
        <is>
          <t>Stock SAP</t>
        </is>
      </c>
      <c r="V59" s="39" t="inlineStr">
        <is>
          <t>Medicamentos</t>
        </is>
      </c>
      <c r="W59" s="39" t="inlineStr">
        <is>
          <t>Dentro del alcance</t>
        </is>
      </c>
      <c r="X59" s="37" t="inlineStr">
        <is>
          <t>Alta</t>
        </is>
      </c>
      <c r="Y59" s="39" t="inlineStr">
        <is>
          <t>Homologado – confianza Alta</t>
        </is>
      </c>
      <c r="Z59" s="38" t="inlineStr">
        <is>
          <t>Dar de baja en SAP</t>
        </is>
      </c>
      <c r="AA59" s="39" t="inlineStr">
        <is>
          <t>83</t>
        </is>
      </c>
      <c r="AB59" s="39" t="inlineStr">
        <is>
          <t>DICLOFENAC 75 COMP</t>
        </is>
      </c>
      <c r="AC59" s="39" t="inlineStr">
        <is>
          <t>Homologación por código Avain (master M01-002)</t>
        </is>
      </c>
      <c r="AD59" s="39" t="inlineStr">
        <is>
          <t>No</t>
        </is>
      </c>
      <c r="AE59" s="39" t="n"/>
      <c r="AF59" s="39" t="inlineStr">
        <is>
          <t>Sí</t>
        </is>
      </c>
      <c r="AG59" s="39" t="inlineStr">
        <is>
          <t>M01-002</t>
        </is>
      </c>
      <c r="AH59" s="51" t="n"/>
      <c r="AI59" s="51" t="n"/>
      <c r="AJ59" s="51" t="n"/>
      <c r="AK59" s="52" t="n">
        <v>59.00779899954525</v>
      </c>
      <c r="AL59" s="52" t="n"/>
      <c r="AM59" s="52" t="n"/>
      <c r="AN59" s="41" t="inlineStr">
        <is>
          <t>Valorización a validar: relación de cantidades 1,222 a 1 entre SAP y el recuento físico. Sugiere distinta unidad de medida (SAP por caja o envase y el recuento por unidad). La diferencia económica de esta fila no debe tomarse como definitiva.</t>
        </is>
      </c>
      <c r="AO59" s="39" t="inlineStr">
        <is>
          <t>La cantidad física del material se imputó en la fila 56 (primera fila del material). Homologación: confianza base Alta + confianza SAP Alta → Alta. El material ocupa 16 filas en la hoja 1060 NQN (lote/almacén). La cantidad SAP y la física de esta vista son el total del material.</t>
        </is>
      </c>
    </row>
    <row r="60">
      <c r="A60" s="5" t="inlineStr">
        <is>
          <t>1000136</t>
        </is>
      </c>
      <c r="B60" s="5" t="inlineStr">
        <is>
          <t>ASPIRINA DE 100 MG</t>
        </is>
      </c>
      <c r="C60" s="5" t="inlineStr">
        <is>
          <t>6319</t>
        </is>
      </c>
      <c r="D60" s="5" t="inlineStr">
        <is>
          <t>033</t>
        </is>
      </c>
      <c r="E60" s="5" t="inlineStr">
        <is>
          <t>ZMED</t>
        </is>
      </c>
      <c r="F60" s="5" t="inlineStr">
        <is>
          <t>1060</t>
        </is>
      </c>
      <c r="G60" s="5" t="inlineStr">
        <is>
          <t>6021</t>
        </is>
      </c>
      <c r="H60" s="5" t="inlineStr">
        <is>
          <t>C/U</t>
        </is>
      </c>
      <c r="I60" s="6" t="n">
        <v>1300</v>
      </c>
      <c r="J60" s="6" t="n">
        <v>0</v>
      </c>
      <c r="K60" s="5" t="inlineStr">
        <is>
          <t>ARS</t>
        </is>
      </c>
      <c r="L60" s="48" t="n">
        <v>0</v>
      </c>
      <c r="M60" s="48" t="n">
        <v>157373.52</v>
      </c>
      <c r="O60" s="11">
        <f>M60/SUM($M$2:$M$2023)</f>
        <v/>
      </c>
      <c r="P60" s="49">
        <f>IFERROR(M60/I60,0)</f>
        <v/>
      </c>
      <c r="Q60" s="50" t="n">
        <v>570</v>
      </c>
      <c r="R60" s="8">
        <f>I60-Q60</f>
        <v/>
      </c>
      <c r="S60" s="49">
        <f>$AK60*R60</f>
        <v/>
      </c>
      <c r="U60" s="39" t="inlineStr">
        <is>
          <t>Stock SAP</t>
        </is>
      </c>
      <c r="V60" s="39" t="inlineStr">
        <is>
          <t>Medicamentos</t>
        </is>
      </c>
      <c r="W60" s="39" t="inlineStr">
        <is>
          <t>Dentro del alcance</t>
        </is>
      </c>
      <c r="X60" s="37" t="inlineStr">
        <is>
          <t>Alta</t>
        </is>
      </c>
      <c r="Y60" s="39" t="inlineStr">
        <is>
          <t>Homologado – confianza Alta</t>
        </is>
      </c>
      <c r="Z60" s="38" t="inlineStr">
        <is>
          <t>Dar de baja en SAP</t>
        </is>
      </c>
      <c r="AA60" s="39" t="inlineStr">
        <is>
          <t>23</t>
        </is>
      </c>
      <c r="AB60" s="39" t="inlineStr">
        <is>
          <t>ASPIRINA</t>
        </is>
      </c>
      <c r="AC60" s="39" t="inlineStr">
        <is>
          <t>Homologación por código Avain (master M01-001)</t>
        </is>
      </c>
      <c r="AD60" s="39" t="inlineStr">
        <is>
          <t>No</t>
        </is>
      </c>
      <c r="AE60" s="39" t="n"/>
      <c r="AF60" s="39" t="inlineStr">
        <is>
          <t>Sí</t>
        </is>
      </c>
      <c r="AG60" s="39" t="inlineStr">
        <is>
          <t>M01-001</t>
        </is>
      </c>
      <c r="AH60" s="51" t="n">
        <v>5170</v>
      </c>
      <c r="AI60" s="51">
        <f>Q60</f>
        <v/>
      </c>
      <c r="AJ60" s="51">
        <f>$AH60-$AI60</f>
        <v/>
      </c>
      <c r="AK60" s="52" t="n">
        <v>121.0565531914893</v>
      </c>
      <c r="AL60" s="52">
        <f>$AJ60*$AK60</f>
        <v/>
      </c>
      <c r="AM60" s="52">
        <f>$AI60*$AK60</f>
        <v/>
      </c>
      <c r="AN60" s="39" t="n"/>
      <c r="AO60" s="39" t="inlineStr">
        <is>
          <t>Homologación: confianza base Alta + confianza SAP Alta → Alta. Otros códigos SAP del master no están en el stock de este centro: 1001237, 1000802. El material ocupa 16 filas en la hoja 1060 NQN (lote/almacén). La cantidad SAP y la física de esta vista son el total del material.</t>
        </is>
      </c>
    </row>
    <row r="61">
      <c r="A61" s="5" t="inlineStr">
        <is>
          <t>2000281</t>
        </is>
      </c>
      <c r="B61" s="5" t="inlineStr">
        <is>
          <t>GASA ESTERIL 10X10 LA CEADE</t>
        </is>
      </c>
      <c r="C61" s="5" t="n"/>
      <c r="D61" s="5" t="inlineStr">
        <is>
          <t>033</t>
        </is>
      </c>
      <c r="E61" s="5" t="inlineStr">
        <is>
          <t>ZDES</t>
        </is>
      </c>
      <c r="F61" s="5" t="inlineStr">
        <is>
          <t>1060</t>
        </is>
      </c>
      <c r="G61" s="5" t="inlineStr">
        <is>
          <t>6021</t>
        </is>
      </c>
      <c r="H61" s="5" t="inlineStr">
        <is>
          <t>C/U</t>
        </is>
      </c>
      <c r="I61" s="6" t="n">
        <v>1250</v>
      </c>
      <c r="J61" s="6" t="n">
        <v>0</v>
      </c>
      <c r="K61" s="5" t="inlineStr">
        <is>
          <t>ARS</t>
        </is>
      </c>
      <c r="L61" s="48" t="n">
        <v>0</v>
      </c>
      <c r="M61" s="48" t="n">
        <v>189029.41</v>
      </c>
      <c r="O61" s="11">
        <f>M61/SUM($M$2:$M$2023)</f>
        <v/>
      </c>
      <c r="P61" s="49">
        <f>IFERROR(M61/I61,0)</f>
        <v/>
      </c>
      <c r="Q61" s="50" t="n"/>
      <c r="R61" s="8">
        <f>I61-Q61</f>
        <v/>
      </c>
      <c r="S61" s="49">
        <f>$AK61*R61</f>
        <v/>
      </c>
      <c r="U61" s="39" t="inlineStr">
        <is>
          <t>Stock SAP</t>
        </is>
      </c>
      <c r="V61" s="39" t="inlineStr">
        <is>
          <t>Descartables</t>
        </is>
      </c>
      <c r="W61" s="39" t="inlineStr">
        <is>
          <t>Dentro del alcance</t>
        </is>
      </c>
      <c r="X61" s="39" t="n"/>
      <c r="Y61" s="39" t="inlineStr">
        <is>
          <t>Sin recuento físico en el inventario de Avain</t>
        </is>
      </c>
      <c r="Z61" s="40" t="inlineStr">
        <is>
          <t>Sin recuento físico</t>
        </is>
      </c>
      <c r="AA61" s="39" t="n"/>
      <c r="AB61" s="39" t="n"/>
      <c r="AC61" s="39" t="n"/>
      <c r="AD61" s="39" t="n"/>
      <c r="AE61" s="39" t="n"/>
      <c r="AF61" s="39" t="n"/>
      <c r="AG61" s="39" t="n"/>
      <c r="AH61" s="51" t="n"/>
      <c r="AI61" s="51" t="n"/>
      <c r="AJ61" s="51" t="n"/>
      <c r="AK61" s="52" t="n">
        <v>151.2235294117647</v>
      </c>
      <c r="AL61" s="52" t="n"/>
      <c r="AM61" s="52" t="n"/>
      <c r="AN61" s="39" t="n"/>
      <c r="AO61" s="39" t="inlineStr">
        <is>
          <t>El material ocupa 2 filas en la hoja 1060 NQN (lote/almacén). La cantidad SAP y la física de esta vista son el total del material.</t>
        </is>
      </c>
    </row>
    <row r="62">
      <c r="A62" s="5" t="inlineStr">
        <is>
          <t>2000354</t>
        </is>
      </c>
      <c r="B62" s="5" t="inlineStr">
        <is>
          <t>APOSITO ESTERIL (G+A) 10X20CM</t>
        </is>
      </c>
      <c r="C62" s="5" t="n"/>
      <c r="D62" s="5" t="inlineStr">
        <is>
          <t>033</t>
        </is>
      </c>
      <c r="E62" s="5" t="inlineStr">
        <is>
          <t>ZDES</t>
        </is>
      </c>
      <c r="F62" s="5" t="inlineStr">
        <is>
          <t>1060</t>
        </is>
      </c>
      <c r="G62" s="5" t="inlineStr">
        <is>
          <t>6022</t>
        </is>
      </c>
      <c r="H62" s="5" t="inlineStr">
        <is>
          <t>C/U</t>
        </is>
      </c>
      <c r="I62" s="6" t="n">
        <v>1250</v>
      </c>
      <c r="J62" s="6" t="n">
        <v>0</v>
      </c>
      <c r="K62" s="5" t="inlineStr">
        <is>
          <t>ARS</t>
        </is>
      </c>
      <c r="L62" s="48" t="n">
        <v>0</v>
      </c>
      <c r="M62" s="48" t="n">
        <v>472365.5</v>
      </c>
      <c r="O62" s="11">
        <f>M62/SUM($M$2:$M$2023)</f>
        <v/>
      </c>
      <c r="P62" s="49">
        <f>IFERROR(M62/I62,0)</f>
        <v/>
      </c>
      <c r="Q62" s="50" t="n"/>
      <c r="R62" s="8">
        <f>I62-Q62</f>
        <v/>
      </c>
      <c r="S62" s="49">
        <f>$AK62*R62</f>
        <v/>
      </c>
      <c r="U62" s="39" t="inlineStr">
        <is>
          <t>Stock SAP</t>
        </is>
      </c>
      <c r="V62" s="39" t="inlineStr">
        <is>
          <t>Descartables</t>
        </is>
      </c>
      <c r="W62" s="39" t="inlineStr">
        <is>
          <t>Dentro del alcance</t>
        </is>
      </c>
      <c r="X62" s="42" t="inlineStr">
        <is>
          <t>Media</t>
        </is>
      </c>
      <c r="Y62" s="39" t="inlineStr">
        <is>
          <t>Homologado – confianza Media – pendiente de validación</t>
        </is>
      </c>
      <c r="Z62" s="38" t="inlineStr">
        <is>
          <t>Dar de baja en SAP</t>
        </is>
      </c>
      <c r="AA62" s="39" t="inlineStr">
        <is>
          <t>20</t>
        </is>
      </c>
      <c r="AB62" s="39" t="inlineStr">
        <is>
          <t>APOSITO ALGODON ESTERIL</t>
        </is>
      </c>
      <c r="AC62" s="39" t="inlineStr">
        <is>
          <t>Cruce por nomenclatura SAP</t>
        </is>
      </c>
      <c r="AD62" s="39" t="inlineStr">
        <is>
          <t>Sí</t>
        </is>
      </c>
      <c r="AE62" s="39" t="inlineStr">
        <is>
          <t>2000354, 2000355, 2000095, 2000096</t>
        </is>
      </c>
      <c r="AF62" s="39" t="inlineStr">
        <is>
          <t>Sí</t>
        </is>
      </c>
      <c r="AG62" s="39" t="n"/>
      <c r="AH62" s="51" t="n"/>
      <c r="AI62" s="51" t="n"/>
      <c r="AJ62" s="51" t="n"/>
      <c r="AK62" s="52" t="n">
        <v>377.8923960674158</v>
      </c>
      <c r="AL62" s="52" t="n"/>
      <c r="AM62" s="52" t="n"/>
      <c r="AN62" s="39" t="n"/>
      <c r="AO62" s="39" t="inlineStr">
        <is>
          <t>La cantidad física del material se imputó en la fila 35 (primera fila del material). Cruce por nomenclatura: una nomenclatura no informa dosis; similitud 0.57. El cruce SAP–Avain identificó 4 códigos SAP como posibles equivalentes del mismo ítem de Avain (2000354, 2000355, 2000095, 2000096). Se imputó al primero (lógica BUSCARV); requiere validación posterior. El material ocupa 2 filas en la hoja 1060 NQN (lote/almacén). La cantidad SAP y la física de esta vista son el total del material.</t>
        </is>
      </c>
    </row>
    <row r="63">
      <c r="A63" s="5" t="inlineStr">
        <is>
          <t>2000023</t>
        </is>
      </c>
      <c r="B63" s="5" t="inlineStr">
        <is>
          <t>GUIA MACROGOTERO Nª14</t>
        </is>
      </c>
      <c r="C63" s="5" t="n"/>
      <c r="D63" s="5" t="inlineStr">
        <is>
          <t>033</t>
        </is>
      </c>
      <c r="E63" s="5" t="inlineStr">
        <is>
          <t>ZDES</t>
        </is>
      </c>
      <c r="F63" s="5" t="inlineStr">
        <is>
          <t>1060</t>
        </is>
      </c>
      <c r="G63" s="5" t="inlineStr">
        <is>
          <t>6021</t>
        </is>
      </c>
      <c r="H63" s="5" t="inlineStr">
        <is>
          <t>C/U</t>
        </is>
      </c>
      <c r="I63" s="6" t="n">
        <v>1214</v>
      </c>
      <c r="J63" s="6" t="n">
        <v>0</v>
      </c>
      <c r="K63" s="5" t="inlineStr">
        <is>
          <t>ARS</t>
        </is>
      </c>
      <c r="L63" s="48" t="n">
        <v>0</v>
      </c>
      <c r="M63" s="48" t="n">
        <v>390073.96</v>
      </c>
      <c r="O63" s="11">
        <f>M63/SUM($M$2:$M$2023)</f>
        <v/>
      </c>
      <c r="P63" s="49">
        <f>IFERROR(M63/I63,0)</f>
        <v/>
      </c>
      <c r="Q63" s="50" t="n"/>
      <c r="R63" s="8">
        <f>I63-Q63</f>
        <v/>
      </c>
      <c r="S63" s="49">
        <f>$AK63*R63</f>
        <v/>
      </c>
      <c r="U63" s="39" t="inlineStr">
        <is>
          <t>Stock SAP</t>
        </is>
      </c>
      <c r="V63" s="39" t="inlineStr">
        <is>
          <t>Descartables</t>
        </is>
      </c>
      <c r="W63" s="39" t="inlineStr">
        <is>
          <t>Dentro del alcance</t>
        </is>
      </c>
      <c r="X63" s="42" t="inlineStr">
        <is>
          <t>Media</t>
        </is>
      </c>
      <c r="Y63" s="39" t="inlineStr">
        <is>
          <t>Homologado – confianza Media – pendiente de validación</t>
        </is>
      </c>
      <c r="Z63" s="38" t="inlineStr">
        <is>
          <t>Dar de baja en SAP</t>
        </is>
      </c>
      <c r="AA63" s="39" t="inlineStr">
        <is>
          <t>278</t>
        </is>
      </c>
      <c r="AB63" s="39" t="inlineStr">
        <is>
          <t>GUIA MACROGOTERO V13/14</t>
        </is>
      </c>
      <c r="AC63" s="39" t="inlineStr">
        <is>
          <t>Homologación por código Avain (master D-131)</t>
        </is>
      </c>
      <c r="AD63" s="39" t="inlineStr">
        <is>
          <t>No</t>
        </is>
      </c>
      <c r="AE63" s="39" t="n"/>
      <c r="AF63" s="39" t="inlineStr">
        <is>
          <t>Sí</t>
        </is>
      </c>
      <c r="AG63" s="39" t="inlineStr">
        <is>
          <t>D-131</t>
        </is>
      </c>
      <c r="AH63" s="51" t="n"/>
      <c r="AI63" s="51" t="n"/>
      <c r="AJ63" s="51" t="n"/>
      <c r="AK63" s="52" t="n">
        <v>321.3129820627803</v>
      </c>
      <c r="AL63" s="52" t="n"/>
      <c r="AM63" s="52" t="n"/>
      <c r="AN63" s="39" t="n"/>
      <c r="AO63" s="39" t="inlineStr">
        <is>
          <t>La cantidad física del material se imputó en la fila 33 (primera fila del material). Homologación: confianza base Media + confianza SAP Alta → Media. El material ocupa 2 filas en la hoja 1060 NQN (lote/almacén). La cantidad SAP y la física de esta vista son el total del material.</t>
        </is>
      </c>
    </row>
    <row r="64">
      <c r="A64" s="5" t="inlineStr">
        <is>
          <t>1000183</t>
        </is>
      </c>
      <c r="B64" s="5" t="inlineStr">
        <is>
          <t>MYLANTA TABLETAS COMPRIMIDOS</t>
        </is>
      </c>
      <c r="C64" s="5" t="inlineStr">
        <is>
          <t>6668</t>
        </is>
      </c>
      <c r="D64" s="5" t="inlineStr">
        <is>
          <t>033</t>
        </is>
      </c>
      <c r="E64" s="5" t="inlineStr">
        <is>
          <t>ZMED</t>
        </is>
      </c>
      <c r="F64" s="5" t="inlineStr">
        <is>
          <t>1060</t>
        </is>
      </c>
      <c r="G64" s="5" t="inlineStr">
        <is>
          <t>6021</t>
        </is>
      </c>
      <c r="H64" s="5" t="inlineStr">
        <is>
          <t>C/U</t>
        </is>
      </c>
      <c r="I64" s="6" t="n">
        <v>1200</v>
      </c>
      <c r="J64" s="6" t="n">
        <v>0</v>
      </c>
      <c r="K64" s="5" t="inlineStr">
        <is>
          <t>ARS</t>
        </is>
      </c>
      <c r="L64" s="48" t="n">
        <v>0</v>
      </c>
      <c r="M64" s="48" t="n">
        <v>305628.96</v>
      </c>
      <c r="O64" s="11">
        <f>M64/SUM($M$2:$M$2023)</f>
        <v/>
      </c>
      <c r="P64" s="49">
        <f>IFERROR(M64/I64,0)</f>
        <v/>
      </c>
      <c r="Q64" s="50" t="n">
        <v>0</v>
      </c>
      <c r="R64" s="8">
        <f>I64-Q64</f>
        <v/>
      </c>
      <c r="S64" s="49">
        <f>$AK64*R64</f>
        <v/>
      </c>
      <c r="U64" s="39" t="inlineStr">
        <is>
          <t>Stock SAP</t>
        </is>
      </c>
      <c r="V64" s="39" t="inlineStr">
        <is>
          <t>Medicamentos</t>
        </is>
      </c>
      <c r="W64" s="39" t="inlineStr">
        <is>
          <t>Dentro del alcance</t>
        </is>
      </c>
      <c r="X64" s="42" t="inlineStr">
        <is>
          <t>Media</t>
        </is>
      </c>
      <c r="Y64" s="39" t="inlineStr">
        <is>
          <t>Homologado – confianza Media – pendiente de validación</t>
        </is>
      </c>
      <c r="Z64" s="38" t="inlineStr">
        <is>
          <t>Dar de baja en SAP</t>
        </is>
      </c>
      <c r="AA64" s="39" t="inlineStr">
        <is>
          <t>165</t>
        </is>
      </c>
      <c r="AB64" s="39" t="inlineStr">
        <is>
          <t>MYLANTA</t>
        </is>
      </c>
      <c r="AC64" s="39" t="inlineStr">
        <is>
          <t>Cruce por nomenclatura SAP</t>
        </is>
      </c>
      <c r="AD64" s="39" t="inlineStr">
        <is>
          <t>Sí</t>
        </is>
      </c>
      <c r="AE64" s="39" t="inlineStr">
        <is>
          <t>1000183, 1000188</t>
        </is>
      </c>
      <c r="AF64" s="39" t="inlineStr">
        <is>
          <t>Sí</t>
        </is>
      </c>
      <c r="AG64" s="39" t="n"/>
      <c r="AH64" s="51" t="n">
        <v>5398</v>
      </c>
      <c r="AI64" s="51">
        <f>Q64</f>
        <v/>
      </c>
      <c r="AJ64" s="51">
        <f>$AH64-$AI64</f>
        <v/>
      </c>
      <c r="AK64" s="52" t="n">
        <v>254.690802148944</v>
      </c>
      <c r="AL64" s="52">
        <f>$AJ64*$AK64</f>
        <v/>
      </c>
      <c r="AM64" s="52">
        <f>$AI64*$AK64</f>
        <v/>
      </c>
      <c r="AN64" s="39" t="n"/>
      <c r="AO64" s="39" t="inlineStr">
        <is>
          <t>Cruce por nomenclatura: similitud 0.69. El cruce SAP–Avain identificó 2 códigos SAP como posibles equivalentes del mismo ítem de Avain (1000183, 1000188). Se imputó al primero (lógica BUSCARV); requiere validación posterior. El material ocupa 13 filas en la hoja 1060 NQN (lote/almacén). La cantidad SAP y la física de esta vista son el total del material.</t>
        </is>
      </c>
    </row>
    <row r="65">
      <c r="A65" s="5" t="inlineStr">
        <is>
          <t>1000532</t>
        </is>
      </c>
      <c r="B65" s="5" t="inlineStr">
        <is>
          <t>BUSCAPINA COMPUESTA COMRIMIDOS</t>
        </is>
      </c>
      <c r="C65" s="5" t="inlineStr">
        <is>
          <t>G7202</t>
        </is>
      </c>
      <c r="D65" s="5" t="inlineStr">
        <is>
          <t>033</t>
        </is>
      </c>
      <c r="E65" s="5" t="inlineStr">
        <is>
          <t>ZMED</t>
        </is>
      </c>
      <c r="F65" s="5" t="inlineStr">
        <is>
          <t>1060</t>
        </is>
      </c>
      <c r="G65" s="5" t="inlineStr">
        <is>
          <t>6021</t>
        </is>
      </c>
      <c r="H65" s="5" t="inlineStr">
        <is>
          <t>C/U</t>
        </is>
      </c>
      <c r="I65" s="6" t="n">
        <v>1200</v>
      </c>
      <c r="J65" s="6" t="n">
        <v>0</v>
      </c>
      <c r="K65" s="5" t="inlineStr">
        <is>
          <t>ARS</t>
        </is>
      </c>
      <c r="L65" s="48" t="n">
        <v>0</v>
      </c>
      <c r="M65" s="48" t="n">
        <v>121311.65</v>
      </c>
      <c r="O65" s="11">
        <f>M65/SUM($M$2:$M$2023)</f>
        <v/>
      </c>
      <c r="P65" s="49">
        <f>IFERROR(M65/I65,0)</f>
        <v/>
      </c>
      <c r="Q65" s="50" t="n"/>
      <c r="R65" s="8">
        <f>I65-Q65</f>
        <v/>
      </c>
      <c r="S65" s="49">
        <f>$AK65*R65</f>
        <v/>
      </c>
      <c r="U65" s="39" t="inlineStr">
        <is>
          <t>Stock SAP</t>
        </is>
      </c>
      <c r="V65" s="39" t="inlineStr">
        <is>
          <t>Medicamentos</t>
        </is>
      </c>
      <c r="W65" s="39" t="inlineStr">
        <is>
          <t>Dentro del alcance</t>
        </is>
      </c>
      <c r="X65" s="39" t="n"/>
      <c r="Y65" s="39" t="inlineStr">
        <is>
          <t>Sin recuento físico en el inventario de Avain</t>
        </is>
      </c>
      <c r="Z65" s="40" t="inlineStr">
        <is>
          <t>Sin recuento físico</t>
        </is>
      </c>
      <c r="AA65" s="39" t="n"/>
      <c r="AB65" s="39" t="n"/>
      <c r="AC65" s="39" t="n"/>
      <c r="AD65" s="39" t="n"/>
      <c r="AE65" s="39" t="n"/>
      <c r="AF65" s="39" t="n"/>
      <c r="AG65" s="39" t="n"/>
      <c r="AH65" s="51" t="n">
        <v>4714</v>
      </c>
      <c r="AI65" s="51">
        <f>Q65</f>
        <v/>
      </c>
      <c r="AJ65" s="51">
        <f>$AH65-$AI65</f>
        <v/>
      </c>
      <c r="AK65" s="52" t="n">
        <v>101.0930398812049</v>
      </c>
      <c r="AL65" s="52">
        <f>$AJ65*$AK65</f>
        <v/>
      </c>
      <c r="AM65" s="52">
        <f>$AI65*$AK65</f>
        <v/>
      </c>
      <c r="AN65" s="39" t="n"/>
      <c r="AO65" s="39" t="inlineStr">
        <is>
          <t>El material ocupa 12 filas en la hoja 1060 NQN (lote/almacén). La cantidad SAP y la física de esta vista son el total del material.</t>
        </is>
      </c>
    </row>
    <row r="66">
      <c r="A66" s="5" t="inlineStr">
        <is>
          <t>2000079</t>
        </is>
      </c>
      <c r="B66" s="5" t="inlineStr">
        <is>
          <t>VENDA TIPO CAMBRIC X 10 CM</t>
        </is>
      </c>
      <c r="C66" s="5" t="n"/>
      <c r="D66" s="5" t="inlineStr">
        <is>
          <t>033</t>
        </is>
      </c>
      <c r="E66" s="5" t="inlineStr">
        <is>
          <t>ZDES</t>
        </is>
      </c>
      <c r="F66" s="5" t="inlineStr">
        <is>
          <t>1060</t>
        </is>
      </c>
      <c r="G66" s="5" t="inlineStr">
        <is>
          <t>6021</t>
        </is>
      </c>
      <c r="H66" s="5" t="inlineStr">
        <is>
          <t>C/U</t>
        </is>
      </c>
      <c r="I66" s="6" t="n">
        <v>1200</v>
      </c>
      <c r="J66" s="6" t="n">
        <v>0</v>
      </c>
      <c r="K66" s="5" t="inlineStr">
        <is>
          <t>ARS</t>
        </is>
      </c>
      <c r="L66" s="48" t="n">
        <v>0</v>
      </c>
      <c r="M66" s="48" t="n">
        <v>184595.68</v>
      </c>
      <c r="O66" s="11">
        <f>M66/SUM($M$2:$M$2023)</f>
        <v/>
      </c>
      <c r="P66" s="49">
        <f>IFERROR(M66/I66,0)</f>
        <v/>
      </c>
      <c r="Q66" s="50" t="n"/>
      <c r="R66" s="8">
        <f>I66-Q66</f>
        <v/>
      </c>
      <c r="S66" s="49">
        <f>$AK66*R66</f>
        <v/>
      </c>
      <c r="U66" s="39" t="inlineStr">
        <is>
          <t>Stock SAP</t>
        </is>
      </c>
      <c r="V66" s="39" t="inlineStr">
        <is>
          <t>Descartables</t>
        </is>
      </c>
      <c r="W66" s="39" t="inlineStr">
        <is>
          <t>Dentro del alcance</t>
        </is>
      </c>
      <c r="X66" s="38" t="inlineStr">
        <is>
          <t>Baja</t>
        </is>
      </c>
      <c r="Y66" s="39" t="inlineStr">
        <is>
          <t>Homologado – confianza Baja – pendiente de validación</t>
        </is>
      </c>
      <c r="Z66" s="38" t="inlineStr">
        <is>
          <t>Dar de baja en SAP</t>
        </is>
      </c>
      <c r="AA66" s="39" t="inlineStr">
        <is>
          <t>335; 339</t>
        </is>
      </c>
      <c r="AB66" s="39" t="inlineStr">
        <is>
          <t>VENDA CAMBRIC 10CM; VENDA CAMBRIC 7CM</t>
        </is>
      </c>
      <c r="AC66" s="39" t="inlineStr">
        <is>
          <t>Cruce por nomenclatura SAP; Homologación por código Avain (master D-144)</t>
        </is>
      </c>
      <c r="AD66" s="39" t="inlineStr">
        <is>
          <t>Sí</t>
        </is>
      </c>
      <c r="AE66" s="39" t="inlineStr">
        <is>
          <t>2000079, 2000080, 2000314, 2000526</t>
        </is>
      </c>
      <c r="AF66" s="39" t="inlineStr">
        <is>
          <t>Sí</t>
        </is>
      </c>
      <c r="AG66" s="39" t="inlineStr">
        <is>
          <t>D-144</t>
        </is>
      </c>
      <c r="AH66" s="51" t="n"/>
      <c r="AI66" s="51" t="n"/>
      <c r="AJ66" s="51" t="n"/>
      <c r="AK66" s="52" t="n">
        <v>153.8297338935574</v>
      </c>
      <c r="AL66" s="52" t="n"/>
      <c r="AM66" s="52" t="n"/>
      <c r="AN66" s="39" t="n"/>
      <c r="AO66" s="39" t="inlineStr">
        <is>
          <t>La cantidad física del material se imputó en la fila 48 (primera fila del material). Varias denominaciones del inventario físico corresponden a este material SAP (335 VENDA CAMBRIC 10CM; 339 VENDA CAMBRIC 7CM). Se sumaron las cantidades físicas. Homologación: confianza base Media + confianza SAP Alta → Media. Cruce por nomenclatura: dosis/presentación distinta (7CM vs 10CM); similitud 0.64. El cruce SAP–Avain identificó 4 códigos SAP como posibles equivalentes del mismo ítem de Avain (2000079, 2000080, 2000314, 2000526). Se imputó al primero (lógica BUSCARV); requiere validación posterior. El material ocupa 3 filas en la hoja 1060 NQN (lote/almacén). La cantidad SAP y la física de esta vista son el total del material.</t>
        </is>
      </c>
    </row>
    <row r="67">
      <c r="A67" s="5" t="inlineStr">
        <is>
          <t>1000124</t>
        </is>
      </c>
      <c r="B67" s="5" t="inlineStr">
        <is>
          <t>IBUPROFENO COMP 600MG</t>
        </is>
      </c>
      <c r="C67" s="5" t="inlineStr">
        <is>
          <t>1</t>
        </is>
      </c>
      <c r="D67" s="5" t="inlineStr">
        <is>
          <t>033</t>
        </is>
      </c>
      <c r="E67" s="5" t="inlineStr">
        <is>
          <t>ZMED</t>
        </is>
      </c>
      <c r="F67" s="5" t="inlineStr">
        <is>
          <t>1060</t>
        </is>
      </c>
      <c r="G67" s="5" t="inlineStr">
        <is>
          <t>6021</t>
        </is>
      </c>
      <c r="H67" s="5" t="inlineStr">
        <is>
          <t>C/U</t>
        </is>
      </c>
      <c r="I67" s="6" t="n">
        <v>1170</v>
      </c>
      <c r="J67" s="6" t="n">
        <v>0</v>
      </c>
      <c r="K67" s="5" t="inlineStr">
        <is>
          <t>ARS</t>
        </is>
      </c>
      <c r="L67" s="48" t="n">
        <v>0</v>
      </c>
      <c r="M67" s="48" t="n">
        <v>173419.71</v>
      </c>
      <c r="O67" s="11">
        <f>M67/SUM($M$2:$M$2023)</f>
        <v/>
      </c>
      <c r="P67" s="49">
        <f>IFERROR(M67/I67,0)</f>
        <v/>
      </c>
      <c r="Q67" s="50" t="n"/>
      <c r="R67" s="8">
        <f>I67-Q67</f>
        <v/>
      </c>
      <c r="S67" s="49">
        <f>$AK67*R67</f>
        <v/>
      </c>
      <c r="U67" s="39" t="inlineStr">
        <is>
          <t>Stock SAP</t>
        </is>
      </c>
      <c r="V67" s="39" t="inlineStr">
        <is>
          <t>Medicamentos</t>
        </is>
      </c>
      <c r="W67" s="39" t="inlineStr">
        <is>
          <t>Dentro del alcance</t>
        </is>
      </c>
      <c r="X67" s="42" t="inlineStr">
        <is>
          <t>Media</t>
        </is>
      </c>
      <c r="Y67" s="39" t="inlineStr">
        <is>
          <t>Homologado – confianza Media – pendiente de validación</t>
        </is>
      </c>
      <c r="Z67" s="38" t="inlineStr">
        <is>
          <t>Dar de baja en SAP</t>
        </is>
      </c>
      <c r="AA67" s="39" t="inlineStr">
        <is>
          <t>396</t>
        </is>
      </c>
      <c r="AB67" s="39" t="inlineStr">
        <is>
          <t>IBUPROFENO 600MG COMP RECUBIERTOS</t>
        </is>
      </c>
      <c r="AC67" s="39" t="inlineStr">
        <is>
          <t>Homologación por código Avain (master M01-005)</t>
        </is>
      </c>
      <c r="AD67" s="39" t="inlineStr">
        <is>
          <t>No</t>
        </is>
      </c>
      <c r="AE67" s="39" t="n"/>
      <c r="AF67" s="39" t="inlineStr">
        <is>
          <t>Sí</t>
        </is>
      </c>
      <c r="AG67" s="39" t="inlineStr">
        <is>
          <t>M01-005</t>
        </is>
      </c>
      <c r="AH67" s="51" t="n"/>
      <c r="AI67" s="51" t="n"/>
      <c r="AJ67" s="51" t="n"/>
      <c r="AK67" s="52" t="n">
        <v>148.2219789522919</v>
      </c>
      <c r="AL67" s="52" t="n"/>
      <c r="AM67" s="52" t="n"/>
      <c r="AN67" s="39" t="n"/>
      <c r="AO67"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68">
      <c r="A68" s="5" t="inlineStr">
        <is>
          <t>1000124</t>
        </is>
      </c>
      <c r="B68" s="5" t="inlineStr">
        <is>
          <t>IBUPROFENO COMP 600MG</t>
        </is>
      </c>
      <c r="C68" s="5" t="inlineStr">
        <is>
          <t>1011</t>
        </is>
      </c>
      <c r="D68" s="5" t="inlineStr">
        <is>
          <t>033</t>
        </is>
      </c>
      <c r="E68" s="5" t="inlineStr">
        <is>
          <t>ZMED</t>
        </is>
      </c>
      <c r="F68" s="5" t="inlineStr">
        <is>
          <t>1060</t>
        </is>
      </c>
      <c r="G68" s="5" t="inlineStr">
        <is>
          <t>6021</t>
        </is>
      </c>
      <c r="H68" s="5" t="inlineStr">
        <is>
          <t>C/U</t>
        </is>
      </c>
      <c r="I68" s="6" t="n">
        <v>1120</v>
      </c>
      <c r="J68" s="6" t="n">
        <v>0</v>
      </c>
      <c r="K68" s="5" t="inlineStr">
        <is>
          <t>ARS</t>
        </is>
      </c>
      <c r="L68" s="48" t="n">
        <v>0</v>
      </c>
      <c r="M68" s="48" t="n">
        <v>166008.62</v>
      </c>
      <c r="O68" s="11">
        <f>M68/SUM($M$2:$M$2023)</f>
        <v/>
      </c>
      <c r="P68" s="49">
        <f>IFERROR(M68/I68,0)</f>
        <v/>
      </c>
      <c r="Q68" s="50" t="n"/>
      <c r="R68" s="8">
        <f>I68-Q68</f>
        <v/>
      </c>
      <c r="S68" s="49">
        <f>$AK68*R68</f>
        <v/>
      </c>
      <c r="U68" s="39" t="inlineStr">
        <is>
          <t>Stock SAP</t>
        </is>
      </c>
      <c r="V68" s="39" t="inlineStr">
        <is>
          <t>Medicamentos</t>
        </is>
      </c>
      <c r="W68" s="39" t="inlineStr">
        <is>
          <t>Dentro del alcance</t>
        </is>
      </c>
      <c r="X68" s="42" t="inlineStr">
        <is>
          <t>Media</t>
        </is>
      </c>
      <c r="Y68" s="39" t="inlineStr">
        <is>
          <t>Homologado – confianza Media – pendiente de validación</t>
        </is>
      </c>
      <c r="Z68" s="38" t="inlineStr">
        <is>
          <t>Dar de baja en SAP</t>
        </is>
      </c>
      <c r="AA68" s="39" t="inlineStr">
        <is>
          <t>396</t>
        </is>
      </c>
      <c r="AB68" s="39" t="inlineStr">
        <is>
          <t>IBUPROFENO 600MG COMP RECUBIERTOS</t>
        </is>
      </c>
      <c r="AC68" s="39" t="inlineStr">
        <is>
          <t>Homologación por código Avain (master M01-005)</t>
        </is>
      </c>
      <c r="AD68" s="39" t="inlineStr">
        <is>
          <t>No</t>
        </is>
      </c>
      <c r="AE68" s="39" t="n"/>
      <c r="AF68" s="39" t="inlineStr">
        <is>
          <t>Sí</t>
        </is>
      </c>
      <c r="AG68" s="39" t="inlineStr">
        <is>
          <t>M01-005</t>
        </is>
      </c>
      <c r="AH68" s="51" t="n"/>
      <c r="AI68" s="51" t="n"/>
      <c r="AJ68" s="51" t="n"/>
      <c r="AK68" s="52" t="n">
        <v>148.2219789522919</v>
      </c>
      <c r="AL68" s="52" t="n"/>
      <c r="AM68" s="52" t="n"/>
      <c r="AN68" s="39" t="n"/>
      <c r="AO68"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69">
      <c r="A69" s="5" t="inlineStr">
        <is>
          <t>1000470</t>
        </is>
      </c>
      <c r="B69" s="5" t="inlineStr">
        <is>
          <t>PARACETAMOL COMP 1 GRAMO</t>
        </is>
      </c>
      <c r="C69" s="5" t="inlineStr">
        <is>
          <t>019057</t>
        </is>
      </c>
      <c r="D69" s="5" t="inlineStr">
        <is>
          <t>033</t>
        </is>
      </c>
      <c r="E69" s="5" t="inlineStr">
        <is>
          <t>ZMED</t>
        </is>
      </c>
      <c r="F69" s="5" t="inlineStr">
        <is>
          <t>1060</t>
        </is>
      </c>
      <c r="G69" s="5" t="inlineStr">
        <is>
          <t>6021</t>
        </is>
      </c>
      <c r="H69" s="5" t="inlineStr">
        <is>
          <t>C/U</t>
        </is>
      </c>
      <c r="I69" s="6" t="n">
        <v>1100</v>
      </c>
      <c r="J69" s="6" t="n">
        <v>0</v>
      </c>
      <c r="K69" s="5" t="inlineStr">
        <is>
          <t>ARS</t>
        </is>
      </c>
      <c r="L69" s="48" t="n">
        <v>0</v>
      </c>
      <c r="M69" s="48" t="n">
        <v>121088.51</v>
      </c>
      <c r="O69" s="11">
        <f>M69/SUM($M$2:$M$2023)</f>
        <v/>
      </c>
      <c r="P69" s="49">
        <f>IFERROR(M69/I69,0)</f>
        <v/>
      </c>
      <c r="Q69" s="50" t="n">
        <v>426</v>
      </c>
      <c r="R69" s="8">
        <f>I69-Q69</f>
        <v/>
      </c>
      <c r="S69" s="49">
        <f>$AK69*R69</f>
        <v/>
      </c>
      <c r="U69" s="39" t="inlineStr">
        <is>
          <t>Stock SAP</t>
        </is>
      </c>
      <c r="V69" s="39" t="inlineStr">
        <is>
          <t>Medicamentos</t>
        </is>
      </c>
      <c r="W69" s="39" t="inlineStr">
        <is>
          <t>Dentro del alcance</t>
        </is>
      </c>
      <c r="X69" s="38" t="inlineStr">
        <is>
          <t>Baja</t>
        </is>
      </c>
      <c r="Y69" s="39" t="inlineStr">
        <is>
          <t>Homologado – confianza Baja – pendiente de validación</t>
        </is>
      </c>
      <c r="Z69" s="38" t="inlineStr">
        <is>
          <t>Dar de baja en SAP</t>
        </is>
      </c>
      <c r="AA69" s="39" t="inlineStr">
        <is>
          <t>369; 179</t>
        </is>
      </c>
      <c r="AB69" s="39" t="inlineStr">
        <is>
          <t>PARACETAMOL 1 G; PARACETAMOL 500 MG</t>
        </is>
      </c>
      <c r="AC69" s="39" t="inlineStr">
        <is>
          <t>Cruce por nomenclatura SAP; Homologación por código Avain (master M01-008)</t>
        </is>
      </c>
      <c r="AD69" s="39" t="inlineStr">
        <is>
          <t>No</t>
        </is>
      </c>
      <c r="AE69" s="39" t="n"/>
      <c r="AF69" s="39" t="inlineStr">
        <is>
          <t>Sí</t>
        </is>
      </c>
      <c r="AG69" s="39" t="inlineStr">
        <is>
          <t>M01-008</t>
        </is>
      </c>
      <c r="AH69" s="51" t="n">
        <v>6328</v>
      </c>
      <c r="AI69" s="51">
        <f>Q69</f>
        <v/>
      </c>
      <c r="AJ69" s="51">
        <f>$AH69-$AI69</f>
        <v/>
      </c>
      <c r="AK69" s="52" t="n">
        <v>110.080466182048</v>
      </c>
      <c r="AL69" s="52">
        <f>$AJ69*$AK69</f>
        <v/>
      </c>
      <c r="AM69" s="52">
        <f>$AI69*$AK69</f>
        <v/>
      </c>
      <c r="AN69" s="39" t="n"/>
      <c r="AO69" s="39" t="inlineStr">
        <is>
          <t>Varias denominaciones del inventario físico corresponden a este material SAP (369 PARACETAMOL 1 G; 179 PARACETAMOL 500 MG). Se sumaron las cantidades físicas. Cruce por nomenclatura: dosis coincide; similitud 0.88. Homologación: confianza base Alta + confianza SAP Baja → Baja. Aunque la homologación vincula estos registros, la presentación no coincide con el material imputado (dosis/presentación distinta (500MG vs 1000MG); similitud 0.48). Nivel degradado a Baja: verificar si corresponde otro código SAP. El material ocupa 14 filas en la hoja 1060 NQN (lote/almacén). La cantidad SAP y la física de esta vista son el total del material.</t>
        </is>
      </c>
    </row>
    <row r="70">
      <c r="A70" s="5" t="inlineStr">
        <is>
          <t>2000101</t>
        </is>
      </c>
      <c r="B70" s="5" t="inlineStr">
        <is>
          <t>BOLSA ROJA GRANDE</t>
        </is>
      </c>
      <c r="C70" s="5" t="n"/>
      <c r="D70" s="5" t="inlineStr">
        <is>
          <t>033</t>
        </is>
      </c>
      <c r="E70" s="5" t="inlineStr">
        <is>
          <t>ZDES</t>
        </is>
      </c>
      <c r="F70" s="5" t="inlineStr">
        <is>
          <t>1060</t>
        </is>
      </c>
      <c r="G70" s="5" t="inlineStr">
        <is>
          <t>6021</t>
        </is>
      </c>
      <c r="H70" s="5" t="inlineStr">
        <is>
          <t>C/U</t>
        </is>
      </c>
      <c r="I70" s="6" t="n">
        <v>1100</v>
      </c>
      <c r="J70" s="6" t="n">
        <v>0</v>
      </c>
      <c r="K70" s="5" t="inlineStr">
        <is>
          <t>ARS</t>
        </is>
      </c>
      <c r="L70" s="48" t="n">
        <v>0</v>
      </c>
      <c r="M70" s="48" t="n">
        <v>111936</v>
      </c>
      <c r="O70" s="11">
        <f>M70/SUM($M$2:$M$2023)</f>
        <v/>
      </c>
      <c r="P70" s="49">
        <f>IFERROR(M70/I70,0)</f>
        <v/>
      </c>
      <c r="Q70" s="50" t="n"/>
      <c r="R70" s="8">
        <f>I70-Q70</f>
        <v/>
      </c>
      <c r="S70" s="49">
        <f>$AK70*R70</f>
        <v/>
      </c>
      <c r="U70" s="39" t="inlineStr">
        <is>
          <t>Stock SAP</t>
        </is>
      </c>
      <c r="V70" s="39" t="inlineStr">
        <is>
          <t>Descartables</t>
        </is>
      </c>
      <c r="W70" s="39" t="inlineStr">
        <is>
          <t>Dentro del alcance</t>
        </is>
      </c>
      <c r="X70" s="39" t="n"/>
      <c r="Y70" s="39" t="inlineStr">
        <is>
          <t>Sin recuento físico en el inventario de Avain</t>
        </is>
      </c>
      <c r="Z70" s="40" t="inlineStr">
        <is>
          <t>Sin recuento físico</t>
        </is>
      </c>
      <c r="AA70" s="39" t="n"/>
      <c r="AB70" s="39" t="n"/>
      <c r="AC70" s="39" t="n"/>
      <c r="AD70" s="39" t="n"/>
      <c r="AE70" s="39" t="n"/>
      <c r="AF70" s="39" t="n"/>
      <c r="AG70" s="39" t="n"/>
      <c r="AH70" s="51" t="n">
        <v>1200</v>
      </c>
      <c r="AI70" s="51">
        <f>Q70</f>
        <v/>
      </c>
      <c r="AJ70" s="51">
        <f>$AH70-$AI70</f>
        <v/>
      </c>
      <c r="AK70" s="52" t="n">
        <v>101.76</v>
      </c>
      <c r="AL70" s="52">
        <f>$AJ70*$AK70</f>
        <v/>
      </c>
      <c r="AM70" s="52">
        <f>$AI70*$AK70</f>
        <v/>
      </c>
      <c r="AN70" s="39" t="n"/>
      <c r="AO70" s="39" t="inlineStr">
        <is>
          <t>El material ocupa 2 filas en la hoja 1060 NQN (lote/almacén). La cantidad SAP y la física de esta vista son el total del material.</t>
        </is>
      </c>
    </row>
    <row r="71">
      <c r="A71" s="5" t="inlineStr">
        <is>
          <t>1000124</t>
        </is>
      </c>
      <c r="B71" s="5" t="inlineStr">
        <is>
          <t>IBUPROFENO COMP 600MG</t>
        </is>
      </c>
      <c r="C71" s="5" t="inlineStr">
        <is>
          <t>AEWSRF</t>
        </is>
      </c>
      <c r="D71" s="5" t="inlineStr">
        <is>
          <t>033</t>
        </is>
      </c>
      <c r="E71" s="5" t="inlineStr">
        <is>
          <t>ZMED</t>
        </is>
      </c>
      <c r="F71" s="5" t="inlineStr">
        <is>
          <t>1060</t>
        </is>
      </c>
      <c r="G71" s="5" t="inlineStr">
        <is>
          <t>6021</t>
        </is>
      </c>
      <c r="H71" s="5" t="inlineStr">
        <is>
          <t>C/U</t>
        </is>
      </c>
      <c r="I71" s="6" t="n">
        <v>1080</v>
      </c>
      <c r="J71" s="6" t="n">
        <v>0</v>
      </c>
      <c r="K71" s="5" t="inlineStr">
        <is>
          <t>ARS</t>
        </is>
      </c>
      <c r="L71" s="48" t="n">
        <v>0</v>
      </c>
      <c r="M71" s="48" t="n">
        <v>160079.74</v>
      </c>
      <c r="O71" s="11">
        <f>M71/SUM($M$2:$M$2023)</f>
        <v/>
      </c>
      <c r="P71" s="49">
        <f>IFERROR(M71/I71,0)</f>
        <v/>
      </c>
      <c r="Q71" s="50" t="n"/>
      <c r="R71" s="8">
        <f>I71-Q71</f>
        <v/>
      </c>
      <c r="S71" s="49">
        <f>$AK71*R71</f>
        <v/>
      </c>
      <c r="U71" s="39" t="inlineStr">
        <is>
          <t>Stock SAP</t>
        </is>
      </c>
      <c r="V71" s="39" t="inlineStr">
        <is>
          <t>Medicamentos</t>
        </is>
      </c>
      <c r="W71" s="39" t="inlineStr">
        <is>
          <t>Dentro del alcance</t>
        </is>
      </c>
      <c r="X71" s="42" t="inlineStr">
        <is>
          <t>Media</t>
        </is>
      </c>
      <c r="Y71" s="39" t="inlineStr">
        <is>
          <t>Homologado – confianza Media – pendiente de validación</t>
        </is>
      </c>
      <c r="Z71" s="38" t="inlineStr">
        <is>
          <t>Dar de baja en SAP</t>
        </is>
      </c>
      <c r="AA71" s="39" t="inlineStr">
        <is>
          <t>396</t>
        </is>
      </c>
      <c r="AB71" s="39" t="inlineStr">
        <is>
          <t>IBUPROFENO 600MG COMP RECUBIERTOS</t>
        </is>
      </c>
      <c r="AC71" s="39" t="inlineStr">
        <is>
          <t>Homologación por código Avain (master M01-005)</t>
        </is>
      </c>
      <c r="AD71" s="39" t="inlineStr">
        <is>
          <t>No</t>
        </is>
      </c>
      <c r="AE71" s="39" t="n"/>
      <c r="AF71" s="39" t="inlineStr">
        <is>
          <t>Sí</t>
        </is>
      </c>
      <c r="AG71" s="39" t="inlineStr">
        <is>
          <t>M01-005</t>
        </is>
      </c>
      <c r="AH71" s="51" t="n"/>
      <c r="AI71" s="51" t="n"/>
      <c r="AJ71" s="51" t="n"/>
      <c r="AK71" s="52" t="n">
        <v>148.2219789522919</v>
      </c>
      <c r="AL71" s="52" t="n"/>
      <c r="AM71" s="52" t="n"/>
      <c r="AN71" s="39" t="n"/>
      <c r="AO71"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72">
      <c r="A72" s="5" t="inlineStr">
        <is>
          <t>1000124</t>
        </is>
      </c>
      <c r="B72" s="5" t="inlineStr">
        <is>
          <t>IBUPROFENO COMP 600MG</t>
        </is>
      </c>
      <c r="C72" s="5" t="inlineStr">
        <is>
          <t>ARABC1</t>
        </is>
      </c>
      <c r="D72" s="5" t="inlineStr">
        <is>
          <t>033</t>
        </is>
      </c>
      <c r="E72" s="5" t="inlineStr">
        <is>
          <t>ZMED</t>
        </is>
      </c>
      <c r="F72" s="5" t="inlineStr">
        <is>
          <t>1060</t>
        </is>
      </c>
      <c r="G72" s="5" t="inlineStr">
        <is>
          <t>6021</t>
        </is>
      </c>
      <c r="H72" s="5" t="inlineStr">
        <is>
          <t>C/U</t>
        </is>
      </c>
      <c r="I72" s="6" t="n">
        <v>1060</v>
      </c>
      <c r="J72" s="6" t="n">
        <v>0</v>
      </c>
      <c r="K72" s="5" t="inlineStr">
        <is>
          <t>ARS</t>
        </is>
      </c>
      <c r="L72" s="48" t="n">
        <v>0</v>
      </c>
      <c r="M72" s="48" t="n">
        <v>157115.3</v>
      </c>
      <c r="O72" s="11">
        <f>M72/SUM($M$2:$M$2023)</f>
        <v/>
      </c>
      <c r="P72" s="49">
        <f>IFERROR(M72/I72,0)</f>
        <v/>
      </c>
      <c r="Q72" s="50" t="n"/>
      <c r="R72" s="8">
        <f>I72-Q72</f>
        <v/>
      </c>
      <c r="S72" s="49">
        <f>$AK72*R72</f>
        <v/>
      </c>
      <c r="U72" s="39" t="inlineStr">
        <is>
          <t>Stock SAP</t>
        </is>
      </c>
      <c r="V72" s="39" t="inlineStr">
        <is>
          <t>Medicamentos</t>
        </is>
      </c>
      <c r="W72" s="39" t="inlineStr">
        <is>
          <t>Dentro del alcance</t>
        </is>
      </c>
      <c r="X72" s="42" t="inlineStr">
        <is>
          <t>Media</t>
        </is>
      </c>
      <c r="Y72" s="39" t="inlineStr">
        <is>
          <t>Homologado – confianza Media – pendiente de validación</t>
        </is>
      </c>
      <c r="Z72" s="38" t="inlineStr">
        <is>
          <t>Dar de baja en SAP</t>
        </is>
      </c>
      <c r="AA72" s="39" t="inlineStr">
        <is>
          <t>396</t>
        </is>
      </c>
      <c r="AB72" s="39" t="inlineStr">
        <is>
          <t>IBUPROFENO 600MG COMP RECUBIERTOS</t>
        </is>
      </c>
      <c r="AC72" s="39" t="inlineStr">
        <is>
          <t>Homologación por código Avain (master M01-005)</t>
        </is>
      </c>
      <c r="AD72" s="39" t="inlineStr">
        <is>
          <t>No</t>
        </is>
      </c>
      <c r="AE72" s="39" t="n"/>
      <c r="AF72" s="39" t="inlineStr">
        <is>
          <t>Sí</t>
        </is>
      </c>
      <c r="AG72" s="39" t="inlineStr">
        <is>
          <t>M01-005</t>
        </is>
      </c>
      <c r="AH72" s="51" t="n"/>
      <c r="AI72" s="51" t="n"/>
      <c r="AJ72" s="51" t="n"/>
      <c r="AK72" s="52" t="n">
        <v>148.2219789522919</v>
      </c>
      <c r="AL72" s="52" t="n"/>
      <c r="AM72" s="52" t="n"/>
      <c r="AN72" s="39" t="n"/>
      <c r="AO72"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73">
      <c r="A73" s="5" t="inlineStr">
        <is>
          <t>1000470</t>
        </is>
      </c>
      <c r="B73" s="5" t="inlineStr">
        <is>
          <t>PARACETAMOL COMP 1 GRAMO</t>
        </is>
      </c>
      <c r="C73" s="5" t="inlineStr">
        <is>
          <t>63051</t>
        </is>
      </c>
      <c r="D73" s="5" t="inlineStr">
        <is>
          <t>033</t>
        </is>
      </c>
      <c r="E73" s="5" t="inlineStr">
        <is>
          <t>ZMED</t>
        </is>
      </c>
      <c r="F73" s="5" t="inlineStr">
        <is>
          <t>1060</t>
        </is>
      </c>
      <c r="G73" s="5" t="inlineStr">
        <is>
          <t>6021</t>
        </is>
      </c>
      <c r="H73" s="5" t="inlineStr">
        <is>
          <t>C/U</t>
        </is>
      </c>
      <c r="I73" s="6" t="n">
        <v>1040</v>
      </c>
      <c r="J73" s="6" t="n">
        <v>0</v>
      </c>
      <c r="K73" s="5" t="inlineStr">
        <is>
          <t>ARS</t>
        </is>
      </c>
      <c r="L73" s="48" t="n">
        <v>0</v>
      </c>
      <c r="M73" s="48" t="n">
        <v>114483.69</v>
      </c>
      <c r="O73" s="11">
        <f>M73/SUM($M$2:$M$2023)</f>
        <v/>
      </c>
      <c r="P73" s="49">
        <f>IFERROR(M73/I73,0)</f>
        <v/>
      </c>
      <c r="Q73" s="50" t="n"/>
      <c r="R73" s="8">
        <f>I73-Q73</f>
        <v/>
      </c>
      <c r="S73" s="49">
        <f>$AK73*R73</f>
        <v/>
      </c>
      <c r="U73" s="39" t="inlineStr">
        <is>
          <t>Stock SAP</t>
        </is>
      </c>
      <c r="V73" s="39" t="inlineStr">
        <is>
          <t>Medicamentos</t>
        </is>
      </c>
      <c r="W73" s="39" t="inlineStr">
        <is>
          <t>Dentro del alcance</t>
        </is>
      </c>
      <c r="X73" s="38" t="inlineStr">
        <is>
          <t>Baja</t>
        </is>
      </c>
      <c r="Y73" s="39" t="inlineStr">
        <is>
          <t>Homologado – confianza Baja – pendiente de validación</t>
        </is>
      </c>
      <c r="Z73" s="38" t="inlineStr">
        <is>
          <t>Dar de baja en SAP</t>
        </is>
      </c>
      <c r="AA73" s="39" t="inlineStr">
        <is>
          <t>369; 179</t>
        </is>
      </c>
      <c r="AB73" s="39" t="inlineStr">
        <is>
          <t>PARACETAMOL 1 G; PARACETAMOL 500 MG</t>
        </is>
      </c>
      <c r="AC73" s="39" t="inlineStr">
        <is>
          <t>Cruce por nomenclatura SAP; Homologación por código Avain (master M01-008)</t>
        </is>
      </c>
      <c r="AD73" s="39" t="inlineStr">
        <is>
          <t>No</t>
        </is>
      </c>
      <c r="AE73" s="39" t="n"/>
      <c r="AF73" s="39" t="inlineStr">
        <is>
          <t>Sí</t>
        </is>
      </c>
      <c r="AG73" s="39" t="inlineStr">
        <is>
          <t>M01-008</t>
        </is>
      </c>
      <c r="AH73" s="51" t="n"/>
      <c r="AI73" s="51" t="n"/>
      <c r="AJ73" s="51" t="n"/>
      <c r="AK73" s="52" t="n">
        <v>110.080466182048</v>
      </c>
      <c r="AL73" s="52" t="n"/>
      <c r="AM73" s="52" t="n"/>
      <c r="AN73" s="39" t="n"/>
      <c r="AO73" s="39" t="inlineStr">
        <is>
          <t>La cantidad física del material se imputó en la fila 69 (primera fila del material). Varias denominaciones del inventario físico corresponden a este material SAP (369 PARACETAMOL 1 G; 179 PARACETAMOL 500 MG). Se sumaron las cantidades físicas. Cruce por nomenclatura: dosis coincide; similitud 0.88. Homologación: confianza base Alta + confianza SAP Baja → Baja. Aunque la homologación vincula estos registros, la presentación no coincide con el material imputado (dosis/presentación distinta (500MG vs 1000MG); similitud 0.48). Nivel degradado a Baja: verificar si corresponde otro código SAP. El material ocupa 14 filas en la hoja 1060 NQN (lote/almacén). La cantidad SAP y la física de esta vista son el total del material.</t>
        </is>
      </c>
    </row>
    <row r="74">
      <c r="A74" s="5" t="inlineStr">
        <is>
          <t>2000306</t>
        </is>
      </c>
      <c r="B74" s="5" t="inlineStr">
        <is>
          <t>TIRAS REACTIVAS</t>
        </is>
      </c>
      <c r="C74" s="5" t="n"/>
      <c r="D74" s="5" t="inlineStr">
        <is>
          <t>033</t>
        </is>
      </c>
      <c r="E74" s="5" t="inlineStr">
        <is>
          <t>ZDES</t>
        </is>
      </c>
      <c r="F74" s="5" t="inlineStr">
        <is>
          <t>1060</t>
        </is>
      </c>
      <c r="G74" s="5" t="inlineStr">
        <is>
          <t>6021</t>
        </is>
      </c>
      <c r="H74" s="5" t="inlineStr">
        <is>
          <t>C/U</t>
        </is>
      </c>
      <c r="I74" s="6" t="n">
        <v>1033</v>
      </c>
      <c r="J74" s="6" t="n">
        <v>0</v>
      </c>
      <c r="K74" s="5" t="inlineStr">
        <is>
          <t>ARS</t>
        </is>
      </c>
      <c r="L74" s="48" t="n">
        <v>0</v>
      </c>
      <c r="M74" s="48" t="n">
        <v>165676.68</v>
      </c>
      <c r="O74" s="11">
        <f>M74/SUM($M$2:$M$2023)</f>
        <v/>
      </c>
      <c r="P74" s="49">
        <f>IFERROR(M74/I74,0)</f>
        <v/>
      </c>
      <c r="Q74" s="50" t="n"/>
      <c r="R74" s="8">
        <f>I74-Q74</f>
        <v/>
      </c>
      <c r="S74" s="49">
        <f>$AK74*R74</f>
        <v/>
      </c>
      <c r="U74" s="39" t="inlineStr">
        <is>
          <t>Stock SAP</t>
        </is>
      </c>
      <c r="V74" s="39" t="inlineStr">
        <is>
          <t>Descartables</t>
        </is>
      </c>
      <c r="W74" s="39" t="inlineStr">
        <is>
          <t>Dentro del alcance</t>
        </is>
      </c>
      <c r="X74" s="39" t="n"/>
      <c r="Y74" s="39" t="inlineStr">
        <is>
          <t>Sin recuento físico en el inventario de Avain</t>
        </is>
      </c>
      <c r="Z74" s="40" t="inlineStr">
        <is>
          <t>Sin recuento físico</t>
        </is>
      </c>
      <c r="AA74" s="39" t="n"/>
      <c r="AB74" s="39" t="n"/>
      <c r="AC74" s="39" t="n"/>
      <c r="AD74" s="39" t="n"/>
      <c r="AE74" s="39" t="n"/>
      <c r="AF74" s="39" t="n"/>
      <c r="AG74" s="39" t="n"/>
      <c r="AH74" s="51" t="n"/>
      <c r="AI74" s="51" t="n"/>
      <c r="AJ74" s="51" t="n"/>
      <c r="AK74" s="52" t="n">
        <v>160.3840112699572</v>
      </c>
      <c r="AL74" s="52" t="n"/>
      <c r="AM74" s="52" t="n"/>
      <c r="AN74" s="39" t="n"/>
      <c r="AO74" s="39" t="inlineStr">
        <is>
          <t>El material ocupa 3 filas en la hoja 1060 NQN (lote/almacén). La cantidad SAP y la física de esta vista son el total del material.</t>
        </is>
      </c>
    </row>
    <row r="75">
      <c r="A75" s="5" t="inlineStr">
        <is>
          <t>1000107</t>
        </is>
      </c>
      <c r="B75" s="5" t="inlineStr">
        <is>
          <t>ACIDO ACETIL SALICILICO 500MG COMPRIMIDO</t>
        </is>
      </c>
      <c r="C75" s="5" t="inlineStr">
        <is>
          <t>5522</t>
        </is>
      </c>
      <c r="D75" s="5" t="inlineStr">
        <is>
          <t>033</t>
        </is>
      </c>
      <c r="E75" s="5" t="inlineStr">
        <is>
          <t>ZMED</t>
        </is>
      </c>
      <c r="F75" s="5" t="inlineStr">
        <is>
          <t>1060</t>
        </is>
      </c>
      <c r="G75" s="5" t="inlineStr">
        <is>
          <t>6021</t>
        </is>
      </c>
      <c r="H75" s="5" t="inlineStr">
        <is>
          <t>C/U</t>
        </is>
      </c>
      <c r="I75" s="6" t="n">
        <v>1020</v>
      </c>
      <c r="J75" s="6" t="n">
        <v>0</v>
      </c>
      <c r="K75" s="5" t="inlineStr">
        <is>
          <t>ARS</t>
        </is>
      </c>
      <c r="L75" s="48" t="n">
        <v>0</v>
      </c>
      <c r="M75" s="48" t="n">
        <v>1224</v>
      </c>
      <c r="O75" s="11">
        <f>M75/SUM($M$2:$M$2023)</f>
        <v/>
      </c>
      <c r="P75" s="49">
        <f>IFERROR(M75/I75,0)</f>
        <v/>
      </c>
      <c r="Q75" s="50" t="n"/>
      <c r="R75" s="8">
        <f>I75-Q75</f>
        <v/>
      </c>
      <c r="S75" s="49">
        <f>$AK75*R75</f>
        <v/>
      </c>
      <c r="U75" s="39" t="inlineStr">
        <is>
          <t>Stock SAP</t>
        </is>
      </c>
      <c r="V75" s="39" t="inlineStr">
        <is>
          <t>Medicamentos</t>
        </is>
      </c>
      <c r="W75" s="39" t="inlineStr">
        <is>
          <t>Dentro del alcance</t>
        </is>
      </c>
      <c r="X75" s="39" t="n"/>
      <c r="Y75" s="39" t="inlineStr">
        <is>
          <t>Sin recuento físico en el inventario de Avain</t>
        </is>
      </c>
      <c r="Z75" s="40" t="inlineStr">
        <is>
          <t>Sin recuento físico</t>
        </is>
      </c>
      <c r="AA75" s="39" t="n"/>
      <c r="AB75" s="39" t="n"/>
      <c r="AC75" s="39" t="n"/>
      <c r="AD75" s="39" t="n"/>
      <c r="AE75" s="39" t="n"/>
      <c r="AF75" s="39" t="n"/>
      <c r="AG75" s="39" t="n"/>
      <c r="AH75" s="51" t="n">
        <v>1020</v>
      </c>
      <c r="AI75" s="51">
        <f>Q75</f>
        <v/>
      </c>
      <c r="AJ75" s="51">
        <f>$AH75-$AI75</f>
        <v/>
      </c>
      <c r="AK75" s="52" t="n">
        <v>1.2</v>
      </c>
      <c r="AL75" s="52">
        <f>$AJ75*$AK75</f>
        <v/>
      </c>
      <c r="AM75" s="52">
        <f>$AI75*$AK75</f>
        <v/>
      </c>
      <c r="AN75" s="39" t="n"/>
      <c r="AO75" s="39" t="n"/>
    </row>
    <row r="76">
      <c r="A76" s="5" t="inlineStr">
        <is>
          <t>1000125</t>
        </is>
      </c>
      <c r="B76" s="5" t="inlineStr">
        <is>
          <t>DICLOFENAC 75 MG COMPRIMIDOS</t>
        </is>
      </c>
      <c r="C76" s="5" t="inlineStr">
        <is>
          <t>002</t>
        </is>
      </c>
      <c r="D76" s="5" t="inlineStr">
        <is>
          <t>033</t>
        </is>
      </c>
      <c r="E76" s="5" t="inlineStr">
        <is>
          <t>ZMED</t>
        </is>
      </c>
      <c r="F76" s="5" t="inlineStr">
        <is>
          <t>1060</t>
        </is>
      </c>
      <c r="G76" s="5" t="inlineStr">
        <is>
          <t>6021</t>
        </is>
      </c>
      <c r="H76" s="5" t="inlineStr">
        <is>
          <t>C/U</t>
        </is>
      </c>
      <c r="I76" s="6" t="n">
        <v>1020</v>
      </c>
      <c r="J76" s="6" t="n">
        <v>0</v>
      </c>
      <c r="K76" s="5" t="inlineStr">
        <is>
          <t>ARS</t>
        </is>
      </c>
      <c r="L76" s="48" t="n">
        <v>0</v>
      </c>
      <c r="M76" s="48" t="n">
        <v>60187.95</v>
      </c>
      <c r="O76" s="11">
        <f>M76/SUM($M$2:$M$2023)</f>
        <v/>
      </c>
      <c r="P76" s="49">
        <f>IFERROR(M76/I76,0)</f>
        <v/>
      </c>
      <c r="Q76" s="50" t="n"/>
      <c r="R76" s="8">
        <f>I76-Q76</f>
        <v/>
      </c>
      <c r="S76" s="49">
        <f>$AK76*R76</f>
        <v/>
      </c>
      <c r="U76" s="39" t="inlineStr">
        <is>
          <t>Stock SAP</t>
        </is>
      </c>
      <c r="V76" s="39" t="inlineStr">
        <is>
          <t>Medicamentos</t>
        </is>
      </c>
      <c r="W76" s="39" t="inlineStr">
        <is>
          <t>Dentro del alcance</t>
        </is>
      </c>
      <c r="X76" s="37" t="inlineStr">
        <is>
          <t>Alta</t>
        </is>
      </c>
      <c r="Y76" s="39" t="inlineStr">
        <is>
          <t>Homologado – confianza Alta</t>
        </is>
      </c>
      <c r="Z76" s="38" t="inlineStr">
        <is>
          <t>Dar de baja en SAP</t>
        </is>
      </c>
      <c r="AA76" s="39" t="inlineStr">
        <is>
          <t>83</t>
        </is>
      </c>
      <c r="AB76" s="39" t="inlineStr">
        <is>
          <t>DICLOFENAC 75 COMP</t>
        </is>
      </c>
      <c r="AC76" s="39" t="inlineStr">
        <is>
          <t>Homologación por código Avain (master M01-002)</t>
        </is>
      </c>
      <c r="AD76" s="39" t="inlineStr">
        <is>
          <t>No</t>
        </is>
      </c>
      <c r="AE76" s="39" t="n"/>
      <c r="AF76" s="39" t="inlineStr">
        <is>
          <t>Sí</t>
        </is>
      </c>
      <c r="AG76" s="39" t="inlineStr">
        <is>
          <t>M01-002</t>
        </is>
      </c>
      <c r="AH76" s="51" t="n"/>
      <c r="AI76" s="51" t="n"/>
      <c r="AJ76" s="51" t="n"/>
      <c r="AK76" s="52" t="n">
        <v>59.00779899954525</v>
      </c>
      <c r="AL76" s="52" t="n"/>
      <c r="AM76" s="52" t="n"/>
      <c r="AN76" s="41" t="inlineStr">
        <is>
          <t>Valorización a validar: relación de cantidades 1,222 a 1 entre SAP y el recuento físico. Sugiere distinta unidad de medida (SAP por caja o envase y el recuento por unidad). La diferencia económica de esta fila no debe tomarse como definitiva.</t>
        </is>
      </c>
      <c r="AO76" s="39" t="inlineStr">
        <is>
          <t>La cantidad física del material se imputó en la fila 56 (primera fila del material). Homologación: confianza base Alta + confianza SAP Alta → Alta. El material ocupa 16 filas en la hoja 1060 NQN (lote/almacén). La cantidad SAP y la física de esta vista son el total del material.</t>
        </is>
      </c>
    </row>
    <row r="77">
      <c r="A77" s="5" t="inlineStr">
        <is>
          <t>1000532</t>
        </is>
      </c>
      <c r="B77" s="5" t="inlineStr">
        <is>
          <t>BUSCAPINA COMPUESTA COMRIMIDOS</t>
        </is>
      </c>
      <c r="C77" s="5" t="inlineStr">
        <is>
          <t>ARD1H8</t>
        </is>
      </c>
      <c r="D77" s="5" t="inlineStr">
        <is>
          <t>033</t>
        </is>
      </c>
      <c r="E77" s="5" t="inlineStr">
        <is>
          <t>ZMED</t>
        </is>
      </c>
      <c r="F77" s="5" t="inlineStr">
        <is>
          <t>1060</t>
        </is>
      </c>
      <c r="G77" s="5" t="inlineStr">
        <is>
          <t>6021</t>
        </is>
      </c>
      <c r="H77" s="5" t="inlineStr">
        <is>
          <t>C/U</t>
        </is>
      </c>
      <c r="I77" s="6" t="n">
        <v>1020</v>
      </c>
      <c r="J77" s="6" t="n">
        <v>0</v>
      </c>
      <c r="K77" s="5" t="inlineStr">
        <is>
          <t>ARS</t>
        </is>
      </c>
      <c r="L77" s="48" t="n">
        <v>0</v>
      </c>
      <c r="M77" s="48" t="n">
        <v>103114.9</v>
      </c>
      <c r="O77" s="11">
        <f>M77/SUM($M$2:$M$2023)</f>
        <v/>
      </c>
      <c r="P77" s="49">
        <f>IFERROR(M77/I77,0)</f>
        <v/>
      </c>
      <c r="Q77" s="50" t="n"/>
      <c r="R77" s="8">
        <f>I77-Q77</f>
        <v/>
      </c>
      <c r="S77" s="49">
        <f>$AK77*R77</f>
        <v/>
      </c>
      <c r="U77" s="39" t="inlineStr">
        <is>
          <t>Stock SAP</t>
        </is>
      </c>
      <c r="V77" s="39" t="inlineStr">
        <is>
          <t>Medicamentos</t>
        </is>
      </c>
      <c r="W77" s="39" t="inlineStr">
        <is>
          <t>Dentro del alcance</t>
        </is>
      </c>
      <c r="X77" s="39" t="n"/>
      <c r="Y77" s="39" t="inlineStr">
        <is>
          <t>Sin recuento físico en el inventario de Avain</t>
        </is>
      </c>
      <c r="Z77" s="40" t="inlineStr">
        <is>
          <t>Sin recuento físico</t>
        </is>
      </c>
      <c r="AA77" s="39" t="n"/>
      <c r="AB77" s="39" t="n"/>
      <c r="AC77" s="39" t="n"/>
      <c r="AD77" s="39" t="n"/>
      <c r="AE77" s="39" t="n"/>
      <c r="AF77" s="39" t="n"/>
      <c r="AG77" s="39" t="n"/>
      <c r="AH77" s="51" t="n"/>
      <c r="AI77" s="51" t="n"/>
      <c r="AJ77" s="51" t="n"/>
      <c r="AK77" s="52" t="n">
        <v>101.0930398812049</v>
      </c>
      <c r="AL77" s="52" t="n"/>
      <c r="AM77" s="52" t="n"/>
      <c r="AN77" s="39" t="n"/>
      <c r="AO77" s="39" t="inlineStr">
        <is>
          <t>El material ocupa 12 filas en la hoja 1060 NQN (lote/almacén). La cantidad SAP y la física de esta vista son el total del material.</t>
        </is>
      </c>
    </row>
    <row r="78">
      <c r="A78" s="5" t="inlineStr">
        <is>
          <t>2000034</t>
        </is>
      </c>
      <c r="B78" s="5" t="inlineStr">
        <is>
          <t>TELA ADHESIVA 2.5CM HOSPITALARIA</t>
        </is>
      </c>
      <c r="C78" s="5" t="n"/>
      <c r="D78" s="5" t="inlineStr">
        <is>
          <t>033</t>
        </is>
      </c>
      <c r="E78" s="5" t="inlineStr">
        <is>
          <t>ZDES</t>
        </is>
      </c>
      <c r="F78" s="5" t="inlineStr">
        <is>
          <t>1060</t>
        </is>
      </c>
      <c r="G78" s="5" t="inlineStr">
        <is>
          <t>6021</t>
        </is>
      </c>
      <c r="H78" s="5" t="inlineStr">
        <is>
          <t>C/U</t>
        </is>
      </c>
      <c r="I78" s="6" t="n">
        <v>1010</v>
      </c>
      <c r="J78" s="6" t="n">
        <v>0</v>
      </c>
      <c r="K78" s="5" t="inlineStr">
        <is>
          <t>ARS</t>
        </is>
      </c>
      <c r="L78" s="48" t="n">
        <v>0</v>
      </c>
      <c r="M78" s="48" t="n">
        <v>485156.92</v>
      </c>
      <c r="O78" s="11">
        <f>M78/SUM($M$2:$M$2023)</f>
        <v/>
      </c>
      <c r="P78" s="49">
        <f>IFERROR(M78/I78,0)</f>
        <v/>
      </c>
      <c r="Q78" s="50" t="n"/>
      <c r="R78" s="8">
        <f>I78-Q78</f>
        <v/>
      </c>
      <c r="S78" s="49">
        <f>$AK78*R78</f>
        <v/>
      </c>
      <c r="U78" s="39" t="inlineStr">
        <is>
          <t>Stock SAP</t>
        </is>
      </c>
      <c r="V78" s="39" t="inlineStr">
        <is>
          <t>Descartables</t>
        </is>
      </c>
      <c r="W78" s="39" t="inlineStr">
        <is>
          <t>Dentro del alcance</t>
        </is>
      </c>
      <c r="X78" s="39" t="n"/>
      <c r="Y78" s="39" t="inlineStr">
        <is>
          <t>Sin recuento físico en el inventario de Avain</t>
        </is>
      </c>
      <c r="Z78" s="40" t="inlineStr">
        <is>
          <t>Sin recuento físico</t>
        </is>
      </c>
      <c r="AA78" s="39" t="n"/>
      <c r="AB78" s="39" t="n"/>
      <c r="AC78" s="39" t="n"/>
      <c r="AD78" s="39" t="n"/>
      <c r="AE78" s="39" t="n"/>
      <c r="AF78" s="39" t="n"/>
      <c r="AG78" s="39" t="n"/>
      <c r="AH78" s="51" t="n">
        <v>1310</v>
      </c>
      <c r="AI78" s="51">
        <f>Q78</f>
        <v/>
      </c>
      <c r="AJ78" s="51">
        <f>$AH78-$AI78</f>
        <v/>
      </c>
      <c r="AK78" s="52" t="n">
        <v>480.3533816793893</v>
      </c>
      <c r="AL78" s="52">
        <f>$AJ78*$AK78</f>
        <v/>
      </c>
      <c r="AM78" s="52">
        <f>$AI78*$AK78</f>
        <v/>
      </c>
      <c r="AN78" s="39" t="n"/>
      <c r="AO78" s="39" t="inlineStr">
        <is>
          <t>El material ocupa 2 filas en la hoja 1060 NQN (lote/almacén). La cantidad SAP y la física de esta vista son el total del material.</t>
        </is>
      </c>
    </row>
    <row r="79">
      <c r="A79" s="5" t="inlineStr">
        <is>
          <t>1000125</t>
        </is>
      </c>
      <c r="B79" s="5" t="inlineStr">
        <is>
          <t>DICLOFENAC 75 MG COMPRIMIDOS</t>
        </is>
      </c>
      <c r="C79" s="5" t="inlineStr">
        <is>
          <t>212</t>
        </is>
      </c>
      <c r="D79" s="5" t="inlineStr">
        <is>
          <t>033</t>
        </is>
      </c>
      <c r="E79" s="5" t="inlineStr">
        <is>
          <t>ZMED</t>
        </is>
      </c>
      <c r="F79" s="5" t="inlineStr">
        <is>
          <t>1060</t>
        </is>
      </c>
      <c r="G79" s="5" t="inlineStr">
        <is>
          <t>6021</t>
        </is>
      </c>
      <c r="H79" s="5" t="inlineStr">
        <is>
          <t>C/U</t>
        </is>
      </c>
      <c r="I79" s="6" t="n">
        <v>1005</v>
      </c>
      <c r="J79" s="6" t="n">
        <v>0</v>
      </c>
      <c r="K79" s="5" t="inlineStr">
        <is>
          <t>ARS</t>
        </is>
      </c>
      <c r="L79" s="48" t="n">
        <v>0</v>
      </c>
      <c r="M79" s="48" t="n">
        <v>59302.84</v>
      </c>
      <c r="O79" s="11">
        <f>M79/SUM($M$2:$M$2023)</f>
        <v/>
      </c>
      <c r="P79" s="49">
        <f>IFERROR(M79/I79,0)</f>
        <v/>
      </c>
      <c r="Q79" s="50" t="n"/>
      <c r="R79" s="8">
        <f>I79-Q79</f>
        <v/>
      </c>
      <c r="S79" s="49">
        <f>$AK79*R79</f>
        <v/>
      </c>
      <c r="U79" s="39" t="inlineStr">
        <is>
          <t>Stock SAP</t>
        </is>
      </c>
      <c r="V79" s="39" t="inlineStr">
        <is>
          <t>Medicamentos</t>
        </is>
      </c>
      <c r="W79" s="39" t="inlineStr">
        <is>
          <t>Dentro del alcance</t>
        </is>
      </c>
      <c r="X79" s="37" t="inlineStr">
        <is>
          <t>Alta</t>
        </is>
      </c>
      <c r="Y79" s="39" t="inlineStr">
        <is>
          <t>Homologado – confianza Alta</t>
        </is>
      </c>
      <c r="Z79" s="38" t="inlineStr">
        <is>
          <t>Dar de baja en SAP</t>
        </is>
      </c>
      <c r="AA79" s="39" t="inlineStr">
        <is>
          <t>83</t>
        </is>
      </c>
      <c r="AB79" s="39" t="inlineStr">
        <is>
          <t>DICLOFENAC 75 COMP</t>
        </is>
      </c>
      <c r="AC79" s="39" t="inlineStr">
        <is>
          <t>Homologación por código Avain (master M01-002)</t>
        </is>
      </c>
      <c r="AD79" s="39" t="inlineStr">
        <is>
          <t>No</t>
        </is>
      </c>
      <c r="AE79" s="39" t="n"/>
      <c r="AF79" s="39" t="inlineStr">
        <is>
          <t>Sí</t>
        </is>
      </c>
      <c r="AG79" s="39" t="inlineStr">
        <is>
          <t>M01-002</t>
        </is>
      </c>
      <c r="AH79" s="51" t="n"/>
      <c r="AI79" s="51" t="n"/>
      <c r="AJ79" s="51" t="n"/>
      <c r="AK79" s="52" t="n">
        <v>59.00779899954525</v>
      </c>
      <c r="AL79" s="52" t="n"/>
      <c r="AM79" s="52" t="n"/>
      <c r="AN79" s="41" t="inlineStr">
        <is>
          <t>Valorización a validar: relación de cantidades 1,222 a 1 entre SAP y el recuento físico. Sugiere distinta unidad de medida (SAP por caja o envase y el recuento por unidad). La diferencia económica de esta fila no debe tomarse como definitiva.</t>
        </is>
      </c>
      <c r="AO79" s="39" t="inlineStr">
        <is>
          <t>La cantidad física del material se imputó en la fila 56 (primera fila del material). Homologación: confianza base Alta + confianza SAP Alta → Alta. El material ocupa 16 filas en la hoja 1060 NQN (lote/almacén). La cantidad SAP y la física de esta vista son el total del material.</t>
        </is>
      </c>
    </row>
    <row r="80">
      <c r="A80" s="5" t="inlineStr">
        <is>
          <t>1000144</t>
        </is>
      </c>
      <c r="B80" s="5" t="inlineStr">
        <is>
          <t>LORATADINA 10 MG COMP</t>
        </is>
      </c>
      <c r="C80" s="5" t="inlineStr">
        <is>
          <t>2A001</t>
        </is>
      </c>
      <c r="D80" s="5" t="inlineStr">
        <is>
          <t>033</t>
        </is>
      </c>
      <c r="E80" s="5" t="inlineStr">
        <is>
          <t>ZMED</t>
        </is>
      </c>
      <c r="F80" s="5" t="inlineStr">
        <is>
          <t>1060</t>
        </is>
      </c>
      <c r="G80" s="5" t="inlineStr">
        <is>
          <t>6021</t>
        </is>
      </c>
      <c r="H80" s="5" t="inlineStr">
        <is>
          <t>C/U</t>
        </is>
      </c>
      <c r="I80" s="6" t="n">
        <v>1005</v>
      </c>
      <c r="J80" s="6" t="n">
        <v>0</v>
      </c>
      <c r="K80" s="5" t="inlineStr">
        <is>
          <t>ARS</t>
        </is>
      </c>
      <c r="L80" s="48" t="n">
        <v>0</v>
      </c>
      <c r="M80" s="48" t="n">
        <v>44659.59</v>
      </c>
      <c r="O80" s="11">
        <f>M80/SUM($M$2:$M$2023)</f>
        <v/>
      </c>
      <c r="P80" s="49">
        <f>IFERROR(M80/I80,0)</f>
        <v/>
      </c>
      <c r="Q80" s="50" t="n"/>
      <c r="R80" s="8">
        <f>I80-Q80</f>
        <v/>
      </c>
      <c r="S80" s="49">
        <f>$AK80*R80</f>
        <v/>
      </c>
      <c r="U80" s="39" t="inlineStr">
        <is>
          <t>Stock SAP</t>
        </is>
      </c>
      <c r="V80" s="39" t="inlineStr">
        <is>
          <t>Medicamentos</t>
        </is>
      </c>
      <c r="W80" s="39" t="inlineStr">
        <is>
          <t>Dentro del alcance</t>
        </is>
      </c>
      <c r="X80" s="37" t="inlineStr">
        <is>
          <t>Alta</t>
        </is>
      </c>
      <c r="Y80" s="39" t="inlineStr">
        <is>
          <t>Homologado – confianza Alta</t>
        </is>
      </c>
      <c r="Z80" s="38" t="inlineStr">
        <is>
          <t>Dar de baja en SAP</t>
        </is>
      </c>
      <c r="AA80" s="39" t="inlineStr">
        <is>
          <t>153</t>
        </is>
      </c>
      <c r="AB80" s="39" t="inlineStr">
        <is>
          <t>LORATADINA COMP</t>
        </is>
      </c>
      <c r="AC80" s="39" t="inlineStr">
        <is>
          <t>Cruce por nomenclatura SAP</t>
        </is>
      </c>
      <c r="AD80" s="39" t="inlineStr">
        <is>
          <t>No</t>
        </is>
      </c>
      <c r="AE80" s="39" t="n"/>
      <c r="AF80" s="39" t="inlineStr">
        <is>
          <t>Sí</t>
        </is>
      </c>
      <c r="AG80" s="39" t="n"/>
      <c r="AH80" s="51" t="n"/>
      <c r="AI80" s="51" t="n"/>
      <c r="AJ80" s="51" t="n"/>
      <c r="AK80" s="52" t="n">
        <v>44.43740480831708</v>
      </c>
      <c r="AL80" s="52" t="n"/>
      <c r="AM80" s="52" t="n"/>
      <c r="AN80" s="41" t="inlineStr">
        <is>
          <t>Valorización a validar: relación de cantidades 51 a 1 entre SAP y el recuento físico. Sugiere distinta unidad de medida (SAP por caja o envase y el recuento por unidad). La diferencia económica de esta fila no debe tomarse como definitiva.</t>
        </is>
      </c>
      <c r="AO80" s="39" t="inlineStr">
        <is>
          <t>La cantidad física del material se imputó en la fila 49 (primera fila del material). Cruce por nomenclatura: una nomenclatura no informa dosis; similitud 0.87. El material ocupa 20 filas en la hoja 1060 NQN (lote/almacén). La cantidad SAP y la física de esta vista son el total del material.</t>
        </is>
      </c>
    </row>
    <row r="81">
      <c r="A81" s="5" t="inlineStr">
        <is>
          <t>1000030</t>
        </is>
      </c>
      <c r="B81" s="5" t="inlineStr">
        <is>
          <t>PARACETAMOL COMPRIMIDOS POR 500MG</t>
        </is>
      </c>
      <c r="C81" s="5" t="inlineStr">
        <is>
          <t>017036</t>
        </is>
      </c>
      <c r="D81" s="5" t="inlineStr">
        <is>
          <t>033</t>
        </is>
      </c>
      <c r="E81" s="5" t="inlineStr">
        <is>
          <t>ZMED</t>
        </is>
      </c>
      <c r="F81" s="5" t="inlineStr">
        <is>
          <t>1060</t>
        </is>
      </c>
      <c r="G81" s="5" t="inlineStr">
        <is>
          <t>6021</t>
        </is>
      </c>
      <c r="H81" s="5" t="inlineStr">
        <is>
          <t>C/U</t>
        </is>
      </c>
      <c r="I81" s="6" t="n">
        <v>1000</v>
      </c>
      <c r="J81" s="6" t="n">
        <v>0</v>
      </c>
      <c r="K81" s="5" t="inlineStr">
        <is>
          <t>ARS</t>
        </is>
      </c>
      <c r="L81" s="48" t="n">
        <v>0</v>
      </c>
      <c r="M81" s="48" t="n">
        <v>30384.04</v>
      </c>
      <c r="O81" s="11">
        <f>M81/SUM($M$2:$M$2023)</f>
        <v/>
      </c>
      <c r="P81" s="49">
        <f>IFERROR(M81/I81,0)</f>
        <v/>
      </c>
      <c r="Q81" s="50" t="n"/>
      <c r="R81" s="8">
        <f>I81-Q81</f>
        <v/>
      </c>
      <c r="S81" s="49">
        <f>$AK81*R81</f>
        <v/>
      </c>
      <c r="U81" s="39" t="inlineStr">
        <is>
          <t>Stock SAP</t>
        </is>
      </c>
      <c r="V81" s="39" t="inlineStr">
        <is>
          <t>Medicamentos</t>
        </is>
      </c>
      <c r="W81" s="39" t="inlineStr">
        <is>
          <t>Dentro del alcance</t>
        </is>
      </c>
      <c r="X81" s="39" t="n"/>
      <c r="Y81" s="39" t="inlineStr">
        <is>
          <t>Sin recuento físico en el inventario de Avain</t>
        </is>
      </c>
      <c r="Z81" s="40" t="inlineStr">
        <is>
          <t>Sin recuento físico</t>
        </is>
      </c>
      <c r="AA81" s="39" t="n"/>
      <c r="AB81" s="39" t="n"/>
      <c r="AC81" s="39" t="n"/>
      <c r="AD81" s="39" t="n"/>
      <c r="AE81" s="39" t="n"/>
      <c r="AF81" s="39" t="n"/>
      <c r="AG81" s="39" t="n"/>
      <c r="AH81" s="51" t="n"/>
      <c r="AI81" s="51" t="n"/>
      <c r="AJ81" s="51" t="n"/>
      <c r="AK81" s="52" t="n">
        <v>30.38403818034119</v>
      </c>
      <c r="AL81" s="52" t="n"/>
      <c r="AM81" s="52" t="n"/>
      <c r="AN81" s="39" t="n"/>
      <c r="AO81" s="39" t="inlineStr">
        <is>
          <t>El material ocupa 16 filas en la hoja 1060 NQN (lote/almacén). La cantidad SAP y la física de esta vista son el total del material.</t>
        </is>
      </c>
    </row>
    <row r="82">
      <c r="A82" s="5" t="inlineStr">
        <is>
          <t>1000030</t>
        </is>
      </c>
      <c r="B82" s="5" t="inlineStr">
        <is>
          <t>PARACETAMOL COMPRIMIDOS POR 500MG</t>
        </is>
      </c>
      <c r="C82" s="5" t="inlineStr">
        <is>
          <t>017037</t>
        </is>
      </c>
      <c r="D82" s="5" t="inlineStr">
        <is>
          <t>033</t>
        </is>
      </c>
      <c r="E82" s="5" t="inlineStr">
        <is>
          <t>ZMED</t>
        </is>
      </c>
      <c r="F82" s="5" t="inlineStr">
        <is>
          <t>1060</t>
        </is>
      </c>
      <c r="G82" s="5" t="inlineStr">
        <is>
          <t>6021</t>
        </is>
      </c>
      <c r="H82" s="5" t="inlineStr">
        <is>
          <t>C/U</t>
        </is>
      </c>
      <c r="I82" s="6" t="n">
        <v>1000</v>
      </c>
      <c r="J82" s="6" t="n">
        <v>0</v>
      </c>
      <c r="K82" s="5" t="inlineStr">
        <is>
          <t>ARS</t>
        </is>
      </c>
      <c r="L82" s="48" t="n">
        <v>0</v>
      </c>
      <c r="M82" s="48" t="n">
        <v>30384.04</v>
      </c>
      <c r="O82" s="11">
        <f>M82/SUM($M$2:$M$2023)</f>
        <v/>
      </c>
      <c r="P82" s="49">
        <f>IFERROR(M82/I82,0)</f>
        <v/>
      </c>
      <c r="Q82" s="50" t="n"/>
      <c r="R82" s="8">
        <f>I82-Q82</f>
        <v/>
      </c>
      <c r="S82" s="49">
        <f>$AK82*R82</f>
        <v/>
      </c>
      <c r="U82" s="39" t="inlineStr">
        <is>
          <t>Stock SAP</t>
        </is>
      </c>
      <c r="V82" s="39" t="inlineStr">
        <is>
          <t>Medicamentos</t>
        </is>
      </c>
      <c r="W82" s="39" t="inlineStr">
        <is>
          <t>Dentro del alcance</t>
        </is>
      </c>
      <c r="X82" s="39" t="n"/>
      <c r="Y82" s="39" t="inlineStr">
        <is>
          <t>Sin recuento físico en el inventario de Avain</t>
        </is>
      </c>
      <c r="Z82" s="40" t="inlineStr">
        <is>
          <t>Sin recuento físico</t>
        </is>
      </c>
      <c r="AA82" s="39" t="n"/>
      <c r="AB82" s="39" t="n"/>
      <c r="AC82" s="39" t="n"/>
      <c r="AD82" s="39" t="n"/>
      <c r="AE82" s="39" t="n"/>
      <c r="AF82" s="39" t="n"/>
      <c r="AG82" s="39" t="n"/>
      <c r="AH82" s="51" t="n"/>
      <c r="AI82" s="51" t="n"/>
      <c r="AJ82" s="51" t="n"/>
      <c r="AK82" s="52" t="n">
        <v>30.38403818034119</v>
      </c>
      <c r="AL82" s="52" t="n"/>
      <c r="AM82" s="52" t="n"/>
      <c r="AN82" s="39" t="n"/>
      <c r="AO82" s="39" t="inlineStr">
        <is>
          <t>El material ocupa 16 filas en la hoja 1060 NQN (lote/almacén). La cantidad SAP y la física de esta vista son el total del material.</t>
        </is>
      </c>
    </row>
    <row r="83">
      <c r="A83" s="5" t="inlineStr">
        <is>
          <t>1000030</t>
        </is>
      </c>
      <c r="B83" s="5" t="inlineStr">
        <is>
          <t>PARACETAMOL COMPRIMIDOS POR 500MG</t>
        </is>
      </c>
      <c r="C83" s="5" t="inlineStr">
        <is>
          <t>019042</t>
        </is>
      </c>
      <c r="D83" s="5" t="inlineStr">
        <is>
          <t>033</t>
        </is>
      </c>
      <c r="E83" s="5" t="inlineStr">
        <is>
          <t>ZMED</t>
        </is>
      </c>
      <c r="F83" s="5" t="inlineStr">
        <is>
          <t>1060</t>
        </is>
      </c>
      <c r="G83" s="5" t="inlineStr">
        <is>
          <t>6021</t>
        </is>
      </c>
      <c r="H83" s="5" t="inlineStr">
        <is>
          <t>C/U</t>
        </is>
      </c>
      <c r="I83" s="6" t="n">
        <v>1000</v>
      </c>
      <c r="J83" s="6" t="n">
        <v>0</v>
      </c>
      <c r="K83" s="5" t="inlineStr">
        <is>
          <t>ARS</t>
        </is>
      </c>
      <c r="L83" s="48" t="n">
        <v>0</v>
      </c>
      <c r="M83" s="48" t="n">
        <v>30384.04</v>
      </c>
      <c r="O83" s="11">
        <f>M83/SUM($M$2:$M$2023)</f>
        <v/>
      </c>
      <c r="P83" s="49">
        <f>IFERROR(M83/I83,0)</f>
        <v/>
      </c>
      <c r="Q83" s="50" t="n"/>
      <c r="R83" s="8">
        <f>I83-Q83</f>
        <v/>
      </c>
      <c r="S83" s="49">
        <f>$AK83*R83</f>
        <v/>
      </c>
      <c r="U83" s="39" t="inlineStr">
        <is>
          <t>Stock SAP</t>
        </is>
      </c>
      <c r="V83" s="39" t="inlineStr">
        <is>
          <t>Medicamentos</t>
        </is>
      </c>
      <c r="W83" s="39" t="inlineStr">
        <is>
          <t>Dentro del alcance</t>
        </is>
      </c>
      <c r="X83" s="39" t="n"/>
      <c r="Y83" s="39" t="inlineStr">
        <is>
          <t>Sin recuento físico en el inventario de Avain</t>
        </is>
      </c>
      <c r="Z83" s="40" t="inlineStr">
        <is>
          <t>Sin recuento físico</t>
        </is>
      </c>
      <c r="AA83" s="39" t="n"/>
      <c r="AB83" s="39" t="n"/>
      <c r="AC83" s="39" t="n"/>
      <c r="AD83" s="39" t="n"/>
      <c r="AE83" s="39" t="n"/>
      <c r="AF83" s="39" t="n"/>
      <c r="AG83" s="39" t="n"/>
      <c r="AH83" s="51" t="n"/>
      <c r="AI83" s="51" t="n"/>
      <c r="AJ83" s="51" t="n"/>
      <c r="AK83" s="52" t="n">
        <v>30.38403818034119</v>
      </c>
      <c r="AL83" s="52" t="n"/>
      <c r="AM83" s="52" t="n"/>
      <c r="AN83" s="39" t="n"/>
      <c r="AO83" s="39" t="inlineStr">
        <is>
          <t>El material ocupa 16 filas en la hoja 1060 NQN (lote/almacén). La cantidad SAP y la física de esta vista son el total del material.</t>
        </is>
      </c>
    </row>
    <row r="84">
      <c r="A84" s="5" t="inlineStr">
        <is>
          <t>1000030</t>
        </is>
      </c>
      <c r="B84" s="5" t="inlineStr">
        <is>
          <t>PARACETAMOL COMPRIMIDOS POR 500MG</t>
        </is>
      </c>
      <c r="C84" s="5" t="inlineStr">
        <is>
          <t>883</t>
        </is>
      </c>
      <c r="D84" s="5" t="inlineStr">
        <is>
          <t>033</t>
        </is>
      </c>
      <c r="E84" s="5" t="inlineStr">
        <is>
          <t>ZMED</t>
        </is>
      </c>
      <c r="F84" s="5" t="inlineStr">
        <is>
          <t>1060</t>
        </is>
      </c>
      <c r="G84" s="5" t="inlineStr">
        <is>
          <t>6021</t>
        </is>
      </c>
      <c r="H84" s="5" t="inlineStr">
        <is>
          <t>C/U</t>
        </is>
      </c>
      <c r="I84" s="6" t="n">
        <v>1000</v>
      </c>
      <c r="J84" s="6" t="n">
        <v>0</v>
      </c>
      <c r="K84" s="5" t="inlineStr">
        <is>
          <t>ARS</t>
        </is>
      </c>
      <c r="L84" s="48" t="n">
        <v>0</v>
      </c>
      <c r="M84" s="48" t="n">
        <v>30384.04</v>
      </c>
      <c r="O84" s="11">
        <f>M84/SUM($M$2:$M$2023)</f>
        <v/>
      </c>
      <c r="P84" s="49">
        <f>IFERROR(M84/I84,0)</f>
        <v/>
      </c>
      <c r="Q84" s="50" t="n"/>
      <c r="R84" s="8">
        <f>I84-Q84</f>
        <v/>
      </c>
      <c r="S84" s="49">
        <f>$AK84*R84</f>
        <v/>
      </c>
      <c r="U84" s="39" t="inlineStr">
        <is>
          <t>Stock SAP</t>
        </is>
      </c>
      <c r="V84" s="39" t="inlineStr">
        <is>
          <t>Medicamentos</t>
        </is>
      </c>
      <c r="W84" s="39" t="inlineStr">
        <is>
          <t>Dentro del alcance</t>
        </is>
      </c>
      <c r="X84" s="39" t="n"/>
      <c r="Y84" s="39" t="inlineStr">
        <is>
          <t>Sin recuento físico en el inventario de Avain</t>
        </is>
      </c>
      <c r="Z84" s="40" t="inlineStr">
        <is>
          <t>Sin recuento físico</t>
        </is>
      </c>
      <c r="AA84" s="39" t="n"/>
      <c r="AB84" s="39" t="n"/>
      <c r="AC84" s="39" t="n"/>
      <c r="AD84" s="39" t="n"/>
      <c r="AE84" s="39" t="n"/>
      <c r="AF84" s="39" t="n"/>
      <c r="AG84" s="39" t="n"/>
      <c r="AH84" s="51" t="n"/>
      <c r="AI84" s="51" t="n"/>
      <c r="AJ84" s="51" t="n"/>
      <c r="AK84" s="52" t="n">
        <v>30.38403818034119</v>
      </c>
      <c r="AL84" s="52" t="n"/>
      <c r="AM84" s="52" t="n"/>
      <c r="AN84" s="39" t="n"/>
      <c r="AO84" s="39" t="inlineStr">
        <is>
          <t>El material ocupa 16 filas en la hoja 1060 NQN (lote/almacén). La cantidad SAP y la física de esta vista son el total del material.</t>
        </is>
      </c>
    </row>
    <row r="85">
      <c r="A85" s="5" t="inlineStr">
        <is>
          <t>1000030</t>
        </is>
      </c>
      <c r="B85" s="5" t="inlineStr">
        <is>
          <t>PARACETAMOL COMPRIMIDOS POR 500MG</t>
        </is>
      </c>
      <c r="C85" s="5" t="inlineStr">
        <is>
          <t>H204</t>
        </is>
      </c>
      <c r="D85" s="5" t="inlineStr">
        <is>
          <t>033</t>
        </is>
      </c>
      <c r="E85" s="5" t="inlineStr">
        <is>
          <t>ZMED</t>
        </is>
      </c>
      <c r="F85" s="5" t="inlineStr">
        <is>
          <t>1060</t>
        </is>
      </c>
      <c r="G85" s="5" t="inlineStr">
        <is>
          <t>6021</t>
        </is>
      </c>
      <c r="H85" s="5" t="inlineStr">
        <is>
          <t>C/U</t>
        </is>
      </c>
      <c r="I85" s="6" t="n">
        <v>1000</v>
      </c>
      <c r="J85" s="6" t="n">
        <v>0</v>
      </c>
      <c r="K85" s="5" t="inlineStr">
        <is>
          <t>ARS</t>
        </is>
      </c>
      <c r="L85" s="48" t="n">
        <v>0</v>
      </c>
      <c r="M85" s="48" t="n">
        <v>30384.04</v>
      </c>
      <c r="O85" s="11">
        <f>M85/SUM($M$2:$M$2023)</f>
        <v/>
      </c>
      <c r="P85" s="49">
        <f>IFERROR(M85/I85,0)</f>
        <v/>
      </c>
      <c r="Q85" s="50" t="n"/>
      <c r="R85" s="8">
        <f>I85-Q85</f>
        <v/>
      </c>
      <c r="S85" s="49">
        <f>$AK85*R85</f>
        <v/>
      </c>
      <c r="U85" s="39" t="inlineStr">
        <is>
          <t>Stock SAP</t>
        </is>
      </c>
      <c r="V85" s="39" t="inlineStr">
        <is>
          <t>Medicamentos</t>
        </is>
      </c>
      <c r="W85" s="39" t="inlineStr">
        <is>
          <t>Dentro del alcance</t>
        </is>
      </c>
      <c r="X85" s="39" t="n"/>
      <c r="Y85" s="39" t="inlineStr">
        <is>
          <t>Sin recuento físico en el inventario de Avain</t>
        </is>
      </c>
      <c r="Z85" s="40" t="inlineStr">
        <is>
          <t>Sin recuento físico</t>
        </is>
      </c>
      <c r="AA85" s="39" t="n"/>
      <c r="AB85" s="39" t="n"/>
      <c r="AC85" s="39" t="n"/>
      <c r="AD85" s="39" t="n"/>
      <c r="AE85" s="39" t="n"/>
      <c r="AF85" s="39" t="n"/>
      <c r="AG85" s="39" t="n"/>
      <c r="AH85" s="51" t="n"/>
      <c r="AI85" s="51" t="n"/>
      <c r="AJ85" s="51" t="n"/>
      <c r="AK85" s="52" t="n">
        <v>30.38403818034119</v>
      </c>
      <c r="AL85" s="52" t="n"/>
      <c r="AM85" s="52" t="n"/>
      <c r="AN85" s="39" t="n"/>
      <c r="AO85" s="39" t="inlineStr">
        <is>
          <t>El material ocupa 16 filas en la hoja 1060 NQN (lote/almacén). La cantidad SAP y la física de esta vista son el total del material.</t>
        </is>
      </c>
    </row>
    <row r="86">
      <c r="A86" s="5" t="inlineStr">
        <is>
          <t>1000030</t>
        </is>
      </c>
      <c r="B86" s="5" t="inlineStr">
        <is>
          <t>PARACETAMOL COMPRIMIDOS POR 500MG</t>
        </is>
      </c>
      <c r="C86" s="5" t="inlineStr">
        <is>
          <t>H4903</t>
        </is>
      </c>
      <c r="D86" s="5" t="inlineStr">
        <is>
          <t>033</t>
        </is>
      </c>
      <c r="E86" s="5" t="inlineStr">
        <is>
          <t>ZMED</t>
        </is>
      </c>
      <c r="F86" s="5" t="inlineStr">
        <is>
          <t>1060</t>
        </is>
      </c>
      <c r="G86" s="5" t="inlineStr">
        <is>
          <t>6021</t>
        </is>
      </c>
      <c r="H86" s="5" t="inlineStr">
        <is>
          <t>C/U</t>
        </is>
      </c>
      <c r="I86" s="6" t="n">
        <v>1000</v>
      </c>
      <c r="J86" s="6" t="n">
        <v>0</v>
      </c>
      <c r="K86" s="5" t="inlineStr">
        <is>
          <t>ARS</t>
        </is>
      </c>
      <c r="L86" s="48" t="n">
        <v>0</v>
      </c>
      <c r="M86" s="48" t="n">
        <v>30384.04</v>
      </c>
      <c r="O86" s="11">
        <f>M86/SUM($M$2:$M$2023)</f>
        <v/>
      </c>
      <c r="P86" s="49">
        <f>IFERROR(M86/I86,0)</f>
        <v/>
      </c>
      <c r="Q86" s="50" t="n"/>
      <c r="R86" s="8">
        <f>I86-Q86</f>
        <v/>
      </c>
      <c r="S86" s="49">
        <f>$AK86*R86</f>
        <v/>
      </c>
      <c r="U86" s="39" t="inlineStr">
        <is>
          <t>Stock SAP</t>
        </is>
      </c>
      <c r="V86" s="39" t="inlineStr">
        <is>
          <t>Medicamentos</t>
        </is>
      </c>
      <c r="W86" s="39" t="inlineStr">
        <is>
          <t>Dentro del alcance</t>
        </is>
      </c>
      <c r="X86" s="39" t="n"/>
      <c r="Y86" s="39" t="inlineStr">
        <is>
          <t>Sin recuento físico en el inventario de Avain</t>
        </is>
      </c>
      <c r="Z86" s="40" t="inlineStr">
        <is>
          <t>Sin recuento físico</t>
        </is>
      </c>
      <c r="AA86" s="39" t="n"/>
      <c r="AB86" s="39" t="n"/>
      <c r="AC86" s="39" t="n"/>
      <c r="AD86" s="39" t="n"/>
      <c r="AE86" s="39" t="n"/>
      <c r="AF86" s="39" t="n"/>
      <c r="AG86" s="39" t="n"/>
      <c r="AH86" s="51" t="n"/>
      <c r="AI86" s="51" t="n"/>
      <c r="AJ86" s="51" t="n"/>
      <c r="AK86" s="52" t="n">
        <v>30.38403818034119</v>
      </c>
      <c r="AL86" s="52" t="n"/>
      <c r="AM86" s="52" t="n"/>
      <c r="AN86" s="39" t="n"/>
      <c r="AO86" s="39" t="inlineStr">
        <is>
          <t>El material ocupa 16 filas en la hoja 1060 NQN (lote/almacén). La cantidad SAP y la física de esta vista son el total del material.</t>
        </is>
      </c>
    </row>
    <row r="87">
      <c r="A87" s="5" t="inlineStr">
        <is>
          <t>1000045</t>
        </is>
      </c>
      <c r="B87" s="5" t="inlineStr">
        <is>
          <t>DICLOFENAC 75MG AMPOLLA 3ML</t>
        </is>
      </c>
      <c r="C87" s="5" t="inlineStr">
        <is>
          <t>20074</t>
        </is>
      </c>
      <c r="D87" s="5" t="inlineStr">
        <is>
          <t>033</t>
        </is>
      </c>
      <c r="E87" s="5" t="inlineStr">
        <is>
          <t>ZMED</t>
        </is>
      </c>
      <c r="F87" s="5" t="inlineStr">
        <is>
          <t>1060</t>
        </is>
      </c>
      <c r="G87" s="5" t="inlineStr">
        <is>
          <t>6021</t>
        </is>
      </c>
      <c r="H87" s="5" t="inlineStr">
        <is>
          <t>C/U</t>
        </is>
      </c>
      <c r="I87" s="6" t="n">
        <v>1000</v>
      </c>
      <c r="J87" s="6" t="n">
        <v>0</v>
      </c>
      <c r="K87" s="5" t="inlineStr">
        <is>
          <t>ARS</t>
        </is>
      </c>
      <c r="L87" s="48" t="n">
        <v>0</v>
      </c>
      <c r="M87" s="48" t="n">
        <v>236137.31</v>
      </c>
      <c r="O87" s="11">
        <f>M87/SUM($M$2:$M$2023)</f>
        <v/>
      </c>
      <c r="P87" s="49">
        <f>IFERROR(M87/I87,0)</f>
        <v/>
      </c>
      <c r="Q87" s="50" t="n">
        <v>33</v>
      </c>
      <c r="R87" s="8">
        <f>I87-Q87</f>
        <v/>
      </c>
      <c r="S87" s="49">
        <f>$AK87*R87</f>
        <v/>
      </c>
      <c r="U87" s="39" t="inlineStr">
        <is>
          <t>Stock SAP</t>
        </is>
      </c>
      <c r="V87" s="39" t="inlineStr">
        <is>
          <t>Medicamentos</t>
        </is>
      </c>
      <c r="W87" s="39" t="inlineStr">
        <is>
          <t>Dentro del alcance</t>
        </is>
      </c>
      <c r="X87" s="42" t="inlineStr">
        <is>
          <t>Media</t>
        </is>
      </c>
      <c r="Y87" s="39" t="inlineStr">
        <is>
          <t>Homologado – confianza Media – pendiente de validación</t>
        </is>
      </c>
      <c r="Z87" s="38" t="inlineStr">
        <is>
          <t>Dar de baja en SAP</t>
        </is>
      </c>
      <c r="AA87" s="39" t="inlineStr">
        <is>
          <t>80</t>
        </is>
      </c>
      <c r="AB87" s="39" t="inlineStr">
        <is>
          <t>DICLOFENAC AMP</t>
        </is>
      </c>
      <c r="AC87" s="39" t="inlineStr">
        <is>
          <t>Cruce por nomenclatura SAP</t>
        </is>
      </c>
      <c r="AD87" s="39" t="inlineStr">
        <is>
          <t>No</t>
        </is>
      </c>
      <c r="AE87" s="39" t="n"/>
      <c r="AF87" s="39" t="inlineStr">
        <is>
          <t>Sí</t>
        </is>
      </c>
      <c r="AG87" s="39" t="n"/>
      <c r="AH87" s="51" t="n">
        <v>11285</v>
      </c>
      <c r="AI87" s="51">
        <f>Q87</f>
        <v/>
      </c>
      <c r="AJ87" s="51">
        <f>$AH87-$AI87</f>
        <v/>
      </c>
      <c r="AK87" s="52" t="n">
        <v>236.1373017279574</v>
      </c>
      <c r="AL87" s="52">
        <f>$AJ87*$AK87</f>
        <v/>
      </c>
      <c r="AM87" s="52">
        <f>$AI87*$AK87</f>
        <v/>
      </c>
      <c r="AN87" s="41" t="inlineStr">
        <is>
          <t>Valorización a validar: relación de cantidades 342 a 1 entre SAP y el recuento físico. Sugiere distinta unidad de medida (SAP por caja o envase y el recuento por unidad). La diferencia económica de esta fila no debe tomarse como definitiva.</t>
        </is>
      </c>
      <c r="AO87" s="39" t="inlineStr">
        <is>
          <t>Cruce por nomenclatura: una nomenclatura no informa dosis; similitud 0.76. El material ocupa 42 filas en la hoja 1060 NQN (lote/almacén). La cantidad SAP y la física de esta vista son el total del material.</t>
        </is>
      </c>
    </row>
    <row r="88">
      <c r="A88" s="5" t="inlineStr">
        <is>
          <t>1000046</t>
        </is>
      </c>
      <c r="B88" s="5" t="inlineStr">
        <is>
          <t>IBUPROFENO 400 MG COMPRIMIDOS</t>
        </is>
      </c>
      <c r="C88" s="5" t="inlineStr">
        <is>
          <t>AFW</t>
        </is>
      </c>
      <c r="D88" s="5" t="inlineStr">
        <is>
          <t>033</t>
        </is>
      </c>
      <c r="E88" s="5" t="inlineStr">
        <is>
          <t>ZMED</t>
        </is>
      </c>
      <c r="F88" s="5" t="inlineStr">
        <is>
          <t>1060</t>
        </is>
      </c>
      <c r="G88" s="5" t="inlineStr">
        <is>
          <t>6021</t>
        </is>
      </c>
      <c r="H88" s="5" t="inlineStr">
        <is>
          <t>C/U</t>
        </is>
      </c>
      <c r="I88" s="6" t="n">
        <v>1000</v>
      </c>
      <c r="J88" s="6" t="n">
        <v>0</v>
      </c>
      <c r="K88" s="5" t="inlineStr">
        <is>
          <t>ARS</t>
        </is>
      </c>
      <c r="L88" s="48" t="n">
        <v>0</v>
      </c>
      <c r="M88" s="48" t="n">
        <v>71635.38</v>
      </c>
      <c r="O88" s="11">
        <f>M88/SUM($M$2:$M$2023)</f>
        <v/>
      </c>
      <c r="P88" s="49">
        <f>IFERROR(M88/I88,0)</f>
        <v/>
      </c>
      <c r="Q88" s="50" t="n">
        <v>480</v>
      </c>
      <c r="R88" s="8">
        <f>I88-Q88</f>
        <v/>
      </c>
      <c r="S88" s="49">
        <f>$AK88*R88</f>
        <v/>
      </c>
      <c r="U88" s="39" t="inlineStr">
        <is>
          <t>Stock SAP</t>
        </is>
      </c>
      <c r="V88" s="39" t="inlineStr">
        <is>
          <t>Medicamentos</t>
        </is>
      </c>
      <c r="W88" s="39" t="inlineStr">
        <is>
          <t>Dentro del alcance</t>
        </is>
      </c>
      <c r="X88" s="37" t="inlineStr">
        <is>
          <t>Alta</t>
        </is>
      </c>
      <c r="Y88" s="39" t="inlineStr">
        <is>
          <t>Homologado – confianza Alta</t>
        </is>
      </c>
      <c r="Z88" s="38" t="inlineStr">
        <is>
          <t>Dar de baja en SAP</t>
        </is>
      </c>
      <c r="AA88" s="39" t="inlineStr">
        <is>
          <t>135</t>
        </is>
      </c>
      <c r="AB88" s="39" t="inlineStr">
        <is>
          <t>IBUPROFENO 400 MG</t>
        </is>
      </c>
      <c r="AC88" s="39" t="inlineStr">
        <is>
          <t>Cruce por nomenclatura SAP</t>
        </is>
      </c>
      <c r="AD88" s="39" t="inlineStr">
        <is>
          <t>No</t>
        </is>
      </c>
      <c r="AE88" s="39" t="n"/>
      <c r="AF88" s="39" t="inlineStr">
        <is>
          <t>No</t>
        </is>
      </c>
      <c r="AG88" s="39" t="n"/>
      <c r="AH88" s="51" t="n">
        <v>2770</v>
      </c>
      <c r="AI88" s="51">
        <f>Q88</f>
        <v/>
      </c>
      <c r="AJ88" s="51">
        <f>$AH88-$AI88</f>
        <v/>
      </c>
      <c r="AK88" s="52" t="n">
        <v>71.63537906137184</v>
      </c>
      <c r="AL88" s="52">
        <f>$AJ88*$AK88</f>
        <v/>
      </c>
      <c r="AM88" s="52">
        <f>$AI88*$AK88</f>
        <v/>
      </c>
      <c r="AN88" s="39" t="n"/>
      <c r="AO88" s="39" t="inlineStr">
        <is>
          <t>Cruce por nomenclatura: dosis coincide; similitud 0.89. El material ocupa 5 filas en la hoja 1060 NQN (lote/almacén). La cantidad SAP y la física de esta vista son el total del material.</t>
        </is>
      </c>
    </row>
    <row r="89">
      <c r="A89" s="5" t="inlineStr">
        <is>
          <t>1000046</t>
        </is>
      </c>
      <c r="B89" s="5" t="inlineStr">
        <is>
          <t>IBUPROFENO 400 MG COMPRIMIDOS</t>
        </is>
      </c>
      <c r="C89" s="5" t="inlineStr">
        <is>
          <t>FWEF</t>
        </is>
      </c>
      <c r="D89" s="5" t="inlineStr">
        <is>
          <t>033</t>
        </is>
      </c>
      <c r="E89" s="5" t="inlineStr">
        <is>
          <t>ZMED</t>
        </is>
      </c>
      <c r="F89" s="5" t="inlineStr">
        <is>
          <t>1060</t>
        </is>
      </c>
      <c r="G89" s="5" t="inlineStr">
        <is>
          <t>6021</t>
        </is>
      </c>
      <c r="H89" s="5" t="inlineStr">
        <is>
          <t>C/U</t>
        </is>
      </c>
      <c r="I89" s="6" t="n">
        <v>1000</v>
      </c>
      <c r="J89" s="6" t="n">
        <v>0</v>
      </c>
      <c r="K89" s="5" t="inlineStr">
        <is>
          <t>ARS</t>
        </is>
      </c>
      <c r="L89" s="48" t="n">
        <v>0</v>
      </c>
      <c r="M89" s="48" t="n">
        <v>71635.38</v>
      </c>
      <c r="O89" s="11">
        <f>M89/SUM($M$2:$M$2023)</f>
        <v/>
      </c>
      <c r="P89" s="49">
        <f>IFERROR(M89/I89,0)</f>
        <v/>
      </c>
      <c r="Q89" s="50" t="n"/>
      <c r="R89" s="8">
        <f>I89-Q89</f>
        <v/>
      </c>
      <c r="S89" s="49">
        <f>$AK89*R89</f>
        <v/>
      </c>
      <c r="U89" s="39" t="inlineStr">
        <is>
          <t>Stock SAP</t>
        </is>
      </c>
      <c r="V89" s="39" t="inlineStr">
        <is>
          <t>Medicamentos</t>
        </is>
      </c>
      <c r="W89" s="39" t="inlineStr">
        <is>
          <t>Dentro del alcance</t>
        </is>
      </c>
      <c r="X89" s="37" t="inlineStr">
        <is>
          <t>Alta</t>
        </is>
      </c>
      <c r="Y89" s="39" t="inlineStr">
        <is>
          <t>Homologado – confianza Alta</t>
        </is>
      </c>
      <c r="Z89" s="38" t="inlineStr">
        <is>
          <t>Dar de baja en SAP</t>
        </is>
      </c>
      <c r="AA89" s="39" t="inlineStr">
        <is>
          <t>135</t>
        </is>
      </c>
      <c r="AB89" s="39" t="inlineStr">
        <is>
          <t>IBUPROFENO 400 MG</t>
        </is>
      </c>
      <c r="AC89" s="39" t="inlineStr">
        <is>
          <t>Cruce por nomenclatura SAP</t>
        </is>
      </c>
      <c r="AD89" s="39" t="inlineStr">
        <is>
          <t>No</t>
        </is>
      </c>
      <c r="AE89" s="39" t="n"/>
      <c r="AF89" s="39" t="inlineStr">
        <is>
          <t>No</t>
        </is>
      </c>
      <c r="AG89" s="39" t="n"/>
      <c r="AH89" s="51" t="n"/>
      <c r="AI89" s="51" t="n"/>
      <c r="AJ89" s="51" t="n"/>
      <c r="AK89" s="52" t="n">
        <v>71.63537906137184</v>
      </c>
      <c r="AL89" s="52" t="n"/>
      <c r="AM89" s="52" t="n"/>
      <c r="AN89" s="39" t="n"/>
      <c r="AO89" s="39" t="inlineStr">
        <is>
          <t>La cantidad física del material se imputó en la fila 88 (primera fila del material). Cruce por nomenclatura: dosis coincide; similitud 0.89. El material ocupa 5 filas en la hoja 1060 NQN (lote/almacén). La cantidad SAP y la física de esta vista son el total del material.</t>
        </is>
      </c>
    </row>
    <row r="90">
      <c r="A90" s="5" t="inlineStr">
        <is>
          <t>1000066</t>
        </is>
      </c>
      <c r="B90" s="5" t="inlineStr">
        <is>
          <t>ENALAPRIL MALEATO 10MG COMPRIMIDO</t>
        </is>
      </c>
      <c r="C90" s="5" t="inlineStr">
        <is>
          <t>30540</t>
        </is>
      </c>
      <c r="D90" s="5" t="inlineStr">
        <is>
          <t>033</t>
        </is>
      </c>
      <c r="E90" s="5" t="inlineStr">
        <is>
          <t>ZMED</t>
        </is>
      </c>
      <c r="F90" s="5" t="inlineStr">
        <is>
          <t>1060</t>
        </is>
      </c>
      <c r="G90" s="5" t="inlineStr">
        <is>
          <t>6021</t>
        </is>
      </c>
      <c r="H90" s="5" t="inlineStr">
        <is>
          <t>C/U</t>
        </is>
      </c>
      <c r="I90" s="6" t="n">
        <v>1000</v>
      </c>
      <c r="J90" s="6" t="n">
        <v>0</v>
      </c>
      <c r="K90" s="5" t="inlineStr">
        <is>
          <t>ARS</t>
        </is>
      </c>
      <c r="L90" s="48" t="n">
        <v>0</v>
      </c>
      <c r="M90" s="48" t="n">
        <v>16283.07</v>
      </c>
      <c r="O90" s="11">
        <f>M90/SUM($M$2:$M$2023)</f>
        <v/>
      </c>
      <c r="P90" s="49">
        <f>IFERROR(M90/I90,0)</f>
        <v/>
      </c>
      <c r="Q90" s="50" t="n"/>
      <c r="R90" s="8">
        <f>I90-Q90</f>
        <v/>
      </c>
      <c r="S90" s="49">
        <f>$AK90*R90</f>
        <v/>
      </c>
      <c r="U90" s="39" t="inlineStr">
        <is>
          <t>Stock SAP</t>
        </is>
      </c>
      <c r="V90" s="39" t="inlineStr">
        <is>
          <t>Medicamentos</t>
        </is>
      </c>
      <c r="W90" s="39" t="inlineStr">
        <is>
          <t>Dentro del alcance</t>
        </is>
      </c>
      <c r="X90" s="42" t="inlineStr">
        <is>
          <t>Media</t>
        </is>
      </c>
      <c r="Y90" s="39" t="inlineStr">
        <is>
          <t>Homologado – confianza Media – pendiente de validación</t>
        </is>
      </c>
      <c r="Z90" s="38" t="inlineStr">
        <is>
          <t>Dar de baja en SAP</t>
        </is>
      </c>
      <c r="AA90" s="39" t="inlineStr">
        <is>
          <t>101</t>
        </is>
      </c>
      <c r="AB90" s="39" t="inlineStr">
        <is>
          <t>ENALAPRIL COMP</t>
        </is>
      </c>
      <c r="AC90" s="39" t="inlineStr">
        <is>
          <t>Cruce por nomenclatura SAP</t>
        </is>
      </c>
      <c r="AD90" s="39" t="inlineStr">
        <is>
          <t>Sí</t>
        </is>
      </c>
      <c r="AE90" s="39" t="inlineStr">
        <is>
          <t>1000066, 1000343</t>
        </is>
      </c>
      <c r="AF90" s="39" t="inlineStr">
        <is>
          <t>Sí</t>
        </is>
      </c>
      <c r="AG90" s="39" t="inlineStr">
        <is>
          <t>M04-003</t>
        </is>
      </c>
      <c r="AH90" s="51" t="n"/>
      <c r="AI90" s="51" t="n"/>
      <c r="AJ90" s="51" t="n"/>
      <c r="AK90" s="52" t="n">
        <v>16.2830661345496</v>
      </c>
      <c r="AL90" s="52" t="n"/>
      <c r="AM90" s="52" t="n"/>
      <c r="AN90" s="39" t="n"/>
      <c r="AO90" s="39" t="inlineStr">
        <is>
          <t>La cantidad física del material se imputó en la fila 28 (primera fila del material). Homologado al master M04-003, pero sus códigos SAP (1005140) no figuran en el stock SAP de este centro. Cruce por nomenclatura: una nomenclatura no informa dosis; similitud 0.78. El cruce SAP–Avain identificó 2 códigos SAP como posibles equivalentes del mismo ítem de Avain (1000066, 1000343). Se imputó al primero (lógica BUSCARV); requiere validación posterior. El material ocupa 17 filas en la hoja 1060 NQN (lote/almacén). La cantidad SAP y la física de esta vista son el total del material.</t>
        </is>
      </c>
    </row>
    <row r="91">
      <c r="A91" s="5" t="inlineStr">
        <is>
          <t>1000066</t>
        </is>
      </c>
      <c r="B91" s="5" t="inlineStr">
        <is>
          <t>ENALAPRIL MALEATO 10MG COMPRIMIDO</t>
        </is>
      </c>
      <c r="C91" s="5" t="inlineStr">
        <is>
          <t>946</t>
        </is>
      </c>
      <c r="D91" s="5" t="inlineStr">
        <is>
          <t>033</t>
        </is>
      </c>
      <c r="E91" s="5" t="inlineStr">
        <is>
          <t>ZMED</t>
        </is>
      </c>
      <c r="F91" s="5" t="inlineStr">
        <is>
          <t>1060</t>
        </is>
      </c>
      <c r="G91" s="5" t="inlineStr">
        <is>
          <t>6021</t>
        </is>
      </c>
      <c r="H91" s="5" t="inlineStr">
        <is>
          <t>C/U</t>
        </is>
      </c>
      <c r="I91" s="6" t="n">
        <v>1000</v>
      </c>
      <c r="J91" s="6" t="n">
        <v>0</v>
      </c>
      <c r="K91" s="5" t="inlineStr">
        <is>
          <t>ARS</t>
        </is>
      </c>
      <c r="L91" s="48" t="n">
        <v>0</v>
      </c>
      <c r="M91" s="48" t="n">
        <v>16283.07</v>
      </c>
      <c r="O91" s="11">
        <f>M91/SUM($M$2:$M$2023)</f>
        <v/>
      </c>
      <c r="P91" s="49">
        <f>IFERROR(M91/I91,0)</f>
        <v/>
      </c>
      <c r="Q91" s="50" t="n"/>
      <c r="R91" s="8">
        <f>I91-Q91</f>
        <v/>
      </c>
      <c r="S91" s="49">
        <f>$AK91*R91</f>
        <v/>
      </c>
      <c r="U91" s="39" t="inlineStr">
        <is>
          <t>Stock SAP</t>
        </is>
      </c>
      <c r="V91" s="39" t="inlineStr">
        <is>
          <t>Medicamentos</t>
        </is>
      </c>
      <c r="W91" s="39" t="inlineStr">
        <is>
          <t>Dentro del alcance</t>
        </is>
      </c>
      <c r="X91" s="42" t="inlineStr">
        <is>
          <t>Media</t>
        </is>
      </c>
      <c r="Y91" s="39" t="inlineStr">
        <is>
          <t>Homologado – confianza Media – pendiente de validación</t>
        </is>
      </c>
      <c r="Z91" s="38" t="inlineStr">
        <is>
          <t>Dar de baja en SAP</t>
        </is>
      </c>
      <c r="AA91" s="39" t="inlineStr">
        <is>
          <t>101</t>
        </is>
      </c>
      <c r="AB91" s="39" t="inlineStr">
        <is>
          <t>ENALAPRIL COMP</t>
        </is>
      </c>
      <c r="AC91" s="39" t="inlineStr">
        <is>
          <t>Cruce por nomenclatura SAP</t>
        </is>
      </c>
      <c r="AD91" s="39" t="inlineStr">
        <is>
          <t>Sí</t>
        </is>
      </c>
      <c r="AE91" s="39" t="inlineStr">
        <is>
          <t>1000066, 1000343</t>
        </is>
      </c>
      <c r="AF91" s="39" t="inlineStr">
        <is>
          <t>Sí</t>
        </is>
      </c>
      <c r="AG91" s="39" t="inlineStr">
        <is>
          <t>M04-003</t>
        </is>
      </c>
      <c r="AH91" s="51" t="n"/>
      <c r="AI91" s="51" t="n"/>
      <c r="AJ91" s="51" t="n"/>
      <c r="AK91" s="52" t="n">
        <v>16.2830661345496</v>
      </c>
      <c r="AL91" s="52" t="n"/>
      <c r="AM91" s="52" t="n"/>
      <c r="AN91" s="39" t="n"/>
      <c r="AO91" s="39" t="inlineStr">
        <is>
          <t>La cantidad física del material se imputó en la fila 28 (primera fila del material). Homologado al master M04-003, pero sus códigos SAP (1005140) no figuran en el stock SAP de este centro. Cruce por nomenclatura: una nomenclatura no informa dosis; similitud 0.78. El cruce SAP–Avain identificó 2 códigos SAP como posibles equivalentes del mismo ítem de Avain (1000066, 1000343). Se imputó al primero (lógica BUSCARV); requiere validación posterior. El material ocupa 17 filas en la hoja 1060 NQN (lote/almacén). La cantidad SAP y la física de esta vista son el total del material.</t>
        </is>
      </c>
    </row>
    <row r="92">
      <c r="A92" s="5" t="inlineStr">
        <is>
          <t>1000090</t>
        </is>
      </c>
      <c r="B92" s="5" t="inlineStr">
        <is>
          <t>LORAZEPAM COMPRIMIDO SUBLINGUAL 1GR</t>
        </is>
      </c>
      <c r="C92" s="5" t="inlineStr">
        <is>
          <t>14922</t>
        </is>
      </c>
      <c r="D92" s="5" t="inlineStr">
        <is>
          <t>033</t>
        </is>
      </c>
      <c r="E92" s="5" t="inlineStr">
        <is>
          <t>ZMED</t>
        </is>
      </c>
      <c r="F92" s="5" t="inlineStr">
        <is>
          <t>1060</t>
        </is>
      </c>
      <c r="G92" s="5" t="inlineStr">
        <is>
          <t>6021</t>
        </is>
      </c>
      <c r="H92" s="5" t="inlineStr">
        <is>
          <t>C/U</t>
        </is>
      </c>
      <c r="I92" s="6" t="n">
        <v>1000</v>
      </c>
      <c r="J92" s="6" t="n">
        <v>0</v>
      </c>
      <c r="K92" s="5" t="inlineStr">
        <is>
          <t>ARS</t>
        </is>
      </c>
      <c r="L92" s="48" t="n">
        <v>0</v>
      </c>
      <c r="M92" s="48" t="n">
        <v>98680.64</v>
      </c>
      <c r="O92" s="11">
        <f>M92/SUM($M$2:$M$2023)</f>
        <v/>
      </c>
      <c r="P92" s="49">
        <f>IFERROR(M92/I92,0)</f>
        <v/>
      </c>
      <c r="Q92" s="50" t="n">
        <v>200</v>
      </c>
      <c r="R92" s="8">
        <f>I92-Q92</f>
        <v/>
      </c>
      <c r="S92" s="49">
        <f>$AK92*R92</f>
        <v/>
      </c>
      <c r="U92" s="39" t="inlineStr">
        <is>
          <t>Stock SAP</t>
        </is>
      </c>
      <c r="V92" s="39" t="inlineStr">
        <is>
          <t>Medicamentos</t>
        </is>
      </c>
      <c r="W92" s="39" t="inlineStr">
        <is>
          <t>Dentro del alcance</t>
        </is>
      </c>
      <c r="X92" s="38" t="inlineStr">
        <is>
          <t>Baja</t>
        </is>
      </c>
      <c r="Y92" s="39" t="inlineStr">
        <is>
          <t>Homologado – confianza Baja – pendiente de validación</t>
        </is>
      </c>
      <c r="Z92" s="38" t="inlineStr">
        <is>
          <t>Dar de baja en SAP</t>
        </is>
      </c>
      <c r="AA92" s="39" t="inlineStr">
        <is>
          <t>329</t>
        </is>
      </c>
      <c r="AB92" s="39" t="inlineStr">
        <is>
          <t>LORAZEPAM SUBLINGUAL COMP</t>
        </is>
      </c>
      <c r="AC92" s="39" t="inlineStr">
        <is>
          <t>Homologación por código Avain (master M09-004)</t>
        </is>
      </c>
      <c r="AD92" s="39" t="inlineStr">
        <is>
          <t>No</t>
        </is>
      </c>
      <c r="AE92" s="39" t="n"/>
      <c r="AF92" s="39" t="inlineStr">
        <is>
          <t>Sí</t>
        </is>
      </c>
      <c r="AG92" s="39" t="inlineStr">
        <is>
          <t>M09-004</t>
        </is>
      </c>
      <c r="AH92" s="51" t="n">
        <v>3933</v>
      </c>
      <c r="AI92" s="51">
        <f>Q92</f>
        <v/>
      </c>
      <c r="AJ92" s="51">
        <f>$AH92-$AI92</f>
        <v/>
      </c>
      <c r="AK92" s="52" t="n">
        <v>98.6806381896771</v>
      </c>
      <c r="AL92" s="52">
        <f>$AJ92*$AK92</f>
        <v/>
      </c>
      <c r="AM92" s="52">
        <f>$AI92*$AK92</f>
        <v/>
      </c>
      <c r="AN92" s="39" t="n"/>
      <c r="AO92" s="39" t="inlineStr">
        <is>
          <t>La denominación del inventario («LORAZEPAM SUBLINGUAL COMP») difiere de la que registra el master para ese código («LORAZEPAMSUBLINGUALCOMP»). Nivel degradado a Baja hasta validar la equivalencia. Homologación: confianza base Media + confianza SAP Baja → Baja. El material ocupa 14 filas en la hoja 1060 NQN (lote/almacén). La cantidad SAP y la física de esta vista son el total del material.</t>
        </is>
      </c>
    </row>
    <row r="93">
      <c r="A93" s="5" t="inlineStr">
        <is>
          <t>1000094</t>
        </is>
      </c>
      <c r="B93" s="5" t="inlineStr">
        <is>
          <t>DEXAMETASONA INY 4MG/ML AMPOLLA</t>
        </is>
      </c>
      <c r="C93" s="5" t="inlineStr">
        <is>
          <t>30668</t>
        </is>
      </c>
      <c r="D93" s="5" t="inlineStr">
        <is>
          <t>033</t>
        </is>
      </c>
      <c r="E93" s="5" t="inlineStr">
        <is>
          <t>ZMED</t>
        </is>
      </c>
      <c r="F93" s="5" t="inlineStr">
        <is>
          <t>1060</t>
        </is>
      </c>
      <c r="G93" s="5" t="inlineStr">
        <is>
          <t>6021</t>
        </is>
      </c>
      <c r="H93" s="5" t="inlineStr">
        <is>
          <t>C/U</t>
        </is>
      </c>
      <c r="I93" s="6" t="n">
        <v>1000</v>
      </c>
      <c r="J93" s="6" t="n">
        <v>0</v>
      </c>
      <c r="K93" s="5" t="inlineStr">
        <is>
          <t>ARS</t>
        </is>
      </c>
      <c r="L93" s="48" t="n">
        <v>0</v>
      </c>
      <c r="M93" s="48" t="n">
        <v>330952.54</v>
      </c>
      <c r="O93" s="11">
        <f>M93/SUM($M$2:$M$2023)</f>
        <v/>
      </c>
      <c r="P93" s="49">
        <f>IFERROR(M93/I93,0)</f>
        <v/>
      </c>
      <c r="Q93" s="50" t="n">
        <v>193</v>
      </c>
      <c r="R93" s="8">
        <f>I93-Q93</f>
        <v/>
      </c>
      <c r="S93" s="49">
        <f>$AK93*R93</f>
        <v/>
      </c>
      <c r="U93" s="39" t="inlineStr">
        <is>
          <t>Stock SAP</t>
        </is>
      </c>
      <c r="V93" s="39" t="inlineStr">
        <is>
          <t>Medicamentos</t>
        </is>
      </c>
      <c r="W93" s="39" t="inlineStr">
        <is>
          <t>Dentro del alcance</t>
        </is>
      </c>
      <c r="X93" s="42" t="inlineStr">
        <is>
          <t>Media</t>
        </is>
      </c>
      <c r="Y93" s="39" t="inlineStr">
        <is>
          <t>Homologado – confianza Media – pendiente de validación</t>
        </is>
      </c>
      <c r="Z93" s="38" t="inlineStr">
        <is>
          <t>Dar de baja en SAP</t>
        </is>
      </c>
      <c r="AA93" s="39" t="inlineStr">
        <is>
          <t>73</t>
        </is>
      </c>
      <c r="AB93" s="39" t="inlineStr">
        <is>
          <t>DEXAMETASONA AMP</t>
        </is>
      </c>
      <c r="AC93" s="39" t="inlineStr">
        <is>
          <t>Cruce por nomenclatura SAP</t>
        </is>
      </c>
      <c r="AD93" s="39" t="inlineStr">
        <is>
          <t>Sí</t>
        </is>
      </c>
      <c r="AE93" s="39" t="inlineStr">
        <is>
          <t>1000094, 1000478</t>
        </is>
      </c>
      <c r="AF93" s="39" t="inlineStr">
        <is>
          <t>No</t>
        </is>
      </c>
      <c r="AG93" s="39" t="n"/>
      <c r="AH93" s="51" t="n">
        <v>6527</v>
      </c>
      <c r="AI93" s="51">
        <f>Q93</f>
        <v/>
      </c>
      <c r="AJ93" s="51">
        <f>$AH93-$AI93</f>
        <v/>
      </c>
      <c r="AK93" s="52" t="n">
        <v>330.9525386854604</v>
      </c>
      <c r="AL93" s="52">
        <f>$AJ93*$AK93</f>
        <v/>
      </c>
      <c r="AM93" s="52">
        <f>$AI93*$AK93</f>
        <v/>
      </c>
      <c r="AN93" s="39" t="n"/>
      <c r="AO93" s="39" t="inlineStr">
        <is>
          <t>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94">
      <c r="A94" s="5" t="inlineStr">
        <is>
          <t>1000124</t>
        </is>
      </c>
      <c r="B94" s="5" t="inlineStr">
        <is>
          <t>IBUPROFENO COMP 600MG</t>
        </is>
      </c>
      <c r="C94" s="5" t="inlineStr">
        <is>
          <t>053411</t>
        </is>
      </c>
      <c r="D94" s="5" t="inlineStr">
        <is>
          <t>033</t>
        </is>
      </c>
      <c r="E94" s="5" t="inlineStr">
        <is>
          <t>ZMED</t>
        </is>
      </c>
      <c r="F94" s="5" t="inlineStr">
        <is>
          <t>1060</t>
        </is>
      </c>
      <c r="G94" s="5" t="inlineStr">
        <is>
          <t>6021</t>
        </is>
      </c>
      <c r="H94" s="5" t="inlineStr">
        <is>
          <t>C/U</t>
        </is>
      </c>
      <c r="I94" s="6" t="n">
        <v>1000</v>
      </c>
      <c r="J94" s="6" t="n">
        <v>0</v>
      </c>
      <c r="K94" s="5" t="inlineStr">
        <is>
          <t>ARS</t>
        </is>
      </c>
      <c r="L94" s="48" t="n">
        <v>0</v>
      </c>
      <c r="M94" s="48" t="n">
        <v>148221.98</v>
      </c>
      <c r="O94" s="11">
        <f>M94/SUM($M$2:$M$2023)</f>
        <v/>
      </c>
      <c r="P94" s="49">
        <f>IFERROR(M94/I94,0)</f>
        <v/>
      </c>
      <c r="Q94" s="50" t="n"/>
      <c r="R94" s="8">
        <f>I94-Q94</f>
        <v/>
      </c>
      <c r="S94" s="49">
        <f>$AK94*R94</f>
        <v/>
      </c>
      <c r="U94" s="39" t="inlineStr">
        <is>
          <t>Stock SAP</t>
        </is>
      </c>
      <c r="V94" s="39" t="inlineStr">
        <is>
          <t>Medicamentos</t>
        </is>
      </c>
      <c r="W94" s="39" t="inlineStr">
        <is>
          <t>Dentro del alcance</t>
        </is>
      </c>
      <c r="X94" s="42" t="inlineStr">
        <is>
          <t>Media</t>
        </is>
      </c>
      <c r="Y94" s="39" t="inlineStr">
        <is>
          <t>Homologado – confianza Media – pendiente de validación</t>
        </is>
      </c>
      <c r="Z94" s="38" t="inlineStr">
        <is>
          <t>Dar de baja en SAP</t>
        </is>
      </c>
      <c r="AA94" s="39" t="inlineStr">
        <is>
          <t>396</t>
        </is>
      </c>
      <c r="AB94" s="39" t="inlineStr">
        <is>
          <t>IBUPROFENO 600MG COMP RECUBIERTOS</t>
        </is>
      </c>
      <c r="AC94" s="39" t="inlineStr">
        <is>
          <t>Homologación por código Avain (master M01-005)</t>
        </is>
      </c>
      <c r="AD94" s="39" t="inlineStr">
        <is>
          <t>No</t>
        </is>
      </c>
      <c r="AE94" s="39" t="n"/>
      <c r="AF94" s="39" t="inlineStr">
        <is>
          <t>Sí</t>
        </is>
      </c>
      <c r="AG94" s="39" t="inlineStr">
        <is>
          <t>M01-005</t>
        </is>
      </c>
      <c r="AH94" s="51" t="n"/>
      <c r="AI94" s="51" t="n"/>
      <c r="AJ94" s="51" t="n"/>
      <c r="AK94" s="52" t="n">
        <v>148.2219789522919</v>
      </c>
      <c r="AL94" s="52" t="n"/>
      <c r="AM94" s="52" t="n"/>
      <c r="AN94" s="39" t="n"/>
      <c r="AO94"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95">
      <c r="A95" s="5" t="inlineStr">
        <is>
          <t>1000124</t>
        </is>
      </c>
      <c r="B95" s="5" t="inlineStr">
        <is>
          <t>IBUPROFENO COMP 600MG</t>
        </is>
      </c>
      <c r="C95" s="5" t="inlineStr">
        <is>
          <t>102846</t>
        </is>
      </c>
      <c r="D95" s="5" t="inlineStr">
        <is>
          <t>033</t>
        </is>
      </c>
      <c r="E95" s="5" t="inlineStr">
        <is>
          <t>ZMED</t>
        </is>
      </c>
      <c r="F95" s="5" t="inlineStr">
        <is>
          <t>1060</t>
        </is>
      </c>
      <c r="G95" s="5" t="inlineStr">
        <is>
          <t>6021</t>
        </is>
      </c>
      <c r="H95" s="5" t="inlineStr">
        <is>
          <t>C/U</t>
        </is>
      </c>
      <c r="I95" s="6" t="n">
        <v>1000</v>
      </c>
      <c r="J95" s="6" t="n">
        <v>0</v>
      </c>
      <c r="K95" s="5" t="inlineStr">
        <is>
          <t>ARS</t>
        </is>
      </c>
      <c r="L95" s="48" t="n">
        <v>0</v>
      </c>
      <c r="M95" s="48" t="n">
        <v>148221.98</v>
      </c>
      <c r="O95" s="11">
        <f>M95/SUM($M$2:$M$2023)</f>
        <v/>
      </c>
      <c r="P95" s="49">
        <f>IFERROR(M95/I95,0)</f>
        <v/>
      </c>
      <c r="Q95" s="50" t="n"/>
      <c r="R95" s="8">
        <f>I95-Q95</f>
        <v/>
      </c>
      <c r="S95" s="49">
        <f>$AK95*R95</f>
        <v/>
      </c>
      <c r="U95" s="39" t="inlineStr">
        <is>
          <t>Stock SAP</t>
        </is>
      </c>
      <c r="V95" s="39" t="inlineStr">
        <is>
          <t>Medicamentos</t>
        </is>
      </c>
      <c r="W95" s="39" t="inlineStr">
        <is>
          <t>Dentro del alcance</t>
        </is>
      </c>
      <c r="X95" s="42" t="inlineStr">
        <is>
          <t>Media</t>
        </is>
      </c>
      <c r="Y95" s="39" t="inlineStr">
        <is>
          <t>Homologado – confianza Media – pendiente de validación</t>
        </is>
      </c>
      <c r="Z95" s="38" t="inlineStr">
        <is>
          <t>Dar de baja en SAP</t>
        </is>
      </c>
      <c r="AA95" s="39" t="inlineStr">
        <is>
          <t>396</t>
        </is>
      </c>
      <c r="AB95" s="39" t="inlineStr">
        <is>
          <t>IBUPROFENO 600MG COMP RECUBIERTOS</t>
        </is>
      </c>
      <c r="AC95" s="39" t="inlineStr">
        <is>
          <t>Homologación por código Avain (master M01-005)</t>
        </is>
      </c>
      <c r="AD95" s="39" t="inlineStr">
        <is>
          <t>No</t>
        </is>
      </c>
      <c r="AE95" s="39" t="n"/>
      <c r="AF95" s="39" t="inlineStr">
        <is>
          <t>Sí</t>
        </is>
      </c>
      <c r="AG95" s="39" t="inlineStr">
        <is>
          <t>M01-005</t>
        </is>
      </c>
      <c r="AH95" s="51" t="n"/>
      <c r="AI95" s="51" t="n"/>
      <c r="AJ95" s="51" t="n"/>
      <c r="AK95" s="52" t="n">
        <v>148.2219789522919</v>
      </c>
      <c r="AL95" s="52" t="n"/>
      <c r="AM95" s="52" t="n"/>
      <c r="AN95" s="39" t="n"/>
      <c r="AO95"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96">
      <c r="A96" s="5" t="inlineStr">
        <is>
          <t>1000124</t>
        </is>
      </c>
      <c r="B96" s="5" t="inlineStr">
        <is>
          <t>IBUPROFENO COMP 600MG</t>
        </is>
      </c>
      <c r="C96" s="5" t="inlineStr">
        <is>
          <t>1A75424</t>
        </is>
      </c>
      <c r="D96" s="5" t="inlineStr">
        <is>
          <t>033</t>
        </is>
      </c>
      <c r="E96" s="5" t="inlineStr">
        <is>
          <t>ZMED</t>
        </is>
      </c>
      <c r="F96" s="5" t="inlineStr">
        <is>
          <t>1060</t>
        </is>
      </c>
      <c r="G96" s="5" t="inlineStr">
        <is>
          <t>6021</t>
        </is>
      </c>
      <c r="H96" s="5" t="inlineStr">
        <is>
          <t>C/U</t>
        </is>
      </c>
      <c r="I96" s="6" t="n">
        <v>1000</v>
      </c>
      <c r="J96" s="6" t="n">
        <v>0</v>
      </c>
      <c r="K96" s="5" t="inlineStr">
        <is>
          <t>ARS</t>
        </is>
      </c>
      <c r="L96" s="48" t="n">
        <v>0</v>
      </c>
      <c r="M96" s="48" t="n">
        <v>148221.98</v>
      </c>
      <c r="O96" s="11">
        <f>M96/SUM($M$2:$M$2023)</f>
        <v/>
      </c>
      <c r="P96" s="49">
        <f>IFERROR(M96/I96,0)</f>
        <v/>
      </c>
      <c r="Q96" s="50" t="n"/>
      <c r="R96" s="8">
        <f>I96-Q96</f>
        <v/>
      </c>
      <c r="S96" s="49">
        <f>$AK96*R96</f>
        <v/>
      </c>
      <c r="U96" s="39" t="inlineStr">
        <is>
          <t>Stock SAP</t>
        </is>
      </c>
      <c r="V96" s="39" t="inlineStr">
        <is>
          <t>Medicamentos</t>
        </is>
      </c>
      <c r="W96" s="39" t="inlineStr">
        <is>
          <t>Dentro del alcance</t>
        </is>
      </c>
      <c r="X96" s="42" t="inlineStr">
        <is>
          <t>Media</t>
        </is>
      </c>
      <c r="Y96" s="39" t="inlineStr">
        <is>
          <t>Homologado – confianza Media – pendiente de validación</t>
        </is>
      </c>
      <c r="Z96" s="38" t="inlineStr">
        <is>
          <t>Dar de baja en SAP</t>
        </is>
      </c>
      <c r="AA96" s="39" t="inlineStr">
        <is>
          <t>396</t>
        </is>
      </c>
      <c r="AB96" s="39" t="inlineStr">
        <is>
          <t>IBUPROFENO 600MG COMP RECUBIERTOS</t>
        </is>
      </c>
      <c r="AC96" s="39" t="inlineStr">
        <is>
          <t>Homologación por código Avain (master M01-005)</t>
        </is>
      </c>
      <c r="AD96" s="39" t="inlineStr">
        <is>
          <t>No</t>
        </is>
      </c>
      <c r="AE96" s="39" t="n"/>
      <c r="AF96" s="39" t="inlineStr">
        <is>
          <t>Sí</t>
        </is>
      </c>
      <c r="AG96" s="39" t="inlineStr">
        <is>
          <t>M01-005</t>
        </is>
      </c>
      <c r="AH96" s="51" t="n"/>
      <c r="AI96" s="51" t="n"/>
      <c r="AJ96" s="51" t="n"/>
      <c r="AK96" s="52" t="n">
        <v>148.2219789522919</v>
      </c>
      <c r="AL96" s="52" t="n"/>
      <c r="AM96" s="52" t="n"/>
      <c r="AN96" s="39" t="n"/>
      <c r="AO96"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97">
      <c r="A97" s="5" t="inlineStr">
        <is>
          <t>1000124</t>
        </is>
      </c>
      <c r="B97" s="5" t="inlineStr">
        <is>
          <t>IBUPROFENO COMP 600MG</t>
        </is>
      </c>
      <c r="C97" s="5" t="inlineStr">
        <is>
          <t>IG905</t>
        </is>
      </c>
      <c r="D97" s="5" t="inlineStr">
        <is>
          <t>033</t>
        </is>
      </c>
      <c r="E97" s="5" t="inlineStr">
        <is>
          <t>ZMED</t>
        </is>
      </c>
      <c r="F97" s="5" t="inlineStr">
        <is>
          <t>1060</t>
        </is>
      </c>
      <c r="G97" s="5" t="inlineStr">
        <is>
          <t>6021</t>
        </is>
      </c>
      <c r="H97" s="5" t="inlineStr">
        <is>
          <t>C/U</t>
        </is>
      </c>
      <c r="I97" s="6" t="n">
        <v>1000</v>
      </c>
      <c r="J97" s="6" t="n">
        <v>0</v>
      </c>
      <c r="K97" s="5" t="inlineStr">
        <is>
          <t>ARS</t>
        </is>
      </c>
      <c r="L97" s="48" t="n">
        <v>0</v>
      </c>
      <c r="M97" s="48" t="n">
        <v>148221.98</v>
      </c>
      <c r="O97" s="11">
        <f>M97/SUM($M$2:$M$2023)</f>
        <v/>
      </c>
      <c r="P97" s="49">
        <f>IFERROR(M97/I97,0)</f>
        <v/>
      </c>
      <c r="Q97" s="50" t="n"/>
      <c r="R97" s="8">
        <f>I97-Q97</f>
        <v/>
      </c>
      <c r="S97" s="49">
        <f>$AK97*R97</f>
        <v/>
      </c>
      <c r="U97" s="39" t="inlineStr">
        <is>
          <t>Stock SAP</t>
        </is>
      </c>
      <c r="V97" s="39" t="inlineStr">
        <is>
          <t>Medicamentos</t>
        </is>
      </c>
      <c r="W97" s="39" t="inlineStr">
        <is>
          <t>Dentro del alcance</t>
        </is>
      </c>
      <c r="X97" s="42" t="inlineStr">
        <is>
          <t>Media</t>
        </is>
      </c>
      <c r="Y97" s="39" t="inlineStr">
        <is>
          <t>Homologado – confianza Media – pendiente de validación</t>
        </is>
      </c>
      <c r="Z97" s="38" t="inlineStr">
        <is>
          <t>Dar de baja en SAP</t>
        </is>
      </c>
      <c r="AA97" s="39" t="inlineStr">
        <is>
          <t>396</t>
        </is>
      </c>
      <c r="AB97" s="39" t="inlineStr">
        <is>
          <t>IBUPROFENO 600MG COMP RECUBIERTOS</t>
        </is>
      </c>
      <c r="AC97" s="39" t="inlineStr">
        <is>
          <t>Homologación por código Avain (master M01-005)</t>
        </is>
      </c>
      <c r="AD97" s="39" t="inlineStr">
        <is>
          <t>No</t>
        </is>
      </c>
      <c r="AE97" s="39" t="n"/>
      <c r="AF97" s="39" t="inlineStr">
        <is>
          <t>Sí</t>
        </is>
      </c>
      <c r="AG97" s="39" t="inlineStr">
        <is>
          <t>M01-005</t>
        </is>
      </c>
      <c r="AH97" s="51" t="n"/>
      <c r="AI97" s="51" t="n"/>
      <c r="AJ97" s="51" t="n"/>
      <c r="AK97" s="52" t="n">
        <v>148.2219789522919</v>
      </c>
      <c r="AL97" s="52" t="n"/>
      <c r="AM97" s="52" t="n"/>
      <c r="AN97" s="39" t="n"/>
      <c r="AO97"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98">
      <c r="A98" s="5" t="inlineStr">
        <is>
          <t>1000125</t>
        </is>
      </c>
      <c r="B98" s="5" t="inlineStr">
        <is>
          <t>DICLOFENAC 75 MG COMPRIMIDOS</t>
        </is>
      </c>
      <c r="C98" s="5" t="inlineStr">
        <is>
          <t>3002</t>
        </is>
      </c>
      <c r="D98" s="5" t="inlineStr">
        <is>
          <t>033</t>
        </is>
      </c>
      <c r="E98" s="5" t="inlineStr">
        <is>
          <t>ZMED</t>
        </is>
      </c>
      <c r="F98" s="5" t="inlineStr">
        <is>
          <t>1060</t>
        </is>
      </c>
      <c r="G98" s="5" t="inlineStr">
        <is>
          <t>6021</t>
        </is>
      </c>
      <c r="H98" s="5" t="inlineStr">
        <is>
          <t>C/U</t>
        </is>
      </c>
      <c r="I98" s="6" t="n">
        <v>1000</v>
      </c>
      <c r="J98" s="6" t="n">
        <v>0</v>
      </c>
      <c r="K98" s="5" t="inlineStr">
        <is>
          <t>ARS</t>
        </is>
      </c>
      <c r="L98" s="48" t="n">
        <v>0</v>
      </c>
      <c r="M98" s="48" t="n">
        <v>59007.8</v>
      </c>
      <c r="O98" s="11">
        <f>M98/SUM($M$2:$M$2023)</f>
        <v/>
      </c>
      <c r="P98" s="49">
        <f>IFERROR(M98/I98,0)</f>
        <v/>
      </c>
      <c r="Q98" s="50" t="n"/>
      <c r="R98" s="8">
        <f>I98-Q98</f>
        <v/>
      </c>
      <c r="S98" s="49">
        <f>$AK98*R98</f>
        <v/>
      </c>
      <c r="U98" s="39" t="inlineStr">
        <is>
          <t>Stock SAP</t>
        </is>
      </c>
      <c r="V98" s="39" t="inlineStr">
        <is>
          <t>Medicamentos</t>
        </is>
      </c>
      <c r="W98" s="39" t="inlineStr">
        <is>
          <t>Dentro del alcance</t>
        </is>
      </c>
      <c r="X98" s="37" t="inlineStr">
        <is>
          <t>Alta</t>
        </is>
      </c>
      <c r="Y98" s="39" t="inlineStr">
        <is>
          <t>Homologado – confianza Alta</t>
        </is>
      </c>
      <c r="Z98" s="38" t="inlineStr">
        <is>
          <t>Dar de baja en SAP</t>
        </is>
      </c>
      <c r="AA98" s="39" t="inlineStr">
        <is>
          <t>83</t>
        </is>
      </c>
      <c r="AB98" s="39" t="inlineStr">
        <is>
          <t>DICLOFENAC 75 COMP</t>
        </is>
      </c>
      <c r="AC98" s="39" t="inlineStr">
        <is>
          <t>Homologación por código Avain (master M01-002)</t>
        </is>
      </c>
      <c r="AD98" s="39" t="inlineStr">
        <is>
          <t>No</t>
        </is>
      </c>
      <c r="AE98" s="39" t="n"/>
      <c r="AF98" s="39" t="inlineStr">
        <is>
          <t>Sí</t>
        </is>
      </c>
      <c r="AG98" s="39" t="inlineStr">
        <is>
          <t>M01-002</t>
        </is>
      </c>
      <c r="AH98" s="51" t="n"/>
      <c r="AI98" s="51" t="n"/>
      <c r="AJ98" s="51" t="n"/>
      <c r="AK98" s="52" t="n">
        <v>59.00779899954525</v>
      </c>
      <c r="AL98" s="52" t="n"/>
      <c r="AM98" s="52" t="n"/>
      <c r="AN98" s="41" t="inlineStr">
        <is>
          <t>Valorización a validar: relación de cantidades 1,222 a 1 entre SAP y el recuento físico. Sugiere distinta unidad de medida (SAP por caja o envase y el recuento por unidad). La diferencia económica de esta fila no debe tomarse como definitiva.</t>
        </is>
      </c>
      <c r="AO98" s="39" t="inlineStr">
        <is>
          <t>La cantidad física del material se imputó en la fila 56 (primera fila del material). Homologación: confianza base Alta + confianza SAP Alta → Alta. El material ocupa 16 filas en la hoja 1060 NQN (lote/almacén). La cantidad SAP y la física de esta vista son el total del material.</t>
        </is>
      </c>
    </row>
    <row r="99">
      <c r="A99" s="5" t="inlineStr">
        <is>
          <t>1000125</t>
        </is>
      </c>
      <c r="B99" s="5" t="inlineStr">
        <is>
          <t>DICLOFENAC 75 MG COMPRIMIDOS</t>
        </is>
      </c>
      <c r="C99" s="5" t="inlineStr">
        <is>
          <t>514</t>
        </is>
      </c>
      <c r="D99" s="5" t="inlineStr">
        <is>
          <t>033</t>
        </is>
      </c>
      <c r="E99" s="5" t="inlineStr">
        <is>
          <t>ZMED</t>
        </is>
      </c>
      <c r="F99" s="5" t="inlineStr">
        <is>
          <t>1060</t>
        </is>
      </c>
      <c r="G99" s="5" t="inlineStr">
        <is>
          <t>6021</t>
        </is>
      </c>
      <c r="H99" s="5" t="inlineStr">
        <is>
          <t>C/U</t>
        </is>
      </c>
      <c r="I99" s="6" t="n">
        <v>1000</v>
      </c>
      <c r="J99" s="6" t="n">
        <v>0</v>
      </c>
      <c r="K99" s="5" t="inlineStr">
        <is>
          <t>ARS</t>
        </is>
      </c>
      <c r="L99" s="48" t="n">
        <v>0</v>
      </c>
      <c r="M99" s="48" t="n">
        <v>59007.8</v>
      </c>
      <c r="O99" s="11">
        <f>M99/SUM($M$2:$M$2023)</f>
        <v/>
      </c>
      <c r="P99" s="49">
        <f>IFERROR(M99/I99,0)</f>
        <v/>
      </c>
      <c r="Q99" s="50" t="n"/>
      <c r="R99" s="8">
        <f>I99-Q99</f>
        <v/>
      </c>
      <c r="S99" s="49">
        <f>$AK99*R99</f>
        <v/>
      </c>
      <c r="U99" s="39" t="inlineStr">
        <is>
          <t>Stock SAP</t>
        </is>
      </c>
      <c r="V99" s="39" t="inlineStr">
        <is>
          <t>Medicamentos</t>
        </is>
      </c>
      <c r="W99" s="39" t="inlineStr">
        <is>
          <t>Dentro del alcance</t>
        </is>
      </c>
      <c r="X99" s="37" t="inlineStr">
        <is>
          <t>Alta</t>
        </is>
      </c>
      <c r="Y99" s="39" t="inlineStr">
        <is>
          <t>Homologado – confianza Alta</t>
        </is>
      </c>
      <c r="Z99" s="38" t="inlineStr">
        <is>
          <t>Dar de baja en SAP</t>
        </is>
      </c>
      <c r="AA99" s="39" t="inlineStr">
        <is>
          <t>83</t>
        </is>
      </c>
      <c r="AB99" s="39" t="inlineStr">
        <is>
          <t>DICLOFENAC 75 COMP</t>
        </is>
      </c>
      <c r="AC99" s="39" t="inlineStr">
        <is>
          <t>Homologación por código Avain (master M01-002)</t>
        </is>
      </c>
      <c r="AD99" s="39" t="inlineStr">
        <is>
          <t>No</t>
        </is>
      </c>
      <c r="AE99" s="39" t="n"/>
      <c r="AF99" s="39" t="inlineStr">
        <is>
          <t>Sí</t>
        </is>
      </c>
      <c r="AG99" s="39" t="inlineStr">
        <is>
          <t>M01-002</t>
        </is>
      </c>
      <c r="AH99" s="51" t="n"/>
      <c r="AI99" s="51" t="n"/>
      <c r="AJ99" s="51" t="n"/>
      <c r="AK99" s="52" t="n">
        <v>59.00779899954525</v>
      </c>
      <c r="AL99" s="52" t="n"/>
      <c r="AM99" s="52" t="n"/>
      <c r="AN99" s="41" t="inlineStr">
        <is>
          <t>Valorización a validar: relación de cantidades 1,222 a 1 entre SAP y el recuento físico. Sugiere distinta unidad de medida (SAP por caja o envase y el recuento por unidad). La diferencia económica de esta fila no debe tomarse como definitiva.</t>
        </is>
      </c>
      <c r="AO99" s="39" t="inlineStr">
        <is>
          <t>La cantidad física del material se imputó en la fila 56 (primera fila del material). Homologación: confianza base Alta + confianza SAP Alta → Alta. El material ocupa 16 filas en la hoja 1060 NQN (lote/almacén). La cantidad SAP y la física de esta vista son el total del material.</t>
        </is>
      </c>
    </row>
    <row r="100">
      <c r="A100" s="5" t="inlineStr">
        <is>
          <t>1000125</t>
        </is>
      </c>
      <c r="B100" s="5" t="inlineStr">
        <is>
          <t>DICLOFENAC 75 MG COMPRIMIDOS</t>
        </is>
      </c>
      <c r="C100" s="5" t="inlineStr">
        <is>
          <t>6421</t>
        </is>
      </c>
      <c r="D100" s="5" t="inlineStr">
        <is>
          <t>033</t>
        </is>
      </c>
      <c r="E100" s="5" t="inlineStr">
        <is>
          <t>ZMED</t>
        </is>
      </c>
      <c r="F100" s="5" t="inlineStr">
        <is>
          <t>1060</t>
        </is>
      </c>
      <c r="G100" s="5" t="inlineStr">
        <is>
          <t>6021</t>
        </is>
      </c>
      <c r="H100" s="5" t="inlineStr">
        <is>
          <t>C/U</t>
        </is>
      </c>
      <c r="I100" s="6" t="n">
        <v>1000</v>
      </c>
      <c r="J100" s="6" t="n">
        <v>0</v>
      </c>
      <c r="K100" s="5" t="inlineStr">
        <is>
          <t>ARS</t>
        </is>
      </c>
      <c r="L100" s="48" t="n">
        <v>0</v>
      </c>
      <c r="M100" s="48" t="n">
        <v>59007.8</v>
      </c>
      <c r="O100" s="11">
        <f>M100/SUM($M$2:$M$2023)</f>
        <v/>
      </c>
      <c r="P100" s="49">
        <f>IFERROR(M100/I100,0)</f>
        <v/>
      </c>
      <c r="Q100" s="50" t="n"/>
      <c r="R100" s="8">
        <f>I100-Q100</f>
        <v/>
      </c>
      <c r="S100" s="49">
        <f>$AK100*R100</f>
        <v/>
      </c>
      <c r="U100" s="39" t="inlineStr">
        <is>
          <t>Stock SAP</t>
        </is>
      </c>
      <c r="V100" s="39" t="inlineStr">
        <is>
          <t>Medicamentos</t>
        </is>
      </c>
      <c r="W100" s="39" t="inlineStr">
        <is>
          <t>Dentro del alcance</t>
        </is>
      </c>
      <c r="X100" s="37" t="inlineStr">
        <is>
          <t>Alta</t>
        </is>
      </c>
      <c r="Y100" s="39" t="inlineStr">
        <is>
          <t>Homologado – confianza Alta</t>
        </is>
      </c>
      <c r="Z100" s="38" t="inlineStr">
        <is>
          <t>Dar de baja en SAP</t>
        </is>
      </c>
      <c r="AA100" s="39" t="inlineStr">
        <is>
          <t>83</t>
        </is>
      </c>
      <c r="AB100" s="39" t="inlineStr">
        <is>
          <t>DICLOFENAC 75 COMP</t>
        </is>
      </c>
      <c r="AC100" s="39" t="inlineStr">
        <is>
          <t>Homologación por código Avain (master M01-002)</t>
        </is>
      </c>
      <c r="AD100" s="39" t="inlineStr">
        <is>
          <t>No</t>
        </is>
      </c>
      <c r="AE100" s="39" t="n"/>
      <c r="AF100" s="39" t="inlineStr">
        <is>
          <t>Sí</t>
        </is>
      </c>
      <c r="AG100" s="39" t="inlineStr">
        <is>
          <t>M01-002</t>
        </is>
      </c>
      <c r="AH100" s="51" t="n"/>
      <c r="AI100" s="51" t="n"/>
      <c r="AJ100" s="51" t="n"/>
      <c r="AK100" s="52" t="n">
        <v>59.00779899954525</v>
      </c>
      <c r="AL100" s="52" t="n"/>
      <c r="AM100" s="52" t="n"/>
      <c r="AN100" s="41" t="inlineStr">
        <is>
          <t>Valorización a validar: relación de cantidades 1,222 a 1 entre SAP y el recuento físico. Sugiere distinta unidad de medida (SAP por caja o envase y el recuento por unidad). La diferencia económica de esta fila no debe tomarse como definitiva.</t>
        </is>
      </c>
      <c r="AO100" s="39" t="inlineStr">
        <is>
          <t>La cantidad física del material se imputó en la fila 56 (primera fila del material). Homologación: confianza base Alta + confianza SAP Alta → Alta. El material ocupa 16 filas en la hoja 1060 NQN (lote/almacén). La cantidad SAP y la física de esta vista son el total del material.</t>
        </is>
      </c>
    </row>
    <row r="101">
      <c r="A101" s="5" t="inlineStr">
        <is>
          <t>1000136</t>
        </is>
      </c>
      <c r="B101" s="5" t="inlineStr">
        <is>
          <t>ASPIRINA DE 100 MG</t>
        </is>
      </c>
      <c r="C101" s="5" t="inlineStr">
        <is>
          <t>ABCRB6</t>
        </is>
      </c>
      <c r="D101" s="5" t="inlineStr">
        <is>
          <t>033</t>
        </is>
      </c>
      <c r="E101" s="5" t="inlineStr">
        <is>
          <t>ZMED</t>
        </is>
      </c>
      <c r="F101" s="5" t="inlineStr">
        <is>
          <t>1060</t>
        </is>
      </c>
      <c r="G101" s="5" t="inlineStr">
        <is>
          <t>6021</t>
        </is>
      </c>
      <c r="H101" s="5" t="inlineStr">
        <is>
          <t>C/U</t>
        </is>
      </c>
      <c r="I101" s="6" t="n">
        <v>1000</v>
      </c>
      <c r="J101" s="6" t="n">
        <v>0</v>
      </c>
      <c r="K101" s="5" t="inlineStr">
        <is>
          <t>ARS</t>
        </is>
      </c>
      <c r="L101" s="48" t="n">
        <v>0</v>
      </c>
      <c r="M101" s="48" t="n">
        <v>121056.55</v>
      </c>
      <c r="O101" s="11">
        <f>M101/SUM($M$2:$M$2023)</f>
        <v/>
      </c>
      <c r="P101" s="49">
        <f>IFERROR(M101/I101,0)</f>
        <v/>
      </c>
      <c r="Q101" s="50" t="n"/>
      <c r="R101" s="8">
        <f>I101-Q101</f>
        <v/>
      </c>
      <c r="S101" s="49">
        <f>$AK101*R101</f>
        <v/>
      </c>
      <c r="U101" s="39" t="inlineStr">
        <is>
          <t>Stock SAP</t>
        </is>
      </c>
      <c r="V101" s="39" t="inlineStr">
        <is>
          <t>Medicamentos</t>
        </is>
      </c>
      <c r="W101" s="39" t="inlineStr">
        <is>
          <t>Dentro del alcance</t>
        </is>
      </c>
      <c r="X101" s="37" t="inlineStr">
        <is>
          <t>Alta</t>
        </is>
      </c>
      <c r="Y101" s="39" t="inlineStr">
        <is>
          <t>Homologado – confianza Alta</t>
        </is>
      </c>
      <c r="Z101" s="38" t="inlineStr">
        <is>
          <t>Dar de baja en SAP</t>
        </is>
      </c>
      <c r="AA101" s="39" t="inlineStr">
        <is>
          <t>23</t>
        </is>
      </c>
      <c r="AB101" s="39" t="inlineStr">
        <is>
          <t>ASPIRINA</t>
        </is>
      </c>
      <c r="AC101" s="39" t="inlineStr">
        <is>
          <t>Homologación por código Avain (master M01-001)</t>
        </is>
      </c>
      <c r="AD101" s="39" t="inlineStr">
        <is>
          <t>No</t>
        </is>
      </c>
      <c r="AE101" s="39" t="n"/>
      <c r="AF101" s="39" t="inlineStr">
        <is>
          <t>Sí</t>
        </is>
      </c>
      <c r="AG101" s="39" t="inlineStr">
        <is>
          <t>M01-001</t>
        </is>
      </c>
      <c r="AH101" s="51" t="n"/>
      <c r="AI101" s="51" t="n"/>
      <c r="AJ101" s="51" t="n"/>
      <c r="AK101" s="52" t="n">
        <v>121.0565531914893</v>
      </c>
      <c r="AL101" s="52" t="n"/>
      <c r="AM101" s="52" t="n"/>
      <c r="AN101" s="39" t="n"/>
      <c r="AO101" s="39" t="inlineStr">
        <is>
          <t>La cantidad física del material se imputó en la fila 60 (primera fila del material). Homologación: confianza base Alta + confianza SAP Alta → Alta. Otros códigos SAP del master no están en el stock de este centro: 1001237, 1000802. El material ocupa 16 filas en la hoja 1060 NQN (lote/almacén). La cantidad SAP y la física de esta vista son el total del material.</t>
        </is>
      </c>
    </row>
    <row r="102">
      <c r="A102" s="5" t="inlineStr">
        <is>
          <t>1000144</t>
        </is>
      </c>
      <c r="B102" s="5" t="inlineStr">
        <is>
          <t>LORATADINA 10 MG COMP</t>
        </is>
      </c>
      <c r="C102" s="5" t="inlineStr">
        <is>
          <t>106</t>
        </is>
      </c>
      <c r="D102" s="5" t="inlineStr">
        <is>
          <t>033</t>
        </is>
      </c>
      <c r="E102" s="5" t="inlineStr">
        <is>
          <t>ZMED</t>
        </is>
      </c>
      <c r="F102" s="5" t="inlineStr">
        <is>
          <t>1060</t>
        </is>
      </c>
      <c r="G102" s="5" t="inlineStr">
        <is>
          <t>6021</t>
        </is>
      </c>
      <c r="H102" s="5" t="inlineStr">
        <is>
          <t>C/U</t>
        </is>
      </c>
      <c r="I102" s="6" t="n">
        <v>1000</v>
      </c>
      <c r="J102" s="6" t="n">
        <v>0</v>
      </c>
      <c r="K102" s="5" t="inlineStr">
        <is>
          <t>ARS</t>
        </is>
      </c>
      <c r="L102" s="48" t="n">
        <v>0</v>
      </c>
      <c r="M102" s="48" t="n">
        <v>44437.41</v>
      </c>
      <c r="O102" s="11">
        <f>M102/SUM($M$2:$M$2023)</f>
        <v/>
      </c>
      <c r="P102" s="49">
        <f>IFERROR(M102/I102,0)</f>
        <v/>
      </c>
      <c r="Q102" s="50" t="n"/>
      <c r="R102" s="8">
        <f>I102-Q102</f>
        <v/>
      </c>
      <c r="S102" s="49">
        <f>$AK102*R102</f>
        <v/>
      </c>
      <c r="U102" s="39" t="inlineStr">
        <is>
          <t>Stock SAP</t>
        </is>
      </c>
      <c r="V102" s="39" t="inlineStr">
        <is>
          <t>Medicamentos</t>
        </is>
      </c>
      <c r="W102" s="39" t="inlineStr">
        <is>
          <t>Dentro del alcance</t>
        </is>
      </c>
      <c r="X102" s="37" t="inlineStr">
        <is>
          <t>Alta</t>
        </is>
      </c>
      <c r="Y102" s="39" t="inlineStr">
        <is>
          <t>Homologado – confianza Alta</t>
        </is>
      </c>
      <c r="Z102" s="38" t="inlineStr">
        <is>
          <t>Dar de baja en SAP</t>
        </is>
      </c>
      <c r="AA102" s="39" t="inlineStr">
        <is>
          <t>153</t>
        </is>
      </c>
      <c r="AB102" s="39" t="inlineStr">
        <is>
          <t>LORATADINA COMP</t>
        </is>
      </c>
      <c r="AC102" s="39" t="inlineStr">
        <is>
          <t>Cruce por nomenclatura SAP</t>
        </is>
      </c>
      <c r="AD102" s="39" t="inlineStr">
        <is>
          <t>No</t>
        </is>
      </c>
      <c r="AE102" s="39" t="n"/>
      <c r="AF102" s="39" t="inlineStr">
        <is>
          <t>Sí</t>
        </is>
      </c>
      <c r="AG102" s="39" t="n"/>
      <c r="AH102" s="51" t="n"/>
      <c r="AI102" s="51" t="n"/>
      <c r="AJ102" s="51" t="n"/>
      <c r="AK102" s="52" t="n">
        <v>44.43740480831708</v>
      </c>
      <c r="AL102" s="52" t="n"/>
      <c r="AM102" s="52" t="n"/>
      <c r="AN102" s="41" t="inlineStr">
        <is>
          <t>Valorización a validar: relación de cantidades 51 a 1 entre SAP y el recuento físico. Sugiere distinta unidad de medida (SAP por caja o envase y el recuento por unidad). La diferencia económica de esta fila no debe tomarse como definitiva.</t>
        </is>
      </c>
      <c r="AO102" s="39" t="inlineStr">
        <is>
          <t>La cantidad física del material se imputó en la fila 49 (primera fila del material). Cruce por nomenclatura: una nomenclatura no informa dosis; similitud 0.87. El material ocupa 20 filas en la hoja 1060 NQN (lote/almacén). La cantidad SAP y la física de esta vista son el total del material.</t>
        </is>
      </c>
    </row>
    <row r="103">
      <c r="A103" s="5" t="inlineStr">
        <is>
          <t>1000193</t>
        </is>
      </c>
      <c r="B103" s="5" t="inlineStr">
        <is>
          <t>MIGRAL COMPRIMIDO</t>
        </is>
      </c>
      <c r="C103" s="5" t="inlineStr">
        <is>
          <t>EA837-0</t>
        </is>
      </c>
      <c r="D103" s="5" t="inlineStr">
        <is>
          <t>033</t>
        </is>
      </c>
      <c r="E103" s="5" t="inlineStr">
        <is>
          <t>ZMED</t>
        </is>
      </c>
      <c r="F103" s="5" t="inlineStr">
        <is>
          <t>1060</t>
        </is>
      </c>
      <c r="G103" s="5" t="inlineStr">
        <is>
          <t>6021</t>
        </is>
      </c>
      <c r="H103" s="5" t="inlineStr">
        <is>
          <t>C/U</t>
        </is>
      </c>
      <c r="I103" s="6" t="n">
        <v>1000</v>
      </c>
      <c r="J103" s="6" t="n">
        <v>0</v>
      </c>
      <c r="K103" s="5" t="inlineStr">
        <is>
          <t>ARS</t>
        </is>
      </c>
      <c r="L103" s="48" t="n">
        <v>0</v>
      </c>
      <c r="M103" s="48" t="n">
        <v>131734.17</v>
      </c>
      <c r="O103" s="11">
        <f>M103/SUM($M$2:$M$2023)</f>
        <v/>
      </c>
      <c r="P103" s="49">
        <f>IFERROR(M103/I103,0)</f>
        <v/>
      </c>
      <c r="Q103" s="50" t="n"/>
      <c r="R103" s="8">
        <f>I103-Q103</f>
        <v/>
      </c>
      <c r="S103" s="49">
        <f>$AK103*R103</f>
        <v/>
      </c>
      <c r="U103" s="39" t="inlineStr">
        <is>
          <t>Stock SAP</t>
        </is>
      </c>
      <c r="V103" s="39" t="inlineStr">
        <is>
          <t>Medicamentos</t>
        </is>
      </c>
      <c r="W103" s="39" t="inlineStr">
        <is>
          <t>Dentro del alcance</t>
        </is>
      </c>
      <c r="X103" s="39" t="n"/>
      <c r="Y103" s="39" t="inlineStr">
        <is>
          <t>Sin recuento físico en el inventario de Avain</t>
        </is>
      </c>
      <c r="Z103" s="40" t="inlineStr">
        <is>
          <t>Sin recuento físico</t>
        </is>
      </c>
      <c r="AA103" s="39" t="n"/>
      <c r="AB103" s="39" t="n"/>
      <c r="AC103" s="39" t="n"/>
      <c r="AD103" s="39" t="n"/>
      <c r="AE103" s="39" t="n"/>
      <c r="AF103" s="39" t="n"/>
      <c r="AG103" s="39" t="n"/>
      <c r="AH103" s="51" t="n">
        <v>3721</v>
      </c>
      <c r="AI103" s="51">
        <f>Q103</f>
        <v/>
      </c>
      <c r="AJ103" s="51">
        <f>$AH103-$AI103</f>
        <v/>
      </c>
      <c r="AK103" s="52" t="n">
        <v>131.734165546896</v>
      </c>
      <c r="AL103" s="52">
        <f>$AJ103*$AK103</f>
        <v/>
      </c>
      <c r="AM103" s="52">
        <f>$AI103*$AK103</f>
        <v/>
      </c>
      <c r="AN103" s="39" t="n"/>
      <c r="AO103" s="39" t="inlineStr">
        <is>
          <t>El material ocupa 13 filas en la hoja 1060 NQN (lote/almacén). La cantidad SAP y la física de esta vista son el total del material.</t>
        </is>
      </c>
    </row>
    <row r="104">
      <c r="A104" s="5" t="inlineStr">
        <is>
          <t>1000244</t>
        </is>
      </c>
      <c r="B104" s="5" t="inlineStr">
        <is>
          <t>Hioscina Butilbromuro 10 mg,Dipirona AMP</t>
        </is>
      </c>
      <c r="C104" s="5" t="inlineStr">
        <is>
          <t>G7901</t>
        </is>
      </c>
      <c r="D104" s="5" t="inlineStr">
        <is>
          <t>033</t>
        </is>
      </c>
      <c r="E104" s="5" t="inlineStr">
        <is>
          <t>ZMED</t>
        </is>
      </c>
      <c r="F104" s="5" t="inlineStr">
        <is>
          <t>1060</t>
        </is>
      </c>
      <c r="G104" s="5" t="inlineStr">
        <is>
          <t>6021</t>
        </is>
      </c>
      <c r="H104" s="5" t="inlineStr">
        <is>
          <t>C/U</t>
        </is>
      </c>
      <c r="I104" s="6" t="n">
        <v>1000</v>
      </c>
      <c r="J104" s="6" t="n">
        <v>0</v>
      </c>
      <c r="K104" s="5" t="inlineStr">
        <is>
          <t>ARS</t>
        </is>
      </c>
      <c r="L104" s="48" t="n">
        <v>0</v>
      </c>
      <c r="M104" s="48" t="n">
        <v>118566.67</v>
      </c>
      <c r="O104" s="11">
        <f>M104/SUM($M$2:$M$2023)</f>
        <v/>
      </c>
      <c r="P104" s="49">
        <f>IFERROR(M104/I104,0)</f>
        <v/>
      </c>
      <c r="Q104" s="50" t="n">
        <v>250</v>
      </c>
      <c r="R104" s="8">
        <f>I104-Q104</f>
        <v/>
      </c>
      <c r="S104" s="49">
        <f>$AK104*R104</f>
        <v/>
      </c>
      <c r="U104" s="39" t="inlineStr">
        <is>
          <t>Stock SAP</t>
        </is>
      </c>
      <c r="V104" s="39" t="inlineStr">
        <is>
          <t>Medicamentos</t>
        </is>
      </c>
      <c r="W104" s="39" t="inlineStr">
        <is>
          <t>Dentro del alcance</t>
        </is>
      </c>
      <c r="X104" s="37" t="inlineStr">
        <is>
          <t>Alta</t>
        </is>
      </c>
      <c r="Y104" s="39" t="inlineStr">
        <is>
          <t>Homologado – confianza Alta</t>
        </is>
      </c>
      <c r="Z104" s="38" t="inlineStr">
        <is>
          <t>Dar de baja en SAP</t>
        </is>
      </c>
      <c r="AA104" s="39" t="inlineStr">
        <is>
          <t>504</t>
        </is>
      </c>
      <c r="AB104" s="39" t="inlineStr">
        <is>
          <t>Hioscina+Dipirona</t>
        </is>
      </c>
      <c r="AC104" s="39" t="inlineStr">
        <is>
          <t>Homologación por código Avain (master M08-005)</t>
        </is>
      </c>
      <c r="AD104" s="39" t="inlineStr">
        <is>
          <t>No</t>
        </is>
      </c>
      <c r="AE104" s="39" t="n"/>
      <c r="AF104" s="39" t="inlineStr">
        <is>
          <t>Sí</t>
        </is>
      </c>
      <c r="AG104" s="39" t="inlineStr">
        <is>
          <t>M08-005</t>
        </is>
      </c>
      <c r="AH104" s="51" t="n">
        <v>1100</v>
      </c>
      <c r="AI104" s="51">
        <f>Q104</f>
        <v/>
      </c>
      <c r="AJ104" s="51">
        <f>$AH104-$AI104</f>
        <v/>
      </c>
      <c r="AK104" s="52" t="n">
        <v>118.5666727272727</v>
      </c>
      <c r="AL104" s="52">
        <f>$AJ104*$AK104</f>
        <v/>
      </c>
      <c r="AM104" s="52">
        <f>$AI104*$AK104</f>
        <v/>
      </c>
      <c r="AN104" s="39" t="n"/>
      <c r="AO104" s="39" t="inlineStr">
        <is>
          <t>Homologación: confianza base Alta + confianza SAP Alta → Alta. Otros códigos SAP del master no están en el stock de este centro: 1000684. El material ocupa 3 filas en la hoja 1060 NQN (lote/almacén). La cantidad SAP y la física de esta vista son el total del material.</t>
        </is>
      </c>
    </row>
    <row r="105">
      <c r="A105" s="5" t="inlineStr">
        <is>
          <t>1000343</t>
        </is>
      </c>
      <c r="B105" s="5" t="inlineStr">
        <is>
          <t>ENALAPRIL MALEATO 5MG COMPRIMIDO</t>
        </is>
      </c>
      <c r="C105" s="5" t="inlineStr">
        <is>
          <t>RYEHJS</t>
        </is>
      </c>
      <c r="D105" s="5" t="inlineStr">
        <is>
          <t>033</t>
        </is>
      </c>
      <c r="E105" s="5" t="inlineStr">
        <is>
          <t>ZMED</t>
        </is>
      </c>
      <c r="F105" s="5" t="inlineStr">
        <is>
          <t>1060</t>
        </is>
      </c>
      <c r="G105" s="5" t="inlineStr">
        <is>
          <t>6021</t>
        </is>
      </c>
      <c r="H105" s="5" t="inlineStr">
        <is>
          <t>C/U</t>
        </is>
      </c>
      <c r="I105" s="6" t="n">
        <v>1000</v>
      </c>
      <c r="J105" s="6" t="n">
        <v>0</v>
      </c>
      <c r="K105" s="5" t="inlineStr">
        <is>
          <t>ARS</t>
        </is>
      </c>
      <c r="L105" s="48" t="n">
        <v>0</v>
      </c>
      <c r="M105" s="48" t="n">
        <v>67434.78</v>
      </c>
      <c r="O105" s="11">
        <f>M105/SUM($M$2:$M$2023)</f>
        <v/>
      </c>
      <c r="P105" s="49">
        <f>IFERROR(M105/I105,0)</f>
        <v/>
      </c>
      <c r="Q105" s="50" t="n"/>
      <c r="R105" s="8">
        <f>I105-Q105</f>
        <v/>
      </c>
      <c r="S105" s="49">
        <f>$AK105*R105</f>
        <v/>
      </c>
      <c r="U105" s="39" t="inlineStr">
        <is>
          <t>Stock SAP</t>
        </is>
      </c>
      <c r="V105" s="39" t="inlineStr">
        <is>
          <t>Medicamentos</t>
        </is>
      </c>
      <c r="W105" s="39" t="inlineStr">
        <is>
          <t>Dentro del alcance</t>
        </is>
      </c>
      <c r="X105" s="39" t="n"/>
      <c r="Y105" s="39" t="inlineStr">
        <is>
          <t>Sin recuento físico en el inventario de Avain</t>
        </is>
      </c>
      <c r="Z105" s="40" t="inlineStr">
        <is>
          <t>Sin recuento físico</t>
        </is>
      </c>
      <c r="AA105" s="39" t="n"/>
      <c r="AB105" s="39" t="n"/>
      <c r="AC105" s="39" t="n"/>
      <c r="AD105" s="39" t="n"/>
      <c r="AE105" s="39" t="n"/>
      <c r="AF105" s="39" t="n"/>
      <c r="AG105" s="39" t="n"/>
      <c r="AH105" s="51" t="n">
        <v>1840</v>
      </c>
      <c r="AI105" s="51">
        <f>Q105</f>
        <v/>
      </c>
      <c r="AJ105" s="51">
        <f>$AH105-$AI105</f>
        <v/>
      </c>
      <c r="AK105" s="52" t="n">
        <v>67.43477717391303</v>
      </c>
      <c r="AL105" s="52">
        <f>$AJ105*$AK105</f>
        <v/>
      </c>
      <c r="AM105" s="52">
        <f>$AI105*$AK105</f>
        <v/>
      </c>
      <c r="AN105" s="39" t="n"/>
      <c r="AO105" s="39" t="inlineStr">
        <is>
          <t>El material ocupa 3 filas en la hoja 1060 NQN (lote/almacén). La cantidad SAP y la física de esta vista son el total del material.</t>
        </is>
      </c>
    </row>
    <row r="106">
      <c r="A106" s="5" t="inlineStr">
        <is>
          <t>1000470</t>
        </is>
      </c>
      <c r="B106" s="5" t="inlineStr">
        <is>
          <t>PARACETAMOL COMP 1 GRAMO</t>
        </is>
      </c>
      <c r="C106" s="5" t="inlineStr">
        <is>
          <t>019055</t>
        </is>
      </c>
      <c r="D106" s="5" t="inlineStr">
        <is>
          <t>033</t>
        </is>
      </c>
      <c r="E106" s="5" t="inlineStr">
        <is>
          <t>ZMED</t>
        </is>
      </c>
      <c r="F106" s="5" t="inlineStr">
        <is>
          <t>1060</t>
        </is>
      </c>
      <c r="G106" s="5" t="inlineStr">
        <is>
          <t>6021</t>
        </is>
      </c>
      <c r="H106" s="5" t="inlineStr">
        <is>
          <t>C/U</t>
        </is>
      </c>
      <c r="I106" s="6" t="n">
        <v>1000</v>
      </c>
      <c r="J106" s="6" t="n">
        <v>0</v>
      </c>
      <c r="K106" s="5" t="inlineStr">
        <is>
          <t>ARS</t>
        </is>
      </c>
      <c r="L106" s="48" t="n">
        <v>0</v>
      </c>
      <c r="M106" s="48" t="n">
        <v>110080.47</v>
      </c>
      <c r="O106" s="11">
        <f>M106/SUM($M$2:$M$2023)</f>
        <v/>
      </c>
      <c r="P106" s="49">
        <f>IFERROR(M106/I106,0)</f>
        <v/>
      </c>
      <c r="Q106" s="50" t="n"/>
      <c r="R106" s="8">
        <f>I106-Q106</f>
        <v/>
      </c>
      <c r="S106" s="49">
        <f>$AK106*R106</f>
        <v/>
      </c>
      <c r="U106" s="39" t="inlineStr">
        <is>
          <t>Stock SAP</t>
        </is>
      </c>
      <c r="V106" s="39" t="inlineStr">
        <is>
          <t>Medicamentos</t>
        </is>
      </c>
      <c r="W106" s="39" t="inlineStr">
        <is>
          <t>Dentro del alcance</t>
        </is>
      </c>
      <c r="X106" s="38" t="inlineStr">
        <is>
          <t>Baja</t>
        </is>
      </c>
      <c r="Y106" s="39" t="inlineStr">
        <is>
          <t>Homologado – confianza Baja – pendiente de validación</t>
        </is>
      </c>
      <c r="Z106" s="38" t="inlineStr">
        <is>
          <t>Dar de baja en SAP</t>
        </is>
      </c>
      <c r="AA106" s="39" t="inlineStr">
        <is>
          <t>369; 179</t>
        </is>
      </c>
      <c r="AB106" s="39" t="inlineStr">
        <is>
          <t>PARACETAMOL 1 G; PARACETAMOL 500 MG</t>
        </is>
      </c>
      <c r="AC106" s="39" t="inlineStr">
        <is>
          <t>Cruce por nomenclatura SAP; Homologación por código Avain (master M01-008)</t>
        </is>
      </c>
      <c r="AD106" s="39" t="inlineStr">
        <is>
          <t>No</t>
        </is>
      </c>
      <c r="AE106" s="39" t="n"/>
      <c r="AF106" s="39" t="inlineStr">
        <is>
          <t>Sí</t>
        </is>
      </c>
      <c r="AG106" s="39" t="inlineStr">
        <is>
          <t>M01-008</t>
        </is>
      </c>
      <c r="AH106" s="51" t="n"/>
      <c r="AI106" s="51" t="n"/>
      <c r="AJ106" s="51" t="n"/>
      <c r="AK106" s="52" t="n">
        <v>110.080466182048</v>
      </c>
      <c r="AL106" s="52" t="n"/>
      <c r="AM106" s="52" t="n"/>
      <c r="AN106" s="39" t="n"/>
      <c r="AO106" s="39" t="inlineStr">
        <is>
          <t>La cantidad física del material se imputó en la fila 69 (primera fila del material). Varias denominaciones del inventario físico corresponden a este material SAP (369 PARACETAMOL 1 G; 179 PARACETAMOL 500 MG). Se sumaron las cantidades físicas. Cruce por nomenclatura: dosis coincide; similitud 0.88. Homologación: confianza base Alta + confianza SAP Baja → Baja. Aunque la homologación vincula estos registros, la presentación no coincide con el material imputado (dosis/presentación distinta (500MG vs 1000MG); similitud 0.48). Nivel degradado a Baja: verificar si corresponde otro código SAP. El material ocupa 14 filas en la hoja 1060 NQN (lote/almacén). La cantidad SAP y la física de esta vista son el total del material.</t>
        </is>
      </c>
    </row>
    <row r="107">
      <c r="A107" s="5" t="inlineStr">
        <is>
          <t>1000532</t>
        </is>
      </c>
      <c r="B107" s="5" t="inlineStr">
        <is>
          <t>BUSCAPINA COMPUESTA COMRIMIDOS</t>
        </is>
      </c>
      <c r="C107" s="5" t="inlineStr">
        <is>
          <t>018856</t>
        </is>
      </c>
      <c r="D107" s="5" t="inlineStr">
        <is>
          <t>033</t>
        </is>
      </c>
      <c r="E107" s="5" t="inlineStr">
        <is>
          <t>ZMED</t>
        </is>
      </c>
      <c r="F107" s="5" t="inlineStr">
        <is>
          <t>1060</t>
        </is>
      </c>
      <c r="G107" s="5" t="inlineStr">
        <is>
          <t>6021</t>
        </is>
      </c>
      <c r="H107" s="5" t="inlineStr">
        <is>
          <t>C/U</t>
        </is>
      </c>
      <c r="I107" s="6" t="n">
        <v>1000</v>
      </c>
      <c r="J107" s="6" t="n">
        <v>0</v>
      </c>
      <c r="K107" s="5" t="inlineStr">
        <is>
          <t>ARS</t>
        </is>
      </c>
      <c r="L107" s="48" t="n">
        <v>0</v>
      </c>
      <c r="M107" s="48" t="n">
        <v>101093.04</v>
      </c>
      <c r="O107" s="11">
        <f>M107/SUM($M$2:$M$2023)</f>
        <v/>
      </c>
      <c r="P107" s="49">
        <f>IFERROR(M107/I107,0)</f>
        <v/>
      </c>
      <c r="Q107" s="50" t="n"/>
      <c r="R107" s="8">
        <f>I107-Q107</f>
        <v/>
      </c>
      <c r="S107" s="49">
        <f>$AK107*R107</f>
        <v/>
      </c>
      <c r="U107" s="39" t="inlineStr">
        <is>
          <t>Stock SAP</t>
        </is>
      </c>
      <c r="V107" s="39" t="inlineStr">
        <is>
          <t>Medicamentos</t>
        </is>
      </c>
      <c r="W107" s="39" t="inlineStr">
        <is>
          <t>Dentro del alcance</t>
        </is>
      </c>
      <c r="X107" s="39" t="n"/>
      <c r="Y107" s="39" t="inlineStr">
        <is>
          <t>Sin recuento físico en el inventario de Avain</t>
        </is>
      </c>
      <c r="Z107" s="40" t="inlineStr">
        <is>
          <t>Sin recuento físico</t>
        </is>
      </c>
      <c r="AA107" s="39" t="n"/>
      <c r="AB107" s="39" t="n"/>
      <c r="AC107" s="39" t="n"/>
      <c r="AD107" s="39" t="n"/>
      <c r="AE107" s="39" t="n"/>
      <c r="AF107" s="39" t="n"/>
      <c r="AG107" s="39" t="n"/>
      <c r="AH107" s="51" t="n"/>
      <c r="AI107" s="51" t="n"/>
      <c r="AJ107" s="51" t="n"/>
      <c r="AK107" s="52" t="n">
        <v>101.0930398812049</v>
      </c>
      <c r="AL107" s="52" t="n"/>
      <c r="AM107" s="52" t="n"/>
      <c r="AN107" s="39" t="n"/>
      <c r="AO107" s="39" t="inlineStr">
        <is>
          <t>El material ocupa 12 filas en la hoja 1060 NQN (lote/almacén). La cantidad SAP y la física de esta vista son el total del material.</t>
        </is>
      </c>
    </row>
    <row r="108">
      <c r="A108" s="5" t="inlineStr">
        <is>
          <t>2000299</t>
        </is>
      </c>
      <c r="B108" s="5" t="inlineStr">
        <is>
          <t>GASA ESTERIL 10X10 - SYRA</t>
        </is>
      </c>
      <c r="C108" s="5" t="n"/>
      <c r="D108" s="5" t="inlineStr">
        <is>
          <t>033</t>
        </is>
      </c>
      <c r="E108" s="5" t="inlineStr">
        <is>
          <t>ZDES</t>
        </is>
      </c>
      <c r="F108" s="5" t="inlineStr">
        <is>
          <t>1060</t>
        </is>
      </c>
      <c r="G108" s="5" t="inlineStr">
        <is>
          <t>6022</t>
        </is>
      </c>
      <c r="H108" s="5" t="inlineStr">
        <is>
          <t>C/U</t>
        </is>
      </c>
      <c r="I108" s="6" t="n">
        <v>1000</v>
      </c>
      <c r="J108" s="6" t="n">
        <v>0</v>
      </c>
      <c r="K108" s="5" t="inlineStr">
        <is>
          <t>ARS</t>
        </is>
      </c>
      <c r="L108" s="48" t="n">
        <v>0</v>
      </c>
      <c r="M108" s="48" t="n">
        <v>162910</v>
      </c>
      <c r="O108" s="11">
        <f>M108/SUM($M$2:$M$2023)</f>
        <v/>
      </c>
      <c r="P108" s="49">
        <f>IFERROR(M108/I108,0)</f>
        <v/>
      </c>
      <c r="Q108" s="50" t="n"/>
      <c r="R108" s="8">
        <f>I108-Q108</f>
        <v/>
      </c>
      <c r="S108" s="49">
        <f>$AK108*R108</f>
        <v/>
      </c>
      <c r="U108" s="39" t="inlineStr">
        <is>
          <t>Stock SAP</t>
        </is>
      </c>
      <c r="V108" s="39" t="inlineStr">
        <is>
          <t>Descartables</t>
        </is>
      </c>
      <c r="W108" s="39" t="inlineStr">
        <is>
          <t>Dentro del alcance</t>
        </is>
      </c>
      <c r="X108" s="39" t="n"/>
      <c r="Y108" s="39" t="inlineStr">
        <is>
          <t>Sin recuento físico en el inventario de Avain</t>
        </is>
      </c>
      <c r="Z108" s="40" t="inlineStr">
        <is>
          <t>Sin recuento físico</t>
        </is>
      </c>
      <c r="AA108" s="39" t="n"/>
      <c r="AB108" s="39" t="n"/>
      <c r="AC108" s="39" t="n"/>
      <c r="AD108" s="39" t="n"/>
      <c r="AE108" s="39" t="n"/>
      <c r="AF108" s="39" t="n"/>
      <c r="AG108" s="39" t="n"/>
      <c r="AH108" s="51" t="n"/>
      <c r="AI108" s="51" t="n"/>
      <c r="AJ108" s="51" t="n"/>
      <c r="AK108" s="52" t="n">
        <v>162.91</v>
      </c>
      <c r="AL108" s="52" t="n"/>
      <c r="AM108" s="52" t="n"/>
      <c r="AN108" s="39" t="n"/>
      <c r="AO108" s="39" t="inlineStr">
        <is>
          <t>El material ocupa 2 filas en la hoja 1060 NQN (lote/almacén). La cantidad SAP y la física de esta vista son el total del material.</t>
        </is>
      </c>
    </row>
    <row r="109">
      <c r="A109" s="5" t="inlineStr">
        <is>
          <t>2000472</t>
        </is>
      </c>
      <c r="B109" s="5" t="inlineStr">
        <is>
          <t>PILA AAA</t>
        </is>
      </c>
      <c r="C109" s="5" t="n"/>
      <c r="D109" s="5" t="inlineStr">
        <is>
          <t>033</t>
        </is>
      </c>
      <c r="E109" s="5" t="inlineStr">
        <is>
          <t>ZDES</t>
        </is>
      </c>
      <c r="F109" s="5" t="inlineStr">
        <is>
          <t>1060</t>
        </is>
      </c>
      <c r="G109" s="5" t="inlineStr">
        <is>
          <t>6022</t>
        </is>
      </c>
      <c r="H109" s="5" t="inlineStr">
        <is>
          <t>C/U</t>
        </is>
      </c>
      <c r="I109" s="6" t="n">
        <v>1000</v>
      </c>
      <c r="J109" s="6" t="n">
        <v>0</v>
      </c>
      <c r="K109" s="5" t="inlineStr">
        <is>
          <t>ARS</t>
        </is>
      </c>
      <c r="L109" s="48" t="n">
        <v>0</v>
      </c>
      <c r="M109" s="48" t="n">
        <v>624996.6899999999</v>
      </c>
      <c r="O109" s="11">
        <f>M109/SUM($M$2:$M$2023)</f>
        <v/>
      </c>
      <c r="P109" s="49">
        <f>IFERROR(M109/I109,0)</f>
        <v/>
      </c>
      <c r="Q109" s="50" t="n">
        <v>4</v>
      </c>
      <c r="R109" s="8">
        <f>I109-Q109</f>
        <v/>
      </c>
      <c r="S109" s="49">
        <f>$AK109*R109</f>
        <v/>
      </c>
      <c r="U109" s="39" t="inlineStr">
        <is>
          <t>Stock SAP</t>
        </is>
      </c>
      <c r="V109" s="39" t="inlineStr">
        <is>
          <t>Descartables</t>
        </is>
      </c>
      <c r="W109" s="39" t="inlineStr">
        <is>
          <t>Dentro del alcance</t>
        </is>
      </c>
      <c r="X109" s="37" t="inlineStr">
        <is>
          <t>Alta</t>
        </is>
      </c>
      <c r="Y109" s="39" t="inlineStr">
        <is>
          <t>Homologado – confianza Alta</t>
        </is>
      </c>
      <c r="Z109" s="38" t="inlineStr">
        <is>
          <t>Dar de baja en SAP</t>
        </is>
      </c>
      <c r="AA109" s="39" t="inlineStr">
        <is>
          <t>259</t>
        </is>
      </c>
      <c r="AB109" s="39" t="inlineStr">
        <is>
          <t>Pilas AAA</t>
        </is>
      </c>
      <c r="AC109" s="39" t="inlineStr">
        <is>
          <t>Cruce por nomenclatura SAP</t>
        </is>
      </c>
      <c r="AD109" s="39" t="inlineStr">
        <is>
          <t>No</t>
        </is>
      </c>
      <c r="AE109" s="39" t="n"/>
      <c r="AF109" s="39" t="inlineStr">
        <is>
          <t>No</t>
        </is>
      </c>
      <c r="AG109" s="39" t="n"/>
      <c r="AH109" s="51" t="n">
        <v>1510</v>
      </c>
      <c r="AI109" s="51">
        <f>Q109</f>
        <v/>
      </c>
      <c r="AJ109" s="51">
        <f>$AH109-$AI109</f>
        <v/>
      </c>
      <c r="AK109" s="52" t="n">
        <v>624.9966887417219</v>
      </c>
      <c r="AL109" s="52">
        <f>$AJ109*$AK109</f>
        <v/>
      </c>
      <c r="AM109" s="52">
        <f>$AI109*$AK109</f>
        <v/>
      </c>
      <c r="AN109" s="41" t="inlineStr">
        <is>
          <t>Valorización a validar: relación de cantidades 378 a 1 entre SAP y el recuento físico. Sugiere distinta unidad de medida (SAP por caja o envase y el recuento por unidad). La diferencia económica de esta fila no debe tomarse como definitiva.</t>
        </is>
      </c>
      <c r="AO109" s="39" t="inlineStr">
        <is>
          <t>Cruce por nomenclatura: similitud 1.00. El material ocupa 2 filas en la hoja 1060 NQN (lote/almacén). La cantidad SAP y la física de esta vista son el total del material.</t>
        </is>
      </c>
    </row>
    <row r="110">
      <c r="A110" s="5" t="inlineStr">
        <is>
          <t>2001251</t>
        </is>
      </c>
      <c r="B110" s="5" t="inlineStr">
        <is>
          <t>BARBIJO KN95</t>
        </is>
      </c>
      <c r="C110" s="5" t="n"/>
      <c r="D110" s="5" t="inlineStr">
        <is>
          <t>033</t>
        </is>
      </c>
      <c r="E110" s="5" t="inlineStr">
        <is>
          <t>ZDES</t>
        </is>
      </c>
      <c r="F110" s="5" t="inlineStr">
        <is>
          <t>1060</t>
        </is>
      </c>
      <c r="G110" s="5" t="inlineStr">
        <is>
          <t>6022</t>
        </is>
      </c>
      <c r="H110" s="5" t="inlineStr">
        <is>
          <t>C/U</t>
        </is>
      </c>
      <c r="I110" s="6" t="n">
        <v>1000</v>
      </c>
      <c r="J110" s="6" t="n">
        <v>0</v>
      </c>
      <c r="K110" s="5" t="inlineStr">
        <is>
          <t>ARS</t>
        </is>
      </c>
      <c r="L110" s="48" t="n">
        <v>0</v>
      </c>
      <c r="M110" s="48" t="n">
        <v>56100</v>
      </c>
      <c r="O110" s="11">
        <f>M110/SUM($M$2:$M$2023)</f>
        <v/>
      </c>
      <c r="P110" s="49">
        <f>IFERROR(M110/I110,0)</f>
        <v/>
      </c>
      <c r="Q110" s="50" t="n">
        <v>530</v>
      </c>
      <c r="R110" s="8">
        <f>I110-Q110</f>
        <v/>
      </c>
      <c r="S110" s="49">
        <f>$AK110*R110</f>
        <v/>
      </c>
      <c r="U110" s="39" t="inlineStr">
        <is>
          <t>Stock SAP</t>
        </is>
      </c>
      <c r="V110" s="39" t="inlineStr">
        <is>
          <t>Descartables</t>
        </is>
      </c>
      <c r="W110" s="39" t="inlineStr">
        <is>
          <t>Dentro del alcance</t>
        </is>
      </c>
      <c r="X110" s="38" t="inlineStr">
        <is>
          <t>Baja</t>
        </is>
      </c>
      <c r="Y110" s="39" t="inlineStr">
        <is>
          <t>Homologado – confianza Baja – pendiente de validación</t>
        </is>
      </c>
      <c r="Z110" s="38" t="inlineStr">
        <is>
          <t>Dar de baja en SAP</t>
        </is>
      </c>
      <c r="AA110" s="39" t="inlineStr">
        <is>
          <t>338; 343</t>
        </is>
      </c>
      <c r="AB110" s="39" t="inlineStr">
        <is>
          <t>BARBIJOS; BARBIJOS N95</t>
        </is>
      </c>
      <c r="AC110" s="39" t="inlineStr">
        <is>
          <t>Cruce por nomenclatura SAP</t>
        </is>
      </c>
      <c r="AD110" s="39" t="inlineStr">
        <is>
          <t>No</t>
        </is>
      </c>
      <c r="AE110" s="39" t="n"/>
      <c r="AF110" s="39" t="inlineStr">
        <is>
          <t>Sí</t>
        </is>
      </c>
      <c r="AG110" s="39" t="inlineStr">
        <is>
          <t>D-155</t>
        </is>
      </c>
      <c r="AH110" s="51" t="n">
        <v>1720</v>
      </c>
      <c r="AI110" s="51">
        <f>Q110</f>
        <v/>
      </c>
      <c r="AJ110" s="51">
        <f>$AH110-$AI110</f>
        <v/>
      </c>
      <c r="AK110" s="52" t="n">
        <v>56.1</v>
      </c>
      <c r="AL110" s="52">
        <f>$AJ110*$AK110</f>
        <v/>
      </c>
      <c r="AM110" s="52">
        <f>$AI110*$AK110</f>
        <v/>
      </c>
      <c r="AN110" s="39" t="n"/>
      <c r="AO110" s="39" t="inlineStr">
        <is>
          <t>Varias denominaciones del inventario físico corresponden a este material SAP (338 BARBIJOS; 343 BARBIJOS N95). Se sumaron las cantidades físicas. Homologado al master D-155, pero sus códigos SAP (2001263) no figuran en el stock SAP de este centro. Cruce por nomenclatura: similitud 0.79. Cruce por nomenclatura: similitud 0.54. El material ocupa 3 filas en la hoja 1060 NQN (lote/almacén). La cantidad SAP y la física de esta vista son el total del material.</t>
        </is>
      </c>
    </row>
    <row r="111">
      <c r="A111" s="5" t="inlineStr">
        <is>
          <t>1000125</t>
        </is>
      </c>
      <c r="B111" s="5" t="inlineStr">
        <is>
          <t>DICLOFENAC 75 MG COMPRIMIDOS</t>
        </is>
      </c>
      <c r="C111" s="5" t="inlineStr">
        <is>
          <t>1000312</t>
        </is>
      </c>
      <c r="D111" s="5" t="inlineStr">
        <is>
          <t>033</t>
        </is>
      </c>
      <c r="E111" s="5" t="inlineStr">
        <is>
          <t>ZMED</t>
        </is>
      </c>
      <c r="F111" s="5" t="inlineStr">
        <is>
          <t>1060</t>
        </is>
      </c>
      <c r="G111" s="5" t="inlineStr">
        <is>
          <t>6021</t>
        </is>
      </c>
      <c r="H111" s="5" t="inlineStr">
        <is>
          <t>C/U</t>
        </is>
      </c>
      <c r="I111" s="6" t="n">
        <v>960</v>
      </c>
      <c r="J111" s="6" t="n">
        <v>0</v>
      </c>
      <c r="K111" s="5" t="inlineStr">
        <is>
          <t>ARS</t>
        </is>
      </c>
      <c r="L111" s="48" t="n">
        <v>0</v>
      </c>
      <c r="M111" s="48" t="n">
        <v>56647.48</v>
      </c>
      <c r="O111" s="11">
        <f>M111/SUM($M$2:$M$2023)</f>
        <v/>
      </c>
      <c r="P111" s="49">
        <f>IFERROR(M111/I111,0)</f>
        <v/>
      </c>
      <c r="Q111" s="50" t="n"/>
      <c r="R111" s="8">
        <f>I111-Q111</f>
        <v/>
      </c>
      <c r="S111" s="49">
        <f>$AK111*R111</f>
        <v/>
      </c>
      <c r="U111" s="39" t="inlineStr">
        <is>
          <t>Stock SAP</t>
        </is>
      </c>
      <c r="V111" s="39" t="inlineStr">
        <is>
          <t>Medicamentos</t>
        </is>
      </c>
      <c r="W111" s="39" t="inlineStr">
        <is>
          <t>Dentro del alcance</t>
        </is>
      </c>
      <c r="X111" s="37" t="inlineStr">
        <is>
          <t>Alta</t>
        </is>
      </c>
      <c r="Y111" s="39" t="inlineStr">
        <is>
          <t>Homologado – confianza Alta</t>
        </is>
      </c>
      <c r="Z111" s="38" t="inlineStr">
        <is>
          <t>Dar de baja en SAP</t>
        </is>
      </c>
      <c r="AA111" s="39" t="inlineStr">
        <is>
          <t>83</t>
        </is>
      </c>
      <c r="AB111" s="39" t="inlineStr">
        <is>
          <t>DICLOFENAC 75 COMP</t>
        </is>
      </c>
      <c r="AC111" s="39" t="inlineStr">
        <is>
          <t>Homologación por código Avain (master M01-002)</t>
        </is>
      </c>
      <c r="AD111" s="39" t="inlineStr">
        <is>
          <t>No</t>
        </is>
      </c>
      <c r="AE111" s="39" t="n"/>
      <c r="AF111" s="39" t="inlineStr">
        <is>
          <t>Sí</t>
        </is>
      </c>
      <c r="AG111" s="39" t="inlineStr">
        <is>
          <t>M01-002</t>
        </is>
      </c>
      <c r="AH111" s="51" t="n"/>
      <c r="AI111" s="51" t="n"/>
      <c r="AJ111" s="51" t="n"/>
      <c r="AK111" s="52" t="n">
        <v>59.00779899954525</v>
      </c>
      <c r="AL111" s="52" t="n"/>
      <c r="AM111" s="52" t="n"/>
      <c r="AN111" s="41" t="inlineStr">
        <is>
          <t>Valorización a validar: relación de cantidades 1,222 a 1 entre SAP y el recuento físico. Sugiere distinta unidad de medida (SAP por caja o envase y el recuento por unidad). La diferencia económica de esta fila no debe tomarse como definitiva.</t>
        </is>
      </c>
      <c r="AO111" s="39" t="inlineStr">
        <is>
          <t>La cantidad física del material se imputó en la fila 56 (primera fila del material). Homologación: confianza base Alta + confianza SAP Alta → Alta. El material ocupa 16 filas en la hoja 1060 NQN (lote/almacén). La cantidad SAP y la física de esta vista son el total del material.</t>
        </is>
      </c>
    </row>
    <row r="112">
      <c r="A112" s="5" t="inlineStr">
        <is>
          <t>1000183</t>
        </is>
      </c>
      <c r="B112" s="5" t="inlineStr">
        <is>
          <t>MYLANTA TABLETAS COMPRIMIDOS</t>
        </is>
      </c>
      <c r="C112" s="5" t="inlineStr">
        <is>
          <t>2540</t>
        </is>
      </c>
      <c r="D112" s="5" t="inlineStr">
        <is>
          <t>033</t>
        </is>
      </c>
      <c r="E112" s="5" t="inlineStr">
        <is>
          <t>ZMED</t>
        </is>
      </c>
      <c r="F112" s="5" t="inlineStr">
        <is>
          <t>1060</t>
        </is>
      </c>
      <c r="G112" s="5" t="inlineStr">
        <is>
          <t>6021</t>
        </is>
      </c>
      <c r="H112" s="5" t="inlineStr">
        <is>
          <t>C/U</t>
        </is>
      </c>
      <c r="I112" s="6" t="n">
        <v>960</v>
      </c>
      <c r="J112" s="6" t="n">
        <v>0</v>
      </c>
      <c r="K112" s="5" t="inlineStr">
        <is>
          <t>ARS</t>
        </is>
      </c>
      <c r="L112" s="48" t="n">
        <v>0</v>
      </c>
      <c r="M112" s="48" t="n">
        <v>244503.17</v>
      </c>
      <c r="O112" s="11">
        <f>M112/SUM($M$2:$M$2023)</f>
        <v/>
      </c>
      <c r="P112" s="49">
        <f>IFERROR(M112/I112,0)</f>
        <v/>
      </c>
      <c r="Q112" s="50" t="n"/>
      <c r="R112" s="8">
        <f>I112-Q112</f>
        <v/>
      </c>
      <c r="S112" s="49">
        <f>$AK112*R112</f>
        <v/>
      </c>
      <c r="U112" s="39" t="inlineStr">
        <is>
          <t>Stock SAP</t>
        </is>
      </c>
      <c r="V112" s="39" t="inlineStr">
        <is>
          <t>Medicamentos</t>
        </is>
      </c>
      <c r="W112" s="39" t="inlineStr">
        <is>
          <t>Dentro del alcance</t>
        </is>
      </c>
      <c r="X112" s="42" t="inlineStr">
        <is>
          <t>Media</t>
        </is>
      </c>
      <c r="Y112" s="39" t="inlineStr">
        <is>
          <t>Homologado – confianza Media – pendiente de validación</t>
        </is>
      </c>
      <c r="Z112" s="38" t="inlineStr">
        <is>
          <t>Dar de baja en SAP</t>
        </is>
      </c>
      <c r="AA112" s="39" t="inlineStr">
        <is>
          <t>165</t>
        </is>
      </c>
      <c r="AB112" s="39" t="inlineStr">
        <is>
          <t>MYLANTA</t>
        </is>
      </c>
      <c r="AC112" s="39" t="inlineStr">
        <is>
          <t>Cruce por nomenclatura SAP</t>
        </is>
      </c>
      <c r="AD112" s="39" t="inlineStr">
        <is>
          <t>Sí</t>
        </is>
      </c>
      <c r="AE112" s="39" t="inlineStr">
        <is>
          <t>1000183, 1000188</t>
        </is>
      </c>
      <c r="AF112" s="39" t="inlineStr">
        <is>
          <t>Sí</t>
        </is>
      </c>
      <c r="AG112" s="39" t="n"/>
      <c r="AH112" s="51" t="n"/>
      <c r="AI112" s="51" t="n"/>
      <c r="AJ112" s="51" t="n"/>
      <c r="AK112" s="52" t="n">
        <v>254.690802148944</v>
      </c>
      <c r="AL112" s="52" t="n"/>
      <c r="AM112" s="52" t="n"/>
      <c r="AN112" s="39" t="n"/>
      <c r="AO112" s="39" t="inlineStr">
        <is>
          <t>La cantidad física del material se imputó en la fila 64 (primera fila del material). Cruce por nomenclatura: similitud 0.69. El cruce SAP–Avain identificó 2 códigos SAP como posibles equivalentes del mismo ítem de Avain (1000183, 1000188). Se imputó al primero (lógica BUSCARV); requiere validación posterior. El material ocupa 13 filas en la hoja 1060 NQN (lote/almacén). La cantidad SAP y la física de esta vista son el total del material.</t>
        </is>
      </c>
    </row>
    <row r="113">
      <c r="A113" s="5" t="inlineStr">
        <is>
          <t>1000183</t>
        </is>
      </c>
      <c r="B113" s="5" t="inlineStr">
        <is>
          <t>MYLANTA TABLETAS COMPRIMIDOS</t>
        </is>
      </c>
      <c r="C113" s="5" t="inlineStr">
        <is>
          <t>874</t>
        </is>
      </c>
      <c r="D113" s="5" t="inlineStr">
        <is>
          <t>033</t>
        </is>
      </c>
      <c r="E113" s="5" t="inlineStr">
        <is>
          <t>ZMED</t>
        </is>
      </c>
      <c r="F113" s="5" t="inlineStr">
        <is>
          <t>1060</t>
        </is>
      </c>
      <c r="G113" s="5" t="inlineStr">
        <is>
          <t>6021</t>
        </is>
      </c>
      <c r="H113" s="5" t="inlineStr">
        <is>
          <t>C/U</t>
        </is>
      </c>
      <c r="I113" s="6" t="n">
        <v>960</v>
      </c>
      <c r="J113" s="6" t="n">
        <v>0</v>
      </c>
      <c r="K113" s="5" t="inlineStr">
        <is>
          <t>ARS</t>
        </is>
      </c>
      <c r="L113" s="48" t="n">
        <v>0</v>
      </c>
      <c r="M113" s="48" t="n">
        <v>244503.17</v>
      </c>
      <c r="O113" s="11">
        <f>M113/SUM($M$2:$M$2023)</f>
        <v/>
      </c>
      <c r="P113" s="49">
        <f>IFERROR(M113/I113,0)</f>
        <v/>
      </c>
      <c r="Q113" s="50" t="n"/>
      <c r="R113" s="8">
        <f>I113-Q113</f>
        <v/>
      </c>
      <c r="S113" s="49">
        <f>$AK113*R113</f>
        <v/>
      </c>
      <c r="U113" s="39" t="inlineStr">
        <is>
          <t>Stock SAP</t>
        </is>
      </c>
      <c r="V113" s="39" t="inlineStr">
        <is>
          <t>Medicamentos</t>
        </is>
      </c>
      <c r="W113" s="39" t="inlineStr">
        <is>
          <t>Dentro del alcance</t>
        </is>
      </c>
      <c r="X113" s="42" t="inlineStr">
        <is>
          <t>Media</t>
        </is>
      </c>
      <c r="Y113" s="39" t="inlineStr">
        <is>
          <t>Homologado – confianza Media – pendiente de validación</t>
        </is>
      </c>
      <c r="Z113" s="38" t="inlineStr">
        <is>
          <t>Dar de baja en SAP</t>
        </is>
      </c>
      <c r="AA113" s="39" t="inlineStr">
        <is>
          <t>165</t>
        </is>
      </c>
      <c r="AB113" s="39" t="inlineStr">
        <is>
          <t>MYLANTA</t>
        </is>
      </c>
      <c r="AC113" s="39" t="inlineStr">
        <is>
          <t>Cruce por nomenclatura SAP</t>
        </is>
      </c>
      <c r="AD113" s="39" t="inlineStr">
        <is>
          <t>Sí</t>
        </is>
      </c>
      <c r="AE113" s="39" t="inlineStr">
        <is>
          <t>1000183, 1000188</t>
        </is>
      </c>
      <c r="AF113" s="39" t="inlineStr">
        <is>
          <t>Sí</t>
        </is>
      </c>
      <c r="AG113" s="39" t="n"/>
      <c r="AH113" s="51" t="n"/>
      <c r="AI113" s="51" t="n"/>
      <c r="AJ113" s="51" t="n"/>
      <c r="AK113" s="52" t="n">
        <v>254.690802148944</v>
      </c>
      <c r="AL113" s="52" t="n"/>
      <c r="AM113" s="52" t="n"/>
      <c r="AN113" s="39" t="n"/>
      <c r="AO113" s="39" t="inlineStr">
        <is>
          <t>La cantidad física del material se imputó en la fila 64 (primera fila del material). Cruce por nomenclatura: similitud 0.69. El cruce SAP–Avain identificó 2 códigos SAP como posibles equivalentes del mismo ítem de Avain (1000183, 1000188). Se imputó al primero (lógica BUSCARV); requiere validación posterior. El material ocupa 13 filas en la hoja 1060 NQN (lote/almacén). La cantidad SAP y la física de esta vista son el total del material.</t>
        </is>
      </c>
    </row>
    <row r="114">
      <c r="A114" s="5" t="inlineStr">
        <is>
          <t>1000183</t>
        </is>
      </c>
      <c r="B114" s="5" t="inlineStr">
        <is>
          <t>MYLANTA TABLETAS COMPRIMIDOS</t>
        </is>
      </c>
      <c r="C114" s="5" t="inlineStr">
        <is>
          <t>9914</t>
        </is>
      </c>
      <c r="D114" s="5" t="inlineStr">
        <is>
          <t>033</t>
        </is>
      </c>
      <c r="E114" s="5" t="inlineStr">
        <is>
          <t>ZMED</t>
        </is>
      </c>
      <c r="F114" s="5" t="inlineStr">
        <is>
          <t>1060</t>
        </is>
      </c>
      <c r="G114" s="5" t="inlineStr">
        <is>
          <t>6021</t>
        </is>
      </c>
      <c r="H114" s="5" t="inlineStr">
        <is>
          <t>C/U</t>
        </is>
      </c>
      <c r="I114" s="6" t="n">
        <v>960</v>
      </c>
      <c r="J114" s="6" t="n">
        <v>0</v>
      </c>
      <c r="K114" s="5" t="inlineStr">
        <is>
          <t>ARS</t>
        </is>
      </c>
      <c r="L114" s="48" t="n">
        <v>0</v>
      </c>
      <c r="M114" s="48" t="n">
        <v>244503.17</v>
      </c>
      <c r="O114" s="11">
        <f>M114/SUM($M$2:$M$2023)</f>
        <v/>
      </c>
      <c r="P114" s="49">
        <f>IFERROR(M114/I114,0)</f>
        <v/>
      </c>
      <c r="Q114" s="50" t="n"/>
      <c r="R114" s="8">
        <f>I114-Q114</f>
        <v/>
      </c>
      <c r="S114" s="49">
        <f>$AK114*R114</f>
        <v/>
      </c>
      <c r="U114" s="39" t="inlineStr">
        <is>
          <t>Stock SAP</t>
        </is>
      </c>
      <c r="V114" s="39" t="inlineStr">
        <is>
          <t>Medicamentos</t>
        </is>
      </c>
      <c r="W114" s="39" t="inlineStr">
        <is>
          <t>Dentro del alcance</t>
        </is>
      </c>
      <c r="X114" s="42" t="inlineStr">
        <is>
          <t>Media</t>
        </is>
      </c>
      <c r="Y114" s="39" t="inlineStr">
        <is>
          <t>Homologado – confianza Media – pendiente de validación</t>
        </is>
      </c>
      <c r="Z114" s="38" t="inlineStr">
        <is>
          <t>Dar de baja en SAP</t>
        </is>
      </c>
      <c r="AA114" s="39" t="inlineStr">
        <is>
          <t>165</t>
        </is>
      </c>
      <c r="AB114" s="39" t="inlineStr">
        <is>
          <t>MYLANTA</t>
        </is>
      </c>
      <c r="AC114" s="39" t="inlineStr">
        <is>
          <t>Cruce por nomenclatura SAP</t>
        </is>
      </c>
      <c r="AD114" s="39" t="inlineStr">
        <is>
          <t>Sí</t>
        </is>
      </c>
      <c r="AE114" s="39" t="inlineStr">
        <is>
          <t>1000183, 1000188</t>
        </is>
      </c>
      <c r="AF114" s="39" t="inlineStr">
        <is>
          <t>Sí</t>
        </is>
      </c>
      <c r="AG114" s="39" t="n"/>
      <c r="AH114" s="51" t="n"/>
      <c r="AI114" s="51" t="n"/>
      <c r="AJ114" s="51" t="n"/>
      <c r="AK114" s="52" t="n">
        <v>254.690802148944</v>
      </c>
      <c r="AL114" s="52" t="n"/>
      <c r="AM114" s="52" t="n"/>
      <c r="AN114" s="39" t="n"/>
      <c r="AO114" s="39" t="inlineStr">
        <is>
          <t>La cantidad física del material se imputó en la fila 64 (primera fila del material). Cruce por nomenclatura: similitud 0.69. El cruce SAP–Avain identificó 2 códigos SAP como posibles equivalentes del mismo ítem de Avain (1000183, 1000188). Se imputó al primero (lógica BUSCARV); requiere validación posterior. El material ocupa 13 filas en la hoja 1060 NQN (lote/almacén). La cantidad SAP y la física de esta vista son el total del material.</t>
        </is>
      </c>
    </row>
    <row r="115">
      <c r="A115" s="5" t="inlineStr">
        <is>
          <t>1000193</t>
        </is>
      </c>
      <c r="B115" s="5" t="inlineStr">
        <is>
          <t>MIGRAL COMPRIMIDO</t>
        </is>
      </c>
      <c r="C115" s="5" t="inlineStr">
        <is>
          <t>EA761-0</t>
        </is>
      </c>
      <c r="D115" s="5" t="inlineStr">
        <is>
          <t>033</t>
        </is>
      </c>
      <c r="E115" s="5" t="inlineStr">
        <is>
          <t>ZMED</t>
        </is>
      </c>
      <c r="F115" s="5" t="inlineStr">
        <is>
          <t>1060</t>
        </is>
      </c>
      <c r="G115" s="5" t="inlineStr">
        <is>
          <t>6021</t>
        </is>
      </c>
      <c r="H115" s="5" t="inlineStr">
        <is>
          <t>C/U</t>
        </is>
      </c>
      <c r="I115" s="6" t="n">
        <v>910</v>
      </c>
      <c r="J115" s="6" t="n">
        <v>0</v>
      </c>
      <c r="K115" s="5" t="inlineStr">
        <is>
          <t>ARS</t>
        </is>
      </c>
      <c r="L115" s="48" t="n">
        <v>0</v>
      </c>
      <c r="M115" s="48" t="n">
        <v>119878.09</v>
      </c>
      <c r="O115" s="11">
        <f>M115/SUM($M$2:$M$2023)</f>
        <v/>
      </c>
      <c r="P115" s="49">
        <f>IFERROR(M115/I115,0)</f>
        <v/>
      </c>
      <c r="Q115" s="50" t="n"/>
      <c r="R115" s="8">
        <f>I115-Q115</f>
        <v/>
      </c>
      <c r="S115" s="49">
        <f>$AK115*R115</f>
        <v/>
      </c>
      <c r="U115" s="39" t="inlineStr">
        <is>
          <t>Stock SAP</t>
        </is>
      </c>
      <c r="V115" s="39" t="inlineStr">
        <is>
          <t>Medicamentos</t>
        </is>
      </c>
      <c r="W115" s="39" t="inlineStr">
        <is>
          <t>Dentro del alcance</t>
        </is>
      </c>
      <c r="X115" s="39" t="n"/>
      <c r="Y115" s="39" t="inlineStr">
        <is>
          <t>Sin recuento físico en el inventario de Avain</t>
        </is>
      </c>
      <c r="Z115" s="40" t="inlineStr">
        <is>
          <t>Sin recuento físico</t>
        </is>
      </c>
      <c r="AA115" s="39" t="n"/>
      <c r="AB115" s="39" t="n"/>
      <c r="AC115" s="39" t="n"/>
      <c r="AD115" s="39" t="n"/>
      <c r="AE115" s="39" t="n"/>
      <c r="AF115" s="39" t="n"/>
      <c r="AG115" s="39" t="n"/>
      <c r="AH115" s="51" t="n"/>
      <c r="AI115" s="51" t="n"/>
      <c r="AJ115" s="51" t="n"/>
      <c r="AK115" s="52" t="n">
        <v>131.734165546896</v>
      </c>
      <c r="AL115" s="52" t="n"/>
      <c r="AM115" s="52" t="n"/>
      <c r="AN115" s="39" t="n"/>
      <c r="AO115" s="39" t="inlineStr">
        <is>
          <t>El material ocupa 13 filas en la hoja 1060 NQN (lote/almacén). La cantidad SAP y la física de esta vista son el total del material.</t>
        </is>
      </c>
    </row>
    <row r="116">
      <c r="A116" s="5" t="inlineStr">
        <is>
          <t>1000368</t>
        </is>
      </c>
      <c r="B116" s="5" t="inlineStr">
        <is>
          <t>UVASAL SOBRES X30</t>
        </is>
      </c>
      <c r="C116" s="5" t="inlineStr">
        <is>
          <t>000480</t>
        </is>
      </c>
      <c r="D116" s="5" t="inlineStr">
        <is>
          <t>033</t>
        </is>
      </c>
      <c r="E116" s="5" t="inlineStr">
        <is>
          <t>ZMED</t>
        </is>
      </c>
      <c r="F116" s="5" t="inlineStr">
        <is>
          <t>1060</t>
        </is>
      </c>
      <c r="G116" s="5" t="inlineStr">
        <is>
          <t>6021</t>
        </is>
      </c>
      <c r="H116" s="5" t="inlineStr">
        <is>
          <t>C/U</t>
        </is>
      </c>
      <c r="I116" s="6" t="n">
        <v>900</v>
      </c>
      <c r="J116" s="6" t="n">
        <v>0</v>
      </c>
      <c r="K116" s="5" t="inlineStr">
        <is>
          <t>ARS</t>
        </is>
      </c>
      <c r="L116" s="48" t="n">
        <v>0</v>
      </c>
      <c r="M116" s="48" t="n">
        <v>245664.37</v>
      </c>
      <c r="O116" s="11">
        <f>M116/SUM($M$2:$M$2023)</f>
        <v/>
      </c>
      <c r="P116" s="49">
        <f>IFERROR(M116/I116,0)</f>
        <v/>
      </c>
      <c r="Q116" s="50" t="n"/>
      <c r="R116" s="8">
        <f>I116-Q116</f>
        <v/>
      </c>
      <c r="S116" s="49">
        <f>$AK116*R116</f>
        <v/>
      </c>
      <c r="U116" s="39" t="inlineStr">
        <is>
          <t>Stock SAP</t>
        </is>
      </c>
      <c r="V116" s="39" t="inlineStr">
        <is>
          <t>Medicamentos</t>
        </is>
      </c>
      <c r="W116" s="39" t="inlineStr">
        <is>
          <t>Dentro del alcance</t>
        </is>
      </c>
      <c r="X116" s="39" t="n"/>
      <c r="Y116" s="39" t="inlineStr">
        <is>
          <t>Sin recuento físico en el inventario de Avain</t>
        </is>
      </c>
      <c r="Z116" s="40" t="inlineStr">
        <is>
          <t>Sin recuento físico</t>
        </is>
      </c>
      <c r="AA116" s="39" t="n"/>
      <c r="AB116" s="39" t="n"/>
      <c r="AC116" s="39" t="n"/>
      <c r="AD116" s="39" t="n"/>
      <c r="AE116" s="39" t="n"/>
      <c r="AF116" s="39" t="n"/>
      <c r="AG116" s="39" t="n"/>
      <c r="AH116" s="51" t="n">
        <v>1991</v>
      </c>
      <c r="AI116" s="51">
        <f>Q116</f>
        <v/>
      </c>
      <c r="AJ116" s="51">
        <f>$AH116-$AI116</f>
        <v/>
      </c>
      <c r="AK116" s="52" t="n">
        <v>272.9604068307383</v>
      </c>
      <c r="AL116" s="52">
        <f>$AJ116*$AK116</f>
        <v/>
      </c>
      <c r="AM116" s="52">
        <f>$AI116*$AK116</f>
        <v/>
      </c>
      <c r="AN116" s="39" t="n"/>
      <c r="AO116" s="39" t="inlineStr">
        <is>
          <t>El material ocupa 12 filas en la hoja 1060 NQN (lote/almacén). La cantidad SAP y la física de esta vista son el total del material.</t>
        </is>
      </c>
    </row>
    <row r="117">
      <c r="A117" s="5" t="inlineStr">
        <is>
          <t>2000081</t>
        </is>
      </c>
      <c r="B117" s="5" t="inlineStr">
        <is>
          <t>VENDA TIPO CAMBRIC X  7.5 cm</t>
        </is>
      </c>
      <c r="C117" s="5" t="n"/>
      <c r="D117" s="5" t="inlineStr">
        <is>
          <t>033</t>
        </is>
      </c>
      <c r="E117" s="5" t="inlineStr">
        <is>
          <t>ZDES</t>
        </is>
      </c>
      <c r="F117" s="5" t="inlineStr">
        <is>
          <t>1060</t>
        </is>
      </c>
      <c r="G117" s="5" t="inlineStr">
        <is>
          <t>6021</t>
        </is>
      </c>
      <c r="H117" s="5" t="inlineStr">
        <is>
          <t>C/U</t>
        </is>
      </c>
      <c r="I117" s="6" t="n">
        <v>900</v>
      </c>
      <c r="J117" s="6" t="n">
        <v>0</v>
      </c>
      <c r="K117" s="5" t="inlineStr">
        <is>
          <t>ARS</t>
        </is>
      </c>
      <c r="L117" s="48" t="n">
        <v>0</v>
      </c>
      <c r="M117" s="48" t="n">
        <v>115133.59</v>
      </c>
      <c r="O117" s="11">
        <f>M117/SUM($M$2:$M$2023)</f>
        <v/>
      </c>
      <c r="P117" s="49">
        <f>IFERROR(M117/I117,0)</f>
        <v/>
      </c>
      <c r="Q117" s="50" t="n"/>
      <c r="R117" s="8">
        <f>I117-Q117</f>
        <v/>
      </c>
      <c r="S117" s="49">
        <f>$AK117*R117</f>
        <v/>
      </c>
      <c r="U117" s="39" t="inlineStr">
        <is>
          <t>Stock SAP</t>
        </is>
      </c>
      <c r="V117" s="39" t="inlineStr">
        <is>
          <t>Descartables</t>
        </is>
      </c>
      <c r="W117" s="39" t="inlineStr">
        <is>
          <t>Dentro del alcance</t>
        </is>
      </c>
      <c r="X117" s="39" t="n"/>
      <c r="Y117" s="39" t="inlineStr">
        <is>
          <t>Sin recuento físico en el inventario de Avain</t>
        </is>
      </c>
      <c r="Z117" s="40" t="inlineStr">
        <is>
          <t>Sin recuento físico</t>
        </is>
      </c>
      <c r="AA117" s="39" t="n"/>
      <c r="AB117" s="39" t="n"/>
      <c r="AC117" s="39" t="n"/>
      <c r="AD117" s="39" t="n"/>
      <c r="AE117" s="39" t="n"/>
      <c r="AF117" s="39" t="n"/>
      <c r="AG117" s="39" t="n"/>
      <c r="AH117" s="51" t="n"/>
      <c r="AI117" s="51" t="n"/>
      <c r="AJ117" s="51" t="n"/>
      <c r="AK117" s="52" t="n">
        <v>127.9262128440367</v>
      </c>
      <c r="AL117" s="52" t="n"/>
      <c r="AM117" s="52" t="n"/>
      <c r="AN117" s="39" t="n"/>
      <c r="AO117" s="39" t="inlineStr">
        <is>
          <t>El material ocupa 2 filas en la hoja 1060 NQN (lote/almacén). La cantidad SAP y la física de esta vista son el total del material.</t>
        </is>
      </c>
    </row>
    <row r="118">
      <c r="A118" s="5" t="inlineStr">
        <is>
          <t>1000124</t>
        </is>
      </c>
      <c r="B118" s="5" t="inlineStr">
        <is>
          <t>IBUPROFENO COMP 600MG</t>
        </is>
      </c>
      <c r="C118" s="5" t="inlineStr">
        <is>
          <t>042250</t>
        </is>
      </c>
      <c r="D118" s="5" t="inlineStr">
        <is>
          <t>033</t>
        </is>
      </c>
      <c r="E118" s="5" t="inlineStr">
        <is>
          <t>ZMED</t>
        </is>
      </c>
      <c r="F118" s="5" t="inlineStr">
        <is>
          <t>1060</t>
        </is>
      </c>
      <c r="G118" s="5" t="inlineStr">
        <is>
          <t>6021</t>
        </is>
      </c>
      <c r="H118" s="5" t="inlineStr">
        <is>
          <t>C/U</t>
        </is>
      </c>
      <c r="I118" s="6" t="n">
        <v>840</v>
      </c>
      <c r="J118" s="6" t="n">
        <v>0</v>
      </c>
      <c r="K118" s="5" t="inlineStr">
        <is>
          <t>ARS</t>
        </is>
      </c>
      <c r="L118" s="48" t="n">
        <v>0</v>
      </c>
      <c r="M118" s="48" t="n">
        <v>124506.46</v>
      </c>
      <c r="O118" s="11">
        <f>M118/SUM($M$2:$M$2023)</f>
        <v/>
      </c>
      <c r="P118" s="49">
        <f>IFERROR(M118/I118,0)</f>
        <v/>
      </c>
      <c r="Q118" s="50" t="n"/>
      <c r="R118" s="8">
        <f>I118-Q118</f>
        <v/>
      </c>
      <c r="S118" s="49">
        <f>$AK118*R118</f>
        <v/>
      </c>
      <c r="U118" s="39" t="inlineStr">
        <is>
          <t>Stock SAP</t>
        </is>
      </c>
      <c r="V118" s="39" t="inlineStr">
        <is>
          <t>Medicamentos</t>
        </is>
      </c>
      <c r="W118" s="39" t="inlineStr">
        <is>
          <t>Dentro del alcance</t>
        </is>
      </c>
      <c r="X118" s="42" t="inlineStr">
        <is>
          <t>Media</t>
        </is>
      </c>
      <c r="Y118" s="39" t="inlineStr">
        <is>
          <t>Homologado – confianza Media – pendiente de validación</t>
        </is>
      </c>
      <c r="Z118" s="38" t="inlineStr">
        <is>
          <t>Dar de baja en SAP</t>
        </is>
      </c>
      <c r="AA118" s="39" t="inlineStr">
        <is>
          <t>396</t>
        </is>
      </c>
      <c r="AB118" s="39" t="inlineStr">
        <is>
          <t>IBUPROFENO 600MG COMP RECUBIERTOS</t>
        </is>
      </c>
      <c r="AC118" s="39" t="inlineStr">
        <is>
          <t>Homologación por código Avain (master M01-005)</t>
        </is>
      </c>
      <c r="AD118" s="39" t="inlineStr">
        <is>
          <t>No</t>
        </is>
      </c>
      <c r="AE118" s="39" t="n"/>
      <c r="AF118" s="39" t="inlineStr">
        <is>
          <t>Sí</t>
        </is>
      </c>
      <c r="AG118" s="39" t="inlineStr">
        <is>
          <t>M01-005</t>
        </is>
      </c>
      <c r="AH118" s="51" t="n"/>
      <c r="AI118" s="51" t="n"/>
      <c r="AJ118" s="51" t="n"/>
      <c r="AK118" s="52" t="n">
        <v>148.2219789522919</v>
      </c>
      <c r="AL118" s="52" t="n"/>
      <c r="AM118" s="52" t="n"/>
      <c r="AN118" s="39" t="n"/>
      <c r="AO118"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119">
      <c r="A119" s="5" t="inlineStr">
        <is>
          <t>1000124</t>
        </is>
      </c>
      <c r="B119" s="5" t="inlineStr">
        <is>
          <t>IBUPROFENO COMP 600MG</t>
        </is>
      </c>
      <c r="C119" s="5" t="inlineStr">
        <is>
          <t>ARJGT8</t>
        </is>
      </c>
      <c r="D119" s="5" t="inlineStr">
        <is>
          <t>033</t>
        </is>
      </c>
      <c r="E119" s="5" t="inlineStr">
        <is>
          <t>ZMED</t>
        </is>
      </c>
      <c r="F119" s="5" t="inlineStr">
        <is>
          <t>1060</t>
        </is>
      </c>
      <c r="G119" s="5" t="inlineStr">
        <is>
          <t>6021</t>
        </is>
      </c>
      <c r="H119" s="5" t="inlineStr">
        <is>
          <t>C/U</t>
        </is>
      </c>
      <c r="I119" s="6" t="n">
        <v>830</v>
      </c>
      <c r="J119" s="6" t="n">
        <v>0</v>
      </c>
      <c r="K119" s="5" t="inlineStr">
        <is>
          <t>ARS</t>
        </is>
      </c>
      <c r="L119" s="48" t="n">
        <v>0</v>
      </c>
      <c r="M119" s="48" t="n">
        <v>123024.24</v>
      </c>
      <c r="O119" s="11">
        <f>M119/SUM($M$2:$M$2023)</f>
        <v/>
      </c>
      <c r="P119" s="49">
        <f>IFERROR(M119/I119,0)</f>
        <v/>
      </c>
      <c r="Q119" s="50" t="n"/>
      <c r="R119" s="8">
        <f>I119-Q119</f>
        <v/>
      </c>
      <c r="S119" s="49">
        <f>$AK119*R119</f>
        <v/>
      </c>
      <c r="U119" s="39" t="inlineStr">
        <is>
          <t>Stock SAP</t>
        </is>
      </c>
      <c r="V119" s="39" t="inlineStr">
        <is>
          <t>Medicamentos</t>
        </is>
      </c>
      <c r="W119" s="39" t="inlineStr">
        <is>
          <t>Dentro del alcance</t>
        </is>
      </c>
      <c r="X119" s="42" t="inlineStr">
        <is>
          <t>Media</t>
        </is>
      </c>
      <c r="Y119" s="39" t="inlineStr">
        <is>
          <t>Homologado – confianza Media – pendiente de validación</t>
        </is>
      </c>
      <c r="Z119" s="38" t="inlineStr">
        <is>
          <t>Dar de baja en SAP</t>
        </is>
      </c>
      <c r="AA119" s="39" t="inlineStr">
        <is>
          <t>396</t>
        </is>
      </c>
      <c r="AB119" s="39" t="inlineStr">
        <is>
          <t>IBUPROFENO 600MG COMP RECUBIERTOS</t>
        </is>
      </c>
      <c r="AC119" s="39" t="inlineStr">
        <is>
          <t>Homologación por código Avain (master M01-005)</t>
        </is>
      </c>
      <c r="AD119" s="39" t="inlineStr">
        <is>
          <t>No</t>
        </is>
      </c>
      <c r="AE119" s="39" t="n"/>
      <c r="AF119" s="39" t="inlineStr">
        <is>
          <t>Sí</t>
        </is>
      </c>
      <c r="AG119" s="39" t="inlineStr">
        <is>
          <t>M01-005</t>
        </is>
      </c>
      <c r="AH119" s="51" t="n"/>
      <c r="AI119" s="51" t="n"/>
      <c r="AJ119" s="51" t="n"/>
      <c r="AK119" s="52" t="n">
        <v>148.2219789522919</v>
      </c>
      <c r="AL119" s="52" t="n"/>
      <c r="AM119" s="52" t="n"/>
      <c r="AN119" s="39" t="n"/>
      <c r="AO119"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120">
      <c r="A120" s="5" t="inlineStr">
        <is>
          <t>2000363</t>
        </is>
      </c>
      <c r="B120" s="5" t="inlineStr">
        <is>
          <t>MASCARA PARA O2 ADULTO CON RESERVORIO</t>
        </is>
      </c>
      <c r="C120" s="5" t="n"/>
      <c r="D120" s="5" t="inlineStr">
        <is>
          <t>033</t>
        </is>
      </c>
      <c r="E120" s="5" t="inlineStr">
        <is>
          <t>ZDES</t>
        </is>
      </c>
      <c r="F120" s="5" t="inlineStr">
        <is>
          <t>1060</t>
        </is>
      </c>
      <c r="G120" s="5" t="inlineStr">
        <is>
          <t>6021</t>
        </is>
      </c>
      <c r="H120" s="5" t="inlineStr">
        <is>
          <t>C/U</t>
        </is>
      </c>
      <c r="I120" s="6" t="n">
        <v>826</v>
      </c>
      <c r="J120" s="6" t="n">
        <v>0</v>
      </c>
      <c r="K120" s="5" t="inlineStr">
        <is>
          <t>ARS</t>
        </is>
      </c>
      <c r="L120" s="48" t="n">
        <v>0</v>
      </c>
      <c r="M120" s="48" t="n">
        <v>1130650.9</v>
      </c>
      <c r="O120" s="11">
        <f>M120/SUM($M$2:$M$2023)</f>
        <v/>
      </c>
      <c r="P120" s="49">
        <f>IFERROR(M120/I120,0)</f>
        <v/>
      </c>
      <c r="Q120" s="50" t="n"/>
      <c r="R120" s="8">
        <f>I120-Q120</f>
        <v/>
      </c>
      <c r="S120" s="49">
        <f>$AK120*R120</f>
        <v/>
      </c>
      <c r="U120" s="39" t="inlineStr">
        <is>
          <t>Stock SAP</t>
        </is>
      </c>
      <c r="V120" s="39" t="inlineStr">
        <is>
          <t>Descartables</t>
        </is>
      </c>
      <c r="W120" s="39" t="inlineStr">
        <is>
          <t>Dentro del alcance</t>
        </is>
      </c>
      <c r="X120" s="39" t="n"/>
      <c r="Y120" s="39" t="inlineStr">
        <is>
          <t>Sin recuento físico en el inventario de Avain</t>
        </is>
      </c>
      <c r="Z120" s="40" t="inlineStr">
        <is>
          <t>Sin recuento físico</t>
        </is>
      </c>
      <c r="AA120" s="39" t="n"/>
      <c r="AB120" s="39" t="n"/>
      <c r="AC120" s="39" t="n"/>
      <c r="AD120" s="39" t="n"/>
      <c r="AE120" s="39" t="n"/>
      <c r="AF120" s="39" t="n"/>
      <c r="AG120" s="39" t="n"/>
      <c r="AH120" s="51" t="n">
        <v>1578</v>
      </c>
      <c r="AI120" s="51">
        <f>Q120</f>
        <v/>
      </c>
      <c r="AJ120" s="51">
        <f>$AH120-$AI120</f>
        <v/>
      </c>
      <c r="AK120" s="52" t="n">
        <v>1368.826755386565</v>
      </c>
      <c r="AL120" s="52">
        <f>$AJ120*$AK120</f>
        <v/>
      </c>
      <c r="AM120" s="52">
        <f>$AI120*$AK120</f>
        <v/>
      </c>
      <c r="AN120" s="39" t="n"/>
      <c r="AO120" s="39" t="inlineStr">
        <is>
          <t>El material ocupa 3 filas en la hoja 1060 NQN (lote/almacén). La cantidad SAP y la física de esta vista son el total del material.</t>
        </is>
      </c>
    </row>
    <row r="121">
      <c r="A121" s="5" t="inlineStr">
        <is>
          <t>1000136</t>
        </is>
      </c>
      <c r="B121" s="5" t="inlineStr">
        <is>
          <t>ASPIRINA DE 100 MG</t>
        </is>
      </c>
      <c r="C121" s="5" t="inlineStr">
        <is>
          <t>00479</t>
        </is>
      </c>
      <c r="D121" s="5" t="inlineStr">
        <is>
          <t>033</t>
        </is>
      </c>
      <c r="E121" s="5" t="inlineStr">
        <is>
          <t>ZMED</t>
        </is>
      </c>
      <c r="F121" s="5" t="inlineStr">
        <is>
          <t>1060</t>
        </is>
      </c>
      <c r="G121" s="5" t="inlineStr">
        <is>
          <t>6021</t>
        </is>
      </c>
      <c r="H121" s="5" t="inlineStr">
        <is>
          <t>C/U</t>
        </is>
      </c>
      <c r="I121" s="6" t="n">
        <v>812</v>
      </c>
      <c r="J121" s="6" t="n">
        <v>0</v>
      </c>
      <c r="K121" s="5" t="inlineStr">
        <is>
          <t>ARS</t>
        </is>
      </c>
      <c r="L121" s="48" t="n">
        <v>0</v>
      </c>
      <c r="M121" s="48" t="n">
        <v>98297.92</v>
      </c>
      <c r="O121" s="11">
        <f>M121/SUM($M$2:$M$2023)</f>
        <v/>
      </c>
      <c r="P121" s="49">
        <f>IFERROR(M121/I121,0)</f>
        <v/>
      </c>
      <c r="Q121" s="50" t="n"/>
      <c r="R121" s="8">
        <f>I121-Q121</f>
        <v/>
      </c>
      <c r="S121" s="49">
        <f>$AK121*R121</f>
        <v/>
      </c>
      <c r="U121" s="39" t="inlineStr">
        <is>
          <t>Stock SAP</t>
        </is>
      </c>
      <c r="V121" s="39" t="inlineStr">
        <is>
          <t>Medicamentos</t>
        </is>
      </c>
      <c r="W121" s="39" t="inlineStr">
        <is>
          <t>Dentro del alcance</t>
        </is>
      </c>
      <c r="X121" s="37" t="inlineStr">
        <is>
          <t>Alta</t>
        </is>
      </c>
      <c r="Y121" s="39" t="inlineStr">
        <is>
          <t>Homologado – confianza Alta</t>
        </is>
      </c>
      <c r="Z121" s="38" t="inlineStr">
        <is>
          <t>Dar de baja en SAP</t>
        </is>
      </c>
      <c r="AA121" s="39" t="inlineStr">
        <is>
          <t>23</t>
        </is>
      </c>
      <c r="AB121" s="39" t="inlineStr">
        <is>
          <t>ASPIRINA</t>
        </is>
      </c>
      <c r="AC121" s="39" t="inlineStr">
        <is>
          <t>Homologación por código Avain (master M01-001)</t>
        </is>
      </c>
      <c r="AD121" s="39" t="inlineStr">
        <is>
          <t>No</t>
        </is>
      </c>
      <c r="AE121" s="39" t="n"/>
      <c r="AF121" s="39" t="inlineStr">
        <is>
          <t>Sí</t>
        </is>
      </c>
      <c r="AG121" s="39" t="inlineStr">
        <is>
          <t>M01-001</t>
        </is>
      </c>
      <c r="AH121" s="51" t="n"/>
      <c r="AI121" s="51" t="n"/>
      <c r="AJ121" s="51" t="n"/>
      <c r="AK121" s="52" t="n">
        <v>121.0565531914893</v>
      </c>
      <c r="AL121" s="52" t="n"/>
      <c r="AM121" s="52" t="n"/>
      <c r="AN121" s="39" t="n"/>
      <c r="AO121" s="39" t="inlineStr">
        <is>
          <t>La cantidad física del material se imputó en la fila 60 (primera fila del material). Homologación: confianza base Alta + confianza SAP Alta → Alta. Otros códigos SAP del master no están en el stock de este centro: 1001237, 1000802. El material ocupa 16 filas en la hoja 1060 NQN (lote/almacén). La cantidad SAP y la física de esta vista son el total del material.</t>
        </is>
      </c>
    </row>
    <row r="122">
      <c r="A122" s="5" t="inlineStr">
        <is>
          <t>1000124</t>
        </is>
      </c>
      <c r="B122" s="5" t="inlineStr">
        <is>
          <t>IBUPROFENO COMP 600MG</t>
        </is>
      </c>
      <c r="C122" s="5" t="inlineStr">
        <is>
          <t>020142</t>
        </is>
      </c>
      <c r="D122" s="5" t="inlineStr">
        <is>
          <t>033</t>
        </is>
      </c>
      <c r="E122" s="5" t="inlineStr">
        <is>
          <t>ZMED</t>
        </is>
      </c>
      <c r="F122" s="5" t="inlineStr">
        <is>
          <t>1060</t>
        </is>
      </c>
      <c r="G122" s="5" t="inlineStr">
        <is>
          <t>6021</t>
        </is>
      </c>
      <c r="H122" s="5" t="inlineStr">
        <is>
          <t>C/U</t>
        </is>
      </c>
      <c r="I122" s="6" t="n">
        <v>810</v>
      </c>
      <c r="J122" s="6" t="n">
        <v>0</v>
      </c>
      <c r="K122" s="5" t="inlineStr">
        <is>
          <t>ARS</t>
        </is>
      </c>
      <c r="L122" s="48" t="n">
        <v>0</v>
      </c>
      <c r="M122" s="48" t="n">
        <v>120059.8</v>
      </c>
      <c r="O122" s="11">
        <f>M122/SUM($M$2:$M$2023)</f>
        <v/>
      </c>
      <c r="P122" s="49">
        <f>IFERROR(M122/I122,0)</f>
        <v/>
      </c>
      <c r="Q122" s="50" t="n"/>
      <c r="R122" s="8">
        <f>I122-Q122</f>
        <v/>
      </c>
      <c r="S122" s="49">
        <f>$AK122*R122</f>
        <v/>
      </c>
      <c r="U122" s="39" t="inlineStr">
        <is>
          <t>Stock SAP</t>
        </is>
      </c>
      <c r="V122" s="39" t="inlineStr">
        <is>
          <t>Medicamentos</t>
        </is>
      </c>
      <c r="W122" s="39" t="inlineStr">
        <is>
          <t>Dentro del alcance</t>
        </is>
      </c>
      <c r="X122" s="42" t="inlineStr">
        <is>
          <t>Media</t>
        </is>
      </c>
      <c r="Y122" s="39" t="inlineStr">
        <is>
          <t>Homologado – confianza Media – pendiente de validación</t>
        </is>
      </c>
      <c r="Z122" s="38" t="inlineStr">
        <is>
          <t>Dar de baja en SAP</t>
        </is>
      </c>
      <c r="AA122" s="39" t="inlineStr">
        <is>
          <t>396</t>
        </is>
      </c>
      <c r="AB122" s="39" t="inlineStr">
        <is>
          <t>IBUPROFENO 600MG COMP RECUBIERTOS</t>
        </is>
      </c>
      <c r="AC122" s="39" t="inlineStr">
        <is>
          <t>Homologación por código Avain (master M01-005)</t>
        </is>
      </c>
      <c r="AD122" s="39" t="inlineStr">
        <is>
          <t>No</t>
        </is>
      </c>
      <c r="AE122" s="39" t="n"/>
      <c r="AF122" s="39" t="inlineStr">
        <is>
          <t>Sí</t>
        </is>
      </c>
      <c r="AG122" s="39" t="inlineStr">
        <is>
          <t>M01-005</t>
        </is>
      </c>
      <c r="AH122" s="51" t="n"/>
      <c r="AI122" s="51" t="n"/>
      <c r="AJ122" s="51" t="n"/>
      <c r="AK122" s="52" t="n">
        <v>148.2219789522919</v>
      </c>
      <c r="AL122" s="52" t="n"/>
      <c r="AM122" s="52" t="n"/>
      <c r="AN122" s="39" t="n"/>
      <c r="AO122"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123">
      <c r="A123" s="5" t="inlineStr">
        <is>
          <t>1000058</t>
        </is>
      </c>
      <c r="B123" s="5" t="inlineStr">
        <is>
          <t>ALCOHOL EN GEL X 500ML</t>
        </is>
      </c>
      <c r="C123" s="5" t="inlineStr">
        <is>
          <t>G20285</t>
        </is>
      </c>
      <c r="D123" s="5" t="inlineStr">
        <is>
          <t>033</t>
        </is>
      </c>
      <c r="E123" s="5" t="inlineStr">
        <is>
          <t>ZMED</t>
        </is>
      </c>
      <c r="F123" s="5" t="inlineStr">
        <is>
          <t>1060</t>
        </is>
      </c>
      <c r="G123" s="5" t="inlineStr">
        <is>
          <t>6010</t>
        </is>
      </c>
      <c r="H123" s="5" t="inlineStr">
        <is>
          <t>C/U</t>
        </is>
      </c>
      <c r="I123" s="6" t="n">
        <v>800</v>
      </c>
      <c r="J123" s="6" t="n">
        <v>0</v>
      </c>
      <c r="K123" s="5" t="inlineStr">
        <is>
          <t>ARS</t>
        </is>
      </c>
      <c r="L123" s="48" t="n">
        <v>0</v>
      </c>
      <c r="M123" s="48" t="n">
        <v>173696.23</v>
      </c>
      <c r="O123" s="11">
        <f>M123/SUM($M$2:$M$2023)</f>
        <v/>
      </c>
      <c r="P123" s="49">
        <f>IFERROR(M123/I123,0)</f>
        <v/>
      </c>
      <c r="Q123" s="50" t="n">
        <v>1</v>
      </c>
      <c r="R123" s="8">
        <f>I123-Q123</f>
        <v/>
      </c>
      <c r="S123" s="49">
        <f>$AK123*R123</f>
        <v/>
      </c>
      <c r="U123" s="39" t="inlineStr">
        <is>
          <t>Stock SAP</t>
        </is>
      </c>
      <c r="V123" s="39" t="inlineStr">
        <is>
          <t>Medicamentos</t>
        </is>
      </c>
      <c r="W123" s="39" t="inlineStr">
        <is>
          <t>Dentro del alcance</t>
        </is>
      </c>
      <c r="X123" s="37" t="inlineStr">
        <is>
          <t>Alta</t>
        </is>
      </c>
      <c r="Y123" s="39" t="inlineStr">
        <is>
          <t>Homologado – confianza Alta</t>
        </is>
      </c>
      <c r="Z123" s="38" t="inlineStr">
        <is>
          <t>Dar de baja en SAP</t>
        </is>
      </c>
      <c r="AA123" s="39" t="inlineStr">
        <is>
          <t>463</t>
        </is>
      </c>
      <c r="AB123" s="39" t="inlineStr">
        <is>
          <t>Alcohol en gel x500ml</t>
        </is>
      </c>
      <c r="AC123" s="39" t="inlineStr">
        <is>
          <t>Cruce por nomenclatura SAP</t>
        </is>
      </c>
      <c r="AD123" s="39" t="inlineStr">
        <is>
          <t>No</t>
        </is>
      </c>
      <c r="AE123" s="39" t="n"/>
      <c r="AF123" s="39" t="inlineStr">
        <is>
          <t>No</t>
        </is>
      </c>
      <c r="AG123" s="39" t="n"/>
      <c r="AH123" s="51" t="n">
        <v>1598</v>
      </c>
      <c r="AI123" s="51">
        <f>Q123</f>
        <v/>
      </c>
      <c r="AJ123" s="51">
        <f>$AH123-$AI123</f>
        <v/>
      </c>
      <c r="AK123" s="52" t="n">
        <v>217.1202878598248</v>
      </c>
      <c r="AL123" s="52">
        <f>$AJ123*$AK123</f>
        <v/>
      </c>
      <c r="AM123" s="52">
        <f>$AI123*$AK123</f>
        <v/>
      </c>
      <c r="AN123" s="41" t="inlineStr">
        <is>
          <t>Valorización a validar: relación de cantidades 1,598 a 1 entre SAP y el recuento físico. Sugiere distinta unidad de medida (SAP por caja o envase y el recuento por unidad). La diferencia económica de esta fila no debe tomarse como definitiva.</t>
        </is>
      </c>
      <c r="AO123" s="39" t="inlineStr">
        <is>
          <t>Cruce por nomenclatura: dosis coincide; similitud 1.00. El material ocupa 6 filas en la hoja 1060 NQN (lote/almacén). La cantidad SAP y la física de esta vista son el total del material.</t>
        </is>
      </c>
    </row>
    <row r="124">
      <c r="A124" s="5" t="inlineStr">
        <is>
          <t>1000090</t>
        </is>
      </c>
      <c r="B124" s="5" t="inlineStr">
        <is>
          <t>LORAZEPAM COMPRIMIDO SUBLINGUAL 1GR</t>
        </is>
      </c>
      <c r="C124" s="5" t="inlineStr">
        <is>
          <t>59521</t>
        </is>
      </c>
      <c r="D124" s="5" t="inlineStr">
        <is>
          <t>033</t>
        </is>
      </c>
      <c r="E124" s="5" t="inlineStr">
        <is>
          <t>ZMED</t>
        </is>
      </c>
      <c r="F124" s="5" t="inlineStr">
        <is>
          <t>1060</t>
        </is>
      </c>
      <c r="G124" s="5" t="inlineStr">
        <is>
          <t>6021</t>
        </is>
      </c>
      <c r="H124" s="5" t="inlineStr">
        <is>
          <t>C/U</t>
        </is>
      </c>
      <c r="I124" s="6" t="n">
        <v>800</v>
      </c>
      <c r="J124" s="6" t="n">
        <v>0</v>
      </c>
      <c r="K124" s="5" t="inlineStr">
        <is>
          <t>ARS</t>
        </is>
      </c>
      <c r="L124" s="48" t="n">
        <v>0</v>
      </c>
      <c r="M124" s="48" t="n">
        <v>78944.50999999999</v>
      </c>
      <c r="O124" s="11">
        <f>M124/SUM($M$2:$M$2023)</f>
        <v/>
      </c>
      <c r="P124" s="49">
        <f>IFERROR(M124/I124,0)</f>
        <v/>
      </c>
      <c r="Q124" s="50" t="n"/>
      <c r="R124" s="8">
        <f>I124-Q124</f>
        <v/>
      </c>
      <c r="S124" s="49">
        <f>$AK124*R124</f>
        <v/>
      </c>
      <c r="U124" s="39" t="inlineStr">
        <is>
          <t>Stock SAP</t>
        </is>
      </c>
      <c r="V124" s="39" t="inlineStr">
        <is>
          <t>Medicamentos</t>
        </is>
      </c>
      <c r="W124" s="39" t="inlineStr">
        <is>
          <t>Dentro del alcance</t>
        </is>
      </c>
      <c r="X124" s="38" t="inlineStr">
        <is>
          <t>Baja</t>
        </is>
      </c>
      <c r="Y124" s="39" t="inlineStr">
        <is>
          <t>Homologado – confianza Baja – pendiente de validación</t>
        </is>
      </c>
      <c r="Z124" s="38" t="inlineStr">
        <is>
          <t>Dar de baja en SAP</t>
        </is>
      </c>
      <c r="AA124" s="39" t="inlineStr">
        <is>
          <t>329</t>
        </is>
      </c>
      <c r="AB124" s="39" t="inlineStr">
        <is>
          <t>LORAZEPAM SUBLINGUAL COMP</t>
        </is>
      </c>
      <c r="AC124" s="39" t="inlineStr">
        <is>
          <t>Homologación por código Avain (master M09-004)</t>
        </is>
      </c>
      <c r="AD124" s="39" t="inlineStr">
        <is>
          <t>No</t>
        </is>
      </c>
      <c r="AE124" s="39" t="n"/>
      <c r="AF124" s="39" t="inlineStr">
        <is>
          <t>Sí</t>
        </is>
      </c>
      <c r="AG124" s="39" t="inlineStr">
        <is>
          <t>M09-004</t>
        </is>
      </c>
      <c r="AH124" s="51" t="n"/>
      <c r="AI124" s="51" t="n"/>
      <c r="AJ124" s="51" t="n"/>
      <c r="AK124" s="52" t="n">
        <v>98.6806381896771</v>
      </c>
      <c r="AL124" s="52" t="n"/>
      <c r="AM124" s="52" t="n"/>
      <c r="AN124" s="39" t="n"/>
      <c r="AO124" s="39" t="inlineStr">
        <is>
          <t>La cantidad física del material se imputó en la fila 92 (primera fila del material). La denominación del inventario («LORAZEPAM SUBLINGUAL COMP») difiere de la que registra el master para ese código («LORAZEPAMSUBLINGUALCOMP»). Nivel degradado a Baja hasta validar la equivalencia. Homologación: confianza base Media + confianza SAP Baja → Baja. El material ocupa 14 filas en la hoja 1060 NQN (lote/almacén). La cantidad SAP y la física de esta vista son el total del material.</t>
        </is>
      </c>
    </row>
    <row r="125">
      <c r="A125" s="5" t="inlineStr">
        <is>
          <t>1000094</t>
        </is>
      </c>
      <c r="B125" s="5" t="inlineStr">
        <is>
          <t>DEXAMETASONA INY 4MG/ML AMPOLLA</t>
        </is>
      </c>
      <c r="C125" s="5" t="inlineStr">
        <is>
          <t>30137</t>
        </is>
      </c>
      <c r="D125" s="5" t="inlineStr">
        <is>
          <t>033</t>
        </is>
      </c>
      <c r="E125" s="5" t="inlineStr">
        <is>
          <t>ZMED</t>
        </is>
      </c>
      <c r="F125" s="5" t="inlineStr">
        <is>
          <t>1060</t>
        </is>
      </c>
      <c r="G125" s="5" t="inlineStr">
        <is>
          <t>6021</t>
        </is>
      </c>
      <c r="H125" s="5" t="inlineStr">
        <is>
          <t>C/U</t>
        </is>
      </c>
      <c r="I125" s="6" t="n">
        <v>800</v>
      </c>
      <c r="J125" s="6" t="n">
        <v>0</v>
      </c>
      <c r="K125" s="5" t="inlineStr">
        <is>
          <t>ARS</t>
        </is>
      </c>
      <c r="L125" s="48" t="n">
        <v>0</v>
      </c>
      <c r="M125" s="48" t="n">
        <v>264762.04</v>
      </c>
      <c r="O125" s="11">
        <f>M125/SUM($M$2:$M$2023)</f>
        <v/>
      </c>
      <c r="P125" s="49">
        <f>IFERROR(M125/I125,0)</f>
        <v/>
      </c>
      <c r="Q125" s="50" t="n"/>
      <c r="R125" s="8">
        <f>I125-Q125</f>
        <v/>
      </c>
      <c r="S125" s="49">
        <f>$AK125*R125</f>
        <v/>
      </c>
      <c r="U125" s="39" t="inlineStr">
        <is>
          <t>Stock SAP</t>
        </is>
      </c>
      <c r="V125" s="39" t="inlineStr">
        <is>
          <t>Medicamentos</t>
        </is>
      </c>
      <c r="W125" s="39" t="inlineStr">
        <is>
          <t>Dentro del alcance</t>
        </is>
      </c>
      <c r="X125" s="42" t="inlineStr">
        <is>
          <t>Media</t>
        </is>
      </c>
      <c r="Y125" s="39" t="inlineStr">
        <is>
          <t>Homologado – confianza Media – pendiente de validación</t>
        </is>
      </c>
      <c r="Z125" s="38" t="inlineStr">
        <is>
          <t>Dar de baja en SAP</t>
        </is>
      </c>
      <c r="AA125" s="39" t="inlineStr">
        <is>
          <t>73</t>
        </is>
      </c>
      <c r="AB125" s="39" t="inlineStr">
        <is>
          <t>DEXAMETASONA AMP</t>
        </is>
      </c>
      <c r="AC125" s="39" t="inlineStr">
        <is>
          <t>Cruce por nomenclatura SAP</t>
        </is>
      </c>
      <c r="AD125" s="39" t="inlineStr">
        <is>
          <t>Sí</t>
        </is>
      </c>
      <c r="AE125" s="39" t="inlineStr">
        <is>
          <t>1000094, 1000478</t>
        </is>
      </c>
      <c r="AF125" s="39" t="inlineStr">
        <is>
          <t>No</t>
        </is>
      </c>
      <c r="AG125" s="39" t="n"/>
      <c r="AH125" s="51" t="n"/>
      <c r="AI125" s="51" t="n"/>
      <c r="AJ125" s="51" t="n"/>
      <c r="AK125" s="52" t="n">
        <v>330.9525386854604</v>
      </c>
      <c r="AL125" s="52" t="n"/>
      <c r="AM125" s="52" t="n"/>
      <c r="AN125" s="39" t="n"/>
      <c r="AO125" s="39" t="inlineStr">
        <is>
          <t>La cantidad física del material se imputó en la fila 93 (primera fila del material). 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126">
      <c r="A126" s="5" t="inlineStr">
        <is>
          <t>1000124</t>
        </is>
      </c>
      <c r="B126" s="5" t="inlineStr">
        <is>
          <t>IBUPROFENO COMP 600MG</t>
        </is>
      </c>
      <c r="C126" s="5" t="inlineStr">
        <is>
          <t>063543</t>
        </is>
      </c>
      <c r="D126" s="5" t="inlineStr">
        <is>
          <t>033</t>
        </is>
      </c>
      <c r="E126" s="5" t="inlineStr">
        <is>
          <t>ZMED</t>
        </is>
      </c>
      <c r="F126" s="5" t="inlineStr">
        <is>
          <t>1060</t>
        </is>
      </c>
      <c r="G126" s="5" t="inlineStr">
        <is>
          <t>6021</t>
        </is>
      </c>
      <c r="H126" s="5" t="inlineStr">
        <is>
          <t>C/U</t>
        </is>
      </c>
      <c r="I126" s="6" t="n">
        <v>800</v>
      </c>
      <c r="J126" s="6" t="n">
        <v>0</v>
      </c>
      <c r="K126" s="5" t="inlineStr">
        <is>
          <t>ARS</t>
        </is>
      </c>
      <c r="L126" s="48" t="n">
        <v>0</v>
      </c>
      <c r="M126" s="48" t="n">
        <v>118577.58</v>
      </c>
      <c r="O126" s="11">
        <f>M126/SUM($M$2:$M$2023)</f>
        <v/>
      </c>
      <c r="P126" s="49">
        <f>IFERROR(M126/I126,0)</f>
        <v/>
      </c>
      <c r="Q126" s="50" t="n"/>
      <c r="R126" s="8">
        <f>I126-Q126</f>
        <v/>
      </c>
      <c r="S126" s="49">
        <f>$AK126*R126</f>
        <v/>
      </c>
      <c r="U126" s="39" t="inlineStr">
        <is>
          <t>Stock SAP</t>
        </is>
      </c>
      <c r="V126" s="39" t="inlineStr">
        <is>
          <t>Medicamentos</t>
        </is>
      </c>
      <c r="W126" s="39" t="inlineStr">
        <is>
          <t>Dentro del alcance</t>
        </is>
      </c>
      <c r="X126" s="42" t="inlineStr">
        <is>
          <t>Media</t>
        </is>
      </c>
      <c r="Y126" s="39" t="inlineStr">
        <is>
          <t>Homologado – confianza Media – pendiente de validación</t>
        </is>
      </c>
      <c r="Z126" s="38" t="inlineStr">
        <is>
          <t>Dar de baja en SAP</t>
        </is>
      </c>
      <c r="AA126" s="39" t="inlineStr">
        <is>
          <t>396</t>
        </is>
      </c>
      <c r="AB126" s="39" t="inlineStr">
        <is>
          <t>IBUPROFENO 600MG COMP RECUBIERTOS</t>
        </is>
      </c>
      <c r="AC126" s="39" t="inlineStr">
        <is>
          <t>Homologación por código Avain (master M01-005)</t>
        </is>
      </c>
      <c r="AD126" s="39" t="inlineStr">
        <is>
          <t>No</t>
        </is>
      </c>
      <c r="AE126" s="39" t="n"/>
      <c r="AF126" s="39" t="inlineStr">
        <is>
          <t>Sí</t>
        </is>
      </c>
      <c r="AG126" s="39" t="inlineStr">
        <is>
          <t>M01-005</t>
        </is>
      </c>
      <c r="AH126" s="51" t="n"/>
      <c r="AI126" s="51" t="n"/>
      <c r="AJ126" s="51" t="n"/>
      <c r="AK126" s="52" t="n">
        <v>148.2219789522919</v>
      </c>
      <c r="AL126" s="52" t="n"/>
      <c r="AM126" s="52" t="n"/>
      <c r="AN126" s="39" t="n"/>
      <c r="AO126"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127">
      <c r="A127" s="5" t="inlineStr">
        <is>
          <t>1000124</t>
        </is>
      </c>
      <c r="B127" s="5" t="inlineStr">
        <is>
          <t>IBUPROFENO COMP 600MG</t>
        </is>
      </c>
      <c r="C127" s="5" t="inlineStr">
        <is>
          <t>38759</t>
        </is>
      </c>
      <c r="D127" s="5" t="inlineStr">
        <is>
          <t>033</t>
        </is>
      </c>
      <c r="E127" s="5" t="inlineStr">
        <is>
          <t>ZMED</t>
        </is>
      </c>
      <c r="F127" s="5" t="inlineStr">
        <is>
          <t>1060</t>
        </is>
      </c>
      <c r="G127" s="5" t="inlineStr">
        <is>
          <t>6021</t>
        </is>
      </c>
      <c r="H127" s="5" t="inlineStr">
        <is>
          <t>C/U</t>
        </is>
      </c>
      <c r="I127" s="6" t="n">
        <v>800</v>
      </c>
      <c r="J127" s="6" t="n">
        <v>0</v>
      </c>
      <c r="K127" s="5" t="inlineStr">
        <is>
          <t>ARS</t>
        </is>
      </c>
      <c r="L127" s="48" t="n">
        <v>0</v>
      </c>
      <c r="M127" s="48" t="n">
        <v>118577.58</v>
      </c>
      <c r="O127" s="11">
        <f>M127/SUM($M$2:$M$2023)</f>
        <v/>
      </c>
      <c r="P127" s="49">
        <f>IFERROR(M127/I127,0)</f>
        <v/>
      </c>
      <c r="Q127" s="50" t="n"/>
      <c r="R127" s="8">
        <f>I127-Q127</f>
        <v/>
      </c>
      <c r="S127" s="49">
        <f>$AK127*R127</f>
        <v/>
      </c>
      <c r="U127" s="39" t="inlineStr">
        <is>
          <t>Stock SAP</t>
        </is>
      </c>
      <c r="V127" s="39" t="inlineStr">
        <is>
          <t>Medicamentos</t>
        </is>
      </c>
      <c r="W127" s="39" t="inlineStr">
        <is>
          <t>Dentro del alcance</t>
        </is>
      </c>
      <c r="X127" s="42" t="inlineStr">
        <is>
          <t>Media</t>
        </is>
      </c>
      <c r="Y127" s="39" t="inlineStr">
        <is>
          <t>Homologado – confianza Media – pendiente de validación</t>
        </is>
      </c>
      <c r="Z127" s="38" t="inlineStr">
        <is>
          <t>Dar de baja en SAP</t>
        </is>
      </c>
      <c r="AA127" s="39" t="inlineStr">
        <is>
          <t>396</t>
        </is>
      </c>
      <c r="AB127" s="39" t="inlineStr">
        <is>
          <t>IBUPROFENO 600MG COMP RECUBIERTOS</t>
        </is>
      </c>
      <c r="AC127" s="39" t="inlineStr">
        <is>
          <t>Homologación por código Avain (master M01-005)</t>
        </is>
      </c>
      <c r="AD127" s="39" t="inlineStr">
        <is>
          <t>No</t>
        </is>
      </c>
      <c r="AE127" s="39" t="n"/>
      <c r="AF127" s="39" t="inlineStr">
        <is>
          <t>Sí</t>
        </is>
      </c>
      <c r="AG127" s="39" t="inlineStr">
        <is>
          <t>M01-005</t>
        </is>
      </c>
      <c r="AH127" s="51" t="n"/>
      <c r="AI127" s="51" t="n"/>
      <c r="AJ127" s="51" t="n"/>
      <c r="AK127" s="52" t="n">
        <v>148.2219789522919</v>
      </c>
      <c r="AL127" s="52" t="n"/>
      <c r="AM127" s="52" t="n"/>
      <c r="AN127" s="39" t="n"/>
      <c r="AO127"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128">
      <c r="A128" s="5" t="inlineStr">
        <is>
          <t>1000124</t>
        </is>
      </c>
      <c r="B128" s="5" t="inlineStr">
        <is>
          <t>IBUPROFENO COMP 600MG</t>
        </is>
      </c>
      <c r="C128" s="5" t="inlineStr">
        <is>
          <t>X33207A</t>
        </is>
      </c>
      <c r="D128" s="5" t="inlineStr">
        <is>
          <t>033</t>
        </is>
      </c>
      <c r="E128" s="5" t="inlineStr">
        <is>
          <t>ZMED</t>
        </is>
      </c>
      <c r="F128" s="5" t="inlineStr">
        <is>
          <t>1060</t>
        </is>
      </c>
      <c r="G128" s="5" t="inlineStr">
        <is>
          <t>6021</t>
        </is>
      </c>
      <c r="H128" s="5" t="inlineStr">
        <is>
          <t>C/U</t>
        </is>
      </c>
      <c r="I128" s="6" t="n">
        <v>800</v>
      </c>
      <c r="J128" s="6" t="n">
        <v>0</v>
      </c>
      <c r="K128" s="5" t="inlineStr">
        <is>
          <t>ARS</t>
        </is>
      </c>
      <c r="L128" s="48" t="n">
        <v>0</v>
      </c>
      <c r="M128" s="48" t="n">
        <v>118577.58</v>
      </c>
      <c r="O128" s="11">
        <f>M128/SUM($M$2:$M$2023)</f>
        <v/>
      </c>
      <c r="P128" s="49">
        <f>IFERROR(M128/I128,0)</f>
        <v/>
      </c>
      <c r="Q128" s="50" t="n"/>
      <c r="R128" s="8">
        <f>I128-Q128</f>
        <v/>
      </c>
      <c r="S128" s="49">
        <f>$AK128*R128</f>
        <v/>
      </c>
      <c r="U128" s="39" t="inlineStr">
        <is>
          <t>Stock SAP</t>
        </is>
      </c>
      <c r="V128" s="39" t="inlineStr">
        <is>
          <t>Medicamentos</t>
        </is>
      </c>
      <c r="W128" s="39" t="inlineStr">
        <is>
          <t>Dentro del alcance</t>
        </is>
      </c>
      <c r="X128" s="42" t="inlineStr">
        <is>
          <t>Media</t>
        </is>
      </c>
      <c r="Y128" s="39" t="inlineStr">
        <is>
          <t>Homologado – confianza Media – pendiente de validación</t>
        </is>
      </c>
      <c r="Z128" s="38" t="inlineStr">
        <is>
          <t>Dar de baja en SAP</t>
        </is>
      </c>
      <c r="AA128" s="39" t="inlineStr">
        <is>
          <t>396</t>
        </is>
      </c>
      <c r="AB128" s="39" t="inlineStr">
        <is>
          <t>IBUPROFENO 600MG COMP RECUBIERTOS</t>
        </is>
      </c>
      <c r="AC128" s="39" t="inlineStr">
        <is>
          <t>Homologación por código Avain (master M01-005)</t>
        </is>
      </c>
      <c r="AD128" s="39" t="inlineStr">
        <is>
          <t>No</t>
        </is>
      </c>
      <c r="AE128" s="39" t="n"/>
      <c r="AF128" s="39" t="inlineStr">
        <is>
          <t>Sí</t>
        </is>
      </c>
      <c r="AG128" s="39" t="inlineStr">
        <is>
          <t>M01-005</t>
        </is>
      </c>
      <c r="AH128" s="51" t="n"/>
      <c r="AI128" s="51" t="n"/>
      <c r="AJ128" s="51" t="n"/>
      <c r="AK128" s="52" t="n">
        <v>148.2219789522919</v>
      </c>
      <c r="AL128" s="52" t="n"/>
      <c r="AM128" s="52" t="n"/>
      <c r="AN128" s="39" t="n"/>
      <c r="AO128"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129">
      <c r="A129" s="5" t="inlineStr">
        <is>
          <t>1000170</t>
        </is>
      </c>
      <c r="B129" s="5" t="inlineStr">
        <is>
          <t>BUSCAPINA SIMPLE AMP</t>
        </is>
      </c>
      <c r="C129" s="5" t="inlineStr">
        <is>
          <t>120102</t>
        </is>
      </c>
      <c r="D129" s="5" t="inlineStr">
        <is>
          <t>033</t>
        </is>
      </c>
      <c r="E129" s="5" t="inlineStr">
        <is>
          <t>ZMED</t>
        </is>
      </c>
      <c r="F129" s="5" t="inlineStr">
        <is>
          <t>1060</t>
        </is>
      </c>
      <c r="G129" s="5" t="inlineStr">
        <is>
          <t>6021</t>
        </is>
      </c>
      <c r="H129" s="5" t="inlineStr">
        <is>
          <t>C/U</t>
        </is>
      </c>
      <c r="I129" s="6" t="n">
        <v>800</v>
      </c>
      <c r="J129" s="6" t="n">
        <v>0</v>
      </c>
      <c r="K129" s="5" t="inlineStr">
        <is>
          <t>ARS</t>
        </is>
      </c>
      <c r="L129" s="48" t="n">
        <v>0</v>
      </c>
      <c r="M129" s="48" t="n">
        <v>265841.69</v>
      </c>
      <c r="O129" s="11">
        <f>M129/SUM($M$2:$M$2023)</f>
        <v/>
      </c>
      <c r="P129" s="49">
        <f>IFERROR(M129/I129,0)</f>
        <v/>
      </c>
      <c r="Q129" s="50" t="n"/>
      <c r="R129" s="8">
        <f>I129-Q129</f>
        <v/>
      </c>
      <c r="S129" s="49">
        <f>$AK129*R129</f>
        <v/>
      </c>
      <c r="U129" s="39" t="inlineStr">
        <is>
          <t>Stock SAP</t>
        </is>
      </c>
      <c r="V129" s="39" t="inlineStr">
        <is>
          <t>Medicamentos</t>
        </is>
      </c>
      <c r="W129" s="39" t="inlineStr">
        <is>
          <t>Dentro del alcance</t>
        </is>
      </c>
      <c r="X129" s="39" t="n"/>
      <c r="Y129" s="39" t="inlineStr">
        <is>
          <t>Sin recuento físico en el inventario de Avain</t>
        </is>
      </c>
      <c r="Z129" s="40" t="inlineStr">
        <is>
          <t>Sin recuento físico</t>
        </is>
      </c>
      <c r="AA129" s="39" t="n"/>
      <c r="AB129" s="39" t="n"/>
      <c r="AC129" s="39" t="n"/>
      <c r="AD129" s="39" t="n"/>
      <c r="AE129" s="39" t="n"/>
      <c r="AF129" s="39" t="n"/>
      <c r="AG129" s="39" t="n"/>
      <c r="AH129" s="51" t="n">
        <v>6116</v>
      </c>
      <c r="AI129" s="51">
        <f>Q129</f>
        <v/>
      </c>
      <c r="AJ129" s="51">
        <f>$AH129-$AI129</f>
        <v/>
      </c>
      <c r="AK129" s="52" t="n">
        <v>332.3021059516022</v>
      </c>
      <c r="AL129" s="52">
        <f>$AJ129*$AK129</f>
        <v/>
      </c>
      <c r="AM129" s="52">
        <f>$AI129*$AK129</f>
        <v/>
      </c>
      <c r="AN129" s="39" t="n"/>
      <c r="AO129" s="39" t="inlineStr">
        <is>
          <t>El material ocupa 23 filas en la hoja 1060 NQN (lote/almacén). La cantidad SAP y la física de esta vista son el total del material.</t>
        </is>
      </c>
    </row>
    <row r="130">
      <c r="A130" s="5" t="inlineStr">
        <is>
          <t>1000470</t>
        </is>
      </c>
      <c r="B130" s="5" t="inlineStr">
        <is>
          <t>PARACETAMOL COMP 1 GRAMO</t>
        </is>
      </c>
      <c r="C130" s="5" t="inlineStr">
        <is>
          <t>031</t>
        </is>
      </c>
      <c r="D130" s="5" t="inlineStr">
        <is>
          <t>033</t>
        </is>
      </c>
      <c r="E130" s="5" t="inlineStr">
        <is>
          <t>ZMED</t>
        </is>
      </c>
      <c r="F130" s="5" t="inlineStr">
        <is>
          <t>1060</t>
        </is>
      </c>
      <c r="G130" s="5" t="inlineStr">
        <is>
          <t>6021</t>
        </is>
      </c>
      <c r="H130" s="5" t="inlineStr">
        <is>
          <t>C/U</t>
        </is>
      </c>
      <c r="I130" s="6" t="n">
        <v>800</v>
      </c>
      <c r="J130" s="6" t="n">
        <v>0</v>
      </c>
      <c r="K130" s="5" t="inlineStr">
        <is>
          <t>ARS</t>
        </is>
      </c>
      <c r="L130" s="48" t="n">
        <v>0</v>
      </c>
      <c r="M130" s="48" t="n">
        <v>88064.37</v>
      </c>
      <c r="O130" s="11">
        <f>M130/SUM($M$2:$M$2023)</f>
        <v/>
      </c>
      <c r="P130" s="49">
        <f>IFERROR(M130/I130,0)</f>
        <v/>
      </c>
      <c r="Q130" s="50" t="n"/>
      <c r="R130" s="8">
        <f>I130-Q130</f>
        <v/>
      </c>
      <c r="S130" s="49">
        <f>$AK130*R130</f>
        <v/>
      </c>
      <c r="U130" s="39" t="inlineStr">
        <is>
          <t>Stock SAP</t>
        </is>
      </c>
      <c r="V130" s="39" t="inlineStr">
        <is>
          <t>Medicamentos</t>
        </is>
      </c>
      <c r="W130" s="39" t="inlineStr">
        <is>
          <t>Dentro del alcance</t>
        </is>
      </c>
      <c r="X130" s="38" t="inlineStr">
        <is>
          <t>Baja</t>
        </is>
      </c>
      <c r="Y130" s="39" t="inlineStr">
        <is>
          <t>Homologado – confianza Baja – pendiente de validación</t>
        </is>
      </c>
      <c r="Z130" s="38" t="inlineStr">
        <is>
          <t>Dar de baja en SAP</t>
        </is>
      </c>
      <c r="AA130" s="39" t="inlineStr">
        <is>
          <t>369; 179</t>
        </is>
      </c>
      <c r="AB130" s="39" t="inlineStr">
        <is>
          <t>PARACETAMOL 1 G; PARACETAMOL 500 MG</t>
        </is>
      </c>
      <c r="AC130" s="39" t="inlineStr">
        <is>
          <t>Cruce por nomenclatura SAP; Homologación por código Avain (master M01-008)</t>
        </is>
      </c>
      <c r="AD130" s="39" t="inlineStr">
        <is>
          <t>No</t>
        </is>
      </c>
      <c r="AE130" s="39" t="n"/>
      <c r="AF130" s="39" t="inlineStr">
        <is>
          <t>Sí</t>
        </is>
      </c>
      <c r="AG130" s="39" t="inlineStr">
        <is>
          <t>M01-008</t>
        </is>
      </c>
      <c r="AH130" s="51" t="n"/>
      <c r="AI130" s="51" t="n"/>
      <c r="AJ130" s="51" t="n"/>
      <c r="AK130" s="52" t="n">
        <v>110.080466182048</v>
      </c>
      <c r="AL130" s="52" t="n"/>
      <c r="AM130" s="52" t="n"/>
      <c r="AN130" s="39" t="n"/>
      <c r="AO130" s="39" t="inlineStr">
        <is>
          <t>La cantidad física del material se imputó en la fila 69 (primera fila del material). Varias denominaciones del inventario físico corresponden a este material SAP (369 PARACETAMOL 1 G; 179 PARACETAMOL 500 MG). Se sumaron las cantidades físicas. Cruce por nomenclatura: dosis coincide; similitud 0.88. Homologación: confianza base Alta + confianza SAP Baja → Baja. Aunque la homologación vincula estos registros, la presentación no coincide con el material imputado (dosis/presentación distinta (500MG vs 1000MG); similitud 0.48). Nivel degradado a Baja: verificar si corresponde otro código SAP. El material ocupa 14 filas en la hoja 1060 NQN (lote/almacén). La cantidad SAP y la física de esta vista son el total del material.</t>
        </is>
      </c>
    </row>
    <row r="131">
      <c r="A131" s="5" t="inlineStr">
        <is>
          <t>1000183</t>
        </is>
      </c>
      <c r="B131" s="5" t="inlineStr">
        <is>
          <t>MYLANTA TABLETAS COMPRIMIDOS</t>
        </is>
      </c>
      <c r="C131" s="5" t="inlineStr">
        <is>
          <t>876</t>
        </is>
      </c>
      <c r="D131" s="5" t="inlineStr">
        <is>
          <t>033</t>
        </is>
      </c>
      <c r="E131" s="5" t="inlineStr">
        <is>
          <t>ZMED</t>
        </is>
      </c>
      <c r="F131" s="5" t="inlineStr">
        <is>
          <t>1060</t>
        </is>
      </c>
      <c r="G131" s="5" t="inlineStr">
        <is>
          <t>6022</t>
        </is>
      </c>
      <c r="H131" s="5" t="inlineStr">
        <is>
          <t>C/U</t>
        </is>
      </c>
      <c r="I131" s="6" t="n">
        <v>768</v>
      </c>
      <c r="J131" s="6" t="n">
        <v>0</v>
      </c>
      <c r="K131" s="5" t="inlineStr">
        <is>
          <t>ARS</t>
        </is>
      </c>
      <c r="L131" s="48" t="n">
        <v>0</v>
      </c>
      <c r="M131" s="48" t="n">
        <v>195602.54</v>
      </c>
      <c r="O131" s="11">
        <f>M131/SUM($M$2:$M$2023)</f>
        <v/>
      </c>
      <c r="P131" s="49">
        <f>IFERROR(M131/I131,0)</f>
        <v/>
      </c>
      <c r="Q131" s="50" t="n"/>
      <c r="R131" s="8">
        <f>I131-Q131</f>
        <v/>
      </c>
      <c r="S131" s="49">
        <f>$AK131*R131</f>
        <v/>
      </c>
      <c r="U131" s="39" t="inlineStr">
        <is>
          <t>Stock SAP</t>
        </is>
      </c>
      <c r="V131" s="39" t="inlineStr">
        <is>
          <t>Medicamentos</t>
        </is>
      </c>
      <c r="W131" s="39" t="inlineStr">
        <is>
          <t>Dentro del alcance</t>
        </is>
      </c>
      <c r="X131" s="42" t="inlineStr">
        <is>
          <t>Media</t>
        </is>
      </c>
      <c r="Y131" s="39" t="inlineStr">
        <is>
          <t>Homologado – confianza Media – pendiente de validación</t>
        </is>
      </c>
      <c r="Z131" s="38" t="inlineStr">
        <is>
          <t>Dar de baja en SAP</t>
        </is>
      </c>
      <c r="AA131" s="39" t="inlineStr">
        <is>
          <t>165</t>
        </is>
      </c>
      <c r="AB131" s="39" t="inlineStr">
        <is>
          <t>MYLANTA</t>
        </is>
      </c>
      <c r="AC131" s="39" t="inlineStr">
        <is>
          <t>Cruce por nomenclatura SAP</t>
        </is>
      </c>
      <c r="AD131" s="39" t="inlineStr">
        <is>
          <t>Sí</t>
        </is>
      </c>
      <c r="AE131" s="39" t="inlineStr">
        <is>
          <t>1000183, 1000188</t>
        </is>
      </c>
      <c r="AF131" s="39" t="inlineStr">
        <is>
          <t>Sí</t>
        </is>
      </c>
      <c r="AG131" s="39" t="n"/>
      <c r="AH131" s="51" t="n"/>
      <c r="AI131" s="51" t="n"/>
      <c r="AJ131" s="51" t="n"/>
      <c r="AK131" s="52" t="n">
        <v>254.690802148944</v>
      </c>
      <c r="AL131" s="52" t="n"/>
      <c r="AM131" s="52" t="n"/>
      <c r="AN131" s="39" t="n"/>
      <c r="AO131" s="39" t="inlineStr">
        <is>
          <t>La cantidad física del material se imputó en la fila 64 (primera fila del material). Cruce por nomenclatura: similitud 0.69. El cruce SAP–Avain identificó 2 códigos SAP como posibles equivalentes del mismo ítem de Avain (1000183, 1000188). Se imputó al primero (lógica BUSCARV); requiere validación posterior. El material ocupa 13 filas en la hoja 1060 NQN (lote/almacén). La cantidad SAP y la física de esta vista son el total del material.</t>
        </is>
      </c>
    </row>
    <row r="132">
      <c r="A132" s="5" t="inlineStr">
        <is>
          <t>2000363</t>
        </is>
      </c>
      <c r="B132" s="5" t="inlineStr">
        <is>
          <t>MASCARA PARA O2 ADULTO CON RESERVORIO</t>
        </is>
      </c>
      <c r="C132" s="5" t="n"/>
      <c r="D132" s="5" t="inlineStr">
        <is>
          <t>033</t>
        </is>
      </c>
      <c r="E132" s="5" t="inlineStr">
        <is>
          <t>ZDES</t>
        </is>
      </c>
      <c r="F132" s="5" t="inlineStr">
        <is>
          <t>1060</t>
        </is>
      </c>
      <c r="G132" s="5" t="inlineStr">
        <is>
          <t>6022</t>
        </is>
      </c>
      <c r="H132" s="5" t="inlineStr">
        <is>
          <t>C/U</t>
        </is>
      </c>
      <c r="I132" s="6" t="n">
        <v>752</v>
      </c>
      <c r="J132" s="6" t="n">
        <v>0</v>
      </c>
      <c r="K132" s="5" t="inlineStr">
        <is>
          <t>ARS</t>
        </is>
      </c>
      <c r="L132" s="48" t="n">
        <v>0</v>
      </c>
      <c r="M132" s="48" t="n">
        <v>1029357.72</v>
      </c>
      <c r="O132" s="11">
        <f>M132/SUM($M$2:$M$2023)</f>
        <v/>
      </c>
      <c r="P132" s="49">
        <f>IFERROR(M132/I132,0)</f>
        <v/>
      </c>
      <c r="Q132" s="50" t="n"/>
      <c r="R132" s="8">
        <f>I132-Q132</f>
        <v/>
      </c>
      <c r="S132" s="49">
        <f>$AK132*R132</f>
        <v/>
      </c>
      <c r="U132" s="39" t="inlineStr">
        <is>
          <t>Stock SAP</t>
        </is>
      </c>
      <c r="V132" s="39" t="inlineStr">
        <is>
          <t>Descartables</t>
        </is>
      </c>
      <c r="W132" s="39" t="inlineStr">
        <is>
          <t>Dentro del alcance</t>
        </is>
      </c>
      <c r="X132" s="39" t="n"/>
      <c r="Y132" s="39" t="inlineStr">
        <is>
          <t>Sin recuento físico en el inventario de Avain</t>
        </is>
      </c>
      <c r="Z132" s="40" t="inlineStr">
        <is>
          <t>Sin recuento físico</t>
        </is>
      </c>
      <c r="AA132" s="39" t="n"/>
      <c r="AB132" s="39" t="n"/>
      <c r="AC132" s="39" t="n"/>
      <c r="AD132" s="39" t="n"/>
      <c r="AE132" s="39" t="n"/>
      <c r="AF132" s="39" t="n"/>
      <c r="AG132" s="39" t="n"/>
      <c r="AH132" s="51" t="n"/>
      <c r="AI132" s="51" t="n"/>
      <c r="AJ132" s="51" t="n"/>
      <c r="AK132" s="52" t="n">
        <v>1368.826755386565</v>
      </c>
      <c r="AL132" s="52" t="n"/>
      <c r="AM132" s="52" t="n"/>
      <c r="AN132" s="39" t="n"/>
      <c r="AO132" s="39" t="inlineStr">
        <is>
          <t>El material ocupa 3 filas en la hoja 1060 NQN (lote/almacén). La cantidad SAP y la física de esta vista son el total del material.</t>
        </is>
      </c>
    </row>
    <row r="133">
      <c r="A133" s="5" t="inlineStr">
        <is>
          <t>2001251</t>
        </is>
      </c>
      <c r="B133" s="5" t="inlineStr">
        <is>
          <t>BARBIJO KN95</t>
        </is>
      </c>
      <c r="C133" s="5" t="n"/>
      <c r="D133" s="5" t="inlineStr">
        <is>
          <t>033</t>
        </is>
      </c>
      <c r="E133" s="5" t="inlineStr">
        <is>
          <t>ZDES</t>
        </is>
      </c>
      <c r="F133" s="5" t="inlineStr">
        <is>
          <t>1060</t>
        </is>
      </c>
      <c r="G133" s="5" t="inlineStr">
        <is>
          <t>6010</t>
        </is>
      </c>
      <c r="H133" s="5" t="inlineStr">
        <is>
          <t>C/U</t>
        </is>
      </c>
      <c r="I133" s="6" t="n">
        <v>720</v>
      </c>
      <c r="J133" s="6" t="n">
        <v>0</v>
      </c>
      <c r="K133" s="5" t="inlineStr">
        <is>
          <t>ARS</t>
        </is>
      </c>
      <c r="L133" s="48" t="n">
        <v>0</v>
      </c>
      <c r="M133" s="48" t="n">
        <v>40392</v>
      </c>
      <c r="O133" s="11">
        <f>M133/SUM($M$2:$M$2023)</f>
        <v/>
      </c>
      <c r="P133" s="49">
        <f>IFERROR(M133/I133,0)</f>
        <v/>
      </c>
      <c r="Q133" s="50" t="n"/>
      <c r="R133" s="8">
        <f>I133-Q133</f>
        <v/>
      </c>
      <c r="S133" s="49">
        <f>$AK133*R133</f>
        <v/>
      </c>
      <c r="U133" s="39" t="inlineStr">
        <is>
          <t>Stock SAP</t>
        </is>
      </c>
      <c r="V133" s="39" t="inlineStr">
        <is>
          <t>Descartables</t>
        </is>
      </c>
      <c r="W133" s="39" t="inlineStr">
        <is>
          <t>Dentro del alcance</t>
        </is>
      </c>
      <c r="X133" s="38" t="inlineStr">
        <is>
          <t>Baja</t>
        </is>
      </c>
      <c r="Y133" s="39" t="inlineStr">
        <is>
          <t>Homologado – confianza Baja – pendiente de validación</t>
        </is>
      </c>
      <c r="Z133" s="38" t="inlineStr">
        <is>
          <t>Dar de baja en SAP</t>
        </is>
      </c>
      <c r="AA133" s="39" t="inlineStr">
        <is>
          <t>338; 343</t>
        </is>
      </c>
      <c r="AB133" s="39" t="inlineStr">
        <is>
          <t>BARBIJOS; BARBIJOS N95</t>
        </is>
      </c>
      <c r="AC133" s="39" t="inlineStr">
        <is>
          <t>Cruce por nomenclatura SAP</t>
        </is>
      </c>
      <c r="AD133" s="39" t="inlineStr">
        <is>
          <t>No</t>
        </is>
      </c>
      <c r="AE133" s="39" t="n"/>
      <c r="AF133" s="39" t="inlineStr">
        <is>
          <t>Sí</t>
        </is>
      </c>
      <c r="AG133" s="39" t="inlineStr">
        <is>
          <t>D-155</t>
        </is>
      </c>
      <c r="AH133" s="51" t="n"/>
      <c r="AI133" s="51" t="n"/>
      <c r="AJ133" s="51" t="n"/>
      <c r="AK133" s="52" t="n">
        <v>56.1</v>
      </c>
      <c r="AL133" s="52" t="n"/>
      <c r="AM133" s="52" t="n"/>
      <c r="AN133" s="39" t="n"/>
      <c r="AO133" s="39" t="inlineStr">
        <is>
          <t>La cantidad física del material se imputó en la fila 110 (primera fila del material). Varias denominaciones del inventario físico corresponden a este material SAP (338 BARBIJOS; 343 BARBIJOS N95). Se sumaron las cantidades físicas. Homologado al master D-155, pero sus códigos SAP (2001263) no figuran en el stock SAP de este centro. Cruce por nomenclatura: similitud 0.79. Cruce por nomenclatura: similitud 0.54. El material ocupa 3 filas en la hoja 1060 NQN (lote/almacén). La cantidad SAP y la física de esta vista son el total del material.</t>
        </is>
      </c>
    </row>
    <row r="134">
      <c r="A134" s="5" t="inlineStr">
        <is>
          <t>1000045</t>
        </is>
      </c>
      <c r="B134" s="5" t="inlineStr">
        <is>
          <t>DICLOFENAC 75MG AMPOLLA 3ML</t>
        </is>
      </c>
      <c r="C134" s="5" t="inlineStr">
        <is>
          <t>10169</t>
        </is>
      </c>
      <c r="D134" s="5" t="inlineStr">
        <is>
          <t>033</t>
        </is>
      </c>
      <c r="E134" s="5" t="inlineStr">
        <is>
          <t>ZMED</t>
        </is>
      </c>
      <c r="F134" s="5" t="inlineStr">
        <is>
          <t>1060</t>
        </is>
      </c>
      <c r="G134" s="5" t="inlineStr">
        <is>
          <t>6021</t>
        </is>
      </c>
      <c r="H134" s="5" t="inlineStr">
        <is>
          <t>C/U</t>
        </is>
      </c>
      <c r="I134" s="6" t="n">
        <v>700</v>
      </c>
      <c r="J134" s="6" t="n">
        <v>0</v>
      </c>
      <c r="K134" s="5" t="inlineStr">
        <is>
          <t>ARS</t>
        </is>
      </c>
      <c r="L134" s="48" t="n">
        <v>0</v>
      </c>
      <c r="M134" s="48" t="n">
        <v>165296.11</v>
      </c>
      <c r="O134" s="11">
        <f>M134/SUM($M$2:$M$2023)</f>
        <v/>
      </c>
      <c r="P134" s="49">
        <f>IFERROR(M134/I134,0)</f>
        <v/>
      </c>
      <c r="Q134" s="50" t="n"/>
      <c r="R134" s="8">
        <f>I134-Q134</f>
        <v/>
      </c>
      <c r="S134" s="49">
        <f>$AK134*R134</f>
        <v/>
      </c>
      <c r="U134" s="39" t="inlineStr">
        <is>
          <t>Stock SAP</t>
        </is>
      </c>
      <c r="V134" s="39" t="inlineStr">
        <is>
          <t>Medicamentos</t>
        </is>
      </c>
      <c r="W134" s="39" t="inlineStr">
        <is>
          <t>Dentro del alcance</t>
        </is>
      </c>
      <c r="X134" s="42" t="inlineStr">
        <is>
          <t>Media</t>
        </is>
      </c>
      <c r="Y134" s="39" t="inlineStr">
        <is>
          <t>Homologado – confianza Media – pendiente de validación</t>
        </is>
      </c>
      <c r="Z134" s="38" t="inlineStr">
        <is>
          <t>Dar de baja en SAP</t>
        </is>
      </c>
      <c r="AA134" s="39" t="inlineStr">
        <is>
          <t>80</t>
        </is>
      </c>
      <c r="AB134" s="39" t="inlineStr">
        <is>
          <t>DICLOFENAC AMP</t>
        </is>
      </c>
      <c r="AC134" s="39" t="inlineStr">
        <is>
          <t>Cruce por nomenclatura SAP</t>
        </is>
      </c>
      <c r="AD134" s="39" t="inlineStr">
        <is>
          <t>No</t>
        </is>
      </c>
      <c r="AE134" s="39" t="n"/>
      <c r="AF134" s="39" t="inlineStr">
        <is>
          <t>Sí</t>
        </is>
      </c>
      <c r="AG134" s="39" t="n"/>
      <c r="AH134" s="51" t="n"/>
      <c r="AI134" s="51" t="n"/>
      <c r="AJ134" s="51" t="n"/>
      <c r="AK134" s="52" t="n">
        <v>236.1373017279574</v>
      </c>
      <c r="AL134" s="52" t="n"/>
      <c r="AM134" s="52" t="n"/>
      <c r="AN134" s="41" t="inlineStr">
        <is>
          <t>Valorización a validar: relación de cantidades 342 a 1 entre SAP y el recuento físico. Sugiere distinta unidad de medida (SAP por caja o envase y el recuento por unidad). La diferencia económica de esta fila no debe tomarse como definitiva.</t>
        </is>
      </c>
      <c r="AO134"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135">
      <c r="A135" s="5" t="inlineStr">
        <is>
          <t>1000094</t>
        </is>
      </c>
      <c r="B135" s="5" t="inlineStr">
        <is>
          <t>DEXAMETASONA INY 4MG/ML AMPOLLA</t>
        </is>
      </c>
      <c r="C135" s="5" t="inlineStr">
        <is>
          <t>30917</t>
        </is>
      </c>
      <c r="D135" s="5" t="inlineStr">
        <is>
          <t>033</t>
        </is>
      </c>
      <c r="E135" s="5" t="inlineStr">
        <is>
          <t>ZMED</t>
        </is>
      </c>
      <c r="F135" s="5" t="inlineStr">
        <is>
          <t>1060</t>
        </is>
      </c>
      <c r="G135" s="5" t="inlineStr">
        <is>
          <t>6021</t>
        </is>
      </c>
      <c r="H135" s="5" t="inlineStr">
        <is>
          <t>C/U</t>
        </is>
      </c>
      <c r="I135" s="6" t="n">
        <v>700</v>
      </c>
      <c r="J135" s="6" t="n">
        <v>0</v>
      </c>
      <c r="K135" s="5" t="inlineStr">
        <is>
          <t>ARS</t>
        </is>
      </c>
      <c r="L135" s="48" t="n">
        <v>0</v>
      </c>
      <c r="M135" s="48" t="n">
        <v>231666.78</v>
      </c>
      <c r="O135" s="11">
        <f>M135/SUM($M$2:$M$2023)</f>
        <v/>
      </c>
      <c r="P135" s="49">
        <f>IFERROR(M135/I135,0)</f>
        <v/>
      </c>
      <c r="Q135" s="50" t="n"/>
      <c r="R135" s="8">
        <f>I135-Q135</f>
        <v/>
      </c>
      <c r="S135" s="49">
        <f>$AK135*R135</f>
        <v/>
      </c>
      <c r="U135" s="39" t="inlineStr">
        <is>
          <t>Stock SAP</t>
        </is>
      </c>
      <c r="V135" s="39" t="inlineStr">
        <is>
          <t>Medicamentos</t>
        </is>
      </c>
      <c r="W135" s="39" t="inlineStr">
        <is>
          <t>Dentro del alcance</t>
        </is>
      </c>
      <c r="X135" s="42" t="inlineStr">
        <is>
          <t>Media</t>
        </is>
      </c>
      <c r="Y135" s="39" t="inlineStr">
        <is>
          <t>Homologado – confianza Media – pendiente de validación</t>
        </is>
      </c>
      <c r="Z135" s="38" t="inlineStr">
        <is>
          <t>Dar de baja en SAP</t>
        </is>
      </c>
      <c r="AA135" s="39" t="inlineStr">
        <is>
          <t>73</t>
        </is>
      </c>
      <c r="AB135" s="39" t="inlineStr">
        <is>
          <t>DEXAMETASONA AMP</t>
        </is>
      </c>
      <c r="AC135" s="39" t="inlineStr">
        <is>
          <t>Cruce por nomenclatura SAP</t>
        </is>
      </c>
      <c r="AD135" s="39" t="inlineStr">
        <is>
          <t>Sí</t>
        </is>
      </c>
      <c r="AE135" s="39" t="inlineStr">
        <is>
          <t>1000094, 1000478</t>
        </is>
      </c>
      <c r="AF135" s="39" t="inlineStr">
        <is>
          <t>No</t>
        </is>
      </c>
      <c r="AG135" s="39" t="n"/>
      <c r="AH135" s="51" t="n"/>
      <c r="AI135" s="51" t="n"/>
      <c r="AJ135" s="51" t="n"/>
      <c r="AK135" s="52" t="n">
        <v>330.9525386854604</v>
      </c>
      <c r="AL135" s="52" t="n"/>
      <c r="AM135" s="52" t="n"/>
      <c r="AN135" s="39" t="n"/>
      <c r="AO135" s="39" t="inlineStr">
        <is>
          <t>La cantidad física del material se imputó en la fila 93 (primera fila del material). 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136">
      <c r="A136" s="5" t="inlineStr">
        <is>
          <t>2000096</t>
        </is>
      </c>
      <c r="B136" s="5" t="inlineStr">
        <is>
          <t>APOSITO NO ESTERIL (G+A) 15X20CM</t>
        </is>
      </c>
      <c r="C136" s="5" t="n"/>
      <c r="D136" s="5" t="inlineStr">
        <is>
          <t>033</t>
        </is>
      </c>
      <c r="E136" s="5" t="inlineStr">
        <is>
          <t>ZDES</t>
        </is>
      </c>
      <c r="F136" s="5" t="inlineStr">
        <is>
          <t>1060</t>
        </is>
      </c>
      <c r="G136" s="5" t="inlineStr">
        <is>
          <t>6022</t>
        </is>
      </c>
      <c r="H136" s="5" t="inlineStr">
        <is>
          <t>C/U</t>
        </is>
      </c>
      <c r="I136" s="6" t="n">
        <v>700</v>
      </c>
      <c r="J136" s="6" t="n">
        <v>0</v>
      </c>
      <c r="K136" s="5" t="inlineStr">
        <is>
          <t>ARS</t>
        </is>
      </c>
      <c r="L136" s="48" t="n">
        <v>0</v>
      </c>
      <c r="M136" s="48" t="n">
        <v>28303.33</v>
      </c>
      <c r="O136" s="11">
        <f>M136/SUM($M$2:$M$2023)</f>
        <v/>
      </c>
      <c r="P136" s="49">
        <f>IFERROR(M136/I136,0)</f>
        <v/>
      </c>
      <c r="Q136" s="50" t="n"/>
      <c r="R136" s="8">
        <f>I136-Q136</f>
        <v/>
      </c>
      <c r="S136" s="49">
        <f>$AK136*R136</f>
        <v/>
      </c>
      <c r="U136" s="39" t="inlineStr">
        <is>
          <t>Stock SAP</t>
        </is>
      </c>
      <c r="V136" s="39" t="inlineStr">
        <is>
          <t>Descartables</t>
        </is>
      </c>
      <c r="W136" s="39" t="inlineStr">
        <is>
          <t>Dentro del alcance</t>
        </is>
      </c>
      <c r="X136" s="39" t="n"/>
      <c r="Y136" s="39" t="inlineStr">
        <is>
          <t>Sin recuento físico en el inventario de Avain</t>
        </is>
      </c>
      <c r="Z136" s="40" t="inlineStr">
        <is>
          <t>Sin recuento físico</t>
        </is>
      </c>
      <c r="AA136" s="39" t="n"/>
      <c r="AB136" s="39" t="n"/>
      <c r="AC136" s="39" t="n"/>
      <c r="AD136" s="39" t="n"/>
      <c r="AE136" s="39" t="n"/>
      <c r="AF136" s="39" t="n"/>
      <c r="AG136" s="39" t="n"/>
      <c r="AH136" s="51" t="n">
        <v>1200</v>
      </c>
      <c r="AI136" s="51">
        <f>Q136</f>
        <v/>
      </c>
      <c r="AJ136" s="51">
        <f>$AH136-$AI136</f>
        <v/>
      </c>
      <c r="AK136" s="52" t="n">
        <v>40.43333333333333</v>
      </c>
      <c r="AL136" s="52">
        <f>$AJ136*$AK136</f>
        <v/>
      </c>
      <c r="AM136" s="52">
        <f>$AI136*$AK136</f>
        <v/>
      </c>
      <c r="AN136" s="39" t="n"/>
      <c r="AO136" s="39" t="inlineStr">
        <is>
          <t>El material ocupa 2 filas en la hoja 1060 NQN (lote/almacén). La cantidad SAP y la física de esta vista son el total del material.</t>
        </is>
      </c>
    </row>
    <row r="137">
      <c r="A137" s="5" t="inlineStr">
        <is>
          <t>2000366</t>
        </is>
      </c>
      <c r="B137" s="5" t="inlineStr">
        <is>
          <t>COFIA PLISADA 20GR. BLANCA C/AJUST ELAST</t>
        </is>
      </c>
      <c r="C137" s="5" t="n"/>
      <c r="D137" s="5" t="inlineStr">
        <is>
          <t>033</t>
        </is>
      </c>
      <c r="E137" s="5" t="inlineStr">
        <is>
          <t>ZDES</t>
        </is>
      </c>
      <c r="F137" s="5" t="inlineStr">
        <is>
          <t>1060</t>
        </is>
      </c>
      <c r="G137" s="5" t="inlineStr">
        <is>
          <t>6022</t>
        </is>
      </c>
      <c r="H137" s="5" t="inlineStr">
        <is>
          <t>C/U</t>
        </is>
      </c>
      <c r="I137" s="6" t="n">
        <v>700</v>
      </c>
      <c r="J137" s="6" t="n">
        <v>0</v>
      </c>
      <c r="K137" s="5" t="inlineStr">
        <is>
          <t>ARS</t>
        </is>
      </c>
      <c r="L137" s="48" t="n">
        <v>0</v>
      </c>
      <c r="M137" s="48" t="n">
        <v>2892.54</v>
      </c>
      <c r="O137" s="11">
        <f>M137/SUM($M$2:$M$2023)</f>
        <v/>
      </c>
      <c r="P137" s="49">
        <f>IFERROR(M137/I137,0)</f>
        <v/>
      </c>
      <c r="Q137" s="50" t="n">
        <v>45</v>
      </c>
      <c r="R137" s="8">
        <f>I137-Q137</f>
        <v/>
      </c>
      <c r="S137" s="49">
        <f>$AK137*R137</f>
        <v/>
      </c>
      <c r="U137" s="39" t="inlineStr">
        <is>
          <t>Stock SAP</t>
        </is>
      </c>
      <c r="V137" s="39" t="inlineStr">
        <is>
          <t>Descartables</t>
        </is>
      </c>
      <c r="W137" s="39" t="inlineStr">
        <is>
          <t>Dentro del alcance</t>
        </is>
      </c>
      <c r="X137" s="38" t="inlineStr">
        <is>
          <t>Baja</t>
        </is>
      </c>
      <c r="Y137" s="39" t="inlineStr">
        <is>
          <t>Homologado – confianza Baja – pendiente de validación</t>
        </is>
      </c>
      <c r="Z137" s="38" t="inlineStr">
        <is>
          <t>Dar de baja en SAP</t>
        </is>
      </c>
      <c r="AA137" s="39" t="inlineStr">
        <is>
          <t>510</t>
        </is>
      </c>
      <c r="AB137" s="39" t="inlineStr">
        <is>
          <t>COFIA</t>
        </is>
      </c>
      <c r="AC137" s="39" t="inlineStr">
        <is>
          <t>Homologación por nombre Avain (master K-287)</t>
        </is>
      </c>
      <c r="AD137" s="39" t="inlineStr">
        <is>
          <t>No</t>
        </is>
      </c>
      <c r="AE137" s="39" t="n"/>
      <c r="AF137" s="39" t="inlineStr">
        <is>
          <t>Sí</t>
        </is>
      </c>
      <c r="AG137" s="39" t="inlineStr">
        <is>
          <t>K-287</t>
        </is>
      </c>
      <c r="AH137" s="51" t="n">
        <v>700</v>
      </c>
      <c r="AI137" s="51">
        <f>Q137</f>
        <v/>
      </c>
      <c r="AJ137" s="51">
        <f>$AH137-$AI137</f>
        <v/>
      </c>
      <c r="AK137" s="52" t="n">
        <v>4.1322</v>
      </c>
      <c r="AL137" s="52">
        <f>$AJ137*$AK137</f>
        <v/>
      </c>
      <c r="AM137" s="52">
        <f>$AI137*$AK137</f>
        <v/>
      </c>
      <c r="AN137" s="39" t="n"/>
      <c r="AO137" s="39" t="inlineStr">
        <is>
          <t>La homologación no confirma la equivalencia (confianza base Sin coincidencia / confianza SAP Alta). Se imputó al código SAP del master con nivel Baja para no perder el recuento; requiere validación. Homologación: confianza base Sin coincidencia + confianza SAP Alta → Baja.</t>
        </is>
      </c>
    </row>
    <row r="138">
      <c r="A138" s="5" t="inlineStr">
        <is>
          <t>2000526</t>
        </is>
      </c>
      <c r="B138" s="5" t="inlineStr">
        <is>
          <t>VENDA TIPO CAMBRIC X 20 CM</t>
        </is>
      </c>
      <c r="C138" s="5" t="n"/>
      <c r="D138" s="5" t="inlineStr">
        <is>
          <t>033</t>
        </is>
      </c>
      <c r="E138" s="5" t="inlineStr">
        <is>
          <t>ZDES</t>
        </is>
      </c>
      <c r="F138" s="5" t="inlineStr">
        <is>
          <t>1060</t>
        </is>
      </c>
      <c r="G138" s="5" t="inlineStr">
        <is>
          <t>6021</t>
        </is>
      </c>
      <c r="H138" s="5" t="inlineStr">
        <is>
          <t>C/U</t>
        </is>
      </c>
      <c r="I138" s="6" t="n">
        <v>700</v>
      </c>
      <c r="J138" s="6" t="n">
        <v>0</v>
      </c>
      <c r="K138" s="5" t="inlineStr">
        <is>
          <t>ARS</t>
        </is>
      </c>
      <c r="L138" s="48" t="n">
        <v>0</v>
      </c>
      <c r="M138" s="48" t="n">
        <v>590710.6</v>
      </c>
      <c r="O138" s="11">
        <f>M138/SUM($M$2:$M$2023)</f>
        <v/>
      </c>
      <c r="P138" s="49">
        <f>IFERROR(M138/I138,0)</f>
        <v/>
      </c>
      <c r="Q138" s="50" t="n">
        <v>0</v>
      </c>
      <c r="R138" s="8">
        <f>I138-Q138</f>
        <v/>
      </c>
      <c r="S138" s="49">
        <f>$AK138*R138</f>
        <v/>
      </c>
      <c r="U138" s="39" t="inlineStr">
        <is>
          <t>Stock SAP</t>
        </is>
      </c>
      <c r="V138" s="39" t="inlineStr">
        <is>
          <t>Descartables</t>
        </is>
      </c>
      <c r="W138" s="39" t="inlineStr">
        <is>
          <t>Dentro del alcance</t>
        </is>
      </c>
      <c r="X138" s="37" t="inlineStr">
        <is>
          <t>Alta</t>
        </is>
      </c>
      <c r="Y138" s="39" t="inlineStr">
        <is>
          <t>Homologado – confianza Alta</t>
        </is>
      </c>
      <c r="Z138" s="38" t="inlineStr">
        <is>
          <t>Dar de baja en SAP</t>
        </is>
      </c>
      <c r="AA138" s="39" t="inlineStr">
        <is>
          <t>380</t>
        </is>
      </c>
      <c r="AB138" s="39" t="inlineStr">
        <is>
          <t>VENDA CAMBRIC 20 CM</t>
        </is>
      </c>
      <c r="AC138" s="39" t="inlineStr">
        <is>
          <t>Cruce por nomenclatura SAP</t>
        </is>
      </c>
      <c r="AD138" s="39" t="inlineStr">
        <is>
          <t>No</t>
        </is>
      </c>
      <c r="AE138" s="39" t="n"/>
      <c r="AF138" s="39" t="inlineStr">
        <is>
          <t>No</t>
        </is>
      </c>
      <c r="AG138" s="39" t="n"/>
      <c r="AH138" s="51" t="n">
        <v>830</v>
      </c>
      <c r="AI138" s="51">
        <f>Q138</f>
        <v/>
      </c>
      <c r="AJ138" s="51">
        <f>$AH138-$AI138</f>
        <v/>
      </c>
      <c r="AK138" s="52" t="n">
        <v>843.8722891566265</v>
      </c>
      <c r="AL138" s="52">
        <f>$AJ138*$AK138</f>
        <v/>
      </c>
      <c r="AM138" s="52">
        <f>$AI138*$AK138</f>
        <v/>
      </c>
      <c r="AN138" s="39" t="n"/>
      <c r="AO138" s="39" t="inlineStr">
        <is>
          <t>Cruce por nomenclatura: dosis coincide; similitud 0.91. El material ocupa 3 filas en la hoja 1060 NQN (lote/almacén). La cantidad SAP y la física de esta vista son el total del material.</t>
        </is>
      </c>
    </row>
    <row r="139">
      <c r="A139" s="5" t="inlineStr">
        <is>
          <t>1000430</t>
        </is>
      </c>
      <c r="B139" s="5" t="inlineStr">
        <is>
          <t>POEN BIOPTAL GOTAS</t>
        </is>
      </c>
      <c r="C139" s="5" t="n"/>
      <c r="D139" s="5" t="inlineStr">
        <is>
          <t>033</t>
        </is>
      </c>
      <c r="E139" s="5" t="inlineStr">
        <is>
          <t>ZMED</t>
        </is>
      </c>
      <c r="F139" s="5" t="inlineStr">
        <is>
          <t>1060</t>
        </is>
      </c>
      <c r="G139" s="5" t="inlineStr">
        <is>
          <t>6021</t>
        </is>
      </c>
      <c r="H139" s="5" t="inlineStr">
        <is>
          <t>C/U</t>
        </is>
      </c>
      <c r="I139" s="6" t="n">
        <v>689</v>
      </c>
      <c r="J139" s="6" t="n">
        <v>0</v>
      </c>
      <c r="K139" s="5" t="inlineStr">
        <is>
          <t>ARS</t>
        </is>
      </c>
      <c r="L139" s="48" t="n">
        <v>0</v>
      </c>
      <c r="M139" s="48" t="n">
        <v>3065242.15</v>
      </c>
      <c r="O139" s="11">
        <f>M139/SUM($M$2:$M$2023)</f>
        <v/>
      </c>
      <c r="P139" s="49">
        <f>IFERROR(M139/I139,0)</f>
        <v/>
      </c>
      <c r="Q139" s="50" t="n">
        <v>79</v>
      </c>
      <c r="R139" s="8">
        <f>I139-Q139</f>
        <v/>
      </c>
      <c r="S139" s="49">
        <f>$AK139*R139</f>
        <v/>
      </c>
      <c r="U139" s="39" t="inlineStr">
        <is>
          <t>Stock SAP</t>
        </is>
      </c>
      <c r="V139" s="39" t="inlineStr">
        <is>
          <t>Medicamentos</t>
        </is>
      </c>
      <c r="W139" s="39" t="inlineStr">
        <is>
          <t>Dentro del alcance</t>
        </is>
      </c>
      <c r="X139" s="38" t="inlineStr">
        <is>
          <t>Baja</t>
        </is>
      </c>
      <c r="Y139" s="39" t="inlineStr">
        <is>
          <t>Homologado – confianza Baja – pendiente de validación</t>
        </is>
      </c>
      <c r="Z139" s="38" t="inlineStr">
        <is>
          <t>Dar de baja en SAP</t>
        </is>
      </c>
      <c r="AA139" s="39" t="inlineStr">
        <is>
          <t>188; 390</t>
        </is>
      </c>
      <c r="AB139" s="39" t="inlineStr">
        <is>
          <t>POEN-BIOPTAL NF COLIRIO; POENBIOPTAL GOTAS OFT X 5 ML</t>
        </is>
      </c>
      <c r="AC139" s="39" t="inlineStr">
        <is>
          <t>Cruce por nomenclatura SAP</t>
        </is>
      </c>
      <c r="AD139" s="39" t="inlineStr">
        <is>
          <t>No</t>
        </is>
      </c>
      <c r="AE139" s="39" t="n"/>
      <c r="AF139" s="39" t="inlineStr">
        <is>
          <t>No</t>
        </is>
      </c>
      <c r="AG139" s="39" t="n"/>
      <c r="AH139" s="51" t="n">
        <v>689</v>
      </c>
      <c r="AI139" s="51">
        <f>Q139</f>
        <v/>
      </c>
      <c r="AJ139" s="51">
        <f>$AH139-$AI139</f>
        <v/>
      </c>
      <c r="AK139" s="52" t="n">
        <v>4448.827503628447</v>
      </c>
      <c r="AL139" s="52">
        <f>$AJ139*$AK139</f>
        <v/>
      </c>
      <c r="AM139" s="52">
        <f>$AI139*$AK139</f>
        <v/>
      </c>
      <c r="AN139" s="39" t="n"/>
      <c r="AO139" s="39" t="inlineStr">
        <is>
          <t>Varias denominaciones del inventario físico corresponden a este material SAP (188 POEN-BIOPTAL NF COLIRIO; 390 POENBIOPTAL GOTAS OFT X 5 ML). Se sumaron las cantidades físicas. Cruce por nomenclatura: similitud 0.63. Cruce por nomenclatura: una nomenclatura no informa dosis; similitud 0.64.</t>
        </is>
      </c>
    </row>
    <row r="140">
      <c r="A140" s="5" t="inlineStr">
        <is>
          <t>1000205</t>
        </is>
      </c>
      <c r="B140" s="5" t="inlineStr">
        <is>
          <t>BAÑO OCULAR POEN 80 ML</t>
        </is>
      </c>
      <c r="C140" s="5" t="n"/>
      <c r="D140" s="5" t="inlineStr">
        <is>
          <t>033</t>
        </is>
      </c>
      <c r="E140" s="5" t="inlineStr">
        <is>
          <t>ZMED</t>
        </is>
      </c>
      <c r="F140" s="5" t="inlineStr">
        <is>
          <t>1060</t>
        </is>
      </c>
      <c r="G140" s="5" t="inlineStr">
        <is>
          <t>6021</t>
        </is>
      </c>
      <c r="H140" s="5" t="inlineStr">
        <is>
          <t>C/U</t>
        </is>
      </c>
      <c r="I140" s="6" t="n">
        <v>678</v>
      </c>
      <c r="J140" s="6" t="n">
        <v>0</v>
      </c>
      <c r="K140" s="5" t="inlineStr">
        <is>
          <t>ARS</t>
        </is>
      </c>
      <c r="L140" s="48" t="n">
        <v>0</v>
      </c>
      <c r="M140" s="48" t="n">
        <v>3209946.26</v>
      </c>
      <c r="O140" s="11">
        <f>M140/SUM($M$2:$M$2023)</f>
        <v/>
      </c>
      <c r="P140" s="49">
        <f>IFERROR(M140/I140,0)</f>
        <v/>
      </c>
      <c r="Q140" s="50" t="n"/>
      <c r="R140" s="8">
        <f>I140-Q140</f>
        <v/>
      </c>
      <c r="S140" s="49">
        <f>$AK140*R140</f>
        <v/>
      </c>
      <c r="U140" s="39" t="inlineStr">
        <is>
          <t>Stock SAP</t>
        </is>
      </c>
      <c r="V140" s="39" t="inlineStr">
        <is>
          <t>Medicamentos</t>
        </is>
      </c>
      <c r="W140" s="39" t="inlineStr">
        <is>
          <t>Dentro del alcance</t>
        </is>
      </c>
      <c r="X140" s="39" t="n"/>
      <c r="Y140" s="39" t="inlineStr">
        <is>
          <t>Sin recuento físico en el inventario de Avain</t>
        </is>
      </c>
      <c r="Z140" s="40" t="inlineStr">
        <is>
          <t>Sin recuento físico</t>
        </is>
      </c>
      <c r="AA140" s="39" t="n"/>
      <c r="AB140" s="39" t="n"/>
      <c r="AC140" s="39" t="n"/>
      <c r="AD140" s="39" t="n"/>
      <c r="AE140" s="39" t="n"/>
      <c r="AF140" s="39" t="n"/>
      <c r="AG140" s="39" t="n"/>
      <c r="AH140" s="51" t="n">
        <v>698</v>
      </c>
      <c r="AI140" s="51">
        <f>Q140</f>
        <v/>
      </c>
      <c r="AJ140" s="51">
        <f>$AH140-$AI140</f>
        <v/>
      </c>
      <c r="AK140" s="52" t="n">
        <v>4734.434011461318</v>
      </c>
      <c r="AL140" s="52">
        <f>$AJ140*$AK140</f>
        <v/>
      </c>
      <c r="AM140" s="52">
        <f>$AI140*$AK140</f>
        <v/>
      </c>
      <c r="AN140" s="39" t="n"/>
      <c r="AO140" s="39" t="inlineStr">
        <is>
          <t>El material ocupa 3 filas en la hoja 1060 NQN (lote/almacén). La cantidad SAP y la física de esta vista son el total del material.</t>
        </is>
      </c>
    </row>
    <row r="141">
      <c r="A141" s="5" t="inlineStr">
        <is>
          <t>1000058</t>
        </is>
      </c>
      <c r="B141" s="5" t="inlineStr">
        <is>
          <t>ALCOHOL EN GEL X 500ML</t>
        </is>
      </c>
      <c r="C141" s="5" t="inlineStr">
        <is>
          <t>ANTISEPTIC</t>
        </is>
      </c>
      <c r="D141" s="5" t="inlineStr">
        <is>
          <t>033</t>
        </is>
      </c>
      <c r="E141" s="5" t="inlineStr">
        <is>
          <t>ZMED</t>
        </is>
      </c>
      <c r="F141" s="5" t="inlineStr">
        <is>
          <t>1060</t>
        </is>
      </c>
      <c r="G141" s="5" t="inlineStr">
        <is>
          <t>6021</t>
        </is>
      </c>
      <c r="H141" s="5" t="inlineStr">
        <is>
          <t>C/U</t>
        </is>
      </c>
      <c r="I141" s="6" t="n">
        <v>604</v>
      </c>
      <c r="J141" s="6" t="n">
        <v>0</v>
      </c>
      <c r="K141" s="5" t="inlineStr">
        <is>
          <t>ARS</t>
        </is>
      </c>
      <c r="L141" s="48" t="n">
        <v>0</v>
      </c>
      <c r="M141" s="48" t="n">
        <v>131140.65</v>
      </c>
      <c r="O141" s="11">
        <f>M141/SUM($M$2:$M$2023)</f>
        <v/>
      </c>
      <c r="P141" s="49">
        <f>IFERROR(M141/I141,0)</f>
        <v/>
      </c>
      <c r="Q141" s="50" t="n"/>
      <c r="R141" s="8">
        <f>I141-Q141</f>
        <v/>
      </c>
      <c r="S141" s="49">
        <f>$AK141*R141</f>
        <v/>
      </c>
      <c r="U141" s="39" t="inlineStr">
        <is>
          <t>Stock SAP</t>
        </is>
      </c>
      <c r="V141" s="39" t="inlineStr">
        <is>
          <t>Medicamentos</t>
        </is>
      </c>
      <c r="W141" s="39" t="inlineStr">
        <is>
          <t>Dentro del alcance</t>
        </is>
      </c>
      <c r="X141" s="37" t="inlineStr">
        <is>
          <t>Alta</t>
        </is>
      </c>
      <c r="Y141" s="39" t="inlineStr">
        <is>
          <t>Homologado – confianza Alta</t>
        </is>
      </c>
      <c r="Z141" s="38" t="inlineStr">
        <is>
          <t>Dar de baja en SAP</t>
        </is>
      </c>
      <c r="AA141" s="39" t="inlineStr">
        <is>
          <t>463</t>
        </is>
      </c>
      <c r="AB141" s="39" t="inlineStr">
        <is>
          <t>Alcohol en gel x500ml</t>
        </is>
      </c>
      <c r="AC141" s="39" t="inlineStr">
        <is>
          <t>Cruce por nomenclatura SAP</t>
        </is>
      </c>
      <c r="AD141" s="39" t="inlineStr">
        <is>
          <t>No</t>
        </is>
      </c>
      <c r="AE141" s="39" t="n"/>
      <c r="AF141" s="39" t="inlineStr">
        <is>
          <t>No</t>
        </is>
      </c>
      <c r="AG141" s="39" t="n"/>
      <c r="AH141" s="51" t="n"/>
      <c r="AI141" s="51" t="n"/>
      <c r="AJ141" s="51" t="n"/>
      <c r="AK141" s="52" t="n">
        <v>217.1202878598248</v>
      </c>
      <c r="AL141" s="52" t="n"/>
      <c r="AM141" s="52" t="n"/>
      <c r="AN141" s="41" t="inlineStr">
        <is>
          <t>Valorización a validar: relación de cantidades 1,598 a 1 entre SAP y el recuento físico. Sugiere distinta unidad de medida (SAP por caja o envase y el recuento por unidad). La diferencia económica de esta fila no debe tomarse como definitiva.</t>
        </is>
      </c>
      <c r="AO141" s="39" t="inlineStr">
        <is>
          <t>La cantidad física del material se imputó en la fila 123 (primera fila del material). Cruce por nomenclatura: dosis coincide; similitud 1.00. El material ocupa 6 filas en la hoja 1060 NQN (lote/almacén). La cantidad SAP y la física de esta vista son el total del material.</t>
        </is>
      </c>
    </row>
    <row r="142">
      <c r="A142" s="5" t="inlineStr">
        <is>
          <t>1000011</t>
        </is>
      </c>
      <c r="B142" s="5" t="inlineStr">
        <is>
          <t>DINITRATO DE ISOSORBIDE 5 MG COMP SL</t>
        </is>
      </c>
      <c r="C142" s="5" t="inlineStr">
        <is>
          <t>00005</t>
        </is>
      </c>
      <c r="D142" s="5" t="inlineStr">
        <is>
          <t>033</t>
        </is>
      </c>
      <c r="E142" s="5" t="inlineStr">
        <is>
          <t>ZMED</t>
        </is>
      </c>
      <c r="F142" s="5" t="inlineStr">
        <is>
          <t>1060</t>
        </is>
      </c>
      <c r="G142" s="5" t="inlineStr">
        <is>
          <t>6021</t>
        </is>
      </c>
      <c r="H142" s="5" t="inlineStr">
        <is>
          <t>C/U</t>
        </is>
      </c>
      <c r="I142" s="6" t="n">
        <v>600</v>
      </c>
      <c r="J142" s="6" t="n">
        <v>0</v>
      </c>
      <c r="K142" s="5" t="inlineStr">
        <is>
          <t>ARS</t>
        </is>
      </c>
      <c r="L142" s="48" t="n">
        <v>0</v>
      </c>
      <c r="M142" s="48" t="n">
        <v>99151.61</v>
      </c>
      <c r="O142" s="11">
        <f>M142/SUM($M$2:$M$2023)</f>
        <v/>
      </c>
      <c r="P142" s="49">
        <f>IFERROR(M142/I142,0)</f>
        <v/>
      </c>
      <c r="Q142" s="50" t="n"/>
      <c r="R142" s="8">
        <f>I142-Q142</f>
        <v/>
      </c>
      <c r="S142" s="49">
        <f>$AK142*R142</f>
        <v/>
      </c>
      <c r="U142" s="39" t="inlineStr">
        <is>
          <t>Stock SAP</t>
        </is>
      </c>
      <c r="V142" s="39" t="inlineStr">
        <is>
          <t>Medicamentos</t>
        </is>
      </c>
      <c r="W142" s="39" t="inlineStr">
        <is>
          <t>Dentro del alcance</t>
        </is>
      </c>
      <c r="X142" s="39" t="n"/>
      <c r="Y142" s="39" t="inlineStr">
        <is>
          <t>Sin recuento físico en el inventario de Avain</t>
        </is>
      </c>
      <c r="Z142" s="40" t="inlineStr">
        <is>
          <t>Sin recuento físico</t>
        </is>
      </c>
      <c r="AA142" s="39" t="n"/>
      <c r="AB142" s="39" t="n"/>
      <c r="AC142" s="39" t="n"/>
      <c r="AD142" s="39" t="n"/>
      <c r="AE142" s="39" t="n"/>
      <c r="AF142" s="39" t="n"/>
      <c r="AG142" s="39" t="n"/>
      <c r="AH142" s="51" t="n"/>
      <c r="AI142" s="51" t="n"/>
      <c r="AJ142" s="51" t="n"/>
      <c r="AK142" s="52" t="n">
        <v>165.252680890538</v>
      </c>
      <c r="AL142" s="52" t="n"/>
      <c r="AM142" s="52" t="n"/>
      <c r="AN142" s="39" t="n"/>
      <c r="AO142" s="39" t="inlineStr">
        <is>
          <t>El material ocupa 14 filas en la hoja 1060 NQN (lote/almacén). La cantidad SAP y la física de esta vista son el total del material.</t>
        </is>
      </c>
    </row>
    <row r="143">
      <c r="A143" s="5" t="inlineStr">
        <is>
          <t>1000011</t>
        </is>
      </c>
      <c r="B143" s="5" t="inlineStr">
        <is>
          <t>DINITRATO DE ISOSORBIDE 5 MG COMP SL</t>
        </is>
      </c>
      <c r="C143" s="5" t="inlineStr">
        <is>
          <t>00480</t>
        </is>
      </c>
      <c r="D143" s="5" t="inlineStr">
        <is>
          <t>033</t>
        </is>
      </c>
      <c r="E143" s="5" t="inlineStr">
        <is>
          <t>ZMED</t>
        </is>
      </c>
      <c r="F143" s="5" t="inlineStr">
        <is>
          <t>1060</t>
        </is>
      </c>
      <c r="G143" s="5" t="inlineStr">
        <is>
          <t>6021</t>
        </is>
      </c>
      <c r="H143" s="5" t="inlineStr">
        <is>
          <t>C/U</t>
        </is>
      </c>
      <c r="I143" s="6" t="n">
        <v>600</v>
      </c>
      <c r="J143" s="6" t="n">
        <v>0</v>
      </c>
      <c r="K143" s="5" t="inlineStr">
        <is>
          <t>ARS</t>
        </is>
      </c>
      <c r="L143" s="48" t="n">
        <v>0</v>
      </c>
      <c r="M143" s="48" t="n">
        <v>99151.61</v>
      </c>
      <c r="O143" s="11">
        <f>M143/SUM($M$2:$M$2023)</f>
        <v/>
      </c>
      <c r="P143" s="49">
        <f>IFERROR(M143/I143,0)</f>
        <v/>
      </c>
      <c r="Q143" s="50" t="n"/>
      <c r="R143" s="8">
        <f>I143-Q143</f>
        <v/>
      </c>
      <c r="S143" s="49">
        <f>$AK143*R143</f>
        <v/>
      </c>
      <c r="U143" s="39" t="inlineStr">
        <is>
          <t>Stock SAP</t>
        </is>
      </c>
      <c r="V143" s="39" t="inlineStr">
        <is>
          <t>Medicamentos</t>
        </is>
      </c>
      <c r="W143" s="39" t="inlineStr">
        <is>
          <t>Dentro del alcance</t>
        </is>
      </c>
      <c r="X143" s="39" t="n"/>
      <c r="Y143" s="39" t="inlineStr">
        <is>
          <t>Sin recuento físico en el inventario de Avain</t>
        </is>
      </c>
      <c r="Z143" s="40" t="inlineStr">
        <is>
          <t>Sin recuento físico</t>
        </is>
      </c>
      <c r="AA143" s="39" t="n"/>
      <c r="AB143" s="39" t="n"/>
      <c r="AC143" s="39" t="n"/>
      <c r="AD143" s="39" t="n"/>
      <c r="AE143" s="39" t="n"/>
      <c r="AF143" s="39" t="n"/>
      <c r="AG143" s="39" t="n"/>
      <c r="AH143" s="51" t="n"/>
      <c r="AI143" s="51" t="n"/>
      <c r="AJ143" s="51" t="n"/>
      <c r="AK143" s="52" t="n">
        <v>165.252680890538</v>
      </c>
      <c r="AL143" s="52" t="n"/>
      <c r="AM143" s="52" t="n"/>
      <c r="AN143" s="39" t="n"/>
      <c r="AO143" s="39" t="inlineStr">
        <is>
          <t>El material ocupa 14 filas en la hoja 1060 NQN (lote/almacén). La cantidad SAP y la física de esta vista son el total del material.</t>
        </is>
      </c>
    </row>
    <row r="144">
      <c r="A144" s="5" t="inlineStr">
        <is>
          <t>1000045</t>
        </is>
      </c>
      <c r="B144" s="5" t="inlineStr">
        <is>
          <t>DICLOFENAC 75MG AMPOLLA 3ML</t>
        </is>
      </c>
      <c r="C144" s="5" t="inlineStr">
        <is>
          <t>30039</t>
        </is>
      </c>
      <c r="D144" s="5" t="inlineStr">
        <is>
          <t>033</t>
        </is>
      </c>
      <c r="E144" s="5" t="inlineStr">
        <is>
          <t>ZMED</t>
        </is>
      </c>
      <c r="F144" s="5" t="inlineStr">
        <is>
          <t>1060</t>
        </is>
      </c>
      <c r="G144" s="5" t="inlineStr">
        <is>
          <t>6021</t>
        </is>
      </c>
      <c r="H144" s="5" t="inlineStr">
        <is>
          <t>C/U</t>
        </is>
      </c>
      <c r="I144" s="6" t="n">
        <v>600</v>
      </c>
      <c r="J144" s="6" t="n">
        <v>0</v>
      </c>
      <c r="K144" s="5" t="inlineStr">
        <is>
          <t>ARS</t>
        </is>
      </c>
      <c r="L144" s="48" t="n">
        <v>0</v>
      </c>
      <c r="M144" s="48" t="n">
        <v>141682.38</v>
      </c>
      <c r="O144" s="11">
        <f>M144/SUM($M$2:$M$2023)</f>
        <v/>
      </c>
      <c r="P144" s="49">
        <f>IFERROR(M144/I144,0)</f>
        <v/>
      </c>
      <c r="Q144" s="50" t="n"/>
      <c r="R144" s="8">
        <f>I144-Q144</f>
        <v/>
      </c>
      <c r="S144" s="49">
        <f>$AK144*R144</f>
        <v/>
      </c>
      <c r="U144" s="39" t="inlineStr">
        <is>
          <t>Stock SAP</t>
        </is>
      </c>
      <c r="V144" s="39" t="inlineStr">
        <is>
          <t>Medicamentos</t>
        </is>
      </c>
      <c r="W144" s="39" t="inlineStr">
        <is>
          <t>Dentro del alcance</t>
        </is>
      </c>
      <c r="X144" s="42" t="inlineStr">
        <is>
          <t>Media</t>
        </is>
      </c>
      <c r="Y144" s="39" t="inlineStr">
        <is>
          <t>Homologado – confianza Media – pendiente de validación</t>
        </is>
      </c>
      <c r="Z144" s="38" t="inlineStr">
        <is>
          <t>Dar de baja en SAP</t>
        </is>
      </c>
      <c r="AA144" s="39" t="inlineStr">
        <is>
          <t>80</t>
        </is>
      </c>
      <c r="AB144" s="39" t="inlineStr">
        <is>
          <t>DICLOFENAC AMP</t>
        </is>
      </c>
      <c r="AC144" s="39" t="inlineStr">
        <is>
          <t>Cruce por nomenclatura SAP</t>
        </is>
      </c>
      <c r="AD144" s="39" t="inlineStr">
        <is>
          <t>No</t>
        </is>
      </c>
      <c r="AE144" s="39" t="n"/>
      <c r="AF144" s="39" t="inlineStr">
        <is>
          <t>Sí</t>
        </is>
      </c>
      <c r="AG144" s="39" t="n"/>
      <c r="AH144" s="51" t="n"/>
      <c r="AI144" s="51" t="n"/>
      <c r="AJ144" s="51" t="n"/>
      <c r="AK144" s="52" t="n">
        <v>236.1373017279574</v>
      </c>
      <c r="AL144" s="52" t="n"/>
      <c r="AM144" s="52" t="n"/>
      <c r="AN144" s="41" t="inlineStr">
        <is>
          <t>Valorización a validar: relación de cantidades 342 a 1 entre SAP y el recuento físico. Sugiere distinta unidad de medida (SAP por caja o envase y el recuento por unidad). La diferencia económica de esta fila no debe tomarse como definitiva.</t>
        </is>
      </c>
      <c r="AO144"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145">
      <c r="A145" s="5" t="inlineStr">
        <is>
          <t>1000045</t>
        </is>
      </c>
      <c r="B145" s="5" t="inlineStr">
        <is>
          <t>DICLOFENAC 75MG AMPOLLA 3ML</t>
        </is>
      </c>
      <c r="C145" s="5" t="inlineStr">
        <is>
          <t>40089</t>
        </is>
      </c>
      <c r="D145" s="5" t="inlineStr">
        <is>
          <t>033</t>
        </is>
      </c>
      <c r="E145" s="5" t="inlineStr">
        <is>
          <t>ZMED</t>
        </is>
      </c>
      <c r="F145" s="5" t="inlineStr">
        <is>
          <t>1060</t>
        </is>
      </c>
      <c r="G145" s="5" t="inlineStr">
        <is>
          <t>6021</t>
        </is>
      </c>
      <c r="H145" s="5" t="inlineStr">
        <is>
          <t>C/U</t>
        </is>
      </c>
      <c r="I145" s="6" t="n">
        <v>600</v>
      </c>
      <c r="J145" s="6" t="n">
        <v>0</v>
      </c>
      <c r="K145" s="5" t="inlineStr">
        <is>
          <t>ARS</t>
        </is>
      </c>
      <c r="L145" s="48" t="n">
        <v>0</v>
      </c>
      <c r="M145" s="48" t="n">
        <v>141682.38</v>
      </c>
      <c r="O145" s="11">
        <f>M145/SUM($M$2:$M$2023)</f>
        <v/>
      </c>
      <c r="P145" s="49">
        <f>IFERROR(M145/I145,0)</f>
        <v/>
      </c>
      <c r="Q145" s="50" t="n"/>
      <c r="R145" s="8">
        <f>I145-Q145</f>
        <v/>
      </c>
      <c r="S145" s="49">
        <f>$AK145*R145</f>
        <v/>
      </c>
      <c r="U145" s="39" t="inlineStr">
        <is>
          <t>Stock SAP</t>
        </is>
      </c>
      <c r="V145" s="39" t="inlineStr">
        <is>
          <t>Medicamentos</t>
        </is>
      </c>
      <c r="W145" s="39" t="inlineStr">
        <is>
          <t>Dentro del alcance</t>
        </is>
      </c>
      <c r="X145" s="42" t="inlineStr">
        <is>
          <t>Media</t>
        </is>
      </c>
      <c r="Y145" s="39" t="inlineStr">
        <is>
          <t>Homologado – confianza Media – pendiente de validación</t>
        </is>
      </c>
      <c r="Z145" s="38" t="inlineStr">
        <is>
          <t>Dar de baja en SAP</t>
        </is>
      </c>
      <c r="AA145" s="39" t="inlineStr">
        <is>
          <t>80</t>
        </is>
      </c>
      <c r="AB145" s="39" t="inlineStr">
        <is>
          <t>DICLOFENAC AMP</t>
        </is>
      </c>
      <c r="AC145" s="39" t="inlineStr">
        <is>
          <t>Cruce por nomenclatura SAP</t>
        </is>
      </c>
      <c r="AD145" s="39" t="inlineStr">
        <is>
          <t>No</t>
        </is>
      </c>
      <c r="AE145" s="39" t="n"/>
      <c r="AF145" s="39" t="inlineStr">
        <is>
          <t>Sí</t>
        </is>
      </c>
      <c r="AG145" s="39" t="n"/>
      <c r="AH145" s="51" t="n"/>
      <c r="AI145" s="51" t="n"/>
      <c r="AJ145" s="51" t="n"/>
      <c r="AK145" s="52" t="n">
        <v>236.1373017279574</v>
      </c>
      <c r="AL145" s="52" t="n"/>
      <c r="AM145" s="52" t="n"/>
      <c r="AN145" s="41" t="inlineStr">
        <is>
          <t>Valorización a validar: relación de cantidades 342 a 1 entre SAP y el recuento físico. Sugiere distinta unidad de medida (SAP por caja o envase y el recuento por unidad). La diferencia económica de esta fila no debe tomarse como definitiva.</t>
        </is>
      </c>
      <c r="AO145"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146">
      <c r="A146" s="5" t="inlineStr">
        <is>
          <t>1000066</t>
        </is>
      </c>
      <c r="B146" s="5" t="inlineStr">
        <is>
          <t>ENALAPRIL MALEATO 10MG COMPRIMIDO</t>
        </is>
      </c>
      <c r="C146" s="5" t="inlineStr">
        <is>
          <t>6418</t>
        </is>
      </c>
      <c r="D146" s="5" t="inlineStr">
        <is>
          <t>033</t>
        </is>
      </c>
      <c r="E146" s="5" t="inlineStr">
        <is>
          <t>ZMED</t>
        </is>
      </c>
      <c r="F146" s="5" t="inlineStr">
        <is>
          <t>1060</t>
        </is>
      </c>
      <c r="G146" s="5" t="inlineStr">
        <is>
          <t>6021</t>
        </is>
      </c>
      <c r="H146" s="5" t="inlineStr">
        <is>
          <t>C/U</t>
        </is>
      </c>
      <c r="I146" s="6" t="n">
        <v>600</v>
      </c>
      <c r="J146" s="6" t="n">
        <v>0</v>
      </c>
      <c r="K146" s="5" t="inlineStr">
        <is>
          <t>ARS</t>
        </is>
      </c>
      <c r="L146" s="48" t="n">
        <v>0</v>
      </c>
      <c r="M146" s="48" t="n">
        <v>9769.84</v>
      </c>
      <c r="O146" s="11">
        <f>M146/SUM($M$2:$M$2023)</f>
        <v/>
      </c>
      <c r="P146" s="49">
        <f>IFERROR(M146/I146,0)</f>
        <v/>
      </c>
      <c r="Q146" s="50" t="n"/>
      <c r="R146" s="8">
        <f>I146-Q146</f>
        <v/>
      </c>
      <c r="S146" s="49">
        <f>$AK146*R146</f>
        <v/>
      </c>
      <c r="U146" s="39" t="inlineStr">
        <is>
          <t>Stock SAP</t>
        </is>
      </c>
      <c r="V146" s="39" t="inlineStr">
        <is>
          <t>Medicamentos</t>
        </is>
      </c>
      <c r="W146" s="39" t="inlineStr">
        <is>
          <t>Dentro del alcance</t>
        </is>
      </c>
      <c r="X146" s="42" t="inlineStr">
        <is>
          <t>Media</t>
        </is>
      </c>
      <c r="Y146" s="39" t="inlineStr">
        <is>
          <t>Homologado – confianza Media – pendiente de validación</t>
        </is>
      </c>
      <c r="Z146" s="38" t="inlineStr">
        <is>
          <t>Dar de baja en SAP</t>
        </is>
      </c>
      <c r="AA146" s="39" t="inlineStr">
        <is>
          <t>101</t>
        </is>
      </c>
      <c r="AB146" s="39" t="inlineStr">
        <is>
          <t>ENALAPRIL COMP</t>
        </is>
      </c>
      <c r="AC146" s="39" t="inlineStr">
        <is>
          <t>Cruce por nomenclatura SAP</t>
        </is>
      </c>
      <c r="AD146" s="39" t="inlineStr">
        <is>
          <t>Sí</t>
        </is>
      </c>
      <c r="AE146" s="39" t="inlineStr">
        <is>
          <t>1000066, 1000343</t>
        </is>
      </c>
      <c r="AF146" s="39" t="inlineStr">
        <is>
          <t>Sí</t>
        </is>
      </c>
      <c r="AG146" s="39" t="inlineStr">
        <is>
          <t>M04-003</t>
        </is>
      </c>
      <c r="AH146" s="51" t="n"/>
      <c r="AI146" s="51" t="n"/>
      <c r="AJ146" s="51" t="n"/>
      <c r="AK146" s="52" t="n">
        <v>16.2830661345496</v>
      </c>
      <c r="AL146" s="52" t="n"/>
      <c r="AM146" s="52" t="n"/>
      <c r="AN146" s="39" t="n"/>
      <c r="AO146" s="39" t="inlineStr">
        <is>
          <t>La cantidad física del material se imputó en la fila 28 (primera fila del material). Homologado al master M04-003, pero sus códigos SAP (1005140) no figuran en el stock SAP de este centro. Cruce por nomenclatura: una nomenclatura no informa dosis; similitud 0.78. El cruce SAP–Avain identificó 2 códigos SAP como posibles equivalentes del mismo ítem de Avain (1000066, 1000343). Se imputó al primero (lógica BUSCARV); requiere validación posterior. El material ocupa 17 filas en la hoja 1060 NQN (lote/almacén). La cantidad SAP y la física de esta vista son el total del material.</t>
        </is>
      </c>
    </row>
    <row r="147">
      <c r="A147" s="5" t="inlineStr">
        <is>
          <t>1000078</t>
        </is>
      </c>
      <c r="B147" s="5" t="inlineStr">
        <is>
          <t>SOLUCION GLUCOSADA HIPERTONICA 25% AMP</t>
        </is>
      </c>
      <c r="C147" s="5" t="inlineStr">
        <is>
          <t>43201</t>
        </is>
      </c>
      <c r="D147" s="5" t="inlineStr">
        <is>
          <t>033</t>
        </is>
      </c>
      <c r="E147" s="5" t="inlineStr">
        <is>
          <t>ZMED</t>
        </is>
      </c>
      <c r="F147" s="5" t="inlineStr">
        <is>
          <t>1060</t>
        </is>
      </c>
      <c r="G147" s="5" t="inlineStr">
        <is>
          <t>6021</t>
        </is>
      </c>
      <c r="H147" s="5" t="inlineStr">
        <is>
          <t>C/U</t>
        </is>
      </c>
      <c r="I147" s="6" t="n">
        <v>600</v>
      </c>
      <c r="J147" s="6" t="n">
        <v>0</v>
      </c>
      <c r="K147" s="5" t="inlineStr">
        <is>
          <t>ARS</t>
        </is>
      </c>
      <c r="L147" s="48" t="n">
        <v>0</v>
      </c>
      <c r="M147" s="48" t="n">
        <v>208575.97</v>
      </c>
      <c r="O147" s="11">
        <f>M147/SUM($M$2:$M$2023)</f>
        <v/>
      </c>
      <c r="P147" s="49">
        <f>IFERROR(M147/I147,0)</f>
        <v/>
      </c>
      <c r="Q147" s="50" t="n"/>
      <c r="R147" s="8">
        <f>I147-Q147</f>
        <v/>
      </c>
      <c r="S147" s="49">
        <f>$AK147*R147</f>
        <v/>
      </c>
      <c r="U147" s="39" t="inlineStr">
        <is>
          <t>Stock SAP</t>
        </is>
      </c>
      <c r="V147" s="39" t="inlineStr">
        <is>
          <t>Medicamentos</t>
        </is>
      </c>
      <c r="W147" s="39" t="inlineStr">
        <is>
          <t>Dentro del alcance</t>
        </is>
      </c>
      <c r="X147" s="39" t="n"/>
      <c r="Y147" s="39" t="inlineStr">
        <is>
          <t>Sin recuento físico en el inventario de Avain</t>
        </is>
      </c>
      <c r="Z147" s="40" t="inlineStr">
        <is>
          <t>Sin recuento físico</t>
        </is>
      </c>
      <c r="AA147" s="39" t="n"/>
      <c r="AB147" s="39" t="n"/>
      <c r="AC147" s="39" t="n"/>
      <c r="AD147" s="39" t="n"/>
      <c r="AE147" s="39" t="n"/>
      <c r="AF147" s="39" t="n"/>
      <c r="AG147" s="39" t="n"/>
      <c r="AH147" s="51" t="n">
        <v>3545</v>
      </c>
      <c r="AI147" s="51">
        <f>Q147</f>
        <v/>
      </c>
      <c r="AJ147" s="51">
        <f>$AH147-$AI147</f>
        <v/>
      </c>
      <c r="AK147" s="52" t="n">
        <v>347.6266121297602</v>
      </c>
      <c r="AL147" s="52">
        <f>$AJ147*$AK147</f>
        <v/>
      </c>
      <c r="AM147" s="52">
        <f>$AI147*$AK147</f>
        <v/>
      </c>
      <c r="AN147" s="39" t="n"/>
      <c r="AO147" s="39" t="inlineStr">
        <is>
          <t>El material ocupa 19 filas en la hoja 1060 NQN (lote/almacén). La cantidad SAP y la física de esta vista son el total del material.</t>
        </is>
      </c>
    </row>
    <row r="148">
      <c r="A148" s="5" t="inlineStr">
        <is>
          <t>1000170</t>
        </is>
      </c>
      <c r="B148" s="5" t="inlineStr">
        <is>
          <t>BUSCAPINA SIMPLE AMP</t>
        </is>
      </c>
      <c r="C148" s="5" t="inlineStr">
        <is>
          <t>48453</t>
        </is>
      </c>
      <c r="D148" s="5" t="inlineStr">
        <is>
          <t>033</t>
        </is>
      </c>
      <c r="E148" s="5" t="inlineStr">
        <is>
          <t>ZMED</t>
        </is>
      </c>
      <c r="F148" s="5" t="inlineStr">
        <is>
          <t>1060</t>
        </is>
      </c>
      <c r="G148" s="5" t="inlineStr">
        <is>
          <t>6021</t>
        </is>
      </c>
      <c r="H148" s="5" t="inlineStr">
        <is>
          <t>C/U</t>
        </is>
      </c>
      <c r="I148" s="6" t="n">
        <v>600</v>
      </c>
      <c r="J148" s="6" t="n">
        <v>0</v>
      </c>
      <c r="K148" s="5" t="inlineStr">
        <is>
          <t>ARS</t>
        </is>
      </c>
      <c r="L148" s="48" t="n">
        <v>0</v>
      </c>
      <c r="M148" s="48" t="n">
        <v>199381.27</v>
      </c>
      <c r="O148" s="11">
        <f>M148/SUM($M$2:$M$2023)</f>
        <v/>
      </c>
      <c r="P148" s="49">
        <f>IFERROR(M148/I148,0)</f>
        <v/>
      </c>
      <c r="Q148" s="50" t="n"/>
      <c r="R148" s="8">
        <f>I148-Q148</f>
        <v/>
      </c>
      <c r="S148" s="49">
        <f>$AK148*R148</f>
        <v/>
      </c>
      <c r="U148" s="39" t="inlineStr">
        <is>
          <t>Stock SAP</t>
        </is>
      </c>
      <c r="V148" s="39" t="inlineStr">
        <is>
          <t>Medicamentos</t>
        </is>
      </c>
      <c r="W148" s="39" t="inlineStr">
        <is>
          <t>Dentro del alcance</t>
        </is>
      </c>
      <c r="X148" s="39" t="n"/>
      <c r="Y148" s="39" t="inlineStr">
        <is>
          <t>Sin recuento físico en el inventario de Avain</t>
        </is>
      </c>
      <c r="Z148" s="40" t="inlineStr">
        <is>
          <t>Sin recuento físico</t>
        </is>
      </c>
      <c r="AA148" s="39" t="n"/>
      <c r="AB148" s="39" t="n"/>
      <c r="AC148" s="39" t="n"/>
      <c r="AD148" s="39" t="n"/>
      <c r="AE148" s="39" t="n"/>
      <c r="AF148" s="39" t="n"/>
      <c r="AG148" s="39" t="n"/>
      <c r="AH148" s="51" t="n"/>
      <c r="AI148" s="51" t="n"/>
      <c r="AJ148" s="51" t="n"/>
      <c r="AK148" s="52" t="n">
        <v>332.3021059516022</v>
      </c>
      <c r="AL148" s="52" t="n"/>
      <c r="AM148" s="52" t="n"/>
      <c r="AN148" s="39" t="n"/>
      <c r="AO148" s="39" t="inlineStr">
        <is>
          <t>El material ocupa 23 filas en la hoja 1060 NQN (lote/almacén). La cantidad SAP y la física de esta vista son el total del material.</t>
        </is>
      </c>
    </row>
    <row r="149">
      <c r="A149" s="5" t="inlineStr">
        <is>
          <t>1000181</t>
        </is>
      </c>
      <c r="B149" s="5" t="inlineStr">
        <is>
          <t>LOPERAMIDA COMPRIMIDO</t>
        </is>
      </c>
      <c r="C149" s="5" t="inlineStr">
        <is>
          <t>035</t>
        </is>
      </c>
      <c r="D149" s="5" t="inlineStr">
        <is>
          <t>033</t>
        </is>
      </c>
      <c r="E149" s="5" t="inlineStr">
        <is>
          <t>ZMED</t>
        </is>
      </c>
      <c r="F149" s="5" t="inlineStr">
        <is>
          <t>1060</t>
        </is>
      </c>
      <c r="G149" s="5" t="inlineStr">
        <is>
          <t>6021</t>
        </is>
      </c>
      <c r="H149" s="5" t="inlineStr">
        <is>
          <t>C/U</t>
        </is>
      </c>
      <c r="I149" s="6" t="n">
        <v>600</v>
      </c>
      <c r="J149" s="6" t="n">
        <v>0</v>
      </c>
      <c r="K149" s="5" t="inlineStr">
        <is>
          <t>ARS</t>
        </is>
      </c>
      <c r="L149" s="48" t="n">
        <v>0</v>
      </c>
      <c r="M149" s="48" t="n">
        <v>12285.16</v>
      </c>
      <c r="O149" s="11">
        <f>M149/SUM($M$2:$M$2023)</f>
        <v/>
      </c>
      <c r="P149" s="49">
        <f>IFERROR(M149/I149,0)</f>
        <v/>
      </c>
      <c r="Q149" s="50" t="n"/>
      <c r="R149" s="8">
        <f>I149-Q149</f>
        <v/>
      </c>
      <c r="S149" s="49">
        <f>$AK149*R149</f>
        <v/>
      </c>
      <c r="U149" s="39" t="inlineStr">
        <is>
          <t>Stock SAP</t>
        </is>
      </c>
      <c r="V149" s="39" t="inlineStr">
        <is>
          <t>Medicamentos</t>
        </is>
      </c>
      <c r="W149" s="39" t="inlineStr">
        <is>
          <t>Dentro del alcance</t>
        </is>
      </c>
      <c r="X149" s="39" t="n"/>
      <c r="Y149" s="39" t="inlineStr">
        <is>
          <t>Sin recuento físico en el inventario de Avain</t>
        </is>
      </c>
      <c r="Z149" s="40" t="inlineStr">
        <is>
          <t>Sin recuento físico</t>
        </is>
      </c>
      <c r="AA149" s="39" t="n"/>
      <c r="AB149" s="39" t="n"/>
      <c r="AC149" s="39" t="n"/>
      <c r="AD149" s="39" t="n"/>
      <c r="AE149" s="39" t="n"/>
      <c r="AF149" s="39" t="n"/>
      <c r="AG149" s="39" t="n"/>
      <c r="AH149" s="51" t="n"/>
      <c r="AI149" s="51" t="n"/>
      <c r="AJ149" s="51" t="n"/>
      <c r="AK149" s="52" t="n">
        <v>20.47527272727273</v>
      </c>
      <c r="AL149" s="52" t="n"/>
      <c r="AM149" s="52" t="n"/>
      <c r="AN149" s="39" t="n"/>
      <c r="AO149" s="39" t="inlineStr">
        <is>
          <t>El material ocupa 13 filas en la hoja 1060 NQN (lote/almacén). La cantidad SAP y la física de esta vista son el total del material.</t>
        </is>
      </c>
    </row>
    <row r="150">
      <c r="A150" s="5" t="inlineStr">
        <is>
          <t>1000294</t>
        </is>
      </c>
      <c r="B150" s="5" t="inlineStr">
        <is>
          <t>IBUPROFENO AMP 400MG/3ML</t>
        </is>
      </c>
      <c r="C150" s="5" t="inlineStr">
        <is>
          <t>OP903</t>
        </is>
      </c>
      <c r="D150" s="5" t="inlineStr">
        <is>
          <t>033</t>
        </is>
      </c>
      <c r="E150" s="5" t="inlineStr">
        <is>
          <t>ZMED</t>
        </is>
      </c>
      <c r="F150" s="5" t="inlineStr">
        <is>
          <t>1060</t>
        </is>
      </c>
      <c r="G150" s="5" t="inlineStr">
        <is>
          <t>6021</t>
        </is>
      </c>
      <c r="H150" s="5" t="inlineStr">
        <is>
          <t>C/U</t>
        </is>
      </c>
      <c r="I150" s="6" t="n">
        <v>600</v>
      </c>
      <c r="J150" s="6" t="n">
        <v>0</v>
      </c>
      <c r="K150" s="5" t="inlineStr">
        <is>
          <t>ARS</t>
        </is>
      </c>
      <c r="L150" s="48" t="n">
        <v>0</v>
      </c>
      <c r="M150" s="48" t="n">
        <v>18482.57</v>
      </c>
      <c r="O150" s="11">
        <f>M150/SUM($M$2:$M$2023)</f>
        <v/>
      </c>
      <c r="P150" s="49">
        <f>IFERROR(M150/I150,0)</f>
        <v/>
      </c>
      <c r="Q150" s="50" t="n"/>
      <c r="R150" s="8">
        <f>I150-Q150</f>
        <v/>
      </c>
      <c r="S150" s="49">
        <f>$AK150*R150</f>
        <v/>
      </c>
      <c r="U150" s="39" t="inlineStr">
        <is>
          <t>Stock SAP</t>
        </is>
      </c>
      <c r="V150" s="39" t="inlineStr">
        <is>
          <t>Medicamentos</t>
        </is>
      </c>
      <c r="W150" s="39" t="inlineStr">
        <is>
          <t>Dentro del alcance</t>
        </is>
      </c>
      <c r="X150" s="39" t="n"/>
      <c r="Y150" s="39" t="inlineStr">
        <is>
          <t>Sin recuento físico en el inventario de Avain</t>
        </is>
      </c>
      <c r="Z150" s="40" t="inlineStr">
        <is>
          <t>Sin recuento físico</t>
        </is>
      </c>
      <c r="AA150" s="39" t="n"/>
      <c r="AB150" s="39" t="n"/>
      <c r="AC150" s="39" t="n"/>
      <c r="AD150" s="39" t="n"/>
      <c r="AE150" s="39" t="n"/>
      <c r="AF150" s="39" t="n"/>
      <c r="AG150" s="39" t="n"/>
      <c r="AH150" s="51" t="n">
        <v>700</v>
      </c>
      <c r="AI150" s="51">
        <f>Q150</f>
        <v/>
      </c>
      <c r="AJ150" s="51">
        <f>$AH150-$AI150</f>
        <v/>
      </c>
      <c r="AK150" s="52" t="n">
        <v>30.80428571428572</v>
      </c>
      <c r="AL150" s="52">
        <f>$AJ150*$AK150</f>
        <v/>
      </c>
      <c r="AM150" s="52">
        <f>$AI150*$AK150</f>
        <v/>
      </c>
      <c r="AN150" s="39" t="n"/>
      <c r="AO150" s="39" t="inlineStr">
        <is>
          <t>El material ocupa 2 filas en la hoja 1060 NQN (lote/almacén). La cantidad SAP y la física de esta vista son el total del material.</t>
        </is>
      </c>
    </row>
    <row r="151">
      <c r="A151" s="5" t="inlineStr">
        <is>
          <t>1000532</t>
        </is>
      </c>
      <c r="B151" s="5" t="inlineStr">
        <is>
          <t>BUSCAPINA COMPUESTA COMRIMIDOS</t>
        </is>
      </c>
      <c r="C151" s="5" t="inlineStr">
        <is>
          <t>G7301</t>
        </is>
      </c>
      <c r="D151" s="5" t="inlineStr">
        <is>
          <t>033</t>
        </is>
      </c>
      <c r="E151" s="5" t="inlineStr">
        <is>
          <t>ZMED</t>
        </is>
      </c>
      <c r="F151" s="5" t="inlineStr">
        <is>
          <t>1060</t>
        </is>
      </c>
      <c r="G151" s="5" t="inlineStr">
        <is>
          <t>6021</t>
        </is>
      </c>
      <c r="H151" s="5" t="inlineStr">
        <is>
          <t>C/U</t>
        </is>
      </c>
      <c r="I151" s="6" t="n">
        <v>600</v>
      </c>
      <c r="J151" s="6" t="n">
        <v>0</v>
      </c>
      <c r="K151" s="5" t="inlineStr">
        <is>
          <t>ARS</t>
        </is>
      </c>
      <c r="L151" s="48" t="n">
        <v>0</v>
      </c>
      <c r="M151" s="48" t="n">
        <v>60655.83</v>
      </c>
      <c r="O151" s="11">
        <f>M151/SUM($M$2:$M$2023)</f>
        <v/>
      </c>
      <c r="P151" s="49">
        <f>IFERROR(M151/I151,0)</f>
        <v/>
      </c>
      <c r="Q151" s="50" t="n"/>
      <c r="R151" s="8">
        <f>I151-Q151</f>
        <v/>
      </c>
      <c r="S151" s="49">
        <f>$AK151*R151</f>
        <v/>
      </c>
      <c r="U151" s="39" t="inlineStr">
        <is>
          <t>Stock SAP</t>
        </is>
      </c>
      <c r="V151" s="39" t="inlineStr">
        <is>
          <t>Medicamentos</t>
        </is>
      </c>
      <c r="W151" s="39" t="inlineStr">
        <is>
          <t>Dentro del alcance</t>
        </is>
      </c>
      <c r="X151" s="39" t="n"/>
      <c r="Y151" s="39" t="inlineStr">
        <is>
          <t>Sin recuento físico en el inventario de Avain</t>
        </is>
      </c>
      <c r="Z151" s="40" t="inlineStr">
        <is>
          <t>Sin recuento físico</t>
        </is>
      </c>
      <c r="AA151" s="39" t="n"/>
      <c r="AB151" s="39" t="n"/>
      <c r="AC151" s="39" t="n"/>
      <c r="AD151" s="39" t="n"/>
      <c r="AE151" s="39" t="n"/>
      <c r="AF151" s="39" t="n"/>
      <c r="AG151" s="39" t="n"/>
      <c r="AH151" s="51" t="n"/>
      <c r="AI151" s="51" t="n"/>
      <c r="AJ151" s="51" t="n"/>
      <c r="AK151" s="52" t="n">
        <v>101.0930398812049</v>
      </c>
      <c r="AL151" s="52" t="n"/>
      <c r="AM151" s="52" t="n"/>
      <c r="AN151" s="39" t="n"/>
      <c r="AO151" s="39" t="inlineStr">
        <is>
          <t>El material ocupa 12 filas en la hoja 1060 NQN (lote/almacén). La cantidad SAP y la física de esta vista son el total del material.</t>
        </is>
      </c>
    </row>
    <row r="152">
      <c r="A152" s="5" t="inlineStr">
        <is>
          <t>1001118</t>
        </is>
      </c>
      <c r="B152" s="5" t="inlineStr">
        <is>
          <t>SALES REHIDRATANTES SOBRE POLVO</t>
        </is>
      </c>
      <c r="C152" s="5" t="inlineStr">
        <is>
          <t>FRJ</t>
        </is>
      </c>
      <c r="D152" s="5" t="inlineStr">
        <is>
          <t>033</t>
        </is>
      </c>
      <c r="E152" s="5" t="inlineStr">
        <is>
          <t>ZMED</t>
        </is>
      </c>
      <c r="F152" s="5" t="inlineStr">
        <is>
          <t>1060</t>
        </is>
      </c>
      <c r="G152" s="5" t="inlineStr">
        <is>
          <t>6021</t>
        </is>
      </c>
      <c r="H152" s="5" t="inlineStr">
        <is>
          <t>C/U</t>
        </is>
      </c>
      <c r="I152" s="6" t="n">
        <v>600</v>
      </c>
      <c r="J152" s="6" t="n">
        <v>0</v>
      </c>
      <c r="K152" s="5" t="inlineStr">
        <is>
          <t>ARS</t>
        </is>
      </c>
      <c r="L152" s="48" t="n">
        <v>0</v>
      </c>
      <c r="M152" s="48" t="n">
        <v>1200000</v>
      </c>
      <c r="O152" s="11">
        <f>M152/SUM($M$2:$M$2023)</f>
        <v/>
      </c>
      <c r="P152" s="49">
        <f>IFERROR(M152/I152,0)</f>
        <v/>
      </c>
      <c r="Q152" s="50" t="n">
        <v>0</v>
      </c>
      <c r="R152" s="8">
        <f>I152-Q152</f>
        <v/>
      </c>
      <c r="S152" s="49">
        <f>$AK152*R152</f>
        <v/>
      </c>
      <c r="U152" s="39" t="inlineStr">
        <is>
          <t>Stock SAP</t>
        </is>
      </c>
      <c r="V152" s="39" t="inlineStr">
        <is>
          <t>Medicamentos</t>
        </is>
      </c>
      <c r="W152" s="39" t="inlineStr">
        <is>
          <t>Dentro del alcance</t>
        </is>
      </c>
      <c r="X152" s="38" t="inlineStr">
        <is>
          <t>Baja</t>
        </is>
      </c>
      <c r="Y152" s="39" t="inlineStr">
        <is>
          <t>Homologado – confianza Baja – pendiente de validación</t>
        </is>
      </c>
      <c r="Z152" s="38" t="inlineStr">
        <is>
          <t>Dar de baja en SAP</t>
        </is>
      </c>
      <c r="AA152" s="39" t="inlineStr">
        <is>
          <t>401</t>
        </is>
      </c>
      <c r="AB152" s="39" t="inlineStr">
        <is>
          <t>SALES DE REHIDRATACION ORAL X 28 GS</t>
        </is>
      </c>
      <c r="AC152" s="39" t="inlineStr">
        <is>
          <t>Homologación por código Avain (master M08-012)</t>
        </is>
      </c>
      <c r="AD152" s="39" t="inlineStr">
        <is>
          <t>No</t>
        </is>
      </c>
      <c r="AE152" s="39" t="n"/>
      <c r="AF152" s="39" t="inlineStr">
        <is>
          <t>Sí</t>
        </is>
      </c>
      <c r="AG152" s="39" t="inlineStr">
        <is>
          <t>M08-012</t>
        </is>
      </c>
      <c r="AH152" s="51" t="n">
        <v>600</v>
      </c>
      <c r="AI152" s="51">
        <f>Q152</f>
        <v/>
      </c>
      <c r="AJ152" s="51">
        <f>$AH152-$AI152</f>
        <v/>
      </c>
      <c r="AK152" s="52" t="n">
        <v>2000</v>
      </c>
      <c r="AL152" s="52">
        <f>$AJ152*$AK152</f>
        <v/>
      </c>
      <c r="AM152" s="52">
        <f>$AI152*$AK152</f>
        <v/>
      </c>
      <c r="AN152" s="39" t="n"/>
      <c r="AO152" s="39" t="inlineStr">
        <is>
          <t>Homologación: confianza base Alta + confianza SAP Alta → Alta. La nomenclatura del material imputado no respalda por sí sola la equivalencia (similitud 0.32); el vínculo proviene sólo de la homologación. Nivel degradado a Baja.</t>
        </is>
      </c>
    </row>
    <row r="153">
      <c r="A153" s="5" t="inlineStr">
        <is>
          <t>2000095</t>
        </is>
      </c>
      <c r="B153" s="5" t="inlineStr">
        <is>
          <t>APOSITO NO ESTERIL (G+A) 10X20CM</t>
        </is>
      </c>
      <c r="C153" s="5" t="n"/>
      <c r="D153" s="5" t="inlineStr">
        <is>
          <t>033</t>
        </is>
      </c>
      <c r="E153" s="5" t="inlineStr">
        <is>
          <t>ZDES</t>
        </is>
      </c>
      <c r="F153" s="5" t="inlineStr">
        <is>
          <t>1060</t>
        </is>
      </c>
      <c r="G153" s="5" t="inlineStr">
        <is>
          <t>6022</t>
        </is>
      </c>
      <c r="H153" s="5" t="inlineStr">
        <is>
          <t>C/U</t>
        </is>
      </c>
      <c r="I153" s="6" t="n">
        <v>600</v>
      </c>
      <c r="J153" s="6" t="n">
        <v>0</v>
      </c>
      <c r="K153" s="5" t="inlineStr">
        <is>
          <t>ARS</t>
        </is>
      </c>
      <c r="L153" s="48" t="n">
        <v>0</v>
      </c>
      <c r="M153" s="48" t="n">
        <v>74042.39999999999</v>
      </c>
      <c r="O153" s="11">
        <f>M153/SUM($M$2:$M$2023)</f>
        <v/>
      </c>
      <c r="P153" s="49">
        <f>IFERROR(M153/I153,0)</f>
        <v/>
      </c>
      <c r="Q153" s="50" t="n"/>
      <c r="R153" s="8">
        <f>I153-Q153</f>
        <v/>
      </c>
      <c r="S153" s="49">
        <f>$AK153*R153</f>
        <v/>
      </c>
      <c r="U153" s="39" t="inlineStr">
        <is>
          <t>Stock SAP</t>
        </is>
      </c>
      <c r="V153" s="39" t="inlineStr">
        <is>
          <t>Descartables</t>
        </is>
      </c>
      <c r="W153" s="39" t="inlineStr">
        <is>
          <t>Dentro del alcance</t>
        </is>
      </c>
      <c r="X153" s="39" t="n"/>
      <c r="Y153" s="39" t="inlineStr">
        <is>
          <t>Sin recuento físico en el inventario de Avain</t>
        </is>
      </c>
      <c r="Z153" s="40" t="inlineStr">
        <is>
          <t>Sin recuento físico</t>
        </is>
      </c>
      <c r="AA153" s="39" t="n"/>
      <c r="AB153" s="39" t="n"/>
      <c r="AC153" s="39" t="n"/>
      <c r="AD153" s="39" t="n"/>
      <c r="AE153" s="39" t="n"/>
      <c r="AF153" s="39" t="n"/>
      <c r="AG153" s="39" t="n"/>
      <c r="AH153" s="51" t="n">
        <v>1000</v>
      </c>
      <c r="AI153" s="51">
        <f>Q153</f>
        <v/>
      </c>
      <c r="AJ153" s="51">
        <f>$AH153-$AI153</f>
        <v/>
      </c>
      <c r="AK153" s="52" t="n">
        <v>123.404</v>
      </c>
      <c r="AL153" s="52">
        <f>$AJ153*$AK153</f>
        <v/>
      </c>
      <c r="AM153" s="52">
        <f>$AI153*$AK153</f>
        <v/>
      </c>
      <c r="AN153" s="39" t="n"/>
      <c r="AO153" s="39" t="inlineStr">
        <is>
          <t>El material ocupa 2 filas en la hoja 1060 NQN (lote/almacén). La cantidad SAP y la física de esta vista son el total del material.</t>
        </is>
      </c>
    </row>
    <row r="154">
      <c r="A154" s="5" t="inlineStr">
        <is>
          <t>2000205</t>
        </is>
      </c>
      <c r="B154" s="5" t="inlineStr">
        <is>
          <t>TELA ADHE HIPOALERGENICA DE SEDA 5CM</t>
        </is>
      </c>
      <c r="C154" s="5" t="n"/>
      <c r="D154" s="5" t="inlineStr">
        <is>
          <t>033</t>
        </is>
      </c>
      <c r="E154" s="5" t="inlineStr">
        <is>
          <t>ZDES</t>
        </is>
      </c>
      <c r="F154" s="5" t="inlineStr">
        <is>
          <t>1060</t>
        </is>
      </c>
      <c r="G154" s="5" t="inlineStr">
        <is>
          <t>6022</t>
        </is>
      </c>
      <c r="H154" s="5" t="inlineStr">
        <is>
          <t>C/U</t>
        </is>
      </c>
      <c r="I154" s="6" t="n">
        <v>600</v>
      </c>
      <c r="J154" s="6" t="n">
        <v>0</v>
      </c>
      <c r="K154" s="5" t="inlineStr">
        <is>
          <t>ARS</t>
        </is>
      </c>
      <c r="L154" s="48" t="n">
        <v>0</v>
      </c>
      <c r="M154" s="48" t="n">
        <v>67686</v>
      </c>
      <c r="O154" s="11">
        <f>M154/SUM($M$2:$M$2023)</f>
        <v/>
      </c>
      <c r="P154" s="49">
        <f>IFERROR(M154/I154,0)</f>
        <v/>
      </c>
      <c r="Q154" s="50" t="n">
        <v>0</v>
      </c>
      <c r="R154" s="8">
        <f>I154-Q154</f>
        <v/>
      </c>
      <c r="S154" s="49">
        <f>$AK154*R154</f>
        <v/>
      </c>
      <c r="U154" s="39" t="inlineStr">
        <is>
          <t>Stock SAP</t>
        </is>
      </c>
      <c r="V154" s="39" t="inlineStr">
        <is>
          <t>Descartables</t>
        </is>
      </c>
      <c r="W154" s="39" t="inlineStr">
        <is>
          <t>Dentro del alcance</t>
        </is>
      </c>
      <c r="X154" s="38" t="inlineStr">
        <is>
          <t>Baja</t>
        </is>
      </c>
      <c r="Y154" s="39" t="inlineStr">
        <is>
          <t>Homologado – confianza Baja – pendiente de validación</t>
        </is>
      </c>
      <c r="Z154" s="38" t="inlineStr">
        <is>
          <t>Dar de baja en SAP</t>
        </is>
      </c>
      <c r="AA154" s="39" t="inlineStr">
        <is>
          <t>483</t>
        </is>
      </c>
      <c r="AB154" s="39" t="inlineStr">
        <is>
          <t>CINTA ADHESIVA 5 CM</t>
        </is>
      </c>
      <c r="AC154" s="39" t="inlineStr">
        <is>
          <t>Homologación por código Avain (master D-145)</t>
        </is>
      </c>
      <c r="AD154" s="39" t="inlineStr">
        <is>
          <t>No</t>
        </is>
      </c>
      <c r="AE154" s="39" t="n"/>
      <c r="AF154" s="39" t="inlineStr">
        <is>
          <t>Sí</t>
        </is>
      </c>
      <c r="AG154" s="39" t="inlineStr">
        <is>
          <t>D-145</t>
        </is>
      </c>
      <c r="AH154" s="51" t="n">
        <v>600</v>
      </c>
      <c r="AI154" s="51">
        <f>Q154</f>
        <v/>
      </c>
      <c r="AJ154" s="51">
        <f>$AH154-$AI154</f>
        <v/>
      </c>
      <c r="AK154" s="52" t="n">
        <v>112.81</v>
      </c>
      <c r="AL154" s="52">
        <f>$AJ154*$AK154</f>
        <v/>
      </c>
      <c r="AM154" s="52">
        <f>$AI154*$AK154</f>
        <v/>
      </c>
      <c r="AN154" s="39" t="n"/>
      <c r="AO154" s="39" t="inlineStr">
        <is>
          <t>Homologación: confianza base Media + confianza SAP Alta → Media. La nomenclatura del material imputado no respalda por sí sola la equivalencia (similitud 0.31); el vínculo proviene sólo de la homologación. Nivel degradado a Baja. Otros códigos SAP del master no están en el stock de este centro: 2000289, 2001334.</t>
        </is>
      </c>
    </row>
    <row r="155">
      <c r="A155" s="5" t="inlineStr">
        <is>
          <t>2000206</t>
        </is>
      </c>
      <c r="B155" s="5" t="inlineStr">
        <is>
          <t>TELA ADHESIVA 5CM HOSPITALARIA</t>
        </is>
      </c>
      <c r="C155" s="5" t="n"/>
      <c r="D155" s="5" t="inlineStr">
        <is>
          <t>033</t>
        </is>
      </c>
      <c r="E155" s="5" t="inlineStr">
        <is>
          <t>ZDES</t>
        </is>
      </c>
      <c r="F155" s="5" t="inlineStr">
        <is>
          <t>1060</t>
        </is>
      </c>
      <c r="G155" s="5" t="inlineStr">
        <is>
          <t>6022</t>
        </is>
      </c>
      <c r="H155" s="5" t="inlineStr">
        <is>
          <t>C/U</t>
        </is>
      </c>
      <c r="I155" s="6" t="n">
        <v>570</v>
      </c>
      <c r="J155" s="6" t="n">
        <v>0</v>
      </c>
      <c r="K155" s="5" t="inlineStr">
        <is>
          <t>ARS</t>
        </is>
      </c>
      <c r="L155" s="48" t="n">
        <v>0</v>
      </c>
      <c r="M155" s="48" t="n">
        <v>45006.2</v>
      </c>
      <c r="O155" s="11">
        <f>M155/SUM($M$2:$M$2023)</f>
        <v/>
      </c>
      <c r="P155" s="49">
        <f>IFERROR(M155/I155,0)</f>
        <v/>
      </c>
      <c r="Q155" s="50" t="n"/>
      <c r="R155" s="8">
        <f>I155-Q155</f>
        <v/>
      </c>
      <c r="S155" s="49">
        <f>$AK155*R155</f>
        <v/>
      </c>
      <c r="U155" s="39" t="inlineStr">
        <is>
          <t>Stock SAP</t>
        </is>
      </c>
      <c r="V155" s="39" t="inlineStr">
        <is>
          <t>Descartables</t>
        </is>
      </c>
      <c r="W155" s="39" t="inlineStr">
        <is>
          <t>Dentro del alcance</t>
        </is>
      </c>
      <c r="X155" s="39" t="n"/>
      <c r="Y155" s="39" t="inlineStr">
        <is>
          <t>Sin recuento físico en el inventario de Avain</t>
        </is>
      </c>
      <c r="Z155" s="40" t="inlineStr">
        <is>
          <t>Sin recuento físico</t>
        </is>
      </c>
      <c r="AA155" s="39" t="n"/>
      <c r="AB155" s="39" t="n"/>
      <c r="AC155" s="39" t="n"/>
      <c r="AD155" s="39" t="n"/>
      <c r="AE155" s="39" t="n"/>
      <c r="AF155" s="39" t="n"/>
      <c r="AG155" s="39" t="n"/>
      <c r="AH155" s="51" t="n">
        <v>670</v>
      </c>
      <c r="AI155" s="51">
        <f>Q155</f>
        <v/>
      </c>
      <c r="AJ155" s="51">
        <f>$AH155-$AI155</f>
        <v/>
      </c>
      <c r="AK155" s="52" t="n">
        <v>78.95823880597014</v>
      </c>
      <c r="AL155" s="52">
        <f>$AJ155*$AK155</f>
        <v/>
      </c>
      <c r="AM155" s="52">
        <f>$AI155*$AK155</f>
        <v/>
      </c>
      <c r="AN155" s="39" t="n"/>
      <c r="AO155" s="39" t="inlineStr">
        <is>
          <t>El material ocupa 3 filas en la hoja 1060 NQN (lote/almacén). La cantidad SAP y la física de esta vista son el total del material.</t>
        </is>
      </c>
    </row>
    <row r="156">
      <c r="A156" s="5" t="inlineStr">
        <is>
          <t>1000017</t>
        </is>
      </c>
      <c r="B156" s="5" t="inlineStr">
        <is>
          <t>ALCOHOL AL 70% X 1000ML</t>
        </is>
      </c>
      <c r="C156" s="5" t="inlineStr">
        <is>
          <t>A20228</t>
        </is>
      </c>
      <c r="D156" s="5" t="inlineStr">
        <is>
          <t>033</t>
        </is>
      </c>
      <c r="E156" s="5" t="inlineStr">
        <is>
          <t>ZMED</t>
        </is>
      </c>
      <c r="F156" s="5" t="inlineStr">
        <is>
          <t>1060</t>
        </is>
      </c>
      <c r="G156" s="5" t="inlineStr">
        <is>
          <t>6010</t>
        </is>
      </c>
      <c r="H156" s="5" t="inlineStr">
        <is>
          <t>C/U</t>
        </is>
      </c>
      <c r="I156" s="6" t="n">
        <v>550</v>
      </c>
      <c r="J156" s="6" t="n">
        <v>0</v>
      </c>
      <c r="K156" s="5" t="inlineStr">
        <is>
          <t>ARS</t>
        </is>
      </c>
      <c r="L156" s="48" t="n">
        <v>0</v>
      </c>
      <c r="M156" s="48" t="n">
        <v>236080.05</v>
      </c>
      <c r="O156" s="11">
        <f>M156/SUM($M$2:$M$2023)</f>
        <v/>
      </c>
      <c r="P156" s="49">
        <f>IFERROR(M156/I156,0)</f>
        <v/>
      </c>
      <c r="Q156" s="50" t="n"/>
      <c r="R156" s="8">
        <f>I156-Q156</f>
        <v/>
      </c>
      <c r="S156" s="49">
        <f>$AK156*R156</f>
        <v/>
      </c>
      <c r="U156" s="39" t="inlineStr">
        <is>
          <t>Stock SAP</t>
        </is>
      </c>
      <c r="V156" s="39" t="inlineStr">
        <is>
          <t>Medicamentos</t>
        </is>
      </c>
      <c r="W156" s="39" t="inlineStr">
        <is>
          <t>Dentro del alcance</t>
        </is>
      </c>
      <c r="X156" s="39" t="n"/>
      <c r="Y156" s="39" t="inlineStr">
        <is>
          <t>Sin recuento físico en el inventario de Avain</t>
        </is>
      </c>
      <c r="Z156" s="40" t="inlineStr">
        <is>
          <t>Sin recuento físico</t>
        </is>
      </c>
      <c r="AA156" s="39" t="n"/>
      <c r="AB156" s="39" t="n"/>
      <c r="AC156" s="39" t="n"/>
      <c r="AD156" s="39" t="n"/>
      <c r="AE156" s="39" t="n"/>
      <c r="AF156" s="39" t="n"/>
      <c r="AG156" s="39" t="n"/>
      <c r="AH156" s="51" t="n">
        <v>610</v>
      </c>
      <c r="AI156" s="51">
        <f>Q156</f>
        <v/>
      </c>
      <c r="AJ156" s="51">
        <f>$AH156-$AI156</f>
        <v/>
      </c>
      <c r="AK156" s="52" t="n">
        <v>429.2364426229508</v>
      </c>
      <c r="AL156" s="52">
        <f>$AJ156*$AK156</f>
        <v/>
      </c>
      <c r="AM156" s="52">
        <f>$AI156*$AK156</f>
        <v/>
      </c>
      <c r="AN156" s="39" t="n"/>
      <c r="AO156" s="39" t="inlineStr">
        <is>
          <t>El material ocupa 4 filas en la hoja 1060 NQN (lote/almacén). La cantidad SAP y la física de esta vista son el total del material.</t>
        </is>
      </c>
    </row>
    <row r="157">
      <c r="A157" s="5" t="inlineStr">
        <is>
          <t>2000528</t>
        </is>
      </c>
      <c r="B157" s="5" t="inlineStr">
        <is>
          <t>VENDA TIPO CAMBRIC X 15 CM</t>
        </is>
      </c>
      <c r="C157" s="5" t="n"/>
      <c r="D157" s="5" t="inlineStr">
        <is>
          <t>033</t>
        </is>
      </c>
      <c r="E157" s="5" t="inlineStr">
        <is>
          <t>ZDES</t>
        </is>
      </c>
      <c r="F157" s="5" t="inlineStr">
        <is>
          <t>1060</t>
        </is>
      </c>
      <c r="G157" s="5" t="inlineStr">
        <is>
          <t>6021</t>
        </is>
      </c>
      <c r="H157" s="5" t="inlineStr">
        <is>
          <t>C/U</t>
        </is>
      </c>
      <c r="I157" s="6" t="n">
        <v>550</v>
      </c>
      <c r="J157" s="6" t="n">
        <v>0</v>
      </c>
      <c r="K157" s="5" t="inlineStr">
        <is>
          <t>ARS</t>
        </is>
      </c>
      <c r="L157" s="48" t="n">
        <v>0</v>
      </c>
      <c r="M157" s="48" t="n">
        <v>226017.84</v>
      </c>
      <c r="O157" s="11">
        <f>M157/SUM($M$2:$M$2023)</f>
        <v/>
      </c>
      <c r="P157" s="49">
        <f>IFERROR(M157/I157,0)</f>
        <v/>
      </c>
      <c r="Q157" s="50" t="n">
        <v>10</v>
      </c>
      <c r="R157" s="8">
        <f>I157-Q157</f>
        <v/>
      </c>
      <c r="S157" s="49">
        <f>$AK157*R157</f>
        <v/>
      </c>
      <c r="U157" s="39" t="inlineStr">
        <is>
          <t>Stock SAP</t>
        </is>
      </c>
      <c r="V157" s="39" t="inlineStr">
        <is>
          <t>Descartables</t>
        </is>
      </c>
      <c r="W157" s="39" t="inlineStr">
        <is>
          <t>Dentro del alcance</t>
        </is>
      </c>
      <c r="X157" s="37" t="inlineStr">
        <is>
          <t>Alta</t>
        </is>
      </c>
      <c r="Y157" s="39" t="inlineStr">
        <is>
          <t>Homologado – confianza Alta</t>
        </is>
      </c>
      <c r="Z157" s="38" t="inlineStr">
        <is>
          <t>Dar de baja en SAP</t>
        </is>
      </c>
      <c r="AA157" s="39" t="inlineStr">
        <is>
          <t>381</t>
        </is>
      </c>
      <c r="AB157" s="39" t="inlineStr">
        <is>
          <t>VENDA CAMBRIC 15 CM</t>
        </is>
      </c>
      <c r="AC157" s="39" t="inlineStr">
        <is>
          <t>Cruce por nomenclatura SAP</t>
        </is>
      </c>
      <c r="AD157" s="39" t="inlineStr">
        <is>
          <t>No</t>
        </is>
      </c>
      <c r="AE157" s="39" t="n"/>
      <c r="AF157" s="39" t="inlineStr">
        <is>
          <t>No</t>
        </is>
      </c>
      <c r="AG157" s="39" t="n"/>
      <c r="AH157" s="51" t="n">
        <v>788</v>
      </c>
      <c r="AI157" s="51">
        <f>Q157</f>
        <v/>
      </c>
      <c r="AJ157" s="51">
        <f>$AH157-$AI157</f>
        <v/>
      </c>
      <c r="AK157" s="52" t="n">
        <v>410.9415228426396</v>
      </c>
      <c r="AL157" s="52">
        <f>$AJ157*$AK157</f>
        <v/>
      </c>
      <c r="AM157" s="52">
        <f>$AI157*$AK157</f>
        <v/>
      </c>
      <c r="AN157" s="41" t="inlineStr">
        <is>
          <t>Valorización a validar: relación de cantidades 79 a 1 entre SAP y el recuento físico. Sugiere distinta unidad de medida (SAP por caja o envase y el recuento por unidad). La diferencia económica de esta fila no debe tomarse como definitiva.</t>
        </is>
      </c>
      <c r="AO157" s="39" t="inlineStr">
        <is>
          <t>Cruce por nomenclatura: dosis coincide; similitud 0.91. El material ocupa 2 filas en la hoja 1060 NQN (lote/almacén). La cantidad SAP y la física de esta vista son el total del material.</t>
        </is>
      </c>
    </row>
    <row r="158">
      <c r="A158" s="5" t="inlineStr">
        <is>
          <t>2000473</t>
        </is>
      </c>
      <c r="B158" s="5" t="inlineStr">
        <is>
          <t>PILA AA</t>
        </is>
      </c>
      <c r="C158" s="5" t="n"/>
      <c r="D158" s="5" t="inlineStr">
        <is>
          <t>033</t>
        </is>
      </c>
      <c r="E158" s="5" t="inlineStr">
        <is>
          <t>ZDES</t>
        </is>
      </c>
      <c r="F158" s="5" t="inlineStr">
        <is>
          <t>1060</t>
        </is>
      </c>
      <c r="G158" s="5" t="inlineStr">
        <is>
          <t>6021</t>
        </is>
      </c>
      <c r="H158" s="5" t="inlineStr">
        <is>
          <t>C/U</t>
        </is>
      </c>
      <c r="I158" s="6" t="n">
        <v>547</v>
      </c>
      <c r="J158" s="6" t="n">
        <v>0</v>
      </c>
      <c r="K158" s="5" t="inlineStr">
        <is>
          <t>ARS</t>
        </is>
      </c>
      <c r="L158" s="48" t="n">
        <v>0</v>
      </c>
      <c r="M158" s="48" t="n">
        <v>259443.67</v>
      </c>
      <c r="O158" s="11">
        <f>M158/SUM($M$2:$M$2023)</f>
        <v/>
      </c>
      <c r="P158" s="49">
        <f>IFERROR(M158/I158,0)</f>
        <v/>
      </c>
      <c r="Q158" s="50" t="n"/>
      <c r="R158" s="8">
        <f>I158-Q158</f>
        <v/>
      </c>
      <c r="S158" s="49">
        <f>$AK158*R158</f>
        <v/>
      </c>
      <c r="U158" s="39" t="inlineStr">
        <is>
          <t>Stock SAP</t>
        </is>
      </c>
      <c r="V158" s="39" t="inlineStr">
        <is>
          <t>Descartables</t>
        </is>
      </c>
      <c r="W158" s="39" t="inlineStr">
        <is>
          <t>Dentro del alcance</t>
        </is>
      </c>
      <c r="X158" s="37" t="inlineStr">
        <is>
          <t>Alta</t>
        </is>
      </c>
      <c r="Y158" s="39" t="inlineStr">
        <is>
          <t>Homologado – confianza Alta</t>
        </is>
      </c>
      <c r="Z158" s="38" t="inlineStr">
        <is>
          <t>Dar de baja en SAP</t>
        </is>
      </c>
      <c r="AA158" s="39" t="inlineStr">
        <is>
          <t>260</t>
        </is>
      </c>
      <c r="AB158" s="39" t="inlineStr">
        <is>
          <t>Pilas AA</t>
        </is>
      </c>
      <c r="AC158" s="39" t="inlineStr">
        <is>
          <t>Cruce por nomenclatura SAP</t>
        </is>
      </c>
      <c r="AD158" s="39" t="inlineStr">
        <is>
          <t>No</t>
        </is>
      </c>
      <c r="AE158" s="39" t="n"/>
      <c r="AF158" s="39" t="inlineStr">
        <is>
          <t>No</t>
        </is>
      </c>
      <c r="AG158" s="39" t="n"/>
      <c r="AH158" s="51" t="n"/>
      <c r="AI158" s="51" t="n"/>
      <c r="AJ158" s="51" t="n"/>
      <c r="AK158" s="52" t="n">
        <v>474.3028726778433</v>
      </c>
      <c r="AL158" s="52" t="n"/>
      <c r="AM158" s="52" t="n"/>
      <c r="AN158" s="41" t="inlineStr">
        <is>
          <t>Valorización a validar: relación de cantidades 736 a 1 entre SAP y el recuento físico. Sugiere distinta unidad de medida (SAP por caja o envase y el recuento por unidad). La diferencia económica de esta fila no debe tomarse como definitiva.</t>
        </is>
      </c>
      <c r="AO158" s="39" t="inlineStr">
        <is>
          <t>La cantidad física del material se imputó en la fila 47 (primera fila del material). Cruce por nomenclatura: similitud 1.00. El material ocupa 2 filas en la hoja 1060 NQN (lote/almacén). La cantidad SAP y la física de esta vista son el total del material.</t>
        </is>
      </c>
    </row>
    <row r="159">
      <c r="A159" s="5" t="inlineStr">
        <is>
          <t>1000343</t>
        </is>
      </c>
      <c r="B159" s="5" t="inlineStr">
        <is>
          <t>ENALAPRIL MALEATO 5MG COMPRIMIDO</t>
        </is>
      </c>
      <c r="C159" s="5" t="inlineStr">
        <is>
          <t>FVCA</t>
        </is>
      </c>
      <c r="D159" s="5" t="inlineStr">
        <is>
          <t>033</t>
        </is>
      </c>
      <c r="E159" s="5" t="inlineStr">
        <is>
          <t>ZMED</t>
        </is>
      </c>
      <c r="F159" s="5" t="inlineStr">
        <is>
          <t>1060</t>
        </is>
      </c>
      <c r="G159" s="5" t="inlineStr">
        <is>
          <t>6021</t>
        </is>
      </c>
      <c r="H159" s="5" t="inlineStr">
        <is>
          <t>C/U</t>
        </is>
      </c>
      <c r="I159" s="6" t="n">
        <v>540</v>
      </c>
      <c r="J159" s="6" t="n">
        <v>0</v>
      </c>
      <c r="K159" s="5" t="inlineStr">
        <is>
          <t>ARS</t>
        </is>
      </c>
      <c r="L159" s="48" t="n">
        <v>0</v>
      </c>
      <c r="M159" s="48" t="n">
        <v>36414.78</v>
      </c>
      <c r="O159" s="11">
        <f>M159/SUM($M$2:$M$2023)</f>
        <v/>
      </c>
      <c r="P159" s="49">
        <f>IFERROR(M159/I159,0)</f>
        <v/>
      </c>
      <c r="Q159" s="50" t="n"/>
      <c r="R159" s="8">
        <f>I159-Q159</f>
        <v/>
      </c>
      <c r="S159" s="49">
        <f>$AK159*R159</f>
        <v/>
      </c>
      <c r="U159" s="39" t="inlineStr">
        <is>
          <t>Stock SAP</t>
        </is>
      </c>
      <c r="V159" s="39" t="inlineStr">
        <is>
          <t>Medicamentos</t>
        </is>
      </c>
      <c r="W159" s="39" t="inlineStr">
        <is>
          <t>Dentro del alcance</t>
        </is>
      </c>
      <c r="X159" s="39" t="n"/>
      <c r="Y159" s="39" t="inlineStr">
        <is>
          <t>Sin recuento físico en el inventario de Avain</t>
        </is>
      </c>
      <c r="Z159" s="40" t="inlineStr">
        <is>
          <t>Sin recuento físico</t>
        </is>
      </c>
      <c r="AA159" s="39" t="n"/>
      <c r="AB159" s="39" t="n"/>
      <c r="AC159" s="39" t="n"/>
      <c r="AD159" s="39" t="n"/>
      <c r="AE159" s="39" t="n"/>
      <c r="AF159" s="39" t="n"/>
      <c r="AG159" s="39" t="n"/>
      <c r="AH159" s="51" t="n"/>
      <c r="AI159" s="51" t="n"/>
      <c r="AJ159" s="51" t="n"/>
      <c r="AK159" s="52" t="n">
        <v>67.43477717391303</v>
      </c>
      <c r="AL159" s="52" t="n"/>
      <c r="AM159" s="52" t="n"/>
      <c r="AN159" s="39" t="n"/>
      <c r="AO159" s="39" t="inlineStr">
        <is>
          <t>El material ocupa 3 filas en la hoja 1060 NQN (lote/almacén). La cantidad SAP y la física de esta vista son el total del material.</t>
        </is>
      </c>
    </row>
    <row r="160">
      <c r="A160" s="5" t="inlineStr">
        <is>
          <t>1000136</t>
        </is>
      </c>
      <c r="B160" s="5" t="inlineStr">
        <is>
          <t>ASPIRINA DE 100 MG</t>
        </is>
      </c>
      <c r="C160" s="5" t="inlineStr">
        <is>
          <t>1</t>
        </is>
      </c>
      <c r="D160" s="5" t="inlineStr">
        <is>
          <t>033</t>
        </is>
      </c>
      <c r="E160" s="5" t="inlineStr">
        <is>
          <t>ZMED</t>
        </is>
      </c>
      <c r="F160" s="5" t="inlineStr">
        <is>
          <t>1060</t>
        </is>
      </c>
      <c r="G160" s="5" t="inlineStr">
        <is>
          <t>6021</t>
        </is>
      </c>
      <c r="H160" s="5" t="inlineStr">
        <is>
          <t>C/U</t>
        </is>
      </c>
      <c r="I160" s="6" t="n">
        <v>520</v>
      </c>
      <c r="J160" s="6" t="n">
        <v>0</v>
      </c>
      <c r="K160" s="5" t="inlineStr">
        <is>
          <t>ARS</t>
        </is>
      </c>
      <c r="L160" s="48" t="n">
        <v>0</v>
      </c>
      <c r="M160" s="48" t="n">
        <v>62949.41</v>
      </c>
      <c r="O160" s="11">
        <f>M160/SUM($M$2:$M$2023)</f>
        <v/>
      </c>
      <c r="P160" s="49">
        <f>IFERROR(M160/I160,0)</f>
        <v/>
      </c>
      <c r="Q160" s="50" t="n"/>
      <c r="R160" s="8">
        <f>I160-Q160</f>
        <v/>
      </c>
      <c r="S160" s="49">
        <f>$AK160*R160</f>
        <v/>
      </c>
      <c r="U160" s="39" t="inlineStr">
        <is>
          <t>Stock SAP</t>
        </is>
      </c>
      <c r="V160" s="39" t="inlineStr">
        <is>
          <t>Medicamentos</t>
        </is>
      </c>
      <c r="W160" s="39" t="inlineStr">
        <is>
          <t>Dentro del alcance</t>
        </is>
      </c>
      <c r="X160" s="37" t="inlineStr">
        <is>
          <t>Alta</t>
        </is>
      </c>
      <c r="Y160" s="39" t="inlineStr">
        <is>
          <t>Homologado – confianza Alta</t>
        </is>
      </c>
      <c r="Z160" s="38" t="inlineStr">
        <is>
          <t>Dar de baja en SAP</t>
        </is>
      </c>
      <c r="AA160" s="39" t="inlineStr">
        <is>
          <t>23</t>
        </is>
      </c>
      <c r="AB160" s="39" t="inlineStr">
        <is>
          <t>ASPIRINA</t>
        </is>
      </c>
      <c r="AC160" s="39" t="inlineStr">
        <is>
          <t>Homologación por código Avain (master M01-001)</t>
        </is>
      </c>
      <c r="AD160" s="39" t="inlineStr">
        <is>
          <t>No</t>
        </is>
      </c>
      <c r="AE160" s="39" t="n"/>
      <c r="AF160" s="39" t="inlineStr">
        <is>
          <t>Sí</t>
        </is>
      </c>
      <c r="AG160" s="39" t="inlineStr">
        <is>
          <t>M01-001</t>
        </is>
      </c>
      <c r="AH160" s="51" t="n"/>
      <c r="AI160" s="51" t="n"/>
      <c r="AJ160" s="51" t="n"/>
      <c r="AK160" s="52" t="n">
        <v>121.0565531914893</v>
      </c>
      <c r="AL160" s="52" t="n"/>
      <c r="AM160" s="52" t="n"/>
      <c r="AN160" s="39" t="n"/>
      <c r="AO160" s="39" t="inlineStr">
        <is>
          <t>La cantidad física del material se imputó en la fila 60 (primera fila del material). Homologación: confianza base Alta + confianza SAP Alta → Alta. Otros códigos SAP del master no están en el stock de este centro: 1001237, 1000802. El material ocupa 16 filas en la hoja 1060 NQN (lote/almacén). La cantidad SAP y la física de esta vista son el total del material.</t>
        </is>
      </c>
    </row>
    <row r="161">
      <c r="A161" s="5" t="inlineStr">
        <is>
          <t>1000181</t>
        </is>
      </c>
      <c r="B161" s="5" t="inlineStr">
        <is>
          <t>LOPERAMIDA COMPRIMIDO</t>
        </is>
      </c>
      <c r="C161" s="5" t="inlineStr">
        <is>
          <t>181120</t>
        </is>
      </c>
      <c r="D161" s="5" t="inlineStr">
        <is>
          <t>033</t>
        </is>
      </c>
      <c r="E161" s="5" t="inlineStr">
        <is>
          <t>ZMED</t>
        </is>
      </c>
      <c r="F161" s="5" t="inlineStr">
        <is>
          <t>1060</t>
        </is>
      </c>
      <c r="G161" s="5" t="inlineStr">
        <is>
          <t>6021</t>
        </is>
      </c>
      <c r="H161" s="5" t="inlineStr">
        <is>
          <t>C/U</t>
        </is>
      </c>
      <c r="I161" s="6" t="n">
        <v>520</v>
      </c>
      <c r="J161" s="6" t="n">
        <v>0</v>
      </c>
      <c r="K161" s="5" t="inlineStr">
        <is>
          <t>ARS</t>
        </is>
      </c>
      <c r="L161" s="48" t="n">
        <v>0</v>
      </c>
      <c r="M161" s="48" t="n">
        <v>10647.14</v>
      </c>
      <c r="O161" s="11">
        <f>M161/SUM($M$2:$M$2023)</f>
        <v/>
      </c>
      <c r="P161" s="49">
        <f>IFERROR(M161/I161,0)</f>
        <v/>
      </c>
      <c r="Q161" s="50" t="n"/>
      <c r="R161" s="8">
        <f>I161-Q161</f>
        <v/>
      </c>
      <c r="S161" s="49">
        <f>$AK161*R161</f>
        <v/>
      </c>
      <c r="U161" s="39" t="inlineStr">
        <is>
          <t>Stock SAP</t>
        </is>
      </c>
      <c r="V161" s="39" t="inlineStr">
        <is>
          <t>Medicamentos</t>
        </is>
      </c>
      <c r="W161" s="39" t="inlineStr">
        <is>
          <t>Dentro del alcance</t>
        </is>
      </c>
      <c r="X161" s="39" t="n"/>
      <c r="Y161" s="39" t="inlineStr">
        <is>
          <t>Sin recuento físico en el inventario de Avain</t>
        </is>
      </c>
      <c r="Z161" s="40" t="inlineStr">
        <is>
          <t>Sin recuento físico</t>
        </is>
      </c>
      <c r="AA161" s="39" t="n"/>
      <c r="AB161" s="39" t="n"/>
      <c r="AC161" s="39" t="n"/>
      <c r="AD161" s="39" t="n"/>
      <c r="AE161" s="39" t="n"/>
      <c r="AF161" s="39" t="n"/>
      <c r="AG161" s="39" t="n"/>
      <c r="AH161" s="51" t="n"/>
      <c r="AI161" s="51" t="n"/>
      <c r="AJ161" s="51" t="n"/>
      <c r="AK161" s="52" t="n">
        <v>20.47527272727273</v>
      </c>
      <c r="AL161" s="52" t="n"/>
      <c r="AM161" s="52" t="n"/>
      <c r="AN161" s="39" t="n"/>
      <c r="AO161" s="39" t="inlineStr">
        <is>
          <t>El material ocupa 13 filas en la hoja 1060 NQN (lote/almacén). La cantidad SAP y la física de esta vista son el total del material.</t>
        </is>
      </c>
    </row>
    <row r="162">
      <c r="A162" s="5" t="inlineStr">
        <is>
          <t>1000526</t>
        </is>
      </c>
      <c r="B162" s="5" t="inlineStr">
        <is>
          <t>CLARITROMICINA 500 COMPRIMIDOS</t>
        </is>
      </c>
      <c r="C162" s="5" t="inlineStr">
        <is>
          <t>1</t>
        </is>
      </c>
      <c r="D162" s="5" t="inlineStr">
        <is>
          <t>033</t>
        </is>
      </c>
      <c r="E162" s="5" t="inlineStr">
        <is>
          <t>ZMED</t>
        </is>
      </c>
      <c r="F162" s="5" t="inlineStr">
        <is>
          <t>1060</t>
        </is>
      </c>
      <c r="G162" s="5" t="inlineStr">
        <is>
          <t>6021</t>
        </is>
      </c>
      <c r="H162" s="5" t="inlineStr">
        <is>
          <t>C/U</t>
        </is>
      </c>
      <c r="I162" s="6" t="n">
        <v>520</v>
      </c>
      <c r="J162" s="6" t="n">
        <v>0</v>
      </c>
      <c r="K162" s="5" t="inlineStr">
        <is>
          <t>ARS</t>
        </is>
      </c>
      <c r="L162" s="48" t="n">
        <v>0</v>
      </c>
      <c r="M162" s="48" t="n">
        <v>75181.84</v>
      </c>
      <c r="O162" s="11">
        <f>M162/SUM($M$2:$M$2023)</f>
        <v/>
      </c>
      <c r="P162" s="49">
        <f>IFERROR(M162/I162,0)</f>
        <v/>
      </c>
      <c r="Q162" s="50" t="n">
        <v>230</v>
      </c>
      <c r="R162" s="8">
        <f>I162-Q162</f>
        <v/>
      </c>
      <c r="S162" s="49">
        <f>$AK162*R162</f>
        <v/>
      </c>
      <c r="U162" s="39" t="inlineStr">
        <is>
          <t>Stock SAP</t>
        </is>
      </c>
      <c r="V162" s="39" t="inlineStr">
        <is>
          <t>Medicamentos</t>
        </is>
      </c>
      <c r="W162" s="39" t="inlineStr">
        <is>
          <t>Dentro del alcance</t>
        </is>
      </c>
      <c r="X162" s="42" t="inlineStr">
        <is>
          <t>Media</t>
        </is>
      </c>
      <c r="Y162" s="39" t="inlineStr">
        <is>
          <t>Homologado – confianza Media – pendiente de validación</t>
        </is>
      </c>
      <c r="Z162" s="38" t="inlineStr">
        <is>
          <t>Dar de baja en SAP</t>
        </is>
      </c>
      <c r="AA162" s="39" t="inlineStr">
        <is>
          <t>59</t>
        </is>
      </c>
      <c r="AB162" s="39" t="inlineStr">
        <is>
          <t>CLARITROMICINA</t>
        </is>
      </c>
      <c r="AC162" s="39" t="inlineStr">
        <is>
          <t>Homologación por código Avain (master M11-006)</t>
        </is>
      </c>
      <c r="AD162" s="39" t="inlineStr">
        <is>
          <t>No</t>
        </is>
      </c>
      <c r="AE162" s="39" t="n"/>
      <c r="AF162" s="39" t="inlineStr">
        <is>
          <t>Sí</t>
        </is>
      </c>
      <c r="AG162" s="39" t="inlineStr">
        <is>
          <t>M11-006</t>
        </is>
      </c>
      <c r="AH162" s="51" t="n">
        <v>680</v>
      </c>
      <c r="AI162" s="51">
        <f>Q162</f>
        <v/>
      </c>
      <c r="AJ162" s="51">
        <f>$AH162-$AI162</f>
        <v/>
      </c>
      <c r="AK162" s="52" t="n">
        <v>144.5804705882353</v>
      </c>
      <c r="AL162" s="52">
        <f>$AJ162*$AK162</f>
        <v/>
      </c>
      <c r="AM162" s="52">
        <f>$AI162*$AK162</f>
        <v/>
      </c>
      <c r="AN162" s="39" t="n"/>
      <c r="AO162" s="39" t="inlineStr">
        <is>
          <t>Homologación: confianza base Media + confianza SAP Media → Media. El material ocupa 4 filas en la hoja 1060 NQN (lote/almacén). La cantidad SAP y la física de esta vista son el total del material.</t>
        </is>
      </c>
    </row>
    <row r="163">
      <c r="A163" s="5" t="inlineStr">
        <is>
          <t>1000066</t>
        </is>
      </c>
      <c r="B163" s="5" t="inlineStr">
        <is>
          <t>ENALAPRIL MALEATO 10MG COMPRIMIDO</t>
        </is>
      </c>
      <c r="C163" s="5" t="inlineStr">
        <is>
          <t>9001</t>
        </is>
      </c>
      <c r="D163" s="5" t="inlineStr">
        <is>
          <t>033</t>
        </is>
      </c>
      <c r="E163" s="5" t="inlineStr">
        <is>
          <t>ZMED</t>
        </is>
      </c>
      <c r="F163" s="5" t="inlineStr">
        <is>
          <t>1060</t>
        </is>
      </c>
      <c r="G163" s="5" t="inlineStr">
        <is>
          <t>6021</t>
        </is>
      </c>
      <c r="H163" s="5" t="inlineStr">
        <is>
          <t>C/U</t>
        </is>
      </c>
      <c r="I163" s="6" t="n">
        <v>510</v>
      </c>
      <c r="J163" s="6" t="n">
        <v>0</v>
      </c>
      <c r="K163" s="5" t="inlineStr">
        <is>
          <t>ARS</t>
        </is>
      </c>
      <c r="L163" s="48" t="n">
        <v>0</v>
      </c>
      <c r="M163" s="48" t="n">
        <v>8304.360000000001</v>
      </c>
      <c r="O163" s="11">
        <f>M163/SUM($M$2:$M$2023)</f>
        <v/>
      </c>
      <c r="P163" s="49">
        <f>IFERROR(M163/I163,0)</f>
        <v/>
      </c>
      <c r="Q163" s="50" t="n"/>
      <c r="R163" s="8">
        <f>I163-Q163</f>
        <v/>
      </c>
      <c r="S163" s="49">
        <f>$AK163*R163</f>
        <v/>
      </c>
      <c r="U163" s="39" t="inlineStr">
        <is>
          <t>Stock SAP</t>
        </is>
      </c>
      <c r="V163" s="39" t="inlineStr">
        <is>
          <t>Medicamentos</t>
        </is>
      </c>
      <c r="W163" s="39" t="inlineStr">
        <is>
          <t>Dentro del alcance</t>
        </is>
      </c>
      <c r="X163" s="42" t="inlineStr">
        <is>
          <t>Media</t>
        </is>
      </c>
      <c r="Y163" s="39" t="inlineStr">
        <is>
          <t>Homologado – confianza Media – pendiente de validación</t>
        </is>
      </c>
      <c r="Z163" s="38" t="inlineStr">
        <is>
          <t>Dar de baja en SAP</t>
        </is>
      </c>
      <c r="AA163" s="39" t="inlineStr">
        <is>
          <t>101</t>
        </is>
      </c>
      <c r="AB163" s="39" t="inlineStr">
        <is>
          <t>ENALAPRIL COMP</t>
        </is>
      </c>
      <c r="AC163" s="39" t="inlineStr">
        <is>
          <t>Cruce por nomenclatura SAP</t>
        </is>
      </c>
      <c r="AD163" s="39" t="inlineStr">
        <is>
          <t>Sí</t>
        </is>
      </c>
      <c r="AE163" s="39" t="inlineStr">
        <is>
          <t>1000066, 1000343</t>
        </is>
      </c>
      <c r="AF163" s="39" t="inlineStr">
        <is>
          <t>Sí</t>
        </is>
      </c>
      <c r="AG163" s="39" t="inlineStr">
        <is>
          <t>M04-003</t>
        </is>
      </c>
      <c r="AH163" s="51" t="n"/>
      <c r="AI163" s="51" t="n"/>
      <c r="AJ163" s="51" t="n"/>
      <c r="AK163" s="52" t="n">
        <v>16.2830661345496</v>
      </c>
      <c r="AL163" s="52" t="n"/>
      <c r="AM163" s="52" t="n"/>
      <c r="AN163" s="39" t="n"/>
      <c r="AO163" s="39" t="inlineStr">
        <is>
          <t>La cantidad física del material se imputó en la fila 28 (primera fila del material). Homologado al master M04-003, pero sus códigos SAP (1005140) no figuran en el stock SAP de este centro. Cruce por nomenclatura: una nomenclatura no informa dosis; similitud 0.78. El cruce SAP–Avain identificó 2 códigos SAP como posibles equivalentes del mismo ítem de Avain (1000066, 1000343). Se imputó al primero (lógica BUSCARV); requiere validación posterior. El material ocupa 17 filas en la hoja 1060 NQN (lote/almacén). La cantidad SAP y la física de esta vista son el total del material.</t>
        </is>
      </c>
    </row>
    <row r="164">
      <c r="A164" s="5" t="inlineStr">
        <is>
          <t>1000125</t>
        </is>
      </c>
      <c r="B164" s="5" t="inlineStr">
        <is>
          <t>DICLOFENAC 75 MG COMPRIMIDOS</t>
        </is>
      </c>
      <c r="C164" s="5" t="inlineStr">
        <is>
          <t>094</t>
        </is>
      </c>
      <c r="D164" s="5" t="inlineStr">
        <is>
          <t>033</t>
        </is>
      </c>
      <c r="E164" s="5" t="inlineStr">
        <is>
          <t>ZMED</t>
        </is>
      </c>
      <c r="F164" s="5" t="inlineStr">
        <is>
          <t>1060</t>
        </is>
      </c>
      <c r="G164" s="5" t="inlineStr">
        <is>
          <t>6021</t>
        </is>
      </c>
      <c r="H164" s="5" t="inlineStr">
        <is>
          <t>C/U</t>
        </is>
      </c>
      <c r="I164" s="6" t="n">
        <v>510</v>
      </c>
      <c r="J164" s="6" t="n">
        <v>0</v>
      </c>
      <c r="K164" s="5" t="inlineStr">
        <is>
          <t>ARS</t>
        </is>
      </c>
      <c r="L164" s="48" t="n">
        <v>0</v>
      </c>
      <c r="M164" s="48" t="n">
        <v>30093.98</v>
      </c>
      <c r="O164" s="11">
        <f>M164/SUM($M$2:$M$2023)</f>
        <v/>
      </c>
      <c r="P164" s="49">
        <f>IFERROR(M164/I164,0)</f>
        <v/>
      </c>
      <c r="Q164" s="50" t="n"/>
      <c r="R164" s="8">
        <f>I164-Q164</f>
        <v/>
      </c>
      <c r="S164" s="49">
        <f>$AK164*R164</f>
        <v/>
      </c>
      <c r="U164" s="39" t="inlineStr">
        <is>
          <t>Stock SAP</t>
        </is>
      </c>
      <c r="V164" s="39" t="inlineStr">
        <is>
          <t>Medicamentos</t>
        </is>
      </c>
      <c r="W164" s="39" t="inlineStr">
        <is>
          <t>Dentro del alcance</t>
        </is>
      </c>
      <c r="X164" s="37" t="inlineStr">
        <is>
          <t>Alta</t>
        </is>
      </c>
      <c r="Y164" s="39" t="inlineStr">
        <is>
          <t>Homologado – confianza Alta</t>
        </is>
      </c>
      <c r="Z164" s="38" t="inlineStr">
        <is>
          <t>Dar de baja en SAP</t>
        </is>
      </c>
      <c r="AA164" s="39" t="inlineStr">
        <is>
          <t>83</t>
        </is>
      </c>
      <c r="AB164" s="39" t="inlineStr">
        <is>
          <t>DICLOFENAC 75 COMP</t>
        </is>
      </c>
      <c r="AC164" s="39" t="inlineStr">
        <is>
          <t>Homologación por código Avain (master M01-002)</t>
        </is>
      </c>
      <c r="AD164" s="39" t="inlineStr">
        <is>
          <t>No</t>
        </is>
      </c>
      <c r="AE164" s="39" t="n"/>
      <c r="AF164" s="39" t="inlineStr">
        <is>
          <t>Sí</t>
        </is>
      </c>
      <c r="AG164" s="39" t="inlineStr">
        <is>
          <t>M01-002</t>
        </is>
      </c>
      <c r="AH164" s="51" t="n"/>
      <c r="AI164" s="51" t="n"/>
      <c r="AJ164" s="51" t="n"/>
      <c r="AK164" s="52" t="n">
        <v>59.00779899954525</v>
      </c>
      <c r="AL164" s="52" t="n"/>
      <c r="AM164" s="52" t="n"/>
      <c r="AN164" s="41" t="inlineStr">
        <is>
          <t>Valorización a validar: relación de cantidades 1,222 a 1 entre SAP y el recuento físico. Sugiere distinta unidad de medida (SAP por caja o envase y el recuento por unidad). La diferencia económica de esta fila no debe tomarse como definitiva.</t>
        </is>
      </c>
      <c r="AO164" s="39" t="inlineStr">
        <is>
          <t>La cantidad física del material se imputó en la fila 56 (primera fila del material). Homologación: confianza base Alta + confianza SAP Alta → Alta. El material ocupa 16 filas en la hoja 1060 NQN (lote/almacén). La cantidad SAP y la física de esta vista son el total del material.</t>
        </is>
      </c>
    </row>
    <row r="165">
      <c r="A165" s="5" t="inlineStr">
        <is>
          <t>1000136</t>
        </is>
      </c>
      <c r="B165" s="5" t="inlineStr">
        <is>
          <t>ASPIRINA DE 100 MG</t>
        </is>
      </c>
      <c r="C165" s="5" t="inlineStr">
        <is>
          <t>5496</t>
        </is>
      </c>
      <c r="D165" s="5" t="inlineStr">
        <is>
          <t>033</t>
        </is>
      </c>
      <c r="E165" s="5" t="inlineStr">
        <is>
          <t>ZMED</t>
        </is>
      </c>
      <c r="F165" s="5" t="inlineStr">
        <is>
          <t>1060</t>
        </is>
      </c>
      <c r="G165" s="5" t="inlineStr">
        <is>
          <t>6021</t>
        </is>
      </c>
      <c r="H165" s="5" t="inlineStr">
        <is>
          <t>C/U</t>
        </is>
      </c>
      <c r="I165" s="6" t="n">
        <v>510</v>
      </c>
      <c r="J165" s="6" t="n">
        <v>0</v>
      </c>
      <c r="K165" s="5" t="inlineStr">
        <is>
          <t>ARS</t>
        </is>
      </c>
      <c r="L165" s="48" t="n">
        <v>0</v>
      </c>
      <c r="M165" s="48" t="n">
        <v>61738.84</v>
      </c>
      <c r="O165" s="11">
        <f>M165/SUM($M$2:$M$2023)</f>
        <v/>
      </c>
      <c r="P165" s="49">
        <f>IFERROR(M165/I165,0)</f>
        <v/>
      </c>
      <c r="Q165" s="50" t="n"/>
      <c r="R165" s="8">
        <f>I165-Q165</f>
        <v/>
      </c>
      <c r="S165" s="49">
        <f>$AK165*R165</f>
        <v/>
      </c>
      <c r="U165" s="39" t="inlineStr">
        <is>
          <t>Stock SAP</t>
        </is>
      </c>
      <c r="V165" s="39" t="inlineStr">
        <is>
          <t>Medicamentos</t>
        </is>
      </c>
      <c r="W165" s="39" t="inlineStr">
        <is>
          <t>Dentro del alcance</t>
        </is>
      </c>
      <c r="X165" s="37" t="inlineStr">
        <is>
          <t>Alta</t>
        </is>
      </c>
      <c r="Y165" s="39" t="inlineStr">
        <is>
          <t>Homologado – confianza Alta</t>
        </is>
      </c>
      <c r="Z165" s="38" t="inlineStr">
        <is>
          <t>Dar de baja en SAP</t>
        </is>
      </c>
      <c r="AA165" s="39" t="inlineStr">
        <is>
          <t>23</t>
        </is>
      </c>
      <c r="AB165" s="39" t="inlineStr">
        <is>
          <t>ASPIRINA</t>
        </is>
      </c>
      <c r="AC165" s="39" t="inlineStr">
        <is>
          <t>Homologación por código Avain (master M01-001)</t>
        </is>
      </c>
      <c r="AD165" s="39" t="inlineStr">
        <is>
          <t>No</t>
        </is>
      </c>
      <c r="AE165" s="39" t="n"/>
      <c r="AF165" s="39" t="inlineStr">
        <is>
          <t>Sí</t>
        </is>
      </c>
      <c r="AG165" s="39" t="inlineStr">
        <is>
          <t>M01-001</t>
        </is>
      </c>
      <c r="AH165" s="51" t="n"/>
      <c r="AI165" s="51" t="n"/>
      <c r="AJ165" s="51" t="n"/>
      <c r="AK165" s="52" t="n">
        <v>121.0565531914893</v>
      </c>
      <c r="AL165" s="52" t="n"/>
      <c r="AM165" s="52" t="n"/>
      <c r="AN165" s="39" t="n"/>
      <c r="AO165" s="39" t="inlineStr">
        <is>
          <t>La cantidad física del material se imputó en la fila 60 (primera fila del material). Homologación: confianza base Alta + confianza SAP Alta → Alta. Otros códigos SAP del master no están en el stock de este centro: 1001237, 1000802. El material ocupa 16 filas en la hoja 1060 NQN (lote/almacén). La cantidad SAP y la física de esta vista son el total del material.</t>
        </is>
      </c>
    </row>
    <row r="166">
      <c r="A166" s="5" t="inlineStr">
        <is>
          <t>2000472</t>
        </is>
      </c>
      <c r="B166" s="5" t="inlineStr">
        <is>
          <t>PILA AAA</t>
        </is>
      </c>
      <c r="C166" s="5" t="n"/>
      <c r="D166" s="5" t="inlineStr">
        <is>
          <t>033</t>
        </is>
      </c>
      <c r="E166" s="5" t="inlineStr">
        <is>
          <t>ZDES</t>
        </is>
      </c>
      <c r="F166" s="5" t="inlineStr">
        <is>
          <t>1060</t>
        </is>
      </c>
      <c r="G166" s="5" t="inlineStr">
        <is>
          <t>6021</t>
        </is>
      </c>
      <c r="H166" s="5" t="inlineStr">
        <is>
          <t>C/U</t>
        </is>
      </c>
      <c r="I166" s="6" t="n">
        <v>510</v>
      </c>
      <c r="J166" s="6" t="n">
        <v>0</v>
      </c>
      <c r="K166" s="5" t="inlineStr">
        <is>
          <t>ARS</t>
        </is>
      </c>
      <c r="L166" s="48" t="n">
        <v>0</v>
      </c>
      <c r="M166" s="48" t="n">
        <v>318748.31</v>
      </c>
      <c r="O166" s="11">
        <f>M166/SUM($M$2:$M$2023)</f>
        <v/>
      </c>
      <c r="P166" s="49">
        <f>IFERROR(M166/I166,0)</f>
        <v/>
      </c>
      <c r="Q166" s="50" t="n"/>
      <c r="R166" s="8">
        <f>I166-Q166</f>
        <v/>
      </c>
      <c r="S166" s="49">
        <f>$AK166*R166</f>
        <v/>
      </c>
      <c r="U166" s="39" t="inlineStr">
        <is>
          <t>Stock SAP</t>
        </is>
      </c>
      <c r="V166" s="39" t="inlineStr">
        <is>
          <t>Descartables</t>
        </is>
      </c>
      <c r="W166" s="39" t="inlineStr">
        <is>
          <t>Dentro del alcance</t>
        </is>
      </c>
      <c r="X166" s="37" t="inlineStr">
        <is>
          <t>Alta</t>
        </is>
      </c>
      <c r="Y166" s="39" t="inlineStr">
        <is>
          <t>Homologado – confianza Alta</t>
        </is>
      </c>
      <c r="Z166" s="38" t="inlineStr">
        <is>
          <t>Dar de baja en SAP</t>
        </is>
      </c>
      <c r="AA166" s="39" t="inlineStr">
        <is>
          <t>259</t>
        </is>
      </c>
      <c r="AB166" s="39" t="inlineStr">
        <is>
          <t>Pilas AAA</t>
        </is>
      </c>
      <c r="AC166" s="39" t="inlineStr">
        <is>
          <t>Cruce por nomenclatura SAP</t>
        </is>
      </c>
      <c r="AD166" s="39" t="inlineStr">
        <is>
          <t>No</t>
        </is>
      </c>
      <c r="AE166" s="39" t="n"/>
      <c r="AF166" s="39" t="inlineStr">
        <is>
          <t>No</t>
        </is>
      </c>
      <c r="AG166" s="39" t="n"/>
      <c r="AH166" s="51" t="n"/>
      <c r="AI166" s="51" t="n"/>
      <c r="AJ166" s="51" t="n"/>
      <c r="AK166" s="52" t="n">
        <v>624.9966887417219</v>
      </c>
      <c r="AL166" s="52" t="n"/>
      <c r="AM166" s="52" t="n"/>
      <c r="AN166" s="41" t="inlineStr">
        <is>
          <t>Valorización a validar: relación de cantidades 378 a 1 entre SAP y el recuento físico. Sugiere distinta unidad de medida (SAP por caja o envase y el recuento por unidad). La diferencia económica de esta fila no debe tomarse como definitiva.</t>
        </is>
      </c>
      <c r="AO166" s="39" t="inlineStr">
        <is>
          <t>La cantidad física del material se imputó en la fila 109 (primera fila del material). Cruce por nomenclatura: similitud 1.00. El material ocupa 2 filas en la hoja 1060 NQN (lote/almacén). La cantidad SAP y la física de esta vista son el total del material.</t>
        </is>
      </c>
    </row>
    <row r="167">
      <c r="A167" s="5" t="inlineStr">
        <is>
          <t>1000133</t>
        </is>
      </c>
      <c r="B167" s="5" t="inlineStr">
        <is>
          <t>OMEPRAZOL DE 20MG COMPRIMIDOS</t>
        </is>
      </c>
      <c r="C167" s="5" t="inlineStr">
        <is>
          <t>1</t>
        </is>
      </c>
      <c r="D167" s="5" t="inlineStr">
        <is>
          <t>033</t>
        </is>
      </c>
      <c r="E167" s="5" t="inlineStr">
        <is>
          <t>ZMED</t>
        </is>
      </c>
      <c r="F167" s="5" t="inlineStr">
        <is>
          <t>1060</t>
        </is>
      </c>
      <c r="G167" s="5" t="inlineStr">
        <is>
          <t>6021</t>
        </is>
      </c>
      <c r="H167" s="5" t="inlineStr">
        <is>
          <t>C/U</t>
        </is>
      </c>
      <c r="I167" s="6" t="n">
        <v>504</v>
      </c>
      <c r="J167" s="6" t="n">
        <v>0</v>
      </c>
      <c r="K167" s="5" t="inlineStr">
        <is>
          <t>ARS</t>
        </is>
      </c>
      <c r="L167" s="48" t="n">
        <v>0</v>
      </c>
      <c r="M167" s="48" t="n">
        <v>12333.21</v>
      </c>
      <c r="O167" s="11">
        <f>M167/SUM($M$2:$M$2023)</f>
        <v/>
      </c>
      <c r="P167" s="49">
        <f>IFERROR(M167/I167,0)</f>
        <v/>
      </c>
      <c r="Q167" s="50" t="n">
        <v>135</v>
      </c>
      <c r="R167" s="8">
        <f>I167-Q167</f>
        <v/>
      </c>
      <c r="S167" s="49">
        <f>$AK167*R167</f>
        <v/>
      </c>
      <c r="U167" s="39" t="inlineStr">
        <is>
          <t>Stock SAP</t>
        </is>
      </c>
      <c r="V167" s="39" t="inlineStr">
        <is>
          <t>Medicamentos</t>
        </is>
      </c>
      <c r="W167" s="39" t="inlineStr">
        <is>
          <t>Dentro del alcance</t>
        </is>
      </c>
      <c r="X167" s="37" t="inlineStr">
        <is>
          <t>Alta</t>
        </is>
      </c>
      <c r="Y167" s="39" t="inlineStr">
        <is>
          <t>Homologado – confianza Alta</t>
        </is>
      </c>
      <c r="Z167" s="38" t="inlineStr">
        <is>
          <t>Dar de baja en SAP</t>
        </is>
      </c>
      <c r="AA167" s="39" t="inlineStr">
        <is>
          <t>170</t>
        </is>
      </c>
      <c r="AB167" s="39" t="inlineStr">
        <is>
          <t>OMEPRAZOL 20 MG COMP</t>
        </is>
      </c>
      <c r="AC167" s="39" t="inlineStr">
        <is>
          <t>Cruce por nomenclatura SAP</t>
        </is>
      </c>
      <c r="AD167" s="39" t="inlineStr">
        <is>
          <t>No</t>
        </is>
      </c>
      <c r="AE167" s="39" t="n"/>
      <c r="AF167" s="39" t="inlineStr">
        <is>
          <t>Sí</t>
        </is>
      </c>
      <c r="AG167" s="39" t="inlineStr">
        <is>
          <t>M08-006</t>
        </is>
      </c>
      <c r="AH167" s="51" t="n">
        <v>1562</v>
      </c>
      <c r="AI167" s="51">
        <f>Q167</f>
        <v/>
      </c>
      <c r="AJ167" s="51">
        <f>$AH167-$AI167</f>
        <v/>
      </c>
      <c r="AK167" s="52" t="n">
        <v>24.47065300896287</v>
      </c>
      <c r="AL167" s="52">
        <f>$AJ167*$AK167</f>
        <v/>
      </c>
      <c r="AM167" s="52">
        <f>$AI167*$AK167</f>
        <v/>
      </c>
      <c r="AN167" s="39" t="n"/>
      <c r="AO167" s="39" t="inlineStr">
        <is>
          <t>Homologado al master M08-006, pero sus códigos SAP (1000524) no figuran en el stock SAP de este centro. Cruce por nomenclatura: dosis coincide; similitud 1.00. El material ocupa 8 filas en la hoja 1060 NQN (lote/almacén). La cantidad SAP y la física de esta vista son el total del material.</t>
        </is>
      </c>
    </row>
    <row r="168">
      <c r="A168" s="5" t="inlineStr">
        <is>
          <t>1000002</t>
        </is>
      </c>
      <c r="B168" s="5" t="inlineStr">
        <is>
          <t>ADRENALINA 1MG AMPOLLA DE 1 ML INYEC</t>
        </is>
      </c>
      <c r="C168" s="5" t="inlineStr">
        <is>
          <t>097-836</t>
        </is>
      </c>
      <c r="D168" s="5" t="inlineStr">
        <is>
          <t>033</t>
        </is>
      </c>
      <c r="E168" s="5" t="inlineStr">
        <is>
          <t>ZMED</t>
        </is>
      </c>
      <c r="F168" s="5" t="inlineStr">
        <is>
          <t>1060</t>
        </is>
      </c>
      <c r="G168" s="5" t="inlineStr">
        <is>
          <t>6021</t>
        </is>
      </c>
      <c r="H168" s="5" t="inlineStr">
        <is>
          <t>C/U</t>
        </is>
      </c>
      <c r="I168" s="6" t="n">
        <v>500</v>
      </c>
      <c r="J168" s="6" t="n">
        <v>0</v>
      </c>
      <c r="K168" s="5" t="inlineStr">
        <is>
          <t>ARS</t>
        </is>
      </c>
      <c r="L168" s="48" t="n">
        <v>0</v>
      </c>
      <c r="M168" s="48" t="n">
        <v>143677.98</v>
      </c>
      <c r="O168" s="11">
        <f>M168/SUM($M$2:$M$2023)</f>
        <v/>
      </c>
      <c r="P168" s="49">
        <f>IFERROR(M168/I168,0)</f>
        <v/>
      </c>
      <c r="Q168" s="50" t="n">
        <v>603</v>
      </c>
      <c r="R168" s="8">
        <f>I168-Q168</f>
        <v/>
      </c>
      <c r="S168" s="49">
        <f>$AK168*R168</f>
        <v/>
      </c>
      <c r="U168" s="39" t="inlineStr">
        <is>
          <t>Stock SAP</t>
        </is>
      </c>
      <c r="V168" s="39" t="inlineStr">
        <is>
          <t>Medicamentos</t>
        </is>
      </c>
      <c r="W168" s="39" t="inlineStr">
        <is>
          <t>Dentro del alcance</t>
        </is>
      </c>
      <c r="X168" s="38" t="inlineStr">
        <is>
          <t>Baja</t>
        </is>
      </c>
      <c r="Y168" s="39" t="inlineStr">
        <is>
          <t>Homologado – confianza Baja – pendiente de validación</t>
        </is>
      </c>
      <c r="Z168" s="38" t="inlineStr">
        <is>
          <t>Dar de baja en SAP</t>
        </is>
      </c>
      <c r="AA168" s="39" t="inlineStr">
        <is>
          <t>MED-006; 2</t>
        </is>
      </c>
      <c r="AB168" s="39" t="inlineStr">
        <is>
          <t>Adrenalina 1mg/mL; ADRENALINA INY</t>
        </is>
      </c>
      <c r="AC168" s="39" t="inlineStr">
        <is>
          <t>Cruce por nomenclatura SAP; Homologación por código Avain (master M03-001)</t>
        </is>
      </c>
      <c r="AD168" s="39" t="inlineStr">
        <is>
          <t>No</t>
        </is>
      </c>
      <c r="AE168" s="39" t="n"/>
      <c r="AF168" s="39" t="inlineStr">
        <is>
          <t>Sí</t>
        </is>
      </c>
      <c r="AG168" s="39" t="inlineStr">
        <is>
          <t>M03-001</t>
        </is>
      </c>
      <c r="AH168" s="51" t="n">
        <v>5588</v>
      </c>
      <c r="AI168" s="51">
        <f>Q168</f>
        <v/>
      </c>
      <c r="AJ168" s="51">
        <f>$AH168-$AI168</f>
        <v/>
      </c>
      <c r="AK168" s="52" t="n">
        <v>287.3559699355764</v>
      </c>
      <c r="AL168" s="52">
        <f>$AJ168*$AK168</f>
        <v/>
      </c>
      <c r="AM168" s="52">
        <f>$AI168*$AK168</f>
        <v/>
      </c>
      <c r="AN168" s="39" t="n"/>
      <c r="AO168" s="39" t="inlineStr">
        <is>
          <t>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169">
      <c r="A169" s="5" t="inlineStr">
        <is>
          <t>1000007</t>
        </is>
      </c>
      <c r="B169" s="5" t="inlineStr">
        <is>
          <t>ATROPINA 1MG AMPOLLA DE 1ML</t>
        </is>
      </c>
      <c r="C169" s="5" t="inlineStr">
        <is>
          <t>22157</t>
        </is>
      </c>
      <c r="D169" s="5" t="inlineStr">
        <is>
          <t>033</t>
        </is>
      </c>
      <c r="E169" s="5" t="inlineStr">
        <is>
          <t>ZMED</t>
        </is>
      </c>
      <c r="F169" s="5" t="inlineStr">
        <is>
          <t>1060</t>
        </is>
      </c>
      <c r="G169" s="5" t="inlineStr">
        <is>
          <t>6021</t>
        </is>
      </c>
      <c r="H169" s="5" t="inlineStr">
        <is>
          <t>C/U</t>
        </is>
      </c>
      <c r="I169" s="6" t="n">
        <v>500</v>
      </c>
      <c r="J169" s="6" t="n">
        <v>0</v>
      </c>
      <c r="K169" s="5" t="inlineStr">
        <is>
          <t>ARS</t>
        </is>
      </c>
      <c r="L169" s="48" t="n">
        <v>0</v>
      </c>
      <c r="M169" s="48" t="n">
        <v>98227.22</v>
      </c>
      <c r="O169" s="11">
        <f>M169/SUM($M$2:$M$2023)</f>
        <v/>
      </c>
      <c r="P169" s="49">
        <f>IFERROR(M169/I169,0)</f>
        <v/>
      </c>
      <c r="Q169" s="50" t="n">
        <v>243</v>
      </c>
      <c r="R169" s="8">
        <f>I169-Q169</f>
        <v/>
      </c>
      <c r="S169" s="49">
        <f>$AK169*R169</f>
        <v/>
      </c>
      <c r="U169" s="39" t="inlineStr">
        <is>
          <t>Stock SAP</t>
        </is>
      </c>
      <c r="V169" s="39" t="inlineStr">
        <is>
          <t>Medicamentos</t>
        </is>
      </c>
      <c r="W169" s="39" t="inlineStr">
        <is>
          <t>Dentro del alcance</t>
        </is>
      </c>
      <c r="X169" s="42" t="inlineStr">
        <is>
          <t>Media</t>
        </is>
      </c>
      <c r="Y169" s="39" t="inlineStr">
        <is>
          <t>Homologado – confianza Media – pendiente de validación</t>
        </is>
      </c>
      <c r="Z169" s="38" t="inlineStr">
        <is>
          <t>Dar de baja en SAP</t>
        </is>
      </c>
      <c r="AA169" s="39" t="inlineStr">
        <is>
          <t>26</t>
        </is>
      </c>
      <c r="AB169" s="39" t="inlineStr">
        <is>
          <t>ATROPINA AMP</t>
        </is>
      </c>
      <c r="AC169" s="39" t="inlineStr">
        <is>
          <t>Homologación por código Avain (master M03-002)</t>
        </is>
      </c>
      <c r="AD169" s="39" t="inlineStr">
        <is>
          <t>No</t>
        </is>
      </c>
      <c r="AE169" s="39" t="n"/>
      <c r="AF169" s="39" t="inlineStr">
        <is>
          <t>Sí</t>
        </is>
      </c>
      <c r="AG169" s="39" t="inlineStr">
        <is>
          <t>M03-002</t>
        </is>
      </c>
      <c r="AH169" s="51" t="n">
        <v>4703</v>
      </c>
      <c r="AI169" s="51">
        <f>Q169</f>
        <v/>
      </c>
      <c r="AJ169" s="51">
        <f>$AH169-$AI169</f>
        <v/>
      </c>
      <c r="AK169" s="52" t="n">
        <v>196.4544375930257</v>
      </c>
      <c r="AL169" s="52">
        <f>$AJ169*$AK169</f>
        <v/>
      </c>
      <c r="AM169" s="52">
        <f>$AI169*$AK169</f>
        <v/>
      </c>
      <c r="AN169" s="39" t="n"/>
      <c r="AO169" s="39" t="inlineStr">
        <is>
          <t>Homologación: confianza base Media + confianza SAP Alta → Media. El material ocupa 25 filas en la hoja 1060 NQN (lote/almacén). La cantidad SAP y la física de esta vista son el total del material.</t>
        </is>
      </c>
    </row>
    <row r="170">
      <c r="A170" s="5" t="inlineStr">
        <is>
          <t>1000022</t>
        </is>
      </c>
      <c r="B170" s="5" t="inlineStr">
        <is>
          <t>DIPIRONA 1G AMPOLLA DE 2ML INYECTABLE</t>
        </is>
      </c>
      <c r="C170" s="5" t="inlineStr">
        <is>
          <t>29507</t>
        </is>
      </c>
      <c r="D170" s="5" t="inlineStr">
        <is>
          <t>033</t>
        </is>
      </c>
      <c r="E170" s="5" t="inlineStr">
        <is>
          <t>ZMED</t>
        </is>
      </c>
      <c r="F170" s="5" t="inlineStr">
        <is>
          <t>1060</t>
        </is>
      </c>
      <c r="G170" s="5" t="inlineStr">
        <is>
          <t>6021</t>
        </is>
      </c>
      <c r="H170" s="5" t="inlineStr">
        <is>
          <t>C/U</t>
        </is>
      </c>
      <c r="I170" s="6" t="n">
        <v>500</v>
      </c>
      <c r="J170" s="6" t="n">
        <v>0</v>
      </c>
      <c r="K170" s="5" t="inlineStr">
        <is>
          <t>ARS</t>
        </is>
      </c>
      <c r="L170" s="48" t="n">
        <v>0</v>
      </c>
      <c r="M170" s="48" t="n">
        <v>149863.27</v>
      </c>
      <c r="O170" s="11">
        <f>M170/SUM($M$2:$M$2023)</f>
        <v/>
      </c>
      <c r="P170" s="49">
        <f>IFERROR(M170/I170,0)</f>
        <v/>
      </c>
      <c r="Q170" s="50" t="n">
        <v>110</v>
      </c>
      <c r="R170" s="8">
        <f>I170-Q170</f>
        <v/>
      </c>
      <c r="S170" s="49">
        <f>$AK170*R170</f>
        <v/>
      </c>
      <c r="U170" s="39" t="inlineStr">
        <is>
          <t>Stock SAP</t>
        </is>
      </c>
      <c r="V170" s="39" t="inlineStr">
        <is>
          <t>Medicamentos</t>
        </is>
      </c>
      <c r="W170" s="39" t="inlineStr">
        <is>
          <t>Dentro del alcance</t>
        </is>
      </c>
      <c r="X170" s="42" t="inlineStr">
        <is>
          <t>Media</t>
        </is>
      </c>
      <c r="Y170" s="39" t="inlineStr">
        <is>
          <t>Homologado – confianza Media – pendiente de validación</t>
        </is>
      </c>
      <c r="Z170" s="38" t="inlineStr">
        <is>
          <t>Dar de baja en SAP</t>
        </is>
      </c>
      <c r="AA170" s="39" t="inlineStr">
        <is>
          <t>93</t>
        </is>
      </c>
      <c r="AB170" s="39" t="inlineStr">
        <is>
          <t>DIPIRONA AMP</t>
        </is>
      </c>
      <c r="AC170" s="39" t="inlineStr">
        <is>
          <t>Homologación por código Avain (master M01-010)</t>
        </is>
      </c>
      <c r="AD170" s="39" t="inlineStr">
        <is>
          <t>No</t>
        </is>
      </c>
      <c r="AE170" s="39" t="n"/>
      <c r="AF170" s="39" t="inlineStr">
        <is>
          <t>Sí</t>
        </is>
      </c>
      <c r="AG170" s="39" t="inlineStr">
        <is>
          <t>M01-010</t>
        </is>
      </c>
      <c r="AH170" s="51" t="n">
        <v>2880</v>
      </c>
      <c r="AI170" s="51">
        <f>Q170</f>
        <v/>
      </c>
      <c r="AJ170" s="51">
        <f>$AH170-$AI170</f>
        <v/>
      </c>
      <c r="AK170" s="52" t="n">
        <v>299.7265277777778</v>
      </c>
      <c r="AL170" s="52">
        <f>$AJ170*$AK170</f>
        <v/>
      </c>
      <c r="AM170" s="52">
        <f>$AI170*$AK170</f>
        <v/>
      </c>
      <c r="AN170" s="39" t="n"/>
      <c r="AO170" s="39" t="inlineStr">
        <is>
          <t>Homologación: confianza base Media + confianza SAP Alta → Media. El material ocupa 18 filas en la hoja 1060 NQN (lote/almacén). La cantidad SAP y la física de esta vista son el total del material.</t>
        </is>
      </c>
    </row>
    <row r="171">
      <c r="A171" s="5" t="inlineStr">
        <is>
          <t>1000030</t>
        </is>
      </c>
      <c r="B171" s="5" t="inlineStr">
        <is>
          <t>PARACETAMOL COMPRIMIDOS POR 500MG</t>
        </is>
      </c>
      <c r="C171" s="5" t="inlineStr">
        <is>
          <t>31</t>
        </is>
      </c>
      <c r="D171" s="5" t="inlineStr">
        <is>
          <t>033</t>
        </is>
      </c>
      <c r="E171" s="5" t="inlineStr">
        <is>
          <t>ZMED</t>
        </is>
      </c>
      <c r="F171" s="5" t="inlineStr">
        <is>
          <t>1060</t>
        </is>
      </c>
      <c r="G171" s="5" t="inlineStr">
        <is>
          <t>6021</t>
        </is>
      </c>
      <c r="H171" s="5" t="inlineStr">
        <is>
          <t>C/U</t>
        </is>
      </c>
      <c r="I171" s="6" t="n">
        <v>500</v>
      </c>
      <c r="J171" s="6" t="n">
        <v>0</v>
      </c>
      <c r="K171" s="5" t="inlineStr">
        <is>
          <t>ARS</t>
        </is>
      </c>
      <c r="L171" s="48" t="n">
        <v>0</v>
      </c>
      <c r="M171" s="48" t="n">
        <v>15192.02</v>
      </c>
      <c r="O171" s="11">
        <f>M171/SUM($M$2:$M$2023)</f>
        <v/>
      </c>
      <c r="P171" s="49">
        <f>IFERROR(M171/I171,0)</f>
        <v/>
      </c>
      <c r="Q171" s="50" t="n"/>
      <c r="R171" s="8">
        <f>I171-Q171</f>
        <v/>
      </c>
      <c r="S171" s="49">
        <f>$AK171*R171</f>
        <v/>
      </c>
      <c r="U171" s="39" t="inlineStr">
        <is>
          <t>Stock SAP</t>
        </is>
      </c>
      <c r="V171" s="39" t="inlineStr">
        <is>
          <t>Medicamentos</t>
        </is>
      </c>
      <c r="W171" s="39" t="inlineStr">
        <is>
          <t>Dentro del alcance</t>
        </is>
      </c>
      <c r="X171" s="39" t="n"/>
      <c r="Y171" s="39" t="inlineStr">
        <is>
          <t>Sin recuento físico en el inventario de Avain</t>
        </is>
      </c>
      <c r="Z171" s="40" t="inlineStr">
        <is>
          <t>Sin recuento físico</t>
        </is>
      </c>
      <c r="AA171" s="39" t="n"/>
      <c r="AB171" s="39" t="n"/>
      <c r="AC171" s="39" t="n"/>
      <c r="AD171" s="39" t="n"/>
      <c r="AE171" s="39" t="n"/>
      <c r="AF171" s="39" t="n"/>
      <c r="AG171" s="39" t="n"/>
      <c r="AH171" s="51" t="n"/>
      <c r="AI171" s="51" t="n"/>
      <c r="AJ171" s="51" t="n"/>
      <c r="AK171" s="52" t="n">
        <v>30.38403818034119</v>
      </c>
      <c r="AL171" s="52" t="n"/>
      <c r="AM171" s="52" t="n"/>
      <c r="AN171" s="39" t="n"/>
      <c r="AO171" s="39" t="inlineStr">
        <is>
          <t>El material ocupa 16 filas en la hoja 1060 NQN (lote/almacén). La cantidad SAP y la física de esta vista son el total del material.</t>
        </is>
      </c>
    </row>
    <row r="172">
      <c r="A172" s="5" t="inlineStr">
        <is>
          <t>1000030</t>
        </is>
      </c>
      <c r="B172" s="5" t="inlineStr">
        <is>
          <t>PARACETAMOL COMPRIMIDOS POR 500MG</t>
        </is>
      </c>
      <c r="C172" s="5" t="inlineStr">
        <is>
          <t>520</t>
        </is>
      </c>
      <c r="D172" s="5" t="inlineStr">
        <is>
          <t>033</t>
        </is>
      </c>
      <c r="E172" s="5" t="inlineStr">
        <is>
          <t>ZMED</t>
        </is>
      </c>
      <c r="F172" s="5" t="inlineStr">
        <is>
          <t>1060</t>
        </is>
      </c>
      <c r="G172" s="5" t="inlineStr">
        <is>
          <t>6021</t>
        </is>
      </c>
      <c r="H172" s="5" t="inlineStr">
        <is>
          <t>C/U</t>
        </is>
      </c>
      <c r="I172" s="6" t="n">
        <v>500</v>
      </c>
      <c r="J172" s="6" t="n">
        <v>0</v>
      </c>
      <c r="K172" s="5" t="inlineStr">
        <is>
          <t>ARS</t>
        </is>
      </c>
      <c r="L172" s="48" t="n">
        <v>0</v>
      </c>
      <c r="M172" s="48" t="n">
        <v>15192.02</v>
      </c>
      <c r="O172" s="11">
        <f>M172/SUM($M$2:$M$2023)</f>
        <v/>
      </c>
      <c r="P172" s="49">
        <f>IFERROR(M172/I172,0)</f>
        <v/>
      </c>
      <c r="Q172" s="50" t="n"/>
      <c r="R172" s="8">
        <f>I172-Q172</f>
        <v/>
      </c>
      <c r="S172" s="49">
        <f>$AK172*R172</f>
        <v/>
      </c>
      <c r="U172" s="39" t="inlineStr">
        <is>
          <t>Stock SAP</t>
        </is>
      </c>
      <c r="V172" s="39" t="inlineStr">
        <is>
          <t>Medicamentos</t>
        </is>
      </c>
      <c r="W172" s="39" t="inlineStr">
        <is>
          <t>Dentro del alcance</t>
        </is>
      </c>
      <c r="X172" s="39" t="n"/>
      <c r="Y172" s="39" t="inlineStr">
        <is>
          <t>Sin recuento físico en el inventario de Avain</t>
        </is>
      </c>
      <c r="Z172" s="40" t="inlineStr">
        <is>
          <t>Sin recuento físico</t>
        </is>
      </c>
      <c r="AA172" s="39" t="n"/>
      <c r="AB172" s="39" t="n"/>
      <c r="AC172" s="39" t="n"/>
      <c r="AD172" s="39" t="n"/>
      <c r="AE172" s="39" t="n"/>
      <c r="AF172" s="39" t="n"/>
      <c r="AG172" s="39" t="n"/>
      <c r="AH172" s="51" t="n"/>
      <c r="AI172" s="51" t="n"/>
      <c r="AJ172" s="51" t="n"/>
      <c r="AK172" s="52" t="n">
        <v>30.38403818034119</v>
      </c>
      <c r="AL172" s="52" t="n"/>
      <c r="AM172" s="52" t="n"/>
      <c r="AN172" s="39" t="n"/>
      <c r="AO172" s="39" t="inlineStr">
        <is>
          <t>El material ocupa 16 filas en la hoja 1060 NQN (lote/almacén). La cantidad SAP y la física de esta vista son el total del material.</t>
        </is>
      </c>
    </row>
    <row r="173">
      <c r="A173" s="5" t="inlineStr">
        <is>
          <t>1000045</t>
        </is>
      </c>
      <c r="B173" s="5" t="inlineStr">
        <is>
          <t>DICLOFENAC 75MG AMPOLLA 3ML</t>
        </is>
      </c>
      <c r="C173" s="5" t="inlineStr">
        <is>
          <t>10509</t>
        </is>
      </c>
      <c r="D173" s="5" t="inlineStr">
        <is>
          <t>033</t>
        </is>
      </c>
      <c r="E173" s="5" t="inlineStr">
        <is>
          <t>ZMED</t>
        </is>
      </c>
      <c r="F173" s="5" t="inlineStr">
        <is>
          <t>1060</t>
        </is>
      </c>
      <c r="G173" s="5" t="inlineStr">
        <is>
          <t>6021</t>
        </is>
      </c>
      <c r="H173" s="5" t="inlineStr">
        <is>
          <t>C/U</t>
        </is>
      </c>
      <c r="I173" s="6" t="n">
        <v>500</v>
      </c>
      <c r="J173" s="6" t="n">
        <v>0</v>
      </c>
      <c r="K173" s="5" t="inlineStr">
        <is>
          <t>ARS</t>
        </is>
      </c>
      <c r="L173" s="48" t="n">
        <v>0</v>
      </c>
      <c r="M173" s="48" t="n">
        <v>118068.65</v>
      </c>
      <c r="O173" s="11">
        <f>M173/SUM($M$2:$M$2023)</f>
        <v/>
      </c>
      <c r="P173" s="49">
        <f>IFERROR(M173/I173,0)</f>
        <v/>
      </c>
      <c r="Q173" s="50" t="n"/>
      <c r="R173" s="8">
        <f>I173-Q173</f>
        <v/>
      </c>
      <c r="S173" s="49">
        <f>$AK173*R173</f>
        <v/>
      </c>
      <c r="U173" s="39" t="inlineStr">
        <is>
          <t>Stock SAP</t>
        </is>
      </c>
      <c r="V173" s="39" t="inlineStr">
        <is>
          <t>Medicamentos</t>
        </is>
      </c>
      <c r="W173" s="39" t="inlineStr">
        <is>
          <t>Dentro del alcance</t>
        </is>
      </c>
      <c r="X173" s="42" t="inlineStr">
        <is>
          <t>Media</t>
        </is>
      </c>
      <c r="Y173" s="39" t="inlineStr">
        <is>
          <t>Homologado – confianza Media – pendiente de validación</t>
        </is>
      </c>
      <c r="Z173" s="38" t="inlineStr">
        <is>
          <t>Dar de baja en SAP</t>
        </is>
      </c>
      <c r="AA173" s="39" t="inlineStr">
        <is>
          <t>80</t>
        </is>
      </c>
      <c r="AB173" s="39" t="inlineStr">
        <is>
          <t>DICLOFENAC AMP</t>
        </is>
      </c>
      <c r="AC173" s="39" t="inlineStr">
        <is>
          <t>Cruce por nomenclatura SAP</t>
        </is>
      </c>
      <c r="AD173" s="39" t="inlineStr">
        <is>
          <t>No</t>
        </is>
      </c>
      <c r="AE173" s="39" t="n"/>
      <c r="AF173" s="39" t="inlineStr">
        <is>
          <t>Sí</t>
        </is>
      </c>
      <c r="AG173" s="39" t="n"/>
      <c r="AH173" s="51" t="n"/>
      <c r="AI173" s="51" t="n"/>
      <c r="AJ173" s="51" t="n"/>
      <c r="AK173" s="52" t="n">
        <v>236.1373017279574</v>
      </c>
      <c r="AL173" s="52" t="n"/>
      <c r="AM173" s="52" t="n"/>
      <c r="AN173" s="41" t="inlineStr">
        <is>
          <t>Valorización a validar: relación de cantidades 342 a 1 entre SAP y el recuento físico. Sugiere distinta unidad de medida (SAP por caja o envase y el recuento por unidad). La diferencia económica de esta fila no debe tomarse como definitiva.</t>
        </is>
      </c>
      <c r="AO173"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174">
      <c r="A174" s="5" t="inlineStr">
        <is>
          <t>1000045</t>
        </is>
      </c>
      <c r="B174" s="5" t="inlineStr">
        <is>
          <t>DICLOFENAC 75MG AMPOLLA 3ML</t>
        </is>
      </c>
      <c r="C174" s="5" t="inlineStr">
        <is>
          <t>31029</t>
        </is>
      </c>
      <c r="D174" s="5" t="inlineStr">
        <is>
          <t>033</t>
        </is>
      </c>
      <c r="E174" s="5" t="inlineStr">
        <is>
          <t>ZMED</t>
        </is>
      </c>
      <c r="F174" s="5" t="inlineStr">
        <is>
          <t>1060</t>
        </is>
      </c>
      <c r="G174" s="5" t="inlineStr">
        <is>
          <t>6021</t>
        </is>
      </c>
      <c r="H174" s="5" t="inlineStr">
        <is>
          <t>C/U</t>
        </is>
      </c>
      <c r="I174" s="6" t="n">
        <v>500</v>
      </c>
      <c r="J174" s="6" t="n">
        <v>0</v>
      </c>
      <c r="K174" s="5" t="inlineStr">
        <is>
          <t>ARS</t>
        </is>
      </c>
      <c r="L174" s="48" t="n">
        <v>0</v>
      </c>
      <c r="M174" s="48" t="n">
        <v>118068.65</v>
      </c>
      <c r="O174" s="11">
        <f>M174/SUM($M$2:$M$2023)</f>
        <v/>
      </c>
      <c r="P174" s="49">
        <f>IFERROR(M174/I174,0)</f>
        <v/>
      </c>
      <c r="Q174" s="50" t="n"/>
      <c r="R174" s="8">
        <f>I174-Q174</f>
        <v/>
      </c>
      <c r="S174" s="49">
        <f>$AK174*R174</f>
        <v/>
      </c>
      <c r="U174" s="39" t="inlineStr">
        <is>
          <t>Stock SAP</t>
        </is>
      </c>
      <c r="V174" s="39" t="inlineStr">
        <is>
          <t>Medicamentos</t>
        </is>
      </c>
      <c r="W174" s="39" t="inlineStr">
        <is>
          <t>Dentro del alcance</t>
        </is>
      </c>
      <c r="X174" s="42" t="inlineStr">
        <is>
          <t>Media</t>
        </is>
      </c>
      <c r="Y174" s="39" t="inlineStr">
        <is>
          <t>Homologado – confianza Media – pendiente de validación</t>
        </is>
      </c>
      <c r="Z174" s="38" t="inlineStr">
        <is>
          <t>Dar de baja en SAP</t>
        </is>
      </c>
      <c r="AA174" s="39" t="inlineStr">
        <is>
          <t>80</t>
        </is>
      </c>
      <c r="AB174" s="39" t="inlineStr">
        <is>
          <t>DICLOFENAC AMP</t>
        </is>
      </c>
      <c r="AC174" s="39" t="inlineStr">
        <is>
          <t>Cruce por nomenclatura SAP</t>
        </is>
      </c>
      <c r="AD174" s="39" t="inlineStr">
        <is>
          <t>No</t>
        </is>
      </c>
      <c r="AE174" s="39" t="n"/>
      <c r="AF174" s="39" t="inlineStr">
        <is>
          <t>Sí</t>
        </is>
      </c>
      <c r="AG174" s="39" t="n"/>
      <c r="AH174" s="51" t="n"/>
      <c r="AI174" s="51" t="n"/>
      <c r="AJ174" s="51" t="n"/>
      <c r="AK174" s="52" t="n">
        <v>236.1373017279574</v>
      </c>
      <c r="AL174" s="52" t="n"/>
      <c r="AM174" s="52" t="n"/>
      <c r="AN174" s="41" t="inlineStr">
        <is>
          <t>Valorización a validar: relación de cantidades 342 a 1 entre SAP y el recuento físico. Sugiere distinta unidad de medida (SAP por caja o envase y el recuento por unidad). La diferencia económica de esta fila no debe tomarse como definitiva.</t>
        </is>
      </c>
      <c r="AO174"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175">
      <c r="A175" s="5" t="inlineStr">
        <is>
          <t>1000046</t>
        </is>
      </c>
      <c r="B175" s="5" t="inlineStr">
        <is>
          <t>IBUPROFENO 400 MG COMPRIMIDOS</t>
        </is>
      </c>
      <c r="C175" s="5" t="inlineStr">
        <is>
          <t>JMED</t>
        </is>
      </c>
      <c r="D175" s="5" t="inlineStr">
        <is>
          <t>033</t>
        </is>
      </c>
      <c r="E175" s="5" t="inlineStr">
        <is>
          <t>ZMED</t>
        </is>
      </c>
      <c r="F175" s="5" t="inlineStr">
        <is>
          <t>1060</t>
        </is>
      </c>
      <c r="G175" s="5" t="inlineStr">
        <is>
          <t>6021</t>
        </is>
      </c>
      <c r="H175" s="5" t="inlineStr">
        <is>
          <t>C/U</t>
        </is>
      </c>
      <c r="I175" s="6" t="n">
        <v>500</v>
      </c>
      <c r="J175" s="6" t="n">
        <v>0</v>
      </c>
      <c r="K175" s="5" t="inlineStr">
        <is>
          <t>ARS</t>
        </is>
      </c>
      <c r="L175" s="48" t="n">
        <v>0</v>
      </c>
      <c r="M175" s="48" t="n">
        <v>35817.69</v>
      </c>
      <c r="O175" s="11">
        <f>M175/SUM($M$2:$M$2023)</f>
        <v/>
      </c>
      <c r="P175" s="49">
        <f>IFERROR(M175/I175,0)</f>
        <v/>
      </c>
      <c r="Q175" s="50" t="n"/>
      <c r="R175" s="8">
        <f>I175-Q175</f>
        <v/>
      </c>
      <c r="S175" s="49">
        <f>$AK175*R175</f>
        <v/>
      </c>
      <c r="U175" s="39" t="inlineStr">
        <is>
          <t>Stock SAP</t>
        </is>
      </c>
      <c r="V175" s="39" t="inlineStr">
        <is>
          <t>Medicamentos</t>
        </is>
      </c>
      <c r="W175" s="39" t="inlineStr">
        <is>
          <t>Dentro del alcance</t>
        </is>
      </c>
      <c r="X175" s="37" t="inlineStr">
        <is>
          <t>Alta</t>
        </is>
      </c>
      <c r="Y175" s="39" t="inlineStr">
        <is>
          <t>Homologado – confianza Alta</t>
        </is>
      </c>
      <c r="Z175" s="38" t="inlineStr">
        <is>
          <t>Dar de baja en SAP</t>
        </is>
      </c>
      <c r="AA175" s="39" t="inlineStr">
        <is>
          <t>135</t>
        </is>
      </c>
      <c r="AB175" s="39" t="inlineStr">
        <is>
          <t>IBUPROFENO 400 MG</t>
        </is>
      </c>
      <c r="AC175" s="39" t="inlineStr">
        <is>
          <t>Cruce por nomenclatura SAP</t>
        </is>
      </c>
      <c r="AD175" s="39" t="inlineStr">
        <is>
          <t>No</t>
        </is>
      </c>
      <c r="AE175" s="39" t="n"/>
      <c r="AF175" s="39" t="inlineStr">
        <is>
          <t>No</t>
        </is>
      </c>
      <c r="AG175" s="39" t="n"/>
      <c r="AH175" s="51" t="n"/>
      <c r="AI175" s="51" t="n"/>
      <c r="AJ175" s="51" t="n"/>
      <c r="AK175" s="52" t="n">
        <v>71.63537906137184</v>
      </c>
      <c r="AL175" s="52" t="n"/>
      <c r="AM175" s="52" t="n"/>
      <c r="AN175" s="39" t="n"/>
      <c r="AO175" s="39" t="inlineStr">
        <is>
          <t>La cantidad física del material se imputó en la fila 88 (primera fila del material). Cruce por nomenclatura: dosis coincide; similitud 0.89. El material ocupa 5 filas en la hoja 1060 NQN (lote/almacén). La cantidad SAP y la física de esta vista son el total del material.</t>
        </is>
      </c>
    </row>
    <row r="176">
      <c r="A176" s="5" t="inlineStr">
        <is>
          <t>1000066</t>
        </is>
      </c>
      <c r="B176" s="5" t="inlineStr">
        <is>
          <t>ENALAPRIL MALEATO 10MG COMPRIMIDO</t>
        </is>
      </c>
      <c r="C176" s="5" t="inlineStr">
        <is>
          <t>02627</t>
        </is>
      </c>
      <c r="D176" s="5" t="inlineStr">
        <is>
          <t>033</t>
        </is>
      </c>
      <c r="E176" s="5" t="inlineStr">
        <is>
          <t>ZMED</t>
        </is>
      </c>
      <c r="F176" s="5" t="inlineStr">
        <is>
          <t>1060</t>
        </is>
      </c>
      <c r="G176" s="5" t="inlineStr">
        <is>
          <t>6021</t>
        </is>
      </c>
      <c r="H176" s="5" t="inlineStr">
        <is>
          <t>C/U</t>
        </is>
      </c>
      <c r="I176" s="6" t="n">
        <v>500</v>
      </c>
      <c r="J176" s="6" t="n">
        <v>0</v>
      </c>
      <c r="K176" s="5" t="inlineStr">
        <is>
          <t>ARS</t>
        </is>
      </c>
      <c r="L176" s="48" t="n">
        <v>0</v>
      </c>
      <c r="M176" s="48" t="n">
        <v>8141.53</v>
      </c>
      <c r="O176" s="11">
        <f>M176/SUM($M$2:$M$2023)</f>
        <v/>
      </c>
      <c r="P176" s="49">
        <f>IFERROR(M176/I176,0)</f>
        <v/>
      </c>
      <c r="Q176" s="50" t="n"/>
      <c r="R176" s="8">
        <f>I176-Q176</f>
        <v/>
      </c>
      <c r="S176" s="49">
        <f>$AK176*R176</f>
        <v/>
      </c>
      <c r="U176" s="39" t="inlineStr">
        <is>
          <t>Stock SAP</t>
        </is>
      </c>
      <c r="V176" s="39" t="inlineStr">
        <is>
          <t>Medicamentos</t>
        </is>
      </c>
      <c r="W176" s="39" t="inlineStr">
        <is>
          <t>Dentro del alcance</t>
        </is>
      </c>
      <c r="X176" s="42" t="inlineStr">
        <is>
          <t>Media</t>
        </is>
      </c>
      <c r="Y176" s="39" t="inlineStr">
        <is>
          <t>Homologado – confianza Media – pendiente de validación</t>
        </is>
      </c>
      <c r="Z176" s="38" t="inlineStr">
        <is>
          <t>Dar de baja en SAP</t>
        </is>
      </c>
      <c r="AA176" s="39" t="inlineStr">
        <is>
          <t>101</t>
        </is>
      </c>
      <c r="AB176" s="39" t="inlineStr">
        <is>
          <t>ENALAPRIL COMP</t>
        </is>
      </c>
      <c r="AC176" s="39" t="inlineStr">
        <is>
          <t>Cruce por nomenclatura SAP</t>
        </is>
      </c>
      <c r="AD176" s="39" t="inlineStr">
        <is>
          <t>Sí</t>
        </is>
      </c>
      <c r="AE176" s="39" t="inlineStr">
        <is>
          <t>1000066, 1000343</t>
        </is>
      </c>
      <c r="AF176" s="39" t="inlineStr">
        <is>
          <t>Sí</t>
        </is>
      </c>
      <c r="AG176" s="39" t="inlineStr">
        <is>
          <t>M04-003</t>
        </is>
      </c>
      <c r="AH176" s="51" t="n"/>
      <c r="AI176" s="51" t="n"/>
      <c r="AJ176" s="51" t="n"/>
      <c r="AK176" s="52" t="n">
        <v>16.2830661345496</v>
      </c>
      <c r="AL176" s="52" t="n"/>
      <c r="AM176" s="52" t="n"/>
      <c r="AN176" s="39" t="n"/>
      <c r="AO176" s="39" t="inlineStr">
        <is>
          <t>La cantidad física del material se imputó en la fila 28 (primera fila del material). Homologado al master M04-003, pero sus códigos SAP (1005140) no figuran en el stock SAP de este centro. Cruce por nomenclatura: una nomenclatura no informa dosis; similitud 0.78. El cruce SAP–Avain identificó 2 códigos SAP como posibles equivalentes del mismo ítem de Avain (1000066, 1000343). Se imputó al primero (lógica BUSCARV); requiere validación posterior. El material ocupa 17 filas en la hoja 1060 NQN (lote/almacén). La cantidad SAP y la física de esta vista son el total del material.</t>
        </is>
      </c>
    </row>
    <row r="177">
      <c r="A177" s="5" t="inlineStr">
        <is>
          <t>1000066</t>
        </is>
      </c>
      <c r="B177" s="5" t="inlineStr">
        <is>
          <t>ENALAPRIL MALEATO 10MG COMPRIMIDO</t>
        </is>
      </c>
      <c r="C177" s="5" t="inlineStr">
        <is>
          <t>03</t>
        </is>
      </c>
      <c r="D177" s="5" t="inlineStr">
        <is>
          <t>033</t>
        </is>
      </c>
      <c r="E177" s="5" t="inlineStr">
        <is>
          <t>ZMED</t>
        </is>
      </c>
      <c r="F177" s="5" t="inlineStr">
        <is>
          <t>1060</t>
        </is>
      </c>
      <c r="G177" s="5" t="inlineStr">
        <is>
          <t>6021</t>
        </is>
      </c>
      <c r="H177" s="5" t="inlineStr">
        <is>
          <t>C/U</t>
        </is>
      </c>
      <c r="I177" s="6" t="n">
        <v>500</v>
      </c>
      <c r="J177" s="6" t="n">
        <v>0</v>
      </c>
      <c r="K177" s="5" t="inlineStr">
        <is>
          <t>ARS</t>
        </is>
      </c>
      <c r="L177" s="48" t="n">
        <v>0</v>
      </c>
      <c r="M177" s="48" t="n">
        <v>8141.53</v>
      </c>
      <c r="O177" s="11">
        <f>M177/SUM($M$2:$M$2023)</f>
        <v/>
      </c>
      <c r="P177" s="49">
        <f>IFERROR(M177/I177,0)</f>
        <v/>
      </c>
      <c r="Q177" s="50" t="n"/>
      <c r="R177" s="8">
        <f>I177-Q177</f>
        <v/>
      </c>
      <c r="S177" s="49">
        <f>$AK177*R177</f>
        <v/>
      </c>
      <c r="U177" s="39" t="inlineStr">
        <is>
          <t>Stock SAP</t>
        </is>
      </c>
      <c r="V177" s="39" t="inlineStr">
        <is>
          <t>Medicamentos</t>
        </is>
      </c>
      <c r="W177" s="39" t="inlineStr">
        <is>
          <t>Dentro del alcance</t>
        </is>
      </c>
      <c r="X177" s="42" t="inlineStr">
        <is>
          <t>Media</t>
        </is>
      </c>
      <c r="Y177" s="39" t="inlineStr">
        <is>
          <t>Homologado – confianza Media – pendiente de validación</t>
        </is>
      </c>
      <c r="Z177" s="38" t="inlineStr">
        <is>
          <t>Dar de baja en SAP</t>
        </is>
      </c>
      <c r="AA177" s="39" t="inlineStr">
        <is>
          <t>101</t>
        </is>
      </c>
      <c r="AB177" s="39" t="inlineStr">
        <is>
          <t>ENALAPRIL COMP</t>
        </is>
      </c>
      <c r="AC177" s="39" t="inlineStr">
        <is>
          <t>Cruce por nomenclatura SAP</t>
        </is>
      </c>
      <c r="AD177" s="39" t="inlineStr">
        <is>
          <t>Sí</t>
        </is>
      </c>
      <c r="AE177" s="39" t="inlineStr">
        <is>
          <t>1000066, 1000343</t>
        </is>
      </c>
      <c r="AF177" s="39" t="inlineStr">
        <is>
          <t>Sí</t>
        </is>
      </c>
      <c r="AG177" s="39" t="inlineStr">
        <is>
          <t>M04-003</t>
        </is>
      </c>
      <c r="AH177" s="51" t="n"/>
      <c r="AI177" s="51" t="n"/>
      <c r="AJ177" s="51" t="n"/>
      <c r="AK177" s="52" t="n">
        <v>16.2830661345496</v>
      </c>
      <c r="AL177" s="52" t="n"/>
      <c r="AM177" s="52" t="n"/>
      <c r="AN177" s="39" t="n"/>
      <c r="AO177" s="39" t="inlineStr">
        <is>
          <t>La cantidad física del material se imputó en la fila 28 (primera fila del material). Homologado al master M04-003, pero sus códigos SAP (1005140) no figuran en el stock SAP de este centro. Cruce por nomenclatura: una nomenclatura no informa dosis; similitud 0.78. El cruce SAP–Avain identificó 2 códigos SAP como posibles equivalentes del mismo ítem de Avain (1000066, 1000343). Se imputó al primero (lógica BUSCARV); requiere validación posterior. El material ocupa 17 filas en la hoja 1060 NQN (lote/almacén). La cantidad SAP y la física de esta vista son el total del material.</t>
        </is>
      </c>
    </row>
    <row r="178">
      <c r="A178" s="5" t="inlineStr">
        <is>
          <t>1000090</t>
        </is>
      </c>
      <c r="B178" s="5" t="inlineStr">
        <is>
          <t>LORAZEPAM COMPRIMIDO SUBLINGUAL 1GR</t>
        </is>
      </c>
      <c r="C178" s="5" t="inlineStr">
        <is>
          <t>49722</t>
        </is>
      </c>
      <c r="D178" s="5" t="inlineStr">
        <is>
          <t>033</t>
        </is>
      </c>
      <c r="E178" s="5" t="inlineStr">
        <is>
          <t>ZMED</t>
        </is>
      </c>
      <c r="F178" s="5" t="inlineStr">
        <is>
          <t>1060</t>
        </is>
      </c>
      <c r="G178" s="5" t="inlineStr">
        <is>
          <t>6021</t>
        </is>
      </c>
      <c r="H178" s="5" t="inlineStr">
        <is>
          <t>C/U</t>
        </is>
      </c>
      <c r="I178" s="6" t="n">
        <v>500</v>
      </c>
      <c r="J178" s="6" t="n">
        <v>0</v>
      </c>
      <c r="K178" s="5" t="inlineStr">
        <is>
          <t>ARS</t>
        </is>
      </c>
      <c r="L178" s="48" t="n">
        <v>0</v>
      </c>
      <c r="M178" s="48" t="n">
        <v>49340.32</v>
      </c>
      <c r="O178" s="11">
        <f>M178/SUM($M$2:$M$2023)</f>
        <v/>
      </c>
      <c r="P178" s="49">
        <f>IFERROR(M178/I178,0)</f>
        <v/>
      </c>
      <c r="Q178" s="50" t="n"/>
      <c r="R178" s="8">
        <f>I178-Q178</f>
        <v/>
      </c>
      <c r="S178" s="49">
        <f>$AK178*R178</f>
        <v/>
      </c>
      <c r="U178" s="39" t="inlineStr">
        <is>
          <t>Stock SAP</t>
        </is>
      </c>
      <c r="V178" s="39" t="inlineStr">
        <is>
          <t>Medicamentos</t>
        </is>
      </c>
      <c r="W178" s="39" t="inlineStr">
        <is>
          <t>Dentro del alcance</t>
        </is>
      </c>
      <c r="X178" s="38" t="inlineStr">
        <is>
          <t>Baja</t>
        </is>
      </c>
      <c r="Y178" s="39" t="inlineStr">
        <is>
          <t>Homologado – confianza Baja – pendiente de validación</t>
        </is>
      </c>
      <c r="Z178" s="38" t="inlineStr">
        <is>
          <t>Dar de baja en SAP</t>
        </is>
      </c>
      <c r="AA178" s="39" t="inlineStr">
        <is>
          <t>329</t>
        </is>
      </c>
      <c r="AB178" s="39" t="inlineStr">
        <is>
          <t>LORAZEPAM SUBLINGUAL COMP</t>
        </is>
      </c>
      <c r="AC178" s="39" t="inlineStr">
        <is>
          <t>Homologación por código Avain (master M09-004)</t>
        </is>
      </c>
      <c r="AD178" s="39" t="inlineStr">
        <is>
          <t>No</t>
        </is>
      </c>
      <c r="AE178" s="39" t="n"/>
      <c r="AF178" s="39" t="inlineStr">
        <is>
          <t>Sí</t>
        </is>
      </c>
      <c r="AG178" s="39" t="inlineStr">
        <is>
          <t>M09-004</t>
        </is>
      </c>
      <c r="AH178" s="51" t="n"/>
      <c r="AI178" s="51" t="n"/>
      <c r="AJ178" s="51" t="n"/>
      <c r="AK178" s="52" t="n">
        <v>98.6806381896771</v>
      </c>
      <c r="AL178" s="52" t="n"/>
      <c r="AM178" s="52" t="n"/>
      <c r="AN178" s="39" t="n"/>
      <c r="AO178" s="39" t="inlineStr">
        <is>
          <t>La cantidad física del material se imputó en la fila 92 (primera fila del material). La denominación del inventario («LORAZEPAM SUBLINGUAL COMP») difiere de la que registra el master para ese código («LORAZEPAMSUBLINGUALCOMP»). Nivel degradado a Baja hasta validar la equivalencia. Homologación: confianza base Media + confianza SAP Baja → Baja. El material ocupa 14 filas en la hoja 1060 NQN (lote/almacén). La cantidad SAP y la física de esta vista son el total del material.</t>
        </is>
      </c>
    </row>
    <row r="179">
      <c r="A179" s="5" t="inlineStr">
        <is>
          <t>1000094</t>
        </is>
      </c>
      <c r="B179" s="5" t="inlineStr">
        <is>
          <t>DEXAMETASONA INY 4MG/ML AMPOLLA</t>
        </is>
      </c>
      <c r="C179" s="5" t="inlineStr">
        <is>
          <t>30714</t>
        </is>
      </c>
      <c r="D179" s="5" t="inlineStr">
        <is>
          <t>033</t>
        </is>
      </c>
      <c r="E179" s="5" t="inlineStr">
        <is>
          <t>ZMED</t>
        </is>
      </c>
      <c r="F179" s="5" t="inlineStr">
        <is>
          <t>1060</t>
        </is>
      </c>
      <c r="G179" s="5" t="inlineStr">
        <is>
          <t>6021</t>
        </is>
      </c>
      <c r="H179" s="5" t="inlineStr">
        <is>
          <t>C/U</t>
        </is>
      </c>
      <c r="I179" s="6" t="n">
        <v>500</v>
      </c>
      <c r="J179" s="6" t="n">
        <v>0</v>
      </c>
      <c r="K179" s="5" t="inlineStr">
        <is>
          <t>ARS</t>
        </is>
      </c>
      <c r="L179" s="48" t="n">
        <v>0</v>
      </c>
      <c r="M179" s="48" t="n">
        <v>165476.27</v>
      </c>
      <c r="O179" s="11">
        <f>M179/SUM($M$2:$M$2023)</f>
        <v/>
      </c>
      <c r="P179" s="49">
        <f>IFERROR(M179/I179,0)</f>
        <v/>
      </c>
      <c r="Q179" s="50" t="n"/>
      <c r="R179" s="8">
        <f>I179-Q179</f>
        <v/>
      </c>
      <c r="S179" s="49">
        <f>$AK179*R179</f>
        <v/>
      </c>
      <c r="U179" s="39" t="inlineStr">
        <is>
          <t>Stock SAP</t>
        </is>
      </c>
      <c r="V179" s="39" t="inlineStr">
        <is>
          <t>Medicamentos</t>
        </is>
      </c>
      <c r="W179" s="39" t="inlineStr">
        <is>
          <t>Dentro del alcance</t>
        </is>
      </c>
      <c r="X179" s="42" t="inlineStr">
        <is>
          <t>Media</t>
        </is>
      </c>
      <c r="Y179" s="39" t="inlineStr">
        <is>
          <t>Homologado – confianza Media – pendiente de validación</t>
        </is>
      </c>
      <c r="Z179" s="38" t="inlineStr">
        <is>
          <t>Dar de baja en SAP</t>
        </is>
      </c>
      <c r="AA179" s="39" t="inlineStr">
        <is>
          <t>73</t>
        </is>
      </c>
      <c r="AB179" s="39" t="inlineStr">
        <is>
          <t>DEXAMETASONA AMP</t>
        </is>
      </c>
      <c r="AC179" s="39" t="inlineStr">
        <is>
          <t>Cruce por nomenclatura SAP</t>
        </is>
      </c>
      <c r="AD179" s="39" t="inlineStr">
        <is>
          <t>Sí</t>
        </is>
      </c>
      <c r="AE179" s="39" t="inlineStr">
        <is>
          <t>1000094, 1000478</t>
        </is>
      </c>
      <c r="AF179" s="39" t="inlineStr">
        <is>
          <t>No</t>
        </is>
      </c>
      <c r="AG179" s="39" t="n"/>
      <c r="AH179" s="51" t="n"/>
      <c r="AI179" s="51" t="n"/>
      <c r="AJ179" s="51" t="n"/>
      <c r="AK179" s="52" t="n">
        <v>330.9525386854604</v>
      </c>
      <c r="AL179" s="52" t="n"/>
      <c r="AM179" s="52" t="n"/>
      <c r="AN179" s="39" t="n"/>
      <c r="AO179" s="39" t="inlineStr">
        <is>
          <t>La cantidad física del material se imputó en la fila 93 (primera fila del material). 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180">
      <c r="A180" s="5" t="inlineStr">
        <is>
          <t>1000124</t>
        </is>
      </c>
      <c r="B180" s="5" t="inlineStr">
        <is>
          <t>IBUPROFENO COMP 600MG</t>
        </is>
      </c>
      <c r="C180" s="5" t="inlineStr">
        <is>
          <t>547652</t>
        </is>
      </c>
      <c r="D180" s="5" t="inlineStr">
        <is>
          <t>033</t>
        </is>
      </c>
      <c r="E180" s="5" t="inlineStr">
        <is>
          <t>ZMED</t>
        </is>
      </c>
      <c r="F180" s="5" t="inlineStr">
        <is>
          <t>1060</t>
        </is>
      </c>
      <c r="G180" s="5" t="inlineStr">
        <is>
          <t>6021</t>
        </is>
      </c>
      <c r="H180" s="5" t="inlineStr">
        <is>
          <t>C/U</t>
        </is>
      </c>
      <c r="I180" s="6" t="n">
        <v>500</v>
      </c>
      <c r="J180" s="6" t="n">
        <v>0</v>
      </c>
      <c r="K180" s="5" t="inlineStr">
        <is>
          <t>ARS</t>
        </is>
      </c>
      <c r="L180" s="48" t="n">
        <v>0</v>
      </c>
      <c r="M180" s="48" t="n">
        <v>74110.99000000001</v>
      </c>
      <c r="O180" s="11">
        <f>M180/SUM($M$2:$M$2023)</f>
        <v/>
      </c>
      <c r="P180" s="49">
        <f>IFERROR(M180/I180,0)</f>
        <v/>
      </c>
      <c r="Q180" s="50" t="n"/>
      <c r="R180" s="8">
        <f>I180-Q180</f>
        <v/>
      </c>
      <c r="S180" s="49">
        <f>$AK180*R180</f>
        <v/>
      </c>
      <c r="U180" s="39" t="inlineStr">
        <is>
          <t>Stock SAP</t>
        </is>
      </c>
      <c r="V180" s="39" t="inlineStr">
        <is>
          <t>Medicamentos</t>
        </is>
      </c>
      <c r="W180" s="39" t="inlineStr">
        <is>
          <t>Dentro del alcance</t>
        </is>
      </c>
      <c r="X180" s="42" t="inlineStr">
        <is>
          <t>Media</t>
        </is>
      </c>
      <c r="Y180" s="39" t="inlineStr">
        <is>
          <t>Homologado – confianza Media – pendiente de validación</t>
        </is>
      </c>
      <c r="Z180" s="38" t="inlineStr">
        <is>
          <t>Dar de baja en SAP</t>
        </is>
      </c>
      <c r="AA180" s="39" t="inlineStr">
        <is>
          <t>396</t>
        </is>
      </c>
      <c r="AB180" s="39" t="inlineStr">
        <is>
          <t>IBUPROFENO 600MG COMP RECUBIERTOS</t>
        </is>
      </c>
      <c r="AC180" s="39" t="inlineStr">
        <is>
          <t>Homologación por código Avain (master M01-005)</t>
        </is>
      </c>
      <c r="AD180" s="39" t="inlineStr">
        <is>
          <t>No</t>
        </is>
      </c>
      <c r="AE180" s="39" t="n"/>
      <c r="AF180" s="39" t="inlineStr">
        <is>
          <t>Sí</t>
        </is>
      </c>
      <c r="AG180" s="39" t="inlineStr">
        <is>
          <t>M01-005</t>
        </is>
      </c>
      <c r="AH180" s="51" t="n"/>
      <c r="AI180" s="51" t="n"/>
      <c r="AJ180" s="51" t="n"/>
      <c r="AK180" s="52" t="n">
        <v>148.2219789522919</v>
      </c>
      <c r="AL180" s="52" t="n"/>
      <c r="AM180" s="52" t="n"/>
      <c r="AN180" s="39" t="n"/>
      <c r="AO180"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181">
      <c r="A181" s="5" t="inlineStr">
        <is>
          <t>1000124</t>
        </is>
      </c>
      <c r="B181" s="5" t="inlineStr">
        <is>
          <t>IBUPROFENO COMP 600MG</t>
        </is>
      </c>
      <c r="C181" s="5" t="inlineStr">
        <is>
          <t>853</t>
        </is>
      </c>
      <c r="D181" s="5" t="inlineStr">
        <is>
          <t>033</t>
        </is>
      </c>
      <c r="E181" s="5" t="inlineStr">
        <is>
          <t>ZMED</t>
        </is>
      </c>
      <c r="F181" s="5" t="inlineStr">
        <is>
          <t>1060</t>
        </is>
      </c>
      <c r="G181" s="5" t="inlineStr">
        <is>
          <t>6021</t>
        </is>
      </c>
      <c r="H181" s="5" t="inlineStr">
        <is>
          <t>C/U</t>
        </is>
      </c>
      <c r="I181" s="6" t="n">
        <v>500</v>
      </c>
      <c r="J181" s="6" t="n">
        <v>0</v>
      </c>
      <c r="K181" s="5" t="inlineStr">
        <is>
          <t>ARS</t>
        </is>
      </c>
      <c r="L181" s="48" t="n">
        <v>0</v>
      </c>
      <c r="M181" s="48" t="n">
        <v>74110.99000000001</v>
      </c>
      <c r="O181" s="11">
        <f>M181/SUM($M$2:$M$2023)</f>
        <v/>
      </c>
      <c r="P181" s="49">
        <f>IFERROR(M181/I181,0)</f>
        <v/>
      </c>
      <c r="Q181" s="50" t="n"/>
      <c r="R181" s="8">
        <f>I181-Q181</f>
        <v/>
      </c>
      <c r="S181" s="49">
        <f>$AK181*R181</f>
        <v/>
      </c>
      <c r="U181" s="39" t="inlineStr">
        <is>
          <t>Stock SAP</t>
        </is>
      </c>
      <c r="V181" s="39" t="inlineStr">
        <is>
          <t>Medicamentos</t>
        </is>
      </c>
      <c r="W181" s="39" t="inlineStr">
        <is>
          <t>Dentro del alcance</t>
        </is>
      </c>
      <c r="X181" s="42" t="inlineStr">
        <is>
          <t>Media</t>
        </is>
      </c>
      <c r="Y181" s="39" t="inlineStr">
        <is>
          <t>Homologado – confianza Media – pendiente de validación</t>
        </is>
      </c>
      <c r="Z181" s="38" t="inlineStr">
        <is>
          <t>Dar de baja en SAP</t>
        </is>
      </c>
      <c r="AA181" s="39" t="inlineStr">
        <is>
          <t>396</t>
        </is>
      </c>
      <c r="AB181" s="39" t="inlineStr">
        <is>
          <t>IBUPROFENO 600MG COMP RECUBIERTOS</t>
        </is>
      </c>
      <c r="AC181" s="39" t="inlineStr">
        <is>
          <t>Homologación por código Avain (master M01-005)</t>
        </is>
      </c>
      <c r="AD181" s="39" t="inlineStr">
        <is>
          <t>No</t>
        </is>
      </c>
      <c r="AE181" s="39" t="n"/>
      <c r="AF181" s="39" t="inlineStr">
        <is>
          <t>Sí</t>
        </is>
      </c>
      <c r="AG181" s="39" t="inlineStr">
        <is>
          <t>M01-005</t>
        </is>
      </c>
      <c r="AH181" s="51" t="n"/>
      <c r="AI181" s="51" t="n"/>
      <c r="AJ181" s="51" t="n"/>
      <c r="AK181" s="52" t="n">
        <v>148.2219789522919</v>
      </c>
      <c r="AL181" s="52" t="n"/>
      <c r="AM181" s="52" t="n"/>
      <c r="AN181" s="39" t="n"/>
      <c r="AO181"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182">
      <c r="A182" s="5" t="inlineStr">
        <is>
          <t>1000124</t>
        </is>
      </c>
      <c r="B182" s="5" t="inlineStr">
        <is>
          <t>IBUPROFENO COMP 600MG</t>
        </is>
      </c>
      <c r="C182" s="5" t="inlineStr">
        <is>
          <t>Y343</t>
        </is>
      </c>
      <c r="D182" s="5" t="inlineStr">
        <is>
          <t>033</t>
        </is>
      </c>
      <c r="E182" s="5" t="inlineStr">
        <is>
          <t>ZMED</t>
        </is>
      </c>
      <c r="F182" s="5" t="inlineStr">
        <is>
          <t>1060</t>
        </is>
      </c>
      <c r="G182" s="5" t="inlineStr">
        <is>
          <t>6021</t>
        </is>
      </c>
      <c r="H182" s="5" t="inlineStr">
        <is>
          <t>C/U</t>
        </is>
      </c>
      <c r="I182" s="6" t="n">
        <v>500</v>
      </c>
      <c r="J182" s="6" t="n">
        <v>0</v>
      </c>
      <c r="K182" s="5" t="inlineStr">
        <is>
          <t>ARS</t>
        </is>
      </c>
      <c r="L182" s="48" t="n">
        <v>0</v>
      </c>
      <c r="M182" s="48" t="n">
        <v>74110.99000000001</v>
      </c>
      <c r="O182" s="11">
        <f>M182/SUM($M$2:$M$2023)</f>
        <v/>
      </c>
      <c r="P182" s="49">
        <f>IFERROR(M182/I182,0)</f>
        <v/>
      </c>
      <c r="Q182" s="50" t="n"/>
      <c r="R182" s="8">
        <f>I182-Q182</f>
        <v/>
      </c>
      <c r="S182" s="49">
        <f>$AK182*R182</f>
        <v/>
      </c>
      <c r="U182" s="39" t="inlineStr">
        <is>
          <t>Stock SAP</t>
        </is>
      </c>
      <c r="V182" s="39" t="inlineStr">
        <is>
          <t>Medicamentos</t>
        </is>
      </c>
      <c r="W182" s="39" t="inlineStr">
        <is>
          <t>Dentro del alcance</t>
        </is>
      </c>
      <c r="X182" s="42" t="inlineStr">
        <is>
          <t>Media</t>
        </is>
      </c>
      <c r="Y182" s="39" t="inlineStr">
        <is>
          <t>Homologado – confianza Media – pendiente de validación</t>
        </is>
      </c>
      <c r="Z182" s="38" t="inlineStr">
        <is>
          <t>Dar de baja en SAP</t>
        </is>
      </c>
      <c r="AA182" s="39" t="inlineStr">
        <is>
          <t>396</t>
        </is>
      </c>
      <c r="AB182" s="39" t="inlineStr">
        <is>
          <t>IBUPROFENO 600MG COMP RECUBIERTOS</t>
        </is>
      </c>
      <c r="AC182" s="39" t="inlineStr">
        <is>
          <t>Homologación por código Avain (master M01-005)</t>
        </is>
      </c>
      <c r="AD182" s="39" t="inlineStr">
        <is>
          <t>No</t>
        </is>
      </c>
      <c r="AE182" s="39" t="n"/>
      <c r="AF182" s="39" t="inlineStr">
        <is>
          <t>Sí</t>
        </is>
      </c>
      <c r="AG182" s="39" t="inlineStr">
        <is>
          <t>M01-005</t>
        </is>
      </c>
      <c r="AH182" s="51" t="n"/>
      <c r="AI182" s="51" t="n"/>
      <c r="AJ182" s="51" t="n"/>
      <c r="AK182" s="52" t="n">
        <v>148.2219789522919</v>
      </c>
      <c r="AL182" s="52" t="n"/>
      <c r="AM182" s="52" t="n"/>
      <c r="AN182" s="39" t="n"/>
      <c r="AO182"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183">
      <c r="A183" s="5" t="inlineStr">
        <is>
          <t>1000144</t>
        </is>
      </c>
      <c r="B183" s="5" t="inlineStr">
        <is>
          <t>LORATADINA 10 MG COMP</t>
        </is>
      </c>
      <c r="C183" s="5" t="inlineStr">
        <is>
          <t>071114</t>
        </is>
      </c>
      <c r="D183" s="5" t="inlineStr">
        <is>
          <t>033</t>
        </is>
      </c>
      <c r="E183" s="5" t="inlineStr">
        <is>
          <t>ZMED</t>
        </is>
      </c>
      <c r="F183" s="5" t="inlineStr">
        <is>
          <t>1060</t>
        </is>
      </c>
      <c r="G183" s="5" t="inlineStr">
        <is>
          <t>6021</t>
        </is>
      </c>
      <c r="H183" s="5" t="inlineStr">
        <is>
          <t>C/U</t>
        </is>
      </c>
      <c r="I183" s="6" t="n">
        <v>500</v>
      </c>
      <c r="J183" s="6" t="n">
        <v>0</v>
      </c>
      <c r="K183" s="5" t="inlineStr">
        <is>
          <t>ARS</t>
        </is>
      </c>
      <c r="L183" s="48" t="n">
        <v>0</v>
      </c>
      <c r="M183" s="48" t="n">
        <v>22218.7</v>
      </c>
      <c r="O183" s="11">
        <f>M183/SUM($M$2:$M$2023)</f>
        <v/>
      </c>
      <c r="P183" s="49">
        <f>IFERROR(M183/I183,0)</f>
        <v/>
      </c>
      <c r="Q183" s="50" t="n"/>
      <c r="R183" s="8">
        <f>I183-Q183</f>
        <v/>
      </c>
      <c r="S183" s="49">
        <f>$AK183*R183</f>
        <v/>
      </c>
      <c r="U183" s="39" t="inlineStr">
        <is>
          <t>Stock SAP</t>
        </is>
      </c>
      <c r="V183" s="39" t="inlineStr">
        <is>
          <t>Medicamentos</t>
        </is>
      </c>
      <c r="W183" s="39" t="inlineStr">
        <is>
          <t>Dentro del alcance</t>
        </is>
      </c>
      <c r="X183" s="37" t="inlineStr">
        <is>
          <t>Alta</t>
        </is>
      </c>
      <c r="Y183" s="39" t="inlineStr">
        <is>
          <t>Homologado – confianza Alta</t>
        </is>
      </c>
      <c r="Z183" s="38" t="inlineStr">
        <is>
          <t>Dar de baja en SAP</t>
        </is>
      </c>
      <c r="AA183" s="39" t="inlineStr">
        <is>
          <t>153</t>
        </is>
      </c>
      <c r="AB183" s="39" t="inlineStr">
        <is>
          <t>LORATADINA COMP</t>
        </is>
      </c>
      <c r="AC183" s="39" t="inlineStr">
        <is>
          <t>Cruce por nomenclatura SAP</t>
        </is>
      </c>
      <c r="AD183" s="39" t="inlineStr">
        <is>
          <t>No</t>
        </is>
      </c>
      <c r="AE183" s="39" t="n"/>
      <c r="AF183" s="39" t="inlineStr">
        <is>
          <t>Sí</t>
        </is>
      </c>
      <c r="AG183" s="39" t="n"/>
      <c r="AH183" s="51" t="n"/>
      <c r="AI183" s="51" t="n"/>
      <c r="AJ183" s="51" t="n"/>
      <c r="AK183" s="52" t="n">
        <v>44.43740480831708</v>
      </c>
      <c r="AL183" s="52" t="n"/>
      <c r="AM183" s="52" t="n"/>
      <c r="AN183" s="41" t="inlineStr">
        <is>
          <t>Valorización a validar: relación de cantidades 51 a 1 entre SAP y el recuento físico. Sugiere distinta unidad de medida (SAP por caja o envase y el recuento por unidad). La diferencia económica de esta fila no debe tomarse como definitiva.</t>
        </is>
      </c>
      <c r="AO183" s="39" t="inlineStr">
        <is>
          <t>La cantidad física del material se imputó en la fila 49 (primera fila del material). Cruce por nomenclatura: una nomenclatura no informa dosis; similitud 0.87. El material ocupa 20 filas en la hoja 1060 NQN (lote/almacén). La cantidad SAP y la física de esta vista son el total del material.</t>
        </is>
      </c>
    </row>
    <row r="184">
      <c r="A184" s="5" t="inlineStr">
        <is>
          <t>1000144</t>
        </is>
      </c>
      <c r="B184" s="5" t="inlineStr">
        <is>
          <t>LORATADINA 10 MG COMP</t>
        </is>
      </c>
      <c r="C184" s="5" t="inlineStr">
        <is>
          <t>14042</t>
        </is>
      </c>
      <c r="D184" s="5" t="inlineStr">
        <is>
          <t>033</t>
        </is>
      </c>
      <c r="E184" s="5" t="inlineStr">
        <is>
          <t>ZMED</t>
        </is>
      </c>
      <c r="F184" s="5" t="inlineStr">
        <is>
          <t>1060</t>
        </is>
      </c>
      <c r="G184" s="5" t="inlineStr">
        <is>
          <t>6021</t>
        </is>
      </c>
      <c r="H184" s="5" t="inlineStr">
        <is>
          <t>C/U</t>
        </is>
      </c>
      <c r="I184" s="6" t="n">
        <v>500</v>
      </c>
      <c r="J184" s="6" t="n">
        <v>0</v>
      </c>
      <c r="K184" s="5" t="inlineStr">
        <is>
          <t>ARS</t>
        </is>
      </c>
      <c r="L184" s="48" t="n">
        <v>0</v>
      </c>
      <c r="M184" s="48" t="n">
        <v>22218.7</v>
      </c>
      <c r="O184" s="11">
        <f>M184/SUM($M$2:$M$2023)</f>
        <v/>
      </c>
      <c r="P184" s="49">
        <f>IFERROR(M184/I184,0)</f>
        <v/>
      </c>
      <c r="Q184" s="50" t="n"/>
      <c r="R184" s="8">
        <f>I184-Q184</f>
        <v/>
      </c>
      <c r="S184" s="49">
        <f>$AK184*R184</f>
        <v/>
      </c>
      <c r="U184" s="39" t="inlineStr">
        <is>
          <t>Stock SAP</t>
        </is>
      </c>
      <c r="V184" s="39" t="inlineStr">
        <is>
          <t>Medicamentos</t>
        </is>
      </c>
      <c r="W184" s="39" t="inlineStr">
        <is>
          <t>Dentro del alcance</t>
        </is>
      </c>
      <c r="X184" s="37" t="inlineStr">
        <is>
          <t>Alta</t>
        </is>
      </c>
      <c r="Y184" s="39" t="inlineStr">
        <is>
          <t>Homologado – confianza Alta</t>
        </is>
      </c>
      <c r="Z184" s="38" t="inlineStr">
        <is>
          <t>Dar de baja en SAP</t>
        </is>
      </c>
      <c r="AA184" s="39" t="inlineStr">
        <is>
          <t>153</t>
        </is>
      </c>
      <c r="AB184" s="39" t="inlineStr">
        <is>
          <t>LORATADINA COMP</t>
        </is>
      </c>
      <c r="AC184" s="39" t="inlineStr">
        <is>
          <t>Cruce por nomenclatura SAP</t>
        </is>
      </c>
      <c r="AD184" s="39" t="inlineStr">
        <is>
          <t>No</t>
        </is>
      </c>
      <c r="AE184" s="39" t="n"/>
      <c r="AF184" s="39" t="inlineStr">
        <is>
          <t>Sí</t>
        </is>
      </c>
      <c r="AG184" s="39" t="n"/>
      <c r="AH184" s="51" t="n"/>
      <c r="AI184" s="51" t="n"/>
      <c r="AJ184" s="51" t="n"/>
      <c r="AK184" s="52" t="n">
        <v>44.43740480831708</v>
      </c>
      <c r="AL184" s="52" t="n"/>
      <c r="AM184" s="52" t="n"/>
      <c r="AN184" s="41" t="inlineStr">
        <is>
          <t>Valorización a validar: relación de cantidades 51 a 1 entre SAP y el recuento físico. Sugiere distinta unidad de medida (SAP por caja o envase y el recuento por unidad). La diferencia económica de esta fila no debe tomarse como definitiva.</t>
        </is>
      </c>
      <c r="AO184" s="39" t="inlineStr">
        <is>
          <t>La cantidad física del material se imputó en la fila 49 (primera fila del material). Cruce por nomenclatura: una nomenclatura no informa dosis; similitud 0.87. El material ocupa 20 filas en la hoja 1060 NQN (lote/almacén). La cantidad SAP y la física de esta vista son el total del material.</t>
        </is>
      </c>
    </row>
    <row r="185">
      <c r="A185" s="5" t="inlineStr">
        <is>
          <t>1000144</t>
        </is>
      </c>
      <c r="B185" s="5" t="inlineStr">
        <is>
          <t>LORATADINA 10 MG COMP</t>
        </is>
      </c>
      <c r="C185" s="5" t="inlineStr">
        <is>
          <t>711072</t>
        </is>
      </c>
      <c r="D185" s="5" t="inlineStr">
        <is>
          <t>033</t>
        </is>
      </c>
      <c r="E185" s="5" t="inlineStr">
        <is>
          <t>ZMED</t>
        </is>
      </c>
      <c r="F185" s="5" t="inlineStr">
        <is>
          <t>1060</t>
        </is>
      </c>
      <c r="G185" s="5" t="inlineStr">
        <is>
          <t>6021</t>
        </is>
      </c>
      <c r="H185" s="5" t="inlineStr">
        <is>
          <t>C/U</t>
        </is>
      </c>
      <c r="I185" s="6" t="n">
        <v>500</v>
      </c>
      <c r="J185" s="6" t="n">
        <v>0</v>
      </c>
      <c r="K185" s="5" t="inlineStr">
        <is>
          <t>ARS</t>
        </is>
      </c>
      <c r="L185" s="48" t="n">
        <v>0</v>
      </c>
      <c r="M185" s="48" t="n">
        <v>22218.7</v>
      </c>
      <c r="O185" s="11">
        <f>M185/SUM($M$2:$M$2023)</f>
        <v/>
      </c>
      <c r="P185" s="49">
        <f>IFERROR(M185/I185,0)</f>
        <v/>
      </c>
      <c r="Q185" s="50" t="n"/>
      <c r="R185" s="8">
        <f>I185-Q185</f>
        <v/>
      </c>
      <c r="S185" s="49">
        <f>$AK185*R185</f>
        <v/>
      </c>
      <c r="U185" s="39" t="inlineStr">
        <is>
          <t>Stock SAP</t>
        </is>
      </c>
      <c r="V185" s="39" t="inlineStr">
        <is>
          <t>Medicamentos</t>
        </is>
      </c>
      <c r="W185" s="39" t="inlineStr">
        <is>
          <t>Dentro del alcance</t>
        </is>
      </c>
      <c r="X185" s="37" t="inlineStr">
        <is>
          <t>Alta</t>
        </is>
      </c>
      <c r="Y185" s="39" t="inlineStr">
        <is>
          <t>Homologado – confianza Alta</t>
        </is>
      </c>
      <c r="Z185" s="38" t="inlineStr">
        <is>
          <t>Dar de baja en SAP</t>
        </is>
      </c>
      <c r="AA185" s="39" t="inlineStr">
        <is>
          <t>153</t>
        </is>
      </c>
      <c r="AB185" s="39" t="inlineStr">
        <is>
          <t>LORATADINA COMP</t>
        </is>
      </c>
      <c r="AC185" s="39" t="inlineStr">
        <is>
          <t>Cruce por nomenclatura SAP</t>
        </is>
      </c>
      <c r="AD185" s="39" t="inlineStr">
        <is>
          <t>No</t>
        </is>
      </c>
      <c r="AE185" s="39" t="n"/>
      <c r="AF185" s="39" t="inlineStr">
        <is>
          <t>Sí</t>
        </is>
      </c>
      <c r="AG185" s="39" t="n"/>
      <c r="AH185" s="51" t="n"/>
      <c r="AI185" s="51" t="n"/>
      <c r="AJ185" s="51" t="n"/>
      <c r="AK185" s="52" t="n">
        <v>44.43740480831708</v>
      </c>
      <c r="AL185" s="52" t="n"/>
      <c r="AM185" s="52" t="n"/>
      <c r="AN185" s="41" t="inlineStr">
        <is>
          <t>Valorización a validar: relación de cantidades 51 a 1 entre SAP y el recuento físico. Sugiere distinta unidad de medida (SAP por caja o envase y el recuento por unidad). La diferencia económica de esta fila no debe tomarse como definitiva.</t>
        </is>
      </c>
      <c r="AO185" s="39" t="inlineStr">
        <is>
          <t>La cantidad física del material se imputó en la fila 49 (primera fila del material). Cruce por nomenclatura: una nomenclatura no informa dosis; similitud 0.87. El material ocupa 20 filas en la hoja 1060 NQN (lote/almacén). La cantidad SAP y la física de esta vista son el total del material.</t>
        </is>
      </c>
    </row>
    <row r="186">
      <c r="A186" s="5" t="inlineStr">
        <is>
          <t>1000181</t>
        </is>
      </c>
      <c r="B186" s="5" t="inlineStr">
        <is>
          <t>LOPERAMIDA COMPRIMIDO</t>
        </is>
      </c>
      <c r="C186" s="5" t="inlineStr">
        <is>
          <t>104</t>
        </is>
      </c>
      <c r="D186" s="5" t="inlineStr">
        <is>
          <t>033</t>
        </is>
      </c>
      <c r="E186" s="5" t="inlineStr">
        <is>
          <t>ZMED</t>
        </is>
      </c>
      <c r="F186" s="5" t="inlineStr">
        <is>
          <t>1060</t>
        </is>
      </c>
      <c r="G186" s="5" t="inlineStr">
        <is>
          <t>6021</t>
        </is>
      </c>
      <c r="H186" s="5" t="inlineStr">
        <is>
          <t>C/U</t>
        </is>
      </c>
      <c r="I186" s="6" t="n">
        <v>500</v>
      </c>
      <c r="J186" s="6" t="n">
        <v>0</v>
      </c>
      <c r="K186" s="5" t="inlineStr">
        <is>
          <t>ARS</t>
        </is>
      </c>
      <c r="L186" s="48" t="n">
        <v>0</v>
      </c>
      <c r="M186" s="48" t="n">
        <v>10237.64</v>
      </c>
      <c r="O186" s="11">
        <f>M186/SUM($M$2:$M$2023)</f>
        <v/>
      </c>
      <c r="P186" s="49">
        <f>IFERROR(M186/I186,0)</f>
        <v/>
      </c>
      <c r="Q186" s="50" t="n"/>
      <c r="R186" s="8">
        <f>I186-Q186</f>
        <v/>
      </c>
      <c r="S186" s="49">
        <f>$AK186*R186</f>
        <v/>
      </c>
      <c r="U186" s="39" t="inlineStr">
        <is>
          <t>Stock SAP</t>
        </is>
      </c>
      <c r="V186" s="39" t="inlineStr">
        <is>
          <t>Medicamentos</t>
        </is>
      </c>
      <c r="W186" s="39" t="inlineStr">
        <is>
          <t>Dentro del alcance</t>
        </is>
      </c>
      <c r="X186" s="39" t="n"/>
      <c r="Y186" s="39" t="inlineStr">
        <is>
          <t>Sin recuento físico en el inventario de Avain</t>
        </is>
      </c>
      <c r="Z186" s="40" t="inlineStr">
        <is>
          <t>Sin recuento físico</t>
        </is>
      </c>
      <c r="AA186" s="39" t="n"/>
      <c r="AB186" s="39" t="n"/>
      <c r="AC186" s="39" t="n"/>
      <c r="AD186" s="39" t="n"/>
      <c r="AE186" s="39" t="n"/>
      <c r="AF186" s="39" t="n"/>
      <c r="AG186" s="39" t="n"/>
      <c r="AH186" s="51" t="n"/>
      <c r="AI186" s="51" t="n"/>
      <c r="AJ186" s="51" t="n"/>
      <c r="AK186" s="52" t="n">
        <v>20.47527272727273</v>
      </c>
      <c r="AL186" s="52" t="n"/>
      <c r="AM186" s="52" t="n"/>
      <c r="AN186" s="39" t="n"/>
      <c r="AO186" s="39" t="inlineStr">
        <is>
          <t>El material ocupa 13 filas en la hoja 1060 NQN (lote/almacén). La cantidad SAP y la física de esta vista son el total del material.</t>
        </is>
      </c>
    </row>
    <row r="187">
      <c r="A187" s="5" t="inlineStr">
        <is>
          <t>1000181</t>
        </is>
      </c>
      <c r="B187" s="5" t="inlineStr">
        <is>
          <t>LOPERAMIDA COMPRIMIDO</t>
        </is>
      </c>
      <c r="C187" s="5" t="inlineStr">
        <is>
          <t>170520</t>
        </is>
      </c>
      <c r="D187" s="5" t="inlineStr">
        <is>
          <t>033</t>
        </is>
      </c>
      <c r="E187" s="5" t="inlineStr">
        <is>
          <t>ZMED</t>
        </is>
      </c>
      <c r="F187" s="5" t="inlineStr">
        <is>
          <t>1060</t>
        </is>
      </c>
      <c r="G187" s="5" t="inlineStr">
        <is>
          <t>6021</t>
        </is>
      </c>
      <c r="H187" s="5" t="inlineStr">
        <is>
          <t>C/U</t>
        </is>
      </c>
      <c r="I187" s="6" t="n">
        <v>500</v>
      </c>
      <c r="J187" s="6" t="n">
        <v>0</v>
      </c>
      <c r="K187" s="5" t="inlineStr">
        <is>
          <t>ARS</t>
        </is>
      </c>
      <c r="L187" s="48" t="n">
        <v>0</v>
      </c>
      <c r="M187" s="48" t="n">
        <v>10237.64</v>
      </c>
      <c r="O187" s="11">
        <f>M187/SUM($M$2:$M$2023)</f>
        <v/>
      </c>
      <c r="P187" s="49">
        <f>IFERROR(M187/I187,0)</f>
        <v/>
      </c>
      <c r="Q187" s="50" t="n"/>
      <c r="R187" s="8">
        <f>I187-Q187</f>
        <v/>
      </c>
      <c r="S187" s="49">
        <f>$AK187*R187</f>
        <v/>
      </c>
      <c r="U187" s="39" t="inlineStr">
        <is>
          <t>Stock SAP</t>
        </is>
      </c>
      <c r="V187" s="39" t="inlineStr">
        <is>
          <t>Medicamentos</t>
        </is>
      </c>
      <c r="W187" s="39" t="inlineStr">
        <is>
          <t>Dentro del alcance</t>
        </is>
      </c>
      <c r="X187" s="39" t="n"/>
      <c r="Y187" s="39" t="inlineStr">
        <is>
          <t>Sin recuento físico en el inventario de Avain</t>
        </is>
      </c>
      <c r="Z187" s="40" t="inlineStr">
        <is>
          <t>Sin recuento físico</t>
        </is>
      </c>
      <c r="AA187" s="39" t="n"/>
      <c r="AB187" s="39" t="n"/>
      <c r="AC187" s="39" t="n"/>
      <c r="AD187" s="39" t="n"/>
      <c r="AE187" s="39" t="n"/>
      <c r="AF187" s="39" t="n"/>
      <c r="AG187" s="39" t="n"/>
      <c r="AH187" s="51" t="n"/>
      <c r="AI187" s="51" t="n"/>
      <c r="AJ187" s="51" t="n"/>
      <c r="AK187" s="52" t="n">
        <v>20.47527272727273</v>
      </c>
      <c r="AL187" s="52" t="n"/>
      <c r="AM187" s="52" t="n"/>
      <c r="AN187" s="39" t="n"/>
      <c r="AO187" s="39" t="inlineStr">
        <is>
          <t>El material ocupa 13 filas en la hoja 1060 NQN (lote/almacén). La cantidad SAP y la física de esta vista son el total del material.</t>
        </is>
      </c>
    </row>
    <row r="188">
      <c r="A188" s="5" t="inlineStr">
        <is>
          <t>1000181</t>
        </is>
      </c>
      <c r="B188" s="5" t="inlineStr">
        <is>
          <t>LOPERAMIDA COMPRIMIDO</t>
        </is>
      </c>
      <c r="C188" s="5" t="inlineStr">
        <is>
          <t>361186</t>
        </is>
      </c>
      <c r="D188" s="5" t="inlineStr">
        <is>
          <t>033</t>
        </is>
      </c>
      <c r="E188" s="5" t="inlineStr">
        <is>
          <t>ZMED</t>
        </is>
      </c>
      <c r="F188" s="5" t="inlineStr">
        <is>
          <t>1060</t>
        </is>
      </c>
      <c r="G188" s="5" t="inlineStr">
        <is>
          <t>6021</t>
        </is>
      </c>
      <c r="H188" s="5" t="inlineStr">
        <is>
          <t>C/U</t>
        </is>
      </c>
      <c r="I188" s="6" t="n">
        <v>500</v>
      </c>
      <c r="J188" s="6" t="n">
        <v>0</v>
      </c>
      <c r="K188" s="5" t="inlineStr">
        <is>
          <t>ARS</t>
        </is>
      </c>
      <c r="L188" s="48" t="n">
        <v>0</v>
      </c>
      <c r="M188" s="48" t="n">
        <v>10237.64</v>
      </c>
      <c r="O188" s="11">
        <f>M188/SUM($M$2:$M$2023)</f>
        <v/>
      </c>
      <c r="P188" s="49">
        <f>IFERROR(M188/I188,0)</f>
        <v/>
      </c>
      <c r="Q188" s="50" t="n"/>
      <c r="R188" s="8">
        <f>I188-Q188</f>
        <v/>
      </c>
      <c r="S188" s="49">
        <f>$AK188*R188</f>
        <v/>
      </c>
      <c r="U188" s="39" t="inlineStr">
        <is>
          <t>Stock SAP</t>
        </is>
      </c>
      <c r="V188" s="39" t="inlineStr">
        <is>
          <t>Medicamentos</t>
        </is>
      </c>
      <c r="W188" s="39" t="inlineStr">
        <is>
          <t>Dentro del alcance</t>
        </is>
      </c>
      <c r="X188" s="39" t="n"/>
      <c r="Y188" s="39" t="inlineStr">
        <is>
          <t>Sin recuento físico en el inventario de Avain</t>
        </is>
      </c>
      <c r="Z188" s="40" t="inlineStr">
        <is>
          <t>Sin recuento físico</t>
        </is>
      </c>
      <c r="AA188" s="39" t="n"/>
      <c r="AB188" s="39" t="n"/>
      <c r="AC188" s="39" t="n"/>
      <c r="AD188" s="39" t="n"/>
      <c r="AE188" s="39" t="n"/>
      <c r="AF188" s="39" t="n"/>
      <c r="AG188" s="39" t="n"/>
      <c r="AH188" s="51" t="n"/>
      <c r="AI188" s="51" t="n"/>
      <c r="AJ188" s="51" t="n"/>
      <c r="AK188" s="52" t="n">
        <v>20.47527272727273</v>
      </c>
      <c r="AL188" s="52" t="n"/>
      <c r="AM188" s="52" t="n"/>
      <c r="AN188" s="39" t="n"/>
      <c r="AO188" s="39" t="inlineStr">
        <is>
          <t>El material ocupa 13 filas en la hoja 1060 NQN (lote/almacén). La cantidad SAP y la física de esta vista son el total del material.</t>
        </is>
      </c>
    </row>
    <row r="189">
      <c r="A189" s="5" t="inlineStr">
        <is>
          <t>1000181</t>
        </is>
      </c>
      <c r="B189" s="5" t="inlineStr">
        <is>
          <t>LOPERAMIDA COMPRIMIDO</t>
        </is>
      </c>
      <c r="C189" s="5" t="inlineStr">
        <is>
          <t>551195</t>
        </is>
      </c>
      <c r="D189" s="5" t="inlineStr">
        <is>
          <t>033</t>
        </is>
      </c>
      <c r="E189" s="5" t="inlineStr">
        <is>
          <t>ZMED</t>
        </is>
      </c>
      <c r="F189" s="5" t="inlineStr">
        <is>
          <t>1060</t>
        </is>
      </c>
      <c r="G189" s="5" t="inlineStr">
        <is>
          <t>6021</t>
        </is>
      </c>
      <c r="H189" s="5" t="inlineStr">
        <is>
          <t>C/U</t>
        </is>
      </c>
      <c r="I189" s="6" t="n">
        <v>500</v>
      </c>
      <c r="J189" s="6" t="n">
        <v>0</v>
      </c>
      <c r="K189" s="5" t="inlineStr">
        <is>
          <t>ARS</t>
        </is>
      </c>
      <c r="L189" s="48" t="n">
        <v>0</v>
      </c>
      <c r="M189" s="48" t="n">
        <v>10237.64</v>
      </c>
      <c r="O189" s="11">
        <f>M189/SUM($M$2:$M$2023)</f>
        <v/>
      </c>
      <c r="P189" s="49">
        <f>IFERROR(M189/I189,0)</f>
        <v/>
      </c>
      <c r="Q189" s="50" t="n"/>
      <c r="R189" s="8">
        <f>I189-Q189</f>
        <v/>
      </c>
      <c r="S189" s="49">
        <f>$AK189*R189</f>
        <v/>
      </c>
      <c r="U189" s="39" t="inlineStr">
        <is>
          <t>Stock SAP</t>
        </is>
      </c>
      <c r="V189" s="39" t="inlineStr">
        <is>
          <t>Medicamentos</t>
        </is>
      </c>
      <c r="W189" s="39" t="inlineStr">
        <is>
          <t>Dentro del alcance</t>
        </is>
      </c>
      <c r="X189" s="39" t="n"/>
      <c r="Y189" s="39" t="inlineStr">
        <is>
          <t>Sin recuento físico en el inventario de Avain</t>
        </is>
      </c>
      <c r="Z189" s="40" t="inlineStr">
        <is>
          <t>Sin recuento físico</t>
        </is>
      </c>
      <c r="AA189" s="39" t="n"/>
      <c r="AB189" s="39" t="n"/>
      <c r="AC189" s="39" t="n"/>
      <c r="AD189" s="39" t="n"/>
      <c r="AE189" s="39" t="n"/>
      <c r="AF189" s="39" t="n"/>
      <c r="AG189" s="39" t="n"/>
      <c r="AH189" s="51" t="n"/>
      <c r="AI189" s="51" t="n"/>
      <c r="AJ189" s="51" t="n"/>
      <c r="AK189" s="52" t="n">
        <v>20.47527272727273</v>
      </c>
      <c r="AL189" s="52" t="n"/>
      <c r="AM189" s="52" t="n"/>
      <c r="AN189" s="39" t="n"/>
      <c r="AO189" s="39" t="inlineStr">
        <is>
          <t>El material ocupa 13 filas en la hoja 1060 NQN (lote/almacén). La cantidad SAP y la física de esta vista son el total del material.</t>
        </is>
      </c>
    </row>
    <row r="190">
      <c r="A190" s="5" t="inlineStr">
        <is>
          <t>1000193</t>
        </is>
      </c>
      <c r="B190" s="5" t="inlineStr">
        <is>
          <t>MIGRAL COMPRIMIDO</t>
        </is>
      </c>
      <c r="C190" s="5" t="inlineStr">
        <is>
          <t>EB795-0</t>
        </is>
      </c>
      <c r="D190" s="5" t="inlineStr">
        <is>
          <t>033</t>
        </is>
      </c>
      <c r="E190" s="5" t="inlineStr">
        <is>
          <t>ZMED</t>
        </is>
      </c>
      <c r="F190" s="5" t="inlineStr">
        <is>
          <t>1060</t>
        </is>
      </c>
      <c r="G190" s="5" t="inlineStr">
        <is>
          <t>6021</t>
        </is>
      </c>
      <c r="H190" s="5" t="inlineStr">
        <is>
          <t>C/U</t>
        </is>
      </c>
      <c r="I190" s="6" t="n">
        <v>500</v>
      </c>
      <c r="J190" s="6" t="n">
        <v>0</v>
      </c>
      <c r="K190" s="5" t="inlineStr">
        <is>
          <t>ARS</t>
        </is>
      </c>
      <c r="L190" s="48" t="n">
        <v>0</v>
      </c>
      <c r="M190" s="48" t="n">
        <v>65867.08</v>
      </c>
      <c r="O190" s="11">
        <f>M190/SUM($M$2:$M$2023)</f>
        <v/>
      </c>
      <c r="P190" s="49">
        <f>IFERROR(M190/I190,0)</f>
        <v/>
      </c>
      <c r="Q190" s="50" t="n"/>
      <c r="R190" s="8">
        <f>I190-Q190</f>
        <v/>
      </c>
      <c r="S190" s="49">
        <f>$AK190*R190</f>
        <v/>
      </c>
      <c r="U190" s="39" t="inlineStr">
        <is>
          <t>Stock SAP</t>
        </is>
      </c>
      <c r="V190" s="39" t="inlineStr">
        <is>
          <t>Medicamentos</t>
        </is>
      </c>
      <c r="W190" s="39" t="inlineStr">
        <is>
          <t>Dentro del alcance</t>
        </is>
      </c>
      <c r="X190" s="39" t="n"/>
      <c r="Y190" s="39" t="inlineStr">
        <is>
          <t>Sin recuento físico en el inventario de Avain</t>
        </is>
      </c>
      <c r="Z190" s="40" t="inlineStr">
        <is>
          <t>Sin recuento físico</t>
        </is>
      </c>
      <c r="AA190" s="39" t="n"/>
      <c r="AB190" s="39" t="n"/>
      <c r="AC190" s="39" t="n"/>
      <c r="AD190" s="39" t="n"/>
      <c r="AE190" s="39" t="n"/>
      <c r="AF190" s="39" t="n"/>
      <c r="AG190" s="39" t="n"/>
      <c r="AH190" s="51" t="n"/>
      <c r="AI190" s="51" t="n"/>
      <c r="AJ190" s="51" t="n"/>
      <c r="AK190" s="52" t="n">
        <v>131.734165546896</v>
      </c>
      <c r="AL190" s="52" t="n"/>
      <c r="AM190" s="52" t="n"/>
      <c r="AN190" s="39" t="n"/>
      <c r="AO190" s="39" t="inlineStr">
        <is>
          <t>El material ocupa 13 filas en la hoja 1060 NQN (lote/almacén). La cantidad SAP y la física de esta vista son el total del material.</t>
        </is>
      </c>
    </row>
    <row r="191">
      <c r="A191" s="5" t="inlineStr">
        <is>
          <t>1000470</t>
        </is>
      </c>
      <c r="B191" s="5" t="inlineStr">
        <is>
          <t>PARACETAMOL COMP 1 GRAMO</t>
        </is>
      </c>
      <c r="C191" s="5" t="inlineStr">
        <is>
          <t>019056</t>
        </is>
      </c>
      <c r="D191" s="5" t="inlineStr">
        <is>
          <t>033</t>
        </is>
      </c>
      <c r="E191" s="5" t="inlineStr">
        <is>
          <t>ZMED</t>
        </is>
      </c>
      <c r="F191" s="5" t="inlineStr">
        <is>
          <t>1060</t>
        </is>
      </c>
      <c r="G191" s="5" t="inlineStr">
        <is>
          <t>6021</t>
        </is>
      </c>
      <c r="H191" s="5" t="inlineStr">
        <is>
          <t>C/U</t>
        </is>
      </c>
      <c r="I191" s="6" t="n">
        <v>500</v>
      </c>
      <c r="J191" s="6" t="n">
        <v>0</v>
      </c>
      <c r="K191" s="5" t="inlineStr">
        <is>
          <t>ARS</t>
        </is>
      </c>
      <c r="L191" s="48" t="n">
        <v>0</v>
      </c>
      <c r="M191" s="48" t="n">
        <v>55040.23</v>
      </c>
      <c r="O191" s="11">
        <f>M191/SUM($M$2:$M$2023)</f>
        <v/>
      </c>
      <c r="P191" s="49">
        <f>IFERROR(M191/I191,0)</f>
        <v/>
      </c>
      <c r="Q191" s="50" t="n"/>
      <c r="R191" s="8">
        <f>I191-Q191</f>
        <v/>
      </c>
      <c r="S191" s="49">
        <f>$AK191*R191</f>
        <v/>
      </c>
      <c r="U191" s="39" t="inlineStr">
        <is>
          <t>Stock SAP</t>
        </is>
      </c>
      <c r="V191" s="39" t="inlineStr">
        <is>
          <t>Medicamentos</t>
        </is>
      </c>
      <c r="W191" s="39" t="inlineStr">
        <is>
          <t>Dentro del alcance</t>
        </is>
      </c>
      <c r="X191" s="38" t="inlineStr">
        <is>
          <t>Baja</t>
        </is>
      </c>
      <c r="Y191" s="39" t="inlineStr">
        <is>
          <t>Homologado – confianza Baja – pendiente de validación</t>
        </is>
      </c>
      <c r="Z191" s="38" t="inlineStr">
        <is>
          <t>Dar de baja en SAP</t>
        </is>
      </c>
      <c r="AA191" s="39" t="inlineStr">
        <is>
          <t>369; 179</t>
        </is>
      </c>
      <c r="AB191" s="39" t="inlineStr">
        <is>
          <t>PARACETAMOL 1 G; PARACETAMOL 500 MG</t>
        </is>
      </c>
      <c r="AC191" s="39" t="inlineStr">
        <is>
          <t>Cruce por nomenclatura SAP; Homologación por código Avain (master M01-008)</t>
        </is>
      </c>
      <c r="AD191" s="39" t="inlineStr">
        <is>
          <t>No</t>
        </is>
      </c>
      <c r="AE191" s="39" t="n"/>
      <c r="AF191" s="39" t="inlineStr">
        <is>
          <t>Sí</t>
        </is>
      </c>
      <c r="AG191" s="39" t="inlineStr">
        <is>
          <t>M01-008</t>
        </is>
      </c>
      <c r="AH191" s="51" t="n"/>
      <c r="AI191" s="51" t="n"/>
      <c r="AJ191" s="51" t="n"/>
      <c r="AK191" s="52" t="n">
        <v>110.080466182048</v>
      </c>
      <c r="AL191" s="52" t="n"/>
      <c r="AM191" s="52" t="n"/>
      <c r="AN191" s="39" t="n"/>
      <c r="AO191" s="39" t="inlineStr">
        <is>
          <t>La cantidad física del material se imputó en la fila 69 (primera fila del material). Varias denominaciones del inventario físico corresponden a este material SAP (369 PARACETAMOL 1 G; 179 PARACETAMOL 500 MG). Se sumaron las cantidades físicas. Cruce por nomenclatura: dosis coincide; similitud 0.88. Homologación: confianza base Alta + confianza SAP Baja → Baja. Aunque la homologación vincula estos registros, la presentación no coincide con el material imputado (dosis/presentación distinta (500MG vs 1000MG); similitud 0.48). Nivel degradado a Baja: verificar si corresponde otro código SAP. El material ocupa 14 filas en la hoja 1060 NQN (lote/almacén). La cantidad SAP y la física de esta vista son el total del material.</t>
        </is>
      </c>
    </row>
    <row r="192">
      <c r="A192" s="5" t="inlineStr">
        <is>
          <t>1000478</t>
        </is>
      </c>
      <c r="B192" s="5" t="inlineStr">
        <is>
          <t>DEXAMETASONA 8MG/2ML AMP(DESCONTINUADO)</t>
        </is>
      </c>
      <c r="C192" s="5" t="inlineStr">
        <is>
          <t>10524</t>
        </is>
      </c>
      <c r="D192" s="5" t="inlineStr">
        <is>
          <t>033</t>
        </is>
      </c>
      <c r="E192" s="5" t="inlineStr">
        <is>
          <t>ZMED</t>
        </is>
      </c>
      <c r="F192" s="5" t="inlineStr">
        <is>
          <t>1060</t>
        </is>
      </c>
      <c r="G192" s="5" t="inlineStr">
        <is>
          <t>6021</t>
        </is>
      </c>
      <c r="H192" s="5" t="inlineStr">
        <is>
          <t>C/U</t>
        </is>
      </c>
      <c r="I192" s="6" t="n">
        <v>500</v>
      </c>
      <c r="J192" s="6" t="n">
        <v>0</v>
      </c>
      <c r="K192" s="5" t="inlineStr">
        <is>
          <t>ARS</t>
        </is>
      </c>
      <c r="L192" s="48" t="n">
        <v>0</v>
      </c>
      <c r="M192" s="48" t="n">
        <v>58934.18</v>
      </c>
      <c r="O192" s="11">
        <f>M192/SUM($M$2:$M$2023)</f>
        <v/>
      </c>
      <c r="P192" s="49">
        <f>IFERROR(M192/I192,0)</f>
        <v/>
      </c>
      <c r="Q192" s="50" t="n">
        <v>16</v>
      </c>
      <c r="R192" s="8">
        <f>I192-Q192</f>
        <v/>
      </c>
      <c r="S192" s="49">
        <f>$AK192*R192</f>
        <v/>
      </c>
      <c r="U192" s="39" t="inlineStr">
        <is>
          <t>Stock SAP</t>
        </is>
      </c>
      <c r="V192" s="39" t="inlineStr">
        <is>
          <t>Medicamentos</t>
        </is>
      </c>
      <c r="W192" s="39" t="inlineStr">
        <is>
          <t>Dentro del alcance</t>
        </is>
      </c>
      <c r="X192" s="38" t="inlineStr">
        <is>
          <t>Baja</t>
        </is>
      </c>
      <c r="Y192" s="39" t="inlineStr">
        <is>
          <t>Homologado – confianza Baja – pendiente de validación</t>
        </is>
      </c>
      <c r="Z192" s="38" t="inlineStr">
        <is>
          <t>Dar de baja en SAP</t>
        </is>
      </c>
      <c r="AA192" s="39" t="inlineStr">
        <is>
          <t>65</t>
        </is>
      </c>
      <c r="AB192" s="39" t="inlineStr">
        <is>
          <t>DECADRON</t>
        </is>
      </c>
      <c r="AC192" s="39" t="inlineStr">
        <is>
          <t>Homologación por código Avain (master M06-001)</t>
        </is>
      </c>
      <c r="AD192" s="39" t="inlineStr">
        <is>
          <t>No</t>
        </is>
      </c>
      <c r="AE192" s="39" t="n"/>
      <c r="AF192" s="39" t="inlineStr">
        <is>
          <t>Sí</t>
        </is>
      </c>
      <c r="AG192" s="39" t="inlineStr">
        <is>
          <t>M06-001</t>
        </is>
      </c>
      <c r="AH192" s="51" t="n">
        <v>2330</v>
      </c>
      <c r="AI192" s="51">
        <f>Q192</f>
        <v/>
      </c>
      <c r="AJ192" s="51">
        <f>$AH192-$AI192</f>
        <v/>
      </c>
      <c r="AK192" s="52" t="n">
        <v>117.868356223176</v>
      </c>
      <c r="AL192" s="52">
        <f>$AJ192*$AK192</f>
        <v/>
      </c>
      <c r="AM192" s="52">
        <f>$AI192*$AK192</f>
        <v/>
      </c>
      <c r="AN192" s="41" t="inlineStr">
        <is>
          <t>Valorización a validar: relación de cantidades 146 a 1 entre SAP y el recuento físico. Sugiere distinta unidad de medida (SAP por caja o envase y el recuento por unidad). La diferencia económica de esta fila no debe tomarse como definitiva.</t>
        </is>
      </c>
      <c r="AO192" s="39" t="inlineStr">
        <is>
          <t>Homologación: confianza base Media + confianza SAP Alta → Media. La nomenclatura del material imputado no respalda por sí sola la equivalencia (similitud 0.07); el vínculo proviene sólo de la homologación. Nivel degradado a Baja. El material ocupa 11 filas en la hoja 1060 NQN (lote/almacén). La cantidad SAP y la física de esta vista son el total del material.</t>
        </is>
      </c>
    </row>
    <row r="193">
      <c r="A193" s="5" t="inlineStr">
        <is>
          <t>2000029</t>
        </is>
      </c>
      <c r="B193" s="5" t="inlineStr">
        <is>
          <t>JERINGA 20 ML</t>
        </is>
      </c>
      <c r="C193" s="5" t="n"/>
      <c r="D193" s="5" t="inlineStr">
        <is>
          <t>033</t>
        </is>
      </c>
      <c r="E193" s="5" t="inlineStr">
        <is>
          <t>ZDES</t>
        </is>
      </c>
      <c r="F193" s="5" t="inlineStr">
        <is>
          <t>1060</t>
        </is>
      </c>
      <c r="G193" s="5" t="inlineStr">
        <is>
          <t>6021</t>
        </is>
      </c>
      <c r="H193" s="5" t="inlineStr">
        <is>
          <t>C/U</t>
        </is>
      </c>
      <c r="I193" s="6" t="n">
        <v>500</v>
      </c>
      <c r="J193" s="6" t="n">
        <v>0</v>
      </c>
      <c r="K193" s="5" t="inlineStr">
        <is>
          <t>ARS</t>
        </is>
      </c>
      <c r="L193" s="48" t="n">
        <v>0</v>
      </c>
      <c r="M193" s="48" t="n">
        <v>78003.57000000001</v>
      </c>
      <c r="O193" s="11">
        <f>M193/SUM($M$2:$M$2023)</f>
        <v/>
      </c>
      <c r="P193" s="49">
        <f>IFERROR(M193/I193,0)</f>
        <v/>
      </c>
      <c r="Q193" s="50" t="n">
        <v>58</v>
      </c>
      <c r="R193" s="8">
        <f>I193-Q193</f>
        <v/>
      </c>
      <c r="S193" s="49">
        <f>$AK193*R193</f>
        <v/>
      </c>
      <c r="U193" s="39" t="inlineStr">
        <is>
          <t>Stock SAP</t>
        </is>
      </c>
      <c r="V193" s="39" t="inlineStr">
        <is>
          <t>Descartables</t>
        </is>
      </c>
      <c r="W193" s="39" t="inlineStr">
        <is>
          <t>Dentro del alcance</t>
        </is>
      </c>
      <c r="X193" s="38" t="inlineStr">
        <is>
          <t>Baja</t>
        </is>
      </c>
      <c r="Y193" s="39" t="inlineStr">
        <is>
          <t>Homologado – confianza Baja – pendiente de validación</t>
        </is>
      </c>
      <c r="Z193" s="38" t="inlineStr">
        <is>
          <t>Dar de baja en SAP</t>
        </is>
      </c>
      <c r="AA193" s="39" t="inlineStr">
        <is>
          <t>523</t>
        </is>
      </c>
      <c r="AB193" s="39" t="inlineStr">
        <is>
          <t>JERINGAS 20 ML</t>
        </is>
      </c>
      <c r="AC193" s="39" t="inlineStr">
        <is>
          <t>Homologación por código Avain (master D-137)</t>
        </is>
      </c>
      <c r="AD193" s="39" t="inlineStr">
        <is>
          <t>No</t>
        </is>
      </c>
      <c r="AE193" s="39" t="n"/>
      <c r="AF193" s="39" t="inlineStr">
        <is>
          <t>Sí</t>
        </is>
      </c>
      <c r="AG193" s="39" t="inlineStr">
        <is>
          <t>D-137</t>
        </is>
      </c>
      <c r="AH193" s="51" t="n">
        <v>500</v>
      </c>
      <c r="AI193" s="51">
        <f>Q193</f>
        <v/>
      </c>
      <c r="AJ193" s="51">
        <f>$AH193-$AI193</f>
        <v/>
      </c>
      <c r="AK193" s="52" t="n">
        <v>156.00714</v>
      </c>
      <c r="AL193" s="52">
        <f>$AJ193*$AK193</f>
        <v/>
      </c>
      <c r="AM193" s="52">
        <f>$AI193*$AK193</f>
        <v/>
      </c>
      <c r="AN193" s="39" t="n"/>
      <c r="AO193" s="39" t="inlineStr">
        <is>
          <t>Homologación: confianza base Baja + confianza SAP Alta → Baja. Otros códigos SAP del master no están en el stock de este centro: 2002429, 2002430. El material ocupa 2 filas en la hoja 1060 NQN (lote/almacén). La cantidad SAP y la física de esta vista son el total del material.</t>
        </is>
      </c>
    </row>
    <row r="194">
      <c r="A194" s="5" t="inlineStr">
        <is>
          <t>2000096</t>
        </is>
      </c>
      <c r="B194" s="5" t="inlineStr">
        <is>
          <t>APOSITO NO ESTERIL (G+A) 15X20CM</t>
        </is>
      </c>
      <c r="C194" s="5" t="n"/>
      <c r="D194" s="5" t="inlineStr">
        <is>
          <t>033</t>
        </is>
      </c>
      <c r="E194" s="5" t="inlineStr">
        <is>
          <t>ZDES</t>
        </is>
      </c>
      <c r="F194" s="5" t="inlineStr">
        <is>
          <t>1060</t>
        </is>
      </c>
      <c r="G194" s="5" t="inlineStr">
        <is>
          <t>6010</t>
        </is>
      </c>
      <c r="H194" s="5" t="inlineStr">
        <is>
          <t>C/U</t>
        </is>
      </c>
      <c r="I194" s="6" t="n">
        <v>500</v>
      </c>
      <c r="J194" s="6" t="n">
        <v>0</v>
      </c>
      <c r="K194" s="5" t="inlineStr">
        <is>
          <t>ARS</t>
        </is>
      </c>
      <c r="L194" s="48" t="n">
        <v>0</v>
      </c>
      <c r="M194" s="48" t="n">
        <v>20216.67</v>
      </c>
      <c r="O194" s="11">
        <f>M194/SUM($M$2:$M$2023)</f>
        <v/>
      </c>
      <c r="P194" s="49">
        <f>IFERROR(M194/I194,0)</f>
        <v/>
      </c>
      <c r="Q194" s="50" t="n"/>
      <c r="R194" s="8">
        <f>I194-Q194</f>
        <v/>
      </c>
      <c r="S194" s="49">
        <f>$AK194*R194</f>
        <v/>
      </c>
      <c r="U194" s="39" t="inlineStr">
        <is>
          <t>Stock SAP</t>
        </is>
      </c>
      <c r="V194" s="39" t="inlineStr">
        <is>
          <t>Descartables</t>
        </is>
      </c>
      <c r="W194" s="39" t="inlineStr">
        <is>
          <t>Dentro del alcance</t>
        </is>
      </c>
      <c r="X194" s="39" t="n"/>
      <c r="Y194" s="39" t="inlineStr">
        <is>
          <t>Sin recuento físico en el inventario de Avain</t>
        </is>
      </c>
      <c r="Z194" s="40" t="inlineStr">
        <is>
          <t>Sin recuento físico</t>
        </is>
      </c>
      <c r="AA194" s="39" t="n"/>
      <c r="AB194" s="39" t="n"/>
      <c r="AC194" s="39" t="n"/>
      <c r="AD194" s="39" t="n"/>
      <c r="AE194" s="39" t="n"/>
      <c r="AF194" s="39" t="n"/>
      <c r="AG194" s="39" t="n"/>
      <c r="AH194" s="51" t="n"/>
      <c r="AI194" s="51" t="n"/>
      <c r="AJ194" s="51" t="n"/>
      <c r="AK194" s="52" t="n">
        <v>40.43333333333333</v>
      </c>
      <c r="AL194" s="52" t="n"/>
      <c r="AM194" s="52" t="n"/>
      <c r="AN194" s="39" t="n"/>
      <c r="AO194" s="39" t="inlineStr">
        <is>
          <t>El material ocupa 2 filas en la hoja 1060 NQN (lote/almacén). La cantidad SAP y la física de esta vista son el total del material.</t>
        </is>
      </c>
    </row>
    <row r="195">
      <c r="A195" s="5" t="inlineStr">
        <is>
          <t>2001240</t>
        </is>
      </c>
      <c r="B195" s="5" t="inlineStr">
        <is>
          <t>TEST ANTIGENO PANBIO COVID</t>
        </is>
      </c>
      <c r="C195" s="5" t="n"/>
      <c r="D195" s="5" t="inlineStr">
        <is>
          <t>033</t>
        </is>
      </c>
      <c r="E195" s="5" t="inlineStr">
        <is>
          <t>ZDES</t>
        </is>
      </c>
      <c r="F195" s="5" t="inlineStr">
        <is>
          <t>1060</t>
        </is>
      </c>
      <c r="G195" s="5" t="inlineStr">
        <is>
          <t>6010</t>
        </is>
      </c>
      <c r="H195" s="5" t="inlineStr">
        <is>
          <t>C/U</t>
        </is>
      </c>
      <c r="I195" s="6" t="n">
        <v>500</v>
      </c>
      <c r="J195" s="6" t="n">
        <v>0</v>
      </c>
      <c r="K195" s="5" t="inlineStr">
        <is>
          <t>ARS</t>
        </is>
      </c>
      <c r="L195" s="48" t="n">
        <v>0</v>
      </c>
      <c r="M195" s="48" t="n">
        <v>259230.35</v>
      </c>
      <c r="O195" s="11">
        <f>M195/SUM($M$2:$M$2023)</f>
        <v/>
      </c>
      <c r="P195" s="49">
        <f>IFERROR(M195/I195,0)</f>
        <v/>
      </c>
      <c r="Q195" s="50" t="n"/>
      <c r="R195" s="8">
        <f>I195-Q195</f>
        <v/>
      </c>
      <c r="S195" s="49">
        <f>$AK195*R195</f>
        <v/>
      </c>
      <c r="U195" s="39" t="inlineStr">
        <is>
          <t>Stock SAP</t>
        </is>
      </c>
      <c r="V195" s="39" t="inlineStr">
        <is>
          <t>Descartables</t>
        </is>
      </c>
      <c r="W195" s="39" t="inlineStr">
        <is>
          <t>Dentro del alcance</t>
        </is>
      </c>
      <c r="X195" s="39" t="n"/>
      <c r="Y195" s="39" t="inlineStr">
        <is>
          <t>Sin recuento físico en el inventario de Avain</t>
        </is>
      </c>
      <c r="Z195" s="40" t="inlineStr">
        <is>
          <t>Sin recuento físico</t>
        </is>
      </c>
      <c r="AA195" s="39" t="n"/>
      <c r="AB195" s="39" t="n"/>
      <c r="AC195" s="39" t="n"/>
      <c r="AD195" s="39" t="n"/>
      <c r="AE195" s="39" t="n"/>
      <c r="AF195" s="39" t="n"/>
      <c r="AG195" s="39" t="n"/>
      <c r="AH195" s="51" t="n">
        <v>500</v>
      </c>
      <c r="AI195" s="51">
        <f>Q195</f>
        <v/>
      </c>
      <c r="AJ195" s="51">
        <f>$AH195-$AI195</f>
        <v/>
      </c>
      <c r="AK195" s="52" t="n">
        <v>518.4607</v>
      </c>
      <c r="AL195" s="52">
        <f>$AJ195*$AK195</f>
        <v/>
      </c>
      <c r="AM195" s="52">
        <f>$AI195*$AK195</f>
        <v/>
      </c>
      <c r="AN195" s="39" t="n"/>
      <c r="AO195" s="39" t="inlineStr">
        <is>
          <t>El material ocupa 2 filas en la hoja 1060 NQN (lote/almacén). La cantidad SAP y la física de esta vista son el total del material.</t>
        </is>
      </c>
    </row>
    <row r="196">
      <c r="A196" s="5" t="inlineStr">
        <is>
          <t>1000011</t>
        </is>
      </c>
      <c r="B196" s="5" t="inlineStr">
        <is>
          <t>DINITRATO DE ISOSORBIDE 5 MG COMP SL</t>
        </is>
      </c>
      <c r="C196" s="5" t="inlineStr">
        <is>
          <t>16</t>
        </is>
      </c>
      <c r="D196" s="5" t="inlineStr">
        <is>
          <t>033</t>
        </is>
      </c>
      <c r="E196" s="5" t="inlineStr">
        <is>
          <t>ZMED</t>
        </is>
      </c>
      <c r="F196" s="5" t="inlineStr">
        <is>
          <t>1060</t>
        </is>
      </c>
      <c r="G196" s="5" t="inlineStr">
        <is>
          <t>6021</t>
        </is>
      </c>
      <c r="H196" s="5" t="inlineStr">
        <is>
          <t>C/U</t>
        </is>
      </c>
      <c r="I196" s="6" t="n">
        <v>480</v>
      </c>
      <c r="J196" s="6" t="n">
        <v>0</v>
      </c>
      <c r="K196" s="5" t="inlineStr">
        <is>
          <t>ARS</t>
        </is>
      </c>
      <c r="L196" s="48" t="n">
        <v>0</v>
      </c>
      <c r="M196" s="48" t="n">
        <v>79321.28999999999</v>
      </c>
      <c r="O196" s="11">
        <f>M196/SUM($M$2:$M$2023)</f>
        <v/>
      </c>
      <c r="P196" s="49">
        <f>IFERROR(M196/I196,0)</f>
        <v/>
      </c>
      <c r="Q196" s="50" t="n"/>
      <c r="R196" s="8">
        <f>I196-Q196</f>
        <v/>
      </c>
      <c r="S196" s="49">
        <f>$AK196*R196</f>
        <v/>
      </c>
      <c r="U196" s="39" t="inlineStr">
        <is>
          <t>Stock SAP</t>
        </is>
      </c>
      <c r="V196" s="39" t="inlineStr">
        <is>
          <t>Medicamentos</t>
        </is>
      </c>
      <c r="W196" s="39" t="inlineStr">
        <is>
          <t>Dentro del alcance</t>
        </is>
      </c>
      <c r="X196" s="39" t="n"/>
      <c r="Y196" s="39" t="inlineStr">
        <is>
          <t>Sin recuento físico en el inventario de Avain</t>
        </is>
      </c>
      <c r="Z196" s="40" t="inlineStr">
        <is>
          <t>Sin recuento físico</t>
        </is>
      </c>
      <c r="AA196" s="39" t="n"/>
      <c r="AB196" s="39" t="n"/>
      <c r="AC196" s="39" t="n"/>
      <c r="AD196" s="39" t="n"/>
      <c r="AE196" s="39" t="n"/>
      <c r="AF196" s="39" t="n"/>
      <c r="AG196" s="39" t="n"/>
      <c r="AH196" s="51" t="n"/>
      <c r="AI196" s="51" t="n"/>
      <c r="AJ196" s="51" t="n"/>
      <c r="AK196" s="52" t="n">
        <v>165.252680890538</v>
      </c>
      <c r="AL196" s="52" t="n"/>
      <c r="AM196" s="52" t="n"/>
      <c r="AN196" s="39" t="n"/>
      <c r="AO196" s="39" t="inlineStr">
        <is>
          <t>El material ocupa 14 filas en la hoja 1060 NQN (lote/almacén). La cantidad SAP y la física de esta vista son el total del material.</t>
        </is>
      </c>
    </row>
    <row r="197">
      <c r="A197" s="5" t="inlineStr">
        <is>
          <t>1000125</t>
        </is>
      </c>
      <c r="B197" s="5" t="inlineStr">
        <is>
          <t>DICLOFENAC 75 MG COMPRIMIDOS</t>
        </is>
      </c>
      <c r="C197" s="5" t="inlineStr">
        <is>
          <t>242</t>
        </is>
      </c>
      <c r="D197" s="5" t="inlineStr">
        <is>
          <t>033</t>
        </is>
      </c>
      <c r="E197" s="5" t="inlineStr">
        <is>
          <t>ZMED</t>
        </is>
      </c>
      <c r="F197" s="5" t="inlineStr">
        <is>
          <t>1060</t>
        </is>
      </c>
      <c r="G197" s="5" t="inlineStr">
        <is>
          <t>6021</t>
        </is>
      </c>
      <c r="H197" s="5" t="inlineStr">
        <is>
          <t>C/U</t>
        </is>
      </c>
      <c r="I197" s="6" t="n">
        <v>480</v>
      </c>
      <c r="J197" s="6" t="n">
        <v>0</v>
      </c>
      <c r="K197" s="5" t="inlineStr">
        <is>
          <t>ARS</t>
        </is>
      </c>
      <c r="L197" s="48" t="n">
        <v>0</v>
      </c>
      <c r="M197" s="48" t="n">
        <v>28323.74</v>
      </c>
      <c r="O197" s="11">
        <f>M197/SUM($M$2:$M$2023)</f>
        <v/>
      </c>
      <c r="P197" s="49">
        <f>IFERROR(M197/I197,0)</f>
        <v/>
      </c>
      <c r="Q197" s="50" t="n"/>
      <c r="R197" s="8">
        <f>I197-Q197</f>
        <v/>
      </c>
      <c r="S197" s="49">
        <f>$AK197*R197</f>
        <v/>
      </c>
      <c r="U197" s="39" t="inlineStr">
        <is>
          <t>Stock SAP</t>
        </is>
      </c>
      <c r="V197" s="39" t="inlineStr">
        <is>
          <t>Medicamentos</t>
        </is>
      </c>
      <c r="W197" s="39" t="inlineStr">
        <is>
          <t>Dentro del alcance</t>
        </is>
      </c>
      <c r="X197" s="37" t="inlineStr">
        <is>
          <t>Alta</t>
        </is>
      </c>
      <c r="Y197" s="39" t="inlineStr">
        <is>
          <t>Homologado – confianza Alta</t>
        </is>
      </c>
      <c r="Z197" s="38" t="inlineStr">
        <is>
          <t>Dar de baja en SAP</t>
        </is>
      </c>
      <c r="AA197" s="39" t="inlineStr">
        <is>
          <t>83</t>
        </is>
      </c>
      <c r="AB197" s="39" t="inlineStr">
        <is>
          <t>DICLOFENAC 75 COMP</t>
        </is>
      </c>
      <c r="AC197" s="39" t="inlineStr">
        <is>
          <t>Homologación por código Avain (master M01-002)</t>
        </is>
      </c>
      <c r="AD197" s="39" t="inlineStr">
        <is>
          <t>No</t>
        </is>
      </c>
      <c r="AE197" s="39" t="n"/>
      <c r="AF197" s="39" t="inlineStr">
        <is>
          <t>Sí</t>
        </is>
      </c>
      <c r="AG197" s="39" t="inlineStr">
        <is>
          <t>M01-002</t>
        </is>
      </c>
      <c r="AH197" s="51" t="n"/>
      <c r="AI197" s="51" t="n"/>
      <c r="AJ197" s="51" t="n"/>
      <c r="AK197" s="52" t="n">
        <v>59.00779899954525</v>
      </c>
      <c r="AL197" s="52" t="n"/>
      <c r="AM197" s="52" t="n"/>
      <c r="AN197" s="41" t="inlineStr">
        <is>
          <t>Valorización a validar: relación de cantidades 1,222 a 1 entre SAP y el recuento físico. Sugiere distinta unidad de medida (SAP por caja o envase y el recuento por unidad). La diferencia económica de esta fila no debe tomarse como definitiva.</t>
        </is>
      </c>
      <c r="AO197" s="39" t="inlineStr">
        <is>
          <t>La cantidad física del material se imputó en la fila 56 (primera fila del material). Homologación: confianza base Alta + confianza SAP Alta → Alta. El material ocupa 16 filas en la hoja 1060 NQN (lote/almacén). La cantidad SAP y la física de esta vista son el total del material.</t>
        </is>
      </c>
    </row>
    <row r="198">
      <c r="A198" s="5" t="inlineStr">
        <is>
          <t>1000164</t>
        </is>
      </c>
      <c r="B198" s="5" t="inlineStr">
        <is>
          <t>ATENOLOL 100 MG COMPRIMIDO</t>
        </is>
      </c>
      <c r="C198" s="5" t="inlineStr">
        <is>
          <t>40038</t>
        </is>
      </c>
      <c r="D198" s="5" t="inlineStr">
        <is>
          <t>033</t>
        </is>
      </c>
      <c r="E198" s="5" t="inlineStr">
        <is>
          <t>ZMED</t>
        </is>
      </c>
      <c r="F198" s="5" t="inlineStr">
        <is>
          <t>1060</t>
        </is>
      </c>
      <c r="G198" s="5" t="inlineStr">
        <is>
          <t>6021</t>
        </is>
      </c>
      <c r="H198" s="5" t="inlineStr">
        <is>
          <t>C/U</t>
        </is>
      </c>
      <c r="I198" s="6" t="n">
        <v>480</v>
      </c>
      <c r="J198" s="6" t="n">
        <v>0</v>
      </c>
      <c r="K198" s="5" t="inlineStr">
        <is>
          <t>ARS</t>
        </is>
      </c>
      <c r="L198" s="48" t="n">
        <v>0</v>
      </c>
      <c r="M198" s="48" t="n">
        <v>120156.47</v>
      </c>
      <c r="O198" s="11">
        <f>M198/SUM($M$2:$M$2023)</f>
        <v/>
      </c>
      <c r="P198" s="49">
        <f>IFERROR(M198/I198,0)</f>
        <v/>
      </c>
      <c r="Q198" s="50" t="n">
        <v>28</v>
      </c>
      <c r="R198" s="8">
        <f>I198-Q198</f>
        <v/>
      </c>
      <c r="S198" s="49">
        <f>$AK198*R198</f>
        <v/>
      </c>
      <c r="U198" s="39" t="inlineStr">
        <is>
          <t>Stock SAP</t>
        </is>
      </c>
      <c r="V198" s="39" t="inlineStr">
        <is>
          <t>Medicamentos</t>
        </is>
      </c>
      <c r="W198" s="39" t="inlineStr">
        <is>
          <t>Dentro del alcance</t>
        </is>
      </c>
      <c r="X198" s="37" t="inlineStr">
        <is>
          <t>Alta</t>
        </is>
      </c>
      <c r="Y198" s="39" t="inlineStr">
        <is>
          <t>Homologado – confianza Alta</t>
        </is>
      </c>
      <c r="Z198" s="38" t="inlineStr">
        <is>
          <t>Dar de baja en SAP</t>
        </is>
      </c>
      <c r="AA198" s="39" t="inlineStr">
        <is>
          <t>399</t>
        </is>
      </c>
      <c r="AB198" s="39" t="inlineStr">
        <is>
          <t>ATENOLOL 100 MG COMPRIMIDOS</t>
        </is>
      </c>
      <c r="AC198" s="39" t="inlineStr">
        <is>
          <t>Cruce por nomenclatura SAP</t>
        </is>
      </c>
      <c r="AD198" s="39" t="inlineStr">
        <is>
          <t>No</t>
        </is>
      </c>
      <c r="AE198" s="39" t="n"/>
      <c r="AF198" s="39" t="inlineStr">
        <is>
          <t>No</t>
        </is>
      </c>
      <c r="AG198" s="39" t="n"/>
      <c r="AH198" s="51" t="n">
        <v>1866</v>
      </c>
      <c r="AI198" s="51">
        <f>Q198</f>
        <v/>
      </c>
      <c r="AJ198" s="51">
        <f>$AH198-$AI198</f>
        <v/>
      </c>
      <c r="AK198" s="52" t="n">
        <v>250.3259807073954</v>
      </c>
      <c r="AL198" s="52">
        <f>$AJ198*$AK198</f>
        <v/>
      </c>
      <c r="AM198" s="52">
        <f>$AI198*$AK198</f>
        <v/>
      </c>
      <c r="AN198" s="41" t="inlineStr">
        <is>
          <t>Valorización a validar: relación de cantidades 67 a 1 entre SAP y el recuento físico. Sugiere distinta unidad de medida (SAP por caja o envase y el recuento por unidad). La diferencia económica de esta fila no debe tomarse como definitiva.</t>
        </is>
      </c>
      <c r="AO198" s="39" t="inlineStr">
        <is>
          <t>Cruce por nomenclatura: dosis coincide; similitud 1.00. El material ocupa 10 filas en la hoja 1060 NQN (lote/almacén). La cantidad SAP y la física de esta vista son el total del material.</t>
        </is>
      </c>
    </row>
    <row r="199">
      <c r="A199" s="5" t="inlineStr">
        <is>
          <t>1000470</t>
        </is>
      </c>
      <c r="B199" s="5" t="inlineStr">
        <is>
          <t>PARACETAMOL COMP 1 GRAMO</t>
        </is>
      </c>
      <c r="C199" s="5" t="inlineStr">
        <is>
          <t>12W3</t>
        </is>
      </c>
      <c r="D199" s="5" t="inlineStr">
        <is>
          <t>033</t>
        </is>
      </c>
      <c r="E199" s="5" t="inlineStr">
        <is>
          <t>ZMED</t>
        </is>
      </c>
      <c r="F199" s="5" t="inlineStr">
        <is>
          <t>1060</t>
        </is>
      </c>
      <c r="G199" s="5" t="inlineStr">
        <is>
          <t>6021</t>
        </is>
      </c>
      <c r="H199" s="5" t="inlineStr">
        <is>
          <t>C/U</t>
        </is>
      </c>
      <c r="I199" s="6" t="n">
        <v>480</v>
      </c>
      <c r="J199" s="6" t="n">
        <v>0</v>
      </c>
      <c r="K199" s="5" t="inlineStr">
        <is>
          <t>ARS</t>
        </is>
      </c>
      <c r="L199" s="48" t="n">
        <v>0</v>
      </c>
      <c r="M199" s="48" t="n">
        <v>52838.62</v>
      </c>
      <c r="O199" s="11">
        <f>M199/SUM($M$2:$M$2023)</f>
        <v/>
      </c>
      <c r="P199" s="49">
        <f>IFERROR(M199/I199,0)</f>
        <v/>
      </c>
      <c r="Q199" s="50" t="n"/>
      <c r="R199" s="8">
        <f>I199-Q199</f>
        <v/>
      </c>
      <c r="S199" s="49">
        <f>$AK199*R199</f>
        <v/>
      </c>
      <c r="U199" s="39" t="inlineStr">
        <is>
          <t>Stock SAP</t>
        </is>
      </c>
      <c r="V199" s="39" t="inlineStr">
        <is>
          <t>Medicamentos</t>
        </is>
      </c>
      <c r="W199" s="39" t="inlineStr">
        <is>
          <t>Dentro del alcance</t>
        </is>
      </c>
      <c r="X199" s="38" t="inlineStr">
        <is>
          <t>Baja</t>
        </is>
      </c>
      <c r="Y199" s="39" t="inlineStr">
        <is>
          <t>Homologado – confianza Baja – pendiente de validación</t>
        </is>
      </c>
      <c r="Z199" s="38" t="inlineStr">
        <is>
          <t>Dar de baja en SAP</t>
        </is>
      </c>
      <c r="AA199" s="39" t="inlineStr">
        <is>
          <t>369; 179</t>
        </is>
      </c>
      <c r="AB199" s="39" t="inlineStr">
        <is>
          <t>PARACETAMOL 1 G; PARACETAMOL 500 MG</t>
        </is>
      </c>
      <c r="AC199" s="39" t="inlineStr">
        <is>
          <t>Cruce por nomenclatura SAP; Homologación por código Avain (master M01-008)</t>
        </is>
      </c>
      <c r="AD199" s="39" t="inlineStr">
        <is>
          <t>No</t>
        </is>
      </c>
      <c r="AE199" s="39" t="n"/>
      <c r="AF199" s="39" t="inlineStr">
        <is>
          <t>Sí</t>
        </is>
      </c>
      <c r="AG199" s="39" t="inlineStr">
        <is>
          <t>M01-008</t>
        </is>
      </c>
      <c r="AH199" s="51" t="n"/>
      <c r="AI199" s="51" t="n"/>
      <c r="AJ199" s="51" t="n"/>
      <c r="AK199" s="52" t="n">
        <v>110.080466182048</v>
      </c>
      <c r="AL199" s="52" t="n"/>
      <c r="AM199" s="52" t="n"/>
      <c r="AN199" s="39" t="n"/>
      <c r="AO199" s="39" t="inlineStr">
        <is>
          <t>La cantidad física del material se imputó en la fila 69 (primera fila del material). Varias denominaciones del inventario físico corresponden a este material SAP (369 PARACETAMOL 1 G; 179 PARACETAMOL 500 MG). Se sumaron las cantidades físicas. Cruce por nomenclatura: dosis coincide; similitud 0.88. Homologación: confianza base Alta + confianza SAP Baja → Baja. Aunque la homologación vincula estos registros, la presentación no coincide con el material imputado (dosis/presentación distinta (500MG vs 1000MG); similitud 0.48). Nivel degradado a Baja: verificar si corresponde otro código SAP. El material ocupa 14 filas en la hoja 1060 NQN (lote/almacén). La cantidad SAP y la física de esta vista son el total del material.</t>
        </is>
      </c>
    </row>
    <row r="200">
      <c r="A200" s="5" t="inlineStr">
        <is>
          <t>2000005</t>
        </is>
      </c>
      <c r="B200" s="5" t="inlineStr">
        <is>
          <t>CATETER INTRAVENOSO 20G T/ABBOCATH</t>
        </is>
      </c>
      <c r="C200" s="5" t="n"/>
      <c r="D200" s="5" t="inlineStr">
        <is>
          <t>033</t>
        </is>
      </c>
      <c r="E200" s="5" t="inlineStr">
        <is>
          <t>ZDES</t>
        </is>
      </c>
      <c r="F200" s="5" t="inlineStr">
        <is>
          <t>1060</t>
        </is>
      </c>
      <c r="G200" s="5" t="inlineStr">
        <is>
          <t>6021</t>
        </is>
      </c>
      <c r="H200" s="5" t="inlineStr">
        <is>
          <t>C/U</t>
        </is>
      </c>
      <c r="I200" s="6" t="n">
        <v>469</v>
      </c>
      <c r="J200" s="6" t="n">
        <v>0</v>
      </c>
      <c r="K200" s="5" t="inlineStr">
        <is>
          <t>ARS</t>
        </is>
      </c>
      <c r="L200" s="48" t="n">
        <v>0</v>
      </c>
      <c r="M200" s="48" t="n">
        <v>80226.64</v>
      </c>
      <c r="O200" s="11">
        <f>M200/SUM($M$2:$M$2023)</f>
        <v/>
      </c>
      <c r="P200" s="49">
        <f>IFERROR(M200/I200,0)</f>
        <v/>
      </c>
      <c r="Q200" s="50" t="n"/>
      <c r="R200" s="8">
        <f>I200-Q200</f>
        <v/>
      </c>
      <c r="S200" s="49">
        <f>$AK200*R200</f>
        <v/>
      </c>
      <c r="U200" s="39" t="inlineStr">
        <is>
          <t>Stock SAP</t>
        </is>
      </c>
      <c r="V200" s="39" t="inlineStr">
        <is>
          <t>Descartables</t>
        </is>
      </c>
      <c r="W200" s="39" t="inlineStr">
        <is>
          <t>Dentro del alcance</t>
        </is>
      </c>
      <c r="X200" s="37" t="inlineStr">
        <is>
          <t>Alta</t>
        </is>
      </c>
      <c r="Y200" s="39" t="inlineStr">
        <is>
          <t>Homologado – confianza Alta</t>
        </is>
      </c>
      <c r="Z200" s="38" t="inlineStr">
        <is>
          <t>Dar de baja en SAP</t>
        </is>
      </c>
      <c r="AA200" s="39" t="inlineStr">
        <is>
          <t>266</t>
        </is>
      </c>
      <c r="AB200" s="39" t="inlineStr">
        <is>
          <t>Abocath n° 20</t>
        </is>
      </c>
      <c r="AC200" s="39" t="inlineStr">
        <is>
          <t>Homologación por código Avain (master D-128)</t>
        </is>
      </c>
      <c r="AD200" s="39" t="inlineStr">
        <is>
          <t>No</t>
        </is>
      </c>
      <c r="AE200" s="39" t="n"/>
      <c r="AF200" s="39" t="inlineStr">
        <is>
          <t>Sí</t>
        </is>
      </c>
      <c r="AG200" s="39" t="inlineStr">
        <is>
          <t>D-128</t>
        </is>
      </c>
      <c r="AH200" s="51" t="n"/>
      <c r="AI200" s="51" t="n"/>
      <c r="AJ200" s="51" t="n"/>
      <c r="AK200" s="52" t="n">
        <v>171.0589440254069</v>
      </c>
      <c r="AL200" s="52" t="n"/>
      <c r="AM200" s="52" t="n"/>
      <c r="AN200" s="39" t="n"/>
      <c r="AO200" s="39" t="inlineStr">
        <is>
          <t>La cantidad física del material se imputó en la fila 40 (primera fila del material). Homologación: confianza base Alta + confianza SAP Alta → Alta. El material ocupa 3 filas en la hoja 1060 NQN (lote/almacén). La cantidad SAP y la física de esta vista son el total del material.</t>
        </is>
      </c>
    </row>
    <row r="201">
      <c r="A201" s="5" t="inlineStr">
        <is>
          <t>1000426</t>
        </is>
      </c>
      <c r="B201" s="5" t="inlineStr">
        <is>
          <t>DECADRON 8MG / 2ML F. AMP</t>
        </is>
      </c>
      <c r="C201" s="5" t="inlineStr">
        <is>
          <t>1</t>
        </is>
      </c>
      <c r="D201" s="5" t="inlineStr">
        <is>
          <t>033</t>
        </is>
      </c>
      <c r="E201" s="5" t="inlineStr">
        <is>
          <t>ZMED</t>
        </is>
      </c>
      <c r="F201" s="5" t="inlineStr">
        <is>
          <t>1060</t>
        </is>
      </c>
      <c r="G201" s="5" t="inlineStr">
        <is>
          <t>6021</t>
        </is>
      </c>
      <c r="H201" s="5" t="inlineStr">
        <is>
          <t>C/U</t>
        </is>
      </c>
      <c r="I201" s="6" t="n">
        <v>455</v>
      </c>
      <c r="J201" s="6" t="n">
        <v>0</v>
      </c>
      <c r="K201" s="5" t="inlineStr">
        <is>
          <t>ARS</t>
        </is>
      </c>
      <c r="L201" s="48" t="n">
        <v>0</v>
      </c>
      <c r="M201" s="48" t="n">
        <v>1993664.41</v>
      </c>
      <c r="O201" s="11">
        <f>M201/SUM($M$2:$M$2023)</f>
        <v/>
      </c>
      <c r="P201" s="49">
        <f>IFERROR(M201/I201,0)</f>
        <v/>
      </c>
      <c r="Q201" s="50" t="n"/>
      <c r="R201" s="8">
        <f>I201-Q201</f>
        <v/>
      </c>
      <c r="S201" s="49">
        <f>$AK201*R201</f>
        <v/>
      </c>
      <c r="U201" s="39" t="inlineStr">
        <is>
          <t>Stock SAP</t>
        </is>
      </c>
      <c r="V201" s="39" t="inlineStr">
        <is>
          <t>Medicamentos</t>
        </is>
      </c>
      <c r="W201" s="39" t="inlineStr">
        <is>
          <t>Dentro del alcance</t>
        </is>
      </c>
      <c r="X201" s="39" t="n"/>
      <c r="Y201" s="39" t="inlineStr">
        <is>
          <t>Sin recuento físico en el inventario de Avain</t>
        </is>
      </c>
      <c r="Z201" s="40" t="inlineStr">
        <is>
          <t>Sin recuento físico</t>
        </is>
      </c>
      <c r="AA201" s="39" t="n"/>
      <c r="AB201" s="39" t="n"/>
      <c r="AC201" s="39" t="n"/>
      <c r="AD201" s="39" t="n"/>
      <c r="AE201" s="39" t="n"/>
      <c r="AF201" s="39" t="n"/>
      <c r="AG201" s="39" t="n"/>
      <c r="AH201" s="51" t="n">
        <v>968</v>
      </c>
      <c r="AI201" s="51">
        <f>Q201</f>
        <v/>
      </c>
      <c r="AJ201" s="51">
        <f>$AH201-$AI201</f>
        <v/>
      </c>
      <c r="AK201" s="52" t="n">
        <v>4381.680010330579</v>
      </c>
      <c r="AL201" s="52">
        <f>$AJ201*$AK201</f>
        <v/>
      </c>
      <c r="AM201" s="52">
        <f>$AI201*$AK201</f>
        <v/>
      </c>
      <c r="AN201" s="39" t="n"/>
      <c r="AO201" s="39" t="inlineStr">
        <is>
          <t>El material ocupa 23 filas en la hoja 1060 NQN (lote/almacén). La cantidad SAP y la física de esta vista son el total del material.</t>
        </is>
      </c>
    </row>
    <row r="202">
      <c r="A202" s="5" t="inlineStr">
        <is>
          <t>1000011</t>
        </is>
      </c>
      <c r="B202" s="5" t="inlineStr">
        <is>
          <t>DINITRATO DE ISOSORBIDE 5 MG COMP SL</t>
        </is>
      </c>
      <c r="C202" s="5" t="inlineStr">
        <is>
          <t>15</t>
        </is>
      </c>
      <c r="D202" s="5" t="inlineStr">
        <is>
          <t>033</t>
        </is>
      </c>
      <c r="E202" s="5" t="inlineStr">
        <is>
          <t>ZMED</t>
        </is>
      </c>
      <c r="F202" s="5" t="inlineStr">
        <is>
          <t>1060</t>
        </is>
      </c>
      <c r="G202" s="5" t="inlineStr">
        <is>
          <t>6021</t>
        </is>
      </c>
      <c r="H202" s="5" t="inlineStr">
        <is>
          <t>C/U</t>
        </is>
      </c>
      <c r="I202" s="6" t="n">
        <v>450</v>
      </c>
      <c r="J202" s="6" t="n">
        <v>0</v>
      </c>
      <c r="K202" s="5" t="inlineStr">
        <is>
          <t>ARS</t>
        </is>
      </c>
      <c r="L202" s="48" t="n">
        <v>0</v>
      </c>
      <c r="M202" s="48" t="n">
        <v>74363.71000000001</v>
      </c>
      <c r="O202" s="11">
        <f>M202/SUM($M$2:$M$2023)</f>
        <v/>
      </c>
      <c r="P202" s="49">
        <f>IFERROR(M202/I202,0)</f>
        <v/>
      </c>
      <c r="Q202" s="50" t="n"/>
      <c r="R202" s="8">
        <f>I202-Q202</f>
        <v/>
      </c>
      <c r="S202" s="49">
        <f>$AK202*R202</f>
        <v/>
      </c>
      <c r="U202" s="39" t="inlineStr">
        <is>
          <t>Stock SAP</t>
        </is>
      </c>
      <c r="V202" s="39" t="inlineStr">
        <is>
          <t>Medicamentos</t>
        </is>
      </c>
      <c r="W202" s="39" t="inlineStr">
        <is>
          <t>Dentro del alcance</t>
        </is>
      </c>
      <c r="X202" s="39" t="n"/>
      <c r="Y202" s="39" t="inlineStr">
        <is>
          <t>Sin recuento físico en el inventario de Avain</t>
        </is>
      </c>
      <c r="Z202" s="40" t="inlineStr">
        <is>
          <t>Sin recuento físico</t>
        </is>
      </c>
      <c r="AA202" s="39" t="n"/>
      <c r="AB202" s="39" t="n"/>
      <c r="AC202" s="39" t="n"/>
      <c r="AD202" s="39" t="n"/>
      <c r="AE202" s="39" t="n"/>
      <c r="AF202" s="39" t="n"/>
      <c r="AG202" s="39" t="n"/>
      <c r="AH202" s="51" t="n"/>
      <c r="AI202" s="51" t="n"/>
      <c r="AJ202" s="51" t="n"/>
      <c r="AK202" s="52" t="n">
        <v>165.252680890538</v>
      </c>
      <c r="AL202" s="52" t="n"/>
      <c r="AM202" s="52" t="n"/>
      <c r="AN202" s="39" t="n"/>
      <c r="AO202" s="39" t="inlineStr">
        <is>
          <t>El material ocupa 14 filas en la hoja 1060 NQN (lote/almacén). La cantidad SAP y la física de esta vista son el total del material.</t>
        </is>
      </c>
    </row>
    <row r="203">
      <c r="A203" s="5" t="inlineStr">
        <is>
          <t>1000011</t>
        </is>
      </c>
      <c r="B203" s="5" t="inlineStr">
        <is>
          <t>DINITRATO DE ISOSORBIDE 5 MG COMP SL</t>
        </is>
      </c>
      <c r="C203" s="5" t="inlineStr">
        <is>
          <t>16V</t>
        </is>
      </c>
      <c r="D203" s="5" t="inlineStr">
        <is>
          <t>033</t>
        </is>
      </c>
      <c r="E203" s="5" t="inlineStr">
        <is>
          <t>ZMED</t>
        </is>
      </c>
      <c r="F203" s="5" t="inlineStr">
        <is>
          <t>1060</t>
        </is>
      </c>
      <c r="G203" s="5" t="inlineStr">
        <is>
          <t>6021</t>
        </is>
      </c>
      <c r="H203" s="5" t="inlineStr">
        <is>
          <t>C/U</t>
        </is>
      </c>
      <c r="I203" s="6" t="n">
        <v>450</v>
      </c>
      <c r="J203" s="6" t="n">
        <v>0</v>
      </c>
      <c r="K203" s="5" t="inlineStr">
        <is>
          <t>ARS</t>
        </is>
      </c>
      <c r="L203" s="48" t="n">
        <v>0</v>
      </c>
      <c r="M203" s="48" t="n">
        <v>74363.71000000001</v>
      </c>
      <c r="O203" s="11">
        <f>M203/SUM($M$2:$M$2023)</f>
        <v/>
      </c>
      <c r="P203" s="49">
        <f>IFERROR(M203/I203,0)</f>
        <v/>
      </c>
      <c r="Q203" s="50" t="n"/>
      <c r="R203" s="8">
        <f>I203-Q203</f>
        <v/>
      </c>
      <c r="S203" s="49">
        <f>$AK203*R203</f>
        <v/>
      </c>
      <c r="U203" s="39" t="inlineStr">
        <is>
          <t>Stock SAP</t>
        </is>
      </c>
      <c r="V203" s="39" t="inlineStr">
        <is>
          <t>Medicamentos</t>
        </is>
      </c>
      <c r="W203" s="39" t="inlineStr">
        <is>
          <t>Dentro del alcance</t>
        </is>
      </c>
      <c r="X203" s="39" t="n"/>
      <c r="Y203" s="39" t="inlineStr">
        <is>
          <t>Sin recuento físico en el inventario de Avain</t>
        </is>
      </c>
      <c r="Z203" s="40" t="inlineStr">
        <is>
          <t>Sin recuento físico</t>
        </is>
      </c>
      <c r="AA203" s="39" t="n"/>
      <c r="AB203" s="39" t="n"/>
      <c r="AC203" s="39" t="n"/>
      <c r="AD203" s="39" t="n"/>
      <c r="AE203" s="39" t="n"/>
      <c r="AF203" s="39" t="n"/>
      <c r="AG203" s="39" t="n"/>
      <c r="AH203" s="51" t="n"/>
      <c r="AI203" s="51" t="n"/>
      <c r="AJ203" s="51" t="n"/>
      <c r="AK203" s="52" t="n">
        <v>165.252680890538</v>
      </c>
      <c r="AL203" s="52" t="n"/>
      <c r="AM203" s="52" t="n"/>
      <c r="AN203" s="39" t="n"/>
      <c r="AO203" s="39" t="inlineStr">
        <is>
          <t>El material ocupa 14 filas en la hoja 1060 NQN (lote/almacén). La cantidad SAP y la física de esta vista son el total del material.</t>
        </is>
      </c>
    </row>
    <row r="204">
      <c r="A204" s="5" t="inlineStr">
        <is>
          <t>1000066</t>
        </is>
      </c>
      <c r="B204" s="5" t="inlineStr">
        <is>
          <t>ENALAPRIL MALEATO 10MG COMPRIMIDO</t>
        </is>
      </c>
      <c r="C204" s="5" t="inlineStr">
        <is>
          <t>950</t>
        </is>
      </c>
      <c r="D204" s="5" t="inlineStr">
        <is>
          <t>033</t>
        </is>
      </c>
      <c r="E204" s="5" t="inlineStr">
        <is>
          <t>ZMED</t>
        </is>
      </c>
      <c r="F204" s="5" t="inlineStr">
        <is>
          <t>1060</t>
        </is>
      </c>
      <c r="G204" s="5" t="inlineStr">
        <is>
          <t>6021</t>
        </is>
      </c>
      <c r="H204" s="5" t="inlineStr">
        <is>
          <t>C/U</t>
        </is>
      </c>
      <c r="I204" s="6" t="n">
        <v>450</v>
      </c>
      <c r="J204" s="6" t="n">
        <v>0</v>
      </c>
      <c r="K204" s="5" t="inlineStr">
        <is>
          <t>ARS</t>
        </is>
      </c>
      <c r="L204" s="48" t="n">
        <v>0</v>
      </c>
      <c r="M204" s="48" t="n">
        <v>7327.38</v>
      </c>
      <c r="O204" s="11">
        <f>M204/SUM($M$2:$M$2023)</f>
        <v/>
      </c>
      <c r="P204" s="49">
        <f>IFERROR(M204/I204,0)</f>
        <v/>
      </c>
      <c r="Q204" s="50" t="n"/>
      <c r="R204" s="8">
        <f>I204-Q204</f>
        <v/>
      </c>
      <c r="S204" s="49">
        <f>$AK204*R204</f>
        <v/>
      </c>
      <c r="U204" s="39" t="inlineStr">
        <is>
          <t>Stock SAP</t>
        </is>
      </c>
      <c r="V204" s="39" t="inlineStr">
        <is>
          <t>Medicamentos</t>
        </is>
      </c>
      <c r="W204" s="39" t="inlineStr">
        <is>
          <t>Dentro del alcance</t>
        </is>
      </c>
      <c r="X204" s="42" t="inlineStr">
        <is>
          <t>Media</t>
        </is>
      </c>
      <c r="Y204" s="39" t="inlineStr">
        <is>
          <t>Homologado – confianza Media – pendiente de validación</t>
        </is>
      </c>
      <c r="Z204" s="38" t="inlineStr">
        <is>
          <t>Dar de baja en SAP</t>
        </is>
      </c>
      <c r="AA204" s="39" t="inlineStr">
        <is>
          <t>101</t>
        </is>
      </c>
      <c r="AB204" s="39" t="inlineStr">
        <is>
          <t>ENALAPRIL COMP</t>
        </is>
      </c>
      <c r="AC204" s="39" t="inlineStr">
        <is>
          <t>Cruce por nomenclatura SAP</t>
        </is>
      </c>
      <c r="AD204" s="39" t="inlineStr">
        <is>
          <t>Sí</t>
        </is>
      </c>
      <c r="AE204" s="39" t="inlineStr">
        <is>
          <t>1000066, 1000343</t>
        </is>
      </c>
      <c r="AF204" s="39" t="inlineStr">
        <is>
          <t>Sí</t>
        </is>
      </c>
      <c r="AG204" s="39" t="inlineStr">
        <is>
          <t>M04-003</t>
        </is>
      </c>
      <c r="AH204" s="51" t="n"/>
      <c r="AI204" s="51" t="n"/>
      <c r="AJ204" s="51" t="n"/>
      <c r="AK204" s="52" t="n">
        <v>16.2830661345496</v>
      </c>
      <c r="AL204" s="52" t="n"/>
      <c r="AM204" s="52" t="n"/>
      <c r="AN204" s="39" t="n"/>
      <c r="AO204" s="39" t="inlineStr">
        <is>
          <t>La cantidad física del material se imputó en la fila 28 (primera fila del material). Homologado al master M04-003, pero sus códigos SAP (1005140) no figuran en el stock SAP de este centro. Cruce por nomenclatura: una nomenclatura no informa dosis; similitud 0.78. El cruce SAP–Avain identificó 2 códigos SAP como posibles equivalentes del mismo ítem de Avain (1000066, 1000343). Se imputó al primero (lógica BUSCARV); requiere validación posterior. El material ocupa 17 filas en la hoja 1060 NQN (lote/almacén). La cantidad SAP y la física de esta vista son el total del material.</t>
        </is>
      </c>
    </row>
    <row r="205">
      <c r="A205" s="5" t="inlineStr">
        <is>
          <t>1000125</t>
        </is>
      </c>
      <c r="B205" s="5" t="inlineStr">
        <is>
          <t>DICLOFENAC 75 MG COMPRIMIDOS</t>
        </is>
      </c>
      <c r="C205" s="5" t="inlineStr">
        <is>
          <t>4X273</t>
        </is>
      </c>
      <c r="D205" s="5" t="inlineStr">
        <is>
          <t>033</t>
        </is>
      </c>
      <c r="E205" s="5" t="inlineStr">
        <is>
          <t>ZMED</t>
        </is>
      </c>
      <c r="F205" s="5" t="inlineStr">
        <is>
          <t>1060</t>
        </is>
      </c>
      <c r="G205" s="5" t="inlineStr">
        <is>
          <t>6021</t>
        </is>
      </c>
      <c r="H205" s="5" t="inlineStr">
        <is>
          <t>C/U</t>
        </is>
      </c>
      <c r="I205" s="6" t="n">
        <v>450</v>
      </c>
      <c r="J205" s="6" t="n">
        <v>0</v>
      </c>
      <c r="K205" s="5" t="inlineStr">
        <is>
          <t>ARS</t>
        </is>
      </c>
      <c r="L205" s="48" t="n">
        <v>0</v>
      </c>
      <c r="M205" s="48" t="n">
        <v>26553.51</v>
      </c>
      <c r="O205" s="11">
        <f>M205/SUM($M$2:$M$2023)</f>
        <v/>
      </c>
      <c r="P205" s="49">
        <f>IFERROR(M205/I205,0)</f>
        <v/>
      </c>
      <c r="Q205" s="50" t="n"/>
      <c r="R205" s="8">
        <f>I205-Q205</f>
        <v/>
      </c>
      <c r="S205" s="49">
        <f>$AK205*R205</f>
        <v/>
      </c>
      <c r="U205" s="39" t="inlineStr">
        <is>
          <t>Stock SAP</t>
        </is>
      </c>
      <c r="V205" s="39" t="inlineStr">
        <is>
          <t>Medicamentos</t>
        </is>
      </c>
      <c r="W205" s="39" t="inlineStr">
        <is>
          <t>Dentro del alcance</t>
        </is>
      </c>
      <c r="X205" s="37" t="inlineStr">
        <is>
          <t>Alta</t>
        </is>
      </c>
      <c r="Y205" s="39" t="inlineStr">
        <is>
          <t>Homologado – confianza Alta</t>
        </is>
      </c>
      <c r="Z205" s="38" t="inlineStr">
        <is>
          <t>Dar de baja en SAP</t>
        </is>
      </c>
      <c r="AA205" s="39" t="inlineStr">
        <is>
          <t>83</t>
        </is>
      </c>
      <c r="AB205" s="39" t="inlineStr">
        <is>
          <t>DICLOFENAC 75 COMP</t>
        </is>
      </c>
      <c r="AC205" s="39" t="inlineStr">
        <is>
          <t>Homologación por código Avain (master M01-002)</t>
        </is>
      </c>
      <c r="AD205" s="39" t="inlineStr">
        <is>
          <t>No</t>
        </is>
      </c>
      <c r="AE205" s="39" t="n"/>
      <c r="AF205" s="39" t="inlineStr">
        <is>
          <t>Sí</t>
        </is>
      </c>
      <c r="AG205" s="39" t="inlineStr">
        <is>
          <t>M01-002</t>
        </is>
      </c>
      <c r="AH205" s="51" t="n"/>
      <c r="AI205" s="51" t="n"/>
      <c r="AJ205" s="51" t="n"/>
      <c r="AK205" s="52" t="n">
        <v>59.00779899954525</v>
      </c>
      <c r="AL205" s="52" t="n"/>
      <c r="AM205" s="52" t="n"/>
      <c r="AN205" s="41" t="inlineStr">
        <is>
          <t>Valorización a validar: relación de cantidades 1,222 a 1 entre SAP y el recuento físico. Sugiere distinta unidad de medida (SAP por caja o envase y el recuento por unidad). La diferencia económica de esta fila no debe tomarse como definitiva.</t>
        </is>
      </c>
      <c r="AO205" s="39" t="inlineStr">
        <is>
          <t>La cantidad física del material se imputó en la fila 56 (primera fila del material). Homologación: confianza base Alta + confianza SAP Alta → Alta. El material ocupa 16 filas en la hoja 1060 NQN (lote/almacén). La cantidad SAP y la física de esta vista son el total del material.</t>
        </is>
      </c>
    </row>
    <row r="206">
      <c r="A206" s="5" t="inlineStr">
        <is>
          <t>1000125</t>
        </is>
      </c>
      <c r="B206" s="5" t="inlineStr">
        <is>
          <t>DICLOFENAC 75 MG COMPRIMIDOS</t>
        </is>
      </c>
      <c r="C206" s="5" t="inlineStr">
        <is>
          <t>AHRR</t>
        </is>
      </c>
      <c r="D206" s="5" t="inlineStr">
        <is>
          <t>033</t>
        </is>
      </c>
      <c r="E206" s="5" t="inlineStr">
        <is>
          <t>ZMED</t>
        </is>
      </c>
      <c r="F206" s="5" t="inlineStr">
        <is>
          <t>1060</t>
        </is>
      </c>
      <c r="G206" s="5" t="inlineStr">
        <is>
          <t>6021</t>
        </is>
      </c>
      <c r="H206" s="5" t="inlineStr">
        <is>
          <t>C/U</t>
        </is>
      </c>
      <c r="I206" s="6" t="n">
        <v>450</v>
      </c>
      <c r="J206" s="6" t="n">
        <v>0</v>
      </c>
      <c r="K206" s="5" t="inlineStr">
        <is>
          <t>ARS</t>
        </is>
      </c>
      <c r="L206" s="48" t="n">
        <v>0</v>
      </c>
      <c r="M206" s="48" t="n">
        <v>26553.51</v>
      </c>
      <c r="O206" s="11">
        <f>M206/SUM($M$2:$M$2023)</f>
        <v/>
      </c>
      <c r="P206" s="49">
        <f>IFERROR(M206/I206,0)</f>
        <v/>
      </c>
      <c r="Q206" s="50" t="n"/>
      <c r="R206" s="8">
        <f>I206-Q206</f>
        <v/>
      </c>
      <c r="S206" s="49">
        <f>$AK206*R206</f>
        <v/>
      </c>
      <c r="U206" s="39" t="inlineStr">
        <is>
          <t>Stock SAP</t>
        </is>
      </c>
      <c r="V206" s="39" t="inlineStr">
        <is>
          <t>Medicamentos</t>
        </is>
      </c>
      <c r="W206" s="39" t="inlineStr">
        <is>
          <t>Dentro del alcance</t>
        </is>
      </c>
      <c r="X206" s="37" t="inlineStr">
        <is>
          <t>Alta</t>
        </is>
      </c>
      <c r="Y206" s="39" t="inlineStr">
        <is>
          <t>Homologado – confianza Alta</t>
        </is>
      </c>
      <c r="Z206" s="38" t="inlineStr">
        <is>
          <t>Dar de baja en SAP</t>
        </is>
      </c>
      <c r="AA206" s="39" t="inlineStr">
        <is>
          <t>83</t>
        </is>
      </c>
      <c r="AB206" s="39" t="inlineStr">
        <is>
          <t>DICLOFENAC 75 COMP</t>
        </is>
      </c>
      <c r="AC206" s="39" t="inlineStr">
        <is>
          <t>Homologación por código Avain (master M01-002)</t>
        </is>
      </c>
      <c r="AD206" s="39" t="inlineStr">
        <is>
          <t>No</t>
        </is>
      </c>
      <c r="AE206" s="39" t="n"/>
      <c r="AF206" s="39" t="inlineStr">
        <is>
          <t>Sí</t>
        </is>
      </c>
      <c r="AG206" s="39" t="inlineStr">
        <is>
          <t>M01-002</t>
        </is>
      </c>
      <c r="AH206" s="51" t="n"/>
      <c r="AI206" s="51" t="n"/>
      <c r="AJ206" s="51" t="n"/>
      <c r="AK206" s="52" t="n">
        <v>59.00779899954525</v>
      </c>
      <c r="AL206" s="52" t="n"/>
      <c r="AM206" s="52" t="n"/>
      <c r="AN206" s="41" t="inlineStr">
        <is>
          <t>Valorización a validar: relación de cantidades 1,222 a 1 entre SAP y el recuento físico. Sugiere distinta unidad de medida (SAP por caja o envase y el recuento por unidad). La diferencia económica de esta fila no debe tomarse como definitiva.</t>
        </is>
      </c>
      <c r="AO206" s="39" t="inlineStr">
        <is>
          <t>La cantidad física del material se imputó en la fila 56 (primera fila del material). Homologación: confianza base Alta + confianza SAP Alta → Alta. El material ocupa 16 filas en la hoja 1060 NQN (lote/almacén). La cantidad SAP y la física de esta vista son el total del material.</t>
        </is>
      </c>
    </row>
    <row r="207">
      <c r="A207" s="5" t="inlineStr">
        <is>
          <t>1000133</t>
        </is>
      </c>
      <c r="B207" s="5" t="inlineStr">
        <is>
          <t>OMEPRAZOL DE 20MG COMPRIMIDOS</t>
        </is>
      </c>
      <c r="C207" s="5" t="inlineStr">
        <is>
          <t>358</t>
        </is>
      </c>
      <c r="D207" s="5" t="inlineStr">
        <is>
          <t>033</t>
        </is>
      </c>
      <c r="E207" s="5" t="inlineStr">
        <is>
          <t>ZMED</t>
        </is>
      </c>
      <c r="F207" s="5" t="inlineStr">
        <is>
          <t>1060</t>
        </is>
      </c>
      <c r="G207" s="5" t="inlineStr">
        <is>
          <t>6021</t>
        </is>
      </c>
      <c r="H207" s="5" t="inlineStr">
        <is>
          <t>C/U</t>
        </is>
      </c>
      <c r="I207" s="6" t="n">
        <v>450</v>
      </c>
      <c r="J207" s="6" t="n">
        <v>0</v>
      </c>
      <c r="K207" s="5" t="inlineStr">
        <is>
          <t>ARS</t>
        </is>
      </c>
      <c r="L207" s="48" t="n">
        <v>0</v>
      </c>
      <c r="M207" s="48" t="n">
        <v>11011.79</v>
      </c>
      <c r="O207" s="11">
        <f>M207/SUM($M$2:$M$2023)</f>
        <v/>
      </c>
      <c r="P207" s="49">
        <f>IFERROR(M207/I207,0)</f>
        <v/>
      </c>
      <c r="Q207" s="50" t="n"/>
      <c r="R207" s="8">
        <f>I207-Q207</f>
        <v/>
      </c>
      <c r="S207" s="49">
        <f>$AK207*R207</f>
        <v/>
      </c>
      <c r="U207" s="39" t="inlineStr">
        <is>
          <t>Stock SAP</t>
        </is>
      </c>
      <c r="V207" s="39" t="inlineStr">
        <is>
          <t>Medicamentos</t>
        </is>
      </c>
      <c r="W207" s="39" t="inlineStr">
        <is>
          <t>Dentro del alcance</t>
        </is>
      </c>
      <c r="X207" s="37" t="inlineStr">
        <is>
          <t>Alta</t>
        </is>
      </c>
      <c r="Y207" s="39" t="inlineStr">
        <is>
          <t>Homologado – confianza Alta</t>
        </is>
      </c>
      <c r="Z207" s="38" t="inlineStr">
        <is>
          <t>Dar de baja en SAP</t>
        </is>
      </c>
      <c r="AA207" s="39" t="inlineStr">
        <is>
          <t>170</t>
        </is>
      </c>
      <c r="AB207" s="39" t="inlineStr">
        <is>
          <t>OMEPRAZOL 20 MG COMP</t>
        </is>
      </c>
      <c r="AC207" s="39" t="inlineStr">
        <is>
          <t>Cruce por nomenclatura SAP</t>
        </is>
      </c>
      <c r="AD207" s="39" t="inlineStr">
        <is>
          <t>No</t>
        </is>
      </c>
      <c r="AE207" s="39" t="n"/>
      <c r="AF207" s="39" t="inlineStr">
        <is>
          <t>Sí</t>
        </is>
      </c>
      <c r="AG207" s="39" t="inlineStr">
        <is>
          <t>M08-006</t>
        </is>
      </c>
      <c r="AH207" s="51" t="n"/>
      <c r="AI207" s="51" t="n"/>
      <c r="AJ207" s="51" t="n"/>
      <c r="AK207" s="52" t="n">
        <v>24.47065300896287</v>
      </c>
      <c r="AL207" s="52" t="n"/>
      <c r="AM207" s="52" t="n"/>
      <c r="AN207" s="39" t="n"/>
      <c r="AO207" s="39" t="inlineStr">
        <is>
          <t>La cantidad física del material se imputó en la fila 167 (primera fila del material). Homologado al master M08-006, pero sus códigos SAP (1000524) no figuran en el stock SAP de este centro. Cruce por nomenclatura: dosis coincide; similitud 1.00. El material ocupa 8 filas en la hoja 1060 NQN (lote/almacén). La cantidad SAP y la física de esta vista son el total del material.</t>
        </is>
      </c>
    </row>
    <row r="208">
      <c r="A208" s="5" t="inlineStr">
        <is>
          <t>1000144</t>
        </is>
      </c>
      <c r="B208" s="5" t="inlineStr">
        <is>
          <t>LORATADINA 10 MG COMP</t>
        </is>
      </c>
      <c r="C208" s="5" t="inlineStr">
        <is>
          <t>10/450106</t>
        </is>
      </c>
      <c r="D208" s="5" t="inlineStr">
        <is>
          <t>033</t>
        </is>
      </c>
      <c r="E208" s="5" t="inlineStr">
        <is>
          <t>ZMED</t>
        </is>
      </c>
      <c r="F208" s="5" t="inlineStr">
        <is>
          <t>1060</t>
        </is>
      </c>
      <c r="G208" s="5" t="inlineStr">
        <is>
          <t>6021</t>
        </is>
      </c>
      <c r="H208" s="5" t="inlineStr">
        <is>
          <t>C/U</t>
        </is>
      </c>
      <c r="I208" s="6" t="n">
        <v>450</v>
      </c>
      <c r="J208" s="6" t="n">
        <v>0</v>
      </c>
      <c r="K208" s="5" t="inlineStr">
        <is>
          <t>ARS</t>
        </is>
      </c>
      <c r="L208" s="48" t="n">
        <v>0</v>
      </c>
      <c r="M208" s="48" t="n">
        <v>19996.83</v>
      </c>
      <c r="O208" s="11">
        <f>M208/SUM($M$2:$M$2023)</f>
        <v/>
      </c>
      <c r="P208" s="49">
        <f>IFERROR(M208/I208,0)</f>
        <v/>
      </c>
      <c r="Q208" s="50" t="n"/>
      <c r="R208" s="8">
        <f>I208-Q208</f>
        <v/>
      </c>
      <c r="S208" s="49">
        <f>$AK208*R208</f>
        <v/>
      </c>
      <c r="U208" s="39" t="inlineStr">
        <is>
          <t>Stock SAP</t>
        </is>
      </c>
      <c r="V208" s="39" t="inlineStr">
        <is>
          <t>Medicamentos</t>
        </is>
      </c>
      <c r="W208" s="39" t="inlineStr">
        <is>
          <t>Dentro del alcance</t>
        </is>
      </c>
      <c r="X208" s="37" t="inlineStr">
        <is>
          <t>Alta</t>
        </is>
      </c>
      <c r="Y208" s="39" t="inlineStr">
        <is>
          <t>Homologado – confianza Alta</t>
        </is>
      </c>
      <c r="Z208" s="38" t="inlineStr">
        <is>
          <t>Dar de baja en SAP</t>
        </is>
      </c>
      <c r="AA208" s="39" t="inlineStr">
        <is>
          <t>153</t>
        </is>
      </c>
      <c r="AB208" s="39" t="inlineStr">
        <is>
          <t>LORATADINA COMP</t>
        </is>
      </c>
      <c r="AC208" s="39" t="inlineStr">
        <is>
          <t>Cruce por nomenclatura SAP</t>
        </is>
      </c>
      <c r="AD208" s="39" t="inlineStr">
        <is>
          <t>No</t>
        </is>
      </c>
      <c r="AE208" s="39" t="n"/>
      <c r="AF208" s="39" t="inlineStr">
        <is>
          <t>Sí</t>
        </is>
      </c>
      <c r="AG208" s="39" t="n"/>
      <c r="AH208" s="51" t="n"/>
      <c r="AI208" s="51" t="n"/>
      <c r="AJ208" s="51" t="n"/>
      <c r="AK208" s="52" t="n">
        <v>44.43740480831708</v>
      </c>
      <c r="AL208" s="52" t="n"/>
      <c r="AM208" s="52" t="n"/>
      <c r="AN208" s="41" t="inlineStr">
        <is>
          <t>Valorización a validar: relación de cantidades 51 a 1 entre SAP y el recuento físico. Sugiere distinta unidad de medida (SAP por caja o envase y el recuento por unidad). La diferencia económica de esta fila no debe tomarse como definitiva.</t>
        </is>
      </c>
      <c r="AO208" s="39" t="inlineStr">
        <is>
          <t>La cantidad física del material se imputó en la fila 49 (primera fila del material). Cruce por nomenclatura: una nomenclatura no informa dosis; similitud 0.87. El material ocupa 20 filas en la hoja 1060 NQN (lote/almacén). La cantidad SAP y la física de esta vista son el total del material.</t>
        </is>
      </c>
    </row>
    <row r="209">
      <c r="A209" s="5" t="inlineStr">
        <is>
          <t>1000144</t>
        </is>
      </c>
      <c r="B209" s="5" t="inlineStr">
        <is>
          <t>LORATADINA 10 MG COMP</t>
        </is>
      </c>
      <c r="C209" s="5" t="inlineStr">
        <is>
          <t>95285</t>
        </is>
      </c>
      <c r="D209" s="5" t="inlineStr">
        <is>
          <t>033</t>
        </is>
      </c>
      <c r="E209" s="5" t="inlineStr">
        <is>
          <t>ZMED</t>
        </is>
      </c>
      <c r="F209" s="5" t="inlineStr">
        <is>
          <t>1060</t>
        </is>
      </c>
      <c r="G209" s="5" t="inlineStr">
        <is>
          <t>6021</t>
        </is>
      </c>
      <c r="H209" s="5" t="inlineStr">
        <is>
          <t>C/U</t>
        </is>
      </c>
      <c r="I209" s="6" t="n">
        <v>450</v>
      </c>
      <c r="J209" s="6" t="n">
        <v>0</v>
      </c>
      <c r="K209" s="5" t="inlineStr">
        <is>
          <t>ARS</t>
        </is>
      </c>
      <c r="L209" s="48" t="n">
        <v>0</v>
      </c>
      <c r="M209" s="48" t="n">
        <v>19996.83</v>
      </c>
      <c r="O209" s="11">
        <f>M209/SUM($M$2:$M$2023)</f>
        <v/>
      </c>
      <c r="P209" s="49">
        <f>IFERROR(M209/I209,0)</f>
        <v/>
      </c>
      <c r="Q209" s="50" t="n"/>
      <c r="R209" s="8">
        <f>I209-Q209</f>
        <v/>
      </c>
      <c r="S209" s="49">
        <f>$AK209*R209</f>
        <v/>
      </c>
      <c r="U209" s="39" t="inlineStr">
        <is>
          <t>Stock SAP</t>
        </is>
      </c>
      <c r="V209" s="39" t="inlineStr">
        <is>
          <t>Medicamentos</t>
        </is>
      </c>
      <c r="W209" s="39" t="inlineStr">
        <is>
          <t>Dentro del alcance</t>
        </is>
      </c>
      <c r="X209" s="37" t="inlineStr">
        <is>
          <t>Alta</t>
        </is>
      </c>
      <c r="Y209" s="39" t="inlineStr">
        <is>
          <t>Homologado – confianza Alta</t>
        </is>
      </c>
      <c r="Z209" s="38" t="inlineStr">
        <is>
          <t>Dar de baja en SAP</t>
        </is>
      </c>
      <c r="AA209" s="39" t="inlineStr">
        <is>
          <t>153</t>
        </is>
      </c>
      <c r="AB209" s="39" t="inlineStr">
        <is>
          <t>LORATADINA COMP</t>
        </is>
      </c>
      <c r="AC209" s="39" t="inlineStr">
        <is>
          <t>Cruce por nomenclatura SAP</t>
        </is>
      </c>
      <c r="AD209" s="39" t="inlineStr">
        <is>
          <t>No</t>
        </is>
      </c>
      <c r="AE209" s="39" t="n"/>
      <c r="AF209" s="39" t="inlineStr">
        <is>
          <t>Sí</t>
        </is>
      </c>
      <c r="AG209" s="39" t="n"/>
      <c r="AH209" s="51" t="n"/>
      <c r="AI209" s="51" t="n"/>
      <c r="AJ209" s="51" t="n"/>
      <c r="AK209" s="52" t="n">
        <v>44.43740480831708</v>
      </c>
      <c r="AL209" s="52" t="n"/>
      <c r="AM209" s="52" t="n"/>
      <c r="AN209" s="41" t="inlineStr">
        <is>
          <t>Valorización a validar: relación de cantidades 51 a 1 entre SAP y el recuento físico. Sugiere distinta unidad de medida (SAP por caja o envase y el recuento por unidad). La diferencia económica de esta fila no debe tomarse como definitiva.</t>
        </is>
      </c>
      <c r="AO209" s="39" t="inlineStr">
        <is>
          <t>La cantidad física del material se imputó en la fila 49 (primera fila del material). Cruce por nomenclatura: una nomenclatura no informa dosis; similitud 0.87. El material ocupa 20 filas en la hoja 1060 NQN (lote/almacén). La cantidad SAP y la física de esta vista son el total del material.</t>
        </is>
      </c>
    </row>
    <row r="210">
      <c r="A210" s="5" t="inlineStr">
        <is>
          <t>1000164</t>
        </is>
      </c>
      <c r="B210" s="5" t="inlineStr">
        <is>
          <t>ATENOLOL 100 MG COMPRIMIDO</t>
        </is>
      </c>
      <c r="C210" s="5" t="inlineStr">
        <is>
          <t>K1801</t>
        </is>
      </c>
      <c r="D210" s="5" t="inlineStr">
        <is>
          <t>033</t>
        </is>
      </c>
      <c r="E210" s="5" t="inlineStr">
        <is>
          <t>ZMED</t>
        </is>
      </c>
      <c r="F210" s="5" t="inlineStr">
        <is>
          <t>1060</t>
        </is>
      </c>
      <c r="G210" s="5" t="inlineStr">
        <is>
          <t>6021</t>
        </is>
      </c>
      <c r="H210" s="5" t="inlineStr">
        <is>
          <t>C/U</t>
        </is>
      </c>
      <c r="I210" s="6" t="n">
        <v>450</v>
      </c>
      <c r="J210" s="6" t="n">
        <v>0</v>
      </c>
      <c r="K210" s="5" t="inlineStr">
        <is>
          <t>ARS</t>
        </is>
      </c>
      <c r="L210" s="48" t="n">
        <v>0</v>
      </c>
      <c r="M210" s="48" t="n">
        <v>112646.69</v>
      </c>
      <c r="O210" s="11">
        <f>M210/SUM($M$2:$M$2023)</f>
        <v/>
      </c>
      <c r="P210" s="49">
        <f>IFERROR(M210/I210,0)</f>
        <v/>
      </c>
      <c r="Q210" s="50" t="n"/>
      <c r="R210" s="8">
        <f>I210-Q210</f>
        <v/>
      </c>
      <c r="S210" s="49">
        <f>$AK210*R210</f>
        <v/>
      </c>
      <c r="U210" s="39" t="inlineStr">
        <is>
          <t>Stock SAP</t>
        </is>
      </c>
      <c r="V210" s="39" t="inlineStr">
        <is>
          <t>Medicamentos</t>
        </is>
      </c>
      <c r="W210" s="39" t="inlineStr">
        <is>
          <t>Dentro del alcance</t>
        </is>
      </c>
      <c r="X210" s="37" t="inlineStr">
        <is>
          <t>Alta</t>
        </is>
      </c>
      <c r="Y210" s="39" t="inlineStr">
        <is>
          <t>Homologado – confianza Alta</t>
        </is>
      </c>
      <c r="Z210" s="38" t="inlineStr">
        <is>
          <t>Dar de baja en SAP</t>
        </is>
      </c>
      <c r="AA210" s="39" t="inlineStr">
        <is>
          <t>399</t>
        </is>
      </c>
      <c r="AB210" s="39" t="inlineStr">
        <is>
          <t>ATENOLOL 100 MG COMPRIMIDOS</t>
        </is>
      </c>
      <c r="AC210" s="39" t="inlineStr">
        <is>
          <t>Cruce por nomenclatura SAP</t>
        </is>
      </c>
      <c r="AD210" s="39" t="inlineStr">
        <is>
          <t>No</t>
        </is>
      </c>
      <c r="AE210" s="39" t="n"/>
      <c r="AF210" s="39" t="inlineStr">
        <is>
          <t>No</t>
        </is>
      </c>
      <c r="AG210" s="39" t="n"/>
      <c r="AH210" s="51" t="n"/>
      <c r="AI210" s="51" t="n"/>
      <c r="AJ210" s="51" t="n"/>
      <c r="AK210" s="52" t="n">
        <v>250.3259807073954</v>
      </c>
      <c r="AL210" s="52" t="n"/>
      <c r="AM210" s="52" t="n"/>
      <c r="AN210" s="41" t="inlineStr">
        <is>
          <t>Valorización a validar: relación de cantidades 67 a 1 entre SAP y el recuento físico. Sugiere distinta unidad de medida (SAP por caja o envase y el recuento por unidad). La diferencia económica de esta fila no debe tomarse como definitiva.</t>
        </is>
      </c>
      <c r="AO210" s="39" t="inlineStr">
        <is>
          <t>La cantidad física del material se imputó en la fila 198 (primera fila del material). Cruce por nomenclatura: dosis coincide; similitud 1.00. El material ocupa 10 filas en la hoja 1060 NQN (lote/almacén). La cantidad SAP y la física de esta vista son el total del material.</t>
        </is>
      </c>
    </row>
    <row r="211">
      <c r="A211" s="5" t="inlineStr">
        <is>
          <t>2000021</t>
        </is>
      </c>
      <c r="B211" s="5" t="inlineStr">
        <is>
          <t>GUANTES ESTERILES Nº 7.5 POR PAR</t>
        </is>
      </c>
      <c r="C211" s="5" t="n"/>
      <c r="D211" s="5" t="inlineStr">
        <is>
          <t>033</t>
        </is>
      </c>
      <c r="E211" s="5" t="inlineStr">
        <is>
          <t>ZDES</t>
        </is>
      </c>
      <c r="F211" s="5" t="inlineStr">
        <is>
          <t>1060</t>
        </is>
      </c>
      <c r="G211" s="5" t="inlineStr">
        <is>
          <t>6022</t>
        </is>
      </c>
      <c r="H211" s="5" t="inlineStr">
        <is>
          <t>C/U</t>
        </is>
      </c>
      <c r="I211" s="6" t="n">
        <v>450</v>
      </c>
      <c r="J211" s="6" t="n">
        <v>0</v>
      </c>
      <c r="K211" s="5" t="inlineStr">
        <is>
          <t>ARS</t>
        </is>
      </c>
      <c r="L211" s="48" t="n">
        <v>0</v>
      </c>
      <c r="M211" s="48" t="n">
        <v>157160.98</v>
      </c>
      <c r="O211" s="11">
        <f>M211/SUM($M$2:$M$2023)</f>
        <v/>
      </c>
      <c r="P211" s="49">
        <f>IFERROR(M211/I211,0)</f>
        <v/>
      </c>
      <c r="Q211" s="50" t="n">
        <v>94</v>
      </c>
      <c r="R211" s="8">
        <f>I211-Q211</f>
        <v/>
      </c>
      <c r="S211" s="49">
        <f>$AK211*R211</f>
        <v/>
      </c>
      <c r="U211" s="39" t="inlineStr">
        <is>
          <t>Stock SAP</t>
        </is>
      </c>
      <c r="V211" s="39" t="inlineStr">
        <is>
          <t>Descartables</t>
        </is>
      </c>
      <c r="W211" s="39" t="inlineStr">
        <is>
          <t>Dentro del alcance</t>
        </is>
      </c>
      <c r="X211" s="37" t="inlineStr">
        <is>
          <t>Alta</t>
        </is>
      </c>
      <c r="Y211" s="39" t="inlineStr">
        <is>
          <t>Homologado – confianza Alta</t>
        </is>
      </c>
      <c r="Z211" s="38" t="inlineStr">
        <is>
          <t>Dar de baja en SAP</t>
        </is>
      </c>
      <c r="AA211" s="39" t="inlineStr">
        <is>
          <t>276</t>
        </is>
      </c>
      <c r="AB211" s="39" t="inlineStr">
        <is>
          <t>Guantes Esteriles N° 7,5</t>
        </is>
      </c>
      <c r="AC211" s="39" t="inlineStr">
        <is>
          <t>Homologación por código Avain (master D-153)</t>
        </is>
      </c>
      <c r="AD211" s="39" t="inlineStr">
        <is>
          <t>No</t>
        </is>
      </c>
      <c r="AE211" s="39" t="n"/>
      <c r="AF211" s="39" t="inlineStr">
        <is>
          <t>Sí</t>
        </is>
      </c>
      <c r="AG211" s="39" t="inlineStr">
        <is>
          <t>D-153</t>
        </is>
      </c>
      <c r="AH211" s="51" t="n">
        <v>500</v>
      </c>
      <c r="AI211" s="51">
        <f>Q211</f>
        <v/>
      </c>
      <c r="AJ211" s="51">
        <f>$AH211-$AI211</f>
        <v/>
      </c>
      <c r="AK211" s="52" t="n">
        <v>349.24662</v>
      </c>
      <c r="AL211" s="52">
        <f>$AJ211*$AK211</f>
        <v/>
      </c>
      <c r="AM211" s="52">
        <f>$AI211*$AK211</f>
        <v/>
      </c>
      <c r="AN211" s="39" t="n"/>
      <c r="AO211" s="39" t="inlineStr">
        <is>
          <t>Homologación: confianza base Alta + confianza SAP Alta → Alta. El material ocupa 2 filas en la hoja 1060 NQN (lote/almacén). La cantidad SAP y la física de esta vista son el total del material.</t>
        </is>
      </c>
    </row>
    <row r="212">
      <c r="A212" s="5" t="inlineStr">
        <is>
          <t>2000080</t>
        </is>
      </c>
      <c r="B212" s="5" t="inlineStr">
        <is>
          <t>VENDA TIPO CAMBRIC X 5 CM</t>
        </is>
      </c>
      <c r="C212" s="5" t="n"/>
      <c r="D212" s="5" t="inlineStr">
        <is>
          <t>033</t>
        </is>
      </c>
      <c r="E212" s="5" t="inlineStr">
        <is>
          <t>ZDES</t>
        </is>
      </c>
      <c r="F212" s="5" t="inlineStr">
        <is>
          <t>1060</t>
        </is>
      </c>
      <c r="G212" s="5" t="inlineStr">
        <is>
          <t>6022</t>
        </is>
      </c>
      <c r="H212" s="5" t="inlineStr">
        <is>
          <t>C/U</t>
        </is>
      </c>
      <c r="I212" s="6" t="n">
        <v>430</v>
      </c>
      <c r="J212" s="6" t="n">
        <v>0</v>
      </c>
      <c r="K212" s="5" t="inlineStr">
        <is>
          <t>ARS</t>
        </is>
      </c>
      <c r="L212" s="48" t="n">
        <v>0</v>
      </c>
      <c r="M212" s="48" t="n">
        <v>36650.95</v>
      </c>
      <c r="O212" s="11">
        <f>M212/SUM($M$2:$M$2023)</f>
        <v/>
      </c>
      <c r="P212" s="49">
        <f>IFERROR(M212/I212,0)</f>
        <v/>
      </c>
      <c r="Q212" s="50" t="n">
        <v>40</v>
      </c>
      <c r="R212" s="8">
        <f>I212-Q212</f>
        <v/>
      </c>
      <c r="S212" s="49">
        <f>$AK212*R212</f>
        <v/>
      </c>
      <c r="U212" s="39" t="inlineStr">
        <is>
          <t>Stock SAP</t>
        </is>
      </c>
      <c r="V212" s="39" t="inlineStr">
        <is>
          <t>Descartables</t>
        </is>
      </c>
      <c r="W212" s="39" t="inlineStr">
        <is>
          <t>Dentro del alcance</t>
        </is>
      </c>
      <c r="X212" s="42" t="inlineStr">
        <is>
          <t>Media</t>
        </is>
      </c>
      <c r="Y212" s="39" t="inlineStr">
        <is>
          <t>Homologado – confianza Media – pendiente de validación</t>
        </is>
      </c>
      <c r="Z212" s="38" t="inlineStr">
        <is>
          <t>Dar de baja en SAP</t>
        </is>
      </c>
      <c r="AA212" s="39" t="inlineStr">
        <is>
          <t>334</t>
        </is>
      </c>
      <c r="AB212" s="39" t="inlineStr">
        <is>
          <t>VENDA CAMBRIC 5CM</t>
        </is>
      </c>
      <c r="AC212" s="39" t="inlineStr">
        <is>
          <t>Homologación por código Avain (master D-143)</t>
        </is>
      </c>
      <c r="AD212" s="39" t="inlineStr">
        <is>
          <t>Sí</t>
        </is>
      </c>
      <c r="AE212" s="39" t="inlineStr">
        <is>
          <t>2000080, 2000314</t>
        </is>
      </c>
      <c r="AF212" s="39" t="inlineStr">
        <is>
          <t>Sí</t>
        </is>
      </c>
      <c r="AG212" s="39" t="inlineStr">
        <is>
          <t>D-143</t>
        </is>
      </c>
      <c r="AH212" s="51" t="n">
        <v>530</v>
      </c>
      <c r="AI212" s="51">
        <f>Q212</f>
        <v/>
      </c>
      <c r="AJ212" s="51">
        <f>$AH212-$AI212</f>
        <v/>
      </c>
      <c r="AK212" s="52" t="n">
        <v>85.23477358490565</v>
      </c>
      <c r="AL212" s="52">
        <f>$AJ212*$AK212</f>
        <v/>
      </c>
      <c r="AM212" s="52">
        <f>$AI212*$AK212</f>
        <v/>
      </c>
      <c r="AN212" s="39" t="n"/>
      <c r="AO212" s="39" t="inlineStr">
        <is>
          <t>Homologación: confianza base Media + confianza SAP Alta → Media. El cruce SAP–Avain identificó 2 códigos SAP como posibles equivalentes del mismo ítem de Avain (2000080, 2000314). Se imputó al primero (lógica BUSCARV); requiere validación posterior. El material ocupa 3 filas en la hoja 1060 NQN (lote/almacén). La cantidad SAP y la física de esta vista son el total del material.</t>
        </is>
      </c>
    </row>
    <row r="213">
      <c r="A213" s="5" t="inlineStr">
        <is>
          <t>1000066</t>
        </is>
      </c>
      <c r="B213" s="5" t="inlineStr">
        <is>
          <t>ENALAPRIL MALEATO 10MG COMPRIMIDO</t>
        </is>
      </c>
      <c r="C213" s="5" t="inlineStr">
        <is>
          <t>121824</t>
        </is>
      </c>
      <c r="D213" s="5" t="inlineStr">
        <is>
          <t>033</t>
        </is>
      </c>
      <c r="E213" s="5" t="inlineStr">
        <is>
          <t>ZMED</t>
        </is>
      </c>
      <c r="F213" s="5" t="inlineStr">
        <is>
          <t>1060</t>
        </is>
      </c>
      <c r="G213" s="5" t="inlineStr">
        <is>
          <t>6021</t>
        </is>
      </c>
      <c r="H213" s="5" t="inlineStr">
        <is>
          <t>C/U</t>
        </is>
      </c>
      <c r="I213" s="6" t="n">
        <v>420</v>
      </c>
      <c r="J213" s="6" t="n">
        <v>0</v>
      </c>
      <c r="K213" s="5" t="inlineStr">
        <is>
          <t>ARS</t>
        </is>
      </c>
      <c r="L213" s="48" t="n">
        <v>0</v>
      </c>
      <c r="M213" s="48" t="n">
        <v>6838.89</v>
      </c>
      <c r="O213" s="11">
        <f>M213/SUM($M$2:$M$2023)</f>
        <v/>
      </c>
      <c r="P213" s="49">
        <f>IFERROR(M213/I213,0)</f>
        <v/>
      </c>
      <c r="Q213" s="50" t="n"/>
      <c r="R213" s="8">
        <f>I213-Q213</f>
        <v/>
      </c>
      <c r="S213" s="49">
        <f>$AK213*R213</f>
        <v/>
      </c>
      <c r="U213" s="39" t="inlineStr">
        <is>
          <t>Stock SAP</t>
        </is>
      </c>
      <c r="V213" s="39" t="inlineStr">
        <is>
          <t>Medicamentos</t>
        </is>
      </c>
      <c r="W213" s="39" t="inlineStr">
        <is>
          <t>Dentro del alcance</t>
        </is>
      </c>
      <c r="X213" s="42" t="inlineStr">
        <is>
          <t>Media</t>
        </is>
      </c>
      <c r="Y213" s="39" t="inlineStr">
        <is>
          <t>Homologado – confianza Media – pendiente de validación</t>
        </is>
      </c>
      <c r="Z213" s="38" t="inlineStr">
        <is>
          <t>Dar de baja en SAP</t>
        </is>
      </c>
      <c r="AA213" s="39" t="inlineStr">
        <is>
          <t>101</t>
        </is>
      </c>
      <c r="AB213" s="39" t="inlineStr">
        <is>
          <t>ENALAPRIL COMP</t>
        </is>
      </c>
      <c r="AC213" s="39" t="inlineStr">
        <is>
          <t>Cruce por nomenclatura SAP</t>
        </is>
      </c>
      <c r="AD213" s="39" t="inlineStr">
        <is>
          <t>Sí</t>
        </is>
      </c>
      <c r="AE213" s="39" t="inlineStr">
        <is>
          <t>1000066, 1000343</t>
        </is>
      </c>
      <c r="AF213" s="39" t="inlineStr">
        <is>
          <t>Sí</t>
        </is>
      </c>
      <c r="AG213" s="39" t="inlineStr">
        <is>
          <t>M04-003</t>
        </is>
      </c>
      <c r="AH213" s="51" t="n"/>
      <c r="AI213" s="51" t="n"/>
      <c r="AJ213" s="51" t="n"/>
      <c r="AK213" s="52" t="n">
        <v>16.2830661345496</v>
      </c>
      <c r="AL213" s="52" t="n"/>
      <c r="AM213" s="52" t="n"/>
      <c r="AN213" s="39" t="n"/>
      <c r="AO213" s="39" t="inlineStr">
        <is>
          <t>La cantidad física del material se imputó en la fila 28 (primera fila del material). Homologado al master M04-003, pero sus códigos SAP (1005140) no figuran en el stock SAP de este centro. Cruce por nomenclatura: una nomenclatura no informa dosis; similitud 0.78. El cruce SAP–Avain identificó 2 códigos SAP como posibles equivalentes del mismo ítem de Avain (1000066, 1000343). Se imputó al primero (lógica BUSCARV); requiere validación posterior. El material ocupa 17 filas en la hoja 1060 NQN (lote/almacén). La cantidad SAP y la física de esta vista son el total del material.</t>
        </is>
      </c>
    </row>
    <row r="214">
      <c r="A214" s="5" t="inlineStr">
        <is>
          <t>1000143</t>
        </is>
      </c>
      <c r="B214" s="5" t="inlineStr">
        <is>
          <t>BUTIL BROMURO DE HIOSCINA COMPRIMIDO</t>
        </is>
      </c>
      <c r="C214" s="5" t="inlineStr">
        <is>
          <t>ARWW87</t>
        </is>
      </c>
      <c r="D214" s="5" t="inlineStr">
        <is>
          <t>033</t>
        </is>
      </c>
      <c r="E214" s="5" t="inlineStr">
        <is>
          <t>ZMED</t>
        </is>
      </c>
      <c r="F214" s="5" t="inlineStr">
        <is>
          <t>1060</t>
        </is>
      </c>
      <c r="G214" s="5" t="inlineStr">
        <is>
          <t>6021</t>
        </is>
      </c>
      <c r="H214" s="5" t="inlineStr">
        <is>
          <t>C/U</t>
        </is>
      </c>
      <c r="I214" s="6" t="n">
        <v>420</v>
      </c>
      <c r="J214" s="6" t="n">
        <v>0</v>
      </c>
      <c r="K214" s="5" t="inlineStr">
        <is>
          <t>ARS</t>
        </is>
      </c>
      <c r="L214" s="48" t="n">
        <v>0</v>
      </c>
      <c r="M214" s="48" t="n">
        <v>7054.79</v>
      </c>
      <c r="O214" s="11">
        <f>M214/SUM($M$2:$M$2023)</f>
        <v/>
      </c>
      <c r="P214" s="49">
        <f>IFERROR(M214/I214,0)</f>
        <v/>
      </c>
      <c r="Q214" s="50" t="n">
        <v>380</v>
      </c>
      <c r="R214" s="8">
        <f>I214-Q214</f>
        <v/>
      </c>
      <c r="S214" s="49">
        <f>$AK214*R214</f>
        <v/>
      </c>
      <c r="U214" s="39" t="inlineStr">
        <is>
          <t>Stock SAP</t>
        </is>
      </c>
      <c r="V214" s="39" t="inlineStr">
        <is>
          <t>Medicamentos</t>
        </is>
      </c>
      <c r="W214" s="39" t="inlineStr">
        <is>
          <t>Dentro del alcance</t>
        </is>
      </c>
      <c r="X214" s="38" t="inlineStr">
        <is>
          <t>Baja</t>
        </is>
      </c>
      <c r="Y214" s="39" t="inlineStr">
        <is>
          <t>Homologado – confianza Baja – pendiente de validación</t>
        </is>
      </c>
      <c r="Z214" s="38" t="inlineStr">
        <is>
          <t>Dar de baja en SAP</t>
        </is>
      </c>
      <c r="AA214" s="39" t="inlineStr">
        <is>
          <t>319</t>
        </is>
      </c>
      <c r="AB214" s="39" t="inlineStr">
        <is>
          <t>HIOSCINA SIMPLE COMP</t>
        </is>
      </c>
      <c r="AC214" s="39" t="inlineStr">
        <is>
          <t>Cruce por nomenclatura SAP</t>
        </is>
      </c>
      <c r="AD214" s="39" t="inlineStr">
        <is>
          <t>No</t>
        </is>
      </c>
      <c r="AE214" s="39" t="n"/>
      <c r="AF214" s="39" t="inlineStr">
        <is>
          <t>No</t>
        </is>
      </c>
      <c r="AG214" s="39" t="n"/>
      <c r="AH214" s="51" t="n">
        <v>810</v>
      </c>
      <c r="AI214" s="51">
        <f>Q214</f>
        <v/>
      </c>
      <c r="AJ214" s="51">
        <f>$AH214-$AI214</f>
        <v/>
      </c>
      <c r="AK214" s="52" t="n">
        <v>16.79712345679012</v>
      </c>
      <c r="AL214" s="52">
        <f>$AJ214*$AK214</f>
        <v/>
      </c>
      <c r="AM214" s="52">
        <f>$AI214*$AK214</f>
        <v/>
      </c>
      <c r="AN214" s="39" t="n"/>
      <c r="AO214" s="39" t="inlineStr">
        <is>
          <t>Cruce por nomenclatura: similitud 0.54. El material ocupa 5 filas en la hoja 1060 NQN (lote/almacén). La cantidad SAP y la física de esta vista son el total del material.</t>
        </is>
      </c>
    </row>
    <row r="215">
      <c r="A215" s="5" t="inlineStr">
        <is>
          <t>1000002</t>
        </is>
      </c>
      <c r="B215" s="5" t="inlineStr">
        <is>
          <t>ADRENALINA 1MG AMPOLLA DE 1 ML INYEC</t>
        </is>
      </c>
      <c r="C215" s="5" t="inlineStr">
        <is>
          <t>1</t>
        </is>
      </c>
      <c r="D215" s="5" t="inlineStr">
        <is>
          <t>033</t>
        </is>
      </c>
      <c r="E215" s="5" t="inlineStr">
        <is>
          <t>ZMED</t>
        </is>
      </c>
      <c r="F215" s="5" t="inlineStr">
        <is>
          <t>1060</t>
        </is>
      </c>
      <c r="G215" s="5" t="inlineStr">
        <is>
          <t>6021</t>
        </is>
      </c>
      <c r="H215" s="5" t="inlineStr">
        <is>
          <t>C/U</t>
        </is>
      </c>
      <c r="I215" s="6" t="n">
        <v>405</v>
      </c>
      <c r="J215" s="6" t="n">
        <v>0</v>
      </c>
      <c r="K215" s="5" t="inlineStr">
        <is>
          <t>ARS</t>
        </is>
      </c>
      <c r="L215" s="48" t="n">
        <v>0</v>
      </c>
      <c r="M215" s="48" t="n">
        <v>116379.17</v>
      </c>
      <c r="O215" s="11">
        <f>M215/SUM($M$2:$M$2023)</f>
        <v/>
      </c>
      <c r="P215" s="49">
        <f>IFERROR(M215/I215,0)</f>
        <v/>
      </c>
      <c r="Q215" s="50" t="n"/>
      <c r="R215" s="8">
        <f>I215-Q215</f>
        <v/>
      </c>
      <c r="S215" s="49">
        <f>$AK215*R215</f>
        <v/>
      </c>
      <c r="U215" s="39" t="inlineStr">
        <is>
          <t>Stock SAP</t>
        </is>
      </c>
      <c r="V215" s="39" t="inlineStr">
        <is>
          <t>Medicamentos</t>
        </is>
      </c>
      <c r="W215" s="39" t="inlineStr">
        <is>
          <t>Dentro del alcance</t>
        </is>
      </c>
      <c r="X215" s="38" t="inlineStr">
        <is>
          <t>Baja</t>
        </is>
      </c>
      <c r="Y215" s="39" t="inlineStr">
        <is>
          <t>Homologado – confianza Baja – pendiente de validación</t>
        </is>
      </c>
      <c r="Z215" s="38" t="inlineStr">
        <is>
          <t>Dar de baja en SAP</t>
        </is>
      </c>
      <c r="AA215" s="39" t="inlineStr">
        <is>
          <t>MED-006; 2</t>
        </is>
      </c>
      <c r="AB215" s="39" t="inlineStr">
        <is>
          <t>Adrenalina 1mg/mL; ADRENALINA INY</t>
        </is>
      </c>
      <c r="AC215" s="39" t="inlineStr">
        <is>
          <t>Cruce por nomenclatura SAP; Homologación por código Avain (master M03-001)</t>
        </is>
      </c>
      <c r="AD215" s="39" t="inlineStr">
        <is>
          <t>No</t>
        </is>
      </c>
      <c r="AE215" s="39" t="n"/>
      <c r="AF215" s="39" t="inlineStr">
        <is>
          <t>Sí</t>
        </is>
      </c>
      <c r="AG215" s="39" t="inlineStr">
        <is>
          <t>M03-001</t>
        </is>
      </c>
      <c r="AH215" s="51" t="n"/>
      <c r="AI215" s="51" t="n"/>
      <c r="AJ215" s="51" t="n"/>
      <c r="AK215" s="52" t="n">
        <v>287.3559699355764</v>
      </c>
      <c r="AL215" s="52" t="n"/>
      <c r="AM215" s="52" t="n"/>
      <c r="AN215" s="39" t="n"/>
      <c r="AO215"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216">
      <c r="A216" s="5" t="inlineStr">
        <is>
          <t>1000002</t>
        </is>
      </c>
      <c r="B216" s="5" t="inlineStr">
        <is>
          <t>ADRENALINA 1MG AMPOLLA DE 1 ML INYEC</t>
        </is>
      </c>
      <c r="C216" s="5" t="inlineStr">
        <is>
          <t>087003</t>
        </is>
      </c>
      <c r="D216" s="5" t="inlineStr">
        <is>
          <t>033</t>
        </is>
      </c>
      <c r="E216" s="5" t="inlineStr">
        <is>
          <t>ZMED</t>
        </is>
      </c>
      <c r="F216" s="5" t="inlineStr">
        <is>
          <t>1060</t>
        </is>
      </c>
      <c r="G216" s="5" t="inlineStr">
        <is>
          <t>6021</t>
        </is>
      </c>
      <c r="H216" s="5" t="inlineStr">
        <is>
          <t>C/U</t>
        </is>
      </c>
      <c r="I216" s="6" t="n">
        <v>400</v>
      </c>
      <c r="J216" s="6" t="n">
        <v>0</v>
      </c>
      <c r="K216" s="5" t="inlineStr">
        <is>
          <t>ARS</t>
        </is>
      </c>
      <c r="L216" s="48" t="n">
        <v>0</v>
      </c>
      <c r="M216" s="48" t="n">
        <v>114942.39</v>
      </c>
      <c r="O216" s="11">
        <f>M216/SUM($M$2:$M$2023)</f>
        <v/>
      </c>
      <c r="P216" s="49">
        <f>IFERROR(M216/I216,0)</f>
        <v/>
      </c>
      <c r="Q216" s="50" t="n"/>
      <c r="R216" s="8">
        <f>I216-Q216</f>
        <v/>
      </c>
      <c r="S216" s="49">
        <f>$AK216*R216</f>
        <v/>
      </c>
      <c r="U216" s="39" t="inlineStr">
        <is>
          <t>Stock SAP</t>
        </is>
      </c>
      <c r="V216" s="39" t="inlineStr">
        <is>
          <t>Medicamentos</t>
        </is>
      </c>
      <c r="W216" s="39" t="inlineStr">
        <is>
          <t>Dentro del alcance</t>
        </is>
      </c>
      <c r="X216" s="38" t="inlineStr">
        <is>
          <t>Baja</t>
        </is>
      </c>
      <c r="Y216" s="39" t="inlineStr">
        <is>
          <t>Homologado – confianza Baja – pendiente de validación</t>
        </is>
      </c>
      <c r="Z216" s="38" t="inlineStr">
        <is>
          <t>Dar de baja en SAP</t>
        </is>
      </c>
      <c r="AA216" s="39" t="inlineStr">
        <is>
          <t>MED-006; 2</t>
        </is>
      </c>
      <c r="AB216" s="39" t="inlineStr">
        <is>
          <t>Adrenalina 1mg/mL; ADRENALINA INY</t>
        </is>
      </c>
      <c r="AC216" s="39" t="inlineStr">
        <is>
          <t>Cruce por nomenclatura SAP; Homologación por código Avain (master M03-001)</t>
        </is>
      </c>
      <c r="AD216" s="39" t="inlineStr">
        <is>
          <t>No</t>
        </is>
      </c>
      <c r="AE216" s="39" t="n"/>
      <c r="AF216" s="39" t="inlineStr">
        <is>
          <t>Sí</t>
        </is>
      </c>
      <c r="AG216" s="39" t="inlineStr">
        <is>
          <t>M03-001</t>
        </is>
      </c>
      <c r="AH216" s="51" t="n"/>
      <c r="AI216" s="51" t="n"/>
      <c r="AJ216" s="51" t="n"/>
      <c r="AK216" s="52" t="n">
        <v>287.3559699355764</v>
      </c>
      <c r="AL216" s="52" t="n"/>
      <c r="AM216" s="52" t="n"/>
      <c r="AN216" s="39" t="n"/>
      <c r="AO216"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217">
      <c r="A217" s="5" t="inlineStr">
        <is>
          <t>1000002</t>
        </is>
      </c>
      <c r="B217" s="5" t="inlineStr">
        <is>
          <t>ADRENALINA 1MG AMPOLLA DE 1 ML INYEC</t>
        </is>
      </c>
      <c r="C217" s="5" t="inlineStr">
        <is>
          <t>095-782</t>
        </is>
      </c>
      <c r="D217" s="5" t="inlineStr">
        <is>
          <t>033</t>
        </is>
      </c>
      <c r="E217" s="5" t="inlineStr">
        <is>
          <t>ZMED</t>
        </is>
      </c>
      <c r="F217" s="5" t="inlineStr">
        <is>
          <t>1060</t>
        </is>
      </c>
      <c r="G217" s="5" t="inlineStr">
        <is>
          <t>6021</t>
        </is>
      </c>
      <c r="H217" s="5" t="inlineStr">
        <is>
          <t>C/U</t>
        </is>
      </c>
      <c r="I217" s="6" t="n">
        <v>400</v>
      </c>
      <c r="J217" s="6" t="n">
        <v>0</v>
      </c>
      <c r="K217" s="5" t="inlineStr">
        <is>
          <t>ARS</t>
        </is>
      </c>
      <c r="L217" s="48" t="n">
        <v>0</v>
      </c>
      <c r="M217" s="48" t="n">
        <v>114942.39</v>
      </c>
      <c r="O217" s="11">
        <f>M217/SUM($M$2:$M$2023)</f>
        <v/>
      </c>
      <c r="P217" s="49">
        <f>IFERROR(M217/I217,0)</f>
        <v/>
      </c>
      <c r="Q217" s="50" t="n"/>
      <c r="R217" s="8">
        <f>I217-Q217</f>
        <v/>
      </c>
      <c r="S217" s="49">
        <f>$AK217*R217</f>
        <v/>
      </c>
      <c r="U217" s="39" t="inlineStr">
        <is>
          <t>Stock SAP</t>
        </is>
      </c>
      <c r="V217" s="39" t="inlineStr">
        <is>
          <t>Medicamentos</t>
        </is>
      </c>
      <c r="W217" s="39" t="inlineStr">
        <is>
          <t>Dentro del alcance</t>
        </is>
      </c>
      <c r="X217" s="38" t="inlineStr">
        <is>
          <t>Baja</t>
        </is>
      </c>
      <c r="Y217" s="39" t="inlineStr">
        <is>
          <t>Homologado – confianza Baja – pendiente de validación</t>
        </is>
      </c>
      <c r="Z217" s="38" t="inlineStr">
        <is>
          <t>Dar de baja en SAP</t>
        </is>
      </c>
      <c r="AA217" s="39" t="inlineStr">
        <is>
          <t>MED-006; 2</t>
        </is>
      </c>
      <c r="AB217" s="39" t="inlineStr">
        <is>
          <t>Adrenalina 1mg/mL; ADRENALINA INY</t>
        </is>
      </c>
      <c r="AC217" s="39" t="inlineStr">
        <is>
          <t>Cruce por nomenclatura SAP; Homologación por código Avain (master M03-001)</t>
        </is>
      </c>
      <c r="AD217" s="39" t="inlineStr">
        <is>
          <t>No</t>
        </is>
      </c>
      <c r="AE217" s="39" t="n"/>
      <c r="AF217" s="39" t="inlineStr">
        <is>
          <t>Sí</t>
        </is>
      </c>
      <c r="AG217" s="39" t="inlineStr">
        <is>
          <t>M03-001</t>
        </is>
      </c>
      <c r="AH217" s="51" t="n"/>
      <c r="AI217" s="51" t="n"/>
      <c r="AJ217" s="51" t="n"/>
      <c r="AK217" s="52" t="n">
        <v>287.3559699355764</v>
      </c>
      <c r="AL217" s="52" t="n"/>
      <c r="AM217" s="52" t="n"/>
      <c r="AN217" s="39" t="n"/>
      <c r="AO217"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218">
      <c r="A218" s="5" t="inlineStr">
        <is>
          <t>1000007</t>
        </is>
      </c>
      <c r="B218" s="5" t="inlineStr">
        <is>
          <t>ATROPINA 1MG AMPOLLA DE 1ML</t>
        </is>
      </c>
      <c r="C218" s="5" t="inlineStr">
        <is>
          <t>30545</t>
        </is>
      </c>
      <c r="D218" s="5" t="inlineStr">
        <is>
          <t>033</t>
        </is>
      </c>
      <c r="E218" s="5" t="inlineStr">
        <is>
          <t>ZMED</t>
        </is>
      </c>
      <c r="F218" s="5" t="inlineStr">
        <is>
          <t>1060</t>
        </is>
      </c>
      <c r="G218" s="5" t="inlineStr">
        <is>
          <t>6021</t>
        </is>
      </c>
      <c r="H218" s="5" t="inlineStr">
        <is>
          <t>C/U</t>
        </is>
      </c>
      <c r="I218" s="6" t="n">
        <v>400</v>
      </c>
      <c r="J218" s="6" t="n">
        <v>0</v>
      </c>
      <c r="K218" s="5" t="inlineStr">
        <is>
          <t>ARS</t>
        </is>
      </c>
      <c r="L218" s="48" t="n">
        <v>0</v>
      </c>
      <c r="M218" s="48" t="n">
        <v>78581.78</v>
      </c>
      <c r="O218" s="11">
        <f>M218/SUM($M$2:$M$2023)</f>
        <v/>
      </c>
      <c r="P218" s="49">
        <f>IFERROR(M218/I218,0)</f>
        <v/>
      </c>
      <c r="Q218" s="50" t="n"/>
      <c r="R218" s="8">
        <f>I218-Q218</f>
        <v/>
      </c>
      <c r="S218" s="49">
        <f>$AK218*R218</f>
        <v/>
      </c>
      <c r="U218" s="39" t="inlineStr">
        <is>
          <t>Stock SAP</t>
        </is>
      </c>
      <c r="V218" s="39" t="inlineStr">
        <is>
          <t>Medicamentos</t>
        </is>
      </c>
      <c r="W218" s="39" t="inlineStr">
        <is>
          <t>Dentro del alcance</t>
        </is>
      </c>
      <c r="X218" s="42" t="inlineStr">
        <is>
          <t>Media</t>
        </is>
      </c>
      <c r="Y218" s="39" t="inlineStr">
        <is>
          <t>Homologado – confianza Media – pendiente de validación</t>
        </is>
      </c>
      <c r="Z218" s="38" t="inlineStr">
        <is>
          <t>Dar de baja en SAP</t>
        </is>
      </c>
      <c r="AA218" s="39" t="inlineStr">
        <is>
          <t>26</t>
        </is>
      </c>
      <c r="AB218" s="39" t="inlineStr">
        <is>
          <t>ATROPINA AMP</t>
        </is>
      </c>
      <c r="AC218" s="39" t="inlineStr">
        <is>
          <t>Homologación por código Avain (master M03-002)</t>
        </is>
      </c>
      <c r="AD218" s="39" t="inlineStr">
        <is>
          <t>No</t>
        </is>
      </c>
      <c r="AE218" s="39" t="n"/>
      <c r="AF218" s="39" t="inlineStr">
        <is>
          <t>Sí</t>
        </is>
      </c>
      <c r="AG218" s="39" t="inlineStr">
        <is>
          <t>M03-002</t>
        </is>
      </c>
      <c r="AH218" s="51" t="n"/>
      <c r="AI218" s="51" t="n"/>
      <c r="AJ218" s="51" t="n"/>
      <c r="AK218" s="52" t="n">
        <v>196.4544375930257</v>
      </c>
      <c r="AL218" s="52" t="n"/>
      <c r="AM218" s="52" t="n"/>
      <c r="AN218" s="39" t="n"/>
      <c r="AO218"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219">
      <c r="A219" s="5" t="inlineStr">
        <is>
          <t>1000045</t>
        </is>
      </c>
      <c r="B219" s="5" t="inlineStr">
        <is>
          <t>DICLOFENAC 75MG AMPOLLA 3ML</t>
        </is>
      </c>
      <c r="C219" s="5" t="inlineStr">
        <is>
          <t>100093</t>
        </is>
      </c>
      <c r="D219" s="5" t="inlineStr">
        <is>
          <t>033</t>
        </is>
      </c>
      <c r="E219" s="5" t="inlineStr">
        <is>
          <t>ZMED</t>
        </is>
      </c>
      <c r="F219" s="5" t="inlineStr">
        <is>
          <t>1060</t>
        </is>
      </c>
      <c r="G219" s="5" t="inlineStr">
        <is>
          <t>6021</t>
        </is>
      </c>
      <c r="H219" s="5" t="inlineStr">
        <is>
          <t>C/U</t>
        </is>
      </c>
      <c r="I219" s="6" t="n">
        <v>400</v>
      </c>
      <c r="J219" s="6" t="n">
        <v>0</v>
      </c>
      <c r="K219" s="5" t="inlineStr">
        <is>
          <t>ARS</t>
        </is>
      </c>
      <c r="L219" s="48" t="n">
        <v>0</v>
      </c>
      <c r="M219" s="48" t="n">
        <v>94454.92</v>
      </c>
      <c r="O219" s="11">
        <f>M219/SUM($M$2:$M$2023)</f>
        <v/>
      </c>
      <c r="P219" s="49">
        <f>IFERROR(M219/I219,0)</f>
        <v/>
      </c>
      <c r="Q219" s="50" t="n"/>
      <c r="R219" s="8">
        <f>I219-Q219</f>
        <v/>
      </c>
      <c r="S219" s="49">
        <f>$AK219*R219</f>
        <v/>
      </c>
      <c r="U219" s="39" t="inlineStr">
        <is>
          <t>Stock SAP</t>
        </is>
      </c>
      <c r="V219" s="39" t="inlineStr">
        <is>
          <t>Medicamentos</t>
        </is>
      </c>
      <c r="W219" s="39" t="inlineStr">
        <is>
          <t>Dentro del alcance</t>
        </is>
      </c>
      <c r="X219" s="42" t="inlineStr">
        <is>
          <t>Media</t>
        </is>
      </c>
      <c r="Y219" s="39" t="inlineStr">
        <is>
          <t>Homologado – confianza Media – pendiente de validación</t>
        </is>
      </c>
      <c r="Z219" s="38" t="inlineStr">
        <is>
          <t>Dar de baja en SAP</t>
        </is>
      </c>
      <c r="AA219" s="39" t="inlineStr">
        <is>
          <t>80</t>
        </is>
      </c>
      <c r="AB219" s="39" t="inlineStr">
        <is>
          <t>DICLOFENAC AMP</t>
        </is>
      </c>
      <c r="AC219" s="39" t="inlineStr">
        <is>
          <t>Cruce por nomenclatura SAP</t>
        </is>
      </c>
      <c r="AD219" s="39" t="inlineStr">
        <is>
          <t>No</t>
        </is>
      </c>
      <c r="AE219" s="39" t="n"/>
      <c r="AF219" s="39" t="inlineStr">
        <is>
          <t>Sí</t>
        </is>
      </c>
      <c r="AG219" s="39" t="n"/>
      <c r="AH219" s="51" t="n"/>
      <c r="AI219" s="51" t="n"/>
      <c r="AJ219" s="51" t="n"/>
      <c r="AK219" s="52" t="n">
        <v>236.1373017279574</v>
      </c>
      <c r="AL219" s="52" t="n"/>
      <c r="AM219" s="52" t="n"/>
      <c r="AN219" s="41" t="inlineStr">
        <is>
          <t>Valorización a validar: relación de cantidades 342 a 1 entre SAP y el recuento físico. Sugiere distinta unidad de medida (SAP por caja o envase y el recuento por unidad). La diferencia económica de esta fila no debe tomarse como definitiva.</t>
        </is>
      </c>
      <c r="AO219"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220">
      <c r="A220" s="5" t="inlineStr">
        <is>
          <t>1000045</t>
        </is>
      </c>
      <c r="B220" s="5" t="inlineStr">
        <is>
          <t>DICLOFENAC 75MG AMPOLLA 3ML</t>
        </is>
      </c>
      <c r="C220" s="5" t="inlineStr">
        <is>
          <t>90629</t>
        </is>
      </c>
      <c r="D220" s="5" t="inlineStr">
        <is>
          <t>033</t>
        </is>
      </c>
      <c r="E220" s="5" t="inlineStr">
        <is>
          <t>ZMED</t>
        </is>
      </c>
      <c r="F220" s="5" t="inlineStr">
        <is>
          <t>1060</t>
        </is>
      </c>
      <c r="G220" s="5" t="inlineStr">
        <is>
          <t>6021</t>
        </is>
      </c>
      <c r="H220" s="5" t="inlineStr">
        <is>
          <t>C/U</t>
        </is>
      </c>
      <c r="I220" s="6" t="n">
        <v>400</v>
      </c>
      <c r="J220" s="6" t="n">
        <v>0</v>
      </c>
      <c r="K220" s="5" t="inlineStr">
        <is>
          <t>ARS</t>
        </is>
      </c>
      <c r="L220" s="48" t="n">
        <v>0</v>
      </c>
      <c r="M220" s="48" t="n">
        <v>94454.92</v>
      </c>
      <c r="O220" s="11">
        <f>M220/SUM($M$2:$M$2023)</f>
        <v/>
      </c>
      <c r="P220" s="49">
        <f>IFERROR(M220/I220,0)</f>
        <v/>
      </c>
      <c r="Q220" s="50" t="n"/>
      <c r="R220" s="8">
        <f>I220-Q220</f>
        <v/>
      </c>
      <c r="S220" s="49">
        <f>$AK220*R220</f>
        <v/>
      </c>
      <c r="U220" s="39" t="inlineStr">
        <is>
          <t>Stock SAP</t>
        </is>
      </c>
      <c r="V220" s="39" t="inlineStr">
        <is>
          <t>Medicamentos</t>
        </is>
      </c>
      <c r="W220" s="39" t="inlineStr">
        <is>
          <t>Dentro del alcance</t>
        </is>
      </c>
      <c r="X220" s="42" t="inlineStr">
        <is>
          <t>Media</t>
        </is>
      </c>
      <c r="Y220" s="39" t="inlineStr">
        <is>
          <t>Homologado – confianza Media – pendiente de validación</t>
        </is>
      </c>
      <c r="Z220" s="38" t="inlineStr">
        <is>
          <t>Dar de baja en SAP</t>
        </is>
      </c>
      <c r="AA220" s="39" t="inlineStr">
        <is>
          <t>80</t>
        </is>
      </c>
      <c r="AB220" s="39" t="inlineStr">
        <is>
          <t>DICLOFENAC AMP</t>
        </is>
      </c>
      <c r="AC220" s="39" t="inlineStr">
        <is>
          <t>Cruce por nomenclatura SAP</t>
        </is>
      </c>
      <c r="AD220" s="39" t="inlineStr">
        <is>
          <t>No</t>
        </is>
      </c>
      <c r="AE220" s="39" t="n"/>
      <c r="AF220" s="39" t="inlineStr">
        <is>
          <t>Sí</t>
        </is>
      </c>
      <c r="AG220" s="39" t="n"/>
      <c r="AH220" s="51" t="n"/>
      <c r="AI220" s="51" t="n"/>
      <c r="AJ220" s="51" t="n"/>
      <c r="AK220" s="52" t="n">
        <v>236.1373017279574</v>
      </c>
      <c r="AL220" s="52" t="n"/>
      <c r="AM220" s="52" t="n"/>
      <c r="AN220" s="41" t="inlineStr">
        <is>
          <t>Valorización a validar: relación de cantidades 342 a 1 entre SAP y el recuento físico. Sugiere distinta unidad de medida (SAP por caja o envase y el recuento por unidad). La diferencia económica de esta fila no debe tomarse como definitiva.</t>
        </is>
      </c>
      <c r="AO220"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221">
      <c r="A221" s="5" t="inlineStr">
        <is>
          <t>1000045</t>
        </is>
      </c>
      <c r="B221" s="5" t="inlineStr">
        <is>
          <t>DICLOFENAC 75MG AMPOLLA 3ML</t>
        </is>
      </c>
      <c r="C221" s="5" t="inlineStr">
        <is>
          <t>RYHRSYH</t>
        </is>
      </c>
      <c r="D221" s="5" t="inlineStr">
        <is>
          <t>033</t>
        </is>
      </c>
      <c r="E221" s="5" t="inlineStr">
        <is>
          <t>ZMED</t>
        </is>
      </c>
      <c r="F221" s="5" t="inlineStr">
        <is>
          <t>1060</t>
        </is>
      </c>
      <c r="G221" s="5" t="inlineStr">
        <is>
          <t>6021</t>
        </is>
      </c>
      <c r="H221" s="5" t="inlineStr">
        <is>
          <t>C/U</t>
        </is>
      </c>
      <c r="I221" s="6" t="n">
        <v>400</v>
      </c>
      <c r="J221" s="6" t="n">
        <v>0</v>
      </c>
      <c r="K221" s="5" t="inlineStr">
        <is>
          <t>ARS</t>
        </is>
      </c>
      <c r="L221" s="48" t="n">
        <v>0</v>
      </c>
      <c r="M221" s="48" t="n">
        <v>94454.92</v>
      </c>
      <c r="O221" s="11">
        <f>M221/SUM($M$2:$M$2023)</f>
        <v/>
      </c>
      <c r="P221" s="49">
        <f>IFERROR(M221/I221,0)</f>
        <v/>
      </c>
      <c r="Q221" s="50" t="n"/>
      <c r="R221" s="8">
        <f>I221-Q221</f>
        <v/>
      </c>
      <c r="S221" s="49">
        <f>$AK221*R221</f>
        <v/>
      </c>
      <c r="U221" s="39" t="inlineStr">
        <is>
          <t>Stock SAP</t>
        </is>
      </c>
      <c r="V221" s="39" t="inlineStr">
        <is>
          <t>Medicamentos</t>
        </is>
      </c>
      <c r="W221" s="39" t="inlineStr">
        <is>
          <t>Dentro del alcance</t>
        </is>
      </c>
      <c r="X221" s="42" t="inlineStr">
        <is>
          <t>Media</t>
        </is>
      </c>
      <c r="Y221" s="39" t="inlineStr">
        <is>
          <t>Homologado – confianza Media – pendiente de validación</t>
        </is>
      </c>
      <c r="Z221" s="38" t="inlineStr">
        <is>
          <t>Dar de baja en SAP</t>
        </is>
      </c>
      <c r="AA221" s="39" t="inlineStr">
        <is>
          <t>80</t>
        </is>
      </c>
      <c r="AB221" s="39" t="inlineStr">
        <is>
          <t>DICLOFENAC AMP</t>
        </is>
      </c>
      <c r="AC221" s="39" t="inlineStr">
        <is>
          <t>Cruce por nomenclatura SAP</t>
        </is>
      </c>
      <c r="AD221" s="39" t="inlineStr">
        <is>
          <t>No</t>
        </is>
      </c>
      <c r="AE221" s="39" t="n"/>
      <c r="AF221" s="39" t="inlineStr">
        <is>
          <t>Sí</t>
        </is>
      </c>
      <c r="AG221" s="39" t="n"/>
      <c r="AH221" s="51" t="n"/>
      <c r="AI221" s="51" t="n"/>
      <c r="AJ221" s="51" t="n"/>
      <c r="AK221" s="52" t="n">
        <v>236.1373017279574</v>
      </c>
      <c r="AL221" s="52" t="n"/>
      <c r="AM221" s="52" t="n"/>
      <c r="AN221" s="41" t="inlineStr">
        <is>
          <t>Valorización a validar: relación de cantidades 342 a 1 entre SAP y el recuento físico. Sugiere distinta unidad de medida (SAP por caja o envase y el recuento por unidad). La diferencia económica de esta fila no debe tomarse como definitiva.</t>
        </is>
      </c>
      <c r="AO221"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222">
      <c r="A222" s="5" t="inlineStr">
        <is>
          <t>1000082</t>
        </is>
      </c>
      <c r="B222" s="5" t="inlineStr">
        <is>
          <t>LIDOCAINA AL 2% SIN EPINEFRINA AMPOLLA</t>
        </is>
      </c>
      <c r="C222" s="5" t="inlineStr">
        <is>
          <t>GOH090</t>
        </is>
      </c>
      <c r="D222" s="5" t="inlineStr">
        <is>
          <t>033</t>
        </is>
      </c>
      <c r="E222" s="5" t="inlineStr">
        <is>
          <t>ZMED</t>
        </is>
      </c>
      <c r="F222" s="5" t="inlineStr">
        <is>
          <t>1060</t>
        </is>
      </c>
      <c r="G222" s="5" t="inlineStr">
        <is>
          <t>6021</t>
        </is>
      </c>
      <c r="H222" s="5" t="inlineStr">
        <is>
          <t>C/U</t>
        </is>
      </c>
      <c r="I222" s="6" t="n">
        <v>400</v>
      </c>
      <c r="J222" s="6" t="n">
        <v>0</v>
      </c>
      <c r="K222" s="5" t="inlineStr">
        <is>
          <t>ARS</t>
        </is>
      </c>
      <c r="L222" s="48" t="n">
        <v>0</v>
      </c>
      <c r="M222" s="48" t="n">
        <v>131804.89</v>
      </c>
      <c r="O222" s="11">
        <f>M222/SUM($M$2:$M$2023)</f>
        <v/>
      </c>
      <c r="P222" s="49">
        <f>IFERROR(M222/I222,0)</f>
        <v/>
      </c>
      <c r="Q222" s="50" t="n">
        <v>126</v>
      </c>
      <c r="R222" s="8">
        <f>I222-Q222</f>
        <v/>
      </c>
      <c r="S222" s="49">
        <f>$AK222*R222</f>
        <v/>
      </c>
      <c r="U222" s="39" t="inlineStr">
        <is>
          <t>Stock SAP</t>
        </is>
      </c>
      <c r="V222" s="39" t="inlineStr">
        <is>
          <t>Medicamentos</t>
        </is>
      </c>
      <c r="W222" s="39" t="inlineStr">
        <is>
          <t>Dentro del alcance</t>
        </is>
      </c>
      <c r="X222" s="37" t="inlineStr">
        <is>
          <t>Alta</t>
        </is>
      </c>
      <c r="Y222" s="39" t="inlineStr">
        <is>
          <t>Homologado – confianza Alta</t>
        </is>
      </c>
      <c r="Z222" s="38" t="inlineStr">
        <is>
          <t>Dar de baja en SAP</t>
        </is>
      </c>
      <c r="AA222" s="39" t="inlineStr">
        <is>
          <t>150; 502</t>
        </is>
      </c>
      <c r="AB222" s="39" t="inlineStr">
        <is>
          <t>LIDOCAINA 2 % SIN EPINEFRINA X 5 ML; LIDOCAINA 2% C/EPINEFRINA</t>
        </is>
      </c>
      <c r="AC222" s="39" t="inlineStr">
        <is>
          <t>Cruce por nomenclatura SAP; Homologación por código Avain (master M15-001)</t>
        </is>
      </c>
      <c r="AD222" s="39" t="inlineStr">
        <is>
          <t>No</t>
        </is>
      </c>
      <c r="AE222" s="39" t="n"/>
      <c r="AF222" s="39" t="inlineStr">
        <is>
          <t>Sí</t>
        </is>
      </c>
      <c r="AG222" s="39" t="inlineStr">
        <is>
          <t>M15-001</t>
        </is>
      </c>
      <c r="AH222" s="51" t="n">
        <v>677</v>
      </c>
      <c r="AI222" s="51">
        <f>Q222</f>
        <v/>
      </c>
      <c r="AJ222" s="51">
        <f>$AH222-$AI222</f>
        <v/>
      </c>
      <c r="AK222" s="52" t="n">
        <v>329.5122304283604</v>
      </c>
      <c r="AL222" s="52">
        <f>$AJ222*$AK222</f>
        <v/>
      </c>
      <c r="AM222" s="52">
        <f>$AI222*$AK222</f>
        <v/>
      </c>
      <c r="AN222" s="39" t="n"/>
      <c r="AO222" s="39" t="inlineStr">
        <is>
          <t>Varias denominaciones del inventario físico corresponden a este material SAP (150 LIDOCAINA 2 % SIN EPINEFRINA X 5 ML; 502 LIDOCAINA 2% C/EPINEFRINA). Se sumaron las cantidades físicas. Homologación: confianza base Alta + confianza SAP Alta → Alta. Otros códigos SAP del master no están en el stock de este centro: 1001306. Cruce por nomenclatura: dosis coincide; similitud 0.94. El material ocupa 5 filas en la hoja 1060 NQN (lote/almacén). La cantidad SAP y la física de esta vista son el total del material.</t>
        </is>
      </c>
    </row>
    <row r="223">
      <c r="A223" s="5" t="inlineStr">
        <is>
          <t>1000094</t>
        </is>
      </c>
      <c r="B223" s="5" t="inlineStr">
        <is>
          <t>DEXAMETASONA INY 4MG/ML AMPOLLA</t>
        </is>
      </c>
      <c r="C223" s="5" t="inlineStr">
        <is>
          <t>YKJM</t>
        </is>
      </c>
      <c r="D223" s="5" t="inlineStr">
        <is>
          <t>033</t>
        </is>
      </c>
      <c r="E223" s="5" t="inlineStr">
        <is>
          <t>ZMED</t>
        </is>
      </c>
      <c r="F223" s="5" t="inlineStr">
        <is>
          <t>1060</t>
        </is>
      </c>
      <c r="G223" s="5" t="inlineStr">
        <is>
          <t>6021</t>
        </is>
      </c>
      <c r="H223" s="5" t="inlineStr">
        <is>
          <t>C/U</t>
        </is>
      </c>
      <c r="I223" s="6" t="n">
        <v>400</v>
      </c>
      <c r="J223" s="6" t="n">
        <v>0</v>
      </c>
      <c r="K223" s="5" t="inlineStr">
        <is>
          <t>ARS</t>
        </is>
      </c>
      <c r="L223" s="48" t="n">
        <v>0</v>
      </c>
      <c r="M223" s="48" t="n">
        <v>132381.02</v>
      </c>
      <c r="O223" s="11">
        <f>M223/SUM($M$2:$M$2023)</f>
        <v/>
      </c>
      <c r="P223" s="49">
        <f>IFERROR(M223/I223,0)</f>
        <v/>
      </c>
      <c r="Q223" s="50" t="n"/>
      <c r="R223" s="8">
        <f>I223-Q223</f>
        <v/>
      </c>
      <c r="S223" s="49">
        <f>$AK223*R223</f>
        <v/>
      </c>
      <c r="U223" s="39" t="inlineStr">
        <is>
          <t>Stock SAP</t>
        </is>
      </c>
      <c r="V223" s="39" t="inlineStr">
        <is>
          <t>Medicamentos</t>
        </is>
      </c>
      <c r="W223" s="39" t="inlineStr">
        <is>
          <t>Dentro del alcance</t>
        </is>
      </c>
      <c r="X223" s="42" t="inlineStr">
        <is>
          <t>Media</t>
        </is>
      </c>
      <c r="Y223" s="39" t="inlineStr">
        <is>
          <t>Homologado – confianza Media – pendiente de validación</t>
        </is>
      </c>
      <c r="Z223" s="38" t="inlineStr">
        <is>
          <t>Dar de baja en SAP</t>
        </is>
      </c>
      <c r="AA223" s="39" t="inlineStr">
        <is>
          <t>73</t>
        </is>
      </c>
      <c r="AB223" s="39" t="inlineStr">
        <is>
          <t>DEXAMETASONA AMP</t>
        </is>
      </c>
      <c r="AC223" s="39" t="inlineStr">
        <is>
          <t>Cruce por nomenclatura SAP</t>
        </is>
      </c>
      <c r="AD223" s="39" t="inlineStr">
        <is>
          <t>Sí</t>
        </is>
      </c>
      <c r="AE223" s="39" t="inlineStr">
        <is>
          <t>1000094, 1000478</t>
        </is>
      </c>
      <c r="AF223" s="39" t="inlineStr">
        <is>
          <t>No</t>
        </is>
      </c>
      <c r="AG223" s="39" t="n"/>
      <c r="AH223" s="51" t="n"/>
      <c r="AI223" s="51" t="n"/>
      <c r="AJ223" s="51" t="n"/>
      <c r="AK223" s="52" t="n">
        <v>330.9525386854604</v>
      </c>
      <c r="AL223" s="52" t="n"/>
      <c r="AM223" s="52" t="n"/>
      <c r="AN223" s="39" t="n"/>
      <c r="AO223" s="39" t="inlineStr">
        <is>
          <t>La cantidad física del material se imputó en la fila 93 (primera fila del material). 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224">
      <c r="A224" s="5" t="inlineStr">
        <is>
          <t>1000100</t>
        </is>
      </c>
      <c r="B224" s="5" t="inlineStr">
        <is>
          <t>FUROSEMIDA AMPOLLA DE 20 MG/2ML</t>
        </is>
      </c>
      <c r="C224" s="5" t="inlineStr">
        <is>
          <t>7357</t>
        </is>
      </c>
      <c r="D224" s="5" t="inlineStr">
        <is>
          <t>033</t>
        </is>
      </c>
      <c r="E224" s="5" t="inlineStr">
        <is>
          <t>ZMED</t>
        </is>
      </c>
      <c r="F224" s="5" t="inlineStr">
        <is>
          <t>1060</t>
        </is>
      </c>
      <c r="G224" s="5" t="inlineStr">
        <is>
          <t>6021</t>
        </is>
      </c>
      <c r="H224" s="5" t="inlineStr">
        <is>
          <t>C/U</t>
        </is>
      </c>
      <c r="I224" s="6" t="n">
        <v>400</v>
      </c>
      <c r="J224" s="6" t="n">
        <v>0</v>
      </c>
      <c r="K224" s="5" t="inlineStr">
        <is>
          <t>ARS</t>
        </is>
      </c>
      <c r="L224" s="48" t="n">
        <v>0</v>
      </c>
      <c r="M224" s="48" t="n">
        <v>90226.78</v>
      </c>
      <c r="O224" s="11">
        <f>M224/SUM($M$2:$M$2023)</f>
        <v/>
      </c>
      <c r="P224" s="49">
        <f>IFERROR(M224/I224,0)</f>
        <v/>
      </c>
      <c r="Q224" s="50" t="n">
        <v>117</v>
      </c>
      <c r="R224" s="8">
        <f>I224-Q224</f>
        <v/>
      </c>
      <c r="S224" s="49">
        <f>$AK224*R224</f>
        <v/>
      </c>
      <c r="U224" s="39" t="inlineStr">
        <is>
          <t>Stock SAP</t>
        </is>
      </c>
      <c r="V224" s="39" t="inlineStr">
        <is>
          <t>Medicamentos</t>
        </is>
      </c>
      <c r="W224" s="39" t="inlineStr">
        <is>
          <t>Dentro del alcance</t>
        </is>
      </c>
      <c r="X224" s="42" t="inlineStr">
        <is>
          <t>Media</t>
        </is>
      </c>
      <c r="Y224" s="39" t="inlineStr">
        <is>
          <t>Homologado – confianza Media – pendiente de validación</t>
        </is>
      </c>
      <c r="Z224" s="38" t="inlineStr">
        <is>
          <t>Dar de baja en SAP</t>
        </is>
      </c>
      <c r="AA224" s="39" t="inlineStr">
        <is>
          <t>116</t>
        </is>
      </c>
      <c r="AB224" s="39" t="inlineStr">
        <is>
          <t>FUROSEMIDA AMP</t>
        </is>
      </c>
      <c r="AC224" s="39" t="inlineStr">
        <is>
          <t>Homologación por código Avain (master M12-001)</t>
        </is>
      </c>
      <c r="AD224" s="39" t="inlineStr">
        <is>
          <t>No</t>
        </is>
      </c>
      <c r="AE224" s="39" t="n"/>
      <c r="AF224" s="39" t="inlineStr">
        <is>
          <t>Sí</t>
        </is>
      </c>
      <c r="AG224" s="39" t="inlineStr">
        <is>
          <t>M12-001</t>
        </is>
      </c>
      <c r="AH224" s="51" t="n">
        <v>3270</v>
      </c>
      <c r="AI224" s="51">
        <f>Q224</f>
        <v/>
      </c>
      <c r="AJ224" s="51">
        <f>$AH224-$AI224</f>
        <v/>
      </c>
      <c r="AK224" s="52" t="n">
        <v>225.5669633027522</v>
      </c>
      <c r="AL224" s="52">
        <f>$AJ224*$AK224</f>
        <v/>
      </c>
      <c r="AM224" s="52">
        <f>$AI224*$AK224</f>
        <v/>
      </c>
      <c r="AN224" s="39" t="n"/>
      <c r="AO224" s="39" t="inlineStr">
        <is>
          <t>Homologación: confianza base Media + confianza SAP Alta → Media. El material ocupa 21 filas en la hoja 1060 NQN (lote/almacén). La cantidad SAP y la física de esta vista son el total del material.</t>
        </is>
      </c>
    </row>
    <row r="225">
      <c r="A225" s="5" t="inlineStr">
        <is>
          <t>1000105</t>
        </is>
      </c>
      <c r="B225" s="5" t="inlineStr">
        <is>
          <t>METOCLOPRAMIDA 10MG/2ML AMPOLLA</t>
        </is>
      </c>
      <c r="C225" s="5" t="inlineStr">
        <is>
          <t>30817</t>
        </is>
      </c>
      <c r="D225" s="5" t="inlineStr">
        <is>
          <t>033</t>
        </is>
      </c>
      <c r="E225" s="5" t="inlineStr">
        <is>
          <t>ZMED</t>
        </is>
      </c>
      <c r="F225" s="5" t="inlineStr">
        <is>
          <t>1060</t>
        </is>
      </c>
      <c r="G225" s="5" t="inlineStr">
        <is>
          <t>6021</t>
        </is>
      </c>
      <c r="H225" s="5" t="inlineStr">
        <is>
          <t>C/U</t>
        </is>
      </c>
      <c r="I225" s="6" t="n">
        <v>400</v>
      </c>
      <c r="J225" s="6" t="n">
        <v>0</v>
      </c>
      <c r="K225" s="5" t="inlineStr">
        <is>
          <t>ARS</t>
        </is>
      </c>
      <c r="L225" s="48" t="n">
        <v>0</v>
      </c>
      <c r="M225" s="48" t="n">
        <v>104049.03</v>
      </c>
      <c r="O225" s="11">
        <f>M225/SUM($M$2:$M$2023)</f>
        <v/>
      </c>
      <c r="P225" s="49">
        <f>IFERROR(M225/I225,0)</f>
        <v/>
      </c>
      <c r="Q225" s="50" t="n">
        <v>146</v>
      </c>
      <c r="R225" s="8">
        <f>I225-Q225</f>
        <v/>
      </c>
      <c r="S225" s="49">
        <f>$AK225*R225</f>
        <v/>
      </c>
      <c r="U225" s="39" t="inlineStr">
        <is>
          <t>Stock SAP</t>
        </is>
      </c>
      <c r="V225" s="39" t="inlineStr">
        <is>
          <t>Medicamentos</t>
        </is>
      </c>
      <c r="W225" s="39" t="inlineStr">
        <is>
          <t>Dentro del alcance</t>
        </is>
      </c>
      <c r="X225" s="42" t="inlineStr">
        <is>
          <t>Media</t>
        </is>
      </c>
      <c r="Y225" s="39" t="inlineStr">
        <is>
          <t>Homologado – confianza Media – pendiente de validación</t>
        </is>
      </c>
      <c r="Z225" s="38" t="inlineStr">
        <is>
          <t>Dar de baja en SAP</t>
        </is>
      </c>
      <c r="AA225" s="39" t="inlineStr">
        <is>
          <t>160</t>
        </is>
      </c>
      <c r="AB225" s="39" t="inlineStr">
        <is>
          <t>METOCLOPRAMIDA AMP</t>
        </is>
      </c>
      <c r="AC225" s="39" t="inlineStr">
        <is>
          <t>Cruce por nomenclatura SAP</t>
        </is>
      </c>
      <c r="AD225" s="39" t="inlineStr">
        <is>
          <t>No</t>
        </is>
      </c>
      <c r="AE225" s="39" t="n"/>
      <c r="AF225" s="39" t="inlineStr">
        <is>
          <t>Sí</t>
        </is>
      </c>
      <c r="AG225" s="39" t="n"/>
      <c r="AH225" s="51" t="n">
        <v>5600</v>
      </c>
      <c r="AI225" s="51">
        <f>Q225</f>
        <v/>
      </c>
      <c r="AJ225" s="51">
        <f>$AH225-$AI225</f>
        <v/>
      </c>
      <c r="AK225" s="52" t="n">
        <v>260.1225857142858</v>
      </c>
      <c r="AL225" s="52">
        <f>$AJ225*$AK225</f>
        <v/>
      </c>
      <c r="AM225" s="52">
        <f>$AI225*$AK225</f>
        <v/>
      </c>
      <c r="AN225" s="39" t="n"/>
      <c r="AO225" s="39" t="inlineStr">
        <is>
          <t>Cruce por nomenclatura: una nomenclatura no informa dosis; similitud 0.79. El material ocupa 30 filas en la hoja 1060 NQN (lote/almacén). La cantidad SAP y la física de esta vista son el total del material.</t>
        </is>
      </c>
    </row>
    <row r="226">
      <c r="A226" s="5" t="inlineStr">
        <is>
          <t>1000105</t>
        </is>
      </c>
      <c r="B226" s="5" t="inlineStr">
        <is>
          <t>METOCLOPRAMIDA 10MG/2ML AMPOLLA</t>
        </is>
      </c>
      <c r="C226" s="5" t="inlineStr">
        <is>
          <t>31000</t>
        </is>
      </c>
      <c r="D226" s="5" t="inlineStr">
        <is>
          <t>033</t>
        </is>
      </c>
      <c r="E226" s="5" t="inlineStr">
        <is>
          <t>ZMED</t>
        </is>
      </c>
      <c r="F226" s="5" t="inlineStr">
        <is>
          <t>1060</t>
        </is>
      </c>
      <c r="G226" s="5" t="inlineStr">
        <is>
          <t>6021</t>
        </is>
      </c>
      <c r="H226" s="5" t="inlineStr">
        <is>
          <t>C/U</t>
        </is>
      </c>
      <c r="I226" s="6" t="n">
        <v>400</v>
      </c>
      <c r="J226" s="6" t="n">
        <v>0</v>
      </c>
      <c r="K226" s="5" t="inlineStr">
        <is>
          <t>ARS</t>
        </is>
      </c>
      <c r="L226" s="48" t="n">
        <v>0</v>
      </c>
      <c r="M226" s="48" t="n">
        <v>104049.03</v>
      </c>
      <c r="O226" s="11">
        <f>M226/SUM($M$2:$M$2023)</f>
        <v/>
      </c>
      <c r="P226" s="49">
        <f>IFERROR(M226/I226,0)</f>
        <v/>
      </c>
      <c r="Q226" s="50" t="n"/>
      <c r="R226" s="8">
        <f>I226-Q226</f>
        <v/>
      </c>
      <c r="S226" s="49">
        <f>$AK226*R226</f>
        <v/>
      </c>
      <c r="U226" s="39" t="inlineStr">
        <is>
          <t>Stock SAP</t>
        </is>
      </c>
      <c r="V226" s="39" t="inlineStr">
        <is>
          <t>Medicamentos</t>
        </is>
      </c>
      <c r="W226" s="39" t="inlineStr">
        <is>
          <t>Dentro del alcance</t>
        </is>
      </c>
      <c r="X226" s="42" t="inlineStr">
        <is>
          <t>Media</t>
        </is>
      </c>
      <c r="Y226" s="39" t="inlineStr">
        <is>
          <t>Homologado – confianza Media – pendiente de validación</t>
        </is>
      </c>
      <c r="Z226" s="38" t="inlineStr">
        <is>
          <t>Dar de baja en SAP</t>
        </is>
      </c>
      <c r="AA226" s="39" t="inlineStr">
        <is>
          <t>160</t>
        </is>
      </c>
      <c r="AB226" s="39" t="inlineStr">
        <is>
          <t>METOCLOPRAMIDA AMP</t>
        </is>
      </c>
      <c r="AC226" s="39" t="inlineStr">
        <is>
          <t>Cruce por nomenclatura SAP</t>
        </is>
      </c>
      <c r="AD226" s="39" t="inlineStr">
        <is>
          <t>No</t>
        </is>
      </c>
      <c r="AE226" s="39" t="n"/>
      <c r="AF226" s="39" t="inlineStr">
        <is>
          <t>Sí</t>
        </is>
      </c>
      <c r="AG226" s="39" t="n"/>
      <c r="AH226" s="51" t="n"/>
      <c r="AI226" s="51" t="n"/>
      <c r="AJ226" s="51" t="n"/>
      <c r="AK226" s="52" t="n">
        <v>260.1225857142858</v>
      </c>
      <c r="AL226" s="52" t="n"/>
      <c r="AM226" s="52" t="n"/>
      <c r="AN226" s="39" t="n"/>
      <c r="AO226"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227">
      <c r="A227" s="5" t="inlineStr">
        <is>
          <t>1000105</t>
        </is>
      </c>
      <c r="B227" s="5" t="inlineStr">
        <is>
          <t>METOCLOPRAMIDA 10MG/2ML AMPOLLA</t>
        </is>
      </c>
      <c r="C227" s="5" t="inlineStr">
        <is>
          <t>ERROR</t>
        </is>
      </c>
      <c r="D227" s="5" t="inlineStr">
        <is>
          <t>033</t>
        </is>
      </c>
      <c r="E227" s="5" t="inlineStr">
        <is>
          <t>ZMED</t>
        </is>
      </c>
      <c r="F227" s="5" t="inlineStr">
        <is>
          <t>1060</t>
        </is>
      </c>
      <c r="G227" s="5" t="inlineStr">
        <is>
          <t>6021</t>
        </is>
      </c>
      <c r="H227" s="5" t="inlineStr">
        <is>
          <t>C/U</t>
        </is>
      </c>
      <c r="I227" s="6" t="n">
        <v>400</v>
      </c>
      <c r="J227" s="6" t="n">
        <v>0</v>
      </c>
      <c r="K227" s="5" t="inlineStr">
        <is>
          <t>ARS</t>
        </is>
      </c>
      <c r="L227" s="48" t="n">
        <v>0</v>
      </c>
      <c r="M227" s="48" t="n">
        <v>104049.03</v>
      </c>
      <c r="O227" s="11">
        <f>M227/SUM($M$2:$M$2023)</f>
        <v/>
      </c>
      <c r="P227" s="49">
        <f>IFERROR(M227/I227,0)</f>
        <v/>
      </c>
      <c r="Q227" s="50" t="n"/>
      <c r="R227" s="8">
        <f>I227-Q227</f>
        <v/>
      </c>
      <c r="S227" s="49">
        <f>$AK227*R227</f>
        <v/>
      </c>
      <c r="U227" s="39" t="inlineStr">
        <is>
          <t>Stock SAP</t>
        </is>
      </c>
      <c r="V227" s="39" t="inlineStr">
        <is>
          <t>Medicamentos</t>
        </is>
      </c>
      <c r="W227" s="39" t="inlineStr">
        <is>
          <t>Dentro del alcance</t>
        </is>
      </c>
      <c r="X227" s="42" t="inlineStr">
        <is>
          <t>Media</t>
        </is>
      </c>
      <c r="Y227" s="39" t="inlineStr">
        <is>
          <t>Homologado – confianza Media – pendiente de validación</t>
        </is>
      </c>
      <c r="Z227" s="38" t="inlineStr">
        <is>
          <t>Dar de baja en SAP</t>
        </is>
      </c>
      <c r="AA227" s="39" t="inlineStr">
        <is>
          <t>160</t>
        </is>
      </c>
      <c r="AB227" s="39" t="inlineStr">
        <is>
          <t>METOCLOPRAMIDA AMP</t>
        </is>
      </c>
      <c r="AC227" s="39" t="inlineStr">
        <is>
          <t>Cruce por nomenclatura SAP</t>
        </is>
      </c>
      <c r="AD227" s="39" t="inlineStr">
        <is>
          <t>No</t>
        </is>
      </c>
      <c r="AE227" s="39" t="n"/>
      <c r="AF227" s="39" t="inlineStr">
        <is>
          <t>Sí</t>
        </is>
      </c>
      <c r="AG227" s="39" t="n"/>
      <c r="AH227" s="51" t="n"/>
      <c r="AI227" s="51" t="n"/>
      <c r="AJ227" s="51" t="n"/>
      <c r="AK227" s="52" t="n">
        <v>260.1225857142858</v>
      </c>
      <c r="AL227" s="52" t="n"/>
      <c r="AM227" s="52" t="n"/>
      <c r="AN227" s="39" t="n"/>
      <c r="AO227"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228">
      <c r="A228" s="5" t="inlineStr">
        <is>
          <t>1000108</t>
        </is>
      </c>
      <c r="B228" s="5" t="inlineStr">
        <is>
          <t>HALOPERIDOL  5MG/1ML AMPOLLA</t>
        </is>
      </c>
      <c r="C228" s="5" t="inlineStr">
        <is>
          <t>30366</t>
        </is>
      </c>
      <c r="D228" s="5" t="inlineStr">
        <is>
          <t>033</t>
        </is>
      </c>
      <c r="E228" s="5" t="inlineStr">
        <is>
          <t>ZMED</t>
        </is>
      </c>
      <c r="F228" s="5" t="inlineStr">
        <is>
          <t>1060</t>
        </is>
      </c>
      <c r="G228" s="5" t="inlineStr">
        <is>
          <t>6021</t>
        </is>
      </c>
      <c r="H228" s="5" t="inlineStr">
        <is>
          <t>C/U</t>
        </is>
      </c>
      <c r="I228" s="6" t="n">
        <v>400</v>
      </c>
      <c r="J228" s="6" t="n">
        <v>0</v>
      </c>
      <c r="K228" s="5" t="inlineStr">
        <is>
          <t>ARS</t>
        </is>
      </c>
      <c r="L228" s="48" t="n">
        <v>0</v>
      </c>
      <c r="M228" s="48" t="n">
        <v>124990.11</v>
      </c>
      <c r="O228" s="11">
        <f>M228/SUM($M$2:$M$2023)</f>
        <v/>
      </c>
      <c r="P228" s="49">
        <f>IFERROR(M228/I228,0)</f>
        <v/>
      </c>
      <c r="Q228" s="50" t="n">
        <v>171</v>
      </c>
      <c r="R228" s="8">
        <f>I228-Q228</f>
        <v/>
      </c>
      <c r="S228" s="49">
        <f>$AK228*R228</f>
        <v/>
      </c>
      <c r="U228" s="39" t="inlineStr">
        <is>
          <t>Stock SAP</t>
        </is>
      </c>
      <c r="V228" s="39" t="inlineStr">
        <is>
          <t>Medicamentos</t>
        </is>
      </c>
      <c r="W228" s="39" t="inlineStr">
        <is>
          <t>Dentro del alcance</t>
        </is>
      </c>
      <c r="X228" s="42" t="inlineStr">
        <is>
          <t>Media</t>
        </is>
      </c>
      <c r="Y228" s="39" t="inlineStr">
        <is>
          <t>Homologado – confianza Media – pendiente de validación</t>
        </is>
      </c>
      <c r="Z228" s="38" t="inlineStr">
        <is>
          <t>Dar de baja en SAP</t>
        </is>
      </c>
      <c r="AA228" s="39" t="inlineStr">
        <is>
          <t>325</t>
        </is>
      </c>
      <c r="AB228" s="39" t="inlineStr">
        <is>
          <t>HALOPERIDOL AMP</t>
        </is>
      </c>
      <c r="AC228" s="39" t="inlineStr">
        <is>
          <t>Homologación por código Avain (master M09-005)</t>
        </is>
      </c>
      <c r="AD228" s="39" t="inlineStr">
        <is>
          <t>No</t>
        </is>
      </c>
      <c r="AE228" s="39" t="n"/>
      <c r="AF228" s="39" t="inlineStr">
        <is>
          <t>Sí</t>
        </is>
      </c>
      <c r="AG228" s="39" t="inlineStr">
        <is>
          <t>M09-005</t>
        </is>
      </c>
      <c r="AH228" s="51" t="n">
        <v>973</v>
      </c>
      <c r="AI228" s="51">
        <f>Q228</f>
        <v/>
      </c>
      <c r="AJ228" s="51">
        <f>$AH228-$AI228</f>
        <v/>
      </c>
      <c r="AK228" s="52" t="n">
        <v>312.4752929085303</v>
      </c>
      <c r="AL228" s="52">
        <f>$AJ228*$AK228</f>
        <v/>
      </c>
      <c r="AM228" s="52">
        <f>$AI228*$AK228</f>
        <v/>
      </c>
      <c r="AN228" s="39" t="n"/>
      <c r="AO228" s="39" t="inlineStr">
        <is>
          <t>Homologación: confianza base Media + confianza SAP Alta → Media. El material ocupa 7 filas en la hoja 1060 NQN (lote/almacén). La cantidad SAP y la física de esta vista son el total del material.</t>
        </is>
      </c>
    </row>
    <row r="229">
      <c r="A229" s="5" t="inlineStr">
        <is>
          <t>1000144</t>
        </is>
      </c>
      <c r="B229" s="5" t="inlineStr">
        <is>
          <t>LORATADINA 10 MG COMP</t>
        </is>
      </c>
      <c r="C229" s="5" t="inlineStr">
        <is>
          <t>RESDGA</t>
        </is>
      </c>
      <c r="D229" s="5" t="inlineStr">
        <is>
          <t>033</t>
        </is>
      </c>
      <c r="E229" s="5" t="inlineStr">
        <is>
          <t>ZMED</t>
        </is>
      </c>
      <c r="F229" s="5" t="inlineStr">
        <is>
          <t>1060</t>
        </is>
      </c>
      <c r="G229" s="5" t="inlineStr">
        <is>
          <t>6021</t>
        </is>
      </c>
      <c r="H229" s="5" t="inlineStr">
        <is>
          <t>C/U</t>
        </is>
      </c>
      <c r="I229" s="6" t="n">
        <v>400</v>
      </c>
      <c r="J229" s="6" t="n">
        <v>0</v>
      </c>
      <c r="K229" s="5" t="inlineStr">
        <is>
          <t>ARS</t>
        </is>
      </c>
      <c r="L229" s="48" t="n">
        <v>0</v>
      </c>
      <c r="M229" s="48" t="n">
        <v>17774.96</v>
      </c>
      <c r="O229" s="11">
        <f>M229/SUM($M$2:$M$2023)</f>
        <v/>
      </c>
      <c r="P229" s="49">
        <f>IFERROR(M229/I229,0)</f>
        <v/>
      </c>
      <c r="Q229" s="50" t="n"/>
      <c r="R229" s="8">
        <f>I229-Q229</f>
        <v/>
      </c>
      <c r="S229" s="49">
        <f>$AK229*R229</f>
        <v/>
      </c>
      <c r="U229" s="39" t="inlineStr">
        <is>
          <t>Stock SAP</t>
        </is>
      </c>
      <c r="V229" s="39" t="inlineStr">
        <is>
          <t>Medicamentos</t>
        </is>
      </c>
      <c r="W229" s="39" t="inlineStr">
        <is>
          <t>Dentro del alcance</t>
        </is>
      </c>
      <c r="X229" s="37" t="inlineStr">
        <is>
          <t>Alta</t>
        </is>
      </c>
      <c r="Y229" s="39" t="inlineStr">
        <is>
          <t>Homologado – confianza Alta</t>
        </is>
      </c>
      <c r="Z229" s="38" t="inlineStr">
        <is>
          <t>Dar de baja en SAP</t>
        </is>
      </c>
      <c r="AA229" s="39" t="inlineStr">
        <is>
          <t>153</t>
        </is>
      </c>
      <c r="AB229" s="39" t="inlineStr">
        <is>
          <t>LORATADINA COMP</t>
        </is>
      </c>
      <c r="AC229" s="39" t="inlineStr">
        <is>
          <t>Cruce por nomenclatura SAP</t>
        </is>
      </c>
      <c r="AD229" s="39" t="inlineStr">
        <is>
          <t>No</t>
        </is>
      </c>
      <c r="AE229" s="39" t="n"/>
      <c r="AF229" s="39" t="inlineStr">
        <is>
          <t>Sí</t>
        </is>
      </c>
      <c r="AG229" s="39" t="n"/>
      <c r="AH229" s="51" t="n"/>
      <c r="AI229" s="51" t="n"/>
      <c r="AJ229" s="51" t="n"/>
      <c r="AK229" s="52" t="n">
        <v>44.43740480831708</v>
      </c>
      <c r="AL229" s="52" t="n"/>
      <c r="AM229" s="52" t="n"/>
      <c r="AN229" s="41" t="inlineStr">
        <is>
          <t>Valorización a validar: relación de cantidades 51 a 1 entre SAP y el recuento físico. Sugiere distinta unidad de medida (SAP por caja o envase y el recuento por unidad). La diferencia económica de esta fila no debe tomarse como definitiva.</t>
        </is>
      </c>
      <c r="AO229" s="39" t="inlineStr">
        <is>
          <t>La cantidad física del material se imputó en la fila 49 (primera fila del material). Cruce por nomenclatura: una nomenclatura no informa dosis; similitud 0.87. El material ocupa 20 filas en la hoja 1060 NQN (lote/almacén). La cantidad SAP y la física de esta vista son el total del material.</t>
        </is>
      </c>
    </row>
    <row r="230">
      <c r="A230" s="5" t="inlineStr">
        <is>
          <t>1000164</t>
        </is>
      </c>
      <c r="B230" s="5" t="inlineStr">
        <is>
          <t>ATENOLOL 100 MG COMPRIMIDO</t>
        </is>
      </c>
      <c r="C230" s="5" t="inlineStr">
        <is>
          <t>067</t>
        </is>
      </c>
      <c r="D230" s="5" t="inlineStr">
        <is>
          <t>033</t>
        </is>
      </c>
      <c r="E230" s="5" t="inlineStr">
        <is>
          <t>ZMED</t>
        </is>
      </c>
      <c r="F230" s="5" t="inlineStr">
        <is>
          <t>1060</t>
        </is>
      </c>
      <c r="G230" s="5" t="inlineStr">
        <is>
          <t>6021</t>
        </is>
      </c>
      <c r="H230" s="5" t="inlineStr">
        <is>
          <t>C/U</t>
        </is>
      </c>
      <c r="I230" s="6" t="n">
        <v>400</v>
      </c>
      <c r="J230" s="6" t="n">
        <v>0</v>
      </c>
      <c r="K230" s="5" t="inlineStr">
        <is>
          <t>ARS</t>
        </is>
      </c>
      <c r="L230" s="48" t="n">
        <v>0</v>
      </c>
      <c r="M230" s="48" t="n">
        <v>100130.39</v>
      </c>
      <c r="O230" s="11">
        <f>M230/SUM($M$2:$M$2023)</f>
        <v/>
      </c>
      <c r="P230" s="49">
        <f>IFERROR(M230/I230,0)</f>
        <v/>
      </c>
      <c r="Q230" s="50" t="n"/>
      <c r="R230" s="8">
        <f>I230-Q230</f>
        <v/>
      </c>
      <c r="S230" s="49">
        <f>$AK230*R230</f>
        <v/>
      </c>
      <c r="U230" s="39" t="inlineStr">
        <is>
          <t>Stock SAP</t>
        </is>
      </c>
      <c r="V230" s="39" t="inlineStr">
        <is>
          <t>Medicamentos</t>
        </is>
      </c>
      <c r="W230" s="39" t="inlineStr">
        <is>
          <t>Dentro del alcance</t>
        </is>
      </c>
      <c r="X230" s="37" t="inlineStr">
        <is>
          <t>Alta</t>
        </is>
      </c>
      <c r="Y230" s="39" t="inlineStr">
        <is>
          <t>Homologado – confianza Alta</t>
        </is>
      </c>
      <c r="Z230" s="38" t="inlineStr">
        <is>
          <t>Dar de baja en SAP</t>
        </is>
      </c>
      <c r="AA230" s="39" t="inlineStr">
        <is>
          <t>399</t>
        </is>
      </c>
      <c r="AB230" s="39" t="inlineStr">
        <is>
          <t>ATENOLOL 100 MG COMPRIMIDOS</t>
        </is>
      </c>
      <c r="AC230" s="39" t="inlineStr">
        <is>
          <t>Cruce por nomenclatura SAP</t>
        </is>
      </c>
      <c r="AD230" s="39" t="inlineStr">
        <is>
          <t>No</t>
        </is>
      </c>
      <c r="AE230" s="39" t="n"/>
      <c r="AF230" s="39" t="inlineStr">
        <is>
          <t>No</t>
        </is>
      </c>
      <c r="AG230" s="39" t="n"/>
      <c r="AH230" s="51" t="n"/>
      <c r="AI230" s="51" t="n"/>
      <c r="AJ230" s="51" t="n"/>
      <c r="AK230" s="52" t="n">
        <v>250.3259807073954</v>
      </c>
      <c r="AL230" s="52" t="n"/>
      <c r="AM230" s="52" t="n"/>
      <c r="AN230" s="41" t="inlineStr">
        <is>
          <t>Valorización a validar: relación de cantidades 67 a 1 entre SAP y el recuento físico. Sugiere distinta unidad de medida (SAP por caja o envase y el recuento por unidad). La diferencia económica de esta fila no debe tomarse como definitiva.</t>
        </is>
      </c>
      <c r="AO230" s="39" t="inlineStr">
        <is>
          <t>La cantidad física del material se imputó en la fila 198 (primera fila del material). Cruce por nomenclatura: dosis coincide; similitud 1.00. El material ocupa 10 filas en la hoja 1060 NQN (lote/almacén). La cantidad SAP y la física de esta vista son el total del material.</t>
        </is>
      </c>
    </row>
    <row r="231">
      <c r="A231" s="5" t="inlineStr">
        <is>
          <t>1000170</t>
        </is>
      </c>
      <c r="B231" s="5" t="inlineStr">
        <is>
          <t>BUSCAPINA SIMPLE AMP</t>
        </is>
      </c>
      <c r="C231" s="5" t="inlineStr">
        <is>
          <t>14631</t>
        </is>
      </c>
      <c r="D231" s="5" t="inlineStr">
        <is>
          <t>033</t>
        </is>
      </c>
      <c r="E231" s="5" t="inlineStr">
        <is>
          <t>ZMED</t>
        </is>
      </c>
      <c r="F231" s="5" t="inlineStr">
        <is>
          <t>1060</t>
        </is>
      </c>
      <c r="G231" s="5" t="inlineStr">
        <is>
          <t>6021</t>
        </is>
      </c>
      <c r="H231" s="5" t="inlineStr">
        <is>
          <t>C/U</t>
        </is>
      </c>
      <c r="I231" s="6" t="n">
        <v>400</v>
      </c>
      <c r="J231" s="6" t="n">
        <v>0</v>
      </c>
      <c r="K231" s="5" t="inlineStr">
        <is>
          <t>ARS</t>
        </is>
      </c>
      <c r="L231" s="48" t="n">
        <v>0</v>
      </c>
      <c r="M231" s="48" t="n">
        <v>132920.85</v>
      </c>
      <c r="O231" s="11">
        <f>M231/SUM($M$2:$M$2023)</f>
        <v/>
      </c>
      <c r="P231" s="49">
        <f>IFERROR(M231/I231,0)</f>
        <v/>
      </c>
      <c r="Q231" s="50" t="n"/>
      <c r="R231" s="8">
        <f>I231-Q231</f>
        <v/>
      </c>
      <c r="S231" s="49">
        <f>$AK231*R231</f>
        <v/>
      </c>
      <c r="U231" s="39" t="inlineStr">
        <is>
          <t>Stock SAP</t>
        </is>
      </c>
      <c r="V231" s="39" t="inlineStr">
        <is>
          <t>Medicamentos</t>
        </is>
      </c>
      <c r="W231" s="39" t="inlineStr">
        <is>
          <t>Dentro del alcance</t>
        </is>
      </c>
      <c r="X231" s="39" t="n"/>
      <c r="Y231" s="39" t="inlineStr">
        <is>
          <t>Sin recuento físico en el inventario de Avain</t>
        </is>
      </c>
      <c r="Z231" s="40" t="inlineStr">
        <is>
          <t>Sin recuento físico</t>
        </is>
      </c>
      <c r="AA231" s="39" t="n"/>
      <c r="AB231" s="39" t="n"/>
      <c r="AC231" s="39" t="n"/>
      <c r="AD231" s="39" t="n"/>
      <c r="AE231" s="39" t="n"/>
      <c r="AF231" s="39" t="n"/>
      <c r="AG231" s="39" t="n"/>
      <c r="AH231" s="51" t="n"/>
      <c r="AI231" s="51" t="n"/>
      <c r="AJ231" s="51" t="n"/>
      <c r="AK231" s="52" t="n">
        <v>332.3021059516022</v>
      </c>
      <c r="AL231" s="52" t="n"/>
      <c r="AM231" s="52" t="n"/>
      <c r="AN231" s="39" t="n"/>
      <c r="AO231" s="39" t="inlineStr">
        <is>
          <t>El material ocupa 23 filas en la hoja 1060 NQN (lote/almacén). La cantidad SAP y la física de esta vista son el total del material.</t>
        </is>
      </c>
    </row>
    <row r="232">
      <c r="A232" s="5" t="inlineStr">
        <is>
          <t>1000290</t>
        </is>
      </c>
      <c r="B232" s="5" t="inlineStr">
        <is>
          <t>AGUA DESTILADA DE 10 ML</t>
        </is>
      </c>
      <c r="C232" s="5" t="inlineStr">
        <is>
          <t>43111</t>
        </is>
      </c>
      <c r="D232" s="5" t="inlineStr">
        <is>
          <t>033</t>
        </is>
      </c>
      <c r="E232" s="5" t="inlineStr">
        <is>
          <t>ZMED</t>
        </is>
      </c>
      <c r="F232" s="5" t="inlineStr">
        <is>
          <t>1060</t>
        </is>
      </c>
      <c r="G232" s="5" t="inlineStr">
        <is>
          <t>6021</t>
        </is>
      </c>
      <c r="H232" s="5" t="inlineStr">
        <is>
          <t>C/U</t>
        </is>
      </c>
      <c r="I232" s="6" t="n">
        <v>400</v>
      </c>
      <c r="J232" s="6" t="n">
        <v>0</v>
      </c>
      <c r="K232" s="5" t="inlineStr">
        <is>
          <t>ARS</t>
        </is>
      </c>
      <c r="L232" s="48" t="n">
        <v>0</v>
      </c>
      <c r="M232" s="48" t="n">
        <v>77988.57000000001</v>
      </c>
      <c r="O232" s="11">
        <f>M232/SUM($M$2:$M$2023)</f>
        <v/>
      </c>
      <c r="P232" s="49">
        <f>IFERROR(M232/I232,0)</f>
        <v/>
      </c>
      <c r="Q232" s="50" t="n"/>
      <c r="R232" s="8">
        <f>I232-Q232</f>
        <v/>
      </c>
      <c r="S232" s="49">
        <f>$AK232*R232</f>
        <v/>
      </c>
      <c r="U232" s="39" t="inlineStr">
        <is>
          <t>Stock SAP</t>
        </is>
      </c>
      <c r="V232" s="39" t="inlineStr">
        <is>
          <t>Medicamentos</t>
        </is>
      </c>
      <c r="W232" s="39" t="inlineStr">
        <is>
          <t>Dentro del alcance</t>
        </is>
      </c>
      <c r="X232" s="39" t="n"/>
      <c r="Y232" s="39" t="inlineStr">
        <is>
          <t>Sin recuento físico en el inventario de Avain</t>
        </is>
      </c>
      <c r="Z232" s="40" t="inlineStr">
        <is>
          <t>Sin recuento físico</t>
        </is>
      </c>
      <c r="AA232" s="39" t="n"/>
      <c r="AB232" s="39" t="n"/>
      <c r="AC232" s="39" t="n"/>
      <c r="AD232" s="39" t="n"/>
      <c r="AE232" s="39" t="n"/>
      <c r="AF232" s="39" t="n"/>
      <c r="AG232" s="39" t="n"/>
      <c r="AH232" s="51" t="n">
        <v>700</v>
      </c>
      <c r="AI232" s="51">
        <f>Q232</f>
        <v/>
      </c>
      <c r="AJ232" s="51">
        <f>$AH232-$AI232</f>
        <v/>
      </c>
      <c r="AK232" s="52" t="n">
        <v>194.9714285714286</v>
      </c>
      <c r="AL232" s="52">
        <f>$AJ232*$AK232</f>
        <v/>
      </c>
      <c r="AM232" s="52">
        <f>$AI232*$AK232</f>
        <v/>
      </c>
      <c r="AN232" s="39" t="n"/>
      <c r="AO232" s="39" t="inlineStr">
        <is>
          <t>El material ocupa 2 filas en la hoja 1060 NQN (lote/almacén). La cantidad SAP y la física de esta vista son el total del material.</t>
        </is>
      </c>
    </row>
    <row r="233">
      <c r="A233" s="5" t="inlineStr">
        <is>
          <t>1000404</t>
        </is>
      </c>
      <c r="B233" s="5" t="inlineStr">
        <is>
          <t>FLUMAZENIL AMP 5 ML</t>
        </is>
      </c>
      <c r="C233" s="5" t="inlineStr">
        <is>
          <t>010-292</t>
        </is>
      </c>
      <c r="D233" s="5" t="inlineStr">
        <is>
          <t>033</t>
        </is>
      </c>
      <c r="E233" s="5" t="inlineStr">
        <is>
          <t>ZMED</t>
        </is>
      </c>
      <c r="F233" s="5" t="inlineStr">
        <is>
          <t>1060</t>
        </is>
      </c>
      <c r="G233" s="5" t="inlineStr">
        <is>
          <t>6021</t>
        </is>
      </c>
      <c r="H233" s="5" t="inlineStr">
        <is>
          <t>C/U</t>
        </is>
      </c>
      <c r="I233" s="6" t="n">
        <v>400</v>
      </c>
      <c r="J233" s="6" t="n">
        <v>0</v>
      </c>
      <c r="K233" s="5" t="inlineStr">
        <is>
          <t>ARS</t>
        </is>
      </c>
      <c r="L233" s="48" t="n">
        <v>0</v>
      </c>
      <c r="M233" s="48" t="n">
        <v>377774.69</v>
      </c>
      <c r="O233" s="11">
        <f>M233/SUM($M$2:$M$2023)</f>
        <v/>
      </c>
      <c r="P233" s="49">
        <f>IFERROR(M233/I233,0)</f>
        <v/>
      </c>
      <c r="Q233" s="50" t="n">
        <v>189</v>
      </c>
      <c r="R233" s="8">
        <f>I233-Q233</f>
        <v/>
      </c>
      <c r="S233" s="49">
        <f>$AK233*R233</f>
        <v/>
      </c>
      <c r="U233" s="39" t="inlineStr">
        <is>
          <t>Stock SAP</t>
        </is>
      </c>
      <c r="V233" s="39" t="inlineStr">
        <is>
          <t>Medicamentos</t>
        </is>
      </c>
      <c r="W233" s="39" t="inlineStr">
        <is>
          <t>Dentro del alcance</t>
        </is>
      </c>
      <c r="X233" s="37" t="inlineStr">
        <is>
          <t>Alta</t>
        </is>
      </c>
      <c r="Y233" s="39" t="inlineStr">
        <is>
          <t>Homologado – confianza Alta</t>
        </is>
      </c>
      <c r="Z233" s="38" t="inlineStr">
        <is>
          <t>Dar de baja en SAP</t>
        </is>
      </c>
      <c r="AA233" s="39" t="inlineStr">
        <is>
          <t>321</t>
        </is>
      </c>
      <c r="AB233" s="39" t="inlineStr">
        <is>
          <t>FLUMAZENIL AMP</t>
        </is>
      </c>
      <c r="AC233" s="39" t="inlineStr">
        <is>
          <t>Cruce por nomenclatura SAP</t>
        </is>
      </c>
      <c r="AD233" s="39" t="inlineStr">
        <is>
          <t>No</t>
        </is>
      </c>
      <c r="AE233" s="39" t="n"/>
      <c r="AF233" s="39" t="inlineStr">
        <is>
          <t>No</t>
        </is>
      </c>
      <c r="AG233" s="39" t="n"/>
      <c r="AH233" s="51" t="n">
        <v>1326</v>
      </c>
      <c r="AI233" s="51">
        <f>Q233</f>
        <v/>
      </c>
      <c r="AJ233" s="51">
        <f>$AH233-$AI233</f>
        <v/>
      </c>
      <c r="AK233" s="52" t="n">
        <v>944.4367194570139</v>
      </c>
      <c r="AL233" s="52">
        <f>$AJ233*$AK233</f>
        <v/>
      </c>
      <c r="AM233" s="52">
        <f>$AI233*$AK233</f>
        <v/>
      </c>
      <c r="AN233" s="39" t="n"/>
      <c r="AO233" s="39" t="inlineStr">
        <is>
          <t>Cruce por nomenclatura: una nomenclatura no informa dosis; similitud 0.86. El material ocupa 10 filas en la hoja 1060 NQN (lote/almacén). La cantidad SAP y la física de esta vista son el total del material.</t>
        </is>
      </c>
    </row>
    <row r="234">
      <c r="A234" s="5" t="inlineStr">
        <is>
          <t>1000470</t>
        </is>
      </c>
      <c r="B234" s="5" t="inlineStr">
        <is>
          <t>PARACETAMOL COMP 1 GRAMO</t>
        </is>
      </c>
      <c r="C234" s="5" t="inlineStr">
        <is>
          <t>ERT</t>
        </is>
      </c>
      <c r="D234" s="5" t="inlineStr">
        <is>
          <t>033</t>
        </is>
      </c>
      <c r="E234" s="5" t="inlineStr">
        <is>
          <t>ZMED</t>
        </is>
      </c>
      <c r="F234" s="5" t="inlineStr">
        <is>
          <t>1060</t>
        </is>
      </c>
      <c r="G234" s="5" t="inlineStr">
        <is>
          <t>6021</t>
        </is>
      </c>
      <c r="H234" s="5" t="inlineStr">
        <is>
          <t>C/U</t>
        </is>
      </c>
      <c r="I234" s="6" t="n">
        <v>400</v>
      </c>
      <c r="J234" s="6" t="n">
        <v>0</v>
      </c>
      <c r="K234" s="5" t="inlineStr">
        <is>
          <t>ARS</t>
        </is>
      </c>
      <c r="L234" s="48" t="n">
        <v>0</v>
      </c>
      <c r="M234" s="48" t="n">
        <v>44032.19</v>
      </c>
      <c r="O234" s="11">
        <f>M234/SUM($M$2:$M$2023)</f>
        <v/>
      </c>
      <c r="P234" s="49">
        <f>IFERROR(M234/I234,0)</f>
        <v/>
      </c>
      <c r="Q234" s="50" t="n"/>
      <c r="R234" s="8">
        <f>I234-Q234</f>
        <v/>
      </c>
      <c r="S234" s="49">
        <f>$AK234*R234</f>
        <v/>
      </c>
      <c r="U234" s="39" t="inlineStr">
        <is>
          <t>Stock SAP</t>
        </is>
      </c>
      <c r="V234" s="39" t="inlineStr">
        <is>
          <t>Medicamentos</t>
        </is>
      </c>
      <c r="W234" s="39" t="inlineStr">
        <is>
          <t>Dentro del alcance</t>
        </is>
      </c>
      <c r="X234" s="38" t="inlineStr">
        <is>
          <t>Baja</t>
        </is>
      </c>
      <c r="Y234" s="39" t="inlineStr">
        <is>
          <t>Homologado – confianza Baja – pendiente de validación</t>
        </is>
      </c>
      <c r="Z234" s="38" t="inlineStr">
        <is>
          <t>Dar de baja en SAP</t>
        </is>
      </c>
      <c r="AA234" s="39" t="inlineStr">
        <is>
          <t>369; 179</t>
        </is>
      </c>
      <c r="AB234" s="39" t="inlineStr">
        <is>
          <t>PARACETAMOL 1 G; PARACETAMOL 500 MG</t>
        </is>
      </c>
      <c r="AC234" s="39" t="inlineStr">
        <is>
          <t>Cruce por nomenclatura SAP; Homologación por código Avain (master M01-008)</t>
        </is>
      </c>
      <c r="AD234" s="39" t="inlineStr">
        <is>
          <t>No</t>
        </is>
      </c>
      <c r="AE234" s="39" t="n"/>
      <c r="AF234" s="39" t="inlineStr">
        <is>
          <t>Sí</t>
        </is>
      </c>
      <c r="AG234" s="39" t="inlineStr">
        <is>
          <t>M01-008</t>
        </is>
      </c>
      <c r="AH234" s="51" t="n"/>
      <c r="AI234" s="51" t="n"/>
      <c r="AJ234" s="51" t="n"/>
      <c r="AK234" s="52" t="n">
        <v>110.080466182048</v>
      </c>
      <c r="AL234" s="52" t="n"/>
      <c r="AM234" s="52" t="n"/>
      <c r="AN234" s="39" t="n"/>
      <c r="AO234" s="39" t="inlineStr">
        <is>
          <t>La cantidad física del material se imputó en la fila 69 (primera fila del material). Varias denominaciones del inventario físico corresponden a este material SAP (369 PARACETAMOL 1 G; 179 PARACETAMOL 500 MG). Se sumaron las cantidades físicas. Cruce por nomenclatura: dosis coincide; similitud 0.88. Homologación: confianza base Alta + confianza SAP Baja → Baja. Aunque la homologación vincula estos registros, la presentación no coincide con el material imputado (dosis/presentación distinta (500MG vs 1000MG); similitud 0.48). Nivel degradado a Baja: verificar si corresponde otro código SAP. El material ocupa 14 filas en la hoja 1060 NQN (lote/almacén). La cantidad SAP y la física de esta vista son el total del material.</t>
        </is>
      </c>
    </row>
    <row r="235">
      <c r="A235" s="5" t="inlineStr">
        <is>
          <t>1000470</t>
        </is>
      </c>
      <c r="B235" s="5" t="inlineStr">
        <is>
          <t>PARACETAMOL COMP 1 GRAMO</t>
        </is>
      </c>
      <c r="C235" s="5" t="inlineStr">
        <is>
          <t>WERFWEF</t>
        </is>
      </c>
      <c r="D235" s="5" t="inlineStr">
        <is>
          <t>033</t>
        </is>
      </c>
      <c r="E235" s="5" t="inlineStr">
        <is>
          <t>ZMED</t>
        </is>
      </c>
      <c r="F235" s="5" t="inlineStr">
        <is>
          <t>1060</t>
        </is>
      </c>
      <c r="G235" s="5" t="inlineStr">
        <is>
          <t>6021</t>
        </is>
      </c>
      <c r="H235" s="5" t="inlineStr">
        <is>
          <t>C/U</t>
        </is>
      </c>
      <c r="I235" s="6" t="n">
        <v>400</v>
      </c>
      <c r="J235" s="6" t="n">
        <v>0</v>
      </c>
      <c r="K235" s="5" t="inlineStr">
        <is>
          <t>ARS</t>
        </is>
      </c>
      <c r="L235" s="48" t="n">
        <v>0</v>
      </c>
      <c r="M235" s="48" t="n">
        <v>44032.19</v>
      </c>
      <c r="O235" s="11">
        <f>M235/SUM($M$2:$M$2023)</f>
        <v/>
      </c>
      <c r="P235" s="49">
        <f>IFERROR(M235/I235,0)</f>
        <v/>
      </c>
      <c r="Q235" s="50" t="n"/>
      <c r="R235" s="8">
        <f>I235-Q235</f>
        <v/>
      </c>
      <c r="S235" s="49">
        <f>$AK235*R235</f>
        <v/>
      </c>
      <c r="U235" s="39" t="inlineStr">
        <is>
          <t>Stock SAP</t>
        </is>
      </c>
      <c r="V235" s="39" t="inlineStr">
        <is>
          <t>Medicamentos</t>
        </is>
      </c>
      <c r="W235" s="39" t="inlineStr">
        <is>
          <t>Dentro del alcance</t>
        </is>
      </c>
      <c r="X235" s="38" t="inlineStr">
        <is>
          <t>Baja</t>
        </is>
      </c>
      <c r="Y235" s="39" t="inlineStr">
        <is>
          <t>Homologado – confianza Baja – pendiente de validación</t>
        </is>
      </c>
      <c r="Z235" s="38" t="inlineStr">
        <is>
          <t>Dar de baja en SAP</t>
        </is>
      </c>
      <c r="AA235" s="39" t="inlineStr">
        <is>
          <t>369; 179</t>
        </is>
      </c>
      <c r="AB235" s="39" t="inlineStr">
        <is>
          <t>PARACETAMOL 1 G; PARACETAMOL 500 MG</t>
        </is>
      </c>
      <c r="AC235" s="39" t="inlineStr">
        <is>
          <t>Cruce por nomenclatura SAP; Homologación por código Avain (master M01-008)</t>
        </is>
      </c>
      <c r="AD235" s="39" t="inlineStr">
        <is>
          <t>No</t>
        </is>
      </c>
      <c r="AE235" s="39" t="n"/>
      <c r="AF235" s="39" t="inlineStr">
        <is>
          <t>Sí</t>
        </is>
      </c>
      <c r="AG235" s="39" t="inlineStr">
        <is>
          <t>M01-008</t>
        </is>
      </c>
      <c r="AH235" s="51" t="n"/>
      <c r="AI235" s="51" t="n"/>
      <c r="AJ235" s="51" t="n"/>
      <c r="AK235" s="52" t="n">
        <v>110.080466182048</v>
      </c>
      <c r="AL235" s="52" t="n"/>
      <c r="AM235" s="52" t="n"/>
      <c r="AN235" s="39" t="n"/>
      <c r="AO235" s="39" t="inlineStr">
        <is>
          <t>La cantidad física del material se imputó en la fila 69 (primera fila del material). Varias denominaciones del inventario físico corresponden a este material SAP (369 PARACETAMOL 1 G; 179 PARACETAMOL 500 MG). Se sumaron las cantidades físicas. Cruce por nomenclatura: dosis coincide; similitud 0.88. Homologación: confianza base Alta + confianza SAP Baja → Baja. Aunque la homologación vincula estos registros, la presentación no coincide con el material imputado (dosis/presentación distinta (500MG vs 1000MG); similitud 0.48). Nivel degradado a Baja: verificar si corresponde otro código SAP. El material ocupa 14 filas en la hoja 1060 NQN (lote/almacén). La cantidad SAP y la física de esta vista son el total del material.</t>
        </is>
      </c>
    </row>
    <row r="236">
      <c r="A236" s="5" t="inlineStr">
        <is>
          <t>1001236</t>
        </is>
      </c>
      <c r="B236" s="5" t="inlineStr">
        <is>
          <t>RELIVERAN COMP X 10</t>
        </is>
      </c>
      <c r="C236" s="5" t="inlineStr">
        <is>
          <t>49599</t>
        </is>
      </c>
      <c r="D236" s="5" t="inlineStr">
        <is>
          <t>MEGE</t>
        </is>
      </c>
      <c r="E236" s="5" t="inlineStr">
        <is>
          <t>ZMED</t>
        </is>
      </c>
      <c r="F236" s="5" t="inlineStr">
        <is>
          <t>1060</t>
        </is>
      </c>
      <c r="G236" s="5" t="inlineStr">
        <is>
          <t>6021</t>
        </is>
      </c>
      <c r="H236" s="5" t="inlineStr">
        <is>
          <t>C/U</t>
        </is>
      </c>
      <c r="I236" s="6" t="n">
        <v>400</v>
      </c>
      <c r="J236" s="6" t="n">
        <v>0</v>
      </c>
      <c r="K236" s="5" t="inlineStr">
        <is>
          <t>ARS</t>
        </is>
      </c>
      <c r="L236" s="48" t="n">
        <v>0</v>
      </c>
      <c r="M236" s="48" t="n">
        <v>212000</v>
      </c>
      <c r="O236" s="11">
        <f>M236/SUM($M$2:$M$2023)</f>
        <v/>
      </c>
      <c r="P236" s="49">
        <f>IFERROR(M236/I236,0)</f>
        <v/>
      </c>
      <c r="Q236" s="50" t="n"/>
      <c r="R236" s="8">
        <f>I236-Q236</f>
        <v/>
      </c>
      <c r="S236" s="49">
        <f>$AK236*R236</f>
        <v/>
      </c>
      <c r="U236" s="39" t="inlineStr">
        <is>
          <t>Stock SAP</t>
        </is>
      </c>
      <c r="V236" s="39" t="inlineStr">
        <is>
          <t>Medicamentos</t>
        </is>
      </c>
      <c r="W236" s="39" t="inlineStr">
        <is>
          <t>Dentro del alcance</t>
        </is>
      </c>
      <c r="X236" s="39" t="n"/>
      <c r="Y236" s="39" t="inlineStr">
        <is>
          <t>Sin recuento físico en el inventario de Avain</t>
        </is>
      </c>
      <c r="Z236" s="40" t="inlineStr">
        <is>
          <t>Sin recuento físico</t>
        </is>
      </c>
      <c r="AA236" s="39" t="n"/>
      <c r="AB236" s="39" t="n"/>
      <c r="AC236" s="39" t="n"/>
      <c r="AD236" s="39" t="n"/>
      <c r="AE236" s="39" t="n"/>
      <c r="AF236" s="39" t="n"/>
      <c r="AG236" s="39" t="n"/>
      <c r="AH236" s="51" t="n">
        <v>800</v>
      </c>
      <c r="AI236" s="51">
        <f>Q236</f>
        <v/>
      </c>
      <c r="AJ236" s="51">
        <f>$AH236-$AI236</f>
        <v/>
      </c>
      <c r="AK236" s="52" t="n">
        <v>530</v>
      </c>
      <c r="AL236" s="52">
        <f>$AJ236*$AK236</f>
        <v/>
      </c>
      <c r="AM236" s="52">
        <f>$AI236*$AK236</f>
        <v/>
      </c>
      <c r="AN236" s="39" t="n"/>
      <c r="AO236" s="39" t="inlineStr">
        <is>
          <t>El material ocupa 2 filas en la hoja 1060 NQN (lote/almacén). La cantidad SAP y la física de esta vista son el total del material.</t>
        </is>
      </c>
    </row>
    <row r="237">
      <c r="A237" s="5" t="inlineStr">
        <is>
          <t>1001236</t>
        </is>
      </c>
      <c r="B237" s="5" t="inlineStr">
        <is>
          <t>RELIVERAN COMP X 10</t>
        </is>
      </c>
      <c r="C237" s="5" t="inlineStr">
        <is>
          <t>49947</t>
        </is>
      </c>
      <c r="D237" s="5" t="inlineStr">
        <is>
          <t>MEGE</t>
        </is>
      </c>
      <c r="E237" s="5" t="inlineStr">
        <is>
          <t>ZMED</t>
        </is>
      </c>
      <c r="F237" s="5" t="inlineStr">
        <is>
          <t>1060</t>
        </is>
      </c>
      <c r="G237" s="5" t="inlineStr">
        <is>
          <t>6021</t>
        </is>
      </c>
      <c r="H237" s="5" t="inlineStr">
        <is>
          <t>C/U</t>
        </is>
      </c>
      <c r="I237" s="6" t="n">
        <v>400</v>
      </c>
      <c r="J237" s="6" t="n">
        <v>0</v>
      </c>
      <c r="K237" s="5" t="inlineStr">
        <is>
          <t>ARS</t>
        </is>
      </c>
      <c r="L237" s="48" t="n">
        <v>0</v>
      </c>
      <c r="M237" s="48" t="n">
        <v>212000</v>
      </c>
      <c r="O237" s="11">
        <f>M237/SUM($M$2:$M$2023)</f>
        <v/>
      </c>
      <c r="P237" s="49">
        <f>IFERROR(M237/I237,0)</f>
        <v/>
      </c>
      <c r="Q237" s="50" t="n"/>
      <c r="R237" s="8">
        <f>I237-Q237</f>
        <v/>
      </c>
      <c r="S237" s="49">
        <f>$AK237*R237</f>
        <v/>
      </c>
      <c r="U237" s="39" t="inlineStr">
        <is>
          <t>Stock SAP</t>
        </is>
      </c>
      <c r="V237" s="39" t="inlineStr">
        <is>
          <t>Medicamentos</t>
        </is>
      </c>
      <c r="W237" s="39" t="inlineStr">
        <is>
          <t>Dentro del alcance</t>
        </is>
      </c>
      <c r="X237" s="39" t="n"/>
      <c r="Y237" s="39" t="inlineStr">
        <is>
          <t>Sin recuento físico en el inventario de Avain</t>
        </is>
      </c>
      <c r="Z237" s="40" t="inlineStr">
        <is>
          <t>Sin recuento físico</t>
        </is>
      </c>
      <c r="AA237" s="39" t="n"/>
      <c r="AB237" s="39" t="n"/>
      <c r="AC237" s="39" t="n"/>
      <c r="AD237" s="39" t="n"/>
      <c r="AE237" s="39" t="n"/>
      <c r="AF237" s="39" t="n"/>
      <c r="AG237" s="39" t="n"/>
      <c r="AH237" s="51" t="n"/>
      <c r="AI237" s="51" t="n"/>
      <c r="AJ237" s="51" t="n"/>
      <c r="AK237" s="52" t="n">
        <v>530</v>
      </c>
      <c r="AL237" s="52" t="n"/>
      <c r="AM237" s="52" t="n"/>
      <c r="AN237" s="39" t="n"/>
      <c r="AO237" s="39" t="inlineStr">
        <is>
          <t>El material ocupa 2 filas en la hoja 1060 NQN (lote/almacén). La cantidad SAP y la física de esta vista son el total del material.</t>
        </is>
      </c>
    </row>
    <row r="238">
      <c r="A238" s="5" t="inlineStr">
        <is>
          <t>2000031</t>
        </is>
      </c>
      <c r="B238" s="5" t="inlineStr">
        <is>
          <t>SONDA NASOGASTRICA K-30 KOLLER</t>
        </is>
      </c>
      <c r="C238" s="5" t="n"/>
      <c r="D238" s="5" t="inlineStr">
        <is>
          <t>033</t>
        </is>
      </c>
      <c r="E238" s="5" t="inlineStr">
        <is>
          <t>ZDES</t>
        </is>
      </c>
      <c r="F238" s="5" t="inlineStr">
        <is>
          <t>1060</t>
        </is>
      </c>
      <c r="G238" s="5" t="inlineStr">
        <is>
          <t>6022</t>
        </is>
      </c>
      <c r="H238" s="5" t="inlineStr">
        <is>
          <t>C/U</t>
        </is>
      </c>
      <c r="I238" s="6" t="n">
        <v>400</v>
      </c>
      <c r="J238" s="6" t="n">
        <v>0</v>
      </c>
      <c r="K238" s="5" t="inlineStr">
        <is>
          <t>ARS</t>
        </is>
      </c>
      <c r="L238" s="48" t="n">
        <v>0</v>
      </c>
      <c r="M238" s="48" t="n">
        <v>98962.53</v>
      </c>
      <c r="O238" s="11">
        <f>M238/SUM($M$2:$M$2023)</f>
        <v/>
      </c>
      <c r="P238" s="49">
        <f>IFERROR(M238/I238,0)</f>
        <v/>
      </c>
      <c r="Q238" s="50" t="n"/>
      <c r="R238" s="8">
        <f>I238-Q238</f>
        <v/>
      </c>
      <c r="S238" s="49">
        <f>$AK238*R238</f>
        <v/>
      </c>
      <c r="U238" s="39" t="inlineStr">
        <is>
          <t>Stock SAP</t>
        </is>
      </c>
      <c r="V238" s="39" t="inlineStr">
        <is>
          <t>Descartables</t>
        </is>
      </c>
      <c r="W238" s="39" t="inlineStr">
        <is>
          <t>Dentro del alcance</t>
        </is>
      </c>
      <c r="X238" s="39" t="n"/>
      <c r="Y238" s="39" t="inlineStr">
        <is>
          <t>Sin recuento físico en el inventario de Avain</t>
        </is>
      </c>
      <c r="Z238" s="40" t="inlineStr">
        <is>
          <t>Sin recuento físico</t>
        </is>
      </c>
      <c r="AA238" s="39" t="n"/>
      <c r="AB238" s="39" t="n"/>
      <c r="AC238" s="39" t="n"/>
      <c r="AD238" s="39" t="n"/>
      <c r="AE238" s="39" t="n"/>
      <c r="AF238" s="39" t="n"/>
      <c r="AG238" s="39" t="n"/>
      <c r="AH238" s="51" t="n">
        <v>700</v>
      </c>
      <c r="AI238" s="51">
        <f>Q238</f>
        <v/>
      </c>
      <c r="AJ238" s="51">
        <f>$AH238-$AI238</f>
        <v/>
      </c>
      <c r="AK238" s="52" t="n">
        <v>247.4063142857143</v>
      </c>
      <c r="AL238" s="52">
        <f>$AJ238*$AK238</f>
        <v/>
      </c>
      <c r="AM238" s="52">
        <f>$AI238*$AK238</f>
        <v/>
      </c>
      <c r="AN238" s="39" t="n"/>
      <c r="AO238" s="39" t="inlineStr">
        <is>
          <t>El material ocupa 3 filas en la hoja 1060 NQN (lote/almacén). La cantidad SAP y la física de esta vista son el total del material.</t>
        </is>
      </c>
    </row>
    <row r="239">
      <c r="A239" s="5" t="inlineStr">
        <is>
          <t>2000095</t>
        </is>
      </c>
      <c r="B239" s="5" t="inlineStr">
        <is>
          <t>APOSITO NO ESTERIL (G+A) 10X20CM</t>
        </is>
      </c>
      <c r="C239" s="5" t="n"/>
      <c r="D239" s="5" t="inlineStr">
        <is>
          <t>033</t>
        </is>
      </c>
      <c r="E239" s="5" t="inlineStr">
        <is>
          <t>ZDES</t>
        </is>
      </c>
      <c r="F239" s="5" t="inlineStr">
        <is>
          <t>1060</t>
        </is>
      </c>
      <c r="G239" s="5" t="inlineStr">
        <is>
          <t>6021</t>
        </is>
      </c>
      <c r="H239" s="5" t="inlineStr">
        <is>
          <t>C/U</t>
        </is>
      </c>
      <c r="I239" s="6" t="n">
        <v>400</v>
      </c>
      <c r="J239" s="6" t="n">
        <v>0</v>
      </c>
      <c r="K239" s="5" t="inlineStr">
        <is>
          <t>ARS</t>
        </is>
      </c>
      <c r="L239" s="48" t="n">
        <v>0</v>
      </c>
      <c r="M239" s="48" t="n">
        <v>49361.6</v>
      </c>
      <c r="O239" s="11">
        <f>M239/SUM($M$2:$M$2023)</f>
        <v/>
      </c>
      <c r="P239" s="49">
        <f>IFERROR(M239/I239,0)</f>
        <v/>
      </c>
      <c r="Q239" s="50" t="n"/>
      <c r="R239" s="8">
        <f>I239-Q239</f>
        <v/>
      </c>
      <c r="S239" s="49">
        <f>$AK239*R239</f>
        <v/>
      </c>
      <c r="U239" s="39" t="inlineStr">
        <is>
          <t>Stock SAP</t>
        </is>
      </c>
      <c r="V239" s="39" t="inlineStr">
        <is>
          <t>Descartables</t>
        </is>
      </c>
      <c r="W239" s="39" t="inlineStr">
        <is>
          <t>Dentro del alcance</t>
        </is>
      </c>
      <c r="X239" s="39" t="n"/>
      <c r="Y239" s="39" t="inlineStr">
        <is>
          <t>Sin recuento físico en el inventario de Avain</t>
        </is>
      </c>
      <c r="Z239" s="40" t="inlineStr">
        <is>
          <t>Sin recuento físico</t>
        </is>
      </c>
      <c r="AA239" s="39" t="n"/>
      <c r="AB239" s="39" t="n"/>
      <c r="AC239" s="39" t="n"/>
      <c r="AD239" s="39" t="n"/>
      <c r="AE239" s="39" t="n"/>
      <c r="AF239" s="39" t="n"/>
      <c r="AG239" s="39" t="n"/>
      <c r="AH239" s="51" t="n"/>
      <c r="AI239" s="51" t="n"/>
      <c r="AJ239" s="51" t="n"/>
      <c r="AK239" s="52" t="n">
        <v>123.404</v>
      </c>
      <c r="AL239" s="52" t="n"/>
      <c r="AM239" s="52" t="n"/>
      <c r="AN239" s="39" t="n"/>
      <c r="AO239" s="39" t="inlineStr">
        <is>
          <t>El material ocupa 2 filas en la hoja 1060 NQN (lote/almacén). La cantidad SAP y la física de esta vista son el total del material.</t>
        </is>
      </c>
    </row>
    <row r="240">
      <c r="A240" s="5" t="inlineStr">
        <is>
          <t>2000100</t>
        </is>
      </c>
      <c r="B240" s="5" t="inlineStr">
        <is>
          <t>BOLSA COLECTORA DE ORINA X 2000 ML</t>
        </is>
      </c>
      <c r="C240" s="5" t="n"/>
      <c r="D240" s="5" t="inlineStr">
        <is>
          <t>033</t>
        </is>
      </c>
      <c r="E240" s="5" t="inlineStr">
        <is>
          <t>ZDES</t>
        </is>
      </c>
      <c r="F240" s="5" t="inlineStr">
        <is>
          <t>1060</t>
        </is>
      </c>
      <c r="G240" s="5" t="inlineStr">
        <is>
          <t>6022</t>
        </is>
      </c>
      <c r="H240" s="5" t="inlineStr">
        <is>
          <t>C/U</t>
        </is>
      </c>
      <c r="I240" s="6" t="n">
        <v>400</v>
      </c>
      <c r="J240" s="6" t="n">
        <v>0</v>
      </c>
      <c r="K240" s="5" t="inlineStr">
        <is>
          <t>ARS</t>
        </is>
      </c>
      <c r="L240" s="48" t="n">
        <v>0</v>
      </c>
      <c r="M240" s="48" t="n">
        <v>158551.99</v>
      </c>
      <c r="O240" s="11">
        <f>M240/SUM($M$2:$M$2023)</f>
        <v/>
      </c>
      <c r="P240" s="49">
        <f>IFERROR(M240/I240,0)</f>
        <v/>
      </c>
      <c r="Q240" s="50" t="n">
        <v>273</v>
      </c>
      <c r="R240" s="8">
        <f>I240-Q240</f>
        <v/>
      </c>
      <c r="S240" s="49">
        <f>$AK240*R240</f>
        <v/>
      </c>
      <c r="U240" s="39" t="inlineStr">
        <is>
          <t>Stock SAP</t>
        </is>
      </c>
      <c r="V240" s="39" t="inlineStr">
        <is>
          <t>Descartables</t>
        </is>
      </c>
      <c r="W240" s="39" t="inlineStr">
        <is>
          <t>Dentro del alcance</t>
        </is>
      </c>
      <c r="X240" s="37" t="inlineStr">
        <is>
          <t>Alta</t>
        </is>
      </c>
      <c r="Y240" s="39" t="inlineStr">
        <is>
          <t>Homologado – confianza Alta</t>
        </is>
      </c>
      <c r="Z240" s="38" t="inlineStr">
        <is>
          <t>Dar de baja en SAP</t>
        </is>
      </c>
      <c r="AA240" s="39" t="inlineStr">
        <is>
          <t>307</t>
        </is>
      </c>
      <c r="AB240" s="39" t="inlineStr">
        <is>
          <t>BOLSA COLECTORA ORINA</t>
        </is>
      </c>
      <c r="AC240" s="39" t="inlineStr">
        <is>
          <t>Homologación por código Avain (master D-165)</t>
        </is>
      </c>
      <c r="AD240" s="39" t="inlineStr">
        <is>
          <t>No</t>
        </is>
      </c>
      <c r="AE240" s="39" t="n"/>
      <c r="AF240" s="39" t="inlineStr">
        <is>
          <t>Sí</t>
        </is>
      </c>
      <c r="AG240" s="39" t="inlineStr">
        <is>
          <t>D-165</t>
        </is>
      </c>
      <c r="AH240" s="51" t="n">
        <v>580</v>
      </c>
      <c r="AI240" s="51">
        <f>Q240</f>
        <v/>
      </c>
      <c r="AJ240" s="51">
        <f>$AH240-$AI240</f>
        <v/>
      </c>
      <c r="AK240" s="52" t="n">
        <v>396.3799827586207</v>
      </c>
      <c r="AL240" s="52">
        <f>$AJ240*$AK240</f>
        <v/>
      </c>
      <c r="AM240" s="52">
        <f>$AI240*$AK240</f>
        <v/>
      </c>
      <c r="AN240" s="39" t="n"/>
      <c r="AO240" s="39" t="inlineStr">
        <is>
          <t>Homologación: confianza base Alta + confianza SAP Alta → Alta. El material ocupa 3 filas en la hoja 1060 NQN (lote/almacén). La cantidad SAP y la física de esta vista son el total del material.</t>
        </is>
      </c>
    </row>
    <row r="241">
      <c r="A241" s="5" t="inlineStr">
        <is>
          <t>2000278</t>
        </is>
      </c>
      <c r="B241" s="5" t="inlineStr">
        <is>
          <t>APOS ESTERIL (G+A) 10X20 IGALTEX S/POUCH</t>
        </is>
      </c>
      <c r="C241" s="5" t="n"/>
      <c r="D241" s="5" t="inlineStr">
        <is>
          <t>033</t>
        </is>
      </c>
      <c r="E241" s="5" t="inlineStr">
        <is>
          <t>ZDES</t>
        </is>
      </c>
      <c r="F241" s="5" t="inlineStr">
        <is>
          <t>1060</t>
        </is>
      </c>
      <c r="G241" s="5" t="inlineStr">
        <is>
          <t>6022</t>
        </is>
      </c>
      <c r="H241" s="5" t="inlineStr">
        <is>
          <t>C/U</t>
        </is>
      </c>
      <c r="I241" s="6" t="n">
        <v>400</v>
      </c>
      <c r="J241" s="6" t="n">
        <v>0</v>
      </c>
      <c r="K241" s="5" t="inlineStr">
        <is>
          <t>ARS</t>
        </is>
      </c>
      <c r="L241" s="48" t="n">
        <v>0</v>
      </c>
      <c r="M241" s="48" t="n">
        <v>57808</v>
      </c>
      <c r="O241" s="11">
        <f>M241/SUM($M$2:$M$2023)</f>
        <v/>
      </c>
      <c r="P241" s="49">
        <f>IFERROR(M241/I241,0)</f>
        <v/>
      </c>
      <c r="Q241" s="50" t="n"/>
      <c r="R241" s="8">
        <f>I241-Q241</f>
        <v/>
      </c>
      <c r="S241" s="49">
        <f>$AK241*R241</f>
        <v/>
      </c>
      <c r="U241" s="39" t="inlineStr">
        <is>
          <t>Stock SAP</t>
        </is>
      </c>
      <c r="V241" s="39" t="inlineStr">
        <is>
          <t>Descartables</t>
        </is>
      </c>
      <c r="W241" s="39" t="inlineStr">
        <is>
          <t>Dentro del alcance</t>
        </is>
      </c>
      <c r="X241" s="39" t="n"/>
      <c r="Y241" s="39" t="inlineStr">
        <is>
          <t>Sin recuento físico en el inventario de Avain</t>
        </is>
      </c>
      <c r="Z241" s="40" t="inlineStr">
        <is>
          <t>Sin recuento físico</t>
        </is>
      </c>
      <c r="AA241" s="39" t="n"/>
      <c r="AB241" s="39" t="n"/>
      <c r="AC241" s="39" t="n"/>
      <c r="AD241" s="39" t="n"/>
      <c r="AE241" s="39" t="n"/>
      <c r="AF241" s="39" t="n"/>
      <c r="AG241" s="39" t="n"/>
      <c r="AH241" s="51" t="n">
        <v>400</v>
      </c>
      <c r="AI241" s="51">
        <f>Q241</f>
        <v/>
      </c>
      <c r="AJ241" s="51">
        <f>$AH241-$AI241</f>
        <v/>
      </c>
      <c r="AK241" s="52" t="n">
        <v>144.52</v>
      </c>
      <c r="AL241" s="52">
        <f>$AJ241*$AK241</f>
        <v/>
      </c>
      <c r="AM241" s="52">
        <f>$AI241*$AK241</f>
        <v/>
      </c>
      <c r="AN241" s="39" t="n"/>
      <c r="AO241" s="39" t="n"/>
    </row>
    <row r="242">
      <c r="A242" s="5" t="inlineStr">
        <is>
          <t>2000658</t>
        </is>
      </c>
      <c r="B242" s="5" t="inlineStr">
        <is>
          <t>KIT CANULAS NASOFARINGEAS (GUEDEL)</t>
        </is>
      </c>
      <c r="C242" s="5" t="n"/>
      <c r="D242" s="5" t="inlineStr">
        <is>
          <t>MDES</t>
        </is>
      </c>
      <c r="E242" s="5" t="inlineStr">
        <is>
          <t>ZDES</t>
        </is>
      </c>
      <c r="F242" s="5" t="inlineStr">
        <is>
          <t>1060</t>
        </is>
      </c>
      <c r="G242" s="5" t="inlineStr">
        <is>
          <t>6021</t>
        </is>
      </c>
      <c r="H242" s="5" t="inlineStr">
        <is>
          <t>C/U</t>
        </is>
      </c>
      <c r="I242" s="6" t="n">
        <v>400</v>
      </c>
      <c r="J242" s="6" t="n">
        <v>0</v>
      </c>
      <c r="K242" s="5" t="inlineStr">
        <is>
          <t>ARS</t>
        </is>
      </c>
      <c r="L242" s="48" t="n">
        <v>0</v>
      </c>
      <c r="M242" s="48" t="n">
        <v>280000</v>
      </c>
      <c r="O242" s="11">
        <f>M242/SUM($M$2:$M$2023)</f>
        <v/>
      </c>
      <c r="P242" s="49">
        <f>IFERROR(M242/I242,0)</f>
        <v/>
      </c>
      <c r="Q242" s="50" t="n"/>
      <c r="R242" s="8">
        <f>I242-Q242</f>
        <v/>
      </c>
      <c r="S242" s="49">
        <f>$AK242*R242</f>
        <v/>
      </c>
      <c r="U242" s="39" t="inlineStr">
        <is>
          <t>Stock SAP</t>
        </is>
      </c>
      <c r="V242" s="39" t="inlineStr">
        <is>
          <t>Descartables</t>
        </is>
      </c>
      <c r="W242" s="39" t="inlineStr">
        <is>
          <t>Dentro del alcance</t>
        </is>
      </c>
      <c r="X242" s="39" t="n"/>
      <c r="Y242" s="39" t="inlineStr">
        <is>
          <t>Sin recuento físico en el inventario de Avain</t>
        </is>
      </c>
      <c r="Z242" s="40" t="inlineStr">
        <is>
          <t>Sin recuento físico</t>
        </is>
      </c>
      <c r="AA242" s="39" t="n"/>
      <c r="AB242" s="39" t="n"/>
      <c r="AC242" s="39" t="n"/>
      <c r="AD242" s="39" t="n"/>
      <c r="AE242" s="39" t="n"/>
      <c r="AF242" s="39" t="n"/>
      <c r="AG242" s="39" t="n"/>
      <c r="AH242" s="51" t="n">
        <v>400</v>
      </c>
      <c r="AI242" s="51">
        <f>Q242</f>
        <v/>
      </c>
      <c r="AJ242" s="51">
        <f>$AH242-$AI242</f>
        <v/>
      </c>
      <c r="AK242" s="52" t="n">
        <v>700</v>
      </c>
      <c r="AL242" s="52">
        <f>$AJ242*$AK242</f>
        <v/>
      </c>
      <c r="AM242" s="52">
        <f>$AI242*$AK242</f>
        <v/>
      </c>
      <c r="AN242" s="39" t="n"/>
      <c r="AO242" s="39" t="n"/>
    </row>
    <row r="243">
      <c r="A243" s="5" t="inlineStr">
        <is>
          <t>2000952</t>
        </is>
      </c>
      <c r="B243" s="5" t="inlineStr">
        <is>
          <t>BOQUILLAS DESCARTABLE ALCOHOLIMETROS</t>
        </is>
      </c>
      <c r="C243" s="5" t="n"/>
      <c r="D243" s="5" t="inlineStr">
        <is>
          <t>033</t>
        </is>
      </c>
      <c r="E243" s="5" t="inlineStr">
        <is>
          <t>ZDES</t>
        </is>
      </c>
      <c r="F243" s="5" t="inlineStr">
        <is>
          <t>1060</t>
        </is>
      </c>
      <c r="G243" s="5" t="inlineStr">
        <is>
          <t>6021</t>
        </is>
      </c>
      <c r="H243" s="5" t="inlineStr">
        <is>
          <t>C/U</t>
        </is>
      </c>
      <c r="I243" s="6" t="n">
        <v>400</v>
      </c>
      <c r="J243" s="6" t="n">
        <v>0</v>
      </c>
      <c r="K243" s="5" t="inlineStr">
        <is>
          <t>ARS</t>
        </is>
      </c>
      <c r="L243" s="48" t="n">
        <v>0</v>
      </c>
      <c r="M243" s="48" t="n">
        <v>61876.29</v>
      </c>
      <c r="O243" s="11">
        <f>M243/SUM($M$2:$M$2023)</f>
        <v/>
      </c>
      <c r="P243" s="49">
        <f>IFERROR(M243/I243,0)</f>
        <v/>
      </c>
      <c r="Q243" s="50" t="n"/>
      <c r="R243" s="8">
        <f>I243-Q243</f>
        <v/>
      </c>
      <c r="S243" s="49">
        <f>$AK243*R243</f>
        <v/>
      </c>
      <c r="U243" s="39" t="inlineStr">
        <is>
          <t>Stock SAP</t>
        </is>
      </c>
      <c r="V243" s="39" t="inlineStr">
        <is>
          <t>Descartables</t>
        </is>
      </c>
      <c r="W243" s="39" t="inlineStr">
        <is>
          <t>Dentro del alcance</t>
        </is>
      </c>
      <c r="X243" s="39" t="n"/>
      <c r="Y243" s="39" t="inlineStr">
        <is>
          <t>Sin recuento físico en el inventario de Avain</t>
        </is>
      </c>
      <c r="Z243" s="40" t="inlineStr">
        <is>
          <t>Sin recuento físico</t>
        </is>
      </c>
      <c r="AA243" s="39" t="n"/>
      <c r="AB243" s="39" t="n"/>
      <c r="AC243" s="39" t="n"/>
      <c r="AD243" s="39" t="n"/>
      <c r="AE243" s="39" t="n"/>
      <c r="AF243" s="39" t="n"/>
      <c r="AG243" s="39" t="n"/>
      <c r="AH243" s="51" t="n"/>
      <c r="AI243" s="51" t="n"/>
      <c r="AJ243" s="51" t="n"/>
      <c r="AK243" s="52" t="n">
        <v>154.6907216494845</v>
      </c>
      <c r="AL243" s="52" t="n"/>
      <c r="AM243" s="52" t="n"/>
      <c r="AN243" s="39" t="n"/>
      <c r="AO243" s="39" t="inlineStr">
        <is>
          <t>El material ocupa 2 filas en la hoja 1060 NQN (lote/almacén). La cantidad SAP y la física de esta vista son el total del material.</t>
        </is>
      </c>
    </row>
    <row r="244">
      <c r="A244" s="5" t="inlineStr">
        <is>
          <t>2000090</t>
        </is>
      </c>
      <c r="B244" s="5" t="inlineStr">
        <is>
          <t>MASCARA PARA NEBULIZAR ADULTO</t>
        </is>
      </c>
      <c r="C244" s="5" t="n"/>
      <c r="D244" s="5" t="inlineStr">
        <is>
          <t>033</t>
        </is>
      </c>
      <c r="E244" s="5" t="inlineStr">
        <is>
          <t>ZDES</t>
        </is>
      </c>
      <c r="F244" s="5" t="inlineStr">
        <is>
          <t>1060</t>
        </is>
      </c>
      <c r="G244" s="5" t="inlineStr">
        <is>
          <t>6022</t>
        </is>
      </c>
      <c r="H244" s="5" t="inlineStr">
        <is>
          <t>C/U</t>
        </is>
      </c>
      <c r="I244" s="6" t="n">
        <v>390</v>
      </c>
      <c r="J244" s="6" t="n">
        <v>0</v>
      </c>
      <c r="K244" s="5" t="inlineStr">
        <is>
          <t>ARS</t>
        </is>
      </c>
      <c r="L244" s="48" t="n">
        <v>0</v>
      </c>
      <c r="M244" s="48" t="n">
        <v>485160</v>
      </c>
      <c r="O244" s="11">
        <f>M244/SUM($M$2:$M$2023)</f>
        <v/>
      </c>
      <c r="P244" s="49">
        <f>IFERROR(M244/I244,0)</f>
        <v/>
      </c>
      <c r="Q244" s="50" t="n">
        <v>16</v>
      </c>
      <c r="R244" s="8">
        <f>I244-Q244</f>
        <v/>
      </c>
      <c r="S244" s="49">
        <f>$AK244*R244</f>
        <v/>
      </c>
      <c r="U244" s="39" t="inlineStr">
        <is>
          <t>Stock SAP</t>
        </is>
      </c>
      <c r="V244" s="39" t="inlineStr">
        <is>
          <t>Descartables</t>
        </is>
      </c>
      <c r="W244" s="39" t="inlineStr">
        <is>
          <t>Dentro del alcance</t>
        </is>
      </c>
      <c r="X244" s="37" t="inlineStr">
        <is>
          <t>Alta</t>
        </is>
      </c>
      <c r="Y244" s="39" t="inlineStr">
        <is>
          <t>Homologado – confianza Alta</t>
        </is>
      </c>
      <c r="Z244" s="38" t="inlineStr">
        <is>
          <t>Dar de baja en SAP</t>
        </is>
      </c>
      <c r="AA244" s="39" t="inlineStr">
        <is>
          <t>366</t>
        </is>
      </c>
      <c r="AB244" s="39" t="inlineStr">
        <is>
          <t>MASCARA PARA NEBULIZAR</t>
        </is>
      </c>
      <c r="AC244" s="39" t="inlineStr">
        <is>
          <t>Cruce por nomenclatura SAP</t>
        </is>
      </c>
      <c r="AD244" s="39" t="inlineStr">
        <is>
          <t>No</t>
        </is>
      </c>
      <c r="AE244" s="39" t="n"/>
      <c r="AF244" s="39" t="inlineStr">
        <is>
          <t>Sí</t>
        </is>
      </c>
      <c r="AG244" s="39" t="n"/>
      <c r="AH244" s="51" t="n">
        <v>590</v>
      </c>
      <c r="AI244" s="51">
        <f>Q244</f>
        <v/>
      </c>
      <c r="AJ244" s="51">
        <f>$AH244-$AI244</f>
        <v/>
      </c>
      <c r="AK244" s="52" t="n">
        <v>1244</v>
      </c>
      <c r="AL244" s="52">
        <f>$AJ244*$AK244</f>
        <v/>
      </c>
      <c r="AM244" s="52">
        <f>$AI244*$AK244</f>
        <v/>
      </c>
      <c r="AN244" s="39" t="n"/>
      <c r="AO244" s="39" t="inlineStr">
        <is>
          <t>Cruce por nomenclatura: similitud 0.87. El material ocupa 3 filas en la hoja 1060 NQN (lote/almacén). La cantidad SAP y la física de esta vista son el total del material.</t>
        </is>
      </c>
    </row>
    <row r="245">
      <c r="A245" s="5" t="inlineStr">
        <is>
          <t>1000183</t>
        </is>
      </c>
      <c r="B245" s="5" t="inlineStr">
        <is>
          <t>MYLANTA TABLETAS COMPRIMIDOS</t>
        </is>
      </c>
      <c r="C245" s="5" t="inlineStr">
        <is>
          <t>7210</t>
        </is>
      </c>
      <c r="D245" s="5" t="inlineStr">
        <is>
          <t>033</t>
        </is>
      </c>
      <c r="E245" s="5" t="inlineStr">
        <is>
          <t>ZMED</t>
        </is>
      </c>
      <c r="F245" s="5" t="inlineStr">
        <is>
          <t>1060</t>
        </is>
      </c>
      <c r="G245" s="5" t="inlineStr">
        <is>
          <t>6021</t>
        </is>
      </c>
      <c r="H245" s="5" t="inlineStr">
        <is>
          <t>C/U</t>
        </is>
      </c>
      <c r="I245" s="6" t="n">
        <v>384</v>
      </c>
      <c r="J245" s="6" t="n">
        <v>0</v>
      </c>
      <c r="K245" s="5" t="inlineStr">
        <is>
          <t>ARS</t>
        </is>
      </c>
      <c r="L245" s="48" t="n">
        <v>0</v>
      </c>
      <c r="M245" s="48" t="n">
        <v>97801.27</v>
      </c>
      <c r="O245" s="11">
        <f>M245/SUM($M$2:$M$2023)</f>
        <v/>
      </c>
      <c r="P245" s="49">
        <f>IFERROR(M245/I245,0)</f>
        <v/>
      </c>
      <c r="Q245" s="50" t="n"/>
      <c r="R245" s="8">
        <f>I245-Q245</f>
        <v/>
      </c>
      <c r="S245" s="49">
        <f>$AK245*R245</f>
        <v/>
      </c>
      <c r="U245" s="39" t="inlineStr">
        <is>
          <t>Stock SAP</t>
        </is>
      </c>
      <c r="V245" s="39" t="inlineStr">
        <is>
          <t>Medicamentos</t>
        </is>
      </c>
      <c r="W245" s="39" t="inlineStr">
        <is>
          <t>Dentro del alcance</t>
        </is>
      </c>
      <c r="X245" s="42" t="inlineStr">
        <is>
          <t>Media</t>
        </is>
      </c>
      <c r="Y245" s="39" t="inlineStr">
        <is>
          <t>Homologado – confianza Media – pendiente de validación</t>
        </is>
      </c>
      <c r="Z245" s="38" t="inlineStr">
        <is>
          <t>Dar de baja en SAP</t>
        </is>
      </c>
      <c r="AA245" s="39" t="inlineStr">
        <is>
          <t>165</t>
        </is>
      </c>
      <c r="AB245" s="39" t="inlineStr">
        <is>
          <t>MYLANTA</t>
        </is>
      </c>
      <c r="AC245" s="39" t="inlineStr">
        <is>
          <t>Cruce por nomenclatura SAP</t>
        </is>
      </c>
      <c r="AD245" s="39" t="inlineStr">
        <is>
          <t>Sí</t>
        </is>
      </c>
      <c r="AE245" s="39" t="inlineStr">
        <is>
          <t>1000183, 1000188</t>
        </is>
      </c>
      <c r="AF245" s="39" t="inlineStr">
        <is>
          <t>Sí</t>
        </is>
      </c>
      <c r="AG245" s="39" t="n"/>
      <c r="AH245" s="51" t="n"/>
      <c r="AI245" s="51" t="n"/>
      <c r="AJ245" s="51" t="n"/>
      <c r="AK245" s="52" t="n">
        <v>254.690802148944</v>
      </c>
      <c r="AL245" s="52" t="n"/>
      <c r="AM245" s="52" t="n"/>
      <c r="AN245" s="39" t="n"/>
      <c r="AO245" s="39" t="inlineStr">
        <is>
          <t>La cantidad física del material se imputó en la fila 64 (primera fila del material). Cruce por nomenclatura: similitud 0.69. El cruce SAP–Avain identificó 2 códigos SAP como posibles equivalentes del mismo ítem de Avain (1000183, 1000188). Se imputó al primero (lógica BUSCARV); requiere validación posterior. El material ocupa 13 filas en la hoja 1060 NQN (lote/almacén). La cantidad SAP y la física de esta vista son el total del material.</t>
        </is>
      </c>
    </row>
    <row r="246">
      <c r="A246" s="5" t="inlineStr">
        <is>
          <t>2001051</t>
        </is>
      </c>
      <c r="B246" s="5" t="inlineStr">
        <is>
          <t>SUTURA MONONYLON 3-0 AGUJA REDONDA</t>
        </is>
      </c>
      <c r="C246" s="5" t="n"/>
      <c r="D246" s="5" t="inlineStr">
        <is>
          <t>033</t>
        </is>
      </c>
      <c r="E246" s="5" t="inlineStr">
        <is>
          <t>ZDES</t>
        </is>
      </c>
      <c r="F246" s="5" t="inlineStr">
        <is>
          <t>1060</t>
        </is>
      </c>
      <c r="G246" s="5" t="inlineStr">
        <is>
          <t>6022</t>
        </is>
      </c>
      <c r="H246" s="5" t="inlineStr">
        <is>
          <t>C/U</t>
        </is>
      </c>
      <c r="I246" s="6" t="n">
        <v>372</v>
      </c>
      <c r="J246" s="6" t="n">
        <v>0</v>
      </c>
      <c r="K246" s="5" t="inlineStr">
        <is>
          <t>ARS</t>
        </is>
      </c>
      <c r="L246" s="48" t="n">
        <v>0</v>
      </c>
      <c r="M246" s="48" t="n">
        <v>66408</v>
      </c>
      <c r="O246" s="11">
        <f>M246/SUM($M$2:$M$2023)</f>
        <v/>
      </c>
      <c r="P246" s="49">
        <f>IFERROR(M246/I246,0)</f>
        <v/>
      </c>
      <c r="Q246" s="50" t="n"/>
      <c r="R246" s="8">
        <f>I246-Q246</f>
        <v/>
      </c>
      <c r="S246" s="49">
        <f>$AK246*R246</f>
        <v/>
      </c>
      <c r="U246" s="39" t="inlineStr">
        <is>
          <t>Stock SAP</t>
        </is>
      </c>
      <c r="V246" s="39" t="inlineStr">
        <is>
          <t>Descartables</t>
        </is>
      </c>
      <c r="W246" s="39" t="inlineStr">
        <is>
          <t>Dentro del alcance</t>
        </is>
      </c>
      <c r="X246" s="39" t="n"/>
      <c r="Y246" s="39" t="inlineStr">
        <is>
          <t>Sin recuento físico en el inventario de Avain</t>
        </is>
      </c>
      <c r="Z246" s="40" t="inlineStr">
        <is>
          <t>Sin recuento físico</t>
        </is>
      </c>
      <c r="AA246" s="39" t="n"/>
      <c r="AB246" s="39" t="n"/>
      <c r="AC246" s="39" t="n"/>
      <c r="AD246" s="39" t="n"/>
      <c r="AE246" s="39" t="n"/>
      <c r="AF246" s="39" t="n"/>
      <c r="AG246" s="39" t="n"/>
      <c r="AH246" s="51" t="n">
        <v>372</v>
      </c>
      <c r="AI246" s="51">
        <f>Q246</f>
        <v/>
      </c>
      <c r="AJ246" s="51">
        <f>$AH246-$AI246</f>
        <v/>
      </c>
      <c r="AK246" s="52" t="n">
        <v>178.5161290322581</v>
      </c>
      <c r="AL246" s="52">
        <f>$AJ246*$AK246</f>
        <v/>
      </c>
      <c r="AM246" s="52">
        <f>$AI246*$AK246</f>
        <v/>
      </c>
      <c r="AN246" s="39" t="n"/>
      <c r="AO246" s="39" t="n"/>
    </row>
    <row r="247">
      <c r="A247" s="5" t="inlineStr">
        <is>
          <t>1000173</t>
        </is>
      </c>
      <c r="B247" s="5" t="inlineStr">
        <is>
          <t>BAYASPIRINA COMPRIMIDOS</t>
        </is>
      </c>
      <c r="C247" s="5" t="inlineStr">
        <is>
          <t>5637</t>
        </is>
      </c>
      <c r="D247" s="5" t="inlineStr">
        <is>
          <t>033</t>
        </is>
      </c>
      <c r="E247" s="5" t="inlineStr">
        <is>
          <t>ZMED</t>
        </is>
      </c>
      <c r="F247" s="5" t="inlineStr">
        <is>
          <t>1060</t>
        </is>
      </c>
      <c r="G247" s="5" t="inlineStr">
        <is>
          <t>6021</t>
        </is>
      </c>
      <c r="H247" s="5" t="inlineStr">
        <is>
          <t>C/U</t>
        </is>
      </c>
      <c r="I247" s="6" t="n">
        <v>370</v>
      </c>
      <c r="J247" s="6" t="n">
        <v>0</v>
      </c>
      <c r="K247" s="5" t="inlineStr">
        <is>
          <t>ARS</t>
        </is>
      </c>
      <c r="L247" s="48" t="n">
        <v>0</v>
      </c>
      <c r="M247" s="48" t="n">
        <v>2738.18</v>
      </c>
      <c r="O247" s="11">
        <f>M247/SUM($M$2:$M$2023)</f>
        <v/>
      </c>
      <c r="P247" s="49">
        <f>IFERROR(M247/I247,0)</f>
        <v/>
      </c>
      <c r="Q247" s="50" t="n"/>
      <c r="R247" s="8">
        <f>I247-Q247</f>
        <v/>
      </c>
      <c r="S247" s="49">
        <f>$AK247*R247</f>
        <v/>
      </c>
      <c r="U247" s="39" t="inlineStr">
        <is>
          <t>Stock SAP</t>
        </is>
      </c>
      <c r="V247" s="39" t="inlineStr">
        <is>
          <t>Medicamentos</t>
        </is>
      </c>
      <c r="W247" s="39" t="inlineStr">
        <is>
          <t>Dentro del alcance</t>
        </is>
      </c>
      <c r="X247" s="39" t="n"/>
      <c r="Y247" s="39" t="inlineStr">
        <is>
          <t>Sin recuento físico en el inventario de Avain</t>
        </is>
      </c>
      <c r="Z247" s="40" t="inlineStr">
        <is>
          <t>Sin recuento físico</t>
        </is>
      </c>
      <c r="AA247" s="39" t="n"/>
      <c r="AB247" s="39" t="n"/>
      <c r="AC247" s="39" t="n"/>
      <c r="AD247" s="39" t="n"/>
      <c r="AE247" s="39" t="n"/>
      <c r="AF247" s="39" t="n"/>
      <c r="AG247" s="39" t="n"/>
      <c r="AH247" s="51" t="n">
        <v>460</v>
      </c>
      <c r="AI247" s="51">
        <f>Q247</f>
        <v/>
      </c>
      <c r="AJ247" s="51">
        <f>$AH247-$AI247</f>
        <v/>
      </c>
      <c r="AK247" s="52" t="n">
        <v>7.400478260869565</v>
      </c>
      <c r="AL247" s="52">
        <f>$AJ247*$AK247</f>
        <v/>
      </c>
      <c r="AM247" s="52">
        <f>$AI247*$AK247</f>
        <v/>
      </c>
      <c r="AN247" s="39" t="n"/>
      <c r="AO247" s="39" t="inlineStr">
        <is>
          <t>El material ocupa 2 filas en la hoja 1060 NQN (lote/almacén). La cantidad SAP y la física de esta vista son el total del material.</t>
        </is>
      </c>
    </row>
    <row r="248">
      <c r="A248" s="5" t="inlineStr">
        <is>
          <t>2000939</t>
        </is>
      </c>
      <c r="B248" s="5" t="inlineStr">
        <is>
          <t>SONDA T/K-11 SHINOBI</t>
        </is>
      </c>
      <c r="C248" s="5" t="n"/>
      <c r="D248" s="5" t="inlineStr">
        <is>
          <t>033</t>
        </is>
      </c>
      <c r="E248" s="5" t="inlineStr">
        <is>
          <t>ZDES</t>
        </is>
      </c>
      <c r="F248" s="5" t="inlineStr">
        <is>
          <t>1060</t>
        </is>
      </c>
      <c r="G248" s="5" t="inlineStr">
        <is>
          <t>6021</t>
        </is>
      </c>
      <c r="H248" s="5" t="inlineStr">
        <is>
          <t>C/U</t>
        </is>
      </c>
      <c r="I248" s="6" t="n">
        <v>370</v>
      </c>
      <c r="J248" s="6" t="n">
        <v>0</v>
      </c>
      <c r="K248" s="5" t="inlineStr">
        <is>
          <t>ARS</t>
        </is>
      </c>
      <c r="L248" s="48" t="n">
        <v>0</v>
      </c>
      <c r="M248" s="48" t="n">
        <v>121712.45</v>
      </c>
      <c r="O248" s="11">
        <f>M248/SUM($M$2:$M$2023)</f>
        <v/>
      </c>
      <c r="P248" s="49">
        <f>IFERROR(M248/I248,0)</f>
        <v/>
      </c>
      <c r="Q248" s="50" t="n"/>
      <c r="R248" s="8">
        <f>I248-Q248</f>
        <v/>
      </c>
      <c r="S248" s="49">
        <f>$AK248*R248</f>
        <v/>
      </c>
      <c r="U248" s="39" t="inlineStr">
        <is>
          <t>Stock SAP</t>
        </is>
      </c>
      <c r="V248" s="39" t="inlineStr">
        <is>
          <t>Descartables</t>
        </is>
      </c>
      <c r="W248" s="39" t="inlineStr">
        <is>
          <t>Dentro del alcance</t>
        </is>
      </c>
      <c r="X248" s="39" t="n"/>
      <c r="Y248" s="39" t="inlineStr">
        <is>
          <t>Sin recuento físico en el inventario de Avain</t>
        </is>
      </c>
      <c r="Z248" s="40" t="inlineStr">
        <is>
          <t>Sin recuento físico</t>
        </is>
      </c>
      <c r="AA248" s="39" t="n"/>
      <c r="AB248" s="39" t="n"/>
      <c r="AC248" s="39" t="n"/>
      <c r="AD248" s="39" t="n"/>
      <c r="AE248" s="39" t="n"/>
      <c r="AF248" s="39" t="n"/>
      <c r="AG248" s="39" t="n"/>
      <c r="AH248" s="51" t="n">
        <v>620</v>
      </c>
      <c r="AI248" s="51">
        <f>Q248</f>
        <v/>
      </c>
      <c r="AJ248" s="51">
        <f>$AH248-$AI248</f>
        <v/>
      </c>
      <c r="AK248" s="52" t="n">
        <v>328.9525806451613</v>
      </c>
      <c r="AL248" s="52">
        <f>$AJ248*$AK248</f>
        <v/>
      </c>
      <c r="AM248" s="52">
        <f>$AI248*$AK248</f>
        <v/>
      </c>
      <c r="AN248" s="39" t="n"/>
      <c r="AO248" s="39" t="inlineStr">
        <is>
          <t>El material ocupa 2 filas en la hoja 1060 NQN (lote/almacén). La cantidad SAP y la física de esta vista son el total del material.</t>
        </is>
      </c>
    </row>
    <row r="249">
      <c r="A249" s="5" t="inlineStr">
        <is>
          <t>1000089</t>
        </is>
      </c>
      <c r="B249" s="5" t="inlineStr">
        <is>
          <t>SOLUCION FISIOLOGICA DE 500CC</t>
        </is>
      </c>
      <c r="C249" s="5" t="inlineStr">
        <is>
          <t>ERQTE</t>
        </is>
      </c>
      <c r="D249" s="5" t="inlineStr">
        <is>
          <t>033</t>
        </is>
      </c>
      <c r="E249" s="5" t="inlineStr">
        <is>
          <t>ZMED</t>
        </is>
      </c>
      <c r="F249" s="5" t="inlineStr">
        <is>
          <t>1060</t>
        </is>
      </c>
      <c r="G249" s="5" t="inlineStr">
        <is>
          <t>6021</t>
        </is>
      </c>
      <c r="H249" s="5" t="inlineStr">
        <is>
          <t>C/U</t>
        </is>
      </c>
      <c r="I249" s="6" t="n">
        <v>360</v>
      </c>
      <c r="J249" s="6" t="n">
        <v>0</v>
      </c>
      <c r="K249" s="5" t="inlineStr">
        <is>
          <t>ARS</t>
        </is>
      </c>
      <c r="L249" s="48" t="n">
        <v>0</v>
      </c>
      <c r="M249" s="48" t="n">
        <v>389406.85</v>
      </c>
      <c r="O249" s="11">
        <f>M249/SUM($M$2:$M$2023)</f>
        <v/>
      </c>
      <c r="P249" s="49">
        <f>IFERROR(M249/I249,0)</f>
        <v/>
      </c>
      <c r="Q249" s="50" t="n">
        <v>0</v>
      </c>
      <c r="R249" s="8">
        <f>I249-Q249</f>
        <v/>
      </c>
      <c r="S249" s="49">
        <f>$AK249*R249</f>
        <v/>
      </c>
      <c r="U249" s="39" t="inlineStr">
        <is>
          <t>Stock SAP</t>
        </is>
      </c>
      <c r="V249" s="39" t="inlineStr">
        <is>
          <t>Medicamentos</t>
        </is>
      </c>
      <c r="W249" s="39" t="inlineStr">
        <is>
          <t>Dentro del alcance</t>
        </is>
      </c>
      <c r="X249" s="42" t="inlineStr">
        <is>
          <t>Media</t>
        </is>
      </c>
      <c r="Y249" s="39" t="inlineStr">
        <is>
          <t>Homologado – confianza Media – pendiente de validación</t>
        </is>
      </c>
      <c r="Z249" s="38" t="inlineStr">
        <is>
          <t>Dar de baja en SAP</t>
        </is>
      </c>
      <c r="AA249" s="39" t="inlineStr">
        <is>
          <t>212</t>
        </is>
      </c>
      <c r="AB249" s="39" t="inlineStr">
        <is>
          <t>SOLUCIÓN FISIOLÓGICA</t>
        </is>
      </c>
      <c r="AC249" s="39" t="inlineStr">
        <is>
          <t>Homologación por código Avain (master M13-001)</t>
        </is>
      </c>
      <c r="AD249" s="39" t="inlineStr">
        <is>
          <t>No</t>
        </is>
      </c>
      <c r="AE249" s="39" t="n"/>
      <c r="AF249" s="39" t="inlineStr">
        <is>
          <t>Sí</t>
        </is>
      </c>
      <c r="AG249" s="39" t="inlineStr">
        <is>
          <t>M13-001</t>
        </is>
      </c>
      <c r="AH249" s="51" t="n">
        <v>3471</v>
      </c>
      <c r="AI249" s="51">
        <f>Q249</f>
        <v/>
      </c>
      <c r="AJ249" s="51">
        <f>$AH249-$AI249</f>
        <v/>
      </c>
      <c r="AK249" s="52" t="n">
        <v>1081.685701526937</v>
      </c>
      <c r="AL249" s="52">
        <f>$AJ249*$AK249</f>
        <v/>
      </c>
      <c r="AM249" s="52">
        <f>$AI249*$AK249</f>
        <v/>
      </c>
      <c r="AN249" s="39" t="n"/>
      <c r="AO249" s="39" t="inlineStr">
        <is>
          <t>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250">
      <c r="A250" s="5" t="inlineStr">
        <is>
          <t>2000078</t>
        </is>
      </c>
      <c r="B250" s="5" t="inlineStr">
        <is>
          <t>TUBO ENDOTRAQ N° 8 C/BALON</t>
        </is>
      </c>
      <c r="C250" s="5" t="n"/>
      <c r="D250" s="5" t="inlineStr">
        <is>
          <t>033</t>
        </is>
      </c>
      <c r="E250" s="5" t="inlineStr">
        <is>
          <t>ZDES</t>
        </is>
      </c>
      <c r="F250" s="5" t="inlineStr">
        <is>
          <t>1060</t>
        </is>
      </c>
      <c r="G250" s="5" t="inlineStr">
        <is>
          <t>6022</t>
        </is>
      </c>
      <c r="H250" s="5" t="inlineStr">
        <is>
          <t>C/U</t>
        </is>
      </c>
      <c r="I250" s="6" t="n">
        <v>360</v>
      </c>
      <c r="J250" s="6" t="n">
        <v>0</v>
      </c>
      <c r="K250" s="5" t="inlineStr">
        <is>
          <t>ARS</t>
        </is>
      </c>
      <c r="L250" s="48" t="n">
        <v>0</v>
      </c>
      <c r="M250" s="48" t="n">
        <v>154389.79</v>
      </c>
      <c r="O250" s="11">
        <f>M250/SUM($M$2:$M$2023)</f>
        <v/>
      </c>
      <c r="P250" s="49">
        <f>IFERROR(M250/I250,0)</f>
        <v/>
      </c>
      <c r="Q250" s="50" t="n"/>
      <c r="R250" s="8">
        <f>I250-Q250</f>
        <v/>
      </c>
      <c r="S250" s="49">
        <f>$AK250*R250</f>
        <v/>
      </c>
      <c r="U250" s="39" t="inlineStr">
        <is>
          <t>Stock SAP</t>
        </is>
      </c>
      <c r="V250" s="39" t="inlineStr">
        <is>
          <t>Descartables</t>
        </is>
      </c>
      <c r="W250" s="39" t="inlineStr">
        <is>
          <t>Dentro del alcance</t>
        </is>
      </c>
      <c r="X250" s="39" t="n"/>
      <c r="Y250" s="39" t="inlineStr">
        <is>
          <t>Sin recuento físico en el inventario de Avain</t>
        </is>
      </c>
      <c r="Z250" s="40" t="inlineStr">
        <is>
          <t>Sin recuento físico</t>
        </is>
      </c>
      <c r="AA250" s="39" t="n"/>
      <c r="AB250" s="39" t="n"/>
      <c r="AC250" s="39" t="n"/>
      <c r="AD250" s="39" t="n"/>
      <c r="AE250" s="39" t="n"/>
      <c r="AF250" s="39" t="n"/>
      <c r="AG250" s="39" t="n"/>
      <c r="AH250" s="51" t="n">
        <v>580</v>
      </c>
      <c r="AI250" s="51">
        <f>Q250</f>
        <v/>
      </c>
      <c r="AJ250" s="51">
        <f>$AH250-$AI250</f>
        <v/>
      </c>
      <c r="AK250" s="52" t="n">
        <v>428.8605172413794</v>
      </c>
      <c r="AL250" s="52">
        <f>$AJ250*$AK250</f>
        <v/>
      </c>
      <c r="AM250" s="52">
        <f>$AI250*$AK250</f>
        <v/>
      </c>
      <c r="AN250" s="39" t="n"/>
      <c r="AO250" s="39" t="inlineStr">
        <is>
          <t>El material ocupa 4 filas en la hoja 1060 NQN (lote/almacén). La cantidad SAP y la física de esta vista son el total del material.</t>
        </is>
      </c>
    </row>
    <row r="251">
      <c r="A251" s="5" t="inlineStr">
        <is>
          <t>2000402</t>
        </is>
      </c>
      <c r="B251" s="5" t="inlineStr">
        <is>
          <t>CANULA DE GUEDEL 80CM N1.5 VERDE</t>
        </is>
      </c>
      <c r="C251" s="5" t="n"/>
      <c r="D251" s="5" t="inlineStr">
        <is>
          <t>033</t>
        </is>
      </c>
      <c r="E251" s="5" t="inlineStr">
        <is>
          <t>ZDES</t>
        </is>
      </c>
      <c r="F251" s="5" t="inlineStr">
        <is>
          <t>1060</t>
        </is>
      </c>
      <c r="G251" s="5" t="inlineStr">
        <is>
          <t>6022</t>
        </is>
      </c>
      <c r="H251" s="5" t="inlineStr">
        <is>
          <t>C/U</t>
        </is>
      </c>
      <c r="I251" s="6" t="n">
        <v>360</v>
      </c>
      <c r="J251" s="6" t="n">
        <v>0</v>
      </c>
      <c r="K251" s="5" t="inlineStr">
        <is>
          <t>ARS</t>
        </is>
      </c>
      <c r="L251" s="48" t="n">
        <v>0</v>
      </c>
      <c r="M251" s="48" t="n">
        <v>27532</v>
      </c>
      <c r="O251" s="11">
        <f>M251/SUM($M$2:$M$2023)</f>
        <v/>
      </c>
      <c r="P251" s="49">
        <f>IFERROR(M251/I251,0)</f>
        <v/>
      </c>
      <c r="Q251" s="50" t="n"/>
      <c r="R251" s="8">
        <f>I251-Q251</f>
        <v/>
      </c>
      <c r="S251" s="49">
        <f>$AK251*R251</f>
        <v/>
      </c>
      <c r="U251" s="39" t="inlineStr">
        <is>
          <t>Stock SAP</t>
        </is>
      </c>
      <c r="V251" s="39" t="inlineStr">
        <is>
          <t>Descartables</t>
        </is>
      </c>
      <c r="W251" s="39" t="inlineStr">
        <is>
          <t>Dentro del alcance</t>
        </is>
      </c>
      <c r="X251" s="39" t="n"/>
      <c r="Y251" s="39" t="inlineStr">
        <is>
          <t>Sin recuento físico en el inventario de Avain</t>
        </is>
      </c>
      <c r="Z251" s="40" t="inlineStr">
        <is>
          <t>Sin recuento físico</t>
        </is>
      </c>
      <c r="AA251" s="39" t="n"/>
      <c r="AB251" s="39" t="n"/>
      <c r="AC251" s="39" t="n"/>
      <c r="AD251" s="39" t="n"/>
      <c r="AE251" s="39" t="n"/>
      <c r="AF251" s="39" t="n"/>
      <c r="AG251" s="39" t="n"/>
      <c r="AH251" s="51" t="n">
        <v>360</v>
      </c>
      <c r="AI251" s="51">
        <f>Q251</f>
        <v/>
      </c>
      <c r="AJ251" s="51">
        <f>$AH251-$AI251</f>
        <v/>
      </c>
      <c r="AK251" s="52" t="n">
        <v>76.47777777777777</v>
      </c>
      <c r="AL251" s="52">
        <f>$AJ251*$AK251</f>
        <v/>
      </c>
      <c r="AM251" s="52">
        <f>$AI251*$AK251</f>
        <v/>
      </c>
      <c r="AN251" s="39" t="n"/>
      <c r="AO251" s="39" t="n"/>
    </row>
    <row r="252">
      <c r="A252" s="5" t="inlineStr">
        <is>
          <t>2001234</t>
        </is>
      </c>
      <c r="B252" s="5" t="inlineStr">
        <is>
          <t>REGULADOR DE FLUJO</t>
        </is>
      </c>
      <c r="C252" s="5" t="n"/>
      <c r="D252" s="5" t="inlineStr">
        <is>
          <t>033</t>
        </is>
      </c>
      <c r="E252" s="5" t="inlineStr">
        <is>
          <t>ZDES</t>
        </is>
      </c>
      <c r="F252" s="5" t="inlineStr">
        <is>
          <t>1060</t>
        </is>
      </c>
      <c r="G252" s="5" t="inlineStr">
        <is>
          <t>6021</t>
        </is>
      </c>
      <c r="H252" s="5" t="inlineStr">
        <is>
          <t>C/U</t>
        </is>
      </c>
      <c r="I252" s="6" t="n">
        <v>360</v>
      </c>
      <c r="J252" s="6" t="n">
        <v>0</v>
      </c>
      <c r="K252" s="5" t="inlineStr">
        <is>
          <t>ARS</t>
        </is>
      </c>
      <c r="L252" s="48" t="n">
        <v>0</v>
      </c>
      <c r="M252" s="48" t="n">
        <v>825599.08</v>
      </c>
      <c r="O252" s="11">
        <f>M252/SUM($M$2:$M$2023)</f>
        <v/>
      </c>
      <c r="P252" s="49">
        <f>IFERROR(M252/I252,0)</f>
        <v/>
      </c>
      <c r="Q252" s="50" t="n">
        <v>0</v>
      </c>
      <c r="R252" s="8">
        <f>I252-Q252</f>
        <v/>
      </c>
      <c r="S252" s="49">
        <f>$AK252*R252</f>
        <v/>
      </c>
      <c r="U252" s="39" t="inlineStr">
        <is>
          <t>Stock SAP</t>
        </is>
      </c>
      <c r="V252" s="39" t="inlineStr">
        <is>
          <t>Descartables</t>
        </is>
      </c>
      <c r="W252" s="39" t="inlineStr">
        <is>
          <t>Dentro del alcance</t>
        </is>
      </c>
      <c r="X252" s="37" t="inlineStr">
        <is>
          <t>Alta</t>
        </is>
      </c>
      <c r="Y252" s="39" t="inlineStr">
        <is>
          <t>Homologado – confianza Alta</t>
        </is>
      </c>
      <c r="Z252" s="38" t="inlineStr">
        <is>
          <t>Dar de baja en SAP</t>
        </is>
      </c>
      <c r="AA252" s="39" t="inlineStr">
        <is>
          <t>348</t>
        </is>
      </c>
      <c r="AB252" s="39" t="inlineStr">
        <is>
          <t>regulador de flujo</t>
        </is>
      </c>
      <c r="AC252" s="39" t="inlineStr">
        <is>
          <t>Cruce por nomenclatura SAP</t>
        </is>
      </c>
      <c r="AD252" s="39" t="inlineStr">
        <is>
          <t>No</t>
        </is>
      </c>
      <c r="AE252" s="39" t="n"/>
      <c r="AF252" s="39" t="inlineStr">
        <is>
          <t>No</t>
        </is>
      </c>
      <c r="AG252" s="39" t="n"/>
      <c r="AH252" s="51" t="n">
        <v>576</v>
      </c>
      <c r="AI252" s="51">
        <f>Q252</f>
        <v/>
      </c>
      <c r="AJ252" s="51">
        <f>$AH252-$AI252</f>
        <v/>
      </c>
      <c r="AK252" s="52" t="n">
        <v>2293.33078125</v>
      </c>
      <c r="AL252" s="52">
        <f>$AJ252*$AK252</f>
        <v/>
      </c>
      <c r="AM252" s="52">
        <f>$AI252*$AK252</f>
        <v/>
      </c>
      <c r="AN252" s="39" t="n"/>
      <c r="AO252" s="39" t="inlineStr">
        <is>
          <t>Cruce por nomenclatura: similitud 1.00. El material ocupa 2 filas en la hoja 1060 NQN (lote/almacén). La cantidad SAP y la física de esta vista son el total del material.</t>
        </is>
      </c>
    </row>
    <row r="253">
      <c r="A253" s="5" t="inlineStr">
        <is>
          <t>1000045</t>
        </is>
      </c>
      <c r="B253" s="5" t="inlineStr">
        <is>
          <t>DICLOFENAC 75MG AMPOLLA 3ML</t>
        </is>
      </c>
      <c r="C253" s="5" t="inlineStr">
        <is>
          <t>TURS</t>
        </is>
      </c>
      <c r="D253" s="5" t="inlineStr">
        <is>
          <t>033</t>
        </is>
      </c>
      <c r="E253" s="5" t="inlineStr">
        <is>
          <t>ZMED</t>
        </is>
      </c>
      <c r="F253" s="5" t="inlineStr">
        <is>
          <t>1060</t>
        </is>
      </c>
      <c r="G253" s="5" t="inlineStr">
        <is>
          <t>6021</t>
        </is>
      </c>
      <c r="H253" s="5" t="inlineStr">
        <is>
          <t>C/U</t>
        </is>
      </c>
      <c r="I253" s="6" t="n">
        <v>355</v>
      </c>
      <c r="J253" s="6" t="n">
        <v>0</v>
      </c>
      <c r="K253" s="5" t="inlineStr">
        <is>
          <t>ARS</t>
        </is>
      </c>
      <c r="L253" s="48" t="n">
        <v>0</v>
      </c>
      <c r="M253" s="48" t="n">
        <v>83828.74000000001</v>
      </c>
      <c r="O253" s="11">
        <f>M253/SUM($M$2:$M$2023)</f>
        <v/>
      </c>
      <c r="P253" s="49">
        <f>IFERROR(M253/I253,0)</f>
        <v/>
      </c>
      <c r="Q253" s="50" t="n"/>
      <c r="R253" s="8">
        <f>I253-Q253</f>
        <v/>
      </c>
      <c r="S253" s="49">
        <f>$AK253*R253</f>
        <v/>
      </c>
      <c r="U253" s="39" t="inlineStr">
        <is>
          <t>Stock SAP</t>
        </is>
      </c>
      <c r="V253" s="39" t="inlineStr">
        <is>
          <t>Medicamentos</t>
        </is>
      </c>
      <c r="W253" s="39" t="inlineStr">
        <is>
          <t>Dentro del alcance</t>
        </is>
      </c>
      <c r="X253" s="42" t="inlineStr">
        <is>
          <t>Media</t>
        </is>
      </c>
      <c r="Y253" s="39" t="inlineStr">
        <is>
          <t>Homologado – confianza Media – pendiente de validación</t>
        </is>
      </c>
      <c r="Z253" s="38" t="inlineStr">
        <is>
          <t>Dar de baja en SAP</t>
        </is>
      </c>
      <c r="AA253" s="39" t="inlineStr">
        <is>
          <t>80</t>
        </is>
      </c>
      <c r="AB253" s="39" t="inlineStr">
        <is>
          <t>DICLOFENAC AMP</t>
        </is>
      </c>
      <c r="AC253" s="39" t="inlineStr">
        <is>
          <t>Cruce por nomenclatura SAP</t>
        </is>
      </c>
      <c r="AD253" s="39" t="inlineStr">
        <is>
          <t>No</t>
        </is>
      </c>
      <c r="AE253" s="39" t="n"/>
      <c r="AF253" s="39" t="inlineStr">
        <is>
          <t>Sí</t>
        </is>
      </c>
      <c r="AG253" s="39" t="n"/>
      <c r="AH253" s="51" t="n"/>
      <c r="AI253" s="51" t="n"/>
      <c r="AJ253" s="51" t="n"/>
      <c r="AK253" s="52" t="n">
        <v>236.1373017279574</v>
      </c>
      <c r="AL253" s="52" t="n"/>
      <c r="AM253" s="52" t="n"/>
      <c r="AN253" s="41" t="inlineStr">
        <is>
          <t>Valorización a validar: relación de cantidades 342 a 1 entre SAP y el recuento físico. Sugiere distinta unidad de medida (SAP por caja o envase y el recuento por unidad). La diferencia económica de esta fila no debe tomarse como definitiva.</t>
        </is>
      </c>
      <c r="AO253"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254">
      <c r="A254" s="5" t="inlineStr">
        <is>
          <t>1000090</t>
        </is>
      </c>
      <c r="B254" s="5" t="inlineStr">
        <is>
          <t>LORAZEPAM COMPRIMIDO SUBLINGUAL 1GR</t>
        </is>
      </c>
      <c r="C254" s="5" t="inlineStr">
        <is>
          <t>51618</t>
        </is>
      </c>
      <c r="D254" s="5" t="inlineStr">
        <is>
          <t>033</t>
        </is>
      </c>
      <c r="E254" s="5" t="inlineStr">
        <is>
          <t>ZMED</t>
        </is>
      </c>
      <c r="F254" s="5" t="inlineStr">
        <is>
          <t>1060</t>
        </is>
      </c>
      <c r="G254" s="5" t="inlineStr">
        <is>
          <t>6021</t>
        </is>
      </c>
      <c r="H254" s="5" t="inlineStr">
        <is>
          <t>C/U</t>
        </is>
      </c>
      <c r="I254" s="6" t="n">
        <v>350</v>
      </c>
      <c r="J254" s="6" t="n">
        <v>0</v>
      </c>
      <c r="K254" s="5" t="inlineStr">
        <is>
          <t>ARS</t>
        </is>
      </c>
      <c r="L254" s="48" t="n">
        <v>0</v>
      </c>
      <c r="M254" s="48" t="n">
        <v>34538.22</v>
      </c>
      <c r="O254" s="11">
        <f>M254/SUM($M$2:$M$2023)</f>
        <v/>
      </c>
      <c r="P254" s="49">
        <f>IFERROR(M254/I254,0)</f>
        <v/>
      </c>
      <c r="Q254" s="50" t="n"/>
      <c r="R254" s="8">
        <f>I254-Q254</f>
        <v/>
      </c>
      <c r="S254" s="49">
        <f>$AK254*R254</f>
        <v/>
      </c>
      <c r="U254" s="39" t="inlineStr">
        <is>
          <t>Stock SAP</t>
        </is>
      </c>
      <c r="V254" s="39" t="inlineStr">
        <is>
          <t>Medicamentos</t>
        </is>
      </c>
      <c r="W254" s="39" t="inlineStr">
        <is>
          <t>Dentro del alcance</t>
        </is>
      </c>
      <c r="X254" s="38" t="inlineStr">
        <is>
          <t>Baja</t>
        </is>
      </c>
      <c r="Y254" s="39" t="inlineStr">
        <is>
          <t>Homologado – confianza Baja – pendiente de validación</t>
        </is>
      </c>
      <c r="Z254" s="38" t="inlineStr">
        <is>
          <t>Dar de baja en SAP</t>
        </is>
      </c>
      <c r="AA254" s="39" t="inlineStr">
        <is>
          <t>329</t>
        </is>
      </c>
      <c r="AB254" s="39" t="inlineStr">
        <is>
          <t>LORAZEPAM SUBLINGUAL COMP</t>
        </is>
      </c>
      <c r="AC254" s="39" t="inlineStr">
        <is>
          <t>Homologación por código Avain (master M09-004)</t>
        </is>
      </c>
      <c r="AD254" s="39" t="inlineStr">
        <is>
          <t>No</t>
        </is>
      </c>
      <c r="AE254" s="39" t="n"/>
      <c r="AF254" s="39" t="inlineStr">
        <is>
          <t>Sí</t>
        </is>
      </c>
      <c r="AG254" s="39" t="inlineStr">
        <is>
          <t>M09-004</t>
        </is>
      </c>
      <c r="AH254" s="51" t="n"/>
      <c r="AI254" s="51" t="n"/>
      <c r="AJ254" s="51" t="n"/>
      <c r="AK254" s="52" t="n">
        <v>98.6806381896771</v>
      </c>
      <c r="AL254" s="52" t="n"/>
      <c r="AM254" s="52" t="n"/>
      <c r="AN254" s="39" t="n"/>
      <c r="AO254" s="39" t="inlineStr">
        <is>
          <t>La cantidad física del material se imputó en la fila 92 (primera fila del material). La denominación del inventario («LORAZEPAM SUBLINGUAL COMP») difiere de la que registra el master para ese código («LORAZEPAMSUBLINGUALCOMP»). Nivel degradado a Baja hasta validar la equivalencia. Homologación: confianza base Media + confianza SAP Baja → Baja. El material ocupa 14 filas en la hoja 1060 NQN (lote/almacén). La cantidad SAP y la física de esta vista son el total del material.</t>
        </is>
      </c>
    </row>
    <row r="255">
      <c r="A255" s="5" t="inlineStr">
        <is>
          <t>1000368</t>
        </is>
      </c>
      <c r="B255" s="5" t="inlineStr">
        <is>
          <t>UVASAL SOBRES X30</t>
        </is>
      </c>
      <c r="C255" s="5" t="inlineStr">
        <is>
          <t>HE8J</t>
        </is>
      </c>
      <c r="D255" s="5" t="inlineStr">
        <is>
          <t>033</t>
        </is>
      </c>
      <c r="E255" s="5" t="inlineStr">
        <is>
          <t>ZMED</t>
        </is>
      </c>
      <c r="F255" s="5" t="inlineStr">
        <is>
          <t>1060</t>
        </is>
      </c>
      <c r="G255" s="5" t="inlineStr">
        <is>
          <t>6021</t>
        </is>
      </c>
      <c r="H255" s="5" t="inlineStr">
        <is>
          <t>C/U</t>
        </is>
      </c>
      <c r="I255" s="6" t="n">
        <v>340</v>
      </c>
      <c r="J255" s="6" t="n">
        <v>0</v>
      </c>
      <c r="K255" s="5" t="inlineStr">
        <is>
          <t>ARS</t>
        </is>
      </c>
      <c r="L255" s="48" t="n">
        <v>0</v>
      </c>
      <c r="M255" s="48" t="n">
        <v>92806.53999999999</v>
      </c>
      <c r="O255" s="11">
        <f>M255/SUM($M$2:$M$2023)</f>
        <v/>
      </c>
      <c r="P255" s="49">
        <f>IFERROR(M255/I255,0)</f>
        <v/>
      </c>
      <c r="Q255" s="50" t="n"/>
      <c r="R255" s="8">
        <f>I255-Q255</f>
        <v/>
      </c>
      <c r="S255" s="49">
        <f>$AK255*R255</f>
        <v/>
      </c>
      <c r="U255" s="39" t="inlineStr">
        <is>
          <t>Stock SAP</t>
        </is>
      </c>
      <c r="V255" s="39" t="inlineStr">
        <is>
          <t>Medicamentos</t>
        </is>
      </c>
      <c r="W255" s="39" t="inlineStr">
        <is>
          <t>Dentro del alcance</t>
        </is>
      </c>
      <c r="X255" s="39" t="n"/>
      <c r="Y255" s="39" t="inlineStr">
        <is>
          <t>Sin recuento físico en el inventario de Avain</t>
        </is>
      </c>
      <c r="Z255" s="40" t="inlineStr">
        <is>
          <t>Sin recuento físico</t>
        </is>
      </c>
      <c r="AA255" s="39" t="n"/>
      <c r="AB255" s="39" t="n"/>
      <c r="AC255" s="39" t="n"/>
      <c r="AD255" s="39" t="n"/>
      <c r="AE255" s="39" t="n"/>
      <c r="AF255" s="39" t="n"/>
      <c r="AG255" s="39" t="n"/>
      <c r="AH255" s="51" t="n"/>
      <c r="AI255" s="51" t="n"/>
      <c r="AJ255" s="51" t="n"/>
      <c r="AK255" s="52" t="n">
        <v>272.9604068307383</v>
      </c>
      <c r="AL255" s="52" t="n"/>
      <c r="AM255" s="52" t="n"/>
      <c r="AN255" s="39" t="n"/>
      <c r="AO255" s="39" t="inlineStr">
        <is>
          <t>El material ocupa 12 filas en la hoja 1060 NQN (lote/almacén). La cantidad SAP y la física de esta vista son el total del material.</t>
        </is>
      </c>
    </row>
    <row r="256">
      <c r="A256" s="5" t="inlineStr">
        <is>
          <t>2000077</t>
        </is>
      </c>
      <c r="B256" s="5" t="inlineStr">
        <is>
          <t>TUBO ENDOTRAQ Nº 7 C/BALON</t>
        </is>
      </c>
      <c r="C256" s="5" t="n"/>
      <c r="D256" s="5" t="inlineStr">
        <is>
          <t>033</t>
        </is>
      </c>
      <c r="E256" s="5" t="inlineStr">
        <is>
          <t>ZDES</t>
        </is>
      </c>
      <c r="F256" s="5" t="inlineStr">
        <is>
          <t>1060</t>
        </is>
      </c>
      <c r="G256" s="5" t="inlineStr">
        <is>
          <t>6022</t>
        </is>
      </c>
      <c r="H256" s="5" t="inlineStr">
        <is>
          <t>C/U</t>
        </is>
      </c>
      <c r="I256" s="6" t="n">
        <v>325</v>
      </c>
      <c r="J256" s="6" t="n">
        <v>0</v>
      </c>
      <c r="K256" s="5" t="inlineStr">
        <is>
          <t>ARS</t>
        </is>
      </c>
      <c r="L256" s="48" t="n">
        <v>0</v>
      </c>
      <c r="M256" s="48" t="n">
        <v>115161.55</v>
      </c>
      <c r="O256" s="11">
        <f>M256/SUM($M$2:$M$2023)</f>
        <v/>
      </c>
      <c r="P256" s="49">
        <f>IFERROR(M256/I256,0)</f>
        <v/>
      </c>
      <c r="Q256" s="50" t="n">
        <v>42</v>
      </c>
      <c r="R256" s="8">
        <f>I256-Q256</f>
        <v/>
      </c>
      <c r="S256" s="49">
        <f>$AK256*R256</f>
        <v/>
      </c>
      <c r="U256" s="39" t="inlineStr">
        <is>
          <t>Stock SAP</t>
        </is>
      </c>
      <c r="V256" s="39" t="inlineStr">
        <is>
          <t>Descartables</t>
        </is>
      </c>
      <c r="W256" s="39" t="inlineStr">
        <is>
          <t>Dentro del alcance</t>
        </is>
      </c>
      <c r="X256" s="38" t="inlineStr">
        <is>
          <t>Baja</t>
        </is>
      </c>
      <c r="Y256" s="39" t="inlineStr">
        <is>
          <t>Homologado – confianza Baja – pendiente de validación</t>
        </is>
      </c>
      <c r="Z256" s="38" t="inlineStr">
        <is>
          <t>Dar de baja en SAP</t>
        </is>
      </c>
      <c r="AA256" s="39" t="inlineStr">
        <is>
          <t>337</t>
        </is>
      </c>
      <c r="AB256" s="39" t="inlineStr">
        <is>
          <t>TUBO ENDOTRAQUEAL 7.5</t>
        </is>
      </c>
      <c r="AC256" s="39" t="inlineStr">
        <is>
          <t>Homologación por código Avain (master D-166)</t>
        </is>
      </c>
      <c r="AD256" s="39" t="inlineStr">
        <is>
          <t>Sí</t>
        </is>
      </c>
      <c r="AE256" s="39" t="inlineStr">
        <is>
          <t>2000077, 2000019, 2000078</t>
        </is>
      </c>
      <c r="AF256" s="39" t="inlineStr">
        <is>
          <t>Sí</t>
        </is>
      </c>
      <c r="AG256" s="39" t="inlineStr">
        <is>
          <t>D-166</t>
        </is>
      </c>
      <c r="AH256" s="51" t="n">
        <v>475</v>
      </c>
      <c r="AI256" s="51">
        <f>Q256</f>
        <v/>
      </c>
      <c r="AJ256" s="51">
        <f>$AH256-$AI256</f>
        <v/>
      </c>
      <c r="AK256" s="52" t="n">
        <v>354.3432421052632</v>
      </c>
      <c r="AL256" s="52">
        <f>$AJ256*$AK256</f>
        <v/>
      </c>
      <c r="AM256" s="52">
        <f>$AI256*$AK256</f>
        <v/>
      </c>
      <c r="AN256" s="39" t="n"/>
      <c r="AO256" s="39" t="inlineStr">
        <is>
          <t>Homologación: confianza base Media + confianza SAP Media → Media. Aunque la homologación vincula estos registros, la presentación no coincide con el material imputado (calibre/talle/medida distinta; similitud 0.33). Nivel degradado a Baja: verificar si corresponde otro código SAP. El cruce SAP–Avain identificó 3 códigos SAP como posibles equivalentes del mismo ítem de Avain (2000077, 2000019, 2000078). Se imputó al primero (lógica BUSCARV); requiere validación posterior. Otros códigos SAP del master no están en el stock de este centro: 2000442, 2001365. El material ocupa 3 filas en la hoja 1060 NQN (lote/almacén). La cantidad SAP y la física de esta vista son el total del material.</t>
        </is>
      </c>
    </row>
    <row r="257">
      <c r="A257" s="5" t="inlineStr">
        <is>
          <t>1000177</t>
        </is>
      </c>
      <c r="B257" s="5" t="inlineStr">
        <is>
          <t>DIPIRONA COMPRIMIDO</t>
        </is>
      </c>
      <c r="C257" s="5" t="inlineStr">
        <is>
          <t>ASDEDD</t>
        </is>
      </c>
      <c r="D257" s="5" t="inlineStr">
        <is>
          <t>033</t>
        </is>
      </c>
      <c r="E257" s="5" t="inlineStr">
        <is>
          <t>ZMED</t>
        </is>
      </c>
      <c r="F257" s="5" t="inlineStr">
        <is>
          <t>1060</t>
        </is>
      </c>
      <c r="G257" s="5" t="inlineStr">
        <is>
          <t>6021</t>
        </is>
      </c>
      <c r="H257" s="5" t="inlineStr">
        <is>
          <t>C/U</t>
        </is>
      </c>
      <c r="I257" s="6" t="n">
        <v>320</v>
      </c>
      <c r="J257" s="6" t="n">
        <v>0</v>
      </c>
      <c r="K257" s="5" t="inlineStr">
        <is>
          <t>ARS</t>
        </is>
      </c>
      <c r="L257" s="48" t="n">
        <v>0</v>
      </c>
      <c r="M257" s="48" t="n">
        <v>88367.62</v>
      </c>
      <c r="O257" s="11">
        <f>M257/SUM($M$2:$M$2023)</f>
        <v/>
      </c>
      <c r="P257" s="49">
        <f>IFERROR(M257/I257,0)</f>
        <v/>
      </c>
      <c r="Q257" s="50" t="n">
        <v>260</v>
      </c>
      <c r="R257" s="8">
        <f>I257-Q257</f>
        <v/>
      </c>
      <c r="S257" s="49">
        <f>$AK257*R257</f>
        <v/>
      </c>
      <c r="U257" s="39" t="inlineStr">
        <is>
          <t>Stock SAP</t>
        </is>
      </c>
      <c r="V257" s="39" t="inlineStr">
        <is>
          <t>Medicamentos</t>
        </is>
      </c>
      <c r="W257" s="39" t="inlineStr">
        <is>
          <t>Dentro del alcance</t>
        </is>
      </c>
      <c r="X257" s="37" t="inlineStr">
        <is>
          <t>Alta</t>
        </is>
      </c>
      <c r="Y257" s="39" t="inlineStr">
        <is>
          <t>Homologado – confianza Alta</t>
        </is>
      </c>
      <c r="Z257" s="38" t="inlineStr">
        <is>
          <t>Dar de baja en SAP</t>
        </is>
      </c>
      <c r="AA257" s="39" t="inlineStr">
        <is>
          <t>515</t>
        </is>
      </c>
      <c r="AB257" s="39" t="inlineStr">
        <is>
          <t>DIPIRONA COMP</t>
        </is>
      </c>
      <c r="AC257" s="39" t="inlineStr">
        <is>
          <t>Cruce por nomenclatura SAP</t>
        </is>
      </c>
      <c r="AD257" s="39" t="inlineStr">
        <is>
          <t>No</t>
        </is>
      </c>
      <c r="AE257" s="39" t="n"/>
      <c r="AF257" s="39" t="inlineStr">
        <is>
          <t>No</t>
        </is>
      </c>
      <c r="AG257" s="39" t="n"/>
      <c r="AH257" s="51" t="n">
        <v>850</v>
      </c>
      <c r="AI257" s="51">
        <f>Q257</f>
        <v/>
      </c>
      <c r="AJ257" s="51">
        <f>$AH257-$AI257</f>
        <v/>
      </c>
      <c r="AK257" s="52" t="n">
        <v>276.1488</v>
      </c>
      <c r="AL257" s="52">
        <f>$AJ257*$AK257</f>
        <v/>
      </c>
      <c r="AM257" s="52">
        <f>$AI257*$AK257</f>
        <v/>
      </c>
      <c r="AN257" s="39" t="n"/>
      <c r="AO257" s="39" t="inlineStr">
        <is>
          <t>El código Avain 515 figura en la homologación como «Manitol» (master M12-004), pero en el inventario físico corresponde a «DIPIRONA COMP». El código no coincide con el producto: no se usó el vínculo de la homologación y se cruzó por nomenclatura. A revisar con los responsables de la base. Cruce por nomenclatura: similitud 1.00. El material ocupa 6 filas en la hoja 1060 NQN (lote/almacén). La cantidad SAP y la física de esta vista son el total del material.</t>
        </is>
      </c>
    </row>
    <row r="258">
      <c r="A258" s="5" t="inlineStr">
        <is>
          <t>1000045</t>
        </is>
      </c>
      <c r="B258" s="5" t="inlineStr">
        <is>
          <t>DICLOFENAC 75MG AMPOLLA 3ML</t>
        </is>
      </c>
      <c r="C258" s="5" t="inlineStr">
        <is>
          <t>11234RDF</t>
        </is>
      </c>
      <c r="D258" s="5" t="inlineStr">
        <is>
          <t>033</t>
        </is>
      </c>
      <c r="E258" s="5" t="inlineStr">
        <is>
          <t>ZMED</t>
        </is>
      </c>
      <c r="F258" s="5" t="inlineStr">
        <is>
          <t>1060</t>
        </is>
      </c>
      <c r="G258" s="5" t="inlineStr">
        <is>
          <t>6021</t>
        </is>
      </c>
      <c r="H258" s="5" t="inlineStr">
        <is>
          <t>C/U</t>
        </is>
      </c>
      <c r="I258" s="6" t="n">
        <v>315</v>
      </c>
      <c r="J258" s="6" t="n">
        <v>0</v>
      </c>
      <c r="K258" s="5" t="inlineStr">
        <is>
          <t>ARS</t>
        </is>
      </c>
      <c r="L258" s="48" t="n">
        <v>0</v>
      </c>
      <c r="M258" s="48" t="n">
        <v>74383.25</v>
      </c>
      <c r="O258" s="11">
        <f>M258/SUM($M$2:$M$2023)</f>
        <v/>
      </c>
      <c r="P258" s="49">
        <f>IFERROR(M258/I258,0)</f>
        <v/>
      </c>
      <c r="Q258" s="50" t="n"/>
      <c r="R258" s="8">
        <f>I258-Q258</f>
        <v/>
      </c>
      <c r="S258" s="49">
        <f>$AK258*R258</f>
        <v/>
      </c>
      <c r="U258" s="39" t="inlineStr">
        <is>
          <t>Stock SAP</t>
        </is>
      </c>
      <c r="V258" s="39" t="inlineStr">
        <is>
          <t>Medicamentos</t>
        </is>
      </c>
      <c r="W258" s="39" t="inlineStr">
        <is>
          <t>Dentro del alcance</t>
        </is>
      </c>
      <c r="X258" s="42" t="inlineStr">
        <is>
          <t>Media</t>
        </is>
      </c>
      <c r="Y258" s="39" t="inlineStr">
        <is>
          <t>Homologado – confianza Media – pendiente de validación</t>
        </is>
      </c>
      <c r="Z258" s="38" t="inlineStr">
        <is>
          <t>Dar de baja en SAP</t>
        </is>
      </c>
      <c r="AA258" s="39" t="inlineStr">
        <is>
          <t>80</t>
        </is>
      </c>
      <c r="AB258" s="39" t="inlineStr">
        <is>
          <t>DICLOFENAC AMP</t>
        </is>
      </c>
      <c r="AC258" s="39" t="inlineStr">
        <is>
          <t>Cruce por nomenclatura SAP</t>
        </is>
      </c>
      <c r="AD258" s="39" t="inlineStr">
        <is>
          <t>No</t>
        </is>
      </c>
      <c r="AE258" s="39" t="n"/>
      <c r="AF258" s="39" t="inlineStr">
        <is>
          <t>Sí</t>
        </is>
      </c>
      <c r="AG258" s="39" t="n"/>
      <c r="AH258" s="51" t="n"/>
      <c r="AI258" s="51" t="n"/>
      <c r="AJ258" s="51" t="n"/>
      <c r="AK258" s="52" t="n">
        <v>236.1373017279574</v>
      </c>
      <c r="AL258" s="52" t="n"/>
      <c r="AM258" s="52" t="n"/>
      <c r="AN258" s="41" t="inlineStr">
        <is>
          <t>Valorización a validar: relación de cantidades 342 a 1 entre SAP y el recuento físico. Sugiere distinta unidad de medida (SAP por caja o envase y el recuento por unidad). La diferencia económica de esta fila no debe tomarse como definitiva.</t>
        </is>
      </c>
      <c r="AO258"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259">
      <c r="A259" s="5" t="inlineStr">
        <is>
          <t>1000002</t>
        </is>
      </c>
      <c r="B259" s="5" t="inlineStr">
        <is>
          <t>ADRENALINA 1MG AMPOLLA DE 1 ML INYEC</t>
        </is>
      </c>
      <c r="C259" s="5" t="inlineStr">
        <is>
          <t>74008</t>
        </is>
      </c>
      <c r="D259" s="5" t="inlineStr">
        <is>
          <t>033</t>
        </is>
      </c>
      <c r="E259" s="5" t="inlineStr">
        <is>
          <t>ZMED</t>
        </is>
      </c>
      <c r="F259" s="5" t="inlineStr">
        <is>
          <t>1060</t>
        </is>
      </c>
      <c r="G259" s="5" t="inlineStr">
        <is>
          <t>6021</t>
        </is>
      </c>
      <c r="H259" s="5" t="inlineStr">
        <is>
          <t>C/U</t>
        </is>
      </c>
      <c r="I259" s="6" t="n">
        <v>305</v>
      </c>
      <c r="J259" s="6" t="n">
        <v>0</v>
      </c>
      <c r="K259" s="5" t="inlineStr">
        <is>
          <t>ARS</t>
        </is>
      </c>
      <c r="L259" s="48" t="n">
        <v>0</v>
      </c>
      <c r="M259" s="48" t="n">
        <v>87643.57000000001</v>
      </c>
      <c r="O259" s="11">
        <f>M259/SUM($M$2:$M$2023)</f>
        <v/>
      </c>
      <c r="P259" s="49">
        <f>IFERROR(M259/I259,0)</f>
        <v/>
      </c>
      <c r="Q259" s="50" t="n"/>
      <c r="R259" s="8">
        <f>I259-Q259</f>
        <v/>
      </c>
      <c r="S259" s="49">
        <f>$AK259*R259</f>
        <v/>
      </c>
      <c r="U259" s="39" t="inlineStr">
        <is>
          <t>Stock SAP</t>
        </is>
      </c>
      <c r="V259" s="39" t="inlineStr">
        <is>
          <t>Medicamentos</t>
        </is>
      </c>
      <c r="W259" s="39" t="inlineStr">
        <is>
          <t>Dentro del alcance</t>
        </is>
      </c>
      <c r="X259" s="38" t="inlineStr">
        <is>
          <t>Baja</t>
        </is>
      </c>
      <c r="Y259" s="39" t="inlineStr">
        <is>
          <t>Homologado – confianza Baja – pendiente de validación</t>
        </is>
      </c>
      <c r="Z259" s="38" t="inlineStr">
        <is>
          <t>Dar de baja en SAP</t>
        </is>
      </c>
      <c r="AA259" s="39" t="inlineStr">
        <is>
          <t>MED-006; 2</t>
        </is>
      </c>
      <c r="AB259" s="39" t="inlineStr">
        <is>
          <t>Adrenalina 1mg/mL; ADRENALINA INY</t>
        </is>
      </c>
      <c r="AC259" s="39" t="inlineStr">
        <is>
          <t>Cruce por nomenclatura SAP; Homologación por código Avain (master M03-001)</t>
        </is>
      </c>
      <c r="AD259" s="39" t="inlineStr">
        <is>
          <t>No</t>
        </is>
      </c>
      <c r="AE259" s="39" t="n"/>
      <c r="AF259" s="39" t="inlineStr">
        <is>
          <t>Sí</t>
        </is>
      </c>
      <c r="AG259" s="39" t="inlineStr">
        <is>
          <t>M03-001</t>
        </is>
      </c>
      <c r="AH259" s="51" t="n"/>
      <c r="AI259" s="51" t="n"/>
      <c r="AJ259" s="51" t="n"/>
      <c r="AK259" s="52" t="n">
        <v>287.3559699355764</v>
      </c>
      <c r="AL259" s="52" t="n"/>
      <c r="AM259" s="52" t="n"/>
      <c r="AN259" s="39" t="n"/>
      <c r="AO259"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260">
      <c r="A260" s="5" t="inlineStr">
        <is>
          <t>1000478</t>
        </is>
      </c>
      <c r="B260" s="5" t="inlineStr">
        <is>
          <t>DEXAMETASONA 8MG/2ML AMP(DESCONTINUADO)</t>
        </is>
      </c>
      <c r="C260" s="5" t="inlineStr">
        <is>
          <t>1</t>
        </is>
      </c>
      <c r="D260" s="5" t="inlineStr">
        <is>
          <t>033</t>
        </is>
      </c>
      <c r="E260" s="5" t="inlineStr">
        <is>
          <t>ZMED</t>
        </is>
      </c>
      <c r="F260" s="5" t="inlineStr">
        <is>
          <t>1060</t>
        </is>
      </c>
      <c r="G260" s="5" t="inlineStr">
        <is>
          <t>6021</t>
        </is>
      </c>
      <c r="H260" s="5" t="inlineStr">
        <is>
          <t>C/U</t>
        </is>
      </c>
      <c r="I260" s="6" t="n">
        <v>305</v>
      </c>
      <c r="J260" s="6" t="n">
        <v>0</v>
      </c>
      <c r="K260" s="5" t="inlineStr">
        <is>
          <t>ARS</t>
        </is>
      </c>
      <c r="L260" s="48" t="n">
        <v>0</v>
      </c>
      <c r="M260" s="48" t="n">
        <v>35949.85</v>
      </c>
      <c r="O260" s="11">
        <f>M260/SUM($M$2:$M$2023)</f>
        <v/>
      </c>
      <c r="P260" s="49">
        <f>IFERROR(M260/I260,0)</f>
        <v/>
      </c>
      <c r="Q260" s="50" t="n"/>
      <c r="R260" s="8">
        <f>I260-Q260</f>
        <v/>
      </c>
      <c r="S260" s="49">
        <f>$AK260*R260</f>
        <v/>
      </c>
      <c r="U260" s="39" t="inlineStr">
        <is>
          <t>Stock SAP</t>
        </is>
      </c>
      <c r="V260" s="39" t="inlineStr">
        <is>
          <t>Medicamentos</t>
        </is>
      </c>
      <c r="W260" s="39" t="inlineStr">
        <is>
          <t>Dentro del alcance</t>
        </is>
      </c>
      <c r="X260" s="38" t="inlineStr">
        <is>
          <t>Baja</t>
        </is>
      </c>
      <c r="Y260" s="39" t="inlineStr">
        <is>
          <t>Homologado – confianza Baja – pendiente de validación</t>
        </is>
      </c>
      <c r="Z260" s="38" t="inlineStr">
        <is>
          <t>Dar de baja en SAP</t>
        </is>
      </c>
      <c r="AA260" s="39" t="inlineStr">
        <is>
          <t>65</t>
        </is>
      </c>
      <c r="AB260" s="39" t="inlineStr">
        <is>
          <t>DECADRON</t>
        </is>
      </c>
      <c r="AC260" s="39" t="inlineStr">
        <is>
          <t>Homologación por código Avain (master M06-001)</t>
        </is>
      </c>
      <c r="AD260" s="39" t="inlineStr">
        <is>
          <t>No</t>
        </is>
      </c>
      <c r="AE260" s="39" t="n"/>
      <c r="AF260" s="39" t="inlineStr">
        <is>
          <t>Sí</t>
        </is>
      </c>
      <c r="AG260" s="39" t="inlineStr">
        <is>
          <t>M06-001</t>
        </is>
      </c>
      <c r="AH260" s="51" t="n"/>
      <c r="AI260" s="51" t="n"/>
      <c r="AJ260" s="51" t="n"/>
      <c r="AK260" s="52" t="n">
        <v>117.868356223176</v>
      </c>
      <c r="AL260" s="52" t="n"/>
      <c r="AM260" s="52" t="n"/>
      <c r="AN260" s="41" t="inlineStr">
        <is>
          <t>Valorización a validar: relación de cantidades 146 a 1 entre SAP y el recuento físico. Sugiere distinta unidad de medida (SAP por caja o envase y el recuento por unidad). La diferencia económica de esta fila no debe tomarse como definitiva.</t>
        </is>
      </c>
      <c r="AO260" s="39" t="inlineStr">
        <is>
          <t>La cantidad física del material se imputó en la fila 192 (primera fila del material). Homologación: confianza base Media + confianza SAP Alta → Media. La nomenclatura del material imputado no respalda por sí sola la equivalencia (similitud 0.07); el vínculo proviene sólo de la homologación. Nivel degradado a Baja. El material ocupa 11 filas en la hoja 1060 NQN (lote/almacén). La cantidad SAP y la física de esta vista son el total del material.</t>
        </is>
      </c>
    </row>
    <row r="261">
      <c r="A261" s="5" t="inlineStr">
        <is>
          <t>2001752</t>
        </is>
      </c>
      <c r="B261" s="5" t="inlineStr">
        <is>
          <t>TEST 6 DROGAS x saliva</t>
        </is>
      </c>
      <c r="C261" s="5" t="n"/>
      <c r="D261" s="5" t="inlineStr">
        <is>
          <t>MDES</t>
        </is>
      </c>
      <c r="E261" s="5" t="inlineStr">
        <is>
          <t>ZDES</t>
        </is>
      </c>
      <c r="F261" s="5" t="inlineStr">
        <is>
          <t>1060</t>
        </is>
      </c>
      <c r="G261" s="5" t="inlineStr">
        <is>
          <t>6010</t>
        </is>
      </c>
      <c r="H261" s="5" t="inlineStr">
        <is>
          <t>C/U</t>
        </is>
      </c>
      <c r="I261" s="6" t="n">
        <v>304</v>
      </c>
      <c r="J261" s="6" t="n">
        <v>0</v>
      </c>
      <c r="K261" s="5" t="inlineStr">
        <is>
          <t>ARS</t>
        </is>
      </c>
      <c r="L261" s="48" t="n">
        <v>0</v>
      </c>
      <c r="M261" s="48" t="n">
        <v>8232573.98</v>
      </c>
      <c r="O261" s="11">
        <f>M261/SUM($M$2:$M$2023)</f>
        <v/>
      </c>
      <c r="P261" s="49">
        <f>IFERROR(M261/I261,0)</f>
        <v/>
      </c>
      <c r="Q261" s="50" t="n">
        <v>8</v>
      </c>
      <c r="R261" s="8">
        <f>I261-Q261</f>
        <v/>
      </c>
      <c r="S261" s="49">
        <f>$AK261*R261</f>
        <v/>
      </c>
      <c r="U261" s="39" t="inlineStr">
        <is>
          <t>Stock SAP</t>
        </is>
      </c>
      <c r="V261" s="39" t="inlineStr">
        <is>
          <t>Descartables</t>
        </is>
      </c>
      <c r="W261" s="39" t="inlineStr">
        <is>
          <t>Dentro del alcance</t>
        </is>
      </c>
      <c r="X261" s="38" t="inlineStr">
        <is>
          <t>Baja</t>
        </is>
      </c>
      <c r="Y261" s="39" t="inlineStr">
        <is>
          <t>Homologado – confianza Baja – pendiente de validación</t>
        </is>
      </c>
      <c r="Z261" s="38" t="inlineStr">
        <is>
          <t>Dar de baja en SAP</t>
        </is>
      </c>
      <c r="AA261" s="39" t="inlineStr">
        <is>
          <t>374</t>
        </is>
      </c>
      <c r="AB261" s="39" t="inlineStr">
        <is>
          <t>TEST DE DROGA SALIVA (CAJA X 25 UNIDADES)</t>
        </is>
      </c>
      <c r="AC261" s="39" t="inlineStr">
        <is>
          <t>Cruce por nomenclatura SAP</t>
        </is>
      </c>
      <c r="AD261" s="39" t="inlineStr">
        <is>
          <t>No</t>
        </is>
      </c>
      <c r="AE261" s="39" t="n"/>
      <c r="AF261" s="39" t="inlineStr">
        <is>
          <t>No</t>
        </is>
      </c>
      <c r="AG261" s="39" t="n"/>
      <c r="AH261" s="51" t="n">
        <v>340</v>
      </c>
      <c r="AI261" s="51">
        <f>Q261</f>
        <v/>
      </c>
      <c r="AJ261" s="51">
        <f>$AH261-$AI261</f>
        <v/>
      </c>
      <c r="AK261" s="52" t="n">
        <v>27080.83547058824</v>
      </c>
      <c r="AL261" s="52">
        <f>$AJ261*$AK261</f>
        <v/>
      </c>
      <c r="AM261" s="52">
        <f>$AI261*$AK261</f>
        <v/>
      </c>
      <c r="AN261" s="39" t="n"/>
      <c r="AO261" s="39" t="inlineStr">
        <is>
          <t>Cruce por nomenclatura: calibre/talle/medida distinta; similitud 0.62. El material ocupa 2 filas en la hoja 1060 NQN (lote/almacén). La cantidad SAP y la física de esta vista son el total del material.</t>
        </is>
      </c>
    </row>
    <row r="262">
      <c r="A262" s="5" t="inlineStr">
        <is>
          <t>1000002</t>
        </is>
      </c>
      <c r="B262" s="5" t="inlineStr">
        <is>
          <t>ADRENALINA 1MG AMPOLLA DE 1 ML INYEC</t>
        </is>
      </c>
      <c r="C262" s="5" t="inlineStr">
        <is>
          <t>078050</t>
        </is>
      </c>
      <c r="D262" s="5" t="inlineStr">
        <is>
          <t>033</t>
        </is>
      </c>
      <c r="E262" s="5" t="inlineStr">
        <is>
          <t>ZMED</t>
        </is>
      </c>
      <c r="F262" s="5" t="inlineStr">
        <is>
          <t>1060</t>
        </is>
      </c>
      <c r="G262" s="5" t="inlineStr">
        <is>
          <t>6021</t>
        </is>
      </c>
      <c r="H262" s="5" t="inlineStr">
        <is>
          <t>C/U</t>
        </is>
      </c>
      <c r="I262" s="6" t="n">
        <v>300</v>
      </c>
      <c r="J262" s="6" t="n">
        <v>0</v>
      </c>
      <c r="K262" s="5" t="inlineStr">
        <is>
          <t>ARS</t>
        </is>
      </c>
      <c r="L262" s="48" t="n">
        <v>0</v>
      </c>
      <c r="M262" s="48" t="n">
        <v>86206.78999999999</v>
      </c>
      <c r="O262" s="11">
        <f>M262/SUM($M$2:$M$2023)</f>
        <v/>
      </c>
      <c r="P262" s="49">
        <f>IFERROR(M262/I262,0)</f>
        <v/>
      </c>
      <c r="Q262" s="50" t="n"/>
      <c r="R262" s="8">
        <f>I262-Q262</f>
        <v/>
      </c>
      <c r="S262" s="49">
        <f>$AK262*R262</f>
        <v/>
      </c>
      <c r="U262" s="39" t="inlineStr">
        <is>
          <t>Stock SAP</t>
        </is>
      </c>
      <c r="V262" s="39" t="inlineStr">
        <is>
          <t>Medicamentos</t>
        </is>
      </c>
      <c r="W262" s="39" t="inlineStr">
        <is>
          <t>Dentro del alcance</t>
        </is>
      </c>
      <c r="X262" s="38" t="inlineStr">
        <is>
          <t>Baja</t>
        </is>
      </c>
      <c r="Y262" s="39" t="inlineStr">
        <is>
          <t>Homologado – confianza Baja – pendiente de validación</t>
        </is>
      </c>
      <c r="Z262" s="38" t="inlineStr">
        <is>
          <t>Dar de baja en SAP</t>
        </is>
      </c>
      <c r="AA262" s="39" t="inlineStr">
        <is>
          <t>MED-006; 2</t>
        </is>
      </c>
      <c r="AB262" s="39" t="inlineStr">
        <is>
          <t>Adrenalina 1mg/mL; ADRENALINA INY</t>
        </is>
      </c>
      <c r="AC262" s="39" t="inlineStr">
        <is>
          <t>Cruce por nomenclatura SAP; Homologación por código Avain (master M03-001)</t>
        </is>
      </c>
      <c r="AD262" s="39" t="inlineStr">
        <is>
          <t>No</t>
        </is>
      </c>
      <c r="AE262" s="39" t="n"/>
      <c r="AF262" s="39" t="inlineStr">
        <is>
          <t>Sí</t>
        </is>
      </c>
      <c r="AG262" s="39" t="inlineStr">
        <is>
          <t>M03-001</t>
        </is>
      </c>
      <c r="AH262" s="51" t="n"/>
      <c r="AI262" s="51" t="n"/>
      <c r="AJ262" s="51" t="n"/>
      <c r="AK262" s="52" t="n">
        <v>287.3559699355764</v>
      </c>
      <c r="AL262" s="52" t="n"/>
      <c r="AM262" s="52" t="n"/>
      <c r="AN262" s="39" t="n"/>
      <c r="AO262"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263">
      <c r="A263" s="5" t="inlineStr">
        <is>
          <t>1000002</t>
        </is>
      </c>
      <c r="B263" s="5" t="inlineStr">
        <is>
          <t>ADRENALINA 1MG AMPOLLA DE 1 ML INYEC</t>
        </is>
      </c>
      <c r="C263" s="5" t="inlineStr">
        <is>
          <t>084723</t>
        </is>
      </c>
      <c r="D263" s="5" t="inlineStr">
        <is>
          <t>033</t>
        </is>
      </c>
      <c r="E263" s="5" t="inlineStr">
        <is>
          <t>ZMED</t>
        </is>
      </c>
      <c r="F263" s="5" t="inlineStr">
        <is>
          <t>1060</t>
        </is>
      </c>
      <c r="G263" s="5" t="inlineStr">
        <is>
          <t>6021</t>
        </is>
      </c>
      <c r="H263" s="5" t="inlineStr">
        <is>
          <t>C/U</t>
        </is>
      </c>
      <c r="I263" s="6" t="n">
        <v>300</v>
      </c>
      <c r="J263" s="6" t="n">
        <v>0</v>
      </c>
      <c r="K263" s="5" t="inlineStr">
        <is>
          <t>ARS</t>
        </is>
      </c>
      <c r="L263" s="48" t="n">
        <v>0</v>
      </c>
      <c r="M263" s="48" t="n">
        <v>86206.78999999999</v>
      </c>
      <c r="O263" s="11">
        <f>M263/SUM($M$2:$M$2023)</f>
        <v/>
      </c>
      <c r="P263" s="49">
        <f>IFERROR(M263/I263,0)</f>
        <v/>
      </c>
      <c r="Q263" s="50" t="n"/>
      <c r="R263" s="8">
        <f>I263-Q263</f>
        <v/>
      </c>
      <c r="S263" s="49">
        <f>$AK263*R263</f>
        <v/>
      </c>
      <c r="U263" s="39" t="inlineStr">
        <is>
          <t>Stock SAP</t>
        </is>
      </c>
      <c r="V263" s="39" t="inlineStr">
        <is>
          <t>Medicamentos</t>
        </is>
      </c>
      <c r="W263" s="39" t="inlineStr">
        <is>
          <t>Dentro del alcance</t>
        </is>
      </c>
      <c r="X263" s="38" t="inlineStr">
        <is>
          <t>Baja</t>
        </is>
      </c>
      <c r="Y263" s="39" t="inlineStr">
        <is>
          <t>Homologado – confianza Baja – pendiente de validación</t>
        </is>
      </c>
      <c r="Z263" s="38" t="inlineStr">
        <is>
          <t>Dar de baja en SAP</t>
        </is>
      </c>
      <c r="AA263" s="39" t="inlineStr">
        <is>
          <t>MED-006; 2</t>
        </is>
      </c>
      <c r="AB263" s="39" t="inlineStr">
        <is>
          <t>Adrenalina 1mg/mL; ADRENALINA INY</t>
        </is>
      </c>
      <c r="AC263" s="39" t="inlineStr">
        <is>
          <t>Cruce por nomenclatura SAP; Homologación por código Avain (master M03-001)</t>
        </is>
      </c>
      <c r="AD263" s="39" t="inlineStr">
        <is>
          <t>No</t>
        </is>
      </c>
      <c r="AE263" s="39" t="n"/>
      <c r="AF263" s="39" t="inlineStr">
        <is>
          <t>Sí</t>
        </is>
      </c>
      <c r="AG263" s="39" t="inlineStr">
        <is>
          <t>M03-001</t>
        </is>
      </c>
      <c r="AH263" s="51" t="n"/>
      <c r="AI263" s="51" t="n"/>
      <c r="AJ263" s="51" t="n"/>
      <c r="AK263" s="52" t="n">
        <v>287.3559699355764</v>
      </c>
      <c r="AL263" s="52" t="n"/>
      <c r="AM263" s="52" t="n"/>
      <c r="AN263" s="39" t="n"/>
      <c r="AO263"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264">
      <c r="A264" s="5" t="inlineStr">
        <is>
          <t>1000002</t>
        </is>
      </c>
      <c r="B264" s="5" t="inlineStr">
        <is>
          <t>ADRENALINA 1MG AMPOLLA DE 1 ML INYEC</t>
        </is>
      </c>
      <c r="C264" s="5" t="inlineStr">
        <is>
          <t>74007</t>
        </is>
      </c>
      <c r="D264" s="5" t="inlineStr">
        <is>
          <t>033</t>
        </is>
      </c>
      <c r="E264" s="5" t="inlineStr">
        <is>
          <t>ZMED</t>
        </is>
      </c>
      <c r="F264" s="5" t="inlineStr">
        <is>
          <t>1060</t>
        </is>
      </c>
      <c r="G264" s="5" t="inlineStr">
        <is>
          <t>6021</t>
        </is>
      </c>
      <c r="H264" s="5" t="inlineStr">
        <is>
          <t>C/U</t>
        </is>
      </c>
      <c r="I264" s="6" t="n">
        <v>300</v>
      </c>
      <c r="J264" s="6" t="n">
        <v>0</v>
      </c>
      <c r="K264" s="5" t="inlineStr">
        <is>
          <t>ARS</t>
        </is>
      </c>
      <c r="L264" s="48" t="n">
        <v>0</v>
      </c>
      <c r="M264" s="48" t="n">
        <v>86206.78999999999</v>
      </c>
      <c r="O264" s="11">
        <f>M264/SUM($M$2:$M$2023)</f>
        <v/>
      </c>
      <c r="P264" s="49">
        <f>IFERROR(M264/I264,0)</f>
        <v/>
      </c>
      <c r="Q264" s="50" t="n"/>
      <c r="R264" s="8">
        <f>I264-Q264</f>
        <v/>
      </c>
      <c r="S264" s="49">
        <f>$AK264*R264</f>
        <v/>
      </c>
      <c r="U264" s="39" t="inlineStr">
        <is>
          <t>Stock SAP</t>
        </is>
      </c>
      <c r="V264" s="39" t="inlineStr">
        <is>
          <t>Medicamentos</t>
        </is>
      </c>
      <c r="W264" s="39" t="inlineStr">
        <is>
          <t>Dentro del alcance</t>
        </is>
      </c>
      <c r="X264" s="38" t="inlineStr">
        <is>
          <t>Baja</t>
        </is>
      </c>
      <c r="Y264" s="39" t="inlineStr">
        <is>
          <t>Homologado – confianza Baja – pendiente de validación</t>
        </is>
      </c>
      <c r="Z264" s="38" t="inlineStr">
        <is>
          <t>Dar de baja en SAP</t>
        </is>
      </c>
      <c r="AA264" s="39" t="inlineStr">
        <is>
          <t>MED-006; 2</t>
        </is>
      </c>
      <c r="AB264" s="39" t="inlineStr">
        <is>
          <t>Adrenalina 1mg/mL; ADRENALINA INY</t>
        </is>
      </c>
      <c r="AC264" s="39" t="inlineStr">
        <is>
          <t>Cruce por nomenclatura SAP; Homologación por código Avain (master M03-001)</t>
        </is>
      </c>
      <c r="AD264" s="39" t="inlineStr">
        <is>
          <t>No</t>
        </is>
      </c>
      <c r="AE264" s="39" t="n"/>
      <c r="AF264" s="39" t="inlineStr">
        <is>
          <t>Sí</t>
        </is>
      </c>
      <c r="AG264" s="39" t="inlineStr">
        <is>
          <t>M03-001</t>
        </is>
      </c>
      <c r="AH264" s="51" t="n"/>
      <c r="AI264" s="51" t="n"/>
      <c r="AJ264" s="51" t="n"/>
      <c r="AK264" s="52" t="n">
        <v>287.3559699355764</v>
      </c>
      <c r="AL264" s="52" t="n"/>
      <c r="AM264" s="52" t="n"/>
      <c r="AN264" s="39" t="n"/>
      <c r="AO264"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265">
      <c r="A265" s="5" t="inlineStr">
        <is>
          <t>1000002</t>
        </is>
      </c>
      <c r="B265" s="5" t="inlineStr">
        <is>
          <t>ADRENALINA 1MG AMPOLLA DE 1 ML INYEC</t>
        </is>
      </c>
      <c r="C265" s="5" t="inlineStr">
        <is>
          <t>74011</t>
        </is>
      </c>
      <c r="D265" s="5" t="inlineStr">
        <is>
          <t>033</t>
        </is>
      </c>
      <c r="E265" s="5" t="inlineStr">
        <is>
          <t>ZMED</t>
        </is>
      </c>
      <c r="F265" s="5" t="inlineStr">
        <is>
          <t>1060</t>
        </is>
      </c>
      <c r="G265" s="5" t="inlineStr">
        <is>
          <t>6021</t>
        </is>
      </c>
      <c r="H265" s="5" t="inlineStr">
        <is>
          <t>C/U</t>
        </is>
      </c>
      <c r="I265" s="6" t="n">
        <v>300</v>
      </c>
      <c r="J265" s="6" t="n">
        <v>0</v>
      </c>
      <c r="K265" s="5" t="inlineStr">
        <is>
          <t>ARS</t>
        </is>
      </c>
      <c r="L265" s="48" t="n">
        <v>0</v>
      </c>
      <c r="M265" s="48" t="n">
        <v>86206.78999999999</v>
      </c>
      <c r="O265" s="11">
        <f>M265/SUM($M$2:$M$2023)</f>
        <v/>
      </c>
      <c r="P265" s="49">
        <f>IFERROR(M265/I265,0)</f>
        <v/>
      </c>
      <c r="Q265" s="50" t="n"/>
      <c r="R265" s="8">
        <f>I265-Q265</f>
        <v/>
      </c>
      <c r="S265" s="49">
        <f>$AK265*R265</f>
        <v/>
      </c>
      <c r="U265" s="39" t="inlineStr">
        <is>
          <t>Stock SAP</t>
        </is>
      </c>
      <c r="V265" s="39" t="inlineStr">
        <is>
          <t>Medicamentos</t>
        </is>
      </c>
      <c r="W265" s="39" t="inlineStr">
        <is>
          <t>Dentro del alcance</t>
        </is>
      </c>
      <c r="X265" s="38" t="inlineStr">
        <is>
          <t>Baja</t>
        </is>
      </c>
      <c r="Y265" s="39" t="inlineStr">
        <is>
          <t>Homologado – confianza Baja – pendiente de validación</t>
        </is>
      </c>
      <c r="Z265" s="38" t="inlineStr">
        <is>
          <t>Dar de baja en SAP</t>
        </is>
      </c>
      <c r="AA265" s="39" t="inlineStr">
        <is>
          <t>MED-006; 2</t>
        </is>
      </c>
      <c r="AB265" s="39" t="inlineStr">
        <is>
          <t>Adrenalina 1mg/mL; ADRENALINA INY</t>
        </is>
      </c>
      <c r="AC265" s="39" t="inlineStr">
        <is>
          <t>Cruce por nomenclatura SAP; Homologación por código Avain (master M03-001)</t>
        </is>
      </c>
      <c r="AD265" s="39" t="inlineStr">
        <is>
          <t>No</t>
        </is>
      </c>
      <c r="AE265" s="39" t="n"/>
      <c r="AF265" s="39" t="inlineStr">
        <is>
          <t>Sí</t>
        </is>
      </c>
      <c r="AG265" s="39" t="inlineStr">
        <is>
          <t>M03-001</t>
        </is>
      </c>
      <c r="AH265" s="51" t="n"/>
      <c r="AI265" s="51" t="n"/>
      <c r="AJ265" s="51" t="n"/>
      <c r="AK265" s="52" t="n">
        <v>287.3559699355764</v>
      </c>
      <c r="AL265" s="52" t="n"/>
      <c r="AM265" s="52" t="n"/>
      <c r="AN265" s="39" t="n"/>
      <c r="AO265"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266">
      <c r="A266" s="5" t="inlineStr">
        <is>
          <t>1000002</t>
        </is>
      </c>
      <c r="B266" s="5" t="inlineStr">
        <is>
          <t>ADRENALINA 1MG AMPOLLA DE 1 ML INYEC</t>
        </is>
      </c>
      <c r="C266" s="5" t="inlineStr">
        <is>
          <t>7827</t>
        </is>
      </c>
      <c r="D266" s="5" t="inlineStr">
        <is>
          <t>033</t>
        </is>
      </c>
      <c r="E266" s="5" t="inlineStr">
        <is>
          <t>ZMED</t>
        </is>
      </c>
      <c r="F266" s="5" t="inlineStr">
        <is>
          <t>1060</t>
        </is>
      </c>
      <c r="G266" s="5" t="inlineStr">
        <is>
          <t>6021</t>
        </is>
      </c>
      <c r="H266" s="5" t="inlineStr">
        <is>
          <t>C/U</t>
        </is>
      </c>
      <c r="I266" s="6" t="n">
        <v>300</v>
      </c>
      <c r="J266" s="6" t="n">
        <v>0</v>
      </c>
      <c r="K266" s="5" t="inlineStr">
        <is>
          <t>ARS</t>
        </is>
      </c>
      <c r="L266" s="48" t="n">
        <v>0</v>
      </c>
      <c r="M266" s="48" t="n">
        <v>86206.78999999999</v>
      </c>
      <c r="O266" s="11">
        <f>M266/SUM($M$2:$M$2023)</f>
        <v/>
      </c>
      <c r="P266" s="49">
        <f>IFERROR(M266/I266,0)</f>
        <v/>
      </c>
      <c r="Q266" s="50" t="n"/>
      <c r="R266" s="8">
        <f>I266-Q266</f>
        <v/>
      </c>
      <c r="S266" s="49">
        <f>$AK266*R266</f>
        <v/>
      </c>
      <c r="U266" s="39" t="inlineStr">
        <is>
          <t>Stock SAP</t>
        </is>
      </c>
      <c r="V266" s="39" t="inlineStr">
        <is>
          <t>Medicamentos</t>
        </is>
      </c>
      <c r="W266" s="39" t="inlineStr">
        <is>
          <t>Dentro del alcance</t>
        </is>
      </c>
      <c r="X266" s="38" t="inlineStr">
        <is>
          <t>Baja</t>
        </is>
      </c>
      <c r="Y266" s="39" t="inlineStr">
        <is>
          <t>Homologado – confianza Baja – pendiente de validación</t>
        </is>
      </c>
      <c r="Z266" s="38" t="inlineStr">
        <is>
          <t>Dar de baja en SAP</t>
        </is>
      </c>
      <c r="AA266" s="39" t="inlineStr">
        <is>
          <t>MED-006; 2</t>
        </is>
      </c>
      <c r="AB266" s="39" t="inlineStr">
        <is>
          <t>Adrenalina 1mg/mL; ADRENALINA INY</t>
        </is>
      </c>
      <c r="AC266" s="39" t="inlineStr">
        <is>
          <t>Cruce por nomenclatura SAP; Homologación por código Avain (master M03-001)</t>
        </is>
      </c>
      <c r="AD266" s="39" t="inlineStr">
        <is>
          <t>No</t>
        </is>
      </c>
      <c r="AE266" s="39" t="n"/>
      <c r="AF266" s="39" t="inlineStr">
        <is>
          <t>Sí</t>
        </is>
      </c>
      <c r="AG266" s="39" t="inlineStr">
        <is>
          <t>M03-001</t>
        </is>
      </c>
      <c r="AH266" s="51" t="n"/>
      <c r="AI266" s="51" t="n"/>
      <c r="AJ266" s="51" t="n"/>
      <c r="AK266" s="52" t="n">
        <v>287.3559699355764</v>
      </c>
      <c r="AL266" s="52" t="n"/>
      <c r="AM266" s="52" t="n"/>
      <c r="AN266" s="39" t="n"/>
      <c r="AO266"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267">
      <c r="A267" s="5" t="inlineStr">
        <is>
          <t>1000002</t>
        </is>
      </c>
      <c r="B267" s="5" t="inlineStr">
        <is>
          <t>ADRENALINA 1MG AMPOLLA DE 1 ML INYEC</t>
        </is>
      </c>
      <c r="C267" s="5" t="inlineStr">
        <is>
          <t>RWR</t>
        </is>
      </c>
      <c r="D267" s="5" t="inlineStr">
        <is>
          <t>033</t>
        </is>
      </c>
      <c r="E267" s="5" t="inlineStr">
        <is>
          <t>ZMED</t>
        </is>
      </c>
      <c r="F267" s="5" t="inlineStr">
        <is>
          <t>1060</t>
        </is>
      </c>
      <c r="G267" s="5" t="inlineStr">
        <is>
          <t>6021</t>
        </is>
      </c>
      <c r="H267" s="5" t="inlineStr">
        <is>
          <t>C/U</t>
        </is>
      </c>
      <c r="I267" s="6" t="n">
        <v>300</v>
      </c>
      <c r="J267" s="6" t="n">
        <v>0</v>
      </c>
      <c r="K267" s="5" t="inlineStr">
        <is>
          <t>ARS</t>
        </is>
      </c>
      <c r="L267" s="48" t="n">
        <v>0</v>
      </c>
      <c r="M267" s="48" t="n">
        <v>86206.78999999999</v>
      </c>
      <c r="O267" s="11">
        <f>M267/SUM($M$2:$M$2023)</f>
        <v/>
      </c>
      <c r="P267" s="49">
        <f>IFERROR(M267/I267,0)</f>
        <v/>
      </c>
      <c r="Q267" s="50" t="n"/>
      <c r="R267" s="8">
        <f>I267-Q267</f>
        <v/>
      </c>
      <c r="S267" s="49">
        <f>$AK267*R267</f>
        <v/>
      </c>
      <c r="U267" s="39" t="inlineStr">
        <is>
          <t>Stock SAP</t>
        </is>
      </c>
      <c r="V267" s="39" t="inlineStr">
        <is>
          <t>Medicamentos</t>
        </is>
      </c>
      <c r="W267" s="39" t="inlineStr">
        <is>
          <t>Dentro del alcance</t>
        </is>
      </c>
      <c r="X267" s="38" t="inlineStr">
        <is>
          <t>Baja</t>
        </is>
      </c>
      <c r="Y267" s="39" t="inlineStr">
        <is>
          <t>Homologado – confianza Baja – pendiente de validación</t>
        </is>
      </c>
      <c r="Z267" s="38" t="inlineStr">
        <is>
          <t>Dar de baja en SAP</t>
        </is>
      </c>
      <c r="AA267" s="39" t="inlineStr">
        <is>
          <t>MED-006; 2</t>
        </is>
      </c>
      <c r="AB267" s="39" t="inlineStr">
        <is>
          <t>Adrenalina 1mg/mL; ADRENALINA INY</t>
        </is>
      </c>
      <c r="AC267" s="39" t="inlineStr">
        <is>
          <t>Cruce por nomenclatura SAP; Homologación por código Avain (master M03-001)</t>
        </is>
      </c>
      <c r="AD267" s="39" t="inlineStr">
        <is>
          <t>No</t>
        </is>
      </c>
      <c r="AE267" s="39" t="n"/>
      <c r="AF267" s="39" t="inlineStr">
        <is>
          <t>Sí</t>
        </is>
      </c>
      <c r="AG267" s="39" t="inlineStr">
        <is>
          <t>M03-001</t>
        </is>
      </c>
      <c r="AH267" s="51" t="n"/>
      <c r="AI267" s="51" t="n"/>
      <c r="AJ267" s="51" t="n"/>
      <c r="AK267" s="52" t="n">
        <v>287.3559699355764</v>
      </c>
      <c r="AL267" s="52" t="n"/>
      <c r="AM267" s="52" t="n"/>
      <c r="AN267" s="39" t="n"/>
      <c r="AO267"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268">
      <c r="A268" s="5" t="inlineStr">
        <is>
          <t>1000003</t>
        </is>
      </c>
      <c r="B268" s="5" t="inlineStr">
        <is>
          <t>AGUA BIDESTILADA AMPOLLA POR 10ML</t>
        </is>
      </c>
      <c r="C268" s="5" t="inlineStr">
        <is>
          <t>30954</t>
        </is>
      </c>
      <c r="D268" s="5" t="inlineStr">
        <is>
          <t>033</t>
        </is>
      </c>
      <c r="E268" s="5" t="inlineStr">
        <is>
          <t>ZMED</t>
        </is>
      </c>
      <c r="F268" s="5" t="inlineStr">
        <is>
          <t>1060</t>
        </is>
      </c>
      <c r="G268" s="5" t="inlineStr">
        <is>
          <t>6021</t>
        </is>
      </c>
      <c r="H268" s="5" t="inlineStr">
        <is>
          <t>C/U</t>
        </is>
      </c>
      <c r="I268" s="6" t="n">
        <v>300</v>
      </c>
      <c r="J268" s="6" t="n">
        <v>0</v>
      </c>
      <c r="K268" s="5" t="inlineStr">
        <is>
          <t>ARS</t>
        </is>
      </c>
      <c r="L268" s="48" t="n">
        <v>0</v>
      </c>
      <c r="M268" s="48" t="n">
        <v>121446.99</v>
      </c>
      <c r="O268" s="11">
        <f>M268/SUM($M$2:$M$2023)</f>
        <v/>
      </c>
      <c r="P268" s="49">
        <f>IFERROR(M268/I268,0)</f>
        <v/>
      </c>
      <c r="Q268" s="50" t="n"/>
      <c r="R268" s="8">
        <f>I268-Q268</f>
        <v/>
      </c>
      <c r="S268" s="49">
        <f>$AK268*R268</f>
        <v/>
      </c>
      <c r="U268" s="39" t="inlineStr">
        <is>
          <t>Stock SAP</t>
        </is>
      </c>
      <c r="V268" s="39" t="inlineStr">
        <is>
          <t>Medicamentos</t>
        </is>
      </c>
      <c r="W268" s="39" t="inlineStr">
        <is>
          <t>Dentro del alcance</t>
        </is>
      </c>
      <c r="X268" s="39" t="n"/>
      <c r="Y268" s="39" t="inlineStr">
        <is>
          <t>Sin recuento físico en el inventario de Avain</t>
        </is>
      </c>
      <c r="Z268" s="40" t="inlineStr">
        <is>
          <t>Sin recuento físico</t>
        </is>
      </c>
      <c r="AA268" s="39" t="n"/>
      <c r="AB268" s="39" t="n"/>
      <c r="AC268" s="39" t="n"/>
      <c r="AD268" s="39" t="n"/>
      <c r="AE268" s="39" t="n"/>
      <c r="AF268" s="39" t="n"/>
      <c r="AG268" s="39" t="n"/>
      <c r="AH268" s="51" t="n">
        <v>905</v>
      </c>
      <c r="AI268" s="51">
        <f>Q268</f>
        <v/>
      </c>
      <c r="AJ268" s="51">
        <f>$AH268-$AI268</f>
        <v/>
      </c>
      <c r="AK268" s="52" t="n">
        <v>404.8233038674034</v>
      </c>
      <c r="AL268" s="52">
        <f>$AJ268*$AK268</f>
        <v/>
      </c>
      <c r="AM268" s="52">
        <f>$AI268*$AK268</f>
        <v/>
      </c>
      <c r="AN268" s="39" t="n"/>
      <c r="AO268" s="39" t="inlineStr">
        <is>
          <t>El material ocupa 5 filas en la hoja 1060 NQN (lote/almacén). La cantidad SAP y la física de esta vista son el total del material.</t>
        </is>
      </c>
    </row>
    <row r="269">
      <c r="A269" s="5" t="inlineStr">
        <is>
          <t>1000005</t>
        </is>
      </c>
      <c r="B269" s="5" t="inlineStr">
        <is>
          <t>AMIODARONA 150MG AMPOLLA DE 3 ML INYEC</t>
        </is>
      </c>
      <c r="C269" s="5" t="inlineStr">
        <is>
          <t>1557</t>
        </is>
      </c>
      <c r="D269" s="5" t="inlineStr">
        <is>
          <t>033</t>
        </is>
      </c>
      <c r="E269" s="5" t="inlineStr">
        <is>
          <t>ZMED</t>
        </is>
      </c>
      <c r="F269" s="5" t="inlineStr">
        <is>
          <t>1060</t>
        </is>
      </c>
      <c r="G269" s="5" t="inlineStr">
        <is>
          <t>6021</t>
        </is>
      </c>
      <c r="H269" s="5" t="inlineStr">
        <is>
          <t>C/U</t>
        </is>
      </c>
      <c r="I269" s="6" t="n">
        <v>300</v>
      </c>
      <c r="J269" s="6" t="n">
        <v>0</v>
      </c>
      <c r="K269" s="5" t="inlineStr">
        <is>
          <t>ARS</t>
        </is>
      </c>
      <c r="L269" s="48" t="n">
        <v>0</v>
      </c>
      <c r="M269" s="48" t="n">
        <v>284166.03</v>
      </c>
      <c r="O269" s="11">
        <f>M269/SUM($M$2:$M$2023)</f>
        <v/>
      </c>
      <c r="P269" s="49">
        <f>IFERROR(M269/I269,0)</f>
        <v/>
      </c>
      <c r="Q269" s="50" t="n">
        <v>55</v>
      </c>
      <c r="R269" s="8">
        <f>I269-Q269</f>
        <v/>
      </c>
      <c r="S269" s="49">
        <f>$AK269*R269</f>
        <v/>
      </c>
      <c r="U269" s="39" t="inlineStr">
        <is>
          <t>Stock SAP</t>
        </is>
      </c>
      <c r="V269" s="39" t="inlineStr">
        <is>
          <t>Medicamentos</t>
        </is>
      </c>
      <c r="W269" s="39" t="inlineStr">
        <is>
          <t>Dentro del alcance</t>
        </is>
      </c>
      <c r="X269" s="42" t="inlineStr">
        <is>
          <t>Media</t>
        </is>
      </c>
      <c r="Y269" s="39" t="inlineStr">
        <is>
          <t>Homologado – confianza Media – pendiente de validación</t>
        </is>
      </c>
      <c r="Z269" s="38" t="inlineStr">
        <is>
          <t>Dar de baja en SAP</t>
        </is>
      </c>
      <c r="AA269" s="39" t="inlineStr">
        <is>
          <t>342</t>
        </is>
      </c>
      <c r="AB269" s="39" t="inlineStr">
        <is>
          <t>AMIODARONA AMP</t>
        </is>
      </c>
      <c r="AC269" s="39" t="inlineStr">
        <is>
          <t>Homologación por código Avain (master M03-003)</t>
        </is>
      </c>
      <c r="AD269" s="39" t="inlineStr">
        <is>
          <t>No</t>
        </is>
      </c>
      <c r="AE269" s="39" t="n"/>
      <c r="AF269" s="39" t="inlineStr">
        <is>
          <t>Sí</t>
        </is>
      </c>
      <c r="AG269" s="39" t="inlineStr">
        <is>
          <t>M03-003</t>
        </is>
      </c>
      <c r="AH269" s="51" t="n">
        <v>3456</v>
      </c>
      <c r="AI269" s="51">
        <f>Q269</f>
        <v/>
      </c>
      <c r="AJ269" s="51">
        <f>$AH269-$AI269</f>
        <v/>
      </c>
      <c r="AK269" s="52" t="n">
        <v>947.2201012731473</v>
      </c>
      <c r="AL269" s="52">
        <f>$AJ269*$AK269</f>
        <v/>
      </c>
      <c r="AM269" s="52">
        <f>$AI269*$AK269</f>
        <v/>
      </c>
      <c r="AN269" s="41" t="inlineStr">
        <is>
          <t>Valorización a validar: relación de cantidades 63 a 1 entre SAP y el recuento físico. Sugiere distinta unidad de medida (SAP por caja o envase y el recuento por unidad). La diferencia económica de esta fila no debe tomarse como definitiva.</t>
        </is>
      </c>
      <c r="AO269" s="39" t="inlineStr">
        <is>
          <t>Homologación: confianza base Media + confianza SAP Alta → Media. El material ocupa 26 filas en la hoja 1060 NQN (lote/almacén). La cantidad SAP y la física de esta vista son el total del material.</t>
        </is>
      </c>
    </row>
    <row r="270">
      <c r="A270" s="5" t="inlineStr">
        <is>
          <t>1000005</t>
        </is>
      </c>
      <c r="B270" s="5" t="inlineStr">
        <is>
          <t>AMIODARONA 150MG AMPOLLA DE 3 ML INYEC</t>
        </is>
      </c>
      <c r="C270" s="5" t="inlineStr">
        <is>
          <t>41237</t>
        </is>
      </c>
      <c r="D270" s="5" t="inlineStr">
        <is>
          <t>033</t>
        </is>
      </c>
      <c r="E270" s="5" t="inlineStr">
        <is>
          <t>ZMED</t>
        </is>
      </c>
      <c r="F270" s="5" t="inlineStr">
        <is>
          <t>1060</t>
        </is>
      </c>
      <c r="G270" s="5" t="inlineStr">
        <is>
          <t>6021</t>
        </is>
      </c>
      <c r="H270" s="5" t="inlineStr">
        <is>
          <t>C/U</t>
        </is>
      </c>
      <c r="I270" s="6" t="n">
        <v>300</v>
      </c>
      <c r="J270" s="6" t="n">
        <v>0</v>
      </c>
      <c r="K270" s="5" t="inlineStr">
        <is>
          <t>ARS</t>
        </is>
      </c>
      <c r="L270" s="48" t="n">
        <v>0</v>
      </c>
      <c r="M270" s="48" t="n">
        <v>284166.03</v>
      </c>
      <c r="O270" s="11">
        <f>M270/SUM($M$2:$M$2023)</f>
        <v/>
      </c>
      <c r="P270" s="49">
        <f>IFERROR(M270/I270,0)</f>
        <v/>
      </c>
      <c r="Q270" s="50" t="n"/>
      <c r="R270" s="8">
        <f>I270-Q270</f>
        <v/>
      </c>
      <c r="S270" s="49">
        <f>$AK270*R270</f>
        <v/>
      </c>
      <c r="U270" s="39" t="inlineStr">
        <is>
          <t>Stock SAP</t>
        </is>
      </c>
      <c r="V270" s="39" t="inlineStr">
        <is>
          <t>Medicamentos</t>
        </is>
      </c>
      <c r="W270" s="39" t="inlineStr">
        <is>
          <t>Dentro del alcance</t>
        </is>
      </c>
      <c r="X270" s="42" t="inlineStr">
        <is>
          <t>Media</t>
        </is>
      </c>
      <c r="Y270" s="39" t="inlineStr">
        <is>
          <t>Homologado – confianza Media – pendiente de validación</t>
        </is>
      </c>
      <c r="Z270" s="38" t="inlineStr">
        <is>
          <t>Dar de baja en SAP</t>
        </is>
      </c>
      <c r="AA270" s="39" t="inlineStr">
        <is>
          <t>342</t>
        </is>
      </c>
      <c r="AB270" s="39" t="inlineStr">
        <is>
          <t>AMIODARONA AMP</t>
        </is>
      </c>
      <c r="AC270" s="39" t="inlineStr">
        <is>
          <t>Homologación por código Avain (master M03-003)</t>
        </is>
      </c>
      <c r="AD270" s="39" t="inlineStr">
        <is>
          <t>No</t>
        </is>
      </c>
      <c r="AE270" s="39" t="n"/>
      <c r="AF270" s="39" t="inlineStr">
        <is>
          <t>Sí</t>
        </is>
      </c>
      <c r="AG270" s="39" t="inlineStr">
        <is>
          <t>M03-003</t>
        </is>
      </c>
      <c r="AH270" s="51" t="n"/>
      <c r="AI270" s="51" t="n"/>
      <c r="AJ270" s="51" t="n"/>
      <c r="AK270" s="52" t="n">
        <v>947.2201012731473</v>
      </c>
      <c r="AL270" s="52" t="n"/>
      <c r="AM270" s="52" t="n"/>
      <c r="AN270" s="41" t="inlineStr">
        <is>
          <t>Valorización a validar: relación de cantidades 63 a 1 entre SAP y el recuento físico. Sugiere distinta unidad de medida (SAP por caja o envase y el recuento por unidad). La diferencia económica de esta fila no debe tomarse como definitiva.</t>
        </is>
      </c>
      <c r="AO270"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271">
      <c r="A271" s="5" t="inlineStr">
        <is>
          <t>1000007</t>
        </is>
      </c>
      <c r="B271" s="5" t="inlineStr">
        <is>
          <t>ATROPINA 1MG AMPOLLA DE 1ML</t>
        </is>
      </c>
      <c r="C271" s="5" t="inlineStr">
        <is>
          <t>00001</t>
        </is>
      </c>
      <c r="D271" s="5" t="inlineStr">
        <is>
          <t>033</t>
        </is>
      </c>
      <c r="E271" s="5" t="inlineStr">
        <is>
          <t>ZMED</t>
        </is>
      </c>
      <c r="F271" s="5" t="inlineStr">
        <is>
          <t>1060</t>
        </is>
      </c>
      <c r="G271" s="5" t="inlineStr">
        <is>
          <t>6021</t>
        </is>
      </c>
      <c r="H271" s="5" t="inlineStr">
        <is>
          <t>C/U</t>
        </is>
      </c>
      <c r="I271" s="6" t="n">
        <v>300</v>
      </c>
      <c r="J271" s="6" t="n">
        <v>0</v>
      </c>
      <c r="K271" s="5" t="inlineStr">
        <is>
          <t>ARS</t>
        </is>
      </c>
      <c r="L271" s="48" t="n">
        <v>0</v>
      </c>
      <c r="M271" s="48" t="n">
        <v>58936.33</v>
      </c>
      <c r="O271" s="11">
        <f>M271/SUM($M$2:$M$2023)</f>
        <v/>
      </c>
      <c r="P271" s="49">
        <f>IFERROR(M271/I271,0)</f>
        <v/>
      </c>
      <c r="Q271" s="50" t="n"/>
      <c r="R271" s="8">
        <f>I271-Q271</f>
        <v/>
      </c>
      <c r="S271" s="49">
        <f>$AK271*R271</f>
        <v/>
      </c>
      <c r="U271" s="39" t="inlineStr">
        <is>
          <t>Stock SAP</t>
        </is>
      </c>
      <c r="V271" s="39" t="inlineStr">
        <is>
          <t>Medicamentos</t>
        </is>
      </c>
      <c r="W271" s="39" t="inlineStr">
        <is>
          <t>Dentro del alcance</t>
        </is>
      </c>
      <c r="X271" s="42" t="inlineStr">
        <is>
          <t>Media</t>
        </is>
      </c>
      <c r="Y271" s="39" t="inlineStr">
        <is>
          <t>Homologado – confianza Media – pendiente de validación</t>
        </is>
      </c>
      <c r="Z271" s="38" t="inlineStr">
        <is>
          <t>Dar de baja en SAP</t>
        </is>
      </c>
      <c r="AA271" s="39" t="inlineStr">
        <is>
          <t>26</t>
        </is>
      </c>
      <c r="AB271" s="39" t="inlineStr">
        <is>
          <t>ATROPINA AMP</t>
        </is>
      </c>
      <c r="AC271" s="39" t="inlineStr">
        <is>
          <t>Homologación por código Avain (master M03-002)</t>
        </is>
      </c>
      <c r="AD271" s="39" t="inlineStr">
        <is>
          <t>No</t>
        </is>
      </c>
      <c r="AE271" s="39" t="n"/>
      <c r="AF271" s="39" t="inlineStr">
        <is>
          <t>Sí</t>
        </is>
      </c>
      <c r="AG271" s="39" t="inlineStr">
        <is>
          <t>M03-002</t>
        </is>
      </c>
      <c r="AH271" s="51" t="n"/>
      <c r="AI271" s="51" t="n"/>
      <c r="AJ271" s="51" t="n"/>
      <c r="AK271" s="52" t="n">
        <v>196.4544375930257</v>
      </c>
      <c r="AL271" s="52" t="n"/>
      <c r="AM271" s="52" t="n"/>
      <c r="AN271" s="39" t="n"/>
      <c r="AO271"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272">
      <c r="A272" s="5" t="inlineStr">
        <is>
          <t>1000007</t>
        </is>
      </c>
      <c r="B272" s="5" t="inlineStr">
        <is>
          <t>ATROPINA 1MG AMPOLLA DE 1ML</t>
        </is>
      </c>
      <c r="C272" s="5" t="inlineStr">
        <is>
          <t>062-527</t>
        </is>
      </c>
      <c r="D272" s="5" t="inlineStr">
        <is>
          <t>033</t>
        </is>
      </c>
      <c r="E272" s="5" t="inlineStr">
        <is>
          <t>ZMED</t>
        </is>
      </c>
      <c r="F272" s="5" t="inlineStr">
        <is>
          <t>1060</t>
        </is>
      </c>
      <c r="G272" s="5" t="inlineStr">
        <is>
          <t>6021</t>
        </is>
      </c>
      <c r="H272" s="5" t="inlineStr">
        <is>
          <t>C/U</t>
        </is>
      </c>
      <c r="I272" s="6" t="n">
        <v>300</v>
      </c>
      <c r="J272" s="6" t="n">
        <v>0</v>
      </c>
      <c r="K272" s="5" t="inlineStr">
        <is>
          <t>ARS</t>
        </is>
      </c>
      <c r="L272" s="48" t="n">
        <v>0</v>
      </c>
      <c r="M272" s="48" t="n">
        <v>58936.33</v>
      </c>
      <c r="O272" s="11">
        <f>M272/SUM($M$2:$M$2023)</f>
        <v/>
      </c>
      <c r="P272" s="49">
        <f>IFERROR(M272/I272,0)</f>
        <v/>
      </c>
      <c r="Q272" s="50" t="n"/>
      <c r="R272" s="8">
        <f>I272-Q272</f>
        <v/>
      </c>
      <c r="S272" s="49">
        <f>$AK272*R272</f>
        <v/>
      </c>
      <c r="U272" s="39" t="inlineStr">
        <is>
          <t>Stock SAP</t>
        </is>
      </c>
      <c r="V272" s="39" t="inlineStr">
        <is>
          <t>Medicamentos</t>
        </is>
      </c>
      <c r="W272" s="39" t="inlineStr">
        <is>
          <t>Dentro del alcance</t>
        </is>
      </c>
      <c r="X272" s="42" t="inlineStr">
        <is>
          <t>Media</t>
        </is>
      </c>
      <c r="Y272" s="39" t="inlineStr">
        <is>
          <t>Homologado – confianza Media – pendiente de validación</t>
        </is>
      </c>
      <c r="Z272" s="38" t="inlineStr">
        <is>
          <t>Dar de baja en SAP</t>
        </is>
      </c>
      <c r="AA272" s="39" t="inlineStr">
        <is>
          <t>26</t>
        </is>
      </c>
      <c r="AB272" s="39" t="inlineStr">
        <is>
          <t>ATROPINA AMP</t>
        </is>
      </c>
      <c r="AC272" s="39" t="inlineStr">
        <is>
          <t>Homologación por código Avain (master M03-002)</t>
        </is>
      </c>
      <c r="AD272" s="39" t="inlineStr">
        <is>
          <t>No</t>
        </is>
      </c>
      <c r="AE272" s="39" t="n"/>
      <c r="AF272" s="39" t="inlineStr">
        <is>
          <t>Sí</t>
        </is>
      </c>
      <c r="AG272" s="39" t="inlineStr">
        <is>
          <t>M03-002</t>
        </is>
      </c>
      <c r="AH272" s="51" t="n"/>
      <c r="AI272" s="51" t="n"/>
      <c r="AJ272" s="51" t="n"/>
      <c r="AK272" s="52" t="n">
        <v>196.4544375930257</v>
      </c>
      <c r="AL272" s="52" t="n"/>
      <c r="AM272" s="52" t="n"/>
      <c r="AN272" s="39" t="n"/>
      <c r="AO272"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273">
      <c r="A273" s="5" t="inlineStr">
        <is>
          <t>1000007</t>
        </is>
      </c>
      <c r="B273" s="5" t="inlineStr">
        <is>
          <t>ATROPINA 1MG AMPOLLA DE 1ML</t>
        </is>
      </c>
      <c r="C273" s="5" t="inlineStr">
        <is>
          <t>30930|</t>
        </is>
      </c>
      <c r="D273" s="5" t="inlineStr">
        <is>
          <t>033</t>
        </is>
      </c>
      <c r="E273" s="5" t="inlineStr">
        <is>
          <t>ZMED</t>
        </is>
      </c>
      <c r="F273" s="5" t="inlineStr">
        <is>
          <t>1060</t>
        </is>
      </c>
      <c r="G273" s="5" t="inlineStr">
        <is>
          <t>6021</t>
        </is>
      </c>
      <c r="H273" s="5" t="inlineStr">
        <is>
          <t>C/U</t>
        </is>
      </c>
      <c r="I273" s="6" t="n">
        <v>300</v>
      </c>
      <c r="J273" s="6" t="n">
        <v>0</v>
      </c>
      <c r="K273" s="5" t="inlineStr">
        <is>
          <t>ARS</t>
        </is>
      </c>
      <c r="L273" s="48" t="n">
        <v>0</v>
      </c>
      <c r="M273" s="48" t="n">
        <v>58936.33</v>
      </c>
      <c r="O273" s="11">
        <f>M273/SUM($M$2:$M$2023)</f>
        <v/>
      </c>
      <c r="P273" s="49">
        <f>IFERROR(M273/I273,0)</f>
        <v/>
      </c>
      <c r="Q273" s="50" t="n"/>
      <c r="R273" s="8">
        <f>I273-Q273</f>
        <v/>
      </c>
      <c r="S273" s="49">
        <f>$AK273*R273</f>
        <v/>
      </c>
      <c r="U273" s="39" t="inlineStr">
        <is>
          <t>Stock SAP</t>
        </is>
      </c>
      <c r="V273" s="39" t="inlineStr">
        <is>
          <t>Medicamentos</t>
        </is>
      </c>
      <c r="W273" s="39" t="inlineStr">
        <is>
          <t>Dentro del alcance</t>
        </is>
      </c>
      <c r="X273" s="42" t="inlineStr">
        <is>
          <t>Media</t>
        </is>
      </c>
      <c r="Y273" s="39" t="inlineStr">
        <is>
          <t>Homologado – confianza Media – pendiente de validación</t>
        </is>
      </c>
      <c r="Z273" s="38" t="inlineStr">
        <is>
          <t>Dar de baja en SAP</t>
        </is>
      </c>
      <c r="AA273" s="39" t="inlineStr">
        <is>
          <t>26</t>
        </is>
      </c>
      <c r="AB273" s="39" t="inlineStr">
        <is>
          <t>ATROPINA AMP</t>
        </is>
      </c>
      <c r="AC273" s="39" t="inlineStr">
        <is>
          <t>Homologación por código Avain (master M03-002)</t>
        </is>
      </c>
      <c r="AD273" s="39" t="inlineStr">
        <is>
          <t>No</t>
        </is>
      </c>
      <c r="AE273" s="39" t="n"/>
      <c r="AF273" s="39" t="inlineStr">
        <is>
          <t>Sí</t>
        </is>
      </c>
      <c r="AG273" s="39" t="inlineStr">
        <is>
          <t>M03-002</t>
        </is>
      </c>
      <c r="AH273" s="51" t="n"/>
      <c r="AI273" s="51" t="n"/>
      <c r="AJ273" s="51" t="n"/>
      <c r="AK273" s="52" t="n">
        <v>196.4544375930257</v>
      </c>
      <c r="AL273" s="52" t="n"/>
      <c r="AM273" s="52" t="n"/>
      <c r="AN273" s="39" t="n"/>
      <c r="AO273"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274">
      <c r="A274" s="5" t="inlineStr">
        <is>
          <t>1000008</t>
        </is>
      </c>
      <c r="B274" s="5" t="inlineStr">
        <is>
          <t>DIFENHIDRAMINA 10MG AMPOLLA DE 1ML</t>
        </is>
      </c>
      <c r="C274" s="5" t="inlineStr">
        <is>
          <t>15213</t>
        </is>
      </c>
      <c r="D274" s="5" t="inlineStr">
        <is>
          <t>033</t>
        </is>
      </c>
      <c r="E274" s="5" t="inlineStr">
        <is>
          <t>ZMED</t>
        </is>
      </c>
      <c r="F274" s="5" t="inlineStr">
        <is>
          <t>1060</t>
        </is>
      </c>
      <c r="G274" s="5" t="inlineStr">
        <is>
          <t>6021</t>
        </is>
      </c>
      <c r="H274" s="5" t="inlineStr">
        <is>
          <t>C/U</t>
        </is>
      </c>
      <c r="I274" s="6" t="n">
        <v>300</v>
      </c>
      <c r="J274" s="6" t="n">
        <v>0</v>
      </c>
      <c r="K274" s="5" t="inlineStr">
        <is>
          <t>ARS</t>
        </is>
      </c>
      <c r="L274" s="48" t="n">
        <v>0</v>
      </c>
      <c r="M274" s="48" t="n">
        <v>86301.44</v>
      </c>
      <c r="O274" s="11">
        <f>M274/SUM($M$2:$M$2023)</f>
        <v/>
      </c>
      <c r="P274" s="49">
        <f>IFERROR(M274/I274,0)</f>
        <v/>
      </c>
      <c r="Q274" s="50" t="n">
        <v>0</v>
      </c>
      <c r="R274" s="8">
        <f>I274-Q274</f>
        <v/>
      </c>
      <c r="S274" s="49">
        <f>$AK274*R274</f>
        <v/>
      </c>
      <c r="U274" s="39" t="inlineStr">
        <is>
          <t>Stock SAP</t>
        </is>
      </c>
      <c r="V274" s="39" t="inlineStr">
        <is>
          <t>Medicamentos</t>
        </is>
      </c>
      <c r="W274" s="39" t="inlineStr">
        <is>
          <t>Dentro del alcance</t>
        </is>
      </c>
      <c r="X274" s="37" t="inlineStr">
        <is>
          <t>Alta</t>
        </is>
      </c>
      <c r="Y274" s="39" t="inlineStr">
        <is>
          <t>Homologado – confianza Alta</t>
        </is>
      </c>
      <c r="Z274" s="38" t="inlineStr">
        <is>
          <t>Dar de baja en SAP</t>
        </is>
      </c>
      <c r="AA274" s="39" t="inlineStr">
        <is>
          <t>244</t>
        </is>
      </c>
      <c r="AB274" s="39" t="inlineStr">
        <is>
          <t>DIFENHIDRAMINA 10 MG X 1 ML AMP</t>
        </is>
      </c>
      <c r="AC274" s="39" t="inlineStr">
        <is>
          <t>Cruce por nomenclatura SAP</t>
        </is>
      </c>
      <c r="AD274" s="39" t="inlineStr">
        <is>
          <t>No</t>
        </is>
      </c>
      <c r="AE274" s="39" t="n"/>
      <c r="AF274" s="39" t="inlineStr">
        <is>
          <t>Sí</t>
        </is>
      </c>
      <c r="AG274" s="39" t="inlineStr">
        <is>
          <t>M07-001</t>
        </is>
      </c>
      <c r="AH274" s="51" t="n">
        <v>2650</v>
      </c>
      <c r="AI274" s="51">
        <f>Q274</f>
        <v/>
      </c>
      <c r="AJ274" s="51">
        <f>$AH274-$AI274</f>
        <v/>
      </c>
      <c r="AK274" s="52" t="n">
        <v>287.6714792452831</v>
      </c>
      <c r="AL274" s="52">
        <f>$AJ274*$AK274</f>
        <v/>
      </c>
      <c r="AM274" s="52">
        <f>$AI274*$AK274</f>
        <v/>
      </c>
      <c r="AN274" s="39" t="n"/>
      <c r="AO274" s="39" t="inlineStr">
        <is>
          <t>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275">
      <c r="A275" s="5" t="inlineStr">
        <is>
          <t>1000010</t>
        </is>
      </c>
      <c r="B275" s="5" t="inlineStr">
        <is>
          <t>HIDROCORTISONA 500MG  AMPOLLA</t>
        </is>
      </c>
      <c r="C275" s="5" t="inlineStr">
        <is>
          <t>P1108</t>
        </is>
      </c>
      <c r="D275" s="5" t="inlineStr">
        <is>
          <t>033</t>
        </is>
      </c>
      <c r="E275" s="5" t="inlineStr">
        <is>
          <t>ZMED</t>
        </is>
      </c>
      <c r="F275" s="5" t="inlineStr">
        <is>
          <t>1060</t>
        </is>
      </c>
      <c r="G275" s="5" t="inlineStr">
        <is>
          <t>6021</t>
        </is>
      </c>
      <c r="H275" s="5" t="inlineStr">
        <is>
          <t>C/U</t>
        </is>
      </c>
      <c r="I275" s="6" t="n">
        <v>300</v>
      </c>
      <c r="J275" s="6" t="n">
        <v>0</v>
      </c>
      <c r="K275" s="5" t="inlineStr">
        <is>
          <t>ARS</t>
        </is>
      </c>
      <c r="L275" s="48" t="n">
        <v>0</v>
      </c>
      <c r="M275" s="48" t="n">
        <v>652435.13</v>
      </c>
      <c r="O275" s="11">
        <f>M275/SUM($M$2:$M$2023)</f>
        <v/>
      </c>
      <c r="P275" s="49">
        <f>IFERROR(M275/I275,0)</f>
        <v/>
      </c>
      <c r="Q275" s="50" t="n">
        <v>343</v>
      </c>
      <c r="R275" s="8">
        <f>I275-Q275</f>
        <v/>
      </c>
      <c r="S275" s="49">
        <f>$AK275*R275</f>
        <v/>
      </c>
      <c r="U275" s="39" t="inlineStr">
        <is>
          <t>Stock SAP</t>
        </is>
      </c>
      <c r="V275" s="39" t="inlineStr">
        <is>
          <t>Medicamentos</t>
        </is>
      </c>
      <c r="W275" s="39" t="inlineStr">
        <is>
          <t>Dentro del alcance</t>
        </is>
      </c>
      <c r="X275" s="37" t="inlineStr">
        <is>
          <t>Alta</t>
        </is>
      </c>
      <c r="Y275" s="39" t="inlineStr">
        <is>
          <t>Homologado – confianza Alta</t>
        </is>
      </c>
      <c r="Z275" s="38" t="inlineStr">
        <is>
          <t>Dar de baja en SAP</t>
        </is>
      </c>
      <c r="AA275" s="39" t="inlineStr">
        <is>
          <t>130</t>
        </is>
      </c>
      <c r="AB275" s="39" t="inlineStr">
        <is>
          <t>HIDROCORTISONA 500 MG AMP</t>
        </is>
      </c>
      <c r="AC275" s="39" t="inlineStr">
        <is>
          <t>Homologación por código Avain (master M06-003)</t>
        </is>
      </c>
      <c r="AD275" s="39" t="inlineStr">
        <is>
          <t>No</t>
        </is>
      </c>
      <c r="AE275" s="39" t="n"/>
      <c r="AF275" s="39" t="inlineStr">
        <is>
          <t>Sí</t>
        </is>
      </c>
      <c r="AG275" s="39" t="inlineStr">
        <is>
          <t>M06-003</t>
        </is>
      </c>
      <c r="AH275" s="51" t="n">
        <v>2010</v>
      </c>
      <c r="AI275" s="51">
        <f>Q275</f>
        <v/>
      </c>
      <c r="AJ275" s="51">
        <f>$AH275-$AI275</f>
        <v/>
      </c>
      <c r="AK275" s="52" t="n">
        <v>2174.783781094527</v>
      </c>
      <c r="AL275" s="52">
        <f>$AJ275*$AK275</f>
        <v/>
      </c>
      <c r="AM275" s="52">
        <f>$AI275*$AK275</f>
        <v/>
      </c>
      <c r="AN275" s="39" t="n"/>
      <c r="AO275" s="39" t="inlineStr">
        <is>
          <t>Homologación: confianza base Alta + confianza SAP Alta → Alta. El material ocupa 17 filas en la hoja 1060 NQN (lote/almacén). La cantidad SAP y la física de esta vista son el total del material.</t>
        </is>
      </c>
    </row>
    <row r="276">
      <c r="A276" s="5" t="inlineStr">
        <is>
          <t>1000011</t>
        </is>
      </c>
      <c r="B276" s="5" t="inlineStr">
        <is>
          <t>DINITRATO DE ISOSORBIDE 5 MG COMP SL</t>
        </is>
      </c>
      <c r="C276" s="5" t="inlineStr">
        <is>
          <t>00015</t>
        </is>
      </c>
      <c r="D276" s="5" t="inlineStr">
        <is>
          <t>033</t>
        </is>
      </c>
      <c r="E276" s="5" t="inlineStr">
        <is>
          <t>ZMED</t>
        </is>
      </c>
      <c r="F276" s="5" t="inlineStr">
        <is>
          <t>1060</t>
        </is>
      </c>
      <c r="G276" s="5" t="inlineStr">
        <is>
          <t>6021</t>
        </is>
      </c>
      <c r="H276" s="5" t="inlineStr">
        <is>
          <t>C/U</t>
        </is>
      </c>
      <c r="I276" s="6" t="n">
        <v>300</v>
      </c>
      <c r="J276" s="6" t="n">
        <v>0</v>
      </c>
      <c r="K276" s="5" t="inlineStr">
        <is>
          <t>ARS</t>
        </is>
      </c>
      <c r="L276" s="48" t="n">
        <v>0</v>
      </c>
      <c r="M276" s="48" t="n">
        <v>49575.8</v>
      </c>
      <c r="O276" s="11">
        <f>M276/SUM($M$2:$M$2023)</f>
        <v/>
      </c>
      <c r="P276" s="49">
        <f>IFERROR(M276/I276,0)</f>
        <v/>
      </c>
      <c r="Q276" s="50" t="n"/>
      <c r="R276" s="8">
        <f>I276-Q276</f>
        <v/>
      </c>
      <c r="S276" s="49">
        <f>$AK276*R276</f>
        <v/>
      </c>
      <c r="U276" s="39" t="inlineStr">
        <is>
          <t>Stock SAP</t>
        </is>
      </c>
      <c r="V276" s="39" t="inlineStr">
        <is>
          <t>Medicamentos</t>
        </is>
      </c>
      <c r="W276" s="39" t="inlineStr">
        <is>
          <t>Dentro del alcance</t>
        </is>
      </c>
      <c r="X276" s="39" t="n"/>
      <c r="Y276" s="39" t="inlineStr">
        <is>
          <t>Sin recuento físico en el inventario de Avain</t>
        </is>
      </c>
      <c r="Z276" s="40" t="inlineStr">
        <is>
          <t>Sin recuento físico</t>
        </is>
      </c>
      <c r="AA276" s="39" t="n"/>
      <c r="AB276" s="39" t="n"/>
      <c r="AC276" s="39" t="n"/>
      <c r="AD276" s="39" t="n"/>
      <c r="AE276" s="39" t="n"/>
      <c r="AF276" s="39" t="n"/>
      <c r="AG276" s="39" t="n"/>
      <c r="AH276" s="51" t="n"/>
      <c r="AI276" s="51" t="n"/>
      <c r="AJ276" s="51" t="n"/>
      <c r="AK276" s="52" t="n">
        <v>165.252680890538</v>
      </c>
      <c r="AL276" s="52" t="n"/>
      <c r="AM276" s="52" t="n"/>
      <c r="AN276" s="39" t="n"/>
      <c r="AO276" s="39" t="inlineStr">
        <is>
          <t>El material ocupa 14 filas en la hoja 1060 NQN (lote/almacén). La cantidad SAP y la física de esta vista son el total del material.</t>
        </is>
      </c>
    </row>
    <row r="277">
      <c r="A277" s="5" t="inlineStr">
        <is>
          <t>1000011</t>
        </is>
      </c>
      <c r="B277" s="5" t="inlineStr">
        <is>
          <t>DINITRATO DE ISOSORBIDE 5 MG COMP SL</t>
        </is>
      </c>
      <c r="C277" s="5" t="inlineStr">
        <is>
          <t>0014</t>
        </is>
      </c>
      <c r="D277" s="5" t="inlineStr">
        <is>
          <t>033</t>
        </is>
      </c>
      <c r="E277" s="5" t="inlineStr">
        <is>
          <t>ZMED</t>
        </is>
      </c>
      <c r="F277" s="5" t="inlineStr">
        <is>
          <t>1060</t>
        </is>
      </c>
      <c r="G277" s="5" t="inlineStr">
        <is>
          <t>6021</t>
        </is>
      </c>
      <c r="H277" s="5" t="inlineStr">
        <is>
          <t>C/U</t>
        </is>
      </c>
      <c r="I277" s="6" t="n">
        <v>300</v>
      </c>
      <c r="J277" s="6" t="n">
        <v>0</v>
      </c>
      <c r="K277" s="5" t="inlineStr">
        <is>
          <t>ARS</t>
        </is>
      </c>
      <c r="L277" s="48" t="n">
        <v>0</v>
      </c>
      <c r="M277" s="48" t="n">
        <v>49575.8</v>
      </c>
      <c r="O277" s="11">
        <f>M277/SUM($M$2:$M$2023)</f>
        <v/>
      </c>
      <c r="P277" s="49">
        <f>IFERROR(M277/I277,0)</f>
        <v/>
      </c>
      <c r="Q277" s="50" t="n"/>
      <c r="R277" s="8">
        <f>I277-Q277</f>
        <v/>
      </c>
      <c r="S277" s="49">
        <f>$AK277*R277</f>
        <v/>
      </c>
      <c r="U277" s="39" t="inlineStr">
        <is>
          <t>Stock SAP</t>
        </is>
      </c>
      <c r="V277" s="39" t="inlineStr">
        <is>
          <t>Medicamentos</t>
        </is>
      </c>
      <c r="W277" s="39" t="inlineStr">
        <is>
          <t>Dentro del alcance</t>
        </is>
      </c>
      <c r="X277" s="39" t="n"/>
      <c r="Y277" s="39" t="inlineStr">
        <is>
          <t>Sin recuento físico en el inventario de Avain</t>
        </is>
      </c>
      <c r="Z277" s="40" t="inlineStr">
        <is>
          <t>Sin recuento físico</t>
        </is>
      </c>
      <c r="AA277" s="39" t="n"/>
      <c r="AB277" s="39" t="n"/>
      <c r="AC277" s="39" t="n"/>
      <c r="AD277" s="39" t="n"/>
      <c r="AE277" s="39" t="n"/>
      <c r="AF277" s="39" t="n"/>
      <c r="AG277" s="39" t="n"/>
      <c r="AH277" s="51" t="n"/>
      <c r="AI277" s="51" t="n"/>
      <c r="AJ277" s="51" t="n"/>
      <c r="AK277" s="52" t="n">
        <v>165.252680890538</v>
      </c>
      <c r="AL277" s="52" t="n"/>
      <c r="AM277" s="52" t="n"/>
      <c r="AN277" s="39" t="n"/>
      <c r="AO277" s="39" t="inlineStr">
        <is>
          <t>El material ocupa 14 filas en la hoja 1060 NQN (lote/almacén). La cantidad SAP y la física de esta vista son el total del material.</t>
        </is>
      </c>
    </row>
    <row r="278">
      <c r="A278" s="5" t="inlineStr">
        <is>
          <t>1000011</t>
        </is>
      </c>
      <c r="B278" s="5" t="inlineStr">
        <is>
          <t>DINITRATO DE ISOSORBIDE 5 MG COMP SL</t>
        </is>
      </c>
      <c r="C278" s="5" t="inlineStr">
        <is>
          <t>0015</t>
        </is>
      </c>
      <c r="D278" s="5" t="inlineStr">
        <is>
          <t>033</t>
        </is>
      </c>
      <c r="E278" s="5" t="inlineStr">
        <is>
          <t>ZMED</t>
        </is>
      </c>
      <c r="F278" s="5" t="inlineStr">
        <is>
          <t>1060</t>
        </is>
      </c>
      <c r="G278" s="5" t="inlineStr">
        <is>
          <t>6021</t>
        </is>
      </c>
      <c r="H278" s="5" t="inlineStr">
        <is>
          <t>C/U</t>
        </is>
      </c>
      <c r="I278" s="6" t="n">
        <v>300</v>
      </c>
      <c r="J278" s="6" t="n">
        <v>0</v>
      </c>
      <c r="K278" s="5" t="inlineStr">
        <is>
          <t>ARS</t>
        </is>
      </c>
      <c r="L278" s="48" t="n">
        <v>0</v>
      </c>
      <c r="M278" s="48" t="n">
        <v>49575.8</v>
      </c>
      <c r="O278" s="11">
        <f>M278/SUM($M$2:$M$2023)</f>
        <v/>
      </c>
      <c r="P278" s="49">
        <f>IFERROR(M278/I278,0)</f>
        <v/>
      </c>
      <c r="Q278" s="50" t="n"/>
      <c r="R278" s="8">
        <f>I278-Q278</f>
        <v/>
      </c>
      <c r="S278" s="49">
        <f>$AK278*R278</f>
        <v/>
      </c>
      <c r="U278" s="39" t="inlineStr">
        <is>
          <t>Stock SAP</t>
        </is>
      </c>
      <c r="V278" s="39" t="inlineStr">
        <is>
          <t>Medicamentos</t>
        </is>
      </c>
      <c r="W278" s="39" t="inlineStr">
        <is>
          <t>Dentro del alcance</t>
        </is>
      </c>
      <c r="X278" s="39" t="n"/>
      <c r="Y278" s="39" t="inlineStr">
        <is>
          <t>Sin recuento físico en el inventario de Avain</t>
        </is>
      </c>
      <c r="Z278" s="40" t="inlineStr">
        <is>
          <t>Sin recuento físico</t>
        </is>
      </c>
      <c r="AA278" s="39" t="n"/>
      <c r="AB278" s="39" t="n"/>
      <c r="AC278" s="39" t="n"/>
      <c r="AD278" s="39" t="n"/>
      <c r="AE278" s="39" t="n"/>
      <c r="AF278" s="39" t="n"/>
      <c r="AG278" s="39" t="n"/>
      <c r="AH278" s="51" t="n"/>
      <c r="AI278" s="51" t="n"/>
      <c r="AJ278" s="51" t="n"/>
      <c r="AK278" s="52" t="n">
        <v>165.252680890538</v>
      </c>
      <c r="AL278" s="52" t="n"/>
      <c r="AM278" s="52" t="n"/>
      <c r="AN278" s="39" t="n"/>
      <c r="AO278" s="39" t="inlineStr">
        <is>
          <t>El material ocupa 14 filas en la hoja 1060 NQN (lote/almacén). La cantidad SAP y la física de esta vista son el total del material.</t>
        </is>
      </c>
    </row>
    <row r="279">
      <c r="A279" s="5" t="inlineStr">
        <is>
          <t>1000016</t>
        </is>
      </c>
      <c r="B279" s="5" t="inlineStr">
        <is>
          <t>AGUA BIDESTILADA AMPOLLA POR 5ML</t>
        </is>
      </c>
      <c r="C279" s="5" t="inlineStr">
        <is>
          <t>TC102</t>
        </is>
      </c>
      <c r="D279" s="5" t="inlineStr">
        <is>
          <t>033</t>
        </is>
      </c>
      <c r="E279" s="5" t="inlineStr">
        <is>
          <t>ZMED</t>
        </is>
      </c>
      <c r="F279" s="5" t="inlineStr">
        <is>
          <t>1060</t>
        </is>
      </c>
      <c r="G279" s="5" t="inlineStr">
        <is>
          <t>6021</t>
        </is>
      </c>
      <c r="H279" s="5" t="inlineStr">
        <is>
          <t>C/U</t>
        </is>
      </c>
      <c r="I279" s="6" t="n">
        <v>300</v>
      </c>
      <c r="J279" s="6" t="n">
        <v>0</v>
      </c>
      <c r="K279" s="5" t="inlineStr">
        <is>
          <t>ARS</t>
        </is>
      </c>
      <c r="L279" s="48" t="n">
        <v>0</v>
      </c>
      <c r="M279" s="48" t="n">
        <v>19888.69</v>
      </c>
      <c r="O279" s="11">
        <f>M279/SUM($M$2:$M$2023)</f>
        <v/>
      </c>
      <c r="P279" s="49">
        <f>IFERROR(M279/I279,0)</f>
        <v/>
      </c>
      <c r="Q279" s="50" t="n">
        <v>31</v>
      </c>
      <c r="R279" s="8">
        <f>I279-Q279</f>
        <v/>
      </c>
      <c r="S279" s="49">
        <f>$AK279*R279</f>
        <v/>
      </c>
      <c r="U279" s="39" t="inlineStr">
        <is>
          <t>Stock SAP</t>
        </is>
      </c>
      <c r="V279" s="39" t="inlineStr">
        <is>
          <t>Medicamentos</t>
        </is>
      </c>
      <c r="W279" s="39" t="inlineStr">
        <is>
          <t>Dentro del alcance</t>
        </is>
      </c>
      <c r="X279" s="42" t="inlineStr">
        <is>
          <t>Media</t>
        </is>
      </c>
      <c r="Y279" s="39" t="inlineStr">
        <is>
          <t>Homologado – confianza Media – pendiente de validación</t>
        </is>
      </c>
      <c r="Z279" s="38" t="inlineStr">
        <is>
          <t>Dar de baja en SAP</t>
        </is>
      </c>
      <c r="AA279" s="39" t="inlineStr">
        <is>
          <t>5</t>
        </is>
      </c>
      <c r="AB279" s="39" t="inlineStr">
        <is>
          <t>AGUA DESTILADA AMP</t>
        </is>
      </c>
      <c r="AC279" s="39" t="inlineStr">
        <is>
          <t>Homologación por código Avain (master M13-006)</t>
        </is>
      </c>
      <c r="AD279" s="39" t="inlineStr">
        <is>
          <t>No</t>
        </is>
      </c>
      <c r="AE279" s="39" t="n"/>
      <c r="AF279" s="39" t="inlineStr">
        <is>
          <t>Sí</t>
        </is>
      </c>
      <c r="AG279" s="39" t="inlineStr">
        <is>
          <t>M13-006</t>
        </is>
      </c>
      <c r="AH279" s="51" t="n">
        <v>1434</v>
      </c>
      <c r="AI279" s="51">
        <f>Q279</f>
        <v/>
      </c>
      <c r="AJ279" s="51">
        <f>$AH279-$AI279</f>
        <v/>
      </c>
      <c r="AK279" s="52" t="n">
        <v>66.29564156206415</v>
      </c>
      <c r="AL279" s="52">
        <f>$AJ279*$AK279</f>
        <v/>
      </c>
      <c r="AM279" s="52">
        <f>$AI279*$AK279</f>
        <v/>
      </c>
      <c r="AN279" s="39" t="n"/>
      <c r="AO279" s="39" t="inlineStr">
        <is>
          <t>Homologación: confianza base Media + confianza SAP Media → Media. El material ocupa 9 filas en la hoja 1060 NQN (lote/almacén). La cantidad SAP y la física de esta vista son el total del material.</t>
        </is>
      </c>
    </row>
    <row r="280">
      <c r="A280" s="5" t="inlineStr">
        <is>
          <t>1000021</t>
        </is>
      </c>
      <c r="B280" s="5" t="inlineStr">
        <is>
          <t>DIAZEPAM 10MG AMPOLLA DE 2ML INYECTABLE</t>
        </is>
      </c>
      <c r="C280" s="5" t="inlineStr">
        <is>
          <t>12200</t>
        </is>
      </c>
      <c r="D280" s="5" t="inlineStr">
        <is>
          <t>033</t>
        </is>
      </c>
      <c r="E280" s="5" t="inlineStr">
        <is>
          <t>ZMED</t>
        </is>
      </c>
      <c r="F280" s="5" t="inlineStr">
        <is>
          <t>1060</t>
        </is>
      </c>
      <c r="G280" s="5" t="inlineStr">
        <is>
          <t>6021</t>
        </is>
      </c>
      <c r="H280" s="5" t="inlineStr">
        <is>
          <t>C/U</t>
        </is>
      </c>
      <c r="I280" s="6" t="n">
        <v>300</v>
      </c>
      <c r="J280" s="6" t="n">
        <v>0</v>
      </c>
      <c r="K280" s="5" t="inlineStr">
        <is>
          <t>ARS</t>
        </is>
      </c>
      <c r="L280" s="48" t="n">
        <v>0</v>
      </c>
      <c r="M280" s="48" t="n">
        <v>66363.92999999999</v>
      </c>
      <c r="O280" s="11">
        <f>M280/SUM($M$2:$M$2023)</f>
        <v/>
      </c>
      <c r="P280" s="49">
        <f>IFERROR(M280/I280,0)</f>
        <v/>
      </c>
      <c r="Q280" s="50" t="n">
        <v>122</v>
      </c>
      <c r="R280" s="8">
        <f>I280-Q280</f>
        <v/>
      </c>
      <c r="S280" s="49">
        <f>$AK280*R280</f>
        <v/>
      </c>
      <c r="U280" s="39" t="inlineStr">
        <is>
          <t>Stock SAP</t>
        </is>
      </c>
      <c r="V280" s="39" t="inlineStr">
        <is>
          <t>Medicamentos</t>
        </is>
      </c>
      <c r="W280" s="39" t="inlineStr">
        <is>
          <t>Dentro del alcance</t>
        </is>
      </c>
      <c r="X280" s="42" t="inlineStr">
        <is>
          <t>Media</t>
        </is>
      </c>
      <c r="Y280" s="39" t="inlineStr">
        <is>
          <t>Homologado – confianza Media – pendiente de validación</t>
        </is>
      </c>
      <c r="Z280" s="38" t="inlineStr">
        <is>
          <t>Dar de baja en SAP</t>
        </is>
      </c>
      <c r="AA280" s="39" t="inlineStr">
        <is>
          <t>77</t>
        </is>
      </c>
      <c r="AB280" s="39" t="inlineStr">
        <is>
          <t>DIAZEPAM AMP</t>
        </is>
      </c>
      <c r="AC280" s="39" t="inlineStr">
        <is>
          <t>Cruce por nomenclatura SAP</t>
        </is>
      </c>
      <c r="AD280" s="39" t="inlineStr">
        <is>
          <t>No</t>
        </is>
      </c>
      <c r="AE280" s="39" t="n"/>
      <c r="AF280" s="39" t="inlineStr">
        <is>
          <t>Sí</t>
        </is>
      </c>
      <c r="AG280" s="39" t="n"/>
      <c r="AH280" s="51" t="n">
        <v>2096</v>
      </c>
      <c r="AI280" s="51">
        <f>Q280</f>
        <v/>
      </c>
      <c r="AJ280" s="51">
        <f>$AH280-$AI280</f>
        <v/>
      </c>
      <c r="AK280" s="52" t="n">
        <v>221.2131011450382</v>
      </c>
      <c r="AL280" s="52">
        <f>$AJ280*$AK280</f>
        <v/>
      </c>
      <c r="AM280" s="52">
        <f>$AI280*$AK280</f>
        <v/>
      </c>
      <c r="AN280" s="39" t="n"/>
      <c r="AO280" s="39" t="inlineStr">
        <is>
          <t>Cruce por nomenclatura: una nomenclatura no informa dosis; similitud 0.72. El material ocupa 16 filas en la hoja 1060 NQN (lote/almacén). La cantidad SAP y la física de esta vista son el total del material.</t>
        </is>
      </c>
    </row>
    <row r="281">
      <c r="A281" s="5" t="inlineStr">
        <is>
          <t>1000022</t>
        </is>
      </c>
      <c r="B281" s="5" t="inlineStr">
        <is>
          <t>DIPIRONA 1G AMPOLLA DE 2ML INYECTABLE</t>
        </is>
      </c>
      <c r="C281" s="5" t="inlineStr">
        <is>
          <t>156.348</t>
        </is>
      </c>
      <c r="D281" s="5" t="inlineStr">
        <is>
          <t>033</t>
        </is>
      </c>
      <c r="E281" s="5" t="inlineStr">
        <is>
          <t>ZMED</t>
        </is>
      </c>
      <c r="F281" s="5" t="inlineStr">
        <is>
          <t>1060</t>
        </is>
      </c>
      <c r="G281" s="5" t="inlineStr">
        <is>
          <t>6021</t>
        </is>
      </c>
      <c r="H281" s="5" t="inlineStr">
        <is>
          <t>C/U</t>
        </is>
      </c>
      <c r="I281" s="6" t="n">
        <v>300</v>
      </c>
      <c r="J281" s="6" t="n">
        <v>0</v>
      </c>
      <c r="K281" s="5" t="inlineStr">
        <is>
          <t>ARS</t>
        </is>
      </c>
      <c r="L281" s="48" t="n">
        <v>0</v>
      </c>
      <c r="M281" s="48" t="n">
        <v>89917.96000000001</v>
      </c>
      <c r="O281" s="11">
        <f>M281/SUM($M$2:$M$2023)</f>
        <v/>
      </c>
      <c r="P281" s="49">
        <f>IFERROR(M281/I281,0)</f>
        <v/>
      </c>
      <c r="Q281" s="50" t="n"/>
      <c r="R281" s="8">
        <f>I281-Q281</f>
        <v/>
      </c>
      <c r="S281" s="49">
        <f>$AK281*R281</f>
        <v/>
      </c>
      <c r="U281" s="39" t="inlineStr">
        <is>
          <t>Stock SAP</t>
        </is>
      </c>
      <c r="V281" s="39" t="inlineStr">
        <is>
          <t>Medicamentos</t>
        </is>
      </c>
      <c r="W281" s="39" t="inlineStr">
        <is>
          <t>Dentro del alcance</t>
        </is>
      </c>
      <c r="X281" s="42" t="inlineStr">
        <is>
          <t>Media</t>
        </is>
      </c>
      <c r="Y281" s="39" t="inlineStr">
        <is>
          <t>Homologado – confianza Media – pendiente de validación</t>
        </is>
      </c>
      <c r="Z281" s="38" t="inlineStr">
        <is>
          <t>Dar de baja en SAP</t>
        </is>
      </c>
      <c r="AA281" s="39" t="inlineStr">
        <is>
          <t>93</t>
        </is>
      </c>
      <c r="AB281" s="39" t="inlineStr">
        <is>
          <t>DIPIRONA AMP</t>
        </is>
      </c>
      <c r="AC281" s="39" t="inlineStr">
        <is>
          <t>Homologación por código Avain (master M01-010)</t>
        </is>
      </c>
      <c r="AD281" s="39" t="inlineStr">
        <is>
          <t>No</t>
        </is>
      </c>
      <c r="AE281" s="39" t="n"/>
      <c r="AF281" s="39" t="inlineStr">
        <is>
          <t>Sí</t>
        </is>
      </c>
      <c r="AG281" s="39" t="inlineStr">
        <is>
          <t>M01-010</t>
        </is>
      </c>
      <c r="AH281" s="51" t="n"/>
      <c r="AI281" s="51" t="n"/>
      <c r="AJ281" s="51" t="n"/>
      <c r="AK281" s="52" t="n">
        <v>299.7265277777778</v>
      </c>
      <c r="AL281" s="52" t="n"/>
      <c r="AM281" s="52" t="n"/>
      <c r="AN281" s="39" t="n"/>
      <c r="AO281" s="39" t="inlineStr">
        <is>
          <t>La cantidad física del material se imputó en la fila 170 (primera fila del material). Homologación: confianza base Media + confianza SAP Alta → Media. El material ocupa 18 filas en la hoja 1060 NQN (lote/almacén). La cantidad SAP y la física de esta vista son el total del material.</t>
        </is>
      </c>
    </row>
    <row r="282">
      <c r="A282" s="5" t="inlineStr">
        <is>
          <t>1000022</t>
        </is>
      </c>
      <c r="B282" s="5" t="inlineStr">
        <is>
          <t>DIPIRONA 1G AMPOLLA DE 2ML INYECTABLE</t>
        </is>
      </c>
      <c r="C282" s="5" t="inlineStr">
        <is>
          <t>31001</t>
        </is>
      </c>
      <c r="D282" s="5" t="inlineStr">
        <is>
          <t>033</t>
        </is>
      </c>
      <c r="E282" s="5" t="inlineStr">
        <is>
          <t>ZMED</t>
        </is>
      </c>
      <c r="F282" s="5" t="inlineStr">
        <is>
          <t>1060</t>
        </is>
      </c>
      <c r="G282" s="5" t="inlineStr">
        <is>
          <t>6021</t>
        </is>
      </c>
      <c r="H282" s="5" t="inlineStr">
        <is>
          <t>C/U</t>
        </is>
      </c>
      <c r="I282" s="6" t="n">
        <v>300</v>
      </c>
      <c r="J282" s="6" t="n">
        <v>0</v>
      </c>
      <c r="K282" s="5" t="inlineStr">
        <is>
          <t>ARS</t>
        </is>
      </c>
      <c r="L282" s="48" t="n">
        <v>0</v>
      </c>
      <c r="M282" s="48" t="n">
        <v>89917.96000000001</v>
      </c>
      <c r="O282" s="11">
        <f>M282/SUM($M$2:$M$2023)</f>
        <v/>
      </c>
      <c r="P282" s="49">
        <f>IFERROR(M282/I282,0)</f>
        <v/>
      </c>
      <c r="Q282" s="50" t="n"/>
      <c r="R282" s="8">
        <f>I282-Q282</f>
        <v/>
      </c>
      <c r="S282" s="49">
        <f>$AK282*R282</f>
        <v/>
      </c>
      <c r="U282" s="39" t="inlineStr">
        <is>
          <t>Stock SAP</t>
        </is>
      </c>
      <c r="V282" s="39" t="inlineStr">
        <is>
          <t>Medicamentos</t>
        </is>
      </c>
      <c r="W282" s="39" t="inlineStr">
        <is>
          <t>Dentro del alcance</t>
        </is>
      </c>
      <c r="X282" s="42" t="inlineStr">
        <is>
          <t>Media</t>
        </is>
      </c>
      <c r="Y282" s="39" t="inlineStr">
        <is>
          <t>Homologado – confianza Media – pendiente de validación</t>
        </is>
      </c>
      <c r="Z282" s="38" t="inlineStr">
        <is>
          <t>Dar de baja en SAP</t>
        </is>
      </c>
      <c r="AA282" s="39" t="inlineStr">
        <is>
          <t>93</t>
        </is>
      </c>
      <c r="AB282" s="39" t="inlineStr">
        <is>
          <t>DIPIRONA AMP</t>
        </is>
      </c>
      <c r="AC282" s="39" t="inlineStr">
        <is>
          <t>Homologación por código Avain (master M01-010)</t>
        </is>
      </c>
      <c r="AD282" s="39" t="inlineStr">
        <is>
          <t>No</t>
        </is>
      </c>
      <c r="AE282" s="39" t="n"/>
      <c r="AF282" s="39" t="inlineStr">
        <is>
          <t>Sí</t>
        </is>
      </c>
      <c r="AG282" s="39" t="inlineStr">
        <is>
          <t>M01-010</t>
        </is>
      </c>
      <c r="AH282" s="51" t="n"/>
      <c r="AI282" s="51" t="n"/>
      <c r="AJ282" s="51" t="n"/>
      <c r="AK282" s="52" t="n">
        <v>299.7265277777778</v>
      </c>
      <c r="AL282" s="52" t="n"/>
      <c r="AM282" s="52" t="n"/>
      <c r="AN282" s="39" t="n"/>
      <c r="AO282" s="39" t="inlineStr">
        <is>
          <t>La cantidad física del material se imputó en la fila 170 (primera fila del material). Homologación: confianza base Media + confianza SAP Alta → Media. El material ocupa 18 filas en la hoja 1060 NQN (lote/almacén). La cantidad SAP y la física de esta vista son el total del material.</t>
        </is>
      </c>
    </row>
    <row r="283">
      <c r="A283" s="5" t="inlineStr">
        <is>
          <t>1000035</t>
        </is>
      </c>
      <c r="B283" s="5" t="inlineStr">
        <is>
          <t>SOLUCIÓN RINGER LACTATO 500 ML</t>
        </is>
      </c>
      <c r="C283" s="5" t="inlineStr">
        <is>
          <t>12082</t>
        </is>
      </c>
      <c r="D283" s="5" t="inlineStr">
        <is>
          <t>033</t>
        </is>
      </c>
      <c r="E283" s="5" t="inlineStr">
        <is>
          <t>ZMED</t>
        </is>
      </c>
      <c r="F283" s="5" t="inlineStr">
        <is>
          <t>1060</t>
        </is>
      </c>
      <c r="G283" s="5" t="inlineStr">
        <is>
          <t>6021</t>
        </is>
      </c>
      <c r="H283" s="5" t="inlineStr">
        <is>
          <t>C/U</t>
        </is>
      </c>
      <c r="I283" s="6" t="n">
        <v>300</v>
      </c>
      <c r="J283" s="6" t="n">
        <v>0</v>
      </c>
      <c r="K283" s="5" t="inlineStr">
        <is>
          <t>ARS</t>
        </is>
      </c>
      <c r="L283" s="48" t="n">
        <v>0</v>
      </c>
      <c r="M283" s="48" t="n">
        <v>468690.38</v>
      </c>
      <c r="O283" s="11">
        <f>M283/SUM($M$2:$M$2023)</f>
        <v/>
      </c>
      <c r="P283" s="49">
        <f>IFERROR(M283/I283,0)</f>
        <v/>
      </c>
      <c r="Q283" s="50" t="n">
        <v>228</v>
      </c>
      <c r="R283" s="8">
        <f>I283-Q283</f>
        <v/>
      </c>
      <c r="S283" s="49">
        <f>$AK283*R283</f>
        <v/>
      </c>
      <c r="U283" s="39" t="inlineStr">
        <is>
          <t>Stock SAP</t>
        </is>
      </c>
      <c r="V283" s="39" t="inlineStr">
        <is>
          <t>Medicamentos</t>
        </is>
      </c>
      <c r="W283" s="39" t="inlineStr">
        <is>
          <t>Dentro del alcance</t>
        </is>
      </c>
      <c r="X283" s="42" t="inlineStr">
        <is>
          <t>Media</t>
        </is>
      </c>
      <c r="Y283" s="39" t="inlineStr">
        <is>
          <t>Homologado – confianza Media – pendiente de validación</t>
        </is>
      </c>
      <c r="Z283" s="38" t="inlineStr">
        <is>
          <t>Dar de baja en SAP</t>
        </is>
      </c>
      <c r="AA283" s="39" t="inlineStr">
        <is>
          <t>216</t>
        </is>
      </c>
      <c r="AB283" s="39" t="inlineStr">
        <is>
          <t>SOLUCIÓN RINGER LACTATO</t>
        </is>
      </c>
      <c r="AC283" s="39" t="inlineStr">
        <is>
          <t>Homologación por código Avain (master M13-003)</t>
        </is>
      </c>
      <c r="AD283" s="39" t="inlineStr">
        <is>
          <t>No</t>
        </is>
      </c>
      <c r="AE283" s="39" t="n"/>
      <c r="AF283" s="39" t="inlineStr">
        <is>
          <t>Sí</t>
        </is>
      </c>
      <c r="AG283" s="39" t="inlineStr">
        <is>
          <t>M13-003</t>
        </is>
      </c>
      <c r="AH283" s="51" t="n">
        <v>1813</v>
      </c>
      <c r="AI283" s="51">
        <f>Q283</f>
        <v/>
      </c>
      <c r="AJ283" s="51">
        <f>$AH283-$AI283</f>
        <v/>
      </c>
      <c r="AK283" s="52" t="n">
        <v>1562.301268615554</v>
      </c>
      <c r="AL283" s="52">
        <f>$AJ283*$AK283</f>
        <v/>
      </c>
      <c r="AM283" s="52">
        <f>$AI283*$AK283</f>
        <v/>
      </c>
      <c r="AN283" s="39" t="n"/>
      <c r="AO283" s="39" t="inlineStr">
        <is>
          <t>Homologación: confianza base Media + confianza SAP Alta → Media. El material ocupa 18 filas en la hoja 1060 NQN (lote/almacén). La cantidad SAP y la física de esta vista son el total del material.</t>
        </is>
      </c>
    </row>
    <row r="284">
      <c r="A284" s="5" t="inlineStr">
        <is>
          <t>1000045</t>
        </is>
      </c>
      <c r="B284" s="5" t="inlineStr">
        <is>
          <t>DICLOFENAC 75MG AMPOLLA 3ML</t>
        </is>
      </c>
      <c r="C284" s="5" t="inlineStr">
        <is>
          <t>00366</t>
        </is>
      </c>
      <c r="D284" s="5" t="inlineStr">
        <is>
          <t>033</t>
        </is>
      </c>
      <c r="E284" s="5" t="inlineStr">
        <is>
          <t>ZMED</t>
        </is>
      </c>
      <c r="F284" s="5" t="inlineStr">
        <is>
          <t>1060</t>
        </is>
      </c>
      <c r="G284" s="5" t="inlineStr">
        <is>
          <t>6021</t>
        </is>
      </c>
      <c r="H284" s="5" t="inlineStr">
        <is>
          <t>C/U</t>
        </is>
      </c>
      <c r="I284" s="6" t="n">
        <v>300</v>
      </c>
      <c r="J284" s="6" t="n">
        <v>0</v>
      </c>
      <c r="K284" s="5" t="inlineStr">
        <is>
          <t>ARS</t>
        </is>
      </c>
      <c r="L284" s="48" t="n">
        <v>0</v>
      </c>
      <c r="M284" s="48" t="n">
        <v>70841.19</v>
      </c>
      <c r="O284" s="11">
        <f>M284/SUM($M$2:$M$2023)</f>
        <v/>
      </c>
      <c r="P284" s="49">
        <f>IFERROR(M284/I284,0)</f>
        <v/>
      </c>
      <c r="Q284" s="50" t="n"/>
      <c r="R284" s="8">
        <f>I284-Q284</f>
        <v/>
      </c>
      <c r="S284" s="49">
        <f>$AK284*R284</f>
        <v/>
      </c>
      <c r="U284" s="39" t="inlineStr">
        <is>
          <t>Stock SAP</t>
        </is>
      </c>
      <c r="V284" s="39" t="inlineStr">
        <is>
          <t>Medicamentos</t>
        </is>
      </c>
      <c r="W284" s="39" t="inlineStr">
        <is>
          <t>Dentro del alcance</t>
        </is>
      </c>
      <c r="X284" s="42" t="inlineStr">
        <is>
          <t>Media</t>
        </is>
      </c>
      <c r="Y284" s="39" t="inlineStr">
        <is>
          <t>Homologado – confianza Media – pendiente de validación</t>
        </is>
      </c>
      <c r="Z284" s="38" t="inlineStr">
        <is>
          <t>Dar de baja en SAP</t>
        </is>
      </c>
      <c r="AA284" s="39" t="inlineStr">
        <is>
          <t>80</t>
        </is>
      </c>
      <c r="AB284" s="39" t="inlineStr">
        <is>
          <t>DICLOFENAC AMP</t>
        </is>
      </c>
      <c r="AC284" s="39" t="inlineStr">
        <is>
          <t>Cruce por nomenclatura SAP</t>
        </is>
      </c>
      <c r="AD284" s="39" t="inlineStr">
        <is>
          <t>No</t>
        </is>
      </c>
      <c r="AE284" s="39" t="n"/>
      <c r="AF284" s="39" t="inlineStr">
        <is>
          <t>Sí</t>
        </is>
      </c>
      <c r="AG284" s="39" t="n"/>
      <c r="AH284" s="51" t="n"/>
      <c r="AI284" s="51" t="n"/>
      <c r="AJ284" s="51" t="n"/>
      <c r="AK284" s="52" t="n">
        <v>236.1373017279574</v>
      </c>
      <c r="AL284" s="52" t="n"/>
      <c r="AM284" s="52" t="n"/>
      <c r="AN284" s="41" t="inlineStr">
        <is>
          <t>Valorización a validar: relación de cantidades 342 a 1 entre SAP y el recuento físico. Sugiere distinta unidad de medida (SAP por caja o envase y el recuento por unidad). La diferencia económica de esta fila no debe tomarse como definitiva.</t>
        </is>
      </c>
      <c r="AO284"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285">
      <c r="A285" s="5" t="inlineStr">
        <is>
          <t>1000045</t>
        </is>
      </c>
      <c r="B285" s="5" t="inlineStr">
        <is>
          <t>DICLOFENAC 75MG AMPOLLA 3ML</t>
        </is>
      </c>
      <c r="C285" s="5" t="inlineStr">
        <is>
          <t>100422</t>
        </is>
      </c>
      <c r="D285" s="5" t="inlineStr">
        <is>
          <t>033</t>
        </is>
      </c>
      <c r="E285" s="5" t="inlineStr">
        <is>
          <t>ZMED</t>
        </is>
      </c>
      <c r="F285" s="5" t="inlineStr">
        <is>
          <t>1060</t>
        </is>
      </c>
      <c r="G285" s="5" t="inlineStr">
        <is>
          <t>6021</t>
        </is>
      </c>
      <c r="H285" s="5" t="inlineStr">
        <is>
          <t>C/U</t>
        </is>
      </c>
      <c r="I285" s="6" t="n">
        <v>300</v>
      </c>
      <c r="J285" s="6" t="n">
        <v>0</v>
      </c>
      <c r="K285" s="5" t="inlineStr">
        <is>
          <t>ARS</t>
        </is>
      </c>
      <c r="L285" s="48" t="n">
        <v>0</v>
      </c>
      <c r="M285" s="48" t="n">
        <v>70841.19</v>
      </c>
      <c r="O285" s="11">
        <f>M285/SUM($M$2:$M$2023)</f>
        <v/>
      </c>
      <c r="P285" s="49">
        <f>IFERROR(M285/I285,0)</f>
        <v/>
      </c>
      <c r="Q285" s="50" t="n"/>
      <c r="R285" s="8">
        <f>I285-Q285</f>
        <v/>
      </c>
      <c r="S285" s="49">
        <f>$AK285*R285</f>
        <v/>
      </c>
      <c r="U285" s="39" t="inlineStr">
        <is>
          <t>Stock SAP</t>
        </is>
      </c>
      <c r="V285" s="39" t="inlineStr">
        <is>
          <t>Medicamentos</t>
        </is>
      </c>
      <c r="W285" s="39" t="inlineStr">
        <is>
          <t>Dentro del alcance</t>
        </is>
      </c>
      <c r="X285" s="42" t="inlineStr">
        <is>
          <t>Media</t>
        </is>
      </c>
      <c r="Y285" s="39" t="inlineStr">
        <is>
          <t>Homologado – confianza Media – pendiente de validación</t>
        </is>
      </c>
      <c r="Z285" s="38" t="inlineStr">
        <is>
          <t>Dar de baja en SAP</t>
        </is>
      </c>
      <c r="AA285" s="39" t="inlineStr">
        <is>
          <t>80</t>
        </is>
      </c>
      <c r="AB285" s="39" t="inlineStr">
        <is>
          <t>DICLOFENAC AMP</t>
        </is>
      </c>
      <c r="AC285" s="39" t="inlineStr">
        <is>
          <t>Cruce por nomenclatura SAP</t>
        </is>
      </c>
      <c r="AD285" s="39" t="inlineStr">
        <is>
          <t>No</t>
        </is>
      </c>
      <c r="AE285" s="39" t="n"/>
      <c r="AF285" s="39" t="inlineStr">
        <is>
          <t>Sí</t>
        </is>
      </c>
      <c r="AG285" s="39" t="n"/>
      <c r="AH285" s="51" t="n"/>
      <c r="AI285" s="51" t="n"/>
      <c r="AJ285" s="51" t="n"/>
      <c r="AK285" s="52" t="n">
        <v>236.1373017279574</v>
      </c>
      <c r="AL285" s="52" t="n"/>
      <c r="AM285" s="52" t="n"/>
      <c r="AN285" s="41" t="inlineStr">
        <is>
          <t>Valorización a validar: relación de cantidades 342 a 1 entre SAP y el recuento físico. Sugiere distinta unidad de medida (SAP por caja o envase y el recuento por unidad). La diferencia económica de esta fila no debe tomarse como definitiva.</t>
        </is>
      </c>
      <c r="AO285"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286">
      <c r="A286" s="5" t="inlineStr">
        <is>
          <t>1000045</t>
        </is>
      </c>
      <c r="B286" s="5" t="inlineStr">
        <is>
          <t>DICLOFENAC 75MG AMPOLLA 3ML</t>
        </is>
      </c>
      <c r="C286" s="5" t="inlineStr">
        <is>
          <t>40236</t>
        </is>
      </c>
      <c r="D286" s="5" t="inlineStr">
        <is>
          <t>033</t>
        </is>
      </c>
      <c r="E286" s="5" t="inlineStr">
        <is>
          <t>ZMED</t>
        </is>
      </c>
      <c r="F286" s="5" t="inlineStr">
        <is>
          <t>1060</t>
        </is>
      </c>
      <c r="G286" s="5" t="inlineStr">
        <is>
          <t>6021</t>
        </is>
      </c>
      <c r="H286" s="5" t="inlineStr">
        <is>
          <t>C/U</t>
        </is>
      </c>
      <c r="I286" s="6" t="n">
        <v>300</v>
      </c>
      <c r="J286" s="6" t="n">
        <v>0</v>
      </c>
      <c r="K286" s="5" t="inlineStr">
        <is>
          <t>ARS</t>
        </is>
      </c>
      <c r="L286" s="48" t="n">
        <v>0</v>
      </c>
      <c r="M286" s="48" t="n">
        <v>70841.19</v>
      </c>
      <c r="O286" s="11">
        <f>M286/SUM($M$2:$M$2023)</f>
        <v/>
      </c>
      <c r="P286" s="49">
        <f>IFERROR(M286/I286,0)</f>
        <v/>
      </c>
      <c r="Q286" s="50" t="n"/>
      <c r="R286" s="8">
        <f>I286-Q286</f>
        <v/>
      </c>
      <c r="S286" s="49">
        <f>$AK286*R286</f>
        <v/>
      </c>
      <c r="U286" s="39" t="inlineStr">
        <is>
          <t>Stock SAP</t>
        </is>
      </c>
      <c r="V286" s="39" t="inlineStr">
        <is>
          <t>Medicamentos</t>
        </is>
      </c>
      <c r="W286" s="39" t="inlineStr">
        <is>
          <t>Dentro del alcance</t>
        </is>
      </c>
      <c r="X286" s="42" t="inlineStr">
        <is>
          <t>Media</t>
        </is>
      </c>
      <c r="Y286" s="39" t="inlineStr">
        <is>
          <t>Homologado – confianza Media – pendiente de validación</t>
        </is>
      </c>
      <c r="Z286" s="38" t="inlineStr">
        <is>
          <t>Dar de baja en SAP</t>
        </is>
      </c>
      <c r="AA286" s="39" t="inlineStr">
        <is>
          <t>80</t>
        </is>
      </c>
      <c r="AB286" s="39" t="inlineStr">
        <is>
          <t>DICLOFENAC AMP</t>
        </is>
      </c>
      <c r="AC286" s="39" t="inlineStr">
        <is>
          <t>Cruce por nomenclatura SAP</t>
        </is>
      </c>
      <c r="AD286" s="39" t="inlineStr">
        <is>
          <t>No</t>
        </is>
      </c>
      <c r="AE286" s="39" t="n"/>
      <c r="AF286" s="39" t="inlineStr">
        <is>
          <t>Sí</t>
        </is>
      </c>
      <c r="AG286" s="39" t="n"/>
      <c r="AH286" s="51" t="n"/>
      <c r="AI286" s="51" t="n"/>
      <c r="AJ286" s="51" t="n"/>
      <c r="AK286" s="52" t="n">
        <v>236.1373017279574</v>
      </c>
      <c r="AL286" s="52" t="n"/>
      <c r="AM286" s="52" t="n"/>
      <c r="AN286" s="41" t="inlineStr">
        <is>
          <t>Valorización a validar: relación de cantidades 342 a 1 entre SAP y el recuento físico. Sugiere distinta unidad de medida (SAP por caja o envase y el recuento por unidad). La diferencia económica de esta fila no debe tomarse como definitiva.</t>
        </is>
      </c>
      <c r="AO286"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287">
      <c r="A287" s="5" t="inlineStr">
        <is>
          <t>1000045</t>
        </is>
      </c>
      <c r="B287" s="5" t="inlineStr">
        <is>
          <t>DICLOFENAC 75MG AMPOLLA 3ML</t>
        </is>
      </c>
      <c r="C287" s="5" t="inlineStr">
        <is>
          <t>40757</t>
        </is>
      </c>
      <c r="D287" s="5" t="inlineStr">
        <is>
          <t>033</t>
        </is>
      </c>
      <c r="E287" s="5" t="inlineStr">
        <is>
          <t>ZMED</t>
        </is>
      </c>
      <c r="F287" s="5" t="inlineStr">
        <is>
          <t>1060</t>
        </is>
      </c>
      <c r="G287" s="5" t="inlineStr">
        <is>
          <t>6021</t>
        </is>
      </c>
      <c r="H287" s="5" t="inlineStr">
        <is>
          <t>C/U</t>
        </is>
      </c>
      <c r="I287" s="6" t="n">
        <v>300</v>
      </c>
      <c r="J287" s="6" t="n">
        <v>0</v>
      </c>
      <c r="K287" s="5" t="inlineStr">
        <is>
          <t>ARS</t>
        </is>
      </c>
      <c r="L287" s="48" t="n">
        <v>0</v>
      </c>
      <c r="M287" s="48" t="n">
        <v>70841.19</v>
      </c>
      <c r="O287" s="11">
        <f>M287/SUM($M$2:$M$2023)</f>
        <v/>
      </c>
      <c r="P287" s="49">
        <f>IFERROR(M287/I287,0)</f>
        <v/>
      </c>
      <c r="Q287" s="50" t="n"/>
      <c r="R287" s="8">
        <f>I287-Q287</f>
        <v/>
      </c>
      <c r="S287" s="49">
        <f>$AK287*R287</f>
        <v/>
      </c>
      <c r="U287" s="39" t="inlineStr">
        <is>
          <t>Stock SAP</t>
        </is>
      </c>
      <c r="V287" s="39" t="inlineStr">
        <is>
          <t>Medicamentos</t>
        </is>
      </c>
      <c r="W287" s="39" t="inlineStr">
        <is>
          <t>Dentro del alcance</t>
        </is>
      </c>
      <c r="X287" s="42" t="inlineStr">
        <is>
          <t>Media</t>
        </is>
      </c>
      <c r="Y287" s="39" t="inlineStr">
        <is>
          <t>Homologado – confianza Media – pendiente de validación</t>
        </is>
      </c>
      <c r="Z287" s="38" t="inlineStr">
        <is>
          <t>Dar de baja en SAP</t>
        </is>
      </c>
      <c r="AA287" s="39" t="inlineStr">
        <is>
          <t>80</t>
        </is>
      </c>
      <c r="AB287" s="39" t="inlineStr">
        <is>
          <t>DICLOFENAC AMP</t>
        </is>
      </c>
      <c r="AC287" s="39" t="inlineStr">
        <is>
          <t>Cruce por nomenclatura SAP</t>
        </is>
      </c>
      <c r="AD287" s="39" t="inlineStr">
        <is>
          <t>No</t>
        </is>
      </c>
      <c r="AE287" s="39" t="n"/>
      <c r="AF287" s="39" t="inlineStr">
        <is>
          <t>Sí</t>
        </is>
      </c>
      <c r="AG287" s="39" t="n"/>
      <c r="AH287" s="51" t="n"/>
      <c r="AI287" s="51" t="n"/>
      <c r="AJ287" s="51" t="n"/>
      <c r="AK287" s="52" t="n">
        <v>236.1373017279574</v>
      </c>
      <c r="AL287" s="52" t="n"/>
      <c r="AM287" s="52" t="n"/>
      <c r="AN287" s="41" t="inlineStr">
        <is>
          <t>Valorización a validar: relación de cantidades 342 a 1 entre SAP y el recuento físico. Sugiere distinta unidad de medida (SAP por caja o envase y el recuento por unidad). La diferencia económica de esta fila no debe tomarse como definitiva.</t>
        </is>
      </c>
      <c r="AO287"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288">
      <c r="A288" s="5" t="inlineStr">
        <is>
          <t>1000045</t>
        </is>
      </c>
      <c r="B288" s="5" t="inlineStr">
        <is>
          <t>DICLOFENAC 75MG AMPOLLA 3ML</t>
        </is>
      </c>
      <c r="C288" s="5" t="inlineStr">
        <is>
          <t>50567</t>
        </is>
      </c>
      <c r="D288" s="5" t="inlineStr">
        <is>
          <t>033</t>
        </is>
      </c>
      <c r="E288" s="5" t="inlineStr">
        <is>
          <t>ZMED</t>
        </is>
      </c>
      <c r="F288" s="5" t="inlineStr">
        <is>
          <t>1060</t>
        </is>
      </c>
      <c r="G288" s="5" t="inlineStr">
        <is>
          <t>6021</t>
        </is>
      </c>
      <c r="H288" s="5" t="inlineStr">
        <is>
          <t>C/U</t>
        </is>
      </c>
      <c r="I288" s="6" t="n">
        <v>300</v>
      </c>
      <c r="J288" s="6" t="n">
        <v>0</v>
      </c>
      <c r="K288" s="5" t="inlineStr">
        <is>
          <t>ARS</t>
        </is>
      </c>
      <c r="L288" s="48" t="n">
        <v>0</v>
      </c>
      <c r="M288" s="48" t="n">
        <v>70841.19</v>
      </c>
      <c r="O288" s="11">
        <f>M288/SUM($M$2:$M$2023)</f>
        <v/>
      </c>
      <c r="P288" s="49">
        <f>IFERROR(M288/I288,0)</f>
        <v/>
      </c>
      <c r="Q288" s="50" t="n"/>
      <c r="R288" s="8">
        <f>I288-Q288</f>
        <v/>
      </c>
      <c r="S288" s="49">
        <f>$AK288*R288</f>
        <v/>
      </c>
      <c r="U288" s="39" t="inlineStr">
        <is>
          <t>Stock SAP</t>
        </is>
      </c>
      <c r="V288" s="39" t="inlineStr">
        <is>
          <t>Medicamentos</t>
        </is>
      </c>
      <c r="W288" s="39" t="inlineStr">
        <is>
          <t>Dentro del alcance</t>
        </is>
      </c>
      <c r="X288" s="42" t="inlineStr">
        <is>
          <t>Media</t>
        </is>
      </c>
      <c r="Y288" s="39" t="inlineStr">
        <is>
          <t>Homologado – confianza Media – pendiente de validación</t>
        </is>
      </c>
      <c r="Z288" s="38" t="inlineStr">
        <is>
          <t>Dar de baja en SAP</t>
        </is>
      </c>
      <c r="AA288" s="39" t="inlineStr">
        <is>
          <t>80</t>
        </is>
      </c>
      <c r="AB288" s="39" t="inlineStr">
        <is>
          <t>DICLOFENAC AMP</t>
        </is>
      </c>
      <c r="AC288" s="39" t="inlineStr">
        <is>
          <t>Cruce por nomenclatura SAP</t>
        </is>
      </c>
      <c r="AD288" s="39" t="inlineStr">
        <is>
          <t>No</t>
        </is>
      </c>
      <c r="AE288" s="39" t="n"/>
      <c r="AF288" s="39" t="inlineStr">
        <is>
          <t>Sí</t>
        </is>
      </c>
      <c r="AG288" s="39" t="n"/>
      <c r="AH288" s="51" t="n"/>
      <c r="AI288" s="51" t="n"/>
      <c r="AJ288" s="51" t="n"/>
      <c r="AK288" s="52" t="n">
        <v>236.1373017279574</v>
      </c>
      <c r="AL288" s="52" t="n"/>
      <c r="AM288" s="52" t="n"/>
      <c r="AN288" s="41" t="inlineStr">
        <is>
          <t>Valorización a validar: relación de cantidades 342 a 1 entre SAP y el recuento físico. Sugiere distinta unidad de medida (SAP por caja o envase y el recuento por unidad). La diferencia económica de esta fila no debe tomarse como definitiva.</t>
        </is>
      </c>
      <c r="AO288"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289">
      <c r="A289" s="5" t="inlineStr">
        <is>
          <t>1000045</t>
        </is>
      </c>
      <c r="B289" s="5" t="inlineStr">
        <is>
          <t>DICLOFENAC 75MG AMPOLLA 3ML</t>
        </is>
      </c>
      <c r="C289" s="5" t="inlineStr">
        <is>
          <t>90643</t>
        </is>
      </c>
      <c r="D289" s="5" t="inlineStr">
        <is>
          <t>033</t>
        </is>
      </c>
      <c r="E289" s="5" t="inlineStr">
        <is>
          <t>ZMED</t>
        </is>
      </c>
      <c r="F289" s="5" t="inlineStr">
        <is>
          <t>1060</t>
        </is>
      </c>
      <c r="G289" s="5" t="inlineStr">
        <is>
          <t>6021</t>
        </is>
      </c>
      <c r="H289" s="5" t="inlineStr">
        <is>
          <t>C/U</t>
        </is>
      </c>
      <c r="I289" s="6" t="n">
        <v>300</v>
      </c>
      <c r="J289" s="6" t="n">
        <v>0</v>
      </c>
      <c r="K289" s="5" t="inlineStr">
        <is>
          <t>ARS</t>
        </is>
      </c>
      <c r="L289" s="48" t="n">
        <v>0</v>
      </c>
      <c r="M289" s="48" t="n">
        <v>70841.19</v>
      </c>
      <c r="O289" s="11">
        <f>M289/SUM($M$2:$M$2023)</f>
        <v/>
      </c>
      <c r="P289" s="49">
        <f>IFERROR(M289/I289,0)</f>
        <v/>
      </c>
      <c r="Q289" s="50" t="n"/>
      <c r="R289" s="8">
        <f>I289-Q289</f>
        <v/>
      </c>
      <c r="S289" s="49">
        <f>$AK289*R289</f>
        <v/>
      </c>
      <c r="U289" s="39" t="inlineStr">
        <is>
          <t>Stock SAP</t>
        </is>
      </c>
      <c r="V289" s="39" t="inlineStr">
        <is>
          <t>Medicamentos</t>
        </is>
      </c>
      <c r="W289" s="39" t="inlineStr">
        <is>
          <t>Dentro del alcance</t>
        </is>
      </c>
      <c r="X289" s="42" t="inlineStr">
        <is>
          <t>Media</t>
        </is>
      </c>
      <c r="Y289" s="39" t="inlineStr">
        <is>
          <t>Homologado – confianza Media – pendiente de validación</t>
        </is>
      </c>
      <c r="Z289" s="38" t="inlineStr">
        <is>
          <t>Dar de baja en SAP</t>
        </is>
      </c>
      <c r="AA289" s="39" t="inlineStr">
        <is>
          <t>80</t>
        </is>
      </c>
      <c r="AB289" s="39" t="inlineStr">
        <is>
          <t>DICLOFENAC AMP</t>
        </is>
      </c>
      <c r="AC289" s="39" t="inlineStr">
        <is>
          <t>Cruce por nomenclatura SAP</t>
        </is>
      </c>
      <c r="AD289" s="39" t="inlineStr">
        <is>
          <t>No</t>
        </is>
      </c>
      <c r="AE289" s="39" t="n"/>
      <c r="AF289" s="39" t="inlineStr">
        <is>
          <t>Sí</t>
        </is>
      </c>
      <c r="AG289" s="39" t="n"/>
      <c r="AH289" s="51" t="n"/>
      <c r="AI289" s="51" t="n"/>
      <c r="AJ289" s="51" t="n"/>
      <c r="AK289" s="52" t="n">
        <v>236.1373017279574</v>
      </c>
      <c r="AL289" s="52" t="n"/>
      <c r="AM289" s="52" t="n"/>
      <c r="AN289" s="41" t="inlineStr">
        <is>
          <t>Valorización a validar: relación de cantidades 342 a 1 entre SAP y el recuento físico. Sugiere distinta unidad de medida (SAP por caja o envase y el recuento por unidad). La diferencia económica de esta fila no debe tomarse como definitiva.</t>
        </is>
      </c>
      <c r="AO289"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290">
      <c r="A290" s="5" t="inlineStr">
        <is>
          <t>1000045</t>
        </is>
      </c>
      <c r="B290" s="5" t="inlineStr">
        <is>
          <t>DICLOFENAC 75MG AMPOLLA 3ML</t>
        </is>
      </c>
      <c r="C290" s="5" t="inlineStr">
        <is>
          <t>SDAG</t>
        </is>
      </c>
      <c r="D290" s="5" t="inlineStr">
        <is>
          <t>033</t>
        </is>
      </c>
      <c r="E290" s="5" t="inlineStr">
        <is>
          <t>ZMED</t>
        </is>
      </c>
      <c r="F290" s="5" t="inlineStr">
        <is>
          <t>1060</t>
        </is>
      </c>
      <c r="G290" s="5" t="inlineStr">
        <is>
          <t>6021</t>
        </is>
      </c>
      <c r="H290" s="5" t="inlineStr">
        <is>
          <t>C/U</t>
        </is>
      </c>
      <c r="I290" s="6" t="n">
        <v>300</v>
      </c>
      <c r="J290" s="6" t="n">
        <v>0</v>
      </c>
      <c r="K290" s="5" t="inlineStr">
        <is>
          <t>ARS</t>
        </is>
      </c>
      <c r="L290" s="48" t="n">
        <v>0</v>
      </c>
      <c r="M290" s="48" t="n">
        <v>70841.19</v>
      </c>
      <c r="O290" s="11">
        <f>M290/SUM($M$2:$M$2023)</f>
        <v/>
      </c>
      <c r="P290" s="49">
        <f>IFERROR(M290/I290,0)</f>
        <v/>
      </c>
      <c r="Q290" s="50" t="n"/>
      <c r="R290" s="8">
        <f>I290-Q290</f>
        <v/>
      </c>
      <c r="S290" s="49">
        <f>$AK290*R290</f>
        <v/>
      </c>
      <c r="U290" s="39" t="inlineStr">
        <is>
          <t>Stock SAP</t>
        </is>
      </c>
      <c r="V290" s="39" t="inlineStr">
        <is>
          <t>Medicamentos</t>
        </is>
      </c>
      <c r="W290" s="39" t="inlineStr">
        <is>
          <t>Dentro del alcance</t>
        </is>
      </c>
      <c r="X290" s="42" t="inlineStr">
        <is>
          <t>Media</t>
        </is>
      </c>
      <c r="Y290" s="39" t="inlineStr">
        <is>
          <t>Homologado – confianza Media – pendiente de validación</t>
        </is>
      </c>
      <c r="Z290" s="38" t="inlineStr">
        <is>
          <t>Dar de baja en SAP</t>
        </is>
      </c>
      <c r="AA290" s="39" t="inlineStr">
        <is>
          <t>80</t>
        </is>
      </c>
      <c r="AB290" s="39" t="inlineStr">
        <is>
          <t>DICLOFENAC AMP</t>
        </is>
      </c>
      <c r="AC290" s="39" t="inlineStr">
        <is>
          <t>Cruce por nomenclatura SAP</t>
        </is>
      </c>
      <c r="AD290" s="39" t="inlineStr">
        <is>
          <t>No</t>
        </is>
      </c>
      <c r="AE290" s="39" t="n"/>
      <c r="AF290" s="39" t="inlineStr">
        <is>
          <t>Sí</t>
        </is>
      </c>
      <c r="AG290" s="39" t="n"/>
      <c r="AH290" s="51" t="n"/>
      <c r="AI290" s="51" t="n"/>
      <c r="AJ290" s="51" t="n"/>
      <c r="AK290" s="52" t="n">
        <v>236.1373017279574</v>
      </c>
      <c r="AL290" s="52" t="n"/>
      <c r="AM290" s="52" t="n"/>
      <c r="AN290" s="41" t="inlineStr">
        <is>
          <t>Valorización a validar: relación de cantidades 342 a 1 entre SAP y el recuento físico. Sugiere distinta unidad de medida (SAP por caja o envase y el recuento por unidad). La diferencia económica de esta fila no debe tomarse como definitiva.</t>
        </is>
      </c>
      <c r="AO290"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291">
      <c r="A291" s="5" t="inlineStr">
        <is>
          <t>1000045</t>
        </is>
      </c>
      <c r="B291" s="5" t="inlineStr">
        <is>
          <t>DICLOFENAC 75MG AMPOLLA 3ML</t>
        </is>
      </c>
      <c r="C291" s="5" t="inlineStr">
        <is>
          <t>1</t>
        </is>
      </c>
      <c r="D291" s="5" t="inlineStr">
        <is>
          <t>033</t>
        </is>
      </c>
      <c r="E291" s="5" t="inlineStr">
        <is>
          <t>ZMED</t>
        </is>
      </c>
      <c r="F291" s="5" t="inlineStr">
        <is>
          <t>1060</t>
        </is>
      </c>
      <c r="G291" s="5" t="inlineStr">
        <is>
          <t>6022</t>
        </is>
      </c>
      <c r="H291" s="5" t="inlineStr">
        <is>
          <t>C/U</t>
        </is>
      </c>
      <c r="I291" s="6" t="n">
        <v>300</v>
      </c>
      <c r="J291" s="6" t="n">
        <v>0</v>
      </c>
      <c r="K291" s="5" t="inlineStr">
        <is>
          <t>ARS</t>
        </is>
      </c>
      <c r="L291" s="48" t="n">
        <v>0</v>
      </c>
      <c r="M291" s="48" t="n">
        <v>70841.19</v>
      </c>
      <c r="O291" s="11">
        <f>M291/SUM($M$2:$M$2023)</f>
        <v/>
      </c>
      <c r="P291" s="49">
        <f>IFERROR(M291/I291,0)</f>
        <v/>
      </c>
      <c r="Q291" s="50" t="n"/>
      <c r="R291" s="8">
        <f>I291-Q291</f>
        <v/>
      </c>
      <c r="S291" s="49">
        <f>$AK291*R291</f>
        <v/>
      </c>
      <c r="U291" s="39" t="inlineStr">
        <is>
          <t>Stock SAP</t>
        </is>
      </c>
      <c r="V291" s="39" t="inlineStr">
        <is>
          <t>Medicamentos</t>
        </is>
      </c>
      <c r="W291" s="39" t="inlineStr">
        <is>
          <t>Dentro del alcance</t>
        </is>
      </c>
      <c r="X291" s="42" t="inlineStr">
        <is>
          <t>Media</t>
        </is>
      </c>
      <c r="Y291" s="39" t="inlineStr">
        <is>
          <t>Homologado – confianza Media – pendiente de validación</t>
        </is>
      </c>
      <c r="Z291" s="38" t="inlineStr">
        <is>
          <t>Dar de baja en SAP</t>
        </is>
      </c>
      <c r="AA291" s="39" t="inlineStr">
        <is>
          <t>80</t>
        </is>
      </c>
      <c r="AB291" s="39" t="inlineStr">
        <is>
          <t>DICLOFENAC AMP</t>
        </is>
      </c>
      <c r="AC291" s="39" t="inlineStr">
        <is>
          <t>Cruce por nomenclatura SAP</t>
        </is>
      </c>
      <c r="AD291" s="39" t="inlineStr">
        <is>
          <t>No</t>
        </is>
      </c>
      <c r="AE291" s="39" t="n"/>
      <c r="AF291" s="39" t="inlineStr">
        <is>
          <t>Sí</t>
        </is>
      </c>
      <c r="AG291" s="39" t="n"/>
      <c r="AH291" s="51" t="n"/>
      <c r="AI291" s="51" t="n"/>
      <c r="AJ291" s="51" t="n"/>
      <c r="AK291" s="52" t="n">
        <v>236.1373017279574</v>
      </c>
      <c r="AL291" s="52" t="n"/>
      <c r="AM291" s="52" t="n"/>
      <c r="AN291" s="41" t="inlineStr">
        <is>
          <t>Valorización a validar: relación de cantidades 342 a 1 entre SAP y el recuento físico. Sugiere distinta unidad de medida (SAP por caja o envase y el recuento por unidad). La diferencia económica de esta fila no debe tomarse como definitiva.</t>
        </is>
      </c>
      <c r="AO291"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292">
      <c r="A292" s="5" t="inlineStr">
        <is>
          <t>1000059</t>
        </is>
      </c>
      <c r="B292" s="5" t="inlineStr">
        <is>
          <t>BUTIL BROMURO DE HIOSCINA 20MG AMPOLLA</t>
        </is>
      </c>
      <c r="C292" s="5" t="inlineStr">
        <is>
          <t>F7213</t>
        </is>
      </c>
      <c r="D292" s="5" t="inlineStr">
        <is>
          <t>033</t>
        </is>
      </c>
      <c r="E292" s="5" t="inlineStr">
        <is>
          <t>ZMED</t>
        </is>
      </c>
      <c r="F292" s="5" t="inlineStr">
        <is>
          <t>1060</t>
        </is>
      </c>
      <c r="G292" s="5" t="inlineStr">
        <is>
          <t>6021</t>
        </is>
      </c>
      <c r="H292" s="5" t="inlineStr">
        <is>
          <t>C/U</t>
        </is>
      </c>
      <c r="I292" s="6" t="n">
        <v>300</v>
      </c>
      <c r="J292" s="6" t="n">
        <v>0</v>
      </c>
      <c r="K292" s="5" t="inlineStr">
        <is>
          <t>ARS</t>
        </is>
      </c>
      <c r="L292" s="48" t="n">
        <v>0</v>
      </c>
      <c r="M292" s="48" t="n">
        <v>53272.91</v>
      </c>
      <c r="O292" s="11">
        <f>M292/SUM($M$2:$M$2023)</f>
        <v/>
      </c>
      <c r="P292" s="49">
        <f>IFERROR(M292/I292,0)</f>
        <v/>
      </c>
      <c r="Q292" s="50" t="n"/>
      <c r="R292" s="8">
        <f>I292-Q292</f>
        <v/>
      </c>
      <c r="S292" s="49">
        <f>$AK292*R292</f>
        <v/>
      </c>
      <c r="U292" s="39" t="inlineStr">
        <is>
          <t>Stock SAP</t>
        </is>
      </c>
      <c r="V292" s="39" t="inlineStr">
        <is>
          <t>Medicamentos</t>
        </is>
      </c>
      <c r="W292" s="39" t="inlineStr">
        <is>
          <t>Dentro del alcance</t>
        </is>
      </c>
      <c r="X292" s="39" t="n"/>
      <c r="Y292" s="39" t="inlineStr">
        <is>
          <t>Sin recuento físico en el inventario de Avain</t>
        </is>
      </c>
      <c r="Z292" s="40" t="inlineStr">
        <is>
          <t>Sin recuento físico</t>
        </is>
      </c>
      <c r="AA292" s="39" t="n"/>
      <c r="AB292" s="39" t="n"/>
      <c r="AC292" s="39" t="n"/>
      <c r="AD292" s="39" t="n"/>
      <c r="AE292" s="39" t="n"/>
      <c r="AF292" s="39" t="n"/>
      <c r="AG292" s="39" t="n"/>
      <c r="AH292" s="51" t="n">
        <v>600</v>
      </c>
      <c r="AI292" s="51">
        <f>Q292</f>
        <v/>
      </c>
      <c r="AJ292" s="51">
        <f>$AH292-$AI292</f>
        <v/>
      </c>
      <c r="AK292" s="52" t="n">
        <v>177.5763666666666</v>
      </c>
      <c r="AL292" s="52">
        <f>$AJ292*$AK292</f>
        <v/>
      </c>
      <c r="AM292" s="52">
        <f>$AI292*$AK292</f>
        <v/>
      </c>
      <c r="AN292" s="39" t="n"/>
      <c r="AO292" s="39" t="inlineStr">
        <is>
          <t>El material ocupa 4 filas en la hoja 1060 NQN (lote/almacén). La cantidad SAP y la física de esta vista son el total del material.</t>
        </is>
      </c>
    </row>
    <row r="293">
      <c r="A293" s="5" t="inlineStr">
        <is>
          <t>1000078</t>
        </is>
      </c>
      <c r="B293" s="5" t="inlineStr">
        <is>
          <t>SOLUCION GLUCOSADA HIPERTONICA 25% AMP</t>
        </is>
      </c>
      <c r="C293" s="5" t="inlineStr">
        <is>
          <t>051-182</t>
        </is>
      </c>
      <c r="D293" s="5" t="inlineStr">
        <is>
          <t>033</t>
        </is>
      </c>
      <c r="E293" s="5" t="inlineStr">
        <is>
          <t>ZMED</t>
        </is>
      </c>
      <c r="F293" s="5" t="inlineStr">
        <is>
          <t>1060</t>
        </is>
      </c>
      <c r="G293" s="5" t="inlineStr">
        <is>
          <t>6021</t>
        </is>
      </c>
      <c r="H293" s="5" t="inlineStr">
        <is>
          <t>C/U</t>
        </is>
      </c>
      <c r="I293" s="6" t="n">
        <v>300</v>
      </c>
      <c r="J293" s="6" t="n">
        <v>0</v>
      </c>
      <c r="K293" s="5" t="inlineStr">
        <is>
          <t>ARS</t>
        </is>
      </c>
      <c r="L293" s="48" t="n">
        <v>0</v>
      </c>
      <c r="M293" s="48" t="n">
        <v>104287.99</v>
      </c>
      <c r="O293" s="11">
        <f>M293/SUM($M$2:$M$2023)</f>
        <v/>
      </c>
      <c r="P293" s="49">
        <f>IFERROR(M293/I293,0)</f>
        <v/>
      </c>
      <c r="Q293" s="50" t="n"/>
      <c r="R293" s="8">
        <f>I293-Q293</f>
        <v/>
      </c>
      <c r="S293" s="49">
        <f>$AK293*R293</f>
        <v/>
      </c>
      <c r="U293" s="39" t="inlineStr">
        <is>
          <t>Stock SAP</t>
        </is>
      </c>
      <c r="V293" s="39" t="inlineStr">
        <is>
          <t>Medicamentos</t>
        </is>
      </c>
      <c r="W293" s="39" t="inlineStr">
        <is>
          <t>Dentro del alcance</t>
        </is>
      </c>
      <c r="X293" s="39" t="n"/>
      <c r="Y293" s="39" t="inlineStr">
        <is>
          <t>Sin recuento físico en el inventario de Avain</t>
        </is>
      </c>
      <c r="Z293" s="40" t="inlineStr">
        <is>
          <t>Sin recuento físico</t>
        </is>
      </c>
      <c r="AA293" s="39" t="n"/>
      <c r="AB293" s="39" t="n"/>
      <c r="AC293" s="39" t="n"/>
      <c r="AD293" s="39" t="n"/>
      <c r="AE293" s="39" t="n"/>
      <c r="AF293" s="39" t="n"/>
      <c r="AG293" s="39" t="n"/>
      <c r="AH293" s="51" t="n"/>
      <c r="AI293" s="51" t="n"/>
      <c r="AJ293" s="51" t="n"/>
      <c r="AK293" s="52" t="n">
        <v>347.6266121297602</v>
      </c>
      <c r="AL293" s="52" t="n"/>
      <c r="AM293" s="52" t="n"/>
      <c r="AN293" s="39" t="n"/>
      <c r="AO293" s="39" t="inlineStr">
        <is>
          <t>El material ocupa 19 filas en la hoja 1060 NQN (lote/almacén). La cantidad SAP y la física de esta vista son el total del material.</t>
        </is>
      </c>
    </row>
    <row r="294">
      <c r="A294" s="5" t="inlineStr">
        <is>
          <t>1000078</t>
        </is>
      </c>
      <c r="B294" s="5" t="inlineStr">
        <is>
          <t>SOLUCION GLUCOSADA HIPERTONICA 25% AMP</t>
        </is>
      </c>
      <c r="C294" s="5" t="inlineStr">
        <is>
          <t>14772</t>
        </is>
      </c>
      <c r="D294" s="5" t="inlineStr">
        <is>
          <t>033</t>
        </is>
      </c>
      <c r="E294" s="5" t="inlineStr">
        <is>
          <t>ZMED</t>
        </is>
      </c>
      <c r="F294" s="5" t="inlineStr">
        <is>
          <t>1060</t>
        </is>
      </c>
      <c r="G294" s="5" t="inlineStr">
        <is>
          <t>6021</t>
        </is>
      </c>
      <c r="H294" s="5" t="inlineStr">
        <is>
          <t>C/U</t>
        </is>
      </c>
      <c r="I294" s="6" t="n">
        <v>300</v>
      </c>
      <c r="J294" s="6" t="n">
        <v>0</v>
      </c>
      <c r="K294" s="5" t="inlineStr">
        <is>
          <t>ARS</t>
        </is>
      </c>
      <c r="L294" s="48" t="n">
        <v>0</v>
      </c>
      <c r="M294" s="48" t="n">
        <v>104287.99</v>
      </c>
      <c r="O294" s="11">
        <f>M294/SUM($M$2:$M$2023)</f>
        <v/>
      </c>
      <c r="P294" s="49">
        <f>IFERROR(M294/I294,0)</f>
        <v/>
      </c>
      <c r="Q294" s="50" t="n"/>
      <c r="R294" s="8">
        <f>I294-Q294</f>
        <v/>
      </c>
      <c r="S294" s="49">
        <f>$AK294*R294</f>
        <v/>
      </c>
      <c r="U294" s="39" t="inlineStr">
        <is>
          <t>Stock SAP</t>
        </is>
      </c>
      <c r="V294" s="39" t="inlineStr">
        <is>
          <t>Medicamentos</t>
        </is>
      </c>
      <c r="W294" s="39" t="inlineStr">
        <is>
          <t>Dentro del alcance</t>
        </is>
      </c>
      <c r="X294" s="39" t="n"/>
      <c r="Y294" s="39" t="inlineStr">
        <is>
          <t>Sin recuento físico en el inventario de Avain</t>
        </is>
      </c>
      <c r="Z294" s="40" t="inlineStr">
        <is>
          <t>Sin recuento físico</t>
        </is>
      </c>
      <c r="AA294" s="39" t="n"/>
      <c r="AB294" s="39" t="n"/>
      <c r="AC294" s="39" t="n"/>
      <c r="AD294" s="39" t="n"/>
      <c r="AE294" s="39" t="n"/>
      <c r="AF294" s="39" t="n"/>
      <c r="AG294" s="39" t="n"/>
      <c r="AH294" s="51" t="n"/>
      <c r="AI294" s="51" t="n"/>
      <c r="AJ294" s="51" t="n"/>
      <c r="AK294" s="52" t="n">
        <v>347.6266121297602</v>
      </c>
      <c r="AL294" s="52" t="n"/>
      <c r="AM294" s="52" t="n"/>
      <c r="AN294" s="39" t="n"/>
      <c r="AO294" s="39" t="inlineStr">
        <is>
          <t>El material ocupa 19 filas en la hoja 1060 NQN (lote/almacén). La cantidad SAP y la física de esta vista son el total del material.</t>
        </is>
      </c>
    </row>
    <row r="295">
      <c r="A295" s="5" t="inlineStr">
        <is>
          <t>1000078</t>
        </is>
      </c>
      <c r="B295" s="5" t="inlineStr">
        <is>
          <t>SOLUCION GLUCOSADA HIPERTONICA 25% AMP</t>
        </is>
      </c>
      <c r="C295" s="5" t="inlineStr">
        <is>
          <t>L20160</t>
        </is>
      </c>
      <c r="D295" s="5" t="inlineStr">
        <is>
          <t>033</t>
        </is>
      </c>
      <c r="E295" s="5" t="inlineStr">
        <is>
          <t>ZMED</t>
        </is>
      </c>
      <c r="F295" s="5" t="inlineStr">
        <is>
          <t>1060</t>
        </is>
      </c>
      <c r="G295" s="5" t="inlineStr">
        <is>
          <t>6021</t>
        </is>
      </c>
      <c r="H295" s="5" t="inlineStr">
        <is>
          <t>C/U</t>
        </is>
      </c>
      <c r="I295" s="6" t="n">
        <v>300</v>
      </c>
      <c r="J295" s="6" t="n">
        <v>0</v>
      </c>
      <c r="K295" s="5" t="inlineStr">
        <is>
          <t>ARS</t>
        </is>
      </c>
      <c r="L295" s="48" t="n">
        <v>0</v>
      </c>
      <c r="M295" s="48" t="n">
        <v>104287.99</v>
      </c>
      <c r="O295" s="11">
        <f>M295/SUM($M$2:$M$2023)</f>
        <v/>
      </c>
      <c r="P295" s="49">
        <f>IFERROR(M295/I295,0)</f>
        <v/>
      </c>
      <c r="Q295" s="50" t="n"/>
      <c r="R295" s="8">
        <f>I295-Q295</f>
        <v/>
      </c>
      <c r="S295" s="49">
        <f>$AK295*R295</f>
        <v/>
      </c>
      <c r="U295" s="39" t="inlineStr">
        <is>
          <t>Stock SAP</t>
        </is>
      </c>
      <c r="V295" s="39" t="inlineStr">
        <is>
          <t>Medicamentos</t>
        </is>
      </c>
      <c r="W295" s="39" t="inlineStr">
        <is>
          <t>Dentro del alcance</t>
        </is>
      </c>
      <c r="X295" s="39" t="n"/>
      <c r="Y295" s="39" t="inlineStr">
        <is>
          <t>Sin recuento físico en el inventario de Avain</t>
        </is>
      </c>
      <c r="Z295" s="40" t="inlineStr">
        <is>
          <t>Sin recuento físico</t>
        </is>
      </c>
      <c r="AA295" s="39" t="n"/>
      <c r="AB295" s="39" t="n"/>
      <c r="AC295" s="39" t="n"/>
      <c r="AD295" s="39" t="n"/>
      <c r="AE295" s="39" t="n"/>
      <c r="AF295" s="39" t="n"/>
      <c r="AG295" s="39" t="n"/>
      <c r="AH295" s="51" t="n"/>
      <c r="AI295" s="51" t="n"/>
      <c r="AJ295" s="51" t="n"/>
      <c r="AK295" s="52" t="n">
        <v>347.6266121297602</v>
      </c>
      <c r="AL295" s="52" t="n"/>
      <c r="AM295" s="52" t="n"/>
      <c r="AN295" s="39" t="n"/>
      <c r="AO295" s="39" t="inlineStr">
        <is>
          <t>El material ocupa 19 filas en la hoja 1060 NQN (lote/almacén). La cantidad SAP y la física de esta vista son el total del material.</t>
        </is>
      </c>
    </row>
    <row r="296">
      <c r="A296" s="5" t="inlineStr">
        <is>
          <t>1000089</t>
        </is>
      </c>
      <c r="B296" s="5" t="inlineStr">
        <is>
          <t>SOLUCION FISIOLOGICA DE 500CC</t>
        </is>
      </c>
      <c r="C296" s="5" t="inlineStr">
        <is>
          <t>13290</t>
        </is>
      </c>
      <c r="D296" s="5" t="inlineStr">
        <is>
          <t>033</t>
        </is>
      </c>
      <c r="E296" s="5" t="inlineStr">
        <is>
          <t>ZMED</t>
        </is>
      </c>
      <c r="F296" s="5" t="inlineStr">
        <is>
          <t>1060</t>
        </is>
      </c>
      <c r="G296" s="5" t="inlineStr">
        <is>
          <t>6021</t>
        </is>
      </c>
      <c r="H296" s="5" t="inlineStr">
        <is>
          <t>C/U</t>
        </is>
      </c>
      <c r="I296" s="6" t="n">
        <v>300</v>
      </c>
      <c r="J296" s="6" t="n">
        <v>0</v>
      </c>
      <c r="K296" s="5" t="inlineStr">
        <is>
          <t>ARS</t>
        </is>
      </c>
      <c r="L296" s="48" t="n">
        <v>0</v>
      </c>
      <c r="M296" s="48" t="n">
        <v>324505.71</v>
      </c>
      <c r="O296" s="11">
        <f>M296/SUM($M$2:$M$2023)</f>
        <v/>
      </c>
      <c r="P296" s="49">
        <f>IFERROR(M296/I296,0)</f>
        <v/>
      </c>
      <c r="Q296" s="50" t="n"/>
      <c r="R296" s="8">
        <f>I296-Q296</f>
        <v/>
      </c>
      <c r="S296" s="49">
        <f>$AK296*R296</f>
        <v/>
      </c>
      <c r="U296" s="39" t="inlineStr">
        <is>
          <t>Stock SAP</t>
        </is>
      </c>
      <c r="V296" s="39" t="inlineStr">
        <is>
          <t>Medicamentos</t>
        </is>
      </c>
      <c r="W296" s="39" t="inlineStr">
        <is>
          <t>Dentro del alcance</t>
        </is>
      </c>
      <c r="X296" s="42" t="inlineStr">
        <is>
          <t>Media</t>
        </is>
      </c>
      <c r="Y296" s="39" t="inlineStr">
        <is>
          <t>Homologado – confianza Media – pendiente de validación</t>
        </is>
      </c>
      <c r="Z296" s="38" t="inlineStr">
        <is>
          <t>Dar de baja en SAP</t>
        </is>
      </c>
      <c r="AA296" s="39" t="inlineStr">
        <is>
          <t>212</t>
        </is>
      </c>
      <c r="AB296" s="39" t="inlineStr">
        <is>
          <t>SOLUCIÓN FISIOLÓGICA</t>
        </is>
      </c>
      <c r="AC296" s="39" t="inlineStr">
        <is>
          <t>Homologación por código Avain (master M13-001)</t>
        </is>
      </c>
      <c r="AD296" s="39" t="inlineStr">
        <is>
          <t>No</t>
        </is>
      </c>
      <c r="AE296" s="39" t="n"/>
      <c r="AF296" s="39" t="inlineStr">
        <is>
          <t>Sí</t>
        </is>
      </c>
      <c r="AG296" s="39" t="inlineStr">
        <is>
          <t>M13-001</t>
        </is>
      </c>
      <c r="AH296" s="51" t="n"/>
      <c r="AI296" s="51" t="n"/>
      <c r="AJ296" s="51" t="n"/>
      <c r="AK296" s="52" t="n">
        <v>1081.685701526937</v>
      </c>
      <c r="AL296" s="52" t="n"/>
      <c r="AM296" s="52" t="n"/>
      <c r="AN296" s="39" t="n"/>
      <c r="AO296" s="39" t="inlineStr">
        <is>
          <t>La cantidad física del material se imputó en la fila 249 (primera fila del material). 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297">
      <c r="A297" s="5" t="inlineStr">
        <is>
          <t>1000089</t>
        </is>
      </c>
      <c r="B297" s="5" t="inlineStr">
        <is>
          <t>SOLUCION FISIOLOGICA DE 500CC</t>
        </is>
      </c>
      <c r="C297" s="5" t="inlineStr">
        <is>
          <t>2317279060</t>
        </is>
      </c>
      <c r="D297" s="5" t="inlineStr">
        <is>
          <t>033</t>
        </is>
      </c>
      <c r="E297" s="5" t="inlineStr">
        <is>
          <t>ZMED</t>
        </is>
      </c>
      <c r="F297" s="5" t="inlineStr">
        <is>
          <t>1060</t>
        </is>
      </c>
      <c r="G297" s="5" t="inlineStr">
        <is>
          <t>6021</t>
        </is>
      </c>
      <c r="H297" s="5" t="inlineStr">
        <is>
          <t>C/U</t>
        </is>
      </c>
      <c r="I297" s="6" t="n">
        <v>300</v>
      </c>
      <c r="J297" s="6" t="n">
        <v>0</v>
      </c>
      <c r="K297" s="5" t="inlineStr">
        <is>
          <t>ARS</t>
        </is>
      </c>
      <c r="L297" s="48" t="n">
        <v>0</v>
      </c>
      <c r="M297" s="48" t="n">
        <v>324505.71</v>
      </c>
      <c r="O297" s="11">
        <f>M297/SUM($M$2:$M$2023)</f>
        <v/>
      </c>
      <c r="P297" s="49">
        <f>IFERROR(M297/I297,0)</f>
        <v/>
      </c>
      <c r="Q297" s="50" t="n"/>
      <c r="R297" s="8">
        <f>I297-Q297</f>
        <v/>
      </c>
      <c r="S297" s="49">
        <f>$AK297*R297</f>
        <v/>
      </c>
      <c r="U297" s="39" t="inlineStr">
        <is>
          <t>Stock SAP</t>
        </is>
      </c>
      <c r="V297" s="39" t="inlineStr">
        <is>
          <t>Medicamentos</t>
        </is>
      </c>
      <c r="W297" s="39" t="inlineStr">
        <is>
          <t>Dentro del alcance</t>
        </is>
      </c>
      <c r="X297" s="42" t="inlineStr">
        <is>
          <t>Media</t>
        </is>
      </c>
      <c r="Y297" s="39" t="inlineStr">
        <is>
          <t>Homologado – confianza Media – pendiente de validación</t>
        </is>
      </c>
      <c r="Z297" s="38" t="inlineStr">
        <is>
          <t>Dar de baja en SAP</t>
        </is>
      </c>
      <c r="AA297" s="39" t="inlineStr">
        <is>
          <t>212</t>
        </is>
      </c>
      <c r="AB297" s="39" t="inlineStr">
        <is>
          <t>SOLUCIÓN FISIOLÓGICA</t>
        </is>
      </c>
      <c r="AC297" s="39" t="inlineStr">
        <is>
          <t>Homologación por código Avain (master M13-001)</t>
        </is>
      </c>
      <c r="AD297" s="39" t="inlineStr">
        <is>
          <t>No</t>
        </is>
      </c>
      <c r="AE297" s="39" t="n"/>
      <c r="AF297" s="39" t="inlineStr">
        <is>
          <t>Sí</t>
        </is>
      </c>
      <c r="AG297" s="39" t="inlineStr">
        <is>
          <t>M13-001</t>
        </is>
      </c>
      <c r="AH297" s="51" t="n"/>
      <c r="AI297" s="51" t="n"/>
      <c r="AJ297" s="51" t="n"/>
      <c r="AK297" s="52" t="n">
        <v>1081.685701526937</v>
      </c>
      <c r="AL297" s="52" t="n"/>
      <c r="AM297" s="52" t="n"/>
      <c r="AN297" s="39" t="n"/>
      <c r="AO297" s="39" t="inlineStr">
        <is>
          <t>La cantidad física del material se imputó en la fila 249 (primera fila del material). 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298">
      <c r="A298" s="5" t="inlineStr">
        <is>
          <t>1000089</t>
        </is>
      </c>
      <c r="B298" s="5" t="inlineStr">
        <is>
          <t>SOLUCION FISIOLOGICA DE 500CC</t>
        </is>
      </c>
      <c r="C298" s="5" t="inlineStr">
        <is>
          <t>39075</t>
        </is>
      </c>
      <c r="D298" s="5" t="inlineStr">
        <is>
          <t>033</t>
        </is>
      </c>
      <c r="E298" s="5" t="inlineStr">
        <is>
          <t>ZMED</t>
        </is>
      </c>
      <c r="F298" s="5" t="inlineStr">
        <is>
          <t>1060</t>
        </is>
      </c>
      <c r="G298" s="5" t="inlineStr">
        <is>
          <t>6021</t>
        </is>
      </c>
      <c r="H298" s="5" t="inlineStr">
        <is>
          <t>C/U</t>
        </is>
      </c>
      <c r="I298" s="6" t="n">
        <v>300</v>
      </c>
      <c r="J298" s="6" t="n">
        <v>0</v>
      </c>
      <c r="K298" s="5" t="inlineStr">
        <is>
          <t>ARS</t>
        </is>
      </c>
      <c r="L298" s="48" t="n">
        <v>0</v>
      </c>
      <c r="M298" s="48" t="n">
        <v>324505.71</v>
      </c>
      <c r="O298" s="11">
        <f>M298/SUM($M$2:$M$2023)</f>
        <v/>
      </c>
      <c r="P298" s="49">
        <f>IFERROR(M298/I298,0)</f>
        <v/>
      </c>
      <c r="Q298" s="50" t="n"/>
      <c r="R298" s="8">
        <f>I298-Q298</f>
        <v/>
      </c>
      <c r="S298" s="49">
        <f>$AK298*R298</f>
        <v/>
      </c>
      <c r="U298" s="39" t="inlineStr">
        <is>
          <t>Stock SAP</t>
        </is>
      </c>
      <c r="V298" s="39" t="inlineStr">
        <is>
          <t>Medicamentos</t>
        </is>
      </c>
      <c r="W298" s="39" t="inlineStr">
        <is>
          <t>Dentro del alcance</t>
        </is>
      </c>
      <c r="X298" s="42" t="inlineStr">
        <is>
          <t>Media</t>
        </is>
      </c>
      <c r="Y298" s="39" t="inlineStr">
        <is>
          <t>Homologado – confianza Media – pendiente de validación</t>
        </is>
      </c>
      <c r="Z298" s="38" t="inlineStr">
        <is>
          <t>Dar de baja en SAP</t>
        </is>
      </c>
      <c r="AA298" s="39" t="inlineStr">
        <is>
          <t>212</t>
        </is>
      </c>
      <c r="AB298" s="39" t="inlineStr">
        <is>
          <t>SOLUCIÓN FISIOLÓGICA</t>
        </is>
      </c>
      <c r="AC298" s="39" t="inlineStr">
        <is>
          <t>Homologación por código Avain (master M13-001)</t>
        </is>
      </c>
      <c r="AD298" s="39" t="inlineStr">
        <is>
          <t>No</t>
        </is>
      </c>
      <c r="AE298" s="39" t="n"/>
      <c r="AF298" s="39" t="inlineStr">
        <is>
          <t>Sí</t>
        </is>
      </c>
      <c r="AG298" s="39" t="inlineStr">
        <is>
          <t>M13-001</t>
        </is>
      </c>
      <c r="AH298" s="51" t="n"/>
      <c r="AI298" s="51" t="n"/>
      <c r="AJ298" s="51" t="n"/>
      <c r="AK298" s="52" t="n">
        <v>1081.685701526937</v>
      </c>
      <c r="AL298" s="52" t="n"/>
      <c r="AM298" s="52" t="n"/>
      <c r="AN298" s="39" t="n"/>
      <c r="AO298" s="39" t="inlineStr">
        <is>
          <t>La cantidad física del material se imputó en la fila 249 (primera fila del material). 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299">
      <c r="A299" s="5" t="inlineStr">
        <is>
          <t>1000090</t>
        </is>
      </c>
      <c r="B299" s="5" t="inlineStr">
        <is>
          <t>LORAZEPAM COMPRIMIDO SUBLINGUAL 1GR</t>
        </is>
      </c>
      <c r="C299" s="5" t="inlineStr">
        <is>
          <t>L52819</t>
        </is>
      </c>
      <c r="D299" s="5" t="inlineStr">
        <is>
          <t>033</t>
        </is>
      </c>
      <c r="E299" s="5" t="inlineStr">
        <is>
          <t>ZMED</t>
        </is>
      </c>
      <c r="F299" s="5" t="inlineStr">
        <is>
          <t>1060</t>
        </is>
      </c>
      <c r="G299" s="5" t="inlineStr">
        <is>
          <t>6021</t>
        </is>
      </c>
      <c r="H299" s="5" t="inlineStr">
        <is>
          <t>C/U</t>
        </is>
      </c>
      <c r="I299" s="6" t="n">
        <v>300</v>
      </c>
      <c r="J299" s="6" t="n">
        <v>0</v>
      </c>
      <c r="K299" s="5" t="inlineStr">
        <is>
          <t>ARS</t>
        </is>
      </c>
      <c r="L299" s="48" t="n">
        <v>0</v>
      </c>
      <c r="M299" s="48" t="n">
        <v>29604.19</v>
      </c>
      <c r="O299" s="11">
        <f>M299/SUM($M$2:$M$2023)</f>
        <v/>
      </c>
      <c r="P299" s="49">
        <f>IFERROR(M299/I299,0)</f>
        <v/>
      </c>
      <c r="Q299" s="50" t="n"/>
      <c r="R299" s="8">
        <f>I299-Q299</f>
        <v/>
      </c>
      <c r="S299" s="49">
        <f>$AK299*R299</f>
        <v/>
      </c>
      <c r="U299" s="39" t="inlineStr">
        <is>
          <t>Stock SAP</t>
        </is>
      </c>
      <c r="V299" s="39" t="inlineStr">
        <is>
          <t>Medicamentos</t>
        </is>
      </c>
      <c r="W299" s="39" t="inlineStr">
        <is>
          <t>Dentro del alcance</t>
        </is>
      </c>
      <c r="X299" s="38" t="inlineStr">
        <is>
          <t>Baja</t>
        </is>
      </c>
      <c r="Y299" s="39" t="inlineStr">
        <is>
          <t>Homologado – confianza Baja – pendiente de validación</t>
        </is>
      </c>
      <c r="Z299" s="38" t="inlineStr">
        <is>
          <t>Dar de baja en SAP</t>
        </is>
      </c>
      <c r="AA299" s="39" t="inlineStr">
        <is>
          <t>329</t>
        </is>
      </c>
      <c r="AB299" s="39" t="inlineStr">
        <is>
          <t>LORAZEPAM SUBLINGUAL COMP</t>
        </is>
      </c>
      <c r="AC299" s="39" t="inlineStr">
        <is>
          <t>Homologación por código Avain (master M09-004)</t>
        </is>
      </c>
      <c r="AD299" s="39" t="inlineStr">
        <is>
          <t>No</t>
        </is>
      </c>
      <c r="AE299" s="39" t="n"/>
      <c r="AF299" s="39" t="inlineStr">
        <is>
          <t>Sí</t>
        </is>
      </c>
      <c r="AG299" s="39" t="inlineStr">
        <is>
          <t>M09-004</t>
        </is>
      </c>
      <c r="AH299" s="51" t="n"/>
      <c r="AI299" s="51" t="n"/>
      <c r="AJ299" s="51" t="n"/>
      <c r="AK299" s="52" t="n">
        <v>98.6806381896771</v>
      </c>
      <c r="AL299" s="52" t="n"/>
      <c r="AM299" s="52" t="n"/>
      <c r="AN299" s="39" t="n"/>
      <c r="AO299" s="39" t="inlineStr">
        <is>
          <t>La cantidad física del material se imputó en la fila 92 (primera fila del material). La denominación del inventario («LORAZEPAM SUBLINGUAL COMP») difiere de la que registra el master para ese código («LORAZEPAMSUBLINGUALCOMP»). Nivel degradado a Baja hasta validar la equivalencia. Homologación: confianza base Media + confianza SAP Baja → Baja. El material ocupa 14 filas en la hoja 1060 NQN (lote/almacén). La cantidad SAP y la física de esta vista son el total del material.</t>
        </is>
      </c>
    </row>
    <row r="300">
      <c r="A300" s="5" t="inlineStr">
        <is>
          <t>1000094</t>
        </is>
      </c>
      <c r="B300" s="5" t="inlineStr">
        <is>
          <t>DEXAMETASONA INY 4MG/ML AMPOLLA</t>
        </is>
      </c>
      <c r="C300" s="5" t="inlineStr">
        <is>
          <t>20767</t>
        </is>
      </c>
      <c r="D300" s="5" t="inlineStr">
        <is>
          <t>033</t>
        </is>
      </c>
      <c r="E300" s="5" t="inlineStr">
        <is>
          <t>ZMED</t>
        </is>
      </c>
      <c r="F300" s="5" t="inlineStr">
        <is>
          <t>1060</t>
        </is>
      </c>
      <c r="G300" s="5" t="inlineStr">
        <is>
          <t>6021</t>
        </is>
      </c>
      <c r="H300" s="5" t="inlineStr">
        <is>
          <t>C/U</t>
        </is>
      </c>
      <c r="I300" s="6" t="n">
        <v>300</v>
      </c>
      <c r="J300" s="6" t="n">
        <v>0</v>
      </c>
      <c r="K300" s="5" t="inlineStr">
        <is>
          <t>ARS</t>
        </is>
      </c>
      <c r="L300" s="48" t="n">
        <v>0</v>
      </c>
      <c r="M300" s="48" t="n">
        <v>99285.75999999999</v>
      </c>
      <c r="O300" s="11">
        <f>M300/SUM($M$2:$M$2023)</f>
        <v/>
      </c>
      <c r="P300" s="49">
        <f>IFERROR(M300/I300,0)</f>
        <v/>
      </c>
      <c r="Q300" s="50" t="n"/>
      <c r="R300" s="8">
        <f>I300-Q300</f>
        <v/>
      </c>
      <c r="S300" s="49">
        <f>$AK300*R300</f>
        <v/>
      </c>
      <c r="U300" s="39" t="inlineStr">
        <is>
          <t>Stock SAP</t>
        </is>
      </c>
      <c r="V300" s="39" t="inlineStr">
        <is>
          <t>Medicamentos</t>
        </is>
      </c>
      <c r="W300" s="39" t="inlineStr">
        <is>
          <t>Dentro del alcance</t>
        </is>
      </c>
      <c r="X300" s="42" t="inlineStr">
        <is>
          <t>Media</t>
        </is>
      </c>
      <c r="Y300" s="39" t="inlineStr">
        <is>
          <t>Homologado – confianza Media – pendiente de validación</t>
        </is>
      </c>
      <c r="Z300" s="38" t="inlineStr">
        <is>
          <t>Dar de baja en SAP</t>
        </is>
      </c>
      <c r="AA300" s="39" t="inlineStr">
        <is>
          <t>73</t>
        </is>
      </c>
      <c r="AB300" s="39" t="inlineStr">
        <is>
          <t>DEXAMETASONA AMP</t>
        </is>
      </c>
      <c r="AC300" s="39" t="inlineStr">
        <is>
          <t>Cruce por nomenclatura SAP</t>
        </is>
      </c>
      <c r="AD300" s="39" t="inlineStr">
        <is>
          <t>Sí</t>
        </is>
      </c>
      <c r="AE300" s="39" t="inlineStr">
        <is>
          <t>1000094, 1000478</t>
        </is>
      </c>
      <c r="AF300" s="39" t="inlineStr">
        <is>
          <t>No</t>
        </is>
      </c>
      <c r="AG300" s="39" t="n"/>
      <c r="AH300" s="51" t="n"/>
      <c r="AI300" s="51" t="n"/>
      <c r="AJ300" s="51" t="n"/>
      <c r="AK300" s="52" t="n">
        <v>330.9525386854604</v>
      </c>
      <c r="AL300" s="52" t="n"/>
      <c r="AM300" s="52" t="n"/>
      <c r="AN300" s="39" t="n"/>
      <c r="AO300" s="39" t="inlineStr">
        <is>
          <t>La cantidad física del material se imputó en la fila 93 (primera fila del material). 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301">
      <c r="A301" s="5" t="inlineStr">
        <is>
          <t>1000094</t>
        </is>
      </c>
      <c r="B301" s="5" t="inlineStr">
        <is>
          <t>DEXAMETASONA INY 4MG/ML AMPOLLA</t>
        </is>
      </c>
      <c r="C301" s="5" t="inlineStr">
        <is>
          <t>30031</t>
        </is>
      </c>
      <c r="D301" s="5" t="inlineStr">
        <is>
          <t>033</t>
        </is>
      </c>
      <c r="E301" s="5" t="inlineStr">
        <is>
          <t>ZMED</t>
        </is>
      </c>
      <c r="F301" s="5" t="inlineStr">
        <is>
          <t>1060</t>
        </is>
      </c>
      <c r="G301" s="5" t="inlineStr">
        <is>
          <t>6021</t>
        </is>
      </c>
      <c r="H301" s="5" t="inlineStr">
        <is>
          <t>C/U</t>
        </is>
      </c>
      <c r="I301" s="6" t="n">
        <v>300</v>
      </c>
      <c r="J301" s="6" t="n">
        <v>0</v>
      </c>
      <c r="K301" s="5" t="inlineStr">
        <is>
          <t>ARS</t>
        </is>
      </c>
      <c r="L301" s="48" t="n">
        <v>0</v>
      </c>
      <c r="M301" s="48" t="n">
        <v>99285.75999999999</v>
      </c>
      <c r="O301" s="11">
        <f>M301/SUM($M$2:$M$2023)</f>
        <v/>
      </c>
      <c r="P301" s="49">
        <f>IFERROR(M301/I301,0)</f>
        <v/>
      </c>
      <c r="Q301" s="50" t="n"/>
      <c r="R301" s="8">
        <f>I301-Q301</f>
        <v/>
      </c>
      <c r="S301" s="49">
        <f>$AK301*R301</f>
        <v/>
      </c>
      <c r="U301" s="39" t="inlineStr">
        <is>
          <t>Stock SAP</t>
        </is>
      </c>
      <c r="V301" s="39" t="inlineStr">
        <is>
          <t>Medicamentos</t>
        </is>
      </c>
      <c r="W301" s="39" t="inlineStr">
        <is>
          <t>Dentro del alcance</t>
        </is>
      </c>
      <c r="X301" s="42" t="inlineStr">
        <is>
          <t>Media</t>
        </is>
      </c>
      <c r="Y301" s="39" t="inlineStr">
        <is>
          <t>Homologado – confianza Media – pendiente de validación</t>
        </is>
      </c>
      <c r="Z301" s="38" t="inlineStr">
        <is>
          <t>Dar de baja en SAP</t>
        </is>
      </c>
      <c r="AA301" s="39" t="inlineStr">
        <is>
          <t>73</t>
        </is>
      </c>
      <c r="AB301" s="39" t="inlineStr">
        <is>
          <t>DEXAMETASONA AMP</t>
        </is>
      </c>
      <c r="AC301" s="39" t="inlineStr">
        <is>
          <t>Cruce por nomenclatura SAP</t>
        </is>
      </c>
      <c r="AD301" s="39" t="inlineStr">
        <is>
          <t>Sí</t>
        </is>
      </c>
      <c r="AE301" s="39" t="inlineStr">
        <is>
          <t>1000094, 1000478</t>
        </is>
      </c>
      <c r="AF301" s="39" t="inlineStr">
        <is>
          <t>No</t>
        </is>
      </c>
      <c r="AG301" s="39" t="n"/>
      <c r="AH301" s="51" t="n"/>
      <c r="AI301" s="51" t="n"/>
      <c r="AJ301" s="51" t="n"/>
      <c r="AK301" s="52" t="n">
        <v>330.9525386854604</v>
      </c>
      <c r="AL301" s="52" t="n"/>
      <c r="AM301" s="52" t="n"/>
      <c r="AN301" s="39" t="n"/>
      <c r="AO301" s="39" t="inlineStr">
        <is>
          <t>La cantidad física del material se imputó en la fila 93 (primera fila del material). 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302">
      <c r="A302" s="5" t="inlineStr">
        <is>
          <t>1000094</t>
        </is>
      </c>
      <c r="B302" s="5" t="inlineStr">
        <is>
          <t>DEXAMETASONA INY 4MG/ML AMPOLLA</t>
        </is>
      </c>
      <c r="C302" s="5" t="inlineStr">
        <is>
          <t>40627</t>
        </is>
      </c>
      <c r="D302" s="5" t="inlineStr">
        <is>
          <t>033</t>
        </is>
      </c>
      <c r="E302" s="5" t="inlineStr">
        <is>
          <t>ZMED</t>
        </is>
      </c>
      <c r="F302" s="5" t="inlineStr">
        <is>
          <t>1060</t>
        </is>
      </c>
      <c r="G302" s="5" t="inlineStr">
        <is>
          <t>6021</t>
        </is>
      </c>
      <c r="H302" s="5" t="inlineStr">
        <is>
          <t>C/U</t>
        </is>
      </c>
      <c r="I302" s="6" t="n">
        <v>300</v>
      </c>
      <c r="J302" s="6" t="n">
        <v>0</v>
      </c>
      <c r="K302" s="5" t="inlineStr">
        <is>
          <t>ARS</t>
        </is>
      </c>
      <c r="L302" s="48" t="n">
        <v>0</v>
      </c>
      <c r="M302" s="48" t="n">
        <v>99285.75999999999</v>
      </c>
      <c r="O302" s="11">
        <f>M302/SUM($M$2:$M$2023)</f>
        <v/>
      </c>
      <c r="P302" s="49">
        <f>IFERROR(M302/I302,0)</f>
        <v/>
      </c>
      <c r="Q302" s="50" t="n"/>
      <c r="R302" s="8">
        <f>I302-Q302</f>
        <v/>
      </c>
      <c r="S302" s="49">
        <f>$AK302*R302</f>
        <v/>
      </c>
      <c r="U302" s="39" t="inlineStr">
        <is>
          <t>Stock SAP</t>
        </is>
      </c>
      <c r="V302" s="39" t="inlineStr">
        <is>
          <t>Medicamentos</t>
        </is>
      </c>
      <c r="W302" s="39" t="inlineStr">
        <is>
          <t>Dentro del alcance</t>
        </is>
      </c>
      <c r="X302" s="42" t="inlineStr">
        <is>
          <t>Media</t>
        </is>
      </c>
      <c r="Y302" s="39" t="inlineStr">
        <is>
          <t>Homologado – confianza Media – pendiente de validación</t>
        </is>
      </c>
      <c r="Z302" s="38" t="inlineStr">
        <is>
          <t>Dar de baja en SAP</t>
        </is>
      </c>
      <c r="AA302" s="39" t="inlineStr">
        <is>
          <t>73</t>
        </is>
      </c>
      <c r="AB302" s="39" t="inlineStr">
        <is>
          <t>DEXAMETASONA AMP</t>
        </is>
      </c>
      <c r="AC302" s="39" t="inlineStr">
        <is>
          <t>Cruce por nomenclatura SAP</t>
        </is>
      </c>
      <c r="AD302" s="39" t="inlineStr">
        <is>
          <t>Sí</t>
        </is>
      </c>
      <c r="AE302" s="39" t="inlineStr">
        <is>
          <t>1000094, 1000478</t>
        </is>
      </c>
      <c r="AF302" s="39" t="inlineStr">
        <is>
          <t>No</t>
        </is>
      </c>
      <c r="AG302" s="39" t="n"/>
      <c r="AH302" s="51" t="n"/>
      <c r="AI302" s="51" t="n"/>
      <c r="AJ302" s="51" t="n"/>
      <c r="AK302" s="52" t="n">
        <v>330.9525386854604</v>
      </c>
      <c r="AL302" s="52" t="n"/>
      <c r="AM302" s="52" t="n"/>
      <c r="AN302" s="39" t="n"/>
      <c r="AO302" s="39" t="inlineStr">
        <is>
          <t>La cantidad física del material se imputó en la fila 93 (primera fila del material). 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303">
      <c r="A303" s="5" t="inlineStr">
        <is>
          <t>1000094</t>
        </is>
      </c>
      <c r="B303" s="5" t="inlineStr">
        <is>
          <t>DEXAMETASONA INY 4MG/ML AMPOLLA</t>
        </is>
      </c>
      <c r="C303" s="5" t="inlineStr">
        <is>
          <t>6UU</t>
        </is>
      </c>
      <c r="D303" s="5" t="inlineStr">
        <is>
          <t>033</t>
        </is>
      </c>
      <c r="E303" s="5" t="inlineStr">
        <is>
          <t>ZMED</t>
        </is>
      </c>
      <c r="F303" s="5" t="inlineStr">
        <is>
          <t>1060</t>
        </is>
      </c>
      <c r="G303" s="5" t="inlineStr">
        <is>
          <t>6021</t>
        </is>
      </c>
      <c r="H303" s="5" t="inlineStr">
        <is>
          <t>C/U</t>
        </is>
      </c>
      <c r="I303" s="6" t="n">
        <v>300</v>
      </c>
      <c r="J303" s="6" t="n">
        <v>0</v>
      </c>
      <c r="K303" s="5" t="inlineStr">
        <is>
          <t>ARS</t>
        </is>
      </c>
      <c r="L303" s="48" t="n">
        <v>0</v>
      </c>
      <c r="M303" s="48" t="n">
        <v>99285.75999999999</v>
      </c>
      <c r="O303" s="11">
        <f>M303/SUM($M$2:$M$2023)</f>
        <v/>
      </c>
      <c r="P303" s="49">
        <f>IFERROR(M303/I303,0)</f>
        <v/>
      </c>
      <c r="Q303" s="50" t="n"/>
      <c r="R303" s="8">
        <f>I303-Q303</f>
        <v/>
      </c>
      <c r="S303" s="49">
        <f>$AK303*R303</f>
        <v/>
      </c>
      <c r="U303" s="39" t="inlineStr">
        <is>
          <t>Stock SAP</t>
        </is>
      </c>
      <c r="V303" s="39" t="inlineStr">
        <is>
          <t>Medicamentos</t>
        </is>
      </c>
      <c r="W303" s="39" t="inlineStr">
        <is>
          <t>Dentro del alcance</t>
        </is>
      </c>
      <c r="X303" s="42" t="inlineStr">
        <is>
          <t>Media</t>
        </is>
      </c>
      <c r="Y303" s="39" t="inlineStr">
        <is>
          <t>Homologado – confianza Media – pendiente de validación</t>
        </is>
      </c>
      <c r="Z303" s="38" t="inlineStr">
        <is>
          <t>Dar de baja en SAP</t>
        </is>
      </c>
      <c r="AA303" s="39" t="inlineStr">
        <is>
          <t>73</t>
        </is>
      </c>
      <c r="AB303" s="39" t="inlineStr">
        <is>
          <t>DEXAMETASONA AMP</t>
        </is>
      </c>
      <c r="AC303" s="39" t="inlineStr">
        <is>
          <t>Cruce por nomenclatura SAP</t>
        </is>
      </c>
      <c r="AD303" s="39" t="inlineStr">
        <is>
          <t>Sí</t>
        </is>
      </c>
      <c r="AE303" s="39" t="inlineStr">
        <is>
          <t>1000094, 1000478</t>
        </is>
      </c>
      <c r="AF303" s="39" t="inlineStr">
        <is>
          <t>No</t>
        </is>
      </c>
      <c r="AG303" s="39" t="n"/>
      <c r="AH303" s="51" t="n"/>
      <c r="AI303" s="51" t="n"/>
      <c r="AJ303" s="51" t="n"/>
      <c r="AK303" s="52" t="n">
        <v>330.9525386854604</v>
      </c>
      <c r="AL303" s="52" t="n"/>
      <c r="AM303" s="52" t="n"/>
      <c r="AN303" s="39" t="n"/>
      <c r="AO303" s="39" t="inlineStr">
        <is>
          <t>La cantidad física del material se imputó en la fila 93 (primera fila del material). 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304">
      <c r="A304" s="5" t="inlineStr">
        <is>
          <t>1000094</t>
        </is>
      </c>
      <c r="B304" s="5" t="inlineStr">
        <is>
          <t>DEXAMETASONA INY 4MG/ML AMPOLLA</t>
        </is>
      </c>
      <c r="C304" s="5" t="inlineStr">
        <is>
          <t>ERGEG</t>
        </is>
      </c>
      <c r="D304" s="5" t="inlineStr">
        <is>
          <t>033</t>
        </is>
      </c>
      <c r="E304" s="5" t="inlineStr">
        <is>
          <t>ZMED</t>
        </is>
      </c>
      <c r="F304" s="5" t="inlineStr">
        <is>
          <t>1060</t>
        </is>
      </c>
      <c r="G304" s="5" t="inlineStr">
        <is>
          <t>6021</t>
        </is>
      </c>
      <c r="H304" s="5" t="inlineStr">
        <is>
          <t>C/U</t>
        </is>
      </c>
      <c r="I304" s="6" t="n">
        <v>300</v>
      </c>
      <c r="J304" s="6" t="n">
        <v>0</v>
      </c>
      <c r="K304" s="5" t="inlineStr">
        <is>
          <t>ARS</t>
        </is>
      </c>
      <c r="L304" s="48" t="n">
        <v>0</v>
      </c>
      <c r="M304" s="48" t="n">
        <v>99285.75999999999</v>
      </c>
      <c r="O304" s="11">
        <f>M304/SUM($M$2:$M$2023)</f>
        <v/>
      </c>
      <c r="P304" s="49">
        <f>IFERROR(M304/I304,0)</f>
        <v/>
      </c>
      <c r="Q304" s="50" t="n"/>
      <c r="R304" s="8">
        <f>I304-Q304</f>
        <v/>
      </c>
      <c r="S304" s="49">
        <f>$AK304*R304</f>
        <v/>
      </c>
      <c r="U304" s="39" t="inlineStr">
        <is>
          <t>Stock SAP</t>
        </is>
      </c>
      <c r="V304" s="39" t="inlineStr">
        <is>
          <t>Medicamentos</t>
        </is>
      </c>
      <c r="W304" s="39" t="inlineStr">
        <is>
          <t>Dentro del alcance</t>
        </is>
      </c>
      <c r="X304" s="42" t="inlineStr">
        <is>
          <t>Media</t>
        </is>
      </c>
      <c r="Y304" s="39" t="inlineStr">
        <is>
          <t>Homologado – confianza Media – pendiente de validación</t>
        </is>
      </c>
      <c r="Z304" s="38" t="inlineStr">
        <is>
          <t>Dar de baja en SAP</t>
        </is>
      </c>
      <c r="AA304" s="39" t="inlineStr">
        <is>
          <t>73</t>
        </is>
      </c>
      <c r="AB304" s="39" t="inlineStr">
        <is>
          <t>DEXAMETASONA AMP</t>
        </is>
      </c>
      <c r="AC304" s="39" t="inlineStr">
        <is>
          <t>Cruce por nomenclatura SAP</t>
        </is>
      </c>
      <c r="AD304" s="39" t="inlineStr">
        <is>
          <t>Sí</t>
        </is>
      </c>
      <c r="AE304" s="39" t="inlineStr">
        <is>
          <t>1000094, 1000478</t>
        </is>
      </c>
      <c r="AF304" s="39" t="inlineStr">
        <is>
          <t>No</t>
        </is>
      </c>
      <c r="AG304" s="39" t="n"/>
      <c r="AH304" s="51" t="n"/>
      <c r="AI304" s="51" t="n"/>
      <c r="AJ304" s="51" t="n"/>
      <c r="AK304" s="52" t="n">
        <v>330.9525386854604</v>
      </c>
      <c r="AL304" s="52" t="n"/>
      <c r="AM304" s="52" t="n"/>
      <c r="AN304" s="39" t="n"/>
      <c r="AO304" s="39" t="inlineStr">
        <is>
          <t>La cantidad física del material se imputó en la fila 93 (primera fila del material). 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305">
      <c r="A305" s="5" t="inlineStr">
        <is>
          <t>1000094</t>
        </is>
      </c>
      <c r="B305" s="5" t="inlineStr">
        <is>
          <t>DEXAMETASONA INY 4MG/ML AMPOLLA</t>
        </is>
      </c>
      <c r="C305" s="5" t="inlineStr">
        <is>
          <t>WFWF</t>
        </is>
      </c>
      <c r="D305" s="5" t="inlineStr">
        <is>
          <t>033</t>
        </is>
      </c>
      <c r="E305" s="5" t="inlineStr">
        <is>
          <t>ZMED</t>
        </is>
      </c>
      <c r="F305" s="5" t="inlineStr">
        <is>
          <t>1060</t>
        </is>
      </c>
      <c r="G305" s="5" t="inlineStr">
        <is>
          <t>6021</t>
        </is>
      </c>
      <c r="H305" s="5" t="inlineStr">
        <is>
          <t>C/U</t>
        </is>
      </c>
      <c r="I305" s="6" t="n">
        <v>300</v>
      </c>
      <c r="J305" s="6" t="n">
        <v>0</v>
      </c>
      <c r="K305" s="5" t="inlineStr">
        <is>
          <t>ARS</t>
        </is>
      </c>
      <c r="L305" s="48" t="n">
        <v>0</v>
      </c>
      <c r="M305" s="48" t="n">
        <v>99285.75999999999</v>
      </c>
      <c r="O305" s="11">
        <f>M305/SUM($M$2:$M$2023)</f>
        <v/>
      </c>
      <c r="P305" s="49">
        <f>IFERROR(M305/I305,0)</f>
        <v/>
      </c>
      <c r="Q305" s="50" t="n"/>
      <c r="R305" s="8">
        <f>I305-Q305</f>
        <v/>
      </c>
      <c r="S305" s="49">
        <f>$AK305*R305</f>
        <v/>
      </c>
      <c r="U305" s="39" t="inlineStr">
        <is>
          <t>Stock SAP</t>
        </is>
      </c>
      <c r="V305" s="39" t="inlineStr">
        <is>
          <t>Medicamentos</t>
        </is>
      </c>
      <c r="W305" s="39" t="inlineStr">
        <is>
          <t>Dentro del alcance</t>
        </is>
      </c>
      <c r="X305" s="42" t="inlineStr">
        <is>
          <t>Media</t>
        </is>
      </c>
      <c r="Y305" s="39" t="inlineStr">
        <is>
          <t>Homologado – confianza Media – pendiente de validación</t>
        </is>
      </c>
      <c r="Z305" s="38" t="inlineStr">
        <is>
          <t>Dar de baja en SAP</t>
        </is>
      </c>
      <c r="AA305" s="39" t="inlineStr">
        <is>
          <t>73</t>
        </is>
      </c>
      <c r="AB305" s="39" t="inlineStr">
        <is>
          <t>DEXAMETASONA AMP</t>
        </is>
      </c>
      <c r="AC305" s="39" t="inlineStr">
        <is>
          <t>Cruce por nomenclatura SAP</t>
        </is>
      </c>
      <c r="AD305" s="39" t="inlineStr">
        <is>
          <t>Sí</t>
        </is>
      </c>
      <c r="AE305" s="39" t="inlineStr">
        <is>
          <t>1000094, 1000478</t>
        </is>
      </c>
      <c r="AF305" s="39" t="inlineStr">
        <is>
          <t>No</t>
        </is>
      </c>
      <c r="AG305" s="39" t="n"/>
      <c r="AH305" s="51" t="n"/>
      <c r="AI305" s="51" t="n"/>
      <c r="AJ305" s="51" t="n"/>
      <c r="AK305" s="52" t="n">
        <v>330.9525386854604</v>
      </c>
      <c r="AL305" s="52" t="n"/>
      <c r="AM305" s="52" t="n"/>
      <c r="AN305" s="39" t="n"/>
      <c r="AO305" s="39" t="inlineStr">
        <is>
          <t>La cantidad física del material se imputó en la fila 93 (primera fila del material). 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306">
      <c r="A306" s="5" t="inlineStr">
        <is>
          <t>1000098</t>
        </is>
      </c>
      <c r="B306" s="5" t="inlineStr">
        <is>
          <t>MIDAZOLAN 15MG/3ML AMPOLLA INYECTABLE</t>
        </is>
      </c>
      <c r="C306" s="5" t="inlineStr">
        <is>
          <t>93083</t>
        </is>
      </c>
      <c r="D306" s="5" t="inlineStr">
        <is>
          <t>033</t>
        </is>
      </c>
      <c r="E306" s="5" t="inlineStr">
        <is>
          <t>ZMED</t>
        </is>
      </c>
      <c r="F306" s="5" t="inlineStr">
        <is>
          <t>1060</t>
        </is>
      </c>
      <c r="G306" s="5" t="inlineStr">
        <is>
          <t>6021</t>
        </is>
      </c>
      <c r="H306" s="5" t="inlineStr">
        <is>
          <t>C/U</t>
        </is>
      </c>
      <c r="I306" s="6" t="n">
        <v>300</v>
      </c>
      <c r="J306" s="6" t="n">
        <v>0</v>
      </c>
      <c r="K306" s="5" t="inlineStr">
        <is>
          <t>ARS</t>
        </is>
      </c>
      <c r="L306" s="48" t="n">
        <v>0</v>
      </c>
      <c r="M306" s="48" t="n">
        <v>156005.69</v>
      </c>
      <c r="O306" s="11">
        <f>M306/SUM($M$2:$M$2023)</f>
        <v/>
      </c>
      <c r="P306" s="49">
        <f>IFERROR(M306/I306,0)</f>
        <v/>
      </c>
      <c r="Q306" s="50" t="n">
        <v>96</v>
      </c>
      <c r="R306" s="8">
        <f>I306-Q306</f>
        <v/>
      </c>
      <c r="S306" s="49">
        <f>$AK306*R306</f>
        <v/>
      </c>
      <c r="U306" s="39" t="inlineStr">
        <is>
          <t>Stock SAP</t>
        </is>
      </c>
      <c r="V306" s="39" t="inlineStr">
        <is>
          <t>Medicamentos</t>
        </is>
      </c>
      <c r="W306" s="39" t="inlineStr">
        <is>
          <t>Dentro del alcance</t>
        </is>
      </c>
      <c r="X306" s="38" t="inlineStr">
        <is>
          <t>Baja</t>
        </is>
      </c>
      <c r="Y306" s="39" t="inlineStr">
        <is>
          <t>Homologado – confianza Baja – pendiente de validación</t>
        </is>
      </c>
      <c r="Z306" s="38" t="inlineStr">
        <is>
          <t>Dar de baja en SAP</t>
        </is>
      </c>
      <c r="AA306" s="39" t="inlineStr">
        <is>
          <t>330</t>
        </is>
      </c>
      <c r="AB306" s="39" t="inlineStr">
        <is>
          <t>MIDAZOLAM 5MG AMP</t>
        </is>
      </c>
      <c r="AC306" s="39" t="inlineStr">
        <is>
          <t>Homologación por código Avain (master M02-001)</t>
        </is>
      </c>
      <c r="AD306" s="39" t="inlineStr">
        <is>
          <t>No</t>
        </is>
      </c>
      <c r="AE306" s="39" t="n"/>
      <c r="AF306" s="39" t="inlineStr">
        <is>
          <t>Sí</t>
        </is>
      </c>
      <c r="AG306" s="39" t="inlineStr">
        <is>
          <t>M02-001</t>
        </is>
      </c>
      <c r="AH306" s="51" t="n">
        <v>1060</v>
      </c>
      <c r="AI306" s="51">
        <f>Q306</f>
        <v/>
      </c>
      <c r="AJ306" s="51">
        <f>$AH306-$AI306</f>
        <v/>
      </c>
      <c r="AK306" s="52" t="n">
        <v>520.0189716981132</v>
      </c>
      <c r="AL306" s="52">
        <f>$AJ306*$AK306</f>
        <v/>
      </c>
      <c r="AM306" s="52">
        <f>$AI306*$AK306</f>
        <v/>
      </c>
      <c r="AN306" s="39" t="n"/>
      <c r="AO306" s="39" t="inlineStr">
        <is>
          <t>Homologación: confianza base Baja + confianza SAP Alta → Baja. Aunque la homologación vincula estos registros, la presentación no coincide con el material imputado (dosis/presentación distinta (5MG vs 3ML, 15MG); similitud 0.50). Nivel degradado a Baja: verificar si corresponde otro código SAP. El material ocupa 8 filas en la hoja 1060 NQN (lote/almacén). La cantidad SAP y la física de esta vista son el total del material.</t>
        </is>
      </c>
    </row>
    <row r="307">
      <c r="A307" s="5" t="inlineStr">
        <is>
          <t>1000100</t>
        </is>
      </c>
      <c r="B307" s="5" t="inlineStr">
        <is>
          <t>FUROSEMIDA AMPOLLA DE 20 MG/2ML</t>
        </is>
      </c>
      <c r="C307" s="5" t="inlineStr">
        <is>
          <t>110033</t>
        </is>
      </c>
      <c r="D307" s="5" t="inlineStr">
        <is>
          <t>033</t>
        </is>
      </c>
      <c r="E307" s="5" t="inlineStr">
        <is>
          <t>ZMED</t>
        </is>
      </c>
      <c r="F307" s="5" t="inlineStr">
        <is>
          <t>1060</t>
        </is>
      </c>
      <c r="G307" s="5" t="inlineStr">
        <is>
          <t>6021</t>
        </is>
      </c>
      <c r="H307" s="5" t="inlineStr">
        <is>
          <t>C/U</t>
        </is>
      </c>
      <c r="I307" s="6" t="n">
        <v>300</v>
      </c>
      <c r="J307" s="6" t="n">
        <v>0</v>
      </c>
      <c r="K307" s="5" t="inlineStr">
        <is>
          <t>ARS</t>
        </is>
      </c>
      <c r="L307" s="48" t="n">
        <v>0</v>
      </c>
      <c r="M307" s="48" t="n">
        <v>67670.09</v>
      </c>
      <c r="O307" s="11">
        <f>M307/SUM($M$2:$M$2023)</f>
        <v/>
      </c>
      <c r="P307" s="49">
        <f>IFERROR(M307/I307,0)</f>
        <v/>
      </c>
      <c r="Q307" s="50" t="n"/>
      <c r="R307" s="8">
        <f>I307-Q307</f>
        <v/>
      </c>
      <c r="S307" s="49">
        <f>$AK307*R307</f>
        <v/>
      </c>
      <c r="U307" s="39" t="inlineStr">
        <is>
          <t>Stock SAP</t>
        </is>
      </c>
      <c r="V307" s="39" t="inlineStr">
        <is>
          <t>Medicamentos</t>
        </is>
      </c>
      <c r="W307" s="39" t="inlineStr">
        <is>
          <t>Dentro del alcance</t>
        </is>
      </c>
      <c r="X307" s="42" t="inlineStr">
        <is>
          <t>Media</t>
        </is>
      </c>
      <c r="Y307" s="39" t="inlineStr">
        <is>
          <t>Homologado – confianza Media – pendiente de validación</t>
        </is>
      </c>
      <c r="Z307" s="38" t="inlineStr">
        <is>
          <t>Dar de baja en SAP</t>
        </is>
      </c>
      <c r="AA307" s="39" t="inlineStr">
        <is>
          <t>116</t>
        </is>
      </c>
      <c r="AB307" s="39" t="inlineStr">
        <is>
          <t>FUROSEMIDA AMP</t>
        </is>
      </c>
      <c r="AC307" s="39" t="inlineStr">
        <is>
          <t>Homologación por código Avain (master M12-001)</t>
        </is>
      </c>
      <c r="AD307" s="39" t="inlineStr">
        <is>
          <t>No</t>
        </is>
      </c>
      <c r="AE307" s="39" t="n"/>
      <c r="AF307" s="39" t="inlineStr">
        <is>
          <t>Sí</t>
        </is>
      </c>
      <c r="AG307" s="39" t="inlineStr">
        <is>
          <t>M12-001</t>
        </is>
      </c>
      <c r="AH307" s="51" t="n"/>
      <c r="AI307" s="51" t="n"/>
      <c r="AJ307" s="51" t="n"/>
      <c r="AK307" s="52" t="n">
        <v>225.5669633027522</v>
      </c>
      <c r="AL307" s="52" t="n"/>
      <c r="AM307" s="52" t="n"/>
      <c r="AN307" s="39" t="n"/>
      <c r="AO307" s="39" t="inlineStr">
        <is>
          <t>La cantidad física del material se imputó en la fila 224 (primera fila del material). Homologación: confianza base Media + confianza SAP Alta → Media. El material ocupa 21 filas en la hoja 1060 NQN (lote/almacén). La cantidad SAP y la física de esta vista son el total del material.</t>
        </is>
      </c>
    </row>
    <row r="308">
      <c r="A308" s="5" t="inlineStr">
        <is>
          <t>1000100</t>
        </is>
      </c>
      <c r="B308" s="5" t="inlineStr">
        <is>
          <t>FUROSEMIDA AMPOLLA DE 20 MG/2ML</t>
        </is>
      </c>
      <c r="C308" s="5" t="inlineStr">
        <is>
          <t>19517</t>
        </is>
      </c>
      <c r="D308" s="5" t="inlineStr">
        <is>
          <t>033</t>
        </is>
      </c>
      <c r="E308" s="5" t="inlineStr">
        <is>
          <t>ZMED</t>
        </is>
      </c>
      <c r="F308" s="5" t="inlineStr">
        <is>
          <t>1060</t>
        </is>
      </c>
      <c r="G308" s="5" t="inlineStr">
        <is>
          <t>6021</t>
        </is>
      </c>
      <c r="H308" s="5" t="inlineStr">
        <is>
          <t>C/U</t>
        </is>
      </c>
      <c r="I308" s="6" t="n">
        <v>300</v>
      </c>
      <c r="J308" s="6" t="n">
        <v>0</v>
      </c>
      <c r="K308" s="5" t="inlineStr">
        <is>
          <t>ARS</t>
        </is>
      </c>
      <c r="L308" s="48" t="n">
        <v>0</v>
      </c>
      <c r="M308" s="48" t="n">
        <v>67670.09</v>
      </c>
      <c r="O308" s="11">
        <f>M308/SUM($M$2:$M$2023)</f>
        <v/>
      </c>
      <c r="P308" s="49">
        <f>IFERROR(M308/I308,0)</f>
        <v/>
      </c>
      <c r="Q308" s="50" t="n"/>
      <c r="R308" s="8">
        <f>I308-Q308</f>
        <v/>
      </c>
      <c r="S308" s="49">
        <f>$AK308*R308</f>
        <v/>
      </c>
      <c r="U308" s="39" t="inlineStr">
        <is>
          <t>Stock SAP</t>
        </is>
      </c>
      <c r="V308" s="39" t="inlineStr">
        <is>
          <t>Medicamentos</t>
        </is>
      </c>
      <c r="W308" s="39" t="inlineStr">
        <is>
          <t>Dentro del alcance</t>
        </is>
      </c>
      <c r="X308" s="42" t="inlineStr">
        <is>
          <t>Media</t>
        </is>
      </c>
      <c r="Y308" s="39" t="inlineStr">
        <is>
          <t>Homologado – confianza Media – pendiente de validación</t>
        </is>
      </c>
      <c r="Z308" s="38" t="inlineStr">
        <is>
          <t>Dar de baja en SAP</t>
        </is>
      </c>
      <c r="AA308" s="39" t="inlineStr">
        <is>
          <t>116</t>
        </is>
      </c>
      <c r="AB308" s="39" t="inlineStr">
        <is>
          <t>FUROSEMIDA AMP</t>
        </is>
      </c>
      <c r="AC308" s="39" t="inlineStr">
        <is>
          <t>Homologación por código Avain (master M12-001)</t>
        </is>
      </c>
      <c r="AD308" s="39" t="inlineStr">
        <is>
          <t>No</t>
        </is>
      </c>
      <c r="AE308" s="39" t="n"/>
      <c r="AF308" s="39" t="inlineStr">
        <is>
          <t>Sí</t>
        </is>
      </c>
      <c r="AG308" s="39" t="inlineStr">
        <is>
          <t>M12-001</t>
        </is>
      </c>
      <c r="AH308" s="51" t="n"/>
      <c r="AI308" s="51" t="n"/>
      <c r="AJ308" s="51" t="n"/>
      <c r="AK308" s="52" t="n">
        <v>225.5669633027522</v>
      </c>
      <c r="AL308" s="52" t="n"/>
      <c r="AM308" s="52" t="n"/>
      <c r="AN308" s="39" t="n"/>
      <c r="AO308" s="39" t="inlineStr">
        <is>
          <t>La cantidad física del material se imputó en la fila 224 (primera fila del material). Homologación: confianza base Media + confianza SAP Alta → Media. El material ocupa 21 filas en la hoja 1060 NQN (lote/almacén). La cantidad SAP y la física de esta vista son el total del material.</t>
        </is>
      </c>
    </row>
    <row r="309">
      <c r="A309" s="5" t="inlineStr">
        <is>
          <t>1000100</t>
        </is>
      </c>
      <c r="B309" s="5" t="inlineStr">
        <is>
          <t>FUROSEMIDA AMPOLLA DE 20 MG/2ML</t>
        </is>
      </c>
      <c r="C309" s="5" t="inlineStr">
        <is>
          <t>30002</t>
        </is>
      </c>
      <c r="D309" s="5" t="inlineStr">
        <is>
          <t>033</t>
        </is>
      </c>
      <c r="E309" s="5" t="inlineStr">
        <is>
          <t>ZMED</t>
        </is>
      </c>
      <c r="F309" s="5" t="inlineStr">
        <is>
          <t>1060</t>
        </is>
      </c>
      <c r="G309" s="5" t="inlineStr">
        <is>
          <t>6021</t>
        </is>
      </c>
      <c r="H309" s="5" t="inlineStr">
        <is>
          <t>C/U</t>
        </is>
      </c>
      <c r="I309" s="6" t="n">
        <v>300</v>
      </c>
      <c r="J309" s="6" t="n">
        <v>0</v>
      </c>
      <c r="K309" s="5" t="inlineStr">
        <is>
          <t>ARS</t>
        </is>
      </c>
      <c r="L309" s="48" t="n">
        <v>0</v>
      </c>
      <c r="M309" s="48" t="n">
        <v>67670.09</v>
      </c>
      <c r="O309" s="11">
        <f>M309/SUM($M$2:$M$2023)</f>
        <v/>
      </c>
      <c r="P309" s="49">
        <f>IFERROR(M309/I309,0)</f>
        <v/>
      </c>
      <c r="Q309" s="50" t="n"/>
      <c r="R309" s="8">
        <f>I309-Q309</f>
        <v/>
      </c>
      <c r="S309" s="49">
        <f>$AK309*R309</f>
        <v/>
      </c>
      <c r="U309" s="39" t="inlineStr">
        <is>
          <t>Stock SAP</t>
        </is>
      </c>
      <c r="V309" s="39" t="inlineStr">
        <is>
          <t>Medicamentos</t>
        </is>
      </c>
      <c r="W309" s="39" t="inlineStr">
        <is>
          <t>Dentro del alcance</t>
        </is>
      </c>
      <c r="X309" s="42" t="inlineStr">
        <is>
          <t>Media</t>
        </is>
      </c>
      <c r="Y309" s="39" t="inlineStr">
        <is>
          <t>Homologado – confianza Media – pendiente de validación</t>
        </is>
      </c>
      <c r="Z309" s="38" t="inlineStr">
        <is>
          <t>Dar de baja en SAP</t>
        </is>
      </c>
      <c r="AA309" s="39" t="inlineStr">
        <is>
          <t>116</t>
        </is>
      </c>
      <c r="AB309" s="39" t="inlineStr">
        <is>
          <t>FUROSEMIDA AMP</t>
        </is>
      </c>
      <c r="AC309" s="39" t="inlineStr">
        <is>
          <t>Homologación por código Avain (master M12-001)</t>
        </is>
      </c>
      <c r="AD309" s="39" t="inlineStr">
        <is>
          <t>No</t>
        </is>
      </c>
      <c r="AE309" s="39" t="n"/>
      <c r="AF309" s="39" t="inlineStr">
        <is>
          <t>Sí</t>
        </is>
      </c>
      <c r="AG309" s="39" t="inlineStr">
        <is>
          <t>M12-001</t>
        </is>
      </c>
      <c r="AH309" s="51" t="n"/>
      <c r="AI309" s="51" t="n"/>
      <c r="AJ309" s="51" t="n"/>
      <c r="AK309" s="52" t="n">
        <v>225.5669633027522</v>
      </c>
      <c r="AL309" s="52" t="n"/>
      <c r="AM309" s="52" t="n"/>
      <c r="AN309" s="39" t="n"/>
      <c r="AO309" s="39" t="inlineStr">
        <is>
          <t>La cantidad física del material se imputó en la fila 224 (primera fila del material). Homologación: confianza base Media + confianza SAP Alta → Media. El material ocupa 21 filas en la hoja 1060 NQN (lote/almacén). La cantidad SAP y la física de esta vista son el total del material.</t>
        </is>
      </c>
    </row>
    <row r="310">
      <c r="A310" s="5" t="inlineStr">
        <is>
          <t>1000103</t>
        </is>
      </c>
      <c r="B310" s="5" t="inlineStr">
        <is>
          <t>FENITOINA 100MG /2ML AMPOLLA</t>
        </is>
      </c>
      <c r="C310" s="5" t="inlineStr">
        <is>
          <t>20008</t>
        </is>
      </c>
      <c r="D310" s="5" t="inlineStr">
        <is>
          <t>033</t>
        </is>
      </c>
      <c r="E310" s="5" t="inlineStr">
        <is>
          <t>ZMED</t>
        </is>
      </c>
      <c r="F310" s="5" t="inlineStr">
        <is>
          <t>1060</t>
        </is>
      </c>
      <c r="G310" s="5" t="inlineStr">
        <is>
          <t>6021</t>
        </is>
      </c>
      <c r="H310" s="5" t="inlineStr">
        <is>
          <t>C/U</t>
        </is>
      </c>
      <c r="I310" s="6" t="n">
        <v>300</v>
      </c>
      <c r="J310" s="6" t="n">
        <v>0</v>
      </c>
      <c r="K310" s="5" t="inlineStr">
        <is>
          <t>ARS</t>
        </is>
      </c>
      <c r="L310" s="48" t="n">
        <v>0</v>
      </c>
      <c r="M310" s="48" t="n">
        <v>60387.54</v>
      </c>
      <c r="O310" s="11">
        <f>M310/SUM($M$2:$M$2023)</f>
        <v/>
      </c>
      <c r="P310" s="49">
        <f>IFERROR(M310/I310,0)</f>
        <v/>
      </c>
      <c r="Q310" s="50" t="n">
        <v>92</v>
      </c>
      <c r="R310" s="8">
        <f>I310-Q310</f>
        <v/>
      </c>
      <c r="S310" s="49">
        <f>$AK310*R310</f>
        <v/>
      </c>
      <c r="U310" s="39" t="inlineStr">
        <is>
          <t>Stock SAP</t>
        </is>
      </c>
      <c r="V310" s="39" t="inlineStr">
        <is>
          <t>Medicamentos</t>
        </is>
      </c>
      <c r="W310" s="39" t="inlineStr">
        <is>
          <t>Dentro del alcance</t>
        </is>
      </c>
      <c r="X310" s="42" t="inlineStr">
        <is>
          <t>Media</t>
        </is>
      </c>
      <c r="Y310" s="39" t="inlineStr">
        <is>
          <t>Homologado – confianza Media – pendiente de validación</t>
        </is>
      </c>
      <c r="Z310" s="38" t="inlineStr">
        <is>
          <t>Dar de baja en SAP</t>
        </is>
      </c>
      <c r="AA310" s="39" t="inlineStr">
        <is>
          <t>249</t>
        </is>
      </c>
      <c r="AB310" s="39" t="inlineStr">
        <is>
          <t>FENITOINA AMP</t>
        </is>
      </c>
      <c r="AC310" s="39" t="inlineStr">
        <is>
          <t>Homologación por código Avain (master M09-002)</t>
        </is>
      </c>
      <c r="AD310" s="39" t="inlineStr">
        <is>
          <t>No</t>
        </is>
      </c>
      <c r="AE310" s="39" t="n"/>
      <c r="AF310" s="39" t="inlineStr">
        <is>
          <t>Sí</t>
        </is>
      </c>
      <c r="AG310" s="39" t="inlineStr">
        <is>
          <t>M09-002</t>
        </is>
      </c>
      <c r="AH310" s="51" t="n">
        <v>2241</v>
      </c>
      <c r="AI310" s="51">
        <f>Q310</f>
        <v/>
      </c>
      <c r="AJ310" s="51">
        <f>$AH310-$AI310</f>
        <v/>
      </c>
      <c r="AK310" s="52" t="n">
        <v>201.2917983043284</v>
      </c>
      <c r="AL310" s="52">
        <f>$AJ310*$AK310</f>
        <v/>
      </c>
      <c r="AM310" s="52">
        <f>$AI310*$AK310</f>
        <v/>
      </c>
      <c r="AN310" s="39" t="n"/>
      <c r="AO310" s="39" t="inlineStr">
        <is>
          <t>Homologación: confianza base Media + confianza SAP Alta → Media. El material ocupa 17 filas en la hoja 1060 NQN (lote/almacén). La cantidad SAP y la física de esta vista son el total del material.</t>
        </is>
      </c>
    </row>
    <row r="311">
      <c r="A311" s="5" t="inlineStr">
        <is>
          <t>1000103</t>
        </is>
      </c>
      <c r="B311" s="5" t="inlineStr">
        <is>
          <t>FENITOINA 100MG /2ML AMPOLLA</t>
        </is>
      </c>
      <c r="C311" s="5" t="inlineStr">
        <is>
          <t>6302</t>
        </is>
      </c>
      <c r="D311" s="5" t="inlineStr">
        <is>
          <t>033</t>
        </is>
      </c>
      <c r="E311" s="5" t="inlineStr">
        <is>
          <t>ZMED</t>
        </is>
      </c>
      <c r="F311" s="5" t="inlineStr">
        <is>
          <t>1060</t>
        </is>
      </c>
      <c r="G311" s="5" t="inlineStr">
        <is>
          <t>6021</t>
        </is>
      </c>
      <c r="H311" s="5" t="inlineStr">
        <is>
          <t>C/U</t>
        </is>
      </c>
      <c r="I311" s="6" t="n">
        <v>300</v>
      </c>
      <c r="J311" s="6" t="n">
        <v>0</v>
      </c>
      <c r="K311" s="5" t="inlineStr">
        <is>
          <t>ARS</t>
        </is>
      </c>
      <c r="L311" s="48" t="n">
        <v>0</v>
      </c>
      <c r="M311" s="48" t="n">
        <v>60387.54</v>
      </c>
      <c r="O311" s="11">
        <f>M311/SUM($M$2:$M$2023)</f>
        <v/>
      </c>
      <c r="P311" s="49">
        <f>IFERROR(M311/I311,0)</f>
        <v/>
      </c>
      <c r="Q311" s="50" t="n"/>
      <c r="R311" s="8">
        <f>I311-Q311</f>
        <v/>
      </c>
      <c r="S311" s="49">
        <f>$AK311*R311</f>
        <v/>
      </c>
      <c r="U311" s="39" t="inlineStr">
        <is>
          <t>Stock SAP</t>
        </is>
      </c>
      <c r="V311" s="39" t="inlineStr">
        <is>
          <t>Medicamentos</t>
        </is>
      </c>
      <c r="W311" s="39" t="inlineStr">
        <is>
          <t>Dentro del alcance</t>
        </is>
      </c>
      <c r="X311" s="42" t="inlineStr">
        <is>
          <t>Media</t>
        </is>
      </c>
      <c r="Y311" s="39" t="inlineStr">
        <is>
          <t>Homologado – confianza Media – pendiente de validación</t>
        </is>
      </c>
      <c r="Z311" s="38" t="inlineStr">
        <is>
          <t>Dar de baja en SAP</t>
        </is>
      </c>
      <c r="AA311" s="39" t="inlineStr">
        <is>
          <t>249</t>
        </is>
      </c>
      <c r="AB311" s="39" t="inlineStr">
        <is>
          <t>FENITOINA AMP</t>
        </is>
      </c>
      <c r="AC311" s="39" t="inlineStr">
        <is>
          <t>Homologación por código Avain (master M09-002)</t>
        </is>
      </c>
      <c r="AD311" s="39" t="inlineStr">
        <is>
          <t>No</t>
        </is>
      </c>
      <c r="AE311" s="39" t="n"/>
      <c r="AF311" s="39" t="inlineStr">
        <is>
          <t>Sí</t>
        </is>
      </c>
      <c r="AG311" s="39" t="inlineStr">
        <is>
          <t>M09-002</t>
        </is>
      </c>
      <c r="AH311" s="51" t="n"/>
      <c r="AI311" s="51" t="n"/>
      <c r="AJ311" s="51" t="n"/>
      <c r="AK311" s="52" t="n">
        <v>201.2917983043284</v>
      </c>
      <c r="AL311" s="52" t="n"/>
      <c r="AM311" s="52" t="n"/>
      <c r="AN311" s="39" t="n"/>
      <c r="AO311" s="39" t="inlineStr">
        <is>
          <t>La cantidad física del material se imputó en la fila 310 (primera fila del material). Homologación: confianza base Media + confianza SAP Alta → Media. El material ocupa 17 filas en la hoja 1060 NQN (lote/almacén). La cantidad SAP y la física de esta vista son el total del material.</t>
        </is>
      </c>
    </row>
    <row r="312">
      <c r="A312" s="5" t="inlineStr">
        <is>
          <t>1000104</t>
        </is>
      </c>
      <c r="B312" s="5" t="inlineStr">
        <is>
          <t>NALBUFINA 10MG/1ML AMPOLLA</t>
        </is>
      </c>
      <c r="C312" s="5" t="inlineStr">
        <is>
          <t>30066</t>
        </is>
      </c>
      <c r="D312" s="5" t="inlineStr">
        <is>
          <t>033</t>
        </is>
      </c>
      <c r="E312" s="5" t="inlineStr">
        <is>
          <t>ZMED</t>
        </is>
      </c>
      <c r="F312" s="5" t="inlineStr">
        <is>
          <t>1060</t>
        </is>
      </c>
      <c r="G312" s="5" t="inlineStr">
        <is>
          <t>6021</t>
        </is>
      </c>
      <c r="H312" s="5" t="inlineStr">
        <is>
          <t>C/U</t>
        </is>
      </c>
      <c r="I312" s="6" t="n">
        <v>300</v>
      </c>
      <c r="J312" s="6" t="n">
        <v>0</v>
      </c>
      <c r="K312" s="5" t="inlineStr">
        <is>
          <t>ARS</t>
        </is>
      </c>
      <c r="L312" s="48" t="n">
        <v>0</v>
      </c>
      <c r="M312" s="48" t="n">
        <v>107555.84</v>
      </c>
      <c r="O312" s="11">
        <f>M312/SUM($M$2:$M$2023)</f>
        <v/>
      </c>
      <c r="P312" s="49">
        <f>IFERROR(M312/I312,0)</f>
        <v/>
      </c>
      <c r="Q312" s="50" t="n">
        <v>0</v>
      </c>
      <c r="R312" s="8">
        <f>I312-Q312</f>
        <v/>
      </c>
      <c r="S312" s="49">
        <f>$AK312*R312</f>
        <v/>
      </c>
      <c r="U312" s="39" t="inlineStr">
        <is>
          <t>Stock SAP</t>
        </is>
      </c>
      <c r="V312" s="39" t="inlineStr">
        <is>
          <t>Medicamentos</t>
        </is>
      </c>
      <c r="W312" s="39" t="inlineStr">
        <is>
          <t>Dentro del alcance</t>
        </is>
      </c>
      <c r="X312" s="42" t="inlineStr">
        <is>
          <t>Media</t>
        </is>
      </c>
      <c r="Y312" s="39" t="inlineStr">
        <is>
          <t>Homologado – confianza Media – pendiente de validación</t>
        </is>
      </c>
      <c r="Z312" s="38" t="inlineStr">
        <is>
          <t>Dar de baja en SAP</t>
        </is>
      </c>
      <c r="AA312" s="39" t="inlineStr">
        <is>
          <t>272</t>
        </is>
      </c>
      <c r="AB312" s="39" t="inlineStr">
        <is>
          <t>NALBUFINA AMP</t>
        </is>
      </c>
      <c r="AC312" s="39" t="inlineStr">
        <is>
          <t>Homologación por código Avain (master M02-004)</t>
        </is>
      </c>
      <c r="AD312" s="39" t="inlineStr">
        <is>
          <t>No</t>
        </is>
      </c>
      <c r="AE312" s="39" t="n"/>
      <c r="AF312" s="39" t="inlineStr">
        <is>
          <t>Sí</t>
        </is>
      </c>
      <c r="AG312" s="39" t="inlineStr">
        <is>
          <t>M02-004</t>
        </is>
      </c>
      <c r="AH312" s="51" t="n">
        <v>1375</v>
      </c>
      <c r="AI312" s="51">
        <f>Q312</f>
        <v/>
      </c>
      <c r="AJ312" s="51">
        <f>$AH312-$AI312</f>
        <v/>
      </c>
      <c r="AK312" s="52" t="n">
        <v>358.5194763636364</v>
      </c>
      <c r="AL312" s="52">
        <f>$AJ312*$AK312</f>
        <v/>
      </c>
      <c r="AM312" s="52">
        <f>$AI312*$AK312</f>
        <v/>
      </c>
      <c r="AN312" s="39" t="n"/>
      <c r="AO312" s="39" t="inlineStr">
        <is>
          <t>Homologación: confianza base Media + confianza SAP Alta → Media. El material ocupa 11 filas en la hoja 1060 NQN (lote/almacén). La cantidad SAP y la física de esta vista son el total del material.</t>
        </is>
      </c>
    </row>
    <row r="313">
      <c r="A313" s="5" t="inlineStr">
        <is>
          <t>1000104</t>
        </is>
      </c>
      <c r="B313" s="5" t="inlineStr">
        <is>
          <t>NALBUFINA 10MG/1ML AMPOLLA</t>
        </is>
      </c>
      <c r="C313" s="5" t="inlineStr">
        <is>
          <t>40622</t>
        </is>
      </c>
      <c r="D313" s="5" t="inlineStr">
        <is>
          <t>033</t>
        </is>
      </c>
      <c r="E313" s="5" t="inlineStr">
        <is>
          <t>ZMED</t>
        </is>
      </c>
      <c r="F313" s="5" t="inlineStr">
        <is>
          <t>1060</t>
        </is>
      </c>
      <c r="G313" s="5" t="inlineStr">
        <is>
          <t>6021</t>
        </is>
      </c>
      <c r="H313" s="5" t="inlineStr">
        <is>
          <t>C/U</t>
        </is>
      </c>
      <c r="I313" s="6" t="n">
        <v>300</v>
      </c>
      <c r="J313" s="6" t="n">
        <v>0</v>
      </c>
      <c r="K313" s="5" t="inlineStr">
        <is>
          <t>ARS</t>
        </is>
      </c>
      <c r="L313" s="48" t="n">
        <v>0</v>
      </c>
      <c r="M313" s="48" t="n">
        <v>107555.84</v>
      </c>
      <c r="O313" s="11">
        <f>M313/SUM($M$2:$M$2023)</f>
        <v/>
      </c>
      <c r="P313" s="49">
        <f>IFERROR(M313/I313,0)</f>
        <v/>
      </c>
      <c r="Q313" s="50" t="n"/>
      <c r="R313" s="8">
        <f>I313-Q313</f>
        <v/>
      </c>
      <c r="S313" s="49">
        <f>$AK313*R313</f>
        <v/>
      </c>
      <c r="U313" s="39" t="inlineStr">
        <is>
          <t>Stock SAP</t>
        </is>
      </c>
      <c r="V313" s="39" t="inlineStr">
        <is>
          <t>Medicamentos</t>
        </is>
      </c>
      <c r="W313" s="39" t="inlineStr">
        <is>
          <t>Dentro del alcance</t>
        </is>
      </c>
      <c r="X313" s="42" t="inlineStr">
        <is>
          <t>Media</t>
        </is>
      </c>
      <c r="Y313" s="39" t="inlineStr">
        <is>
          <t>Homologado – confianza Media – pendiente de validación</t>
        </is>
      </c>
      <c r="Z313" s="38" t="inlineStr">
        <is>
          <t>Dar de baja en SAP</t>
        </is>
      </c>
      <c r="AA313" s="39" t="inlineStr">
        <is>
          <t>272</t>
        </is>
      </c>
      <c r="AB313" s="39" t="inlineStr">
        <is>
          <t>NALBUFINA AMP</t>
        </is>
      </c>
      <c r="AC313" s="39" t="inlineStr">
        <is>
          <t>Homologación por código Avain (master M02-004)</t>
        </is>
      </c>
      <c r="AD313" s="39" t="inlineStr">
        <is>
          <t>No</t>
        </is>
      </c>
      <c r="AE313" s="39" t="n"/>
      <c r="AF313" s="39" t="inlineStr">
        <is>
          <t>Sí</t>
        </is>
      </c>
      <c r="AG313" s="39" t="inlineStr">
        <is>
          <t>M02-004</t>
        </is>
      </c>
      <c r="AH313" s="51" t="n"/>
      <c r="AI313" s="51" t="n"/>
      <c r="AJ313" s="51" t="n"/>
      <c r="AK313" s="52" t="n">
        <v>358.5194763636364</v>
      </c>
      <c r="AL313" s="52" t="n"/>
      <c r="AM313" s="52" t="n"/>
      <c r="AN313" s="39" t="n"/>
      <c r="AO313" s="39" t="inlineStr">
        <is>
          <t>La cantidad física del material se imputó en la fila 312 (primera fila del material). Homologación: confianza base Media + confianza SAP Alta → Media. El material ocupa 11 filas en la hoja 1060 NQN (lote/almacén). La cantidad SAP y la física de esta vista son el total del material.</t>
        </is>
      </c>
    </row>
    <row r="314">
      <c r="A314" s="5" t="inlineStr">
        <is>
          <t>1000105</t>
        </is>
      </c>
      <c r="B314" s="5" t="inlineStr">
        <is>
          <t>METOCLOPRAMIDA 10MG/2ML AMPOLLA</t>
        </is>
      </c>
      <c r="C314" s="5" t="inlineStr">
        <is>
          <t>03811</t>
        </is>
      </c>
      <c r="D314" s="5" t="inlineStr">
        <is>
          <t>033</t>
        </is>
      </c>
      <c r="E314" s="5" t="inlineStr">
        <is>
          <t>ZMED</t>
        </is>
      </c>
      <c r="F314" s="5" t="inlineStr">
        <is>
          <t>1060</t>
        </is>
      </c>
      <c r="G314" s="5" t="inlineStr">
        <is>
          <t>6021</t>
        </is>
      </c>
      <c r="H314" s="5" t="inlineStr">
        <is>
          <t>C/U</t>
        </is>
      </c>
      <c r="I314" s="6" t="n">
        <v>300</v>
      </c>
      <c r="J314" s="6" t="n">
        <v>0</v>
      </c>
      <c r="K314" s="5" t="inlineStr">
        <is>
          <t>ARS</t>
        </is>
      </c>
      <c r="L314" s="48" t="n">
        <v>0</v>
      </c>
      <c r="M314" s="48" t="n">
        <v>78036.77</v>
      </c>
      <c r="O314" s="11">
        <f>M314/SUM($M$2:$M$2023)</f>
        <v/>
      </c>
      <c r="P314" s="49">
        <f>IFERROR(M314/I314,0)</f>
        <v/>
      </c>
      <c r="Q314" s="50" t="n"/>
      <c r="R314" s="8">
        <f>I314-Q314</f>
        <v/>
      </c>
      <c r="S314" s="49">
        <f>$AK314*R314</f>
        <v/>
      </c>
      <c r="U314" s="39" t="inlineStr">
        <is>
          <t>Stock SAP</t>
        </is>
      </c>
      <c r="V314" s="39" t="inlineStr">
        <is>
          <t>Medicamentos</t>
        </is>
      </c>
      <c r="W314" s="39" t="inlineStr">
        <is>
          <t>Dentro del alcance</t>
        </is>
      </c>
      <c r="X314" s="42" t="inlineStr">
        <is>
          <t>Media</t>
        </is>
      </c>
      <c r="Y314" s="39" t="inlineStr">
        <is>
          <t>Homologado – confianza Media – pendiente de validación</t>
        </is>
      </c>
      <c r="Z314" s="38" t="inlineStr">
        <is>
          <t>Dar de baja en SAP</t>
        </is>
      </c>
      <c r="AA314" s="39" t="inlineStr">
        <is>
          <t>160</t>
        </is>
      </c>
      <c r="AB314" s="39" t="inlineStr">
        <is>
          <t>METOCLOPRAMIDA AMP</t>
        </is>
      </c>
      <c r="AC314" s="39" t="inlineStr">
        <is>
          <t>Cruce por nomenclatura SAP</t>
        </is>
      </c>
      <c r="AD314" s="39" t="inlineStr">
        <is>
          <t>No</t>
        </is>
      </c>
      <c r="AE314" s="39" t="n"/>
      <c r="AF314" s="39" t="inlineStr">
        <is>
          <t>Sí</t>
        </is>
      </c>
      <c r="AG314" s="39" t="n"/>
      <c r="AH314" s="51" t="n"/>
      <c r="AI314" s="51" t="n"/>
      <c r="AJ314" s="51" t="n"/>
      <c r="AK314" s="52" t="n">
        <v>260.1225857142858</v>
      </c>
      <c r="AL314" s="52" t="n"/>
      <c r="AM314" s="52" t="n"/>
      <c r="AN314" s="39" t="n"/>
      <c r="AO314"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315">
      <c r="A315" s="5" t="inlineStr">
        <is>
          <t>1000105</t>
        </is>
      </c>
      <c r="B315" s="5" t="inlineStr">
        <is>
          <t>METOCLOPRAMIDA 10MG/2ML AMPOLLA</t>
        </is>
      </c>
      <c r="C315" s="5" t="inlineStr">
        <is>
          <t>15653</t>
        </is>
      </c>
      <c r="D315" s="5" t="inlineStr">
        <is>
          <t>033</t>
        </is>
      </c>
      <c r="E315" s="5" t="inlineStr">
        <is>
          <t>ZMED</t>
        </is>
      </c>
      <c r="F315" s="5" t="inlineStr">
        <is>
          <t>1060</t>
        </is>
      </c>
      <c r="G315" s="5" t="inlineStr">
        <is>
          <t>6021</t>
        </is>
      </c>
      <c r="H315" s="5" t="inlineStr">
        <is>
          <t>C/U</t>
        </is>
      </c>
      <c r="I315" s="6" t="n">
        <v>300</v>
      </c>
      <c r="J315" s="6" t="n">
        <v>0</v>
      </c>
      <c r="K315" s="5" t="inlineStr">
        <is>
          <t>ARS</t>
        </is>
      </c>
      <c r="L315" s="48" t="n">
        <v>0</v>
      </c>
      <c r="M315" s="48" t="n">
        <v>78036.77</v>
      </c>
      <c r="O315" s="11">
        <f>M315/SUM($M$2:$M$2023)</f>
        <v/>
      </c>
      <c r="P315" s="49">
        <f>IFERROR(M315/I315,0)</f>
        <v/>
      </c>
      <c r="Q315" s="50" t="n"/>
      <c r="R315" s="8">
        <f>I315-Q315</f>
        <v/>
      </c>
      <c r="S315" s="49">
        <f>$AK315*R315</f>
        <v/>
      </c>
      <c r="U315" s="39" t="inlineStr">
        <is>
          <t>Stock SAP</t>
        </is>
      </c>
      <c r="V315" s="39" t="inlineStr">
        <is>
          <t>Medicamentos</t>
        </is>
      </c>
      <c r="W315" s="39" t="inlineStr">
        <is>
          <t>Dentro del alcance</t>
        </is>
      </c>
      <c r="X315" s="42" t="inlineStr">
        <is>
          <t>Media</t>
        </is>
      </c>
      <c r="Y315" s="39" t="inlineStr">
        <is>
          <t>Homologado – confianza Media – pendiente de validación</t>
        </is>
      </c>
      <c r="Z315" s="38" t="inlineStr">
        <is>
          <t>Dar de baja en SAP</t>
        </is>
      </c>
      <c r="AA315" s="39" t="inlineStr">
        <is>
          <t>160</t>
        </is>
      </c>
      <c r="AB315" s="39" t="inlineStr">
        <is>
          <t>METOCLOPRAMIDA AMP</t>
        </is>
      </c>
      <c r="AC315" s="39" t="inlineStr">
        <is>
          <t>Cruce por nomenclatura SAP</t>
        </is>
      </c>
      <c r="AD315" s="39" t="inlineStr">
        <is>
          <t>No</t>
        </is>
      </c>
      <c r="AE315" s="39" t="n"/>
      <c r="AF315" s="39" t="inlineStr">
        <is>
          <t>Sí</t>
        </is>
      </c>
      <c r="AG315" s="39" t="n"/>
      <c r="AH315" s="51" t="n"/>
      <c r="AI315" s="51" t="n"/>
      <c r="AJ315" s="51" t="n"/>
      <c r="AK315" s="52" t="n">
        <v>260.1225857142858</v>
      </c>
      <c r="AL315" s="52" t="n"/>
      <c r="AM315" s="52" t="n"/>
      <c r="AN315" s="39" t="n"/>
      <c r="AO315"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316">
      <c r="A316" s="5" t="inlineStr">
        <is>
          <t>1000105</t>
        </is>
      </c>
      <c r="B316" s="5" t="inlineStr">
        <is>
          <t>METOCLOPRAMIDA 10MG/2ML AMPOLLA</t>
        </is>
      </c>
      <c r="C316" s="5" t="inlineStr">
        <is>
          <t>30816</t>
        </is>
      </c>
      <c r="D316" s="5" t="inlineStr">
        <is>
          <t>033</t>
        </is>
      </c>
      <c r="E316" s="5" t="inlineStr">
        <is>
          <t>ZMED</t>
        </is>
      </c>
      <c r="F316" s="5" t="inlineStr">
        <is>
          <t>1060</t>
        </is>
      </c>
      <c r="G316" s="5" t="inlineStr">
        <is>
          <t>6021</t>
        </is>
      </c>
      <c r="H316" s="5" t="inlineStr">
        <is>
          <t>C/U</t>
        </is>
      </c>
      <c r="I316" s="6" t="n">
        <v>300</v>
      </c>
      <c r="J316" s="6" t="n">
        <v>0</v>
      </c>
      <c r="K316" s="5" t="inlineStr">
        <is>
          <t>ARS</t>
        </is>
      </c>
      <c r="L316" s="48" t="n">
        <v>0</v>
      </c>
      <c r="M316" s="48" t="n">
        <v>78036.77</v>
      </c>
      <c r="O316" s="11">
        <f>M316/SUM($M$2:$M$2023)</f>
        <v/>
      </c>
      <c r="P316" s="49">
        <f>IFERROR(M316/I316,0)</f>
        <v/>
      </c>
      <c r="Q316" s="50" t="n"/>
      <c r="R316" s="8">
        <f>I316-Q316</f>
        <v/>
      </c>
      <c r="S316" s="49">
        <f>$AK316*R316</f>
        <v/>
      </c>
      <c r="U316" s="39" t="inlineStr">
        <is>
          <t>Stock SAP</t>
        </is>
      </c>
      <c r="V316" s="39" t="inlineStr">
        <is>
          <t>Medicamentos</t>
        </is>
      </c>
      <c r="W316" s="39" t="inlineStr">
        <is>
          <t>Dentro del alcance</t>
        </is>
      </c>
      <c r="X316" s="42" t="inlineStr">
        <is>
          <t>Media</t>
        </is>
      </c>
      <c r="Y316" s="39" t="inlineStr">
        <is>
          <t>Homologado – confianza Media – pendiente de validación</t>
        </is>
      </c>
      <c r="Z316" s="38" t="inlineStr">
        <is>
          <t>Dar de baja en SAP</t>
        </is>
      </c>
      <c r="AA316" s="39" t="inlineStr">
        <is>
          <t>160</t>
        </is>
      </c>
      <c r="AB316" s="39" t="inlineStr">
        <is>
          <t>METOCLOPRAMIDA AMP</t>
        </is>
      </c>
      <c r="AC316" s="39" t="inlineStr">
        <is>
          <t>Cruce por nomenclatura SAP</t>
        </is>
      </c>
      <c r="AD316" s="39" t="inlineStr">
        <is>
          <t>No</t>
        </is>
      </c>
      <c r="AE316" s="39" t="n"/>
      <c r="AF316" s="39" t="inlineStr">
        <is>
          <t>Sí</t>
        </is>
      </c>
      <c r="AG316" s="39" t="n"/>
      <c r="AH316" s="51" t="n"/>
      <c r="AI316" s="51" t="n"/>
      <c r="AJ316" s="51" t="n"/>
      <c r="AK316" s="52" t="n">
        <v>260.1225857142858</v>
      </c>
      <c r="AL316" s="52" t="n"/>
      <c r="AM316" s="52" t="n"/>
      <c r="AN316" s="39" t="n"/>
      <c r="AO316"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317">
      <c r="A317" s="5" t="inlineStr">
        <is>
          <t>1000105</t>
        </is>
      </c>
      <c r="B317" s="5" t="inlineStr">
        <is>
          <t>METOCLOPRAMIDA 10MG/2ML AMPOLLA</t>
        </is>
      </c>
      <c r="C317" s="5" t="inlineStr">
        <is>
          <t>T4Q4TQA</t>
        </is>
      </c>
      <c r="D317" s="5" t="inlineStr">
        <is>
          <t>033</t>
        </is>
      </c>
      <c r="E317" s="5" t="inlineStr">
        <is>
          <t>ZMED</t>
        </is>
      </c>
      <c r="F317" s="5" t="inlineStr">
        <is>
          <t>1060</t>
        </is>
      </c>
      <c r="G317" s="5" t="inlineStr">
        <is>
          <t>6021</t>
        </is>
      </c>
      <c r="H317" s="5" t="inlineStr">
        <is>
          <t>C/U</t>
        </is>
      </c>
      <c r="I317" s="6" t="n">
        <v>300</v>
      </c>
      <c r="J317" s="6" t="n">
        <v>0</v>
      </c>
      <c r="K317" s="5" t="inlineStr">
        <is>
          <t>ARS</t>
        </is>
      </c>
      <c r="L317" s="48" t="n">
        <v>0</v>
      </c>
      <c r="M317" s="48" t="n">
        <v>78036.77</v>
      </c>
      <c r="O317" s="11">
        <f>M317/SUM($M$2:$M$2023)</f>
        <v/>
      </c>
      <c r="P317" s="49">
        <f>IFERROR(M317/I317,0)</f>
        <v/>
      </c>
      <c r="Q317" s="50" t="n"/>
      <c r="R317" s="8">
        <f>I317-Q317</f>
        <v/>
      </c>
      <c r="S317" s="49">
        <f>$AK317*R317</f>
        <v/>
      </c>
      <c r="U317" s="39" t="inlineStr">
        <is>
          <t>Stock SAP</t>
        </is>
      </c>
      <c r="V317" s="39" t="inlineStr">
        <is>
          <t>Medicamentos</t>
        </is>
      </c>
      <c r="W317" s="39" t="inlineStr">
        <is>
          <t>Dentro del alcance</t>
        </is>
      </c>
      <c r="X317" s="42" t="inlineStr">
        <is>
          <t>Media</t>
        </is>
      </c>
      <c r="Y317" s="39" t="inlineStr">
        <is>
          <t>Homologado – confianza Media – pendiente de validación</t>
        </is>
      </c>
      <c r="Z317" s="38" t="inlineStr">
        <is>
          <t>Dar de baja en SAP</t>
        </is>
      </c>
      <c r="AA317" s="39" t="inlineStr">
        <is>
          <t>160</t>
        </is>
      </c>
      <c r="AB317" s="39" t="inlineStr">
        <is>
          <t>METOCLOPRAMIDA AMP</t>
        </is>
      </c>
      <c r="AC317" s="39" t="inlineStr">
        <is>
          <t>Cruce por nomenclatura SAP</t>
        </is>
      </c>
      <c r="AD317" s="39" t="inlineStr">
        <is>
          <t>No</t>
        </is>
      </c>
      <c r="AE317" s="39" t="n"/>
      <c r="AF317" s="39" t="inlineStr">
        <is>
          <t>Sí</t>
        </is>
      </c>
      <c r="AG317" s="39" t="n"/>
      <c r="AH317" s="51" t="n"/>
      <c r="AI317" s="51" t="n"/>
      <c r="AJ317" s="51" t="n"/>
      <c r="AK317" s="52" t="n">
        <v>260.1225857142858</v>
      </c>
      <c r="AL317" s="52" t="n"/>
      <c r="AM317" s="52" t="n"/>
      <c r="AN317" s="39" t="n"/>
      <c r="AO317"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318">
      <c r="A318" s="5" t="inlineStr">
        <is>
          <t>1000124</t>
        </is>
      </c>
      <c r="B318" s="5" t="inlineStr">
        <is>
          <t>IBUPROFENO COMP 600MG</t>
        </is>
      </c>
      <c r="C318" s="5" t="inlineStr">
        <is>
          <t>041000</t>
        </is>
      </c>
      <c r="D318" s="5" t="inlineStr">
        <is>
          <t>033</t>
        </is>
      </c>
      <c r="E318" s="5" t="inlineStr">
        <is>
          <t>ZMED</t>
        </is>
      </c>
      <c r="F318" s="5" t="inlineStr">
        <is>
          <t>1060</t>
        </is>
      </c>
      <c r="G318" s="5" t="inlineStr">
        <is>
          <t>6021</t>
        </is>
      </c>
      <c r="H318" s="5" t="inlineStr">
        <is>
          <t>C/U</t>
        </is>
      </c>
      <c r="I318" s="6" t="n">
        <v>300</v>
      </c>
      <c r="J318" s="6" t="n">
        <v>0</v>
      </c>
      <c r="K318" s="5" t="inlineStr">
        <is>
          <t>ARS</t>
        </is>
      </c>
      <c r="L318" s="48" t="n">
        <v>0</v>
      </c>
      <c r="M318" s="48" t="n">
        <v>44466.59</v>
      </c>
      <c r="O318" s="11">
        <f>M318/SUM($M$2:$M$2023)</f>
        <v/>
      </c>
      <c r="P318" s="49">
        <f>IFERROR(M318/I318,0)</f>
        <v/>
      </c>
      <c r="Q318" s="50" t="n"/>
      <c r="R318" s="8">
        <f>I318-Q318</f>
        <v/>
      </c>
      <c r="S318" s="49">
        <f>$AK318*R318</f>
        <v/>
      </c>
      <c r="U318" s="39" t="inlineStr">
        <is>
          <t>Stock SAP</t>
        </is>
      </c>
      <c r="V318" s="39" t="inlineStr">
        <is>
          <t>Medicamentos</t>
        </is>
      </c>
      <c r="W318" s="39" t="inlineStr">
        <is>
          <t>Dentro del alcance</t>
        </is>
      </c>
      <c r="X318" s="42" t="inlineStr">
        <is>
          <t>Media</t>
        </is>
      </c>
      <c r="Y318" s="39" t="inlineStr">
        <is>
          <t>Homologado – confianza Media – pendiente de validación</t>
        </is>
      </c>
      <c r="Z318" s="38" t="inlineStr">
        <is>
          <t>Dar de baja en SAP</t>
        </is>
      </c>
      <c r="AA318" s="39" t="inlineStr">
        <is>
          <t>396</t>
        </is>
      </c>
      <c r="AB318" s="39" t="inlineStr">
        <is>
          <t>IBUPROFENO 600MG COMP RECUBIERTOS</t>
        </is>
      </c>
      <c r="AC318" s="39" t="inlineStr">
        <is>
          <t>Homologación por código Avain (master M01-005)</t>
        </is>
      </c>
      <c r="AD318" s="39" t="inlineStr">
        <is>
          <t>No</t>
        </is>
      </c>
      <c r="AE318" s="39" t="n"/>
      <c r="AF318" s="39" t="inlineStr">
        <is>
          <t>Sí</t>
        </is>
      </c>
      <c r="AG318" s="39" t="inlineStr">
        <is>
          <t>M01-005</t>
        </is>
      </c>
      <c r="AH318" s="51" t="n"/>
      <c r="AI318" s="51" t="n"/>
      <c r="AJ318" s="51" t="n"/>
      <c r="AK318" s="52" t="n">
        <v>148.2219789522919</v>
      </c>
      <c r="AL318" s="52" t="n"/>
      <c r="AM318" s="52" t="n"/>
      <c r="AN318" s="39" t="n"/>
      <c r="AO318"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319">
      <c r="A319" s="5" t="inlineStr">
        <is>
          <t>1000124</t>
        </is>
      </c>
      <c r="B319" s="5" t="inlineStr">
        <is>
          <t>IBUPROFENO COMP 600MG</t>
        </is>
      </c>
      <c r="C319" s="5" t="inlineStr">
        <is>
          <t>04640</t>
        </is>
      </c>
      <c r="D319" s="5" t="inlineStr">
        <is>
          <t>033</t>
        </is>
      </c>
      <c r="E319" s="5" t="inlineStr">
        <is>
          <t>ZMED</t>
        </is>
      </c>
      <c r="F319" s="5" t="inlineStr">
        <is>
          <t>1060</t>
        </is>
      </c>
      <c r="G319" s="5" t="inlineStr">
        <is>
          <t>6021</t>
        </is>
      </c>
      <c r="H319" s="5" t="inlineStr">
        <is>
          <t>C/U</t>
        </is>
      </c>
      <c r="I319" s="6" t="n">
        <v>300</v>
      </c>
      <c r="J319" s="6" t="n">
        <v>0</v>
      </c>
      <c r="K319" s="5" t="inlineStr">
        <is>
          <t>ARS</t>
        </is>
      </c>
      <c r="L319" s="48" t="n">
        <v>0</v>
      </c>
      <c r="M319" s="48" t="n">
        <v>44466.59</v>
      </c>
      <c r="O319" s="11">
        <f>M319/SUM($M$2:$M$2023)</f>
        <v/>
      </c>
      <c r="P319" s="49">
        <f>IFERROR(M319/I319,0)</f>
        <v/>
      </c>
      <c r="Q319" s="50" t="n"/>
      <c r="R319" s="8">
        <f>I319-Q319</f>
        <v/>
      </c>
      <c r="S319" s="49">
        <f>$AK319*R319</f>
        <v/>
      </c>
      <c r="U319" s="39" t="inlineStr">
        <is>
          <t>Stock SAP</t>
        </is>
      </c>
      <c r="V319" s="39" t="inlineStr">
        <is>
          <t>Medicamentos</t>
        </is>
      </c>
      <c r="W319" s="39" t="inlineStr">
        <is>
          <t>Dentro del alcance</t>
        </is>
      </c>
      <c r="X319" s="42" t="inlineStr">
        <is>
          <t>Media</t>
        </is>
      </c>
      <c r="Y319" s="39" t="inlineStr">
        <is>
          <t>Homologado – confianza Media – pendiente de validación</t>
        </is>
      </c>
      <c r="Z319" s="38" t="inlineStr">
        <is>
          <t>Dar de baja en SAP</t>
        </is>
      </c>
      <c r="AA319" s="39" t="inlineStr">
        <is>
          <t>396</t>
        </is>
      </c>
      <c r="AB319" s="39" t="inlineStr">
        <is>
          <t>IBUPROFENO 600MG COMP RECUBIERTOS</t>
        </is>
      </c>
      <c r="AC319" s="39" t="inlineStr">
        <is>
          <t>Homologación por código Avain (master M01-005)</t>
        </is>
      </c>
      <c r="AD319" s="39" t="inlineStr">
        <is>
          <t>No</t>
        </is>
      </c>
      <c r="AE319" s="39" t="n"/>
      <c r="AF319" s="39" t="inlineStr">
        <is>
          <t>Sí</t>
        </is>
      </c>
      <c r="AG319" s="39" t="inlineStr">
        <is>
          <t>M01-005</t>
        </is>
      </c>
      <c r="AH319" s="51" t="n"/>
      <c r="AI319" s="51" t="n"/>
      <c r="AJ319" s="51" t="n"/>
      <c r="AK319" s="52" t="n">
        <v>148.2219789522919</v>
      </c>
      <c r="AL319" s="52" t="n"/>
      <c r="AM319" s="52" t="n"/>
      <c r="AN319" s="39" t="n"/>
      <c r="AO319"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320">
      <c r="A320" s="5" t="inlineStr">
        <is>
          <t>1000124</t>
        </is>
      </c>
      <c r="B320" s="5" t="inlineStr">
        <is>
          <t>IBUPROFENO COMP 600MG</t>
        </is>
      </c>
      <c r="C320" s="5" t="inlineStr">
        <is>
          <t>167</t>
        </is>
      </c>
      <c r="D320" s="5" t="inlineStr">
        <is>
          <t>033</t>
        </is>
      </c>
      <c r="E320" s="5" t="inlineStr">
        <is>
          <t>ZMED</t>
        </is>
      </c>
      <c r="F320" s="5" t="inlineStr">
        <is>
          <t>1060</t>
        </is>
      </c>
      <c r="G320" s="5" t="inlineStr">
        <is>
          <t>6021</t>
        </is>
      </c>
      <c r="H320" s="5" t="inlineStr">
        <is>
          <t>C/U</t>
        </is>
      </c>
      <c r="I320" s="6" t="n">
        <v>300</v>
      </c>
      <c r="J320" s="6" t="n">
        <v>0</v>
      </c>
      <c r="K320" s="5" t="inlineStr">
        <is>
          <t>ARS</t>
        </is>
      </c>
      <c r="L320" s="48" t="n">
        <v>0</v>
      </c>
      <c r="M320" s="48" t="n">
        <v>44466.59</v>
      </c>
      <c r="O320" s="11">
        <f>M320/SUM($M$2:$M$2023)</f>
        <v/>
      </c>
      <c r="P320" s="49">
        <f>IFERROR(M320/I320,0)</f>
        <v/>
      </c>
      <c r="Q320" s="50" t="n"/>
      <c r="R320" s="8">
        <f>I320-Q320</f>
        <v/>
      </c>
      <c r="S320" s="49">
        <f>$AK320*R320</f>
        <v/>
      </c>
      <c r="U320" s="39" t="inlineStr">
        <is>
          <t>Stock SAP</t>
        </is>
      </c>
      <c r="V320" s="39" t="inlineStr">
        <is>
          <t>Medicamentos</t>
        </is>
      </c>
      <c r="W320" s="39" t="inlineStr">
        <is>
          <t>Dentro del alcance</t>
        </is>
      </c>
      <c r="X320" s="42" t="inlineStr">
        <is>
          <t>Media</t>
        </is>
      </c>
      <c r="Y320" s="39" t="inlineStr">
        <is>
          <t>Homologado – confianza Media – pendiente de validación</t>
        </is>
      </c>
      <c r="Z320" s="38" t="inlineStr">
        <is>
          <t>Dar de baja en SAP</t>
        </is>
      </c>
      <c r="AA320" s="39" t="inlineStr">
        <is>
          <t>396</t>
        </is>
      </c>
      <c r="AB320" s="39" t="inlineStr">
        <is>
          <t>IBUPROFENO 600MG COMP RECUBIERTOS</t>
        </is>
      </c>
      <c r="AC320" s="39" t="inlineStr">
        <is>
          <t>Homologación por código Avain (master M01-005)</t>
        </is>
      </c>
      <c r="AD320" s="39" t="inlineStr">
        <is>
          <t>No</t>
        </is>
      </c>
      <c r="AE320" s="39" t="n"/>
      <c r="AF320" s="39" t="inlineStr">
        <is>
          <t>Sí</t>
        </is>
      </c>
      <c r="AG320" s="39" t="inlineStr">
        <is>
          <t>M01-005</t>
        </is>
      </c>
      <c r="AH320" s="51" t="n"/>
      <c r="AI320" s="51" t="n"/>
      <c r="AJ320" s="51" t="n"/>
      <c r="AK320" s="52" t="n">
        <v>148.2219789522919</v>
      </c>
      <c r="AL320" s="52" t="n"/>
      <c r="AM320" s="52" t="n"/>
      <c r="AN320" s="39" t="n"/>
      <c r="AO320"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321">
      <c r="A321" s="5" t="inlineStr">
        <is>
          <t>1000136</t>
        </is>
      </c>
      <c r="B321" s="5" t="inlineStr">
        <is>
          <t>ASPIRINA DE 100 MG</t>
        </is>
      </c>
      <c r="C321" s="5" t="inlineStr">
        <is>
          <t>31128</t>
        </is>
      </c>
      <c r="D321" s="5" t="inlineStr">
        <is>
          <t>033</t>
        </is>
      </c>
      <c r="E321" s="5" t="inlineStr">
        <is>
          <t>ZMED</t>
        </is>
      </c>
      <c r="F321" s="5" t="inlineStr">
        <is>
          <t>1060</t>
        </is>
      </c>
      <c r="G321" s="5" t="inlineStr">
        <is>
          <t>6021</t>
        </is>
      </c>
      <c r="H321" s="5" t="inlineStr">
        <is>
          <t>C/U</t>
        </is>
      </c>
      <c r="I321" s="6" t="n">
        <v>300</v>
      </c>
      <c r="J321" s="6" t="n">
        <v>0</v>
      </c>
      <c r="K321" s="5" t="inlineStr">
        <is>
          <t>ARS</t>
        </is>
      </c>
      <c r="L321" s="48" t="n">
        <v>0</v>
      </c>
      <c r="M321" s="48" t="n">
        <v>36316.97</v>
      </c>
      <c r="O321" s="11">
        <f>M321/SUM($M$2:$M$2023)</f>
        <v/>
      </c>
      <c r="P321" s="49">
        <f>IFERROR(M321/I321,0)</f>
        <v/>
      </c>
      <c r="Q321" s="50" t="n"/>
      <c r="R321" s="8">
        <f>I321-Q321</f>
        <v/>
      </c>
      <c r="S321" s="49">
        <f>$AK321*R321</f>
        <v/>
      </c>
      <c r="U321" s="39" t="inlineStr">
        <is>
          <t>Stock SAP</t>
        </is>
      </c>
      <c r="V321" s="39" t="inlineStr">
        <is>
          <t>Medicamentos</t>
        </is>
      </c>
      <c r="W321" s="39" t="inlineStr">
        <is>
          <t>Dentro del alcance</t>
        </is>
      </c>
      <c r="X321" s="37" t="inlineStr">
        <is>
          <t>Alta</t>
        </is>
      </c>
      <c r="Y321" s="39" t="inlineStr">
        <is>
          <t>Homologado – confianza Alta</t>
        </is>
      </c>
      <c r="Z321" s="38" t="inlineStr">
        <is>
          <t>Dar de baja en SAP</t>
        </is>
      </c>
      <c r="AA321" s="39" t="inlineStr">
        <is>
          <t>23</t>
        </is>
      </c>
      <c r="AB321" s="39" t="inlineStr">
        <is>
          <t>ASPIRINA</t>
        </is>
      </c>
      <c r="AC321" s="39" t="inlineStr">
        <is>
          <t>Homologación por código Avain (master M01-001)</t>
        </is>
      </c>
      <c r="AD321" s="39" t="inlineStr">
        <is>
          <t>No</t>
        </is>
      </c>
      <c r="AE321" s="39" t="n"/>
      <c r="AF321" s="39" t="inlineStr">
        <is>
          <t>Sí</t>
        </is>
      </c>
      <c r="AG321" s="39" t="inlineStr">
        <is>
          <t>M01-001</t>
        </is>
      </c>
      <c r="AH321" s="51" t="n"/>
      <c r="AI321" s="51" t="n"/>
      <c r="AJ321" s="51" t="n"/>
      <c r="AK321" s="52" t="n">
        <v>121.0565531914893</v>
      </c>
      <c r="AL321" s="52" t="n"/>
      <c r="AM321" s="52" t="n"/>
      <c r="AN321" s="39" t="n"/>
      <c r="AO321" s="39" t="inlineStr">
        <is>
          <t>La cantidad física del material se imputó en la fila 60 (primera fila del material). Homologación: confianza base Alta + confianza SAP Alta → Alta. Otros códigos SAP del master no están en el stock de este centro: 1001237, 1000802. El material ocupa 16 filas en la hoja 1060 NQN (lote/almacén). La cantidad SAP y la física de esta vista son el total del material.</t>
        </is>
      </c>
    </row>
    <row r="322">
      <c r="A322" s="5" t="inlineStr">
        <is>
          <t>1000143</t>
        </is>
      </c>
      <c r="B322" s="5" t="inlineStr">
        <is>
          <t>BUTIL BROMURO DE HIOSCINA COMPRIMIDO</t>
        </is>
      </c>
      <c r="C322" s="5" t="inlineStr">
        <is>
          <t>107508</t>
        </is>
      </c>
      <c r="D322" s="5" t="inlineStr">
        <is>
          <t>033</t>
        </is>
      </c>
      <c r="E322" s="5" t="inlineStr">
        <is>
          <t>ZMED</t>
        </is>
      </c>
      <c r="F322" s="5" t="inlineStr">
        <is>
          <t>1060</t>
        </is>
      </c>
      <c r="G322" s="5" t="inlineStr">
        <is>
          <t>6021</t>
        </is>
      </c>
      <c r="H322" s="5" t="inlineStr">
        <is>
          <t>C/U</t>
        </is>
      </c>
      <c r="I322" s="6" t="n">
        <v>300</v>
      </c>
      <c r="J322" s="6" t="n">
        <v>0</v>
      </c>
      <c r="K322" s="5" t="inlineStr">
        <is>
          <t>ARS</t>
        </is>
      </c>
      <c r="L322" s="48" t="n">
        <v>0</v>
      </c>
      <c r="M322" s="48" t="n">
        <v>5039.14</v>
      </c>
      <c r="O322" s="11">
        <f>M322/SUM($M$2:$M$2023)</f>
        <v/>
      </c>
      <c r="P322" s="49">
        <f>IFERROR(M322/I322,0)</f>
        <v/>
      </c>
      <c r="Q322" s="50" t="n"/>
      <c r="R322" s="8">
        <f>I322-Q322</f>
        <v/>
      </c>
      <c r="S322" s="49">
        <f>$AK322*R322</f>
        <v/>
      </c>
      <c r="U322" s="39" t="inlineStr">
        <is>
          <t>Stock SAP</t>
        </is>
      </c>
      <c r="V322" s="39" t="inlineStr">
        <is>
          <t>Medicamentos</t>
        </is>
      </c>
      <c r="W322" s="39" t="inlineStr">
        <is>
          <t>Dentro del alcance</t>
        </is>
      </c>
      <c r="X322" s="38" t="inlineStr">
        <is>
          <t>Baja</t>
        </is>
      </c>
      <c r="Y322" s="39" t="inlineStr">
        <is>
          <t>Homologado – confianza Baja – pendiente de validación</t>
        </is>
      </c>
      <c r="Z322" s="38" t="inlineStr">
        <is>
          <t>Dar de baja en SAP</t>
        </is>
      </c>
      <c r="AA322" s="39" t="inlineStr">
        <is>
          <t>319</t>
        </is>
      </c>
      <c r="AB322" s="39" t="inlineStr">
        <is>
          <t>HIOSCINA SIMPLE COMP</t>
        </is>
      </c>
      <c r="AC322" s="39" t="inlineStr">
        <is>
          <t>Cruce por nomenclatura SAP</t>
        </is>
      </c>
      <c r="AD322" s="39" t="inlineStr">
        <is>
          <t>No</t>
        </is>
      </c>
      <c r="AE322" s="39" t="n"/>
      <c r="AF322" s="39" t="inlineStr">
        <is>
          <t>No</t>
        </is>
      </c>
      <c r="AG322" s="39" t="n"/>
      <c r="AH322" s="51" t="n"/>
      <c r="AI322" s="51" t="n"/>
      <c r="AJ322" s="51" t="n"/>
      <c r="AK322" s="52" t="n">
        <v>16.79712345679012</v>
      </c>
      <c r="AL322" s="52" t="n"/>
      <c r="AM322" s="52" t="n"/>
      <c r="AN322" s="39" t="n"/>
      <c r="AO322" s="39" t="inlineStr">
        <is>
          <t>La cantidad física del material se imputó en la fila 214 (primera fila del material). Cruce por nomenclatura: similitud 0.54. El material ocupa 5 filas en la hoja 1060 NQN (lote/almacén). La cantidad SAP y la física de esta vista son el total del material.</t>
        </is>
      </c>
    </row>
    <row r="323">
      <c r="A323" s="5" t="inlineStr">
        <is>
          <t>1000144</t>
        </is>
      </c>
      <c r="B323" s="5" t="inlineStr">
        <is>
          <t>LORATADINA 10 MG COMP</t>
        </is>
      </c>
      <c r="C323" s="5" t="inlineStr">
        <is>
          <t>71106</t>
        </is>
      </c>
      <c r="D323" s="5" t="inlineStr">
        <is>
          <t>033</t>
        </is>
      </c>
      <c r="E323" s="5" t="inlineStr">
        <is>
          <t>ZMED</t>
        </is>
      </c>
      <c r="F323" s="5" t="inlineStr">
        <is>
          <t>1060</t>
        </is>
      </c>
      <c r="G323" s="5" t="inlineStr">
        <is>
          <t>6021</t>
        </is>
      </c>
      <c r="H323" s="5" t="inlineStr">
        <is>
          <t>C/U</t>
        </is>
      </c>
      <c r="I323" s="6" t="n">
        <v>300</v>
      </c>
      <c r="J323" s="6" t="n">
        <v>0</v>
      </c>
      <c r="K323" s="5" t="inlineStr">
        <is>
          <t>ARS</t>
        </is>
      </c>
      <c r="L323" s="48" t="n">
        <v>0</v>
      </c>
      <c r="M323" s="48" t="n">
        <v>13331.22</v>
      </c>
      <c r="O323" s="11">
        <f>M323/SUM($M$2:$M$2023)</f>
        <v/>
      </c>
      <c r="P323" s="49">
        <f>IFERROR(M323/I323,0)</f>
        <v/>
      </c>
      <c r="Q323" s="50" t="n"/>
      <c r="R323" s="8">
        <f>I323-Q323</f>
        <v/>
      </c>
      <c r="S323" s="49">
        <f>$AK323*R323</f>
        <v/>
      </c>
      <c r="U323" s="39" t="inlineStr">
        <is>
          <t>Stock SAP</t>
        </is>
      </c>
      <c r="V323" s="39" t="inlineStr">
        <is>
          <t>Medicamentos</t>
        </is>
      </c>
      <c r="W323" s="39" t="inlineStr">
        <is>
          <t>Dentro del alcance</t>
        </is>
      </c>
      <c r="X323" s="37" t="inlineStr">
        <is>
          <t>Alta</t>
        </is>
      </c>
      <c r="Y323" s="39" t="inlineStr">
        <is>
          <t>Homologado – confianza Alta</t>
        </is>
      </c>
      <c r="Z323" s="38" t="inlineStr">
        <is>
          <t>Dar de baja en SAP</t>
        </is>
      </c>
      <c r="AA323" s="39" t="inlineStr">
        <is>
          <t>153</t>
        </is>
      </c>
      <c r="AB323" s="39" t="inlineStr">
        <is>
          <t>LORATADINA COMP</t>
        </is>
      </c>
      <c r="AC323" s="39" t="inlineStr">
        <is>
          <t>Cruce por nomenclatura SAP</t>
        </is>
      </c>
      <c r="AD323" s="39" t="inlineStr">
        <is>
          <t>No</t>
        </is>
      </c>
      <c r="AE323" s="39" t="n"/>
      <c r="AF323" s="39" t="inlineStr">
        <is>
          <t>Sí</t>
        </is>
      </c>
      <c r="AG323" s="39" t="n"/>
      <c r="AH323" s="51" t="n"/>
      <c r="AI323" s="51" t="n"/>
      <c r="AJ323" s="51" t="n"/>
      <c r="AK323" s="52" t="n">
        <v>44.43740480831708</v>
      </c>
      <c r="AL323" s="52" t="n"/>
      <c r="AM323" s="52" t="n"/>
      <c r="AN323" s="41" t="inlineStr">
        <is>
          <t>Valorización a validar: relación de cantidades 51 a 1 entre SAP y el recuento físico. Sugiere distinta unidad de medida (SAP por caja o envase y el recuento por unidad). La diferencia económica de esta fila no debe tomarse como definitiva.</t>
        </is>
      </c>
      <c r="AO323" s="39" t="inlineStr">
        <is>
          <t>La cantidad física del material se imputó en la fila 49 (primera fila del material). Cruce por nomenclatura: una nomenclatura no informa dosis; similitud 0.87. El material ocupa 20 filas en la hoja 1060 NQN (lote/almacén). La cantidad SAP y la física de esta vista son el total del material.</t>
        </is>
      </c>
    </row>
    <row r="324">
      <c r="A324" s="5" t="inlineStr">
        <is>
          <t>1000170</t>
        </is>
      </c>
      <c r="B324" s="5" t="inlineStr">
        <is>
          <t>BUSCAPINA SIMPLE AMP</t>
        </is>
      </c>
      <c r="C324" s="5" t="inlineStr">
        <is>
          <t>48416</t>
        </is>
      </c>
      <c r="D324" s="5" t="inlineStr">
        <is>
          <t>033</t>
        </is>
      </c>
      <c r="E324" s="5" t="inlineStr">
        <is>
          <t>ZMED</t>
        </is>
      </c>
      <c r="F324" s="5" t="inlineStr">
        <is>
          <t>1060</t>
        </is>
      </c>
      <c r="G324" s="5" t="inlineStr">
        <is>
          <t>6021</t>
        </is>
      </c>
      <c r="H324" s="5" t="inlineStr">
        <is>
          <t>C/U</t>
        </is>
      </c>
      <c r="I324" s="6" t="n">
        <v>300</v>
      </c>
      <c r="J324" s="6" t="n">
        <v>0</v>
      </c>
      <c r="K324" s="5" t="inlineStr">
        <is>
          <t>ARS</t>
        </is>
      </c>
      <c r="L324" s="48" t="n">
        <v>0</v>
      </c>
      <c r="M324" s="48" t="n">
        <v>99690.63</v>
      </c>
      <c r="O324" s="11">
        <f>M324/SUM($M$2:$M$2023)</f>
        <v/>
      </c>
      <c r="P324" s="49">
        <f>IFERROR(M324/I324,0)</f>
        <v/>
      </c>
      <c r="Q324" s="50" t="n"/>
      <c r="R324" s="8">
        <f>I324-Q324</f>
        <v/>
      </c>
      <c r="S324" s="49">
        <f>$AK324*R324</f>
        <v/>
      </c>
      <c r="U324" s="39" t="inlineStr">
        <is>
          <t>Stock SAP</t>
        </is>
      </c>
      <c r="V324" s="39" t="inlineStr">
        <is>
          <t>Medicamentos</t>
        </is>
      </c>
      <c r="W324" s="39" t="inlineStr">
        <is>
          <t>Dentro del alcance</t>
        </is>
      </c>
      <c r="X324" s="39" t="n"/>
      <c r="Y324" s="39" t="inlineStr">
        <is>
          <t>Sin recuento físico en el inventario de Avain</t>
        </is>
      </c>
      <c r="Z324" s="40" t="inlineStr">
        <is>
          <t>Sin recuento físico</t>
        </is>
      </c>
      <c r="AA324" s="39" t="n"/>
      <c r="AB324" s="39" t="n"/>
      <c r="AC324" s="39" t="n"/>
      <c r="AD324" s="39" t="n"/>
      <c r="AE324" s="39" t="n"/>
      <c r="AF324" s="39" t="n"/>
      <c r="AG324" s="39" t="n"/>
      <c r="AH324" s="51" t="n"/>
      <c r="AI324" s="51" t="n"/>
      <c r="AJ324" s="51" t="n"/>
      <c r="AK324" s="52" t="n">
        <v>332.3021059516022</v>
      </c>
      <c r="AL324" s="52" t="n"/>
      <c r="AM324" s="52" t="n"/>
      <c r="AN324" s="39" t="n"/>
      <c r="AO324" s="39" t="inlineStr">
        <is>
          <t>El material ocupa 23 filas en la hoja 1060 NQN (lote/almacén). La cantidad SAP y la física de esta vista son el total del material.</t>
        </is>
      </c>
    </row>
    <row r="325">
      <c r="A325" s="5" t="inlineStr">
        <is>
          <t>1000170</t>
        </is>
      </c>
      <c r="B325" s="5" t="inlineStr">
        <is>
          <t>BUSCAPINA SIMPLE AMP</t>
        </is>
      </c>
      <c r="C325" s="5" t="inlineStr">
        <is>
          <t>48421</t>
        </is>
      </c>
      <c r="D325" s="5" t="inlineStr">
        <is>
          <t>033</t>
        </is>
      </c>
      <c r="E325" s="5" t="inlineStr">
        <is>
          <t>ZMED</t>
        </is>
      </c>
      <c r="F325" s="5" t="inlineStr">
        <is>
          <t>1060</t>
        </is>
      </c>
      <c r="G325" s="5" t="inlineStr">
        <is>
          <t>6021</t>
        </is>
      </c>
      <c r="H325" s="5" t="inlineStr">
        <is>
          <t>C/U</t>
        </is>
      </c>
      <c r="I325" s="6" t="n">
        <v>300</v>
      </c>
      <c r="J325" s="6" t="n">
        <v>0</v>
      </c>
      <c r="K325" s="5" t="inlineStr">
        <is>
          <t>ARS</t>
        </is>
      </c>
      <c r="L325" s="48" t="n">
        <v>0</v>
      </c>
      <c r="M325" s="48" t="n">
        <v>99690.63</v>
      </c>
      <c r="O325" s="11">
        <f>M325/SUM($M$2:$M$2023)</f>
        <v/>
      </c>
      <c r="P325" s="49">
        <f>IFERROR(M325/I325,0)</f>
        <v/>
      </c>
      <c r="Q325" s="50" t="n"/>
      <c r="R325" s="8">
        <f>I325-Q325</f>
        <v/>
      </c>
      <c r="S325" s="49">
        <f>$AK325*R325</f>
        <v/>
      </c>
      <c r="U325" s="39" t="inlineStr">
        <is>
          <t>Stock SAP</t>
        </is>
      </c>
      <c r="V325" s="39" t="inlineStr">
        <is>
          <t>Medicamentos</t>
        </is>
      </c>
      <c r="W325" s="39" t="inlineStr">
        <is>
          <t>Dentro del alcance</t>
        </is>
      </c>
      <c r="X325" s="39" t="n"/>
      <c r="Y325" s="39" t="inlineStr">
        <is>
          <t>Sin recuento físico en el inventario de Avain</t>
        </is>
      </c>
      <c r="Z325" s="40" t="inlineStr">
        <is>
          <t>Sin recuento físico</t>
        </is>
      </c>
      <c r="AA325" s="39" t="n"/>
      <c r="AB325" s="39" t="n"/>
      <c r="AC325" s="39" t="n"/>
      <c r="AD325" s="39" t="n"/>
      <c r="AE325" s="39" t="n"/>
      <c r="AF325" s="39" t="n"/>
      <c r="AG325" s="39" t="n"/>
      <c r="AH325" s="51" t="n"/>
      <c r="AI325" s="51" t="n"/>
      <c r="AJ325" s="51" t="n"/>
      <c r="AK325" s="52" t="n">
        <v>332.3021059516022</v>
      </c>
      <c r="AL325" s="52" t="n"/>
      <c r="AM325" s="52" t="n"/>
      <c r="AN325" s="39" t="n"/>
      <c r="AO325" s="39" t="inlineStr">
        <is>
          <t>El material ocupa 23 filas en la hoja 1060 NQN (lote/almacén). La cantidad SAP y la física de esta vista son el total del material.</t>
        </is>
      </c>
    </row>
    <row r="326">
      <c r="A326" s="5" t="inlineStr">
        <is>
          <t>1000170</t>
        </is>
      </c>
      <c r="B326" s="5" t="inlineStr">
        <is>
          <t>BUSCAPINA SIMPLE AMP</t>
        </is>
      </c>
      <c r="C326" s="5" t="inlineStr">
        <is>
          <t>48441</t>
        </is>
      </c>
      <c r="D326" s="5" t="inlineStr">
        <is>
          <t>033</t>
        </is>
      </c>
      <c r="E326" s="5" t="inlineStr">
        <is>
          <t>ZMED</t>
        </is>
      </c>
      <c r="F326" s="5" t="inlineStr">
        <is>
          <t>1060</t>
        </is>
      </c>
      <c r="G326" s="5" t="inlineStr">
        <is>
          <t>6021</t>
        </is>
      </c>
      <c r="H326" s="5" t="inlineStr">
        <is>
          <t>C/U</t>
        </is>
      </c>
      <c r="I326" s="6" t="n">
        <v>300</v>
      </c>
      <c r="J326" s="6" t="n">
        <v>0</v>
      </c>
      <c r="K326" s="5" t="inlineStr">
        <is>
          <t>ARS</t>
        </is>
      </c>
      <c r="L326" s="48" t="n">
        <v>0</v>
      </c>
      <c r="M326" s="48" t="n">
        <v>99690.63</v>
      </c>
      <c r="O326" s="11">
        <f>M326/SUM($M$2:$M$2023)</f>
        <v/>
      </c>
      <c r="P326" s="49">
        <f>IFERROR(M326/I326,0)</f>
        <v/>
      </c>
      <c r="Q326" s="50" t="n"/>
      <c r="R326" s="8">
        <f>I326-Q326</f>
        <v/>
      </c>
      <c r="S326" s="49">
        <f>$AK326*R326</f>
        <v/>
      </c>
      <c r="U326" s="39" t="inlineStr">
        <is>
          <t>Stock SAP</t>
        </is>
      </c>
      <c r="V326" s="39" t="inlineStr">
        <is>
          <t>Medicamentos</t>
        </is>
      </c>
      <c r="W326" s="39" t="inlineStr">
        <is>
          <t>Dentro del alcance</t>
        </is>
      </c>
      <c r="X326" s="39" t="n"/>
      <c r="Y326" s="39" t="inlineStr">
        <is>
          <t>Sin recuento físico en el inventario de Avain</t>
        </is>
      </c>
      <c r="Z326" s="40" t="inlineStr">
        <is>
          <t>Sin recuento físico</t>
        </is>
      </c>
      <c r="AA326" s="39" t="n"/>
      <c r="AB326" s="39" t="n"/>
      <c r="AC326" s="39" t="n"/>
      <c r="AD326" s="39" t="n"/>
      <c r="AE326" s="39" t="n"/>
      <c r="AF326" s="39" t="n"/>
      <c r="AG326" s="39" t="n"/>
      <c r="AH326" s="51" t="n"/>
      <c r="AI326" s="51" t="n"/>
      <c r="AJ326" s="51" t="n"/>
      <c r="AK326" s="52" t="n">
        <v>332.3021059516022</v>
      </c>
      <c r="AL326" s="52" t="n"/>
      <c r="AM326" s="52" t="n"/>
      <c r="AN326" s="39" t="n"/>
      <c r="AO326" s="39" t="inlineStr">
        <is>
          <t>El material ocupa 23 filas en la hoja 1060 NQN (lote/almacén). La cantidad SAP y la física de esta vista son el total del material.</t>
        </is>
      </c>
    </row>
    <row r="327">
      <c r="A327" s="5" t="inlineStr">
        <is>
          <t>1000170</t>
        </is>
      </c>
      <c r="B327" s="5" t="inlineStr">
        <is>
          <t>BUSCAPINA SIMPLE AMP</t>
        </is>
      </c>
      <c r="C327" s="5" t="inlineStr">
        <is>
          <t>48461</t>
        </is>
      </c>
      <c r="D327" s="5" t="inlineStr">
        <is>
          <t>033</t>
        </is>
      </c>
      <c r="E327" s="5" t="inlineStr">
        <is>
          <t>ZMED</t>
        </is>
      </c>
      <c r="F327" s="5" t="inlineStr">
        <is>
          <t>1060</t>
        </is>
      </c>
      <c r="G327" s="5" t="inlineStr">
        <is>
          <t>6021</t>
        </is>
      </c>
      <c r="H327" s="5" t="inlineStr">
        <is>
          <t>C/U</t>
        </is>
      </c>
      <c r="I327" s="6" t="n">
        <v>300</v>
      </c>
      <c r="J327" s="6" t="n">
        <v>0</v>
      </c>
      <c r="K327" s="5" t="inlineStr">
        <is>
          <t>ARS</t>
        </is>
      </c>
      <c r="L327" s="48" t="n">
        <v>0</v>
      </c>
      <c r="M327" s="48" t="n">
        <v>99690.63</v>
      </c>
      <c r="O327" s="11">
        <f>M327/SUM($M$2:$M$2023)</f>
        <v/>
      </c>
      <c r="P327" s="49">
        <f>IFERROR(M327/I327,0)</f>
        <v/>
      </c>
      <c r="Q327" s="50" t="n"/>
      <c r="R327" s="8">
        <f>I327-Q327</f>
        <v/>
      </c>
      <c r="S327" s="49">
        <f>$AK327*R327</f>
        <v/>
      </c>
      <c r="U327" s="39" t="inlineStr">
        <is>
          <t>Stock SAP</t>
        </is>
      </c>
      <c r="V327" s="39" t="inlineStr">
        <is>
          <t>Medicamentos</t>
        </is>
      </c>
      <c r="W327" s="39" t="inlineStr">
        <is>
          <t>Dentro del alcance</t>
        </is>
      </c>
      <c r="X327" s="39" t="n"/>
      <c r="Y327" s="39" t="inlineStr">
        <is>
          <t>Sin recuento físico en el inventario de Avain</t>
        </is>
      </c>
      <c r="Z327" s="40" t="inlineStr">
        <is>
          <t>Sin recuento físico</t>
        </is>
      </c>
      <c r="AA327" s="39" t="n"/>
      <c r="AB327" s="39" t="n"/>
      <c r="AC327" s="39" t="n"/>
      <c r="AD327" s="39" t="n"/>
      <c r="AE327" s="39" t="n"/>
      <c r="AF327" s="39" t="n"/>
      <c r="AG327" s="39" t="n"/>
      <c r="AH327" s="51" t="n"/>
      <c r="AI327" s="51" t="n"/>
      <c r="AJ327" s="51" t="n"/>
      <c r="AK327" s="52" t="n">
        <v>332.3021059516022</v>
      </c>
      <c r="AL327" s="52" t="n"/>
      <c r="AM327" s="52" t="n"/>
      <c r="AN327" s="39" t="n"/>
      <c r="AO327" s="39" t="inlineStr">
        <is>
          <t>El material ocupa 23 filas en la hoja 1060 NQN (lote/almacén). La cantidad SAP y la física de esta vista son el total del material.</t>
        </is>
      </c>
    </row>
    <row r="328">
      <c r="A328" s="5" t="inlineStr">
        <is>
          <t>1000170</t>
        </is>
      </c>
      <c r="B328" s="5" t="inlineStr">
        <is>
          <t>BUSCAPINA SIMPLE AMP</t>
        </is>
      </c>
      <c r="C328" s="5" t="inlineStr">
        <is>
          <t>48543</t>
        </is>
      </c>
      <c r="D328" s="5" t="inlineStr">
        <is>
          <t>033</t>
        </is>
      </c>
      <c r="E328" s="5" t="inlineStr">
        <is>
          <t>ZMED</t>
        </is>
      </c>
      <c r="F328" s="5" t="inlineStr">
        <is>
          <t>1060</t>
        </is>
      </c>
      <c r="G328" s="5" t="inlineStr">
        <is>
          <t>6021</t>
        </is>
      </c>
      <c r="H328" s="5" t="inlineStr">
        <is>
          <t>C/U</t>
        </is>
      </c>
      <c r="I328" s="6" t="n">
        <v>300</v>
      </c>
      <c r="J328" s="6" t="n">
        <v>0</v>
      </c>
      <c r="K328" s="5" t="inlineStr">
        <is>
          <t>ARS</t>
        </is>
      </c>
      <c r="L328" s="48" t="n">
        <v>0</v>
      </c>
      <c r="M328" s="48" t="n">
        <v>99690.63</v>
      </c>
      <c r="O328" s="11">
        <f>M328/SUM($M$2:$M$2023)</f>
        <v/>
      </c>
      <c r="P328" s="49">
        <f>IFERROR(M328/I328,0)</f>
        <v/>
      </c>
      <c r="Q328" s="50" t="n"/>
      <c r="R328" s="8">
        <f>I328-Q328</f>
        <v/>
      </c>
      <c r="S328" s="49">
        <f>$AK328*R328</f>
        <v/>
      </c>
      <c r="U328" s="39" t="inlineStr">
        <is>
          <t>Stock SAP</t>
        </is>
      </c>
      <c r="V328" s="39" t="inlineStr">
        <is>
          <t>Medicamentos</t>
        </is>
      </c>
      <c r="W328" s="39" t="inlineStr">
        <is>
          <t>Dentro del alcance</t>
        </is>
      </c>
      <c r="X328" s="39" t="n"/>
      <c r="Y328" s="39" t="inlineStr">
        <is>
          <t>Sin recuento físico en el inventario de Avain</t>
        </is>
      </c>
      <c r="Z328" s="40" t="inlineStr">
        <is>
          <t>Sin recuento físico</t>
        </is>
      </c>
      <c r="AA328" s="39" t="n"/>
      <c r="AB328" s="39" t="n"/>
      <c r="AC328" s="39" t="n"/>
      <c r="AD328" s="39" t="n"/>
      <c r="AE328" s="39" t="n"/>
      <c r="AF328" s="39" t="n"/>
      <c r="AG328" s="39" t="n"/>
      <c r="AH328" s="51" t="n"/>
      <c r="AI328" s="51" t="n"/>
      <c r="AJ328" s="51" t="n"/>
      <c r="AK328" s="52" t="n">
        <v>332.3021059516022</v>
      </c>
      <c r="AL328" s="52" t="n"/>
      <c r="AM328" s="52" t="n"/>
      <c r="AN328" s="39" t="n"/>
      <c r="AO328" s="39" t="inlineStr">
        <is>
          <t>El material ocupa 23 filas en la hoja 1060 NQN (lote/almacén). La cantidad SAP y la física de esta vista son el total del material.</t>
        </is>
      </c>
    </row>
    <row r="329">
      <c r="A329" s="5" t="inlineStr">
        <is>
          <t>1000170</t>
        </is>
      </c>
      <c r="B329" s="5" t="inlineStr">
        <is>
          <t>BUSCAPINA SIMPLE AMP</t>
        </is>
      </c>
      <c r="C329" s="5" t="inlineStr">
        <is>
          <t>DDFFS</t>
        </is>
      </c>
      <c r="D329" s="5" t="inlineStr">
        <is>
          <t>033</t>
        </is>
      </c>
      <c r="E329" s="5" t="inlineStr">
        <is>
          <t>ZMED</t>
        </is>
      </c>
      <c r="F329" s="5" t="inlineStr">
        <is>
          <t>1060</t>
        </is>
      </c>
      <c r="G329" s="5" t="inlineStr">
        <is>
          <t>6021</t>
        </is>
      </c>
      <c r="H329" s="5" t="inlineStr">
        <is>
          <t>C/U</t>
        </is>
      </c>
      <c r="I329" s="6" t="n">
        <v>300</v>
      </c>
      <c r="J329" s="6" t="n">
        <v>0</v>
      </c>
      <c r="K329" s="5" t="inlineStr">
        <is>
          <t>ARS</t>
        </is>
      </c>
      <c r="L329" s="48" t="n">
        <v>0</v>
      </c>
      <c r="M329" s="48" t="n">
        <v>99690.63</v>
      </c>
      <c r="O329" s="11">
        <f>M329/SUM($M$2:$M$2023)</f>
        <v/>
      </c>
      <c r="P329" s="49">
        <f>IFERROR(M329/I329,0)</f>
        <v/>
      </c>
      <c r="Q329" s="50" t="n"/>
      <c r="R329" s="8">
        <f>I329-Q329</f>
        <v/>
      </c>
      <c r="S329" s="49">
        <f>$AK329*R329</f>
        <v/>
      </c>
      <c r="U329" s="39" t="inlineStr">
        <is>
          <t>Stock SAP</t>
        </is>
      </c>
      <c r="V329" s="39" t="inlineStr">
        <is>
          <t>Medicamentos</t>
        </is>
      </c>
      <c r="W329" s="39" t="inlineStr">
        <is>
          <t>Dentro del alcance</t>
        </is>
      </c>
      <c r="X329" s="39" t="n"/>
      <c r="Y329" s="39" t="inlineStr">
        <is>
          <t>Sin recuento físico en el inventario de Avain</t>
        </is>
      </c>
      <c r="Z329" s="40" t="inlineStr">
        <is>
          <t>Sin recuento físico</t>
        </is>
      </c>
      <c r="AA329" s="39" t="n"/>
      <c r="AB329" s="39" t="n"/>
      <c r="AC329" s="39" t="n"/>
      <c r="AD329" s="39" t="n"/>
      <c r="AE329" s="39" t="n"/>
      <c r="AF329" s="39" t="n"/>
      <c r="AG329" s="39" t="n"/>
      <c r="AH329" s="51" t="n"/>
      <c r="AI329" s="51" t="n"/>
      <c r="AJ329" s="51" t="n"/>
      <c r="AK329" s="52" t="n">
        <v>332.3021059516022</v>
      </c>
      <c r="AL329" s="52" t="n"/>
      <c r="AM329" s="52" t="n"/>
      <c r="AN329" s="39" t="n"/>
      <c r="AO329" s="39" t="inlineStr">
        <is>
          <t>El material ocupa 23 filas en la hoja 1060 NQN (lote/almacén). La cantidad SAP y la física de esta vista son el total del material.</t>
        </is>
      </c>
    </row>
    <row r="330">
      <c r="A330" s="5" t="inlineStr">
        <is>
          <t>1000170</t>
        </is>
      </c>
      <c r="B330" s="5" t="inlineStr">
        <is>
          <t>BUSCAPINA SIMPLE AMP</t>
        </is>
      </c>
      <c r="C330" s="5" t="inlineStr">
        <is>
          <t>F6401</t>
        </is>
      </c>
      <c r="D330" s="5" t="inlineStr">
        <is>
          <t>033</t>
        </is>
      </c>
      <c r="E330" s="5" t="inlineStr">
        <is>
          <t>ZMED</t>
        </is>
      </c>
      <c r="F330" s="5" t="inlineStr">
        <is>
          <t>1060</t>
        </is>
      </c>
      <c r="G330" s="5" t="inlineStr">
        <is>
          <t>6021</t>
        </is>
      </c>
      <c r="H330" s="5" t="inlineStr">
        <is>
          <t>C/U</t>
        </is>
      </c>
      <c r="I330" s="6" t="n">
        <v>300</v>
      </c>
      <c r="J330" s="6" t="n">
        <v>0</v>
      </c>
      <c r="K330" s="5" t="inlineStr">
        <is>
          <t>ARS</t>
        </is>
      </c>
      <c r="L330" s="48" t="n">
        <v>0</v>
      </c>
      <c r="M330" s="48" t="n">
        <v>99690.63</v>
      </c>
      <c r="O330" s="11">
        <f>M330/SUM($M$2:$M$2023)</f>
        <v/>
      </c>
      <c r="P330" s="49">
        <f>IFERROR(M330/I330,0)</f>
        <v/>
      </c>
      <c r="Q330" s="50" t="n"/>
      <c r="R330" s="8">
        <f>I330-Q330</f>
        <v/>
      </c>
      <c r="S330" s="49">
        <f>$AK330*R330</f>
        <v/>
      </c>
      <c r="U330" s="39" t="inlineStr">
        <is>
          <t>Stock SAP</t>
        </is>
      </c>
      <c r="V330" s="39" t="inlineStr">
        <is>
          <t>Medicamentos</t>
        </is>
      </c>
      <c r="W330" s="39" t="inlineStr">
        <is>
          <t>Dentro del alcance</t>
        </is>
      </c>
      <c r="X330" s="39" t="n"/>
      <c r="Y330" s="39" t="inlineStr">
        <is>
          <t>Sin recuento físico en el inventario de Avain</t>
        </is>
      </c>
      <c r="Z330" s="40" t="inlineStr">
        <is>
          <t>Sin recuento físico</t>
        </is>
      </c>
      <c r="AA330" s="39" t="n"/>
      <c r="AB330" s="39" t="n"/>
      <c r="AC330" s="39" t="n"/>
      <c r="AD330" s="39" t="n"/>
      <c r="AE330" s="39" t="n"/>
      <c r="AF330" s="39" t="n"/>
      <c r="AG330" s="39" t="n"/>
      <c r="AH330" s="51" t="n"/>
      <c r="AI330" s="51" t="n"/>
      <c r="AJ330" s="51" t="n"/>
      <c r="AK330" s="52" t="n">
        <v>332.3021059516022</v>
      </c>
      <c r="AL330" s="52" t="n"/>
      <c r="AM330" s="52" t="n"/>
      <c r="AN330" s="39" t="n"/>
      <c r="AO330" s="39" t="inlineStr">
        <is>
          <t>El material ocupa 23 filas en la hoja 1060 NQN (lote/almacén). La cantidad SAP y la física de esta vista son el total del material.</t>
        </is>
      </c>
    </row>
    <row r="331">
      <c r="A331" s="5" t="inlineStr">
        <is>
          <t>1000170</t>
        </is>
      </c>
      <c r="B331" s="5" t="inlineStr">
        <is>
          <t>BUSCAPINA SIMPLE AMP</t>
        </is>
      </c>
      <c r="C331" s="5" t="inlineStr">
        <is>
          <t>F7101</t>
        </is>
      </c>
      <c r="D331" s="5" t="inlineStr">
        <is>
          <t>033</t>
        </is>
      </c>
      <c r="E331" s="5" t="inlineStr">
        <is>
          <t>ZMED</t>
        </is>
      </c>
      <c r="F331" s="5" t="inlineStr">
        <is>
          <t>1060</t>
        </is>
      </c>
      <c r="G331" s="5" t="inlineStr">
        <is>
          <t>6021</t>
        </is>
      </c>
      <c r="H331" s="5" t="inlineStr">
        <is>
          <t>C/U</t>
        </is>
      </c>
      <c r="I331" s="6" t="n">
        <v>300</v>
      </c>
      <c r="J331" s="6" t="n">
        <v>0</v>
      </c>
      <c r="K331" s="5" t="inlineStr">
        <is>
          <t>ARS</t>
        </is>
      </c>
      <c r="L331" s="48" t="n">
        <v>0</v>
      </c>
      <c r="M331" s="48" t="n">
        <v>99690.63</v>
      </c>
      <c r="O331" s="11">
        <f>M331/SUM($M$2:$M$2023)</f>
        <v/>
      </c>
      <c r="P331" s="49">
        <f>IFERROR(M331/I331,0)</f>
        <v/>
      </c>
      <c r="Q331" s="50" t="n"/>
      <c r="R331" s="8">
        <f>I331-Q331</f>
        <v/>
      </c>
      <c r="S331" s="49">
        <f>$AK331*R331</f>
        <v/>
      </c>
      <c r="U331" s="39" t="inlineStr">
        <is>
          <t>Stock SAP</t>
        </is>
      </c>
      <c r="V331" s="39" t="inlineStr">
        <is>
          <t>Medicamentos</t>
        </is>
      </c>
      <c r="W331" s="39" t="inlineStr">
        <is>
          <t>Dentro del alcance</t>
        </is>
      </c>
      <c r="X331" s="39" t="n"/>
      <c r="Y331" s="39" t="inlineStr">
        <is>
          <t>Sin recuento físico en el inventario de Avain</t>
        </is>
      </c>
      <c r="Z331" s="40" t="inlineStr">
        <is>
          <t>Sin recuento físico</t>
        </is>
      </c>
      <c r="AA331" s="39" t="n"/>
      <c r="AB331" s="39" t="n"/>
      <c r="AC331" s="39" t="n"/>
      <c r="AD331" s="39" t="n"/>
      <c r="AE331" s="39" t="n"/>
      <c r="AF331" s="39" t="n"/>
      <c r="AG331" s="39" t="n"/>
      <c r="AH331" s="51" t="n"/>
      <c r="AI331" s="51" t="n"/>
      <c r="AJ331" s="51" t="n"/>
      <c r="AK331" s="52" t="n">
        <v>332.3021059516022</v>
      </c>
      <c r="AL331" s="52" t="n"/>
      <c r="AM331" s="52" t="n"/>
      <c r="AN331" s="39" t="n"/>
      <c r="AO331" s="39" t="inlineStr">
        <is>
          <t>El material ocupa 23 filas en la hoja 1060 NQN (lote/almacén). La cantidad SAP y la física de esta vista son el total del material.</t>
        </is>
      </c>
    </row>
    <row r="332">
      <c r="A332" s="5" t="inlineStr">
        <is>
          <t>1000170</t>
        </is>
      </c>
      <c r="B332" s="5" t="inlineStr">
        <is>
          <t>BUSCAPINA SIMPLE AMP</t>
        </is>
      </c>
      <c r="C332" s="5" t="inlineStr">
        <is>
          <t>NBL</t>
        </is>
      </c>
      <c r="D332" s="5" t="inlineStr">
        <is>
          <t>033</t>
        </is>
      </c>
      <c r="E332" s="5" t="inlineStr">
        <is>
          <t>ZMED</t>
        </is>
      </c>
      <c r="F332" s="5" t="inlineStr">
        <is>
          <t>1060</t>
        </is>
      </c>
      <c r="G332" s="5" t="inlineStr">
        <is>
          <t>6021</t>
        </is>
      </c>
      <c r="H332" s="5" t="inlineStr">
        <is>
          <t>C/U</t>
        </is>
      </c>
      <c r="I332" s="6" t="n">
        <v>300</v>
      </c>
      <c r="J332" s="6" t="n">
        <v>0</v>
      </c>
      <c r="K332" s="5" t="inlineStr">
        <is>
          <t>ARS</t>
        </is>
      </c>
      <c r="L332" s="48" t="n">
        <v>0</v>
      </c>
      <c r="M332" s="48" t="n">
        <v>99690.63</v>
      </c>
      <c r="O332" s="11">
        <f>M332/SUM($M$2:$M$2023)</f>
        <v/>
      </c>
      <c r="P332" s="49">
        <f>IFERROR(M332/I332,0)</f>
        <v/>
      </c>
      <c r="Q332" s="50" t="n"/>
      <c r="R332" s="8">
        <f>I332-Q332</f>
        <v/>
      </c>
      <c r="S332" s="49">
        <f>$AK332*R332</f>
        <v/>
      </c>
      <c r="U332" s="39" t="inlineStr">
        <is>
          <t>Stock SAP</t>
        </is>
      </c>
      <c r="V332" s="39" t="inlineStr">
        <is>
          <t>Medicamentos</t>
        </is>
      </c>
      <c r="W332" s="39" t="inlineStr">
        <is>
          <t>Dentro del alcance</t>
        </is>
      </c>
      <c r="X332" s="39" t="n"/>
      <c r="Y332" s="39" t="inlineStr">
        <is>
          <t>Sin recuento físico en el inventario de Avain</t>
        </is>
      </c>
      <c r="Z332" s="40" t="inlineStr">
        <is>
          <t>Sin recuento físico</t>
        </is>
      </c>
      <c r="AA332" s="39" t="n"/>
      <c r="AB332" s="39" t="n"/>
      <c r="AC332" s="39" t="n"/>
      <c r="AD332" s="39" t="n"/>
      <c r="AE332" s="39" t="n"/>
      <c r="AF332" s="39" t="n"/>
      <c r="AG332" s="39" t="n"/>
      <c r="AH332" s="51" t="n"/>
      <c r="AI332" s="51" t="n"/>
      <c r="AJ332" s="51" t="n"/>
      <c r="AK332" s="52" t="n">
        <v>332.3021059516022</v>
      </c>
      <c r="AL332" s="52" t="n"/>
      <c r="AM332" s="52" t="n"/>
      <c r="AN332" s="39" t="n"/>
      <c r="AO332" s="39" t="inlineStr">
        <is>
          <t>El material ocupa 23 filas en la hoja 1060 NQN (lote/almacén). La cantidad SAP y la física de esta vista son el total del material.</t>
        </is>
      </c>
    </row>
    <row r="333">
      <c r="A333" s="5" t="inlineStr">
        <is>
          <t>1000170</t>
        </is>
      </c>
      <c r="B333" s="5" t="inlineStr">
        <is>
          <t>BUSCAPINA SIMPLE AMP</t>
        </is>
      </c>
      <c r="C333" s="5" t="inlineStr">
        <is>
          <t>ROR</t>
        </is>
      </c>
      <c r="D333" s="5" t="inlineStr">
        <is>
          <t>033</t>
        </is>
      </c>
      <c r="E333" s="5" t="inlineStr">
        <is>
          <t>ZMED</t>
        </is>
      </c>
      <c r="F333" s="5" t="inlineStr">
        <is>
          <t>1060</t>
        </is>
      </c>
      <c r="G333" s="5" t="inlineStr">
        <is>
          <t>6021</t>
        </is>
      </c>
      <c r="H333" s="5" t="inlineStr">
        <is>
          <t>C/U</t>
        </is>
      </c>
      <c r="I333" s="6" t="n">
        <v>300</v>
      </c>
      <c r="J333" s="6" t="n">
        <v>0</v>
      </c>
      <c r="K333" s="5" t="inlineStr">
        <is>
          <t>ARS</t>
        </is>
      </c>
      <c r="L333" s="48" t="n">
        <v>0</v>
      </c>
      <c r="M333" s="48" t="n">
        <v>99690.63</v>
      </c>
      <c r="O333" s="11">
        <f>M333/SUM($M$2:$M$2023)</f>
        <v/>
      </c>
      <c r="P333" s="49">
        <f>IFERROR(M333/I333,0)</f>
        <v/>
      </c>
      <c r="Q333" s="50" t="n"/>
      <c r="R333" s="8">
        <f>I333-Q333</f>
        <v/>
      </c>
      <c r="S333" s="49">
        <f>$AK333*R333</f>
        <v/>
      </c>
      <c r="U333" s="39" t="inlineStr">
        <is>
          <t>Stock SAP</t>
        </is>
      </c>
      <c r="V333" s="39" t="inlineStr">
        <is>
          <t>Medicamentos</t>
        </is>
      </c>
      <c r="W333" s="39" t="inlineStr">
        <is>
          <t>Dentro del alcance</t>
        </is>
      </c>
      <c r="X333" s="39" t="n"/>
      <c r="Y333" s="39" t="inlineStr">
        <is>
          <t>Sin recuento físico en el inventario de Avain</t>
        </is>
      </c>
      <c r="Z333" s="40" t="inlineStr">
        <is>
          <t>Sin recuento físico</t>
        </is>
      </c>
      <c r="AA333" s="39" t="n"/>
      <c r="AB333" s="39" t="n"/>
      <c r="AC333" s="39" t="n"/>
      <c r="AD333" s="39" t="n"/>
      <c r="AE333" s="39" t="n"/>
      <c r="AF333" s="39" t="n"/>
      <c r="AG333" s="39" t="n"/>
      <c r="AH333" s="51" t="n"/>
      <c r="AI333" s="51" t="n"/>
      <c r="AJ333" s="51" t="n"/>
      <c r="AK333" s="52" t="n">
        <v>332.3021059516022</v>
      </c>
      <c r="AL333" s="52" t="n"/>
      <c r="AM333" s="52" t="n"/>
      <c r="AN333" s="39" t="n"/>
      <c r="AO333" s="39" t="inlineStr">
        <is>
          <t>El material ocupa 23 filas en la hoja 1060 NQN (lote/almacén). La cantidad SAP y la física de esta vista son el total del material.</t>
        </is>
      </c>
    </row>
    <row r="334">
      <c r="A334" s="5" t="inlineStr">
        <is>
          <t>1000171</t>
        </is>
      </c>
      <c r="B334" s="5" t="inlineStr">
        <is>
          <t>RANITIDINA 300 MG AMP</t>
        </is>
      </c>
      <c r="C334" s="5" t="inlineStr">
        <is>
          <t>20393</t>
        </is>
      </c>
      <c r="D334" s="5" t="inlineStr">
        <is>
          <t>033</t>
        </is>
      </c>
      <c r="E334" s="5" t="inlineStr">
        <is>
          <t>ZMED</t>
        </is>
      </c>
      <c r="F334" s="5" t="inlineStr">
        <is>
          <t>1060</t>
        </is>
      </c>
      <c r="G334" s="5" t="inlineStr">
        <is>
          <t>6021</t>
        </is>
      </c>
      <c r="H334" s="5" t="inlineStr">
        <is>
          <t>C/U</t>
        </is>
      </c>
      <c r="I334" s="6" t="n">
        <v>300</v>
      </c>
      <c r="J334" s="6" t="n">
        <v>0</v>
      </c>
      <c r="K334" s="5" t="inlineStr">
        <is>
          <t>ARS</t>
        </is>
      </c>
      <c r="L334" s="48" t="n">
        <v>0</v>
      </c>
      <c r="M334" s="48" t="n">
        <v>92442.55</v>
      </c>
      <c r="O334" s="11">
        <f>M334/SUM($M$2:$M$2023)</f>
        <v/>
      </c>
      <c r="P334" s="49">
        <f>IFERROR(M334/I334,0)</f>
        <v/>
      </c>
      <c r="Q334" s="50" t="n"/>
      <c r="R334" s="8">
        <f>I334-Q334</f>
        <v/>
      </c>
      <c r="S334" s="49">
        <f>$AK334*R334</f>
        <v/>
      </c>
      <c r="U334" s="39" t="inlineStr">
        <is>
          <t>Stock SAP</t>
        </is>
      </c>
      <c r="V334" s="39" t="inlineStr">
        <is>
          <t>Medicamentos</t>
        </is>
      </c>
      <c r="W334" s="39" t="inlineStr">
        <is>
          <t>Dentro del alcance</t>
        </is>
      </c>
      <c r="X334" s="39" t="n"/>
      <c r="Y334" s="39" t="inlineStr">
        <is>
          <t>Sin recuento físico en el inventario de Avain</t>
        </is>
      </c>
      <c r="Z334" s="40" t="inlineStr">
        <is>
          <t>Sin recuento físico</t>
        </is>
      </c>
      <c r="AA334" s="39" t="n"/>
      <c r="AB334" s="39" t="n"/>
      <c r="AC334" s="39" t="n"/>
      <c r="AD334" s="39" t="n"/>
      <c r="AE334" s="39" t="n"/>
      <c r="AF334" s="39" t="n"/>
      <c r="AG334" s="39" t="n"/>
      <c r="AH334" s="51" t="n">
        <v>2100</v>
      </c>
      <c r="AI334" s="51">
        <f>Q334</f>
        <v/>
      </c>
      <c r="AJ334" s="51">
        <f>$AH334-$AI334</f>
        <v/>
      </c>
      <c r="AK334" s="52" t="n">
        <v>308.1418095238096</v>
      </c>
      <c r="AL334" s="52">
        <f>$AJ334*$AK334</f>
        <v/>
      </c>
      <c r="AM334" s="52">
        <f>$AI334*$AK334</f>
        <v/>
      </c>
      <c r="AN334" s="39" t="n"/>
      <c r="AO334" s="39" t="inlineStr">
        <is>
          <t>El material ocupa 14 filas en la hoja 1060 NQN (lote/almacén). La cantidad SAP y la física de esta vista son el total del material.</t>
        </is>
      </c>
    </row>
    <row r="335">
      <c r="A335" s="5" t="inlineStr">
        <is>
          <t>1000171</t>
        </is>
      </c>
      <c r="B335" s="5" t="inlineStr">
        <is>
          <t>RANITIDINA 300 MG AMP</t>
        </is>
      </c>
      <c r="C335" s="5" t="inlineStr">
        <is>
          <t>30611</t>
        </is>
      </c>
      <c r="D335" s="5" t="inlineStr">
        <is>
          <t>033</t>
        </is>
      </c>
      <c r="E335" s="5" t="inlineStr">
        <is>
          <t>ZMED</t>
        </is>
      </c>
      <c r="F335" s="5" t="inlineStr">
        <is>
          <t>1060</t>
        </is>
      </c>
      <c r="G335" s="5" t="inlineStr">
        <is>
          <t>6021</t>
        </is>
      </c>
      <c r="H335" s="5" t="inlineStr">
        <is>
          <t>C/U</t>
        </is>
      </c>
      <c r="I335" s="6" t="n">
        <v>300</v>
      </c>
      <c r="J335" s="6" t="n">
        <v>0</v>
      </c>
      <c r="K335" s="5" t="inlineStr">
        <is>
          <t>ARS</t>
        </is>
      </c>
      <c r="L335" s="48" t="n">
        <v>0</v>
      </c>
      <c r="M335" s="48" t="n">
        <v>92442.55</v>
      </c>
      <c r="O335" s="11">
        <f>M335/SUM($M$2:$M$2023)</f>
        <v/>
      </c>
      <c r="P335" s="49">
        <f>IFERROR(M335/I335,0)</f>
        <v/>
      </c>
      <c r="Q335" s="50" t="n"/>
      <c r="R335" s="8">
        <f>I335-Q335</f>
        <v/>
      </c>
      <c r="S335" s="49">
        <f>$AK335*R335</f>
        <v/>
      </c>
      <c r="U335" s="39" t="inlineStr">
        <is>
          <t>Stock SAP</t>
        </is>
      </c>
      <c r="V335" s="39" t="inlineStr">
        <is>
          <t>Medicamentos</t>
        </is>
      </c>
      <c r="W335" s="39" t="inlineStr">
        <is>
          <t>Dentro del alcance</t>
        </is>
      </c>
      <c r="X335" s="39" t="n"/>
      <c r="Y335" s="39" t="inlineStr">
        <is>
          <t>Sin recuento físico en el inventario de Avain</t>
        </is>
      </c>
      <c r="Z335" s="40" t="inlineStr">
        <is>
          <t>Sin recuento físico</t>
        </is>
      </c>
      <c r="AA335" s="39" t="n"/>
      <c r="AB335" s="39" t="n"/>
      <c r="AC335" s="39" t="n"/>
      <c r="AD335" s="39" t="n"/>
      <c r="AE335" s="39" t="n"/>
      <c r="AF335" s="39" t="n"/>
      <c r="AG335" s="39" t="n"/>
      <c r="AH335" s="51" t="n"/>
      <c r="AI335" s="51" t="n"/>
      <c r="AJ335" s="51" t="n"/>
      <c r="AK335" s="52" t="n">
        <v>308.1418095238096</v>
      </c>
      <c r="AL335" s="52" t="n"/>
      <c r="AM335" s="52" t="n"/>
      <c r="AN335" s="39" t="n"/>
      <c r="AO335" s="39" t="inlineStr">
        <is>
          <t>El material ocupa 14 filas en la hoja 1060 NQN (lote/almacén). La cantidad SAP y la física de esta vista son el total del material.</t>
        </is>
      </c>
    </row>
    <row r="336">
      <c r="A336" s="5" t="inlineStr">
        <is>
          <t>1000181</t>
        </is>
      </c>
      <c r="B336" s="5" t="inlineStr">
        <is>
          <t>LOPERAMIDA COMPRIMIDO</t>
        </is>
      </c>
      <c r="C336" s="5" t="inlineStr">
        <is>
          <t>04132</t>
        </is>
      </c>
      <c r="D336" s="5" t="inlineStr">
        <is>
          <t>033</t>
        </is>
      </c>
      <c r="E336" s="5" t="inlineStr">
        <is>
          <t>ZMED</t>
        </is>
      </c>
      <c r="F336" s="5" t="inlineStr">
        <is>
          <t>1060</t>
        </is>
      </c>
      <c r="G336" s="5" t="inlineStr">
        <is>
          <t>6021</t>
        </is>
      </c>
      <c r="H336" s="5" t="inlineStr">
        <is>
          <t>C/U</t>
        </is>
      </c>
      <c r="I336" s="6" t="n">
        <v>300</v>
      </c>
      <c r="J336" s="6" t="n">
        <v>0</v>
      </c>
      <c r="K336" s="5" t="inlineStr">
        <is>
          <t>ARS</t>
        </is>
      </c>
      <c r="L336" s="48" t="n">
        <v>0</v>
      </c>
      <c r="M336" s="48" t="n">
        <v>6142.58</v>
      </c>
      <c r="O336" s="11">
        <f>M336/SUM($M$2:$M$2023)</f>
        <v/>
      </c>
      <c r="P336" s="49">
        <f>IFERROR(M336/I336,0)</f>
        <v/>
      </c>
      <c r="Q336" s="50" t="n"/>
      <c r="R336" s="8">
        <f>I336-Q336</f>
        <v/>
      </c>
      <c r="S336" s="49">
        <f>$AK336*R336</f>
        <v/>
      </c>
      <c r="U336" s="39" t="inlineStr">
        <is>
          <t>Stock SAP</t>
        </is>
      </c>
      <c r="V336" s="39" t="inlineStr">
        <is>
          <t>Medicamentos</t>
        </is>
      </c>
      <c r="W336" s="39" t="inlineStr">
        <is>
          <t>Dentro del alcance</t>
        </is>
      </c>
      <c r="X336" s="39" t="n"/>
      <c r="Y336" s="39" t="inlineStr">
        <is>
          <t>Sin recuento físico en el inventario de Avain</t>
        </is>
      </c>
      <c r="Z336" s="40" t="inlineStr">
        <is>
          <t>Sin recuento físico</t>
        </is>
      </c>
      <c r="AA336" s="39" t="n"/>
      <c r="AB336" s="39" t="n"/>
      <c r="AC336" s="39" t="n"/>
      <c r="AD336" s="39" t="n"/>
      <c r="AE336" s="39" t="n"/>
      <c r="AF336" s="39" t="n"/>
      <c r="AG336" s="39" t="n"/>
      <c r="AH336" s="51" t="n"/>
      <c r="AI336" s="51" t="n"/>
      <c r="AJ336" s="51" t="n"/>
      <c r="AK336" s="52" t="n">
        <v>20.47527272727273</v>
      </c>
      <c r="AL336" s="52" t="n"/>
      <c r="AM336" s="52" t="n"/>
      <c r="AN336" s="39" t="n"/>
      <c r="AO336" s="39" t="inlineStr">
        <is>
          <t>El material ocupa 13 filas en la hoja 1060 NQN (lote/almacén). La cantidad SAP y la física de esta vista son el total del material.</t>
        </is>
      </c>
    </row>
    <row r="337">
      <c r="A337" s="5" t="inlineStr">
        <is>
          <t>1000181</t>
        </is>
      </c>
      <c r="B337" s="5" t="inlineStr">
        <is>
          <t>LOPERAMIDA COMPRIMIDO</t>
        </is>
      </c>
      <c r="C337" s="5" t="inlineStr">
        <is>
          <t>361197</t>
        </is>
      </c>
      <c r="D337" s="5" t="inlineStr">
        <is>
          <t>033</t>
        </is>
      </c>
      <c r="E337" s="5" t="inlineStr">
        <is>
          <t>ZMED</t>
        </is>
      </c>
      <c r="F337" s="5" t="inlineStr">
        <is>
          <t>1060</t>
        </is>
      </c>
      <c r="G337" s="5" t="inlineStr">
        <is>
          <t>6021</t>
        </is>
      </c>
      <c r="H337" s="5" t="inlineStr">
        <is>
          <t>C/U</t>
        </is>
      </c>
      <c r="I337" s="6" t="n">
        <v>300</v>
      </c>
      <c r="J337" s="6" t="n">
        <v>0</v>
      </c>
      <c r="K337" s="5" t="inlineStr">
        <is>
          <t>ARS</t>
        </is>
      </c>
      <c r="L337" s="48" t="n">
        <v>0</v>
      </c>
      <c r="M337" s="48" t="n">
        <v>6142.58</v>
      </c>
      <c r="O337" s="11">
        <f>M337/SUM($M$2:$M$2023)</f>
        <v/>
      </c>
      <c r="P337" s="49">
        <f>IFERROR(M337/I337,0)</f>
        <v/>
      </c>
      <c r="Q337" s="50" t="n"/>
      <c r="R337" s="8">
        <f>I337-Q337</f>
        <v/>
      </c>
      <c r="S337" s="49">
        <f>$AK337*R337</f>
        <v/>
      </c>
      <c r="U337" s="39" t="inlineStr">
        <is>
          <t>Stock SAP</t>
        </is>
      </c>
      <c r="V337" s="39" t="inlineStr">
        <is>
          <t>Medicamentos</t>
        </is>
      </c>
      <c r="W337" s="39" t="inlineStr">
        <is>
          <t>Dentro del alcance</t>
        </is>
      </c>
      <c r="X337" s="39" t="n"/>
      <c r="Y337" s="39" t="inlineStr">
        <is>
          <t>Sin recuento físico en el inventario de Avain</t>
        </is>
      </c>
      <c r="Z337" s="40" t="inlineStr">
        <is>
          <t>Sin recuento físico</t>
        </is>
      </c>
      <c r="AA337" s="39" t="n"/>
      <c r="AB337" s="39" t="n"/>
      <c r="AC337" s="39" t="n"/>
      <c r="AD337" s="39" t="n"/>
      <c r="AE337" s="39" t="n"/>
      <c r="AF337" s="39" t="n"/>
      <c r="AG337" s="39" t="n"/>
      <c r="AH337" s="51" t="n"/>
      <c r="AI337" s="51" t="n"/>
      <c r="AJ337" s="51" t="n"/>
      <c r="AK337" s="52" t="n">
        <v>20.47527272727273</v>
      </c>
      <c r="AL337" s="52" t="n"/>
      <c r="AM337" s="52" t="n"/>
      <c r="AN337" s="39" t="n"/>
      <c r="AO337" s="39" t="inlineStr">
        <is>
          <t>El material ocupa 13 filas en la hoja 1060 NQN (lote/almacén). La cantidad SAP y la física de esta vista son el total del material.</t>
        </is>
      </c>
    </row>
    <row r="338">
      <c r="A338" s="5" t="inlineStr">
        <is>
          <t>1000193</t>
        </is>
      </c>
      <c r="B338" s="5" t="inlineStr">
        <is>
          <t>MIGRAL COMPRIMIDO</t>
        </is>
      </c>
      <c r="C338" s="5" t="inlineStr">
        <is>
          <t>EB8720</t>
        </is>
      </c>
      <c r="D338" s="5" t="inlineStr">
        <is>
          <t>033</t>
        </is>
      </c>
      <c r="E338" s="5" t="inlineStr">
        <is>
          <t>ZMED</t>
        </is>
      </c>
      <c r="F338" s="5" t="inlineStr">
        <is>
          <t>1060</t>
        </is>
      </c>
      <c r="G338" s="5" t="inlineStr">
        <is>
          <t>6021</t>
        </is>
      </c>
      <c r="H338" s="5" t="inlineStr">
        <is>
          <t>C/U</t>
        </is>
      </c>
      <c r="I338" s="6" t="n">
        <v>300</v>
      </c>
      <c r="J338" s="6" t="n">
        <v>0</v>
      </c>
      <c r="K338" s="5" t="inlineStr">
        <is>
          <t>ARS</t>
        </is>
      </c>
      <c r="L338" s="48" t="n">
        <v>0</v>
      </c>
      <c r="M338" s="48" t="n">
        <v>39520.25</v>
      </c>
      <c r="O338" s="11">
        <f>M338/SUM($M$2:$M$2023)</f>
        <v/>
      </c>
      <c r="P338" s="49">
        <f>IFERROR(M338/I338,0)</f>
        <v/>
      </c>
      <c r="Q338" s="50" t="n"/>
      <c r="R338" s="8">
        <f>I338-Q338</f>
        <v/>
      </c>
      <c r="S338" s="49">
        <f>$AK338*R338</f>
        <v/>
      </c>
      <c r="U338" s="39" t="inlineStr">
        <is>
          <t>Stock SAP</t>
        </is>
      </c>
      <c r="V338" s="39" t="inlineStr">
        <is>
          <t>Medicamentos</t>
        </is>
      </c>
      <c r="W338" s="39" t="inlineStr">
        <is>
          <t>Dentro del alcance</t>
        </is>
      </c>
      <c r="X338" s="39" t="n"/>
      <c r="Y338" s="39" t="inlineStr">
        <is>
          <t>Sin recuento físico en el inventario de Avain</t>
        </is>
      </c>
      <c r="Z338" s="40" t="inlineStr">
        <is>
          <t>Sin recuento físico</t>
        </is>
      </c>
      <c r="AA338" s="39" t="n"/>
      <c r="AB338" s="39" t="n"/>
      <c r="AC338" s="39" t="n"/>
      <c r="AD338" s="39" t="n"/>
      <c r="AE338" s="39" t="n"/>
      <c r="AF338" s="39" t="n"/>
      <c r="AG338" s="39" t="n"/>
      <c r="AH338" s="51" t="n"/>
      <c r="AI338" s="51" t="n"/>
      <c r="AJ338" s="51" t="n"/>
      <c r="AK338" s="52" t="n">
        <v>131.734165546896</v>
      </c>
      <c r="AL338" s="52" t="n"/>
      <c r="AM338" s="52" t="n"/>
      <c r="AN338" s="39" t="n"/>
      <c r="AO338" s="39" t="inlineStr">
        <is>
          <t>El material ocupa 13 filas en la hoja 1060 NQN (lote/almacén). La cantidad SAP y la física de esta vista son el total del material.</t>
        </is>
      </c>
    </row>
    <row r="339">
      <c r="A339" s="5" t="inlineStr">
        <is>
          <t>1000193</t>
        </is>
      </c>
      <c r="B339" s="5" t="inlineStr">
        <is>
          <t>MIGRAL COMPRIMIDO</t>
        </is>
      </c>
      <c r="C339" s="5" t="inlineStr">
        <is>
          <t>EB904</t>
        </is>
      </c>
      <c r="D339" s="5" t="inlineStr">
        <is>
          <t>033</t>
        </is>
      </c>
      <c r="E339" s="5" t="inlineStr">
        <is>
          <t>ZMED</t>
        </is>
      </c>
      <c r="F339" s="5" t="inlineStr">
        <is>
          <t>1060</t>
        </is>
      </c>
      <c r="G339" s="5" t="inlineStr">
        <is>
          <t>6021</t>
        </is>
      </c>
      <c r="H339" s="5" t="inlineStr">
        <is>
          <t>C/U</t>
        </is>
      </c>
      <c r="I339" s="6" t="n">
        <v>300</v>
      </c>
      <c r="J339" s="6" t="n">
        <v>0</v>
      </c>
      <c r="K339" s="5" t="inlineStr">
        <is>
          <t>ARS</t>
        </is>
      </c>
      <c r="L339" s="48" t="n">
        <v>0</v>
      </c>
      <c r="M339" s="48" t="n">
        <v>39520.25</v>
      </c>
      <c r="O339" s="11">
        <f>M339/SUM($M$2:$M$2023)</f>
        <v/>
      </c>
      <c r="P339" s="49">
        <f>IFERROR(M339/I339,0)</f>
        <v/>
      </c>
      <c r="Q339" s="50" t="n"/>
      <c r="R339" s="8">
        <f>I339-Q339</f>
        <v/>
      </c>
      <c r="S339" s="49">
        <f>$AK339*R339</f>
        <v/>
      </c>
      <c r="U339" s="39" t="inlineStr">
        <is>
          <t>Stock SAP</t>
        </is>
      </c>
      <c r="V339" s="39" t="inlineStr">
        <is>
          <t>Medicamentos</t>
        </is>
      </c>
      <c r="W339" s="39" t="inlineStr">
        <is>
          <t>Dentro del alcance</t>
        </is>
      </c>
      <c r="X339" s="39" t="n"/>
      <c r="Y339" s="39" t="inlineStr">
        <is>
          <t>Sin recuento físico en el inventario de Avain</t>
        </is>
      </c>
      <c r="Z339" s="40" t="inlineStr">
        <is>
          <t>Sin recuento físico</t>
        </is>
      </c>
      <c r="AA339" s="39" t="n"/>
      <c r="AB339" s="39" t="n"/>
      <c r="AC339" s="39" t="n"/>
      <c r="AD339" s="39" t="n"/>
      <c r="AE339" s="39" t="n"/>
      <c r="AF339" s="39" t="n"/>
      <c r="AG339" s="39" t="n"/>
      <c r="AH339" s="51" t="n"/>
      <c r="AI339" s="51" t="n"/>
      <c r="AJ339" s="51" t="n"/>
      <c r="AK339" s="52" t="n">
        <v>131.734165546896</v>
      </c>
      <c r="AL339" s="52" t="n"/>
      <c r="AM339" s="52" t="n"/>
      <c r="AN339" s="39" t="n"/>
      <c r="AO339" s="39" t="inlineStr">
        <is>
          <t>El material ocupa 13 filas en la hoja 1060 NQN (lote/almacén). La cantidad SAP y la física de esta vista son el total del material.</t>
        </is>
      </c>
    </row>
    <row r="340">
      <c r="A340" s="5" t="inlineStr">
        <is>
          <t>1000290</t>
        </is>
      </c>
      <c r="B340" s="5" t="inlineStr">
        <is>
          <t>AGUA DESTILADA DE 10 ML</t>
        </is>
      </c>
      <c r="C340" s="5" t="inlineStr">
        <is>
          <t>160014</t>
        </is>
      </c>
      <c r="D340" s="5" t="inlineStr">
        <is>
          <t>033</t>
        </is>
      </c>
      <c r="E340" s="5" t="inlineStr">
        <is>
          <t>ZMED</t>
        </is>
      </c>
      <c r="F340" s="5" t="inlineStr">
        <is>
          <t>1060</t>
        </is>
      </c>
      <c r="G340" s="5" t="inlineStr">
        <is>
          <t>6021</t>
        </is>
      </c>
      <c r="H340" s="5" t="inlineStr">
        <is>
          <t>C/U</t>
        </is>
      </c>
      <c r="I340" s="6" t="n">
        <v>300</v>
      </c>
      <c r="J340" s="6" t="n">
        <v>0</v>
      </c>
      <c r="K340" s="5" t="inlineStr">
        <is>
          <t>ARS</t>
        </is>
      </c>
      <c r="L340" s="48" t="n">
        <v>0</v>
      </c>
      <c r="M340" s="48" t="n">
        <v>58491.43</v>
      </c>
      <c r="O340" s="11">
        <f>M340/SUM($M$2:$M$2023)</f>
        <v/>
      </c>
      <c r="P340" s="49">
        <f>IFERROR(M340/I340,0)</f>
        <v/>
      </c>
      <c r="Q340" s="50" t="n"/>
      <c r="R340" s="8">
        <f>I340-Q340</f>
        <v/>
      </c>
      <c r="S340" s="49">
        <f>$AK340*R340</f>
        <v/>
      </c>
      <c r="U340" s="39" t="inlineStr">
        <is>
          <t>Stock SAP</t>
        </is>
      </c>
      <c r="V340" s="39" t="inlineStr">
        <is>
          <t>Medicamentos</t>
        </is>
      </c>
      <c r="W340" s="39" t="inlineStr">
        <is>
          <t>Dentro del alcance</t>
        </is>
      </c>
      <c r="X340" s="39" t="n"/>
      <c r="Y340" s="39" t="inlineStr">
        <is>
          <t>Sin recuento físico en el inventario de Avain</t>
        </is>
      </c>
      <c r="Z340" s="40" t="inlineStr">
        <is>
          <t>Sin recuento físico</t>
        </is>
      </c>
      <c r="AA340" s="39" t="n"/>
      <c r="AB340" s="39" t="n"/>
      <c r="AC340" s="39" t="n"/>
      <c r="AD340" s="39" t="n"/>
      <c r="AE340" s="39" t="n"/>
      <c r="AF340" s="39" t="n"/>
      <c r="AG340" s="39" t="n"/>
      <c r="AH340" s="51" t="n"/>
      <c r="AI340" s="51" t="n"/>
      <c r="AJ340" s="51" t="n"/>
      <c r="AK340" s="52" t="n">
        <v>194.9714285714286</v>
      </c>
      <c r="AL340" s="52" t="n"/>
      <c r="AM340" s="52" t="n"/>
      <c r="AN340" s="39" t="n"/>
      <c r="AO340" s="39" t="inlineStr">
        <is>
          <t>El material ocupa 2 filas en la hoja 1060 NQN (lote/almacén). La cantidad SAP y la física de esta vista son el total del material.</t>
        </is>
      </c>
    </row>
    <row r="341">
      <c r="A341" s="5" t="inlineStr">
        <is>
          <t>1000343</t>
        </is>
      </c>
      <c r="B341" s="5" t="inlineStr">
        <is>
          <t>ENALAPRIL MALEATO 5MG COMPRIMIDO</t>
        </is>
      </c>
      <c r="C341" s="5" t="inlineStr">
        <is>
          <t>FUH</t>
        </is>
      </c>
      <c r="D341" s="5" t="inlineStr">
        <is>
          <t>033</t>
        </is>
      </c>
      <c r="E341" s="5" t="inlineStr">
        <is>
          <t>ZMED</t>
        </is>
      </c>
      <c r="F341" s="5" t="inlineStr">
        <is>
          <t>1060</t>
        </is>
      </c>
      <c r="G341" s="5" t="inlineStr">
        <is>
          <t>6021</t>
        </is>
      </c>
      <c r="H341" s="5" t="inlineStr">
        <is>
          <t>C/U</t>
        </is>
      </c>
      <c r="I341" s="6" t="n">
        <v>300</v>
      </c>
      <c r="J341" s="6" t="n">
        <v>0</v>
      </c>
      <c r="K341" s="5" t="inlineStr">
        <is>
          <t>ARS</t>
        </is>
      </c>
      <c r="L341" s="48" t="n">
        <v>0</v>
      </c>
      <c r="M341" s="48" t="n">
        <v>20230.43</v>
      </c>
      <c r="O341" s="11">
        <f>M341/SUM($M$2:$M$2023)</f>
        <v/>
      </c>
      <c r="P341" s="49">
        <f>IFERROR(M341/I341,0)</f>
        <v/>
      </c>
      <c r="Q341" s="50" t="n"/>
      <c r="R341" s="8">
        <f>I341-Q341</f>
        <v/>
      </c>
      <c r="S341" s="49">
        <f>$AK341*R341</f>
        <v/>
      </c>
      <c r="U341" s="39" t="inlineStr">
        <is>
          <t>Stock SAP</t>
        </is>
      </c>
      <c r="V341" s="39" t="inlineStr">
        <is>
          <t>Medicamentos</t>
        </is>
      </c>
      <c r="W341" s="39" t="inlineStr">
        <is>
          <t>Dentro del alcance</t>
        </is>
      </c>
      <c r="X341" s="39" t="n"/>
      <c r="Y341" s="39" t="inlineStr">
        <is>
          <t>Sin recuento físico en el inventario de Avain</t>
        </is>
      </c>
      <c r="Z341" s="40" t="inlineStr">
        <is>
          <t>Sin recuento físico</t>
        </is>
      </c>
      <c r="AA341" s="39" t="n"/>
      <c r="AB341" s="39" t="n"/>
      <c r="AC341" s="39" t="n"/>
      <c r="AD341" s="39" t="n"/>
      <c r="AE341" s="39" t="n"/>
      <c r="AF341" s="39" t="n"/>
      <c r="AG341" s="39" t="n"/>
      <c r="AH341" s="51" t="n"/>
      <c r="AI341" s="51" t="n"/>
      <c r="AJ341" s="51" t="n"/>
      <c r="AK341" s="52" t="n">
        <v>67.43477717391303</v>
      </c>
      <c r="AL341" s="52" t="n"/>
      <c r="AM341" s="52" t="n"/>
      <c r="AN341" s="39" t="n"/>
      <c r="AO341" s="39" t="inlineStr">
        <is>
          <t>El material ocupa 3 filas en la hoja 1060 NQN (lote/almacén). La cantidad SAP y la física de esta vista son el total del material.</t>
        </is>
      </c>
    </row>
    <row r="342">
      <c r="A342" s="5" t="inlineStr">
        <is>
          <t>1000368</t>
        </is>
      </c>
      <c r="B342" s="5" t="inlineStr">
        <is>
          <t>UVASAL SOBRES X30</t>
        </is>
      </c>
      <c r="C342" s="5" t="inlineStr">
        <is>
          <t>83T</t>
        </is>
      </c>
      <c r="D342" s="5" t="inlineStr">
        <is>
          <t>033</t>
        </is>
      </c>
      <c r="E342" s="5" t="inlineStr">
        <is>
          <t>ZMED</t>
        </is>
      </c>
      <c r="F342" s="5" t="inlineStr">
        <is>
          <t>1060</t>
        </is>
      </c>
      <c r="G342" s="5" t="inlineStr">
        <is>
          <t>6021</t>
        </is>
      </c>
      <c r="H342" s="5" t="inlineStr">
        <is>
          <t>C/U</t>
        </is>
      </c>
      <c r="I342" s="6" t="n">
        <v>300</v>
      </c>
      <c r="J342" s="6" t="n">
        <v>0</v>
      </c>
      <c r="K342" s="5" t="inlineStr">
        <is>
          <t>ARS</t>
        </is>
      </c>
      <c r="L342" s="48" t="n">
        <v>0</v>
      </c>
      <c r="M342" s="48" t="n">
        <v>81888.12</v>
      </c>
      <c r="O342" s="11">
        <f>M342/SUM($M$2:$M$2023)</f>
        <v/>
      </c>
      <c r="P342" s="49">
        <f>IFERROR(M342/I342,0)</f>
        <v/>
      </c>
      <c r="Q342" s="50" t="n"/>
      <c r="R342" s="8">
        <f>I342-Q342</f>
        <v/>
      </c>
      <c r="S342" s="49">
        <f>$AK342*R342</f>
        <v/>
      </c>
      <c r="U342" s="39" t="inlineStr">
        <is>
          <t>Stock SAP</t>
        </is>
      </c>
      <c r="V342" s="39" t="inlineStr">
        <is>
          <t>Medicamentos</t>
        </is>
      </c>
      <c r="W342" s="39" t="inlineStr">
        <is>
          <t>Dentro del alcance</t>
        </is>
      </c>
      <c r="X342" s="39" t="n"/>
      <c r="Y342" s="39" t="inlineStr">
        <is>
          <t>Sin recuento físico en el inventario de Avain</t>
        </is>
      </c>
      <c r="Z342" s="40" t="inlineStr">
        <is>
          <t>Sin recuento físico</t>
        </is>
      </c>
      <c r="AA342" s="39" t="n"/>
      <c r="AB342" s="39" t="n"/>
      <c r="AC342" s="39" t="n"/>
      <c r="AD342" s="39" t="n"/>
      <c r="AE342" s="39" t="n"/>
      <c r="AF342" s="39" t="n"/>
      <c r="AG342" s="39" t="n"/>
      <c r="AH342" s="51" t="n"/>
      <c r="AI342" s="51" t="n"/>
      <c r="AJ342" s="51" t="n"/>
      <c r="AK342" s="52" t="n">
        <v>272.9604068307383</v>
      </c>
      <c r="AL342" s="52" t="n"/>
      <c r="AM342" s="52" t="n"/>
      <c r="AN342" s="39" t="n"/>
      <c r="AO342" s="39" t="inlineStr">
        <is>
          <t>El material ocupa 12 filas en la hoja 1060 NQN (lote/almacén). La cantidad SAP y la física de esta vista son el total del material.</t>
        </is>
      </c>
    </row>
    <row r="343">
      <c r="A343" s="5" t="inlineStr">
        <is>
          <t>1000384</t>
        </is>
      </c>
      <c r="B343" s="5" t="inlineStr">
        <is>
          <t>RANITIDINA 50 MG AMP</t>
        </is>
      </c>
      <c r="C343" s="5" t="inlineStr">
        <is>
          <t>20596</t>
        </is>
      </c>
      <c r="D343" s="5" t="inlineStr">
        <is>
          <t>033</t>
        </is>
      </c>
      <c r="E343" s="5" t="inlineStr">
        <is>
          <t>ZMED</t>
        </is>
      </c>
      <c r="F343" s="5" t="inlineStr">
        <is>
          <t>1060</t>
        </is>
      </c>
      <c r="G343" s="5" t="inlineStr">
        <is>
          <t>6021</t>
        </is>
      </c>
      <c r="H343" s="5" t="inlineStr">
        <is>
          <t>C/U</t>
        </is>
      </c>
      <c r="I343" s="6" t="n">
        <v>300</v>
      </c>
      <c r="J343" s="6" t="n">
        <v>0</v>
      </c>
      <c r="K343" s="5" t="inlineStr">
        <is>
          <t>ARS</t>
        </is>
      </c>
      <c r="L343" s="48" t="n">
        <v>0</v>
      </c>
      <c r="M343" s="48" t="n">
        <v>76184.60000000001</v>
      </c>
      <c r="O343" s="11">
        <f>M343/SUM($M$2:$M$2023)</f>
        <v/>
      </c>
      <c r="P343" s="49">
        <f>IFERROR(M343/I343,0)</f>
        <v/>
      </c>
      <c r="Q343" s="50" t="n">
        <v>211</v>
      </c>
      <c r="R343" s="8">
        <f>I343-Q343</f>
        <v/>
      </c>
      <c r="S343" s="49">
        <f>$AK343*R343</f>
        <v/>
      </c>
      <c r="U343" s="39" t="inlineStr">
        <is>
          <t>Stock SAP</t>
        </is>
      </c>
      <c r="V343" s="39" t="inlineStr">
        <is>
          <t>Medicamentos</t>
        </is>
      </c>
      <c r="W343" s="39" t="inlineStr">
        <is>
          <t>Dentro del alcance</t>
        </is>
      </c>
      <c r="X343" s="42" t="inlineStr">
        <is>
          <t>Media</t>
        </is>
      </c>
      <c r="Y343" s="39" t="inlineStr">
        <is>
          <t>Homologado – confianza Media – pendiente de validación</t>
        </is>
      </c>
      <c r="Z343" s="38" t="inlineStr">
        <is>
          <t>Dar de baja en SAP</t>
        </is>
      </c>
      <c r="AA343" s="39" t="inlineStr">
        <is>
          <t>253</t>
        </is>
      </c>
      <c r="AB343" s="39" t="inlineStr">
        <is>
          <t>RANITIDINA AMP</t>
        </is>
      </c>
      <c r="AC343" s="39" t="inlineStr">
        <is>
          <t>Cruce por nomenclatura SAP</t>
        </is>
      </c>
      <c r="AD343" s="39" t="inlineStr">
        <is>
          <t>Sí</t>
        </is>
      </c>
      <c r="AE343" s="39" t="inlineStr">
        <is>
          <t>1000384, 1000171</t>
        </is>
      </c>
      <c r="AF343" s="39" t="inlineStr">
        <is>
          <t>No</t>
        </is>
      </c>
      <c r="AG343" s="39" t="n"/>
      <c r="AH343" s="51" t="n">
        <v>1040</v>
      </c>
      <c r="AI343" s="51">
        <f>Q343</f>
        <v/>
      </c>
      <c r="AJ343" s="51">
        <f>$AH343-$AI343</f>
        <v/>
      </c>
      <c r="AK343" s="52" t="n">
        <v>253.9486826923077</v>
      </c>
      <c r="AL343" s="52">
        <f>$AJ343*$AK343</f>
        <v/>
      </c>
      <c r="AM343" s="52">
        <f>$AI343*$AK343</f>
        <v/>
      </c>
      <c r="AN343" s="39" t="n"/>
      <c r="AO343" s="39" t="inlineStr">
        <is>
          <t>Cruce por nomenclatura: una nomenclatura no informa dosis; similitud 0.82. El cruce SAP–Avain identificó 2 códigos SAP como posibles equivalentes del mismo ítem de Avain (1000384, 1000171). Se imputó al primero (lógica BUSCARV); requiere validación posterior. El material ocupa 7 filas en la hoja 1060 NQN (lote/almacén). La cantidad SAP y la física de esta vista son el total del material.</t>
        </is>
      </c>
    </row>
    <row r="344">
      <c r="A344" s="5" t="inlineStr">
        <is>
          <t>1000425</t>
        </is>
      </c>
      <c r="B344" s="5" t="inlineStr">
        <is>
          <t>KLOSIDOL (TRAMADOL) 5ml Ampolla</t>
        </is>
      </c>
      <c r="C344" s="5" t="inlineStr">
        <is>
          <t>20J141</t>
        </is>
      </c>
      <c r="D344" s="5" t="inlineStr">
        <is>
          <t>033</t>
        </is>
      </c>
      <c r="E344" s="5" t="inlineStr">
        <is>
          <t>ZMED</t>
        </is>
      </c>
      <c r="F344" s="5" t="inlineStr">
        <is>
          <t>1060</t>
        </is>
      </c>
      <c r="G344" s="5" t="inlineStr">
        <is>
          <t>6021</t>
        </is>
      </c>
      <c r="H344" s="5" t="inlineStr">
        <is>
          <t>C/U</t>
        </is>
      </c>
      <c r="I344" s="6" t="n">
        <v>300</v>
      </c>
      <c r="J344" s="6" t="n">
        <v>0</v>
      </c>
      <c r="K344" s="5" t="inlineStr">
        <is>
          <t>ARS</t>
        </is>
      </c>
      <c r="L344" s="48" t="n">
        <v>0</v>
      </c>
      <c r="M344" s="48" t="n">
        <v>53136.71</v>
      </c>
      <c r="O344" s="11">
        <f>M344/SUM($M$2:$M$2023)</f>
        <v/>
      </c>
      <c r="P344" s="49">
        <f>IFERROR(M344/I344,0)</f>
        <v/>
      </c>
      <c r="Q344" s="50" t="n">
        <v>94</v>
      </c>
      <c r="R344" s="8">
        <f>I344-Q344</f>
        <v/>
      </c>
      <c r="S344" s="49">
        <f>$AK344*R344</f>
        <v/>
      </c>
      <c r="U344" s="39" t="inlineStr">
        <is>
          <t>Stock SAP</t>
        </is>
      </c>
      <c r="V344" s="39" t="inlineStr">
        <is>
          <t>Medicamentos</t>
        </is>
      </c>
      <c r="W344" s="39" t="inlineStr">
        <is>
          <t>Dentro del alcance</t>
        </is>
      </c>
      <c r="X344" s="38" t="inlineStr">
        <is>
          <t>Baja</t>
        </is>
      </c>
      <c r="Y344" s="39" t="inlineStr">
        <is>
          <t>Homologado – confianza Baja – pendiente de validación</t>
        </is>
      </c>
      <c r="Z344" s="38" t="inlineStr">
        <is>
          <t>Dar de baja en SAP</t>
        </is>
      </c>
      <c r="AA344" s="39" t="inlineStr">
        <is>
          <t>327</t>
        </is>
      </c>
      <c r="AB344" s="39" t="inlineStr">
        <is>
          <t>TRAMADOL 100 MG AMP</t>
        </is>
      </c>
      <c r="AC344" s="39" t="inlineStr">
        <is>
          <t>Cruce por nomenclatura SAP</t>
        </is>
      </c>
      <c r="AD344" s="39" t="inlineStr">
        <is>
          <t>Sí</t>
        </is>
      </c>
      <c r="AE344" s="39" t="inlineStr">
        <is>
          <t>1000425, 1000128</t>
        </is>
      </c>
      <c r="AF344" s="39" t="inlineStr">
        <is>
          <t>Sí</t>
        </is>
      </c>
      <c r="AG344" s="39" t="inlineStr">
        <is>
          <t>M01-011</t>
        </is>
      </c>
      <c r="AH344" s="51" t="n">
        <v>1100</v>
      </c>
      <c r="AI344" s="51">
        <f>Q344</f>
        <v/>
      </c>
      <c r="AJ344" s="51">
        <f>$AH344-$AI344</f>
        <v/>
      </c>
      <c r="AK344" s="52" t="n">
        <v>177.1223727272727</v>
      </c>
      <c r="AL344" s="52">
        <f>$AJ344*$AK344</f>
        <v/>
      </c>
      <c r="AM344" s="52">
        <f>$AI344*$AK344</f>
        <v/>
      </c>
      <c r="AN344" s="39" t="n"/>
      <c r="AO344" s="39" t="inlineStr">
        <is>
          <t>Homologado al master M01-011, pero sus códigos SAP (1000635) no figuran en el stock SAP de este centro. Cruce por nomenclatura: similitud 0.54. El cruce SAP–Avain identificó 2 códigos SAP como posibles equivalentes del mismo ítem de Avain (1000425, 1000128). Se imputó al primero (lógica BUSCARV); requiere validación posterior. El material ocupa 8 filas en la hoja 1060 NQN (lote/almacén). La cantidad SAP y la física de esta vista son el total del material.</t>
        </is>
      </c>
    </row>
    <row r="345">
      <c r="A345" s="5" t="inlineStr">
        <is>
          <t>1000451</t>
        </is>
      </c>
      <c r="B345" s="5" t="inlineStr">
        <is>
          <t>ESOMEPRAZOL COMPRIMIDOS X 40MG</t>
        </is>
      </c>
      <c r="C345" s="5" t="inlineStr">
        <is>
          <t>11111</t>
        </is>
      </c>
      <c r="D345" s="5" t="inlineStr">
        <is>
          <t>033</t>
        </is>
      </c>
      <c r="E345" s="5" t="inlineStr">
        <is>
          <t>ZMED</t>
        </is>
      </c>
      <c r="F345" s="5" t="inlineStr">
        <is>
          <t>1060</t>
        </is>
      </c>
      <c r="G345" s="5" t="inlineStr">
        <is>
          <t>6021</t>
        </is>
      </c>
      <c r="H345" s="5" t="inlineStr">
        <is>
          <t>C/U</t>
        </is>
      </c>
      <c r="I345" s="6" t="n">
        <v>300</v>
      </c>
      <c r="J345" s="6" t="n">
        <v>0</v>
      </c>
      <c r="K345" s="5" t="inlineStr">
        <is>
          <t>ARS</t>
        </is>
      </c>
      <c r="L345" s="48" t="n">
        <v>0</v>
      </c>
      <c r="M345" s="48" t="n">
        <v>166734.39</v>
      </c>
      <c r="O345" s="11">
        <f>M345/SUM($M$2:$M$2023)</f>
        <v/>
      </c>
      <c r="P345" s="49">
        <f>IFERROR(M345/I345,0)</f>
        <v/>
      </c>
      <c r="Q345" s="50" t="n">
        <v>252</v>
      </c>
      <c r="R345" s="8">
        <f>I345-Q345</f>
        <v/>
      </c>
      <c r="S345" s="49">
        <f>$AK345*R345</f>
        <v/>
      </c>
      <c r="U345" s="39" t="inlineStr">
        <is>
          <t>Stock SAP</t>
        </is>
      </c>
      <c r="V345" s="39" t="inlineStr">
        <is>
          <t>Medicamentos</t>
        </is>
      </c>
      <c r="W345" s="39" t="inlineStr">
        <is>
          <t>Dentro del alcance</t>
        </is>
      </c>
      <c r="X345" s="42" t="inlineStr">
        <is>
          <t>Media</t>
        </is>
      </c>
      <c r="Y345" s="39" t="inlineStr">
        <is>
          <t>Homologado – confianza Media – pendiente de validación</t>
        </is>
      </c>
      <c r="Z345" s="38" t="inlineStr">
        <is>
          <t>Dar de baja en SAP</t>
        </is>
      </c>
      <c r="AA345" s="39" t="inlineStr">
        <is>
          <t>535</t>
        </is>
      </c>
      <c r="AB345" s="39" t="inlineStr">
        <is>
          <t>esomeprazol</t>
        </is>
      </c>
      <c r="AC345" s="39" t="inlineStr">
        <is>
          <t>Cruce por nomenclatura SAP</t>
        </is>
      </c>
      <c r="AD345" s="39" t="inlineStr">
        <is>
          <t>No</t>
        </is>
      </c>
      <c r="AE345" s="39" t="n"/>
      <c r="AF345" s="39" t="inlineStr">
        <is>
          <t>No</t>
        </is>
      </c>
      <c r="AG345" s="39" t="n"/>
      <c r="AH345" s="51" t="n">
        <v>476</v>
      </c>
      <c r="AI345" s="51">
        <f>Q345</f>
        <v/>
      </c>
      <c r="AJ345" s="51">
        <f>$AH345-$AI345</f>
        <v/>
      </c>
      <c r="AK345" s="52" t="n">
        <v>555.7813025210085</v>
      </c>
      <c r="AL345" s="52">
        <f>$AJ345*$AK345</f>
        <v/>
      </c>
      <c r="AM345" s="52">
        <f>$AI345*$AK345</f>
        <v/>
      </c>
      <c r="AN345" s="39" t="n"/>
      <c r="AO345" s="39" t="inlineStr">
        <is>
          <t>Cruce por nomenclatura: una nomenclatura no informa dosis; similitud 0.73. El material ocupa 3 filas en la hoja 1060 NQN (lote/almacén). La cantidad SAP y la física de esta vista son el total del material.</t>
        </is>
      </c>
    </row>
    <row r="346">
      <c r="A346" s="5" t="inlineStr">
        <is>
          <t>1000478</t>
        </is>
      </c>
      <c r="B346" s="5" t="inlineStr">
        <is>
          <t>DEXAMETASONA 8MG/2ML AMP(DESCONTINUADO)</t>
        </is>
      </c>
      <c r="C346" s="5" t="inlineStr">
        <is>
          <t>20767</t>
        </is>
      </c>
      <c r="D346" s="5" t="inlineStr">
        <is>
          <t>033</t>
        </is>
      </c>
      <c r="E346" s="5" t="inlineStr">
        <is>
          <t>ZMED</t>
        </is>
      </c>
      <c r="F346" s="5" t="inlineStr">
        <is>
          <t>1060</t>
        </is>
      </c>
      <c r="G346" s="5" t="inlineStr">
        <is>
          <t>6021</t>
        </is>
      </c>
      <c r="H346" s="5" t="inlineStr">
        <is>
          <t>C/U</t>
        </is>
      </c>
      <c r="I346" s="6" t="n">
        <v>300</v>
      </c>
      <c r="J346" s="6" t="n">
        <v>0</v>
      </c>
      <c r="K346" s="5" t="inlineStr">
        <is>
          <t>ARS</t>
        </is>
      </c>
      <c r="L346" s="48" t="n">
        <v>0</v>
      </c>
      <c r="M346" s="48" t="n">
        <v>35360.51</v>
      </c>
      <c r="O346" s="11">
        <f>M346/SUM($M$2:$M$2023)</f>
        <v/>
      </c>
      <c r="P346" s="49">
        <f>IFERROR(M346/I346,0)</f>
        <v/>
      </c>
      <c r="Q346" s="50" t="n"/>
      <c r="R346" s="8">
        <f>I346-Q346</f>
        <v/>
      </c>
      <c r="S346" s="49">
        <f>$AK346*R346</f>
        <v/>
      </c>
      <c r="U346" s="39" t="inlineStr">
        <is>
          <t>Stock SAP</t>
        </is>
      </c>
      <c r="V346" s="39" t="inlineStr">
        <is>
          <t>Medicamentos</t>
        </is>
      </c>
      <c r="W346" s="39" t="inlineStr">
        <is>
          <t>Dentro del alcance</t>
        </is>
      </c>
      <c r="X346" s="38" t="inlineStr">
        <is>
          <t>Baja</t>
        </is>
      </c>
      <c r="Y346" s="39" t="inlineStr">
        <is>
          <t>Homologado – confianza Baja – pendiente de validación</t>
        </is>
      </c>
      <c r="Z346" s="38" t="inlineStr">
        <is>
          <t>Dar de baja en SAP</t>
        </is>
      </c>
      <c r="AA346" s="39" t="inlineStr">
        <is>
          <t>65</t>
        </is>
      </c>
      <c r="AB346" s="39" t="inlineStr">
        <is>
          <t>DECADRON</t>
        </is>
      </c>
      <c r="AC346" s="39" t="inlineStr">
        <is>
          <t>Homologación por código Avain (master M06-001)</t>
        </is>
      </c>
      <c r="AD346" s="39" t="inlineStr">
        <is>
          <t>No</t>
        </is>
      </c>
      <c r="AE346" s="39" t="n"/>
      <c r="AF346" s="39" t="inlineStr">
        <is>
          <t>Sí</t>
        </is>
      </c>
      <c r="AG346" s="39" t="inlineStr">
        <is>
          <t>M06-001</t>
        </is>
      </c>
      <c r="AH346" s="51" t="n"/>
      <c r="AI346" s="51" t="n"/>
      <c r="AJ346" s="51" t="n"/>
      <c r="AK346" s="52" t="n">
        <v>117.868356223176</v>
      </c>
      <c r="AL346" s="52" t="n"/>
      <c r="AM346" s="52" t="n"/>
      <c r="AN346" s="41" t="inlineStr">
        <is>
          <t>Valorización a validar: relación de cantidades 146 a 1 entre SAP y el recuento físico. Sugiere distinta unidad de medida (SAP por caja o envase y el recuento por unidad). La diferencia económica de esta fila no debe tomarse como definitiva.</t>
        </is>
      </c>
      <c r="AO346" s="39" t="inlineStr">
        <is>
          <t>La cantidad física del material se imputó en la fila 192 (primera fila del material). Homologación: confianza base Media + confianza SAP Alta → Media. La nomenclatura del material imputado no respalda por sí sola la equivalencia (similitud 0.07); el vínculo proviene sólo de la homologación. Nivel degradado a Baja. El material ocupa 11 filas en la hoja 1060 NQN (lote/almacén). La cantidad SAP y la física de esta vista son el total del material.</t>
        </is>
      </c>
    </row>
    <row r="347">
      <c r="A347" s="5" t="inlineStr">
        <is>
          <t>1000478</t>
        </is>
      </c>
      <c r="B347" s="5" t="inlineStr">
        <is>
          <t>DEXAMETASONA 8MG/2ML AMP(DESCONTINUADO)</t>
        </is>
      </c>
      <c r="C347" s="5" t="inlineStr">
        <is>
          <t>20791</t>
        </is>
      </c>
      <c r="D347" s="5" t="inlineStr">
        <is>
          <t>033</t>
        </is>
      </c>
      <c r="E347" s="5" t="inlineStr">
        <is>
          <t>ZMED</t>
        </is>
      </c>
      <c r="F347" s="5" t="inlineStr">
        <is>
          <t>1060</t>
        </is>
      </c>
      <c r="G347" s="5" t="inlineStr">
        <is>
          <t>6021</t>
        </is>
      </c>
      <c r="H347" s="5" t="inlineStr">
        <is>
          <t>C/U</t>
        </is>
      </c>
      <c r="I347" s="6" t="n">
        <v>300</v>
      </c>
      <c r="J347" s="6" t="n">
        <v>0</v>
      </c>
      <c r="K347" s="5" t="inlineStr">
        <is>
          <t>ARS</t>
        </is>
      </c>
      <c r="L347" s="48" t="n">
        <v>0</v>
      </c>
      <c r="M347" s="48" t="n">
        <v>35360.51</v>
      </c>
      <c r="O347" s="11">
        <f>M347/SUM($M$2:$M$2023)</f>
        <v/>
      </c>
      <c r="P347" s="49">
        <f>IFERROR(M347/I347,0)</f>
        <v/>
      </c>
      <c r="Q347" s="50" t="n"/>
      <c r="R347" s="8">
        <f>I347-Q347</f>
        <v/>
      </c>
      <c r="S347" s="49">
        <f>$AK347*R347</f>
        <v/>
      </c>
      <c r="U347" s="39" t="inlineStr">
        <is>
          <t>Stock SAP</t>
        </is>
      </c>
      <c r="V347" s="39" t="inlineStr">
        <is>
          <t>Medicamentos</t>
        </is>
      </c>
      <c r="W347" s="39" t="inlineStr">
        <is>
          <t>Dentro del alcance</t>
        </is>
      </c>
      <c r="X347" s="38" t="inlineStr">
        <is>
          <t>Baja</t>
        </is>
      </c>
      <c r="Y347" s="39" t="inlineStr">
        <is>
          <t>Homologado – confianza Baja – pendiente de validación</t>
        </is>
      </c>
      <c r="Z347" s="38" t="inlineStr">
        <is>
          <t>Dar de baja en SAP</t>
        </is>
      </c>
      <c r="AA347" s="39" t="inlineStr">
        <is>
          <t>65</t>
        </is>
      </c>
      <c r="AB347" s="39" t="inlineStr">
        <is>
          <t>DECADRON</t>
        </is>
      </c>
      <c r="AC347" s="39" t="inlineStr">
        <is>
          <t>Homologación por código Avain (master M06-001)</t>
        </is>
      </c>
      <c r="AD347" s="39" t="inlineStr">
        <is>
          <t>No</t>
        </is>
      </c>
      <c r="AE347" s="39" t="n"/>
      <c r="AF347" s="39" t="inlineStr">
        <is>
          <t>Sí</t>
        </is>
      </c>
      <c r="AG347" s="39" t="inlineStr">
        <is>
          <t>M06-001</t>
        </is>
      </c>
      <c r="AH347" s="51" t="n"/>
      <c r="AI347" s="51" t="n"/>
      <c r="AJ347" s="51" t="n"/>
      <c r="AK347" s="52" t="n">
        <v>117.868356223176</v>
      </c>
      <c r="AL347" s="52" t="n"/>
      <c r="AM347" s="52" t="n"/>
      <c r="AN347" s="41" t="inlineStr">
        <is>
          <t>Valorización a validar: relación de cantidades 146 a 1 entre SAP y el recuento físico. Sugiere distinta unidad de medida (SAP por caja o envase y el recuento por unidad). La diferencia económica de esta fila no debe tomarse como definitiva.</t>
        </is>
      </c>
      <c r="AO347" s="39" t="inlineStr">
        <is>
          <t>La cantidad física del material se imputó en la fila 192 (primera fila del material). Homologación: confianza base Media + confianza SAP Alta → Media. La nomenclatura del material imputado no respalda por sí sola la equivalencia (similitud 0.07); el vínculo proviene sólo de la homologación. Nivel degradado a Baja. El material ocupa 11 filas en la hoja 1060 NQN (lote/almacén). La cantidad SAP y la física de esta vista son el total del material.</t>
        </is>
      </c>
    </row>
    <row r="348">
      <c r="A348" s="5" t="inlineStr">
        <is>
          <t>1000480</t>
        </is>
      </c>
      <c r="B348" s="5" t="inlineStr">
        <is>
          <t>CEFALEXINA 500MG COMPRIMIDOS</t>
        </is>
      </c>
      <c r="C348" s="5" t="inlineStr">
        <is>
          <t>1020</t>
        </is>
      </c>
      <c r="D348" s="5" t="inlineStr">
        <is>
          <t>033</t>
        </is>
      </c>
      <c r="E348" s="5" t="inlineStr">
        <is>
          <t>ZMED</t>
        </is>
      </c>
      <c r="F348" s="5" t="inlineStr">
        <is>
          <t>1060</t>
        </is>
      </c>
      <c r="G348" s="5" t="inlineStr">
        <is>
          <t>6021</t>
        </is>
      </c>
      <c r="H348" s="5" t="inlineStr">
        <is>
          <t>C/U</t>
        </is>
      </c>
      <c r="I348" s="6" t="n">
        <v>300</v>
      </c>
      <c r="J348" s="6" t="n">
        <v>0</v>
      </c>
      <c r="K348" s="5" t="inlineStr">
        <is>
          <t>ARS</t>
        </is>
      </c>
      <c r="L348" s="48" t="n">
        <v>0</v>
      </c>
      <c r="M348" s="48" t="n">
        <v>52114.63</v>
      </c>
      <c r="O348" s="11">
        <f>M348/SUM($M$2:$M$2023)</f>
        <v/>
      </c>
      <c r="P348" s="49">
        <f>IFERROR(M348/I348,0)</f>
        <v/>
      </c>
      <c r="Q348" s="50" t="n">
        <v>632</v>
      </c>
      <c r="R348" s="8">
        <f>I348-Q348</f>
        <v/>
      </c>
      <c r="S348" s="49">
        <f>$AK348*R348</f>
        <v/>
      </c>
      <c r="U348" s="39" t="inlineStr">
        <is>
          <t>Stock SAP</t>
        </is>
      </c>
      <c r="V348" s="39" t="inlineStr">
        <is>
          <t>Medicamentos</t>
        </is>
      </c>
      <c r="W348" s="39" t="inlineStr">
        <is>
          <t>Dentro del alcance</t>
        </is>
      </c>
      <c r="X348" s="37" t="inlineStr">
        <is>
          <t>Alta</t>
        </is>
      </c>
      <c r="Y348" s="39" t="inlineStr">
        <is>
          <t>Homologado – confianza Alta</t>
        </is>
      </c>
      <c r="Z348" s="37" t="inlineStr">
        <is>
          <t>Dar de alta en SAP</t>
        </is>
      </c>
      <c r="AA348" s="39" t="inlineStr">
        <is>
          <t>50</t>
        </is>
      </c>
      <c r="AB348" s="39" t="inlineStr">
        <is>
          <t>CEFALEXINA</t>
        </is>
      </c>
      <c r="AC348" s="39" t="inlineStr">
        <is>
          <t>Homologación por código Avain (master M11-002)</t>
        </is>
      </c>
      <c r="AD348" s="39" t="inlineStr">
        <is>
          <t>No</t>
        </is>
      </c>
      <c r="AE348" s="39" t="n"/>
      <c r="AF348" s="39" t="inlineStr">
        <is>
          <t>Sí</t>
        </is>
      </c>
      <c r="AG348" s="39" t="inlineStr">
        <is>
          <t>M11-002</t>
        </is>
      </c>
      <c r="AH348" s="51" t="n">
        <v>316</v>
      </c>
      <c r="AI348" s="51">
        <f>Q348</f>
        <v/>
      </c>
      <c r="AJ348" s="51">
        <f>$AH348-$AI348</f>
        <v/>
      </c>
      <c r="AK348" s="52" t="n">
        <v>173.7154430379747</v>
      </c>
      <c r="AL348" s="52">
        <f>$AJ348*$AK348</f>
        <v/>
      </c>
      <c r="AM348" s="52">
        <f>$AI348*$AK348</f>
        <v/>
      </c>
      <c r="AN348" s="39" t="n"/>
      <c r="AO348" s="39" t="inlineStr">
        <is>
          <t>Homologación: confianza base Alta + confianza SAP Alta → Alta. Otros códigos SAP del master no están en el stock de este centro: 1005092. El material ocupa 2 filas en la hoja 1060 NQN (lote/almacén). La cantidad SAP y la física de esta vista son el total del material.</t>
        </is>
      </c>
    </row>
    <row r="349">
      <c r="A349" s="5" t="inlineStr">
        <is>
          <t>1000525</t>
        </is>
      </c>
      <c r="B349" s="5" t="inlineStr">
        <is>
          <t>OMEPRAZOL DE 40 MG COMPRIMIDOS</t>
        </is>
      </c>
      <c r="C349" s="5" t="inlineStr">
        <is>
          <t>2414</t>
        </is>
      </c>
      <c r="D349" s="5" t="inlineStr">
        <is>
          <t>033</t>
        </is>
      </c>
      <c r="E349" s="5" t="inlineStr">
        <is>
          <t>ZMED</t>
        </is>
      </c>
      <c r="F349" s="5" t="inlineStr">
        <is>
          <t>1060</t>
        </is>
      </c>
      <c r="G349" s="5" t="inlineStr">
        <is>
          <t>6021</t>
        </is>
      </c>
      <c r="H349" s="5" t="inlineStr">
        <is>
          <t>C/U</t>
        </is>
      </c>
      <c r="I349" s="6" t="n">
        <v>300</v>
      </c>
      <c r="J349" s="6" t="n">
        <v>0</v>
      </c>
      <c r="K349" s="5" t="inlineStr">
        <is>
          <t>ARS</t>
        </is>
      </c>
      <c r="L349" s="48" t="n">
        <v>0</v>
      </c>
      <c r="M349" s="48" t="n">
        <v>12492.56</v>
      </c>
      <c r="O349" s="11">
        <f>M349/SUM($M$2:$M$2023)</f>
        <v/>
      </c>
      <c r="P349" s="49">
        <f>IFERROR(M349/I349,0)</f>
        <v/>
      </c>
      <c r="Q349" s="50" t="n"/>
      <c r="R349" s="8">
        <f>I349-Q349</f>
        <v/>
      </c>
      <c r="S349" s="49">
        <f>$AK349*R349</f>
        <v/>
      </c>
      <c r="U349" s="39" t="inlineStr">
        <is>
          <t>Stock SAP</t>
        </is>
      </c>
      <c r="V349" s="39" t="inlineStr">
        <is>
          <t>Medicamentos</t>
        </is>
      </c>
      <c r="W349" s="39" t="inlineStr">
        <is>
          <t>Dentro del alcance</t>
        </is>
      </c>
      <c r="X349" s="39" t="n"/>
      <c r="Y349" s="39" t="inlineStr">
        <is>
          <t>Sin recuento físico en el inventario de Avain</t>
        </is>
      </c>
      <c r="Z349" s="40" t="inlineStr">
        <is>
          <t>Sin recuento físico</t>
        </is>
      </c>
      <c r="AA349" s="39" t="n"/>
      <c r="AB349" s="39" t="n"/>
      <c r="AC349" s="39" t="n"/>
      <c r="AD349" s="39" t="n"/>
      <c r="AE349" s="39" t="n"/>
      <c r="AF349" s="39" t="n"/>
      <c r="AG349" s="39" t="n"/>
      <c r="AH349" s="51" t="n">
        <v>384</v>
      </c>
      <c r="AI349" s="51">
        <f>Q349</f>
        <v/>
      </c>
      <c r="AJ349" s="51">
        <f>$AH349-$AI349</f>
        <v/>
      </c>
      <c r="AK349" s="52" t="n">
        <v>41.641875</v>
      </c>
      <c r="AL349" s="52">
        <f>$AJ349*$AK349</f>
        <v/>
      </c>
      <c r="AM349" s="52">
        <f>$AI349*$AK349</f>
        <v/>
      </c>
      <c r="AN349" s="39" t="n"/>
      <c r="AO349" s="39" t="inlineStr">
        <is>
          <t>El material ocupa 2 filas en la hoja 1060 NQN (lote/almacén). La cantidad SAP y la física de esta vista son el total del material.</t>
        </is>
      </c>
    </row>
    <row r="350">
      <c r="A350" s="5" t="inlineStr">
        <is>
          <t>1000648</t>
        </is>
      </c>
      <c r="B350" s="5" t="inlineStr">
        <is>
          <t>BISOPROLOL COMP</t>
        </is>
      </c>
      <c r="C350" s="5" t="inlineStr">
        <is>
          <t>1</t>
        </is>
      </c>
      <c r="D350" s="5" t="inlineStr">
        <is>
          <t>033</t>
        </is>
      </c>
      <c r="E350" s="5" t="inlineStr">
        <is>
          <t>ZMED</t>
        </is>
      </c>
      <c r="F350" s="5" t="inlineStr">
        <is>
          <t>1060</t>
        </is>
      </c>
      <c r="G350" s="5" t="inlineStr">
        <is>
          <t>6021</t>
        </is>
      </c>
      <c r="H350" s="5" t="inlineStr">
        <is>
          <t>C/U</t>
        </is>
      </c>
      <c r="I350" s="6" t="n">
        <v>300</v>
      </c>
      <c r="J350" s="6" t="n">
        <v>0</v>
      </c>
      <c r="K350" s="5" t="inlineStr">
        <is>
          <t>ARS</t>
        </is>
      </c>
      <c r="L350" s="48" t="n">
        <v>0</v>
      </c>
      <c r="M350" s="48" t="n">
        <v>9495</v>
      </c>
      <c r="O350" s="11">
        <f>M350/SUM($M$2:$M$2023)</f>
        <v/>
      </c>
      <c r="P350" s="49">
        <f>IFERROR(M350/I350,0)</f>
        <v/>
      </c>
      <c r="Q350" s="50" t="n"/>
      <c r="R350" s="8">
        <f>I350-Q350</f>
        <v/>
      </c>
      <c r="S350" s="49">
        <f>$AK350*R350</f>
        <v/>
      </c>
      <c r="U350" s="39" t="inlineStr">
        <is>
          <t>Stock SAP</t>
        </is>
      </c>
      <c r="V350" s="39" t="inlineStr">
        <is>
          <t>Medicamentos</t>
        </is>
      </c>
      <c r="W350" s="39" t="inlineStr">
        <is>
          <t>Dentro del alcance</t>
        </is>
      </c>
      <c r="X350" s="39" t="n"/>
      <c r="Y350" s="39" t="inlineStr">
        <is>
          <t>Sin recuento físico en el inventario de Avain</t>
        </is>
      </c>
      <c r="Z350" s="40" t="inlineStr">
        <is>
          <t>Sin recuento físico</t>
        </is>
      </c>
      <c r="AA350" s="39" t="n"/>
      <c r="AB350" s="39" t="n"/>
      <c r="AC350" s="39" t="n"/>
      <c r="AD350" s="39" t="n"/>
      <c r="AE350" s="39" t="n"/>
      <c r="AF350" s="39" t="n"/>
      <c r="AG350" s="39" t="n"/>
      <c r="AH350" s="51" t="n">
        <v>300</v>
      </c>
      <c r="AI350" s="51">
        <f>Q350</f>
        <v/>
      </c>
      <c r="AJ350" s="51">
        <f>$AH350-$AI350</f>
        <v/>
      </c>
      <c r="AK350" s="52" t="n">
        <v>31.65</v>
      </c>
      <c r="AL350" s="52">
        <f>$AJ350*$AK350</f>
        <v/>
      </c>
      <c r="AM350" s="52">
        <f>$AI350*$AK350</f>
        <v/>
      </c>
      <c r="AN350" s="39" t="n"/>
      <c r="AO350" s="39" t="n"/>
    </row>
    <row r="351">
      <c r="A351" s="5" t="inlineStr">
        <is>
          <t>1000730</t>
        </is>
      </c>
      <c r="B351" s="5" t="inlineStr">
        <is>
          <t>SUPRADYN</t>
        </is>
      </c>
      <c r="C351" s="5" t="inlineStr">
        <is>
          <t>ARTP5</t>
        </is>
      </c>
      <c r="D351" s="5" t="inlineStr">
        <is>
          <t>033</t>
        </is>
      </c>
      <c r="E351" s="5" t="inlineStr">
        <is>
          <t>ZMED</t>
        </is>
      </c>
      <c r="F351" s="5" t="inlineStr">
        <is>
          <t>1060</t>
        </is>
      </c>
      <c r="G351" s="5" t="inlineStr">
        <is>
          <t>6021</t>
        </is>
      </c>
      <c r="H351" s="5" t="inlineStr">
        <is>
          <t>C/U</t>
        </is>
      </c>
      <c r="I351" s="6" t="n">
        <v>300</v>
      </c>
      <c r="J351" s="6" t="n">
        <v>0</v>
      </c>
      <c r="K351" s="5" t="inlineStr">
        <is>
          <t>ARS</t>
        </is>
      </c>
      <c r="L351" s="48" t="n">
        <v>0</v>
      </c>
      <c r="M351" s="48" t="n">
        <v>20502.93</v>
      </c>
      <c r="O351" s="11">
        <f>M351/SUM($M$2:$M$2023)</f>
        <v/>
      </c>
      <c r="P351" s="49">
        <f>IFERROR(M351/I351,0)</f>
        <v/>
      </c>
      <c r="Q351" s="50" t="n"/>
      <c r="R351" s="8">
        <f>I351-Q351</f>
        <v/>
      </c>
      <c r="S351" s="49">
        <f>$AK351*R351</f>
        <v/>
      </c>
      <c r="U351" s="39" t="inlineStr">
        <is>
          <t>Stock SAP</t>
        </is>
      </c>
      <c r="V351" s="39" t="inlineStr">
        <is>
          <t>Medicamentos</t>
        </is>
      </c>
      <c r="W351" s="39" t="inlineStr">
        <is>
          <t>Dentro del alcance</t>
        </is>
      </c>
      <c r="X351" s="39" t="n"/>
      <c r="Y351" s="39" t="inlineStr">
        <is>
          <t>Sin recuento físico en el inventario de Avain</t>
        </is>
      </c>
      <c r="Z351" s="40" t="inlineStr">
        <is>
          <t>Sin recuento físico</t>
        </is>
      </c>
      <c r="AA351" s="39" t="n"/>
      <c r="AB351" s="39" t="n"/>
      <c r="AC351" s="39" t="n"/>
      <c r="AD351" s="39" t="n"/>
      <c r="AE351" s="39" t="n"/>
      <c r="AF351" s="39" t="n"/>
      <c r="AG351" s="39" t="n"/>
      <c r="AH351" s="51" t="n">
        <v>420</v>
      </c>
      <c r="AI351" s="51">
        <f>Q351</f>
        <v/>
      </c>
      <c r="AJ351" s="51">
        <f>$AH351-$AI351</f>
        <v/>
      </c>
      <c r="AK351" s="52" t="n">
        <v>68.34309523809523</v>
      </c>
      <c r="AL351" s="52">
        <f>$AJ351*$AK351</f>
        <v/>
      </c>
      <c r="AM351" s="52">
        <f>$AI351*$AK351</f>
        <v/>
      </c>
      <c r="AN351" s="39" t="n"/>
      <c r="AO351" s="39" t="inlineStr">
        <is>
          <t>El material ocupa 2 filas en la hoja 1060 NQN (lote/almacén). La cantidad SAP y la física de esta vista son el total del material.</t>
        </is>
      </c>
    </row>
    <row r="352">
      <c r="A352" s="5" t="inlineStr">
        <is>
          <t>2000002</t>
        </is>
      </c>
      <c r="B352" s="5" t="inlineStr">
        <is>
          <t>CATETER INTRAVENOSO 14G T/ABBOCATH</t>
        </is>
      </c>
      <c r="C352" s="5" t="n"/>
      <c r="D352" s="5" t="inlineStr">
        <is>
          <t>033</t>
        </is>
      </c>
      <c r="E352" s="5" t="inlineStr">
        <is>
          <t>ZDES</t>
        </is>
      </c>
      <c r="F352" s="5" t="inlineStr">
        <is>
          <t>1060</t>
        </is>
      </c>
      <c r="G352" s="5" t="inlineStr">
        <is>
          <t>6021</t>
        </is>
      </c>
      <c r="H352" s="5" t="inlineStr">
        <is>
          <t>C/U</t>
        </is>
      </c>
      <c r="I352" s="6" t="n">
        <v>300</v>
      </c>
      <c r="J352" s="6" t="n">
        <v>0</v>
      </c>
      <c r="K352" s="5" t="inlineStr">
        <is>
          <t>ARS</t>
        </is>
      </c>
      <c r="L352" s="48" t="n">
        <v>0</v>
      </c>
      <c r="M352" s="48" t="n">
        <v>76439.60000000001</v>
      </c>
      <c r="O352" s="11">
        <f>M352/SUM($M$2:$M$2023)</f>
        <v/>
      </c>
      <c r="P352" s="49">
        <f>IFERROR(M352/I352,0)</f>
        <v/>
      </c>
      <c r="Q352" s="50" t="n">
        <v>94</v>
      </c>
      <c r="R352" s="8">
        <f>I352-Q352</f>
        <v/>
      </c>
      <c r="S352" s="49">
        <f>$AK352*R352</f>
        <v/>
      </c>
      <c r="U352" s="39" t="inlineStr">
        <is>
          <t>Stock SAP</t>
        </is>
      </c>
      <c r="V352" s="39" t="inlineStr">
        <is>
          <t>Descartables</t>
        </is>
      </c>
      <c r="W352" s="39" t="inlineStr">
        <is>
          <t>Dentro del alcance</t>
        </is>
      </c>
      <c r="X352" s="37" t="inlineStr">
        <is>
          <t>Alta</t>
        </is>
      </c>
      <c r="Y352" s="39" t="inlineStr">
        <is>
          <t>Homologado – confianza Alta</t>
        </is>
      </c>
      <c r="Z352" s="38" t="inlineStr">
        <is>
          <t>Dar de baja en SAP</t>
        </is>
      </c>
      <c r="AA352" s="39" t="inlineStr">
        <is>
          <t>264</t>
        </is>
      </c>
      <c r="AB352" s="39" t="inlineStr">
        <is>
          <t>Abocath n° 14</t>
        </is>
      </c>
      <c r="AC352" s="39" t="inlineStr">
        <is>
          <t>Homologación por código Avain (master D-125)</t>
        </is>
      </c>
      <c r="AD352" s="39" t="inlineStr">
        <is>
          <t>No</t>
        </is>
      </c>
      <c r="AE352" s="39" t="n"/>
      <c r="AF352" s="39" t="inlineStr">
        <is>
          <t>Sí</t>
        </is>
      </c>
      <c r="AG352" s="39" t="inlineStr">
        <is>
          <t>D-125</t>
        </is>
      </c>
      <c r="AH352" s="51" t="n">
        <v>550</v>
      </c>
      <c r="AI352" s="51">
        <f>Q352</f>
        <v/>
      </c>
      <c r="AJ352" s="51">
        <f>$AH352-$AI352</f>
        <v/>
      </c>
      <c r="AK352" s="52" t="n">
        <v>254.7986727272728</v>
      </c>
      <c r="AL352" s="52">
        <f>$AJ352*$AK352</f>
        <v/>
      </c>
      <c r="AM352" s="52">
        <f>$AI352*$AK352</f>
        <v/>
      </c>
      <c r="AN352" s="39" t="n"/>
      <c r="AO352" s="39" t="inlineStr">
        <is>
          <t>Homologación: confianza base Alta + confianza SAP Alta → Alta. Otros códigos SAP del master no están en el stock de este centro: 1001262. El material ocupa 3 filas en la hoja 1060 NQN (lote/almacén). La cantidad SAP y la física de esta vista son el total del material.</t>
        </is>
      </c>
    </row>
    <row r="353">
      <c r="A353" s="5" t="inlineStr">
        <is>
          <t>2000004</t>
        </is>
      </c>
      <c r="B353" s="5" t="inlineStr">
        <is>
          <t>CATETER INTRAVENOSO 18G T/ABBOCATH</t>
        </is>
      </c>
      <c r="C353" s="5" t="n"/>
      <c r="D353" s="5" t="inlineStr">
        <is>
          <t>033</t>
        </is>
      </c>
      <c r="E353" s="5" t="inlineStr">
        <is>
          <t>ZDES</t>
        </is>
      </c>
      <c r="F353" s="5" t="inlineStr">
        <is>
          <t>1060</t>
        </is>
      </c>
      <c r="G353" s="5" t="inlineStr">
        <is>
          <t>6021</t>
        </is>
      </c>
      <c r="H353" s="5" t="inlineStr">
        <is>
          <t>C/U</t>
        </is>
      </c>
      <c r="I353" s="6" t="n">
        <v>300</v>
      </c>
      <c r="J353" s="6" t="n">
        <v>0</v>
      </c>
      <c r="K353" s="5" t="inlineStr">
        <is>
          <t>ARS</t>
        </is>
      </c>
      <c r="L353" s="48" t="n">
        <v>0</v>
      </c>
      <c r="M353" s="48" t="n">
        <v>54530.87</v>
      </c>
      <c r="O353" s="11">
        <f>M353/SUM($M$2:$M$2023)</f>
        <v/>
      </c>
      <c r="P353" s="49">
        <f>IFERROR(M353/I353,0)</f>
        <v/>
      </c>
      <c r="Q353" s="50" t="n"/>
      <c r="R353" s="8">
        <f>I353-Q353</f>
        <v/>
      </c>
      <c r="S353" s="49">
        <f>$AK353*R353</f>
        <v/>
      </c>
      <c r="U353" s="39" t="inlineStr">
        <is>
          <t>Stock SAP</t>
        </is>
      </c>
      <c r="V353" s="39" t="inlineStr">
        <is>
          <t>Descartables</t>
        </is>
      </c>
      <c r="W353" s="39" t="inlineStr">
        <is>
          <t>Dentro del alcance</t>
        </is>
      </c>
      <c r="X353" s="37" t="inlineStr">
        <is>
          <t>Alta</t>
        </is>
      </c>
      <c r="Y353" s="39" t="inlineStr">
        <is>
          <t>Homologado – confianza Alta</t>
        </is>
      </c>
      <c r="Z353" s="38" t="inlineStr">
        <is>
          <t>Dar de baja en SAP</t>
        </is>
      </c>
      <c r="AA353" s="39" t="inlineStr">
        <is>
          <t>265</t>
        </is>
      </c>
      <c r="AB353" s="39" t="inlineStr">
        <is>
          <t>Abocath n° 18</t>
        </is>
      </c>
      <c r="AC353" s="39" t="inlineStr">
        <is>
          <t>Homologación por código Avain (master D-127)</t>
        </is>
      </c>
      <c r="AD353" s="39" t="inlineStr">
        <is>
          <t>No</t>
        </is>
      </c>
      <c r="AE353" s="39" t="n"/>
      <c r="AF353" s="39" t="inlineStr">
        <is>
          <t>Sí</t>
        </is>
      </c>
      <c r="AG353" s="39" t="inlineStr">
        <is>
          <t>D-127</t>
        </is>
      </c>
      <c r="AH353" s="51" t="n"/>
      <c r="AI353" s="51" t="n"/>
      <c r="AJ353" s="51" t="n"/>
      <c r="AK353" s="52" t="n">
        <v>181.7695708333333</v>
      </c>
      <c r="AL353" s="52" t="n"/>
      <c r="AM353" s="52" t="n"/>
      <c r="AN353" s="39" t="n"/>
      <c r="AO353" s="39" t="inlineStr">
        <is>
          <t>La cantidad física del material se imputó en la fila 37 (primera fila del material). Homologación: confianza base Alta + confianza SAP Alta → Alta. El material ocupa 3 filas en la hoja 1060 NQN (lote/almacén). La cantidad SAP y la física de esta vista son el total del material.</t>
        </is>
      </c>
    </row>
    <row r="354">
      <c r="A354" s="5" t="inlineStr">
        <is>
          <t>2000006</t>
        </is>
      </c>
      <c r="B354" s="5" t="inlineStr">
        <is>
          <t>CATETER INTRAVENOSO 22G T/ABBOCATH</t>
        </is>
      </c>
      <c r="C354" s="5" t="n"/>
      <c r="D354" s="5" t="inlineStr">
        <is>
          <t>033</t>
        </is>
      </c>
      <c r="E354" s="5" t="inlineStr">
        <is>
          <t>ZDES</t>
        </is>
      </c>
      <c r="F354" s="5" t="inlineStr">
        <is>
          <t>1060</t>
        </is>
      </c>
      <c r="G354" s="5" t="inlineStr">
        <is>
          <t>6021</t>
        </is>
      </c>
      <c r="H354" s="5" t="inlineStr">
        <is>
          <t>C/U</t>
        </is>
      </c>
      <c r="I354" s="6" t="n">
        <v>300</v>
      </c>
      <c r="J354" s="6" t="n">
        <v>0</v>
      </c>
      <c r="K354" s="5" t="inlineStr">
        <is>
          <t>ARS</t>
        </is>
      </c>
      <c r="L354" s="48" t="n">
        <v>0</v>
      </c>
      <c r="M354" s="48" t="n">
        <v>89080.44</v>
      </c>
      <c r="O354" s="11">
        <f>M354/SUM($M$2:$M$2023)</f>
        <v/>
      </c>
      <c r="P354" s="49">
        <f>IFERROR(M354/I354,0)</f>
        <v/>
      </c>
      <c r="Q354" s="50" t="n">
        <v>90</v>
      </c>
      <c r="R354" s="8">
        <f>I354-Q354</f>
        <v/>
      </c>
      <c r="S354" s="49">
        <f>$AK354*R354</f>
        <v/>
      </c>
      <c r="U354" s="39" t="inlineStr">
        <is>
          <t>Stock SAP</t>
        </is>
      </c>
      <c r="V354" s="39" t="inlineStr">
        <is>
          <t>Descartables</t>
        </is>
      </c>
      <c r="W354" s="39" t="inlineStr">
        <is>
          <t>Dentro del alcance</t>
        </is>
      </c>
      <c r="X354" s="38" t="inlineStr">
        <is>
          <t>Baja</t>
        </is>
      </c>
      <c r="Y354" s="39" t="inlineStr">
        <is>
          <t>Homologado – confianza Baja – pendiente de validación</t>
        </is>
      </c>
      <c r="Z354" s="38" t="inlineStr">
        <is>
          <t>Dar de baja en SAP</t>
        </is>
      </c>
      <c r="AA354" s="39" t="inlineStr">
        <is>
          <t>522</t>
        </is>
      </c>
      <c r="AB354" s="39" t="inlineStr">
        <is>
          <t>Abbocath n° 22</t>
        </is>
      </c>
      <c r="AC354" s="39" t="inlineStr">
        <is>
          <t>Homologación por código Avain (master D-129)</t>
        </is>
      </c>
      <c r="AD354" s="39" t="inlineStr">
        <is>
          <t>No</t>
        </is>
      </c>
      <c r="AE354" s="39" t="n"/>
      <c r="AF354" s="39" t="inlineStr">
        <is>
          <t>Sí</t>
        </is>
      </c>
      <c r="AG354" s="39" t="inlineStr">
        <is>
          <t>D-129</t>
        </is>
      </c>
      <c r="AH354" s="51" t="n">
        <v>300</v>
      </c>
      <c r="AI354" s="51">
        <f>Q354</f>
        <v/>
      </c>
      <c r="AJ354" s="51">
        <f>$AH354-$AI354</f>
        <v/>
      </c>
      <c r="AK354" s="52" t="n">
        <v>296.9348</v>
      </c>
      <c r="AL354" s="52">
        <f>$AJ354*$AK354</f>
        <v/>
      </c>
      <c r="AM354" s="52">
        <f>$AI354*$AK354</f>
        <v/>
      </c>
      <c r="AN354" s="39" t="n"/>
      <c r="AO354" s="39" t="inlineStr">
        <is>
          <t>Homologación: confianza base Baja + confianza SAP Alta → Baja. El material ocupa 2 filas en la hoja 1060 NQN (lote/almacén). La cantidad SAP y la física de esta vista son el total del material.</t>
        </is>
      </c>
    </row>
    <row r="355">
      <c r="A355" s="5" t="inlineStr">
        <is>
          <t>2000022</t>
        </is>
      </c>
      <c r="B355" s="5" t="inlineStr">
        <is>
          <t>GUANTES ESTERILES Nº 8 POR PAR</t>
        </is>
      </c>
      <c r="C355" s="5" t="n"/>
      <c r="D355" s="5" t="inlineStr">
        <is>
          <t>033</t>
        </is>
      </c>
      <c r="E355" s="5" t="inlineStr">
        <is>
          <t>ZDES</t>
        </is>
      </c>
      <c r="F355" s="5" t="inlineStr">
        <is>
          <t>1060</t>
        </is>
      </c>
      <c r="G355" s="5" t="inlineStr">
        <is>
          <t>6021</t>
        </is>
      </c>
      <c r="H355" s="5" t="inlineStr">
        <is>
          <t>C/U</t>
        </is>
      </c>
      <c r="I355" s="6" t="n">
        <v>300</v>
      </c>
      <c r="J355" s="6" t="n">
        <v>0</v>
      </c>
      <c r="K355" s="5" t="inlineStr">
        <is>
          <t>ARS</t>
        </is>
      </c>
      <c r="L355" s="48" t="n">
        <v>0</v>
      </c>
      <c r="M355" s="48" t="n">
        <v>134516.63</v>
      </c>
      <c r="O355" s="11">
        <f>M355/SUM($M$2:$M$2023)</f>
        <v/>
      </c>
      <c r="P355" s="49">
        <f>IFERROR(M355/I355,0)</f>
        <v/>
      </c>
      <c r="Q355" s="50" t="n">
        <v>140</v>
      </c>
      <c r="R355" s="8">
        <f>I355-Q355</f>
        <v/>
      </c>
      <c r="S355" s="49">
        <f>$AK355*R355</f>
        <v/>
      </c>
      <c r="U355" s="39" t="inlineStr">
        <is>
          <t>Stock SAP</t>
        </is>
      </c>
      <c r="V355" s="39" t="inlineStr">
        <is>
          <t>Descartables</t>
        </is>
      </c>
      <c r="W355" s="39" t="inlineStr">
        <is>
          <t>Dentro del alcance</t>
        </is>
      </c>
      <c r="X355" s="38" t="inlineStr">
        <is>
          <t>Baja</t>
        </is>
      </c>
      <c r="Y355" s="39" t="inlineStr">
        <is>
          <t>Homologado – confianza Baja – pendiente de validación</t>
        </is>
      </c>
      <c r="Z355" s="38" t="inlineStr">
        <is>
          <t>Dar de baja en SAP</t>
        </is>
      </c>
      <c r="AA355" s="39" t="inlineStr">
        <is>
          <t>275; 279; 280</t>
        </is>
      </c>
      <c r="AB355" s="39" t="inlineStr">
        <is>
          <t>Guantes Esteriles N°8; GUANTES NO ESTERILES M; GUANTES NO ESTERILES S</t>
        </is>
      </c>
      <c r="AC355" s="39" t="inlineStr">
        <is>
          <t>Cruce por nomenclatura SAP; Homologación por código Avain (master D-154)</t>
        </is>
      </c>
      <c r="AD355" s="39" t="inlineStr">
        <is>
          <t>Sí</t>
        </is>
      </c>
      <c r="AE355" s="39" t="inlineStr">
        <is>
          <t>2000022, 2000156, 2000021, 2000089</t>
        </is>
      </c>
      <c r="AF355" s="39" t="inlineStr">
        <is>
          <t>Sí</t>
        </is>
      </c>
      <c r="AG355" s="39" t="inlineStr">
        <is>
          <t>D-154</t>
        </is>
      </c>
      <c r="AH355" s="51" t="n">
        <v>400</v>
      </c>
      <c r="AI355" s="51">
        <f>Q355</f>
        <v/>
      </c>
      <c r="AJ355" s="51">
        <f>$AH355-$AI355</f>
        <v/>
      </c>
      <c r="AK355" s="52" t="n">
        <v>448.388775</v>
      </c>
      <c r="AL355" s="52">
        <f>$AJ355*$AK355</f>
        <v/>
      </c>
      <c r="AM355" s="52">
        <f>$AI355*$AK355</f>
        <v/>
      </c>
      <c r="AN355" s="39" t="n"/>
      <c r="AO355" s="39" t="inlineStr">
        <is>
          <t>Varias denominaciones del inventario físico corresponden a este material SAP (275 Guantes Esteriles N°8; 279 GUANTES NO ESTERILES M; 280 GUANTES NO ESTERILES S). Se sumaron las cantidades físicas. Homologación: confianza base Alta + confianza SAP Alta → Alta. Cruce por nomenclatura: similitud 0.48. El cruce SAP–Avain identificó 3 códigos SAP como posibles equivalentes del mismo ítem de Avain (2000022, 2000156, 2000021). Se imputó al primero (lógica BUSCARV); requiere validación posterior. Cruce por nomenclatura: similitud 0.56. El cruce SAP–Avain identificó 4 códigos SAP como posibles equivalentes del mismo ítem de Avain (2000022, 2000156, 2000021, 2000089). Se imputó al primero (lógica BUSCARV); requiere validación posterior. El material ocupa 2 filas en la hoja 1060 NQN (lote/almacén). La cantidad SAP y la física de esta vista son el total del material.</t>
        </is>
      </c>
    </row>
    <row r="356">
      <c r="A356" s="5" t="inlineStr">
        <is>
          <t>2000026</t>
        </is>
      </c>
      <c r="B356" s="5" t="inlineStr">
        <is>
          <t>JERINGA TUBERCULINA X 1 CC</t>
        </is>
      </c>
      <c r="C356" s="5" t="n"/>
      <c r="D356" s="5" t="inlineStr">
        <is>
          <t>033</t>
        </is>
      </c>
      <c r="E356" s="5" t="inlineStr">
        <is>
          <t>ZDES</t>
        </is>
      </c>
      <c r="F356" s="5" t="inlineStr">
        <is>
          <t>1060</t>
        </is>
      </c>
      <c r="G356" s="5" t="inlineStr">
        <is>
          <t>6022</t>
        </is>
      </c>
      <c r="H356" s="5" t="inlineStr">
        <is>
          <t>C/U</t>
        </is>
      </c>
      <c r="I356" s="6" t="n">
        <v>300</v>
      </c>
      <c r="J356" s="6" t="n">
        <v>0</v>
      </c>
      <c r="K356" s="5" t="inlineStr">
        <is>
          <t>ARS</t>
        </is>
      </c>
      <c r="L356" s="48" t="n">
        <v>0</v>
      </c>
      <c r="M356" s="48" t="n">
        <v>11829.28</v>
      </c>
      <c r="O356" s="11">
        <f>M356/SUM($M$2:$M$2023)</f>
        <v/>
      </c>
      <c r="P356" s="49">
        <f>IFERROR(M356/I356,0)</f>
        <v/>
      </c>
      <c r="Q356" s="50" t="n"/>
      <c r="R356" s="8">
        <f>I356-Q356</f>
        <v/>
      </c>
      <c r="S356" s="49">
        <f>$AK356*R356</f>
        <v/>
      </c>
      <c r="U356" s="39" t="inlineStr">
        <is>
          <t>Stock SAP</t>
        </is>
      </c>
      <c r="V356" s="39" t="inlineStr">
        <is>
          <t>Descartables</t>
        </is>
      </c>
      <c r="W356" s="39" t="inlineStr">
        <is>
          <t>Dentro del alcance</t>
        </is>
      </c>
      <c r="X356" s="42" t="inlineStr">
        <is>
          <t>Media</t>
        </is>
      </c>
      <c r="Y356" s="39" t="inlineStr">
        <is>
          <t>Homologado – confianza Media – pendiente de validación</t>
        </is>
      </c>
      <c r="Z356" s="38" t="inlineStr">
        <is>
          <t>Dar de baja en SAP</t>
        </is>
      </c>
      <c r="AA356" s="39" t="inlineStr">
        <is>
          <t>302</t>
        </is>
      </c>
      <c r="AB356" s="39" t="inlineStr">
        <is>
          <t>JERINGAS 1 ML</t>
        </is>
      </c>
      <c r="AC356" s="39" t="inlineStr">
        <is>
          <t>Homologación por código Avain (master D-134)</t>
        </is>
      </c>
      <c r="AD356" s="39" t="inlineStr">
        <is>
          <t>Sí</t>
        </is>
      </c>
      <c r="AE356" s="39" t="inlineStr">
        <is>
          <t>2000026, 2000451</t>
        </is>
      </c>
      <c r="AF356" s="39" t="inlineStr">
        <is>
          <t>Sí</t>
        </is>
      </c>
      <c r="AG356" s="39" t="inlineStr">
        <is>
          <t>D-134</t>
        </is>
      </c>
      <c r="AH356" s="51" t="n"/>
      <c r="AI356" s="51" t="n"/>
      <c r="AJ356" s="51" t="n"/>
      <c r="AK356" s="52" t="n">
        <v>39.43093636363636</v>
      </c>
      <c r="AL356" s="52" t="n"/>
      <c r="AM356" s="52" t="n"/>
      <c r="AN356" s="39" t="n"/>
      <c r="AO356" s="39" t="inlineStr">
        <is>
          <t>La cantidad física del material se imputó en la fila 44 (primera fila del material). Homologación: confianza base Media + confianza SAP Media → Media. El cruce SAP–Avain identificó 2 códigos SAP como posibles equivalentes del mismo ítem de Avain (2000026, 2000451). Se imputó al primero (lógica BUSCARV); requiere validación posterior. El material ocupa 3 filas en la hoja 1060 NQN (lote/almacén). La cantidad SAP y la física de esta vista son el total del material.</t>
        </is>
      </c>
    </row>
    <row r="357">
      <c r="A357" s="5" t="inlineStr">
        <is>
          <t>2000031</t>
        </is>
      </c>
      <c r="B357" s="5" t="inlineStr">
        <is>
          <t>SONDA NASOGASTRICA K-30 KOLLER</t>
        </is>
      </c>
      <c r="C357" s="5" t="n"/>
      <c r="D357" s="5" t="inlineStr">
        <is>
          <t>033</t>
        </is>
      </c>
      <c r="E357" s="5" t="inlineStr">
        <is>
          <t>ZDES</t>
        </is>
      </c>
      <c r="F357" s="5" t="inlineStr">
        <is>
          <t>1060</t>
        </is>
      </c>
      <c r="G357" s="5" t="inlineStr">
        <is>
          <t>6021</t>
        </is>
      </c>
      <c r="H357" s="5" t="inlineStr">
        <is>
          <t>C/U</t>
        </is>
      </c>
      <c r="I357" s="6" t="n">
        <v>300</v>
      </c>
      <c r="J357" s="6" t="n">
        <v>0</v>
      </c>
      <c r="K357" s="5" t="inlineStr">
        <is>
          <t>ARS</t>
        </is>
      </c>
      <c r="L357" s="48" t="n">
        <v>0</v>
      </c>
      <c r="M357" s="48" t="n">
        <v>74221.89</v>
      </c>
      <c r="O357" s="11">
        <f>M357/SUM($M$2:$M$2023)</f>
        <v/>
      </c>
      <c r="P357" s="49">
        <f>IFERROR(M357/I357,0)</f>
        <v/>
      </c>
      <c r="Q357" s="50" t="n"/>
      <c r="R357" s="8">
        <f>I357-Q357</f>
        <v/>
      </c>
      <c r="S357" s="49">
        <f>$AK357*R357</f>
        <v/>
      </c>
      <c r="U357" s="39" t="inlineStr">
        <is>
          <t>Stock SAP</t>
        </is>
      </c>
      <c r="V357" s="39" t="inlineStr">
        <is>
          <t>Descartables</t>
        </is>
      </c>
      <c r="W357" s="39" t="inlineStr">
        <is>
          <t>Dentro del alcance</t>
        </is>
      </c>
      <c r="X357" s="39" t="n"/>
      <c r="Y357" s="39" t="inlineStr">
        <is>
          <t>Sin recuento físico en el inventario de Avain</t>
        </is>
      </c>
      <c r="Z357" s="40" t="inlineStr">
        <is>
          <t>Sin recuento físico</t>
        </is>
      </c>
      <c r="AA357" s="39" t="n"/>
      <c r="AB357" s="39" t="n"/>
      <c r="AC357" s="39" t="n"/>
      <c r="AD357" s="39" t="n"/>
      <c r="AE357" s="39" t="n"/>
      <c r="AF357" s="39" t="n"/>
      <c r="AG357" s="39" t="n"/>
      <c r="AH357" s="51" t="n"/>
      <c r="AI357" s="51" t="n"/>
      <c r="AJ357" s="51" t="n"/>
      <c r="AK357" s="52" t="n">
        <v>247.4063142857143</v>
      </c>
      <c r="AL357" s="52" t="n"/>
      <c r="AM357" s="52" t="n"/>
      <c r="AN357" s="39" t="n"/>
      <c r="AO357" s="39" t="inlineStr">
        <is>
          <t>El material ocupa 3 filas en la hoja 1060 NQN (lote/almacén). La cantidad SAP y la física de esta vista son el total del material.</t>
        </is>
      </c>
    </row>
    <row r="358">
      <c r="A358" s="5" t="inlineStr">
        <is>
          <t>2000034</t>
        </is>
      </c>
      <c r="B358" s="5" t="inlineStr">
        <is>
          <t>TELA ADHESIVA 2.5CM HOSPITALARIA</t>
        </is>
      </c>
      <c r="C358" s="5" t="n"/>
      <c r="D358" s="5" t="inlineStr">
        <is>
          <t>033</t>
        </is>
      </c>
      <c r="E358" s="5" t="inlineStr">
        <is>
          <t>ZDES</t>
        </is>
      </c>
      <c r="F358" s="5" t="inlineStr">
        <is>
          <t>1060</t>
        </is>
      </c>
      <c r="G358" s="5" t="inlineStr">
        <is>
          <t>6022</t>
        </is>
      </c>
      <c r="H358" s="5" t="inlineStr">
        <is>
          <t>C/U</t>
        </is>
      </c>
      <c r="I358" s="6" t="n">
        <v>300</v>
      </c>
      <c r="J358" s="6" t="n">
        <v>0</v>
      </c>
      <c r="K358" s="5" t="inlineStr">
        <is>
          <t>ARS</t>
        </is>
      </c>
      <c r="L358" s="48" t="n">
        <v>0</v>
      </c>
      <c r="M358" s="48" t="n">
        <v>144106.01</v>
      </c>
      <c r="O358" s="11">
        <f>M358/SUM($M$2:$M$2023)</f>
        <v/>
      </c>
      <c r="P358" s="49">
        <f>IFERROR(M358/I358,0)</f>
        <v/>
      </c>
      <c r="Q358" s="50" t="n"/>
      <c r="R358" s="8">
        <f>I358-Q358</f>
        <v/>
      </c>
      <c r="S358" s="49">
        <f>$AK358*R358</f>
        <v/>
      </c>
      <c r="U358" s="39" t="inlineStr">
        <is>
          <t>Stock SAP</t>
        </is>
      </c>
      <c r="V358" s="39" t="inlineStr">
        <is>
          <t>Descartables</t>
        </is>
      </c>
      <c r="W358" s="39" t="inlineStr">
        <is>
          <t>Dentro del alcance</t>
        </is>
      </c>
      <c r="X358" s="39" t="n"/>
      <c r="Y358" s="39" t="inlineStr">
        <is>
          <t>Sin recuento físico en el inventario de Avain</t>
        </is>
      </c>
      <c r="Z358" s="40" t="inlineStr">
        <is>
          <t>Sin recuento físico</t>
        </is>
      </c>
      <c r="AA358" s="39" t="n"/>
      <c r="AB358" s="39" t="n"/>
      <c r="AC358" s="39" t="n"/>
      <c r="AD358" s="39" t="n"/>
      <c r="AE358" s="39" t="n"/>
      <c r="AF358" s="39" t="n"/>
      <c r="AG358" s="39" t="n"/>
      <c r="AH358" s="51" t="n"/>
      <c r="AI358" s="51" t="n"/>
      <c r="AJ358" s="51" t="n"/>
      <c r="AK358" s="52" t="n">
        <v>480.3533816793893</v>
      </c>
      <c r="AL358" s="52" t="n"/>
      <c r="AM358" s="52" t="n"/>
      <c r="AN358" s="39" t="n"/>
      <c r="AO358" s="39" t="inlineStr">
        <is>
          <t>El material ocupa 2 filas en la hoja 1060 NQN (lote/almacén). La cantidad SAP y la física de esta vista son el total del material.</t>
        </is>
      </c>
    </row>
    <row r="359">
      <c r="A359" s="5" t="inlineStr">
        <is>
          <t>2000300</t>
        </is>
      </c>
      <c r="B359" s="5" t="inlineStr">
        <is>
          <t>SONDA DE ASPIRACION K-9 SIN REGULADOR</t>
        </is>
      </c>
      <c r="C359" s="5" t="n"/>
      <c r="D359" s="5" t="inlineStr">
        <is>
          <t>033</t>
        </is>
      </c>
      <c r="E359" s="5" t="inlineStr">
        <is>
          <t>ZDES</t>
        </is>
      </c>
      <c r="F359" s="5" t="inlineStr">
        <is>
          <t>1060</t>
        </is>
      </c>
      <c r="G359" s="5" t="inlineStr">
        <is>
          <t>6021</t>
        </is>
      </c>
      <c r="H359" s="5" t="inlineStr">
        <is>
          <t>C/U</t>
        </is>
      </c>
      <c r="I359" s="6" t="n">
        <v>300</v>
      </c>
      <c r="J359" s="6" t="n">
        <v>0</v>
      </c>
      <c r="K359" s="5" t="inlineStr">
        <is>
          <t>ARS</t>
        </is>
      </c>
      <c r="L359" s="48" t="n">
        <v>0</v>
      </c>
      <c r="M359" s="48" t="n">
        <v>107318.5</v>
      </c>
      <c r="O359" s="11">
        <f>M359/SUM($M$2:$M$2023)</f>
        <v/>
      </c>
      <c r="P359" s="49">
        <f>IFERROR(M359/I359,0)</f>
        <v/>
      </c>
      <c r="Q359" s="50" t="n"/>
      <c r="R359" s="8">
        <f>I359-Q359</f>
        <v/>
      </c>
      <c r="S359" s="49">
        <f>$AK359*R359</f>
        <v/>
      </c>
      <c r="U359" s="39" t="inlineStr">
        <is>
          <t>Stock SAP</t>
        </is>
      </c>
      <c r="V359" s="39" t="inlineStr">
        <is>
          <t>Descartables</t>
        </is>
      </c>
      <c r="W359" s="39" t="inlineStr">
        <is>
          <t>Dentro del alcance</t>
        </is>
      </c>
      <c r="X359" s="39" t="n"/>
      <c r="Y359" s="39" t="inlineStr">
        <is>
          <t>Sin recuento físico en el inventario de Avain</t>
        </is>
      </c>
      <c r="Z359" s="40" t="inlineStr">
        <is>
          <t>Sin recuento físico</t>
        </is>
      </c>
      <c r="AA359" s="39" t="n"/>
      <c r="AB359" s="39" t="n"/>
      <c r="AC359" s="39" t="n"/>
      <c r="AD359" s="39" t="n"/>
      <c r="AE359" s="39" t="n"/>
      <c r="AF359" s="39" t="n"/>
      <c r="AG359" s="39" t="n"/>
      <c r="AH359" s="51" t="n">
        <v>600</v>
      </c>
      <c r="AI359" s="51">
        <f>Q359</f>
        <v/>
      </c>
      <c r="AJ359" s="51">
        <f>$AH359-$AI359</f>
        <v/>
      </c>
      <c r="AK359" s="52" t="n">
        <v>357.7283333333334</v>
      </c>
      <c r="AL359" s="52">
        <f>$AJ359*$AK359</f>
        <v/>
      </c>
      <c r="AM359" s="52">
        <f>$AI359*$AK359</f>
        <v/>
      </c>
      <c r="AN359" s="39" t="n"/>
      <c r="AO359" s="39" t="inlineStr">
        <is>
          <t>El material ocupa 2 filas en la hoja 1060 NQN (lote/almacén). La cantidad SAP y la física de esta vista son el total del material.</t>
        </is>
      </c>
    </row>
    <row r="360">
      <c r="A360" s="5" t="inlineStr">
        <is>
          <t>2000300</t>
        </is>
      </c>
      <c r="B360" s="5" t="inlineStr">
        <is>
          <t>SONDA DE ASPIRACION K-9 SIN REGULADOR</t>
        </is>
      </c>
      <c r="C360" s="5" t="n"/>
      <c r="D360" s="5" t="inlineStr">
        <is>
          <t>033</t>
        </is>
      </c>
      <c r="E360" s="5" t="inlineStr">
        <is>
          <t>ZDES</t>
        </is>
      </c>
      <c r="F360" s="5" t="inlineStr">
        <is>
          <t>1060</t>
        </is>
      </c>
      <c r="G360" s="5" t="inlineStr">
        <is>
          <t>6022</t>
        </is>
      </c>
      <c r="H360" s="5" t="inlineStr">
        <is>
          <t>C/U</t>
        </is>
      </c>
      <c r="I360" s="6" t="n">
        <v>300</v>
      </c>
      <c r="J360" s="6" t="n">
        <v>0</v>
      </c>
      <c r="K360" s="5" t="inlineStr">
        <is>
          <t>ARS</t>
        </is>
      </c>
      <c r="L360" s="48" t="n">
        <v>0</v>
      </c>
      <c r="M360" s="48" t="n">
        <v>107318.5</v>
      </c>
      <c r="O360" s="11">
        <f>M360/SUM($M$2:$M$2023)</f>
        <v/>
      </c>
      <c r="P360" s="49">
        <f>IFERROR(M360/I360,0)</f>
        <v/>
      </c>
      <c r="Q360" s="50" t="n"/>
      <c r="R360" s="8">
        <f>I360-Q360</f>
        <v/>
      </c>
      <c r="S360" s="49">
        <f>$AK360*R360</f>
        <v/>
      </c>
      <c r="U360" s="39" t="inlineStr">
        <is>
          <t>Stock SAP</t>
        </is>
      </c>
      <c r="V360" s="39" t="inlineStr">
        <is>
          <t>Descartables</t>
        </is>
      </c>
      <c r="W360" s="39" t="inlineStr">
        <is>
          <t>Dentro del alcance</t>
        </is>
      </c>
      <c r="X360" s="39" t="n"/>
      <c r="Y360" s="39" t="inlineStr">
        <is>
          <t>Sin recuento físico en el inventario de Avain</t>
        </is>
      </c>
      <c r="Z360" s="40" t="inlineStr">
        <is>
          <t>Sin recuento físico</t>
        </is>
      </c>
      <c r="AA360" s="39" t="n"/>
      <c r="AB360" s="39" t="n"/>
      <c r="AC360" s="39" t="n"/>
      <c r="AD360" s="39" t="n"/>
      <c r="AE360" s="39" t="n"/>
      <c r="AF360" s="39" t="n"/>
      <c r="AG360" s="39" t="n"/>
      <c r="AH360" s="51" t="n"/>
      <c r="AI360" s="51" t="n"/>
      <c r="AJ360" s="51" t="n"/>
      <c r="AK360" s="52" t="n">
        <v>357.7283333333334</v>
      </c>
      <c r="AL360" s="52" t="n"/>
      <c r="AM360" s="52" t="n"/>
      <c r="AN360" s="39" t="n"/>
      <c r="AO360" s="39" t="inlineStr">
        <is>
          <t>El material ocupa 2 filas en la hoja 1060 NQN (lote/almacén). La cantidad SAP y la física de esta vista son el total del material.</t>
        </is>
      </c>
    </row>
    <row r="361">
      <c r="A361" s="5" t="inlineStr">
        <is>
          <t>2000462</t>
        </is>
      </c>
      <c r="B361" s="5" t="inlineStr">
        <is>
          <t>BIGOTERA DESCARTABLE</t>
        </is>
      </c>
      <c r="C361" s="5" t="n"/>
      <c r="D361" s="5" t="inlineStr">
        <is>
          <t>033</t>
        </is>
      </c>
      <c r="E361" s="5" t="inlineStr">
        <is>
          <t>ZDES</t>
        </is>
      </c>
      <c r="F361" s="5" t="inlineStr">
        <is>
          <t>1060</t>
        </is>
      </c>
      <c r="G361" s="5" t="inlineStr">
        <is>
          <t>6021</t>
        </is>
      </c>
      <c r="H361" s="5" t="inlineStr">
        <is>
          <t>C/U</t>
        </is>
      </c>
      <c r="I361" s="6" t="n">
        <v>300</v>
      </c>
      <c r="J361" s="6" t="n">
        <v>0</v>
      </c>
      <c r="K361" s="5" t="inlineStr">
        <is>
          <t>ARS</t>
        </is>
      </c>
      <c r="L361" s="48" t="n">
        <v>0</v>
      </c>
      <c r="M361" s="48" t="n">
        <v>198910.5</v>
      </c>
      <c r="O361" s="11">
        <f>M361/SUM($M$2:$M$2023)</f>
        <v/>
      </c>
      <c r="P361" s="49">
        <f>IFERROR(M361/I361,0)</f>
        <v/>
      </c>
      <c r="Q361" s="50" t="n">
        <v>716</v>
      </c>
      <c r="R361" s="8">
        <f>I361-Q361</f>
        <v/>
      </c>
      <c r="S361" s="49">
        <f>$AK361*R361</f>
        <v/>
      </c>
      <c r="U361" s="39" t="inlineStr">
        <is>
          <t>Stock SAP</t>
        </is>
      </c>
      <c r="V361" s="39" t="inlineStr">
        <is>
          <t>Descartables</t>
        </is>
      </c>
      <c r="W361" s="39" t="inlineStr">
        <is>
          <t>Dentro del alcance</t>
        </is>
      </c>
      <c r="X361" s="38" t="inlineStr">
        <is>
          <t>Baja</t>
        </is>
      </c>
      <c r="Y361" s="39" t="inlineStr">
        <is>
          <t>Homologado – confianza Baja – pendiente de validación</t>
        </is>
      </c>
      <c r="Z361" s="37" t="inlineStr">
        <is>
          <t>Dar de alta en SAP</t>
        </is>
      </c>
      <c r="AA361" s="39" t="inlineStr">
        <is>
          <t>352; 353</t>
        </is>
      </c>
      <c r="AB361" s="39" t="inlineStr">
        <is>
          <t>bigoteras; CANULAS DE MAYO N°2</t>
        </is>
      </c>
      <c r="AC361" s="39" t="inlineStr">
        <is>
          <t>Homologación por código Avain (master D-161); Homologación por código Avain (master K-228)</t>
        </is>
      </c>
      <c r="AD361" s="39" t="inlineStr">
        <is>
          <t>No</t>
        </is>
      </c>
      <c r="AE361" s="39" t="n"/>
      <c r="AF361" s="39" t="inlineStr">
        <is>
          <t>Sí</t>
        </is>
      </c>
      <c r="AG361" s="39" t="inlineStr">
        <is>
          <t>D-161; K-228</t>
        </is>
      </c>
      <c r="AH361" s="51" t="n">
        <v>520</v>
      </c>
      <c r="AI361" s="51">
        <f>Q361</f>
        <v/>
      </c>
      <c r="AJ361" s="51">
        <f>$AH361-$AI361</f>
        <v/>
      </c>
      <c r="AK361" s="52" t="n">
        <v>663.035</v>
      </c>
      <c r="AL361" s="52">
        <f>$AJ361*$AK361</f>
        <v/>
      </c>
      <c r="AM361" s="52">
        <f>$AI361*$AK361</f>
        <v/>
      </c>
      <c r="AN361" s="39" t="n"/>
      <c r="AO361" s="39" t="inlineStr">
        <is>
          <t>Varias denominaciones del inventario físico corresponden a este material SAP (352 bigoteras; 353 CANULAS DE MAYO N°2). Se sumaron las cantidades físicas. La homologación no confirma la equivalencia (confianza base Sin coincidencia / confianza SAP Alta). Se imputó al código SAP del master con nivel Baja para no perder el recuento; requiere validación. Homologación: confianza base Sin coincidencia + confianza SAP Alta → Baja. La denominación del inventario («CANULAS DE MAYO N°2») difiere de la que registra el master para ese código («CANULASDEMAYON°2»). Nivel degradado a Baja hasta validar la equivalencia. Homologación: confianza base Media + confianza SAP Alta → Baja. La nomenclatura del material imputado no respalda por sí sola la equivalencia (similitud 0.04); el vínculo proviene sólo de la homologación. Nivel degradado a Baja. El material ocupa 2 filas en la hoja 1060 NQN (lote/almacén). La cantidad SAP y la física de esta vista son el total del material.</t>
        </is>
      </c>
    </row>
    <row r="362">
      <c r="A362" s="5" t="inlineStr">
        <is>
          <t>2001133</t>
        </is>
      </c>
      <c r="B362" s="5" t="inlineStr">
        <is>
          <t>CUBRECAMILLA C/TIRAS 20G 0,90 X 2,00 MT</t>
        </is>
      </c>
      <c r="C362" s="5" t="n"/>
      <c r="D362" s="5" t="inlineStr">
        <is>
          <t>033</t>
        </is>
      </c>
      <c r="E362" s="5" t="inlineStr">
        <is>
          <t>ZDES</t>
        </is>
      </c>
      <c r="F362" s="5" t="inlineStr">
        <is>
          <t>1060</t>
        </is>
      </c>
      <c r="G362" s="5" t="inlineStr">
        <is>
          <t>6022</t>
        </is>
      </c>
      <c r="H362" s="5" t="inlineStr">
        <is>
          <t>C/U</t>
        </is>
      </c>
      <c r="I362" s="6" t="n">
        <v>300</v>
      </c>
      <c r="J362" s="6" t="n">
        <v>0</v>
      </c>
      <c r="K362" s="5" t="inlineStr">
        <is>
          <t>ARS</t>
        </is>
      </c>
      <c r="L362" s="48" t="n">
        <v>0</v>
      </c>
      <c r="M362" s="48" t="n">
        <v>160127.54</v>
      </c>
      <c r="O362" s="11">
        <f>M362/SUM($M$2:$M$2023)</f>
        <v/>
      </c>
      <c r="P362" s="49">
        <f>IFERROR(M362/I362,0)</f>
        <v/>
      </c>
      <c r="Q362" s="50" t="n"/>
      <c r="R362" s="8">
        <f>I362-Q362</f>
        <v/>
      </c>
      <c r="S362" s="49">
        <f>$AK362*R362</f>
        <v/>
      </c>
      <c r="U362" s="39" t="inlineStr">
        <is>
          <t>Stock SAP</t>
        </is>
      </c>
      <c r="V362" s="39" t="inlineStr">
        <is>
          <t>Descartables</t>
        </is>
      </c>
      <c r="W362" s="39" t="inlineStr">
        <is>
          <t>Dentro del alcance</t>
        </is>
      </c>
      <c r="X362" s="39" t="n"/>
      <c r="Y362" s="39" t="inlineStr">
        <is>
          <t>Sin recuento físico en el inventario de Avain</t>
        </is>
      </c>
      <c r="Z362" s="40" t="inlineStr">
        <is>
          <t>Sin recuento físico</t>
        </is>
      </c>
      <c r="AA362" s="39" t="n"/>
      <c r="AB362" s="39" t="n"/>
      <c r="AC362" s="39" t="n"/>
      <c r="AD362" s="39" t="n"/>
      <c r="AE362" s="39" t="n"/>
      <c r="AF362" s="39" t="n"/>
      <c r="AG362" s="39" t="n"/>
      <c r="AH362" s="51" t="n"/>
      <c r="AI362" s="51" t="n"/>
      <c r="AJ362" s="51" t="n"/>
      <c r="AK362" s="52" t="n">
        <v>533.7584659685864</v>
      </c>
      <c r="AL362" s="52" t="n"/>
      <c r="AM362" s="52" t="n"/>
      <c r="AN362" s="39" t="n"/>
      <c r="AO362" s="39" t="inlineStr">
        <is>
          <t>El material ocupa 3 filas en la hoja 1060 NQN (lote/almacén). La cantidad SAP y la física de esta vista son el total del material.</t>
        </is>
      </c>
    </row>
    <row r="363">
      <c r="A363" s="5" t="inlineStr">
        <is>
          <t>1000136</t>
        </is>
      </c>
      <c r="B363" s="5" t="inlineStr">
        <is>
          <t>ASPIRINA DE 100 MG</t>
        </is>
      </c>
      <c r="C363" s="5" t="inlineStr">
        <is>
          <t>490</t>
        </is>
      </c>
      <c r="D363" s="5" t="inlineStr">
        <is>
          <t>033</t>
        </is>
      </c>
      <c r="E363" s="5" t="inlineStr">
        <is>
          <t>ZMED</t>
        </is>
      </c>
      <c r="F363" s="5" t="inlineStr">
        <is>
          <t>1060</t>
        </is>
      </c>
      <c r="G363" s="5" t="inlineStr">
        <is>
          <t>6021</t>
        </is>
      </c>
      <c r="H363" s="5" t="inlineStr">
        <is>
          <t>C/U</t>
        </is>
      </c>
      <c r="I363" s="6" t="n">
        <v>294</v>
      </c>
      <c r="J363" s="6" t="n">
        <v>0</v>
      </c>
      <c r="K363" s="5" t="inlineStr">
        <is>
          <t>ARS</t>
        </is>
      </c>
      <c r="L363" s="48" t="n">
        <v>0</v>
      </c>
      <c r="M363" s="48" t="n">
        <v>35590.63</v>
      </c>
      <c r="O363" s="11">
        <f>M363/SUM($M$2:$M$2023)</f>
        <v/>
      </c>
      <c r="P363" s="49">
        <f>IFERROR(M363/I363,0)</f>
        <v/>
      </c>
      <c r="Q363" s="50" t="n"/>
      <c r="R363" s="8">
        <f>I363-Q363</f>
        <v/>
      </c>
      <c r="S363" s="49">
        <f>$AK363*R363</f>
        <v/>
      </c>
      <c r="U363" s="39" t="inlineStr">
        <is>
          <t>Stock SAP</t>
        </is>
      </c>
      <c r="V363" s="39" t="inlineStr">
        <is>
          <t>Medicamentos</t>
        </is>
      </c>
      <c r="W363" s="39" t="inlineStr">
        <is>
          <t>Dentro del alcance</t>
        </is>
      </c>
      <c r="X363" s="37" t="inlineStr">
        <is>
          <t>Alta</t>
        </is>
      </c>
      <c r="Y363" s="39" t="inlineStr">
        <is>
          <t>Homologado – confianza Alta</t>
        </is>
      </c>
      <c r="Z363" s="38" t="inlineStr">
        <is>
          <t>Dar de baja en SAP</t>
        </is>
      </c>
      <c r="AA363" s="39" t="inlineStr">
        <is>
          <t>23</t>
        </is>
      </c>
      <c r="AB363" s="39" t="inlineStr">
        <is>
          <t>ASPIRINA</t>
        </is>
      </c>
      <c r="AC363" s="39" t="inlineStr">
        <is>
          <t>Homologación por código Avain (master M01-001)</t>
        </is>
      </c>
      <c r="AD363" s="39" t="inlineStr">
        <is>
          <t>No</t>
        </is>
      </c>
      <c r="AE363" s="39" t="n"/>
      <c r="AF363" s="39" t="inlineStr">
        <is>
          <t>Sí</t>
        </is>
      </c>
      <c r="AG363" s="39" t="inlineStr">
        <is>
          <t>M01-001</t>
        </is>
      </c>
      <c r="AH363" s="51" t="n"/>
      <c r="AI363" s="51" t="n"/>
      <c r="AJ363" s="51" t="n"/>
      <c r="AK363" s="52" t="n">
        <v>121.0565531914893</v>
      </c>
      <c r="AL363" s="52" t="n"/>
      <c r="AM363" s="52" t="n"/>
      <c r="AN363" s="39" t="n"/>
      <c r="AO363" s="39" t="inlineStr">
        <is>
          <t>La cantidad física del material se imputó en la fila 60 (primera fila del material). Homologación: confianza base Alta + confianza SAP Alta → Alta. Otros códigos SAP del master no están en el stock de este centro: 1001237, 1000802. El material ocupa 16 filas en la hoja 1060 NQN (lote/almacén). La cantidad SAP y la física de esta vista son el total del material.</t>
        </is>
      </c>
    </row>
    <row r="364">
      <c r="A364" s="5" t="inlineStr">
        <is>
          <t>2000003</t>
        </is>
      </c>
      <c r="B364" s="5" t="inlineStr">
        <is>
          <t>CATETER INTRAVENOSO 16G T/ABBOCATH</t>
        </is>
      </c>
      <c r="C364" s="5" t="n"/>
      <c r="D364" s="5" t="inlineStr">
        <is>
          <t>033</t>
        </is>
      </c>
      <c r="E364" s="5" t="inlineStr">
        <is>
          <t>ZDES</t>
        </is>
      </c>
      <c r="F364" s="5" t="inlineStr">
        <is>
          <t>1060</t>
        </is>
      </c>
      <c r="G364" s="5" t="inlineStr">
        <is>
          <t>6021</t>
        </is>
      </c>
      <c r="H364" s="5" t="inlineStr">
        <is>
          <t>C/U</t>
        </is>
      </c>
      <c r="I364" s="6" t="n">
        <v>285</v>
      </c>
      <c r="J364" s="6" t="n">
        <v>0</v>
      </c>
      <c r="K364" s="5" t="inlineStr">
        <is>
          <t>ARS</t>
        </is>
      </c>
      <c r="L364" s="48" t="n">
        <v>0</v>
      </c>
      <c r="M364" s="48" t="n">
        <v>65956.75999999999</v>
      </c>
      <c r="O364" s="11">
        <f>M364/SUM($M$2:$M$2023)</f>
        <v/>
      </c>
      <c r="P364" s="49">
        <f>IFERROR(M364/I364,0)</f>
        <v/>
      </c>
      <c r="Q364" s="50" t="n">
        <v>241</v>
      </c>
      <c r="R364" s="8">
        <f>I364-Q364</f>
        <v/>
      </c>
      <c r="S364" s="49">
        <f>$AK364*R364</f>
        <v/>
      </c>
      <c r="U364" s="39" t="inlineStr">
        <is>
          <t>Stock SAP</t>
        </is>
      </c>
      <c r="V364" s="39" t="inlineStr">
        <is>
          <t>Descartables</t>
        </is>
      </c>
      <c r="W364" s="39" t="inlineStr">
        <is>
          <t>Dentro del alcance</t>
        </is>
      </c>
      <c r="X364" s="37" t="inlineStr">
        <is>
          <t>Alta</t>
        </is>
      </c>
      <c r="Y364" s="39" t="inlineStr">
        <is>
          <t>Homologado – confianza Alta</t>
        </is>
      </c>
      <c r="Z364" s="38" t="inlineStr">
        <is>
          <t>Dar de baja en SAP</t>
        </is>
      </c>
      <c r="AA364" s="39" t="inlineStr">
        <is>
          <t>268</t>
        </is>
      </c>
      <c r="AB364" s="39" t="inlineStr">
        <is>
          <t>Abocath n° 16</t>
        </is>
      </c>
      <c r="AC364" s="39" t="inlineStr">
        <is>
          <t>Homologación por código Avain (master D-126)</t>
        </is>
      </c>
      <c r="AD364" s="39" t="inlineStr">
        <is>
          <t>No</t>
        </is>
      </c>
      <c r="AE364" s="39" t="n"/>
      <c r="AF364" s="39" t="inlineStr">
        <is>
          <t>Sí</t>
        </is>
      </c>
      <c r="AG364" s="39" t="inlineStr">
        <is>
          <t>D-126</t>
        </is>
      </c>
      <c r="AH364" s="51" t="n">
        <v>535</v>
      </c>
      <c r="AI364" s="51">
        <f>Q364</f>
        <v/>
      </c>
      <c r="AJ364" s="51">
        <f>$AH364-$AI364</f>
        <v/>
      </c>
      <c r="AK364" s="52" t="n">
        <v>231.427214953271</v>
      </c>
      <c r="AL364" s="52">
        <f>$AJ364*$AK364</f>
        <v/>
      </c>
      <c r="AM364" s="52">
        <f>$AI364*$AK364</f>
        <v/>
      </c>
      <c r="AN364" s="39" t="n"/>
      <c r="AO364" s="39" t="inlineStr">
        <is>
          <t>Homologación: confianza base Alta + confianza SAP Alta → Alta. Otros códigos SAP del master no están en el stock de este centro: 2001218. El material ocupa 3 filas en la hoja 1060 NQN (lote/almacén). La cantidad SAP y la física de esta vista son el total del material.</t>
        </is>
      </c>
    </row>
    <row r="365">
      <c r="A365" s="5" t="inlineStr">
        <is>
          <t>2000404</t>
        </is>
      </c>
      <c r="B365" s="5" t="inlineStr">
        <is>
          <t>CANULA DE GUEDEL 10CM N4 ROJO</t>
        </is>
      </c>
      <c r="C365" s="5" t="n"/>
      <c r="D365" s="5" t="inlineStr">
        <is>
          <t>033</t>
        </is>
      </c>
      <c r="E365" s="5" t="inlineStr">
        <is>
          <t>ZDES</t>
        </is>
      </c>
      <c r="F365" s="5" t="inlineStr">
        <is>
          <t>1060</t>
        </is>
      </c>
      <c r="G365" s="5" t="inlineStr">
        <is>
          <t>6022</t>
        </is>
      </c>
      <c r="H365" s="5" t="inlineStr">
        <is>
          <t>C/U</t>
        </is>
      </c>
      <c r="I365" s="6" t="n">
        <v>280</v>
      </c>
      <c r="J365" s="6" t="n">
        <v>0</v>
      </c>
      <c r="K365" s="5" t="inlineStr">
        <is>
          <t>ARS</t>
        </is>
      </c>
      <c r="L365" s="48" t="n">
        <v>0</v>
      </c>
      <c r="M365" s="48" t="n">
        <v>25462</v>
      </c>
      <c r="O365" s="11">
        <f>M365/SUM($M$2:$M$2023)</f>
        <v/>
      </c>
      <c r="P365" s="49">
        <f>IFERROR(M365/I365,0)</f>
        <v/>
      </c>
      <c r="Q365" s="50" t="n"/>
      <c r="R365" s="8">
        <f>I365-Q365</f>
        <v/>
      </c>
      <c r="S365" s="49">
        <f>$AK365*R365</f>
        <v/>
      </c>
      <c r="U365" s="39" t="inlineStr">
        <is>
          <t>Stock SAP</t>
        </is>
      </c>
      <c r="V365" s="39" t="inlineStr">
        <is>
          <t>Descartables</t>
        </is>
      </c>
      <c r="W365" s="39" t="inlineStr">
        <is>
          <t>Dentro del alcance</t>
        </is>
      </c>
      <c r="X365" s="39" t="n"/>
      <c r="Y365" s="39" t="inlineStr">
        <is>
          <t>Sin recuento físico en el inventario de Avain</t>
        </is>
      </c>
      <c r="Z365" s="40" t="inlineStr">
        <is>
          <t>Sin recuento físico</t>
        </is>
      </c>
      <c r="AA365" s="39" t="n"/>
      <c r="AB365" s="39" t="n"/>
      <c r="AC365" s="39" t="n"/>
      <c r="AD365" s="39" t="n"/>
      <c r="AE365" s="39" t="n"/>
      <c r="AF365" s="39" t="n"/>
      <c r="AG365" s="39" t="n"/>
      <c r="AH365" s="51" t="n">
        <v>280</v>
      </c>
      <c r="AI365" s="51">
        <f>Q365</f>
        <v/>
      </c>
      <c r="AJ365" s="51">
        <f>$AH365-$AI365</f>
        <v/>
      </c>
      <c r="AK365" s="52" t="n">
        <v>90.93571428571428</v>
      </c>
      <c r="AL365" s="52">
        <f>$AJ365*$AK365</f>
        <v/>
      </c>
      <c r="AM365" s="52">
        <f>$AI365*$AK365</f>
        <v/>
      </c>
      <c r="AN365" s="39" t="n"/>
      <c r="AO365" s="39" t="n"/>
    </row>
    <row r="366">
      <c r="A366" s="5" t="inlineStr">
        <is>
          <t>1000030</t>
        </is>
      </c>
      <c r="B366" s="5" t="inlineStr">
        <is>
          <t>PARACETAMOL COMPRIMIDOS POR 500MG</t>
        </is>
      </c>
      <c r="C366" s="5" t="inlineStr">
        <is>
          <t>512</t>
        </is>
      </c>
      <c r="D366" s="5" t="inlineStr">
        <is>
          <t>033</t>
        </is>
      </c>
      <c r="E366" s="5" t="inlineStr">
        <is>
          <t>ZMED</t>
        </is>
      </c>
      <c r="F366" s="5" t="inlineStr">
        <is>
          <t>1060</t>
        </is>
      </c>
      <c r="G366" s="5" t="inlineStr">
        <is>
          <t>6021</t>
        </is>
      </c>
      <c r="H366" s="5" t="inlineStr">
        <is>
          <t>C/U</t>
        </is>
      </c>
      <c r="I366" s="6" t="n">
        <v>270</v>
      </c>
      <c r="J366" s="6" t="n">
        <v>0</v>
      </c>
      <c r="K366" s="5" t="inlineStr">
        <is>
          <t>ARS</t>
        </is>
      </c>
      <c r="L366" s="48" t="n">
        <v>0</v>
      </c>
      <c r="M366" s="48" t="n">
        <v>8203.690000000001</v>
      </c>
      <c r="O366" s="11">
        <f>M366/SUM($M$2:$M$2023)</f>
        <v/>
      </c>
      <c r="P366" s="49">
        <f>IFERROR(M366/I366,0)</f>
        <v/>
      </c>
      <c r="Q366" s="50" t="n"/>
      <c r="R366" s="8">
        <f>I366-Q366</f>
        <v/>
      </c>
      <c r="S366" s="49">
        <f>$AK366*R366</f>
        <v/>
      </c>
      <c r="U366" s="39" t="inlineStr">
        <is>
          <t>Stock SAP</t>
        </is>
      </c>
      <c r="V366" s="39" t="inlineStr">
        <is>
          <t>Medicamentos</t>
        </is>
      </c>
      <c r="W366" s="39" t="inlineStr">
        <is>
          <t>Dentro del alcance</t>
        </is>
      </c>
      <c r="X366" s="39" t="n"/>
      <c r="Y366" s="39" t="inlineStr">
        <is>
          <t>Sin recuento físico en el inventario de Avain</t>
        </is>
      </c>
      <c r="Z366" s="40" t="inlineStr">
        <is>
          <t>Sin recuento físico</t>
        </is>
      </c>
      <c r="AA366" s="39" t="n"/>
      <c r="AB366" s="39" t="n"/>
      <c r="AC366" s="39" t="n"/>
      <c r="AD366" s="39" t="n"/>
      <c r="AE366" s="39" t="n"/>
      <c r="AF366" s="39" t="n"/>
      <c r="AG366" s="39" t="n"/>
      <c r="AH366" s="51" t="n"/>
      <c r="AI366" s="51" t="n"/>
      <c r="AJ366" s="51" t="n"/>
      <c r="AK366" s="52" t="n">
        <v>30.38403818034119</v>
      </c>
      <c r="AL366" s="52" t="n"/>
      <c r="AM366" s="52" t="n"/>
      <c r="AN366" s="39" t="n"/>
      <c r="AO366" s="39" t="inlineStr">
        <is>
          <t>El material ocupa 16 filas en la hoja 1060 NQN (lote/almacén). La cantidad SAP y la física de esta vista son el total del material.</t>
        </is>
      </c>
    </row>
    <row r="367">
      <c r="A367" s="5" t="inlineStr">
        <is>
          <t>1000030</t>
        </is>
      </c>
      <c r="B367" s="5" t="inlineStr">
        <is>
          <t>PARACETAMOL COMPRIMIDOS POR 500MG</t>
        </is>
      </c>
      <c r="C367" s="5" t="inlineStr">
        <is>
          <t>SDTAE</t>
        </is>
      </c>
      <c r="D367" s="5" t="inlineStr">
        <is>
          <t>033</t>
        </is>
      </c>
      <c r="E367" s="5" t="inlineStr">
        <is>
          <t>ZMED</t>
        </is>
      </c>
      <c r="F367" s="5" t="inlineStr">
        <is>
          <t>1060</t>
        </is>
      </c>
      <c r="G367" s="5" t="inlineStr">
        <is>
          <t>6021</t>
        </is>
      </c>
      <c r="H367" s="5" t="inlineStr">
        <is>
          <t>C/U</t>
        </is>
      </c>
      <c r="I367" s="6" t="n">
        <v>270</v>
      </c>
      <c r="J367" s="6" t="n">
        <v>0</v>
      </c>
      <c r="K367" s="5" t="inlineStr">
        <is>
          <t>ARS</t>
        </is>
      </c>
      <c r="L367" s="48" t="n">
        <v>0</v>
      </c>
      <c r="M367" s="48" t="n">
        <v>8203.690000000001</v>
      </c>
      <c r="O367" s="11">
        <f>M367/SUM($M$2:$M$2023)</f>
        <v/>
      </c>
      <c r="P367" s="49">
        <f>IFERROR(M367/I367,0)</f>
        <v/>
      </c>
      <c r="Q367" s="50" t="n"/>
      <c r="R367" s="8">
        <f>I367-Q367</f>
        <v/>
      </c>
      <c r="S367" s="49">
        <f>$AK367*R367</f>
        <v/>
      </c>
      <c r="U367" s="39" t="inlineStr">
        <is>
          <t>Stock SAP</t>
        </is>
      </c>
      <c r="V367" s="39" t="inlineStr">
        <is>
          <t>Medicamentos</t>
        </is>
      </c>
      <c r="W367" s="39" t="inlineStr">
        <is>
          <t>Dentro del alcance</t>
        </is>
      </c>
      <c r="X367" s="39" t="n"/>
      <c r="Y367" s="39" t="inlineStr">
        <is>
          <t>Sin recuento físico en el inventario de Avain</t>
        </is>
      </c>
      <c r="Z367" s="40" t="inlineStr">
        <is>
          <t>Sin recuento físico</t>
        </is>
      </c>
      <c r="AA367" s="39" t="n"/>
      <c r="AB367" s="39" t="n"/>
      <c r="AC367" s="39" t="n"/>
      <c r="AD367" s="39" t="n"/>
      <c r="AE367" s="39" t="n"/>
      <c r="AF367" s="39" t="n"/>
      <c r="AG367" s="39" t="n"/>
      <c r="AH367" s="51" t="n"/>
      <c r="AI367" s="51" t="n"/>
      <c r="AJ367" s="51" t="n"/>
      <c r="AK367" s="52" t="n">
        <v>30.38403818034119</v>
      </c>
      <c r="AL367" s="52" t="n"/>
      <c r="AM367" s="52" t="n"/>
      <c r="AN367" s="39" t="n"/>
      <c r="AO367" s="39" t="inlineStr">
        <is>
          <t>El material ocupa 16 filas en la hoja 1060 NQN (lote/almacén). La cantidad SAP y la física de esta vista son el total del material.</t>
        </is>
      </c>
    </row>
    <row r="368">
      <c r="A368" s="5" t="inlineStr">
        <is>
          <t>1000470</t>
        </is>
      </c>
      <c r="B368" s="5" t="inlineStr">
        <is>
          <t>PARACETAMOL COMP 1 GRAMO</t>
        </is>
      </c>
      <c r="C368" s="5" t="inlineStr">
        <is>
          <t>SFWF</t>
        </is>
      </c>
      <c r="D368" s="5" t="inlineStr">
        <is>
          <t>033</t>
        </is>
      </c>
      <c r="E368" s="5" t="inlineStr">
        <is>
          <t>ZMED</t>
        </is>
      </c>
      <c r="F368" s="5" t="inlineStr">
        <is>
          <t>1060</t>
        </is>
      </c>
      <c r="G368" s="5" t="inlineStr">
        <is>
          <t>6021</t>
        </is>
      </c>
      <c r="H368" s="5" t="inlineStr">
        <is>
          <t>C/U</t>
        </is>
      </c>
      <c r="I368" s="6" t="n">
        <v>270</v>
      </c>
      <c r="J368" s="6" t="n">
        <v>0</v>
      </c>
      <c r="K368" s="5" t="inlineStr">
        <is>
          <t>ARS</t>
        </is>
      </c>
      <c r="L368" s="48" t="n">
        <v>0</v>
      </c>
      <c r="M368" s="48" t="n">
        <v>29721.73</v>
      </c>
      <c r="O368" s="11">
        <f>M368/SUM($M$2:$M$2023)</f>
        <v/>
      </c>
      <c r="P368" s="49">
        <f>IFERROR(M368/I368,0)</f>
        <v/>
      </c>
      <c r="Q368" s="50" t="n"/>
      <c r="R368" s="8">
        <f>I368-Q368</f>
        <v/>
      </c>
      <c r="S368" s="49">
        <f>$AK368*R368</f>
        <v/>
      </c>
      <c r="U368" s="39" t="inlineStr">
        <is>
          <t>Stock SAP</t>
        </is>
      </c>
      <c r="V368" s="39" t="inlineStr">
        <is>
          <t>Medicamentos</t>
        </is>
      </c>
      <c r="W368" s="39" t="inlineStr">
        <is>
          <t>Dentro del alcance</t>
        </is>
      </c>
      <c r="X368" s="38" t="inlineStr">
        <is>
          <t>Baja</t>
        </is>
      </c>
      <c r="Y368" s="39" t="inlineStr">
        <is>
          <t>Homologado – confianza Baja – pendiente de validación</t>
        </is>
      </c>
      <c r="Z368" s="38" t="inlineStr">
        <is>
          <t>Dar de baja en SAP</t>
        </is>
      </c>
      <c r="AA368" s="39" t="inlineStr">
        <is>
          <t>369; 179</t>
        </is>
      </c>
      <c r="AB368" s="39" t="inlineStr">
        <is>
          <t>PARACETAMOL 1 G; PARACETAMOL 500 MG</t>
        </is>
      </c>
      <c r="AC368" s="39" t="inlineStr">
        <is>
          <t>Cruce por nomenclatura SAP; Homologación por código Avain (master M01-008)</t>
        </is>
      </c>
      <c r="AD368" s="39" t="inlineStr">
        <is>
          <t>No</t>
        </is>
      </c>
      <c r="AE368" s="39" t="n"/>
      <c r="AF368" s="39" t="inlineStr">
        <is>
          <t>Sí</t>
        </is>
      </c>
      <c r="AG368" s="39" t="inlineStr">
        <is>
          <t>M01-008</t>
        </is>
      </c>
      <c r="AH368" s="51" t="n"/>
      <c r="AI368" s="51" t="n"/>
      <c r="AJ368" s="51" t="n"/>
      <c r="AK368" s="52" t="n">
        <v>110.080466182048</v>
      </c>
      <c r="AL368" s="52" t="n"/>
      <c r="AM368" s="52" t="n"/>
      <c r="AN368" s="39" t="n"/>
      <c r="AO368" s="39" t="inlineStr">
        <is>
          <t>La cantidad física del material se imputó en la fila 69 (primera fila del material). Varias denominaciones del inventario físico corresponden a este material SAP (369 PARACETAMOL 1 G; 179 PARACETAMOL 500 MG). Se sumaron las cantidades físicas. Cruce por nomenclatura: dosis coincide; similitud 0.88. Homologación: confianza base Alta + confianza SAP Baja → Baja. Aunque la homologación vincula estos registros, la presentación no coincide con el material imputado (dosis/presentación distinta (500MG vs 1000MG); similitud 0.48). Nivel degradado a Baja: verificar si corresponde otro código SAP. El material ocupa 14 filas en la hoja 1060 NQN (lote/almacén). La cantidad SAP y la física de esta vista son el total del material.</t>
        </is>
      </c>
    </row>
    <row r="369">
      <c r="A369" s="5" t="inlineStr">
        <is>
          <t>2000076</t>
        </is>
      </c>
      <c r="B369" s="5" t="inlineStr">
        <is>
          <t>TUBO ENDOTRAQ N° 6 C/BALON</t>
        </is>
      </c>
      <c r="C369" s="5" t="n"/>
      <c r="D369" s="5" t="inlineStr">
        <is>
          <t>033</t>
        </is>
      </c>
      <c r="E369" s="5" t="inlineStr">
        <is>
          <t>ZDES</t>
        </is>
      </c>
      <c r="F369" s="5" t="inlineStr">
        <is>
          <t>1060</t>
        </is>
      </c>
      <c r="G369" s="5" t="inlineStr">
        <is>
          <t>6022</t>
        </is>
      </c>
      <c r="H369" s="5" t="inlineStr">
        <is>
          <t>C/U</t>
        </is>
      </c>
      <c r="I369" s="6" t="n">
        <v>270</v>
      </c>
      <c r="J369" s="6" t="n">
        <v>0</v>
      </c>
      <c r="K369" s="5" t="inlineStr">
        <is>
          <t>ARS</t>
        </is>
      </c>
      <c r="L369" s="48" t="n">
        <v>0</v>
      </c>
      <c r="M369" s="48" t="n">
        <v>51624.45</v>
      </c>
      <c r="O369" s="11">
        <f>M369/SUM($M$2:$M$2023)</f>
        <v/>
      </c>
      <c r="P369" s="49">
        <f>IFERROR(M369/I369,0)</f>
        <v/>
      </c>
      <c r="Q369" s="50" t="n"/>
      <c r="R369" s="8">
        <f>I369-Q369</f>
        <v/>
      </c>
      <c r="S369" s="49">
        <f>$AK369*R369</f>
        <v/>
      </c>
      <c r="U369" s="39" t="inlineStr">
        <is>
          <t>Stock SAP</t>
        </is>
      </c>
      <c r="V369" s="39" t="inlineStr">
        <is>
          <t>Descartables</t>
        </is>
      </c>
      <c r="W369" s="39" t="inlineStr">
        <is>
          <t>Dentro del alcance</t>
        </is>
      </c>
      <c r="X369" s="39" t="n"/>
      <c r="Y369" s="39" t="inlineStr">
        <is>
          <t>Sin recuento físico en el inventario de Avain</t>
        </is>
      </c>
      <c r="Z369" s="40" t="inlineStr">
        <is>
          <t>Sin recuento físico</t>
        </is>
      </c>
      <c r="AA369" s="39" t="n"/>
      <c r="AB369" s="39" t="n"/>
      <c r="AC369" s="39" t="n"/>
      <c r="AD369" s="39" t="n"/>
      <c r="AE369" s="39" t="n"/>
      <c r="AF369" s="39" t="n"/>
      <c r="AG369" s="39" t="n"/>
      <c r="AH369" s="51" t="n">
        <v>280</v>
      </c>
      <c r="AI369" s="51">
        <f>Q369</f>
        <v/>
      </c>
      <c r="AJ369" s="51">
        <f>$AH369-$AI369</f>
        <v/>
      </c>
      <c r="AK369" s="52" t="n">
        <v>191.2016785714285</v>
      </c>
      <c r="AL369" s="52">
        <f>$AJ369*$AK369</f>
        <v/>
      </c>
      <c r="AM369" s="52">
        <f>$AI369*$AK369</f>
        <v/>
      </c>
      <c r="AN369" s="39" t="n"/>
      <c r="AO369" s="39" t="inlineStr">
        <is>
          <t>El material ocupa 2 filas en la hoja 1060 NQN (lote/almacén). La cantidad SAP y la física de esta vista son el total del material.</t>
        </is>
      </c>
    </row>
    <row r="370">
      <c r="A370" s="5" t="inlineStr">
        <is>
          <t>2000403</t>
        </is>
      </c>
      <c r="B370" s="5" t="inlineStr">
        <is>
          <t>CANULA DE GUEDEL 90CM N2 AMARILLO</t>
        </is>
      </c>
      <c r="C370" s="5" t="n"/>
      <c r="D370" s="5" t="inlineStr">
        <is>
          <t>033</t>
        </is>
      </c>
      <c r="E370" s="5" t="inlineStr">
        <is>
          <t>ZDES</t>
        </is>
      </c>
      <c r="F370" s="5" t="inlineStr">
        <is>
          <t>1060</t>
        </is>
      </c>
      <c r="G370" s="5" t="inlineStr">
        <is>
          <t>6022</t>
        </is>
      </c>
      <c r="H370" s="5" t="inlineStr">
        <is>
          <t>C/U</t>
        </is>
      </c>
      <c r="I370" s="6" t="n">
        <v>270</v>
      </c>
      <c r="J370" s="6" t="n">
        <v>0</v>
      </c>
      <c r="K370" s="5" t="inlineStr">
        <is>
          <t>ARS</t>
        </is>
      </c>
      <c r="L370" s="48" t="n">
        <v>0</v>
      </c>
      <c r="M370" s="48" t="n">
        <v>23942</v>
      </c>
      <c r="O370" s="11">
        <f>M370/SUM($M$2:$M$2023)</f>
        <v/>
      </c>
      <c r="P370" s="49">
        <f>IFERROR(M370/I370,0)</f>
        <v/>
      </c>
      <c r="Q370" s="50" t="n">
        <v>4</v>
      </c>
      <c r="R370" s="8">
        <f>I370-Q370</f>
        <v/>
      </c>
      <c r="S370" s="49">
        <f>$AK370*R370</f>
        <v/>
      </c>
      <c r="U370" s="39" t="inlineStr">
        <is>
          <t>Stock SAP</t>
        </is>
      </c>
      <c r="V370" s="39" t="inlineStr">
        <is>
          <t>Descartables</t>
        </is>
      </c>
      <c r="W370" s="39" t="inlineStr">
        <is>
          <t>Dentro del alcance</t>
        </is>
      </c>
      <c r="X370" s="38" t="inlineStr">
        <is>
          <t>Baja</t>
        </is>
      </c>
      <c r="Y370" s="39" t="inlineStr">
        <is>
          <t>Homologado – confianza Baja – pendiente de validación</t>
        </is>
      </c>
      <c r="Z370" s="38" t="inlineStr">
        <is>
          <t>Dar de baja en SAP</t>
        </is>
      </c>
      <c r="AA370" s="39" t="inlineStr">
        <is>
          <t>536</t>
        </is>
      </c>
      <c r="AB370" s="39" t="inlineStr">
        <is>
          <t>MARTILLO</t>
        </is>
      </c>
      <c r="AC370" s="39" t="inlineStr">
        <is>
          <t>Cruce por nomenclatura SAP</t>
        </is>
      </c>
      <c r="AD370" s="39" t="inlineStr">
        <is>
          <t>No</t>
        </is>
      </c>
      <c r="AE370" s="39" t="n"/>
      <c r="AF370" s="39" t="inlineStr">
        <is>
          <t>Sí</t>
        </is>
      </c>
      <c r="AG370" s="39" t="n"/>
      <c r="AH370" s="51" t="n">
        <v>270</v>
      </c>
      <c r="AI370" s="51">
        <f>Q370</f>
        <v/>
      </c>
      <c r="AJ370" s="51">
        <f>$AH370-$AI370</f>
        <v/>
      </c>
      <c r="AK370" s="52" t="n">
        <v>88.67407407407407</v>
      </c>
      <c r="AL370" s="52">
        <f>$AJ370*$AK370</f>
        <v/>
      </c>
      <c r="AM370" s="52">
        <f>$AI370*$AK370</f>
        <v/>
      </c>
      <c r="AN370" s="41" t="inlineStr">
        <is>
          <t>Valorización a validar: relación de cantidades 68 a 1 entre SAP y el recuento físico. Sugiere distinta unidad de medida (SAP por caja o envase y el recuento por unidad). La diferencia económica de esta fila no debe tomarse como definitiva.</t>
        </is>
      </c>
      <c r="AO370" s="39" t="inlineStr">
        <is>
          <t>El código Avain 536 figura en la homologación como «SUT.CUTANEA» (master D-147), pero en el inventario físico corresponde a «MARTILLO». El código no coincide con el producto: no se usó el vínculo de la homologación y se cruzó por nomenclatura. A revisar con los responsables de la base. Cruce por nomenclatura: una nomenclatura no informa dosis; similitud 0.50.</t>
        </is>
      </c>
    </row>
    <row r="371">
      <c r="A371" s="5" t="inlineStr">
        <is>
          <t>1000178</t>
        </is>
      </c>
      <c r="B371" s="5" t="inlineStr">
        <is>
          <t>DRAMAMINE COMPRIMIDO</t>
        </is>
      </c>
      <c r="C371" s="5" t="inlineStr">
        <is>
          <t>01328</t>
        </is>
      </c>
      <c r="D371" s="5" t="inlineStr">
        <is>
          <t>033</t>
        </is>
      </c>
      <c r="E371" s="5" t="inlineStr">
        <is>
          <t>ZMED</t>
        </is>
      </c>
      <c r="F371" s="5" t="inlineStr">
        <is>
          <t>1060</t>
        </is>
      </c>
      <c r="G371" s="5" t="inlineStr">
        <is>
          <t>6021</t>
        </is>
      </c>
      <c r="H371" s="5" t="inlineStr">
        <is>
          <t>C/U</t>
        </is>
      </c>
      <c r="I371" s="6" t="n">
        <v>268</v>
      </c>
      <c r="J371" s="6" t="n">
        <v>0</v>
      </c>
      <c r="K371" s="5" t="inlineStr">
        <is>
          <t>ARS</t>
        </is>
      </c>
      <c r="L371" s="48" t="n">
        <v>0</v>
      </c>
      <c r="M371" s="48" t="n">
        <v>117065.41</v>
      </c>
      <c r="O371" s="11">
        <f>M371/SUM($M$2:$M$2023)</f>
        <v/>
      </c>
      <c r="P371" s="49">
        <f>IFERROR(M371/I371,0)</f>
        <v/>
      </c>
      <c r="Q371" s="50" t="n"/>
      <c r="R371" s="8">
        <f>I371-Q371</f>
        <v/>
      </c>
      <c r="S371" s="49">
        <f>$AK371*R371</f>
        <v/>
      </c>
      <c r="U371" s="39" t="inlineStr">
        <is>
          <t>Stock SAP</t>
        </is>
      </c>
      <c r="V371" s="39" t="inlineStr">
        <is>
          <t>Medicamentos</t>
        </is>
      </c>
      <c r="W371" s="39" t="inlineStr">
        <is>
          <t>Dentro del alcance</t>
        </is>
      </c>
      <c r="X371" s="39" t="n"/>
      <c r="Y371" s="39" t="inlineStr">
        <is>
          <t>Sin recuento físico en el inventario de Avain</t>
        </is>
      </c>
      <c r="Z371" s="40" t="inlineStr">
        <is>
          <t>Sin recuento físico</t>
        </is>
      </c>
      <c r="AA371" s="39" t="n"/>
      <c r="AB371" s="39" t="n"/>
      <c r="AC371" s="39" t="n"/>
      <c r="AD371" s="39" t="n"/>
      <c r="AE371" s="39" t="n"/>
      <c r="AF371" s="39" t="n"/>
      <c r="AG371" s="39" t="n"/>
      <c r="AH371" s="51" t="n">
        <v>534</v>
      </c>
      <c r="AI371" s="51">
        <f>Q371</f>
        <v/>
      </c>
      <c r="AJ371" s="51">
        <f>$AH371-$AI371</f>
        <v/>
      </c>
      <c r="AK371" s="52" t="n">
        <v>436.8112172284644</v>
      </c>
      <c r="AL371" s="52">
        <f>$AJ371*$AK371</f>
        <v/>
      </c>
      <c r="AM371" s="52">
        <f>$AI371*$AK371</f>
        <v/>
      </c>
      <c r="AN371" s="39" t="n"/>
      <c r="AO371" s="39" t="inlineStr">
        <is>
          <t>El material ocupa 5 filas en la hoja 1060 NQN (lote/almacén). La cantidad SAP y la física de esta vista son el total del material.</t>
        </is>
      </c>
    </row>
    <row r="372">
      <c r="A372" s="5" t="inlineStr">
        <is>
          <t>1000094</t>
        </is>
      </c>
      <c r="B372" s="5" t="inlineStr">
        <is>
          <t>DEXAMETASONA INY 4MG/ML AMPOLLA</t>
        </is>
      </c>
      <c r="C372" s="5" t="inlineStr">
        <is>
          <t>14369</t>
        </is>
      </c>
      <c r="D372" s="5" t="inlineStr">
        <is>
          <t>033</t>
        </is>
      </c>
      <c r="E372" s="5" t="inlineStr">
        <is>
          <t>ZMED</t>
        </is>
      </c>
      <c r="F372" s="5" t="inlineStr">
        <is>
          <t>1060</t>
        </is>
      </c>
      <c r="G372" s="5" t="inlineStr">
        <is>
          <t>6021</t>
        </is>
      </c>
      <c r="H372" s="5" t="inlineStr">
        <is>
          <t>C/U</t>
        </is>
      </c>
      <c r="I372" s="6" t="n">
        <v>267</v>
      </c>
      <c r="J372" s="6" t="n">
        <v>0</v>
      </c>
      <c r="K372" s="5" t="inlineStr">
        <is>
          <t>ARS</t>
        </is>
      </c>
      <c r="L372" s="48" t="n">
        <v>0</v>
      </c>
      <c r="M372" s="48" t="n">
        <v>88364.33</v>
      </c>
      <c r="O372" s="11">
        <f>M372/SUM($M$2:$M$2023)</f>
        <v/>
      </c>
      <c r="P372" s="49">
        <f>IFERROR(M372/I372,0)</f>
        <v/>
      </c>
      <c r="Q372" s="50" t="n"/>
      <c r="R372" s="8">
        <f>I372-Q372</f>
        <v/>
      </c>
      <c r="S372" s="49">
        <f>$AK372*R372</f>
        <v/>
      </c>
      <c r="U372" s="39" t="inlineStr">
        <is>
          <t>Stock SAP</t>
        </is>
      </c>
      <c r="V372" s="39" t="inlineStr">
        <is>
          <t>Medicamentos</t>
        </is>
      </c>
      <c r="W372" s="39" t="inlineStr">
        <is>
          <t>Dentro del alcance</t>
        </is>
      </c>
      <c r="X372" s="42" t="inlineStr">
        <is>
          <t>Media</t>
        </is>
      </c>
      <c r="Y372" s="39" t="inlineStr">
        <is>
          <t>Homologado – confianza Media – pendiente de validación</t>
        </is>
      </c>
      <c r="Z372" s="38" t="inlineStr">
        <is>
          <t>Dar de baja en SAP</t>
        </is>
      </c>
      <c r="AA372" s="39" t="inlineStr">
        <is>
          <t>73</t>
        </is>
      </c>
      <c r="AB372" s="39" t="inlineStr">
        <is>
          <t>DEXAMETASONA AMP</t>
        </is>
      </c>
      <c r="AC372" s="39" t="inlineStr">
        <is>
          <t>Cruce por nomenclatura SAP</t>
        </is>
      </c>
      <c r="AD372" s="39" t="inlineStr">
        <is>
          <t>Sí</t>
        </is>
      </c>
      <c r="AE372" s="39" t="inlineStr">
        <is>
          <t>1000094, 1000478</t>
        </is>
      </c>
      <c r="AF372" s="39" t="inlineStr">
        <is>
          <t>No</t>
        </is>
      </c>
      <c r="AG372" s="39" t="n"/>
      <c r="AH372" s="51" t="n"/>
      <c r="AI372" s="51" t="n"/>
      <c r="AJ372" s="51" t="n"/>
      <c r="AK372" s="52" t="n">
        <v>330.9525386854604</v>
      </c>
      <c r="AL372" s="52" t="n"/>
      <c r="AM372" s="52" t="n"/>
      <c r="AN372" s="39" t="n"/>
      <c r="AO372" s="39" t="inlineStr">
        <is>
          <t>La cantidad física del material se imputó en la fila 93 (primera fila del material). 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373">
      <c r="A373" s="5" t="inlineStr">
        <is>
          <t>1000016</t>
        </is>
      </c>
      <c r="B373" s="5" t="inlineStr">
        <is>
          <t>AGUA BIDESTILADA AMPOLLA POR 5ML</t>
        </is>
      </c>
      <c r="C373" s="5" t="inlineStr">
        <is>
          <t>1</t>
        </is>
      </c>
      <c r="D373" s="5" t="inlineStr">
        <is>
          <t>033</t>
        </is>
      </c>
      <c r="E373" s="5" t="inlineStr">
        <is>
          <t>ZMED</t>
        </is>
      </c>
      <c r="F373" s="5" t="inlineStr">
        <is>
          <t>1060</t>
        </is>
      </c>
      <c r="G373" s="5" t="inlineStr">
        <is>
          <t>6021</t>
        </is>
      </c>
      <c r="H373" s="5" t="inlineStr">
        <is>
          <t>C/U</t>
        </is>
      </c>
      <c r="I373" s="6" t="n">
        <v>264</v>
      </c>
      <c r="J373" s="6" t="n">
        <v>0</v>
      </c>
      <c r="K373" s="5" t="inlineStr">
        <is>
          <t>ARS</t>
        </is>
      </c>
      <c r="L373" s="48" t="n">
        <v>0</v>
      </c>
      <c r="M373" s="48" t="n">
        <v>17502.05</v>
      </c>
      <c r="O373" s="11">
        <f>M373/SUM($M$2:$M$2023)</f>
        <v/>
      </c>
      <c r="P373" s="49">
        <f>IFERROR(M373/I373,0)</f>
        <v/>
      </c>
      <c r="Q373" s="50" t="n"/>
      <c r="R373" s="8">
        <f>I373-Q373</f>
        <v/>
      </c>
      <c r="S373" s="49">
        <f>$AK373*R373</f>
        <v/>
      </c>
      <c r="U373" s="39" t="inlineStr">
        <is>
          <t>Stock SAP</t>
        </is>
      </c>
      <c r="V373" s="39" t="inlineStr">
        <is>
          <t>Medicamentos</t>
        </is>
      </c>
      <c r="W373" s="39" t="inlineStr">
        <is>
          <t>Dentro del alcance</t>
        </is>
      </c>
      <c r="X373" s="42" t="inlineStr">
        <is>
          <t>Media</t>
        </is>
      </c>
      <c r="Y373" s="39" t="inlineStr">
        <is>
          <t>Homologado – confianza Media – pendiente de validación</t>
        </is>
      </c>
      <c r="Z373" s="38" t="inlineStr">
        <is>
          <t>Dar de baja en SAP</t>
        </is>
      </c>
      <c r="AA373" s="39" t="inlineStr">
        <is>
          <t>5</t>
        </is>
      </c>
      <c r="AB373" s="39" t="inlineStr">
        <is>
          <t>AGUA DESTILADA AMP</t>
        </is>
      </c>
      <c r="AC373" s="39" t="inlineStr">
        <is>
          <t>Homologación por código Avain (master M13-006)</t>
        </is>
      </c>
      <c r="AD373" s="39" t="inlineStr">
        <is>
          <t>No</t>
        </is>
      </c>
      <c r="AE373" s="39" t="n"/>
      <c r="AF373" s="39" t="inlineStr">
        <is>
          <t>Sí</t>
        </is>
      </c>
      <c r="AG373" s="39" t="inlineStr">
        <is>
          <t>M13-006</t>
        </is>
      </c>
      <c r="AH373" s="51" t="n"/>
      <c r="AI373" s="51" t="n"/>
      <c r="AJ373" s="51" t="n"/>
      <c r="AK373" s="52" t="n">
        <v>66.29564156206415</v>
      </c>
      <c r="AL373" s="52" t="n"/>
      <c r="AM373" s="52" t="n"/>
      <c r="AN373" s="39" t="n"/>
      <c r="AO373" s="39" t="inlineStr">
        <is>
          <t>La cantidad física del material se imputó en la fila 279 (primera fila del material). Homologación: confianza base Media + confianza SAP Media → Media. El material ocupa 9 filas en la hoja 1060 NQN (lote/almacén). La cantidad SAP y la física de esta vista son el total del material.</t>
        </is>
      </c>
    </row>
    <row r="374">
      <c r="A374" s="5" t="inlineStr">
        <is>
          <t>1000013</t>
        </is>
      </c>
      <c r="B374" s="5" t="inlineStr">
        <is>
          <t>NITROGLICERINA 25 MG AMPOLLA</t>
        </is>
      </c>
      <c r="C374" s="5" t="inlineStr">
        <is>
          <t>28772</t>
        </is>
      </c>
      <c r="D374" s="5" t="inlineStr">
        <is>
          <t>033</t>
        </is>
      </c>
      <c r="E374" s="5" t="inlineStr">
        <is>
          <t>ZMED</t>
        </is>
      </c>
      <c r="F374" s="5" t="inlineStr">
        <is>
          <t>1060</t>
        </is>
      </c>
      <c r="G374" s="5" t="inlineStr">
        <is>
          <t>6021</t>
        </is>
      </c>
      <c r="H374" s="5" t="inlineStr">
        <is>
          <t>C/U</t>
        </is>
      </c>
      <c r="I374" s="6" t="n">
        <v>260</v>
      </c>
      <c r="J374" s="6" t="n">
        <v>0</v>
      </c>
      <c r="K374" s="5" t="inlineStr">
        <is>
          <t>ARS</t>
        </is>
      </c>
      <c r="L374" s="48" t="n">
        <v>0</v>
      </c>
      <c r="M374" s="48" t="n">
        <v>56097.34</v>
      </c>
      <c r="O374" s="11">
        <f>M374/SUM($M$2:$M$2023)</f>
        <v/>
      </c>
      <c r="P374" s="49">
        <f>IFERROR(M374/I374,0)</f>
        <v/>
      </c>
      <c r="Q374" s="50" t="n">
        <v>70</v>
      </c>
      <c r="R374" s="8">
        <f>I374-Q374</f>
        <v/>
      </c>
      <c r="S374" s="49">
        <f>$AK374*R374</f>
        <v/>
      </c>
      <c r="U374" s="39" t="inlineStr">
        <is>
          <t>Stock SAP</t>
        </is>
      </c>
      <c r="V374" s="39" t="inlineStr">
        <is>
          <t>Medicamentos</t>
        </is>
      </c>
      <c r="W374" s="39" t="inlineStr">
        <is>
          <t>Dentro del alcance</t>
        </is>
      </c>
      <c r="X374" s="42" t="inlineStr">
        <is>
          <t>Media</t>
        </is>
      </c>
      <c r="Y374" s="39" t="inlineStr">
        <is>
          <t>Homologado – confianza Media – pendiente de validación</t>
        </is>
      </c>
      <c r="Z374" s="38" t="inlineStr">
        <is>
          <t>Dar de baja en SAP</t>
        </is>
      </c>
      <c r="AA374" s="39" t="inlineStr">
        <is>
          <t>479</t>
        </is>
      </c>
      <c r="AB374" s="39" t="inlineStr">
        <is>
          <t>NITROGLICERINA 25 MG</t>
        </is>
      </c>
      <c r="AC374" s="39" t="inlineStr">
        <is>
          <t>Homologación por código Avain (master M04-007)</t>
        </is>
      </c>
      <c r="AD374" s="39" t="inlineStr">
        <is>
          <t>No</t>
        </is>
      </c>
      <c r="AE374" s="39" t="n"/>
      <c r="AF374" s="39" t="inlineStr">
        <is>
          <t>Sí</t>
        </is>
      </c>
      <c r="AG374" s="39" t="inlineStr">
        <is>
          <t>M04-007</t>
        </is>
      </c>
      <c r="AH374" s="51" t="n">
        <v>286</v>
      </c>
      <c r="AI374" s="51">
        <f>Q374</f>
        <v/>
      </c>
      <c r="AJ374" s="51">
        <f>$AH374-$AI374</f>
        <v/>
      </c>
      <c r="AK374" s="52" t="n">
        <v>215.758986013986</v>
      </c>
      <c r="AL374" s="52">
        <f>$AJ374*$AK374</f>
        <v/>
      </c>
      <c r="AM374" s="52">
        <f>$AI374*$AK374</f>
        <v/>
      </c>
      <c r="AN374" s="39" t="n"/>
      <c r="AO374" s="39" t="inlineStr">
        <is>
          <t>Homologación: confianza base Alta + confianza SAP Media → Media. El material ocupa 3 filas en la hoja 1060 NQN (lote/almacén). La cantidad SAP y la física de esta vista son el total del material.</t>
        </is>
      </c>
    </row>
    <row r="375">
      <c r="A375" s="5" t="inlineStr">
        <is>
          <t>1000030</t>
        </is>
      </c>
      <c r="B375" s="5" t="inlineStr">
        <is>
          <t>PARACETAMOL COMPRIMIDOS POR 500MG</t>
        </is>
      </c>
      <c r="C375" s="5" t="inlineStr">
        <is>
          <t>6824</t>
        </is>
      </c>
      <c r="D375" s="5" t="inlineStr">
        <is>
          <t>033</t>
        </is>
      </c>
      <c r="E375" s="5" t="inlineStr">
        <is>
          <t>ZMED</t>
        </is>
      </c>
      <c r="F375" s="5" t="inlineStr">
        <is>
          <t>1060</t>
        </is>
      </c>
      <c r="G375" s="5" t="inlineStr">
        <is>
          <t>6021</t>
        </is>
      </c>
      <c r="H375" s="5" t="inlineStr">
        <is>
          <t>C/U</t>
        </is>
      </c>
      <c r="I375" s="6" t="n">
        <v>260</v>
      </c>
      <c r="J375" s="6" t="n">
        <v>0</v>
      </c>
      <c r="K375" s="5" t="inlineStr">
        <is>
          <t>ARS</t>
        </is>
      </c>
      <c r="L375" s="48" t="n">
        <v>0</v>
      </c>
      <c r="M375" s="48" t="n">
        <v>7899.85</v>
      </c>
      <c r="O375" s="11">
        <f>M375/SUM($M$2:$M$2023)</f>
        <v/>
      </c>
      <c r="P375" s="49">
        <f>IFERROR(M375/I375,0)</f>
        <v/>
      </c>
      <c r="Q375" s="50" t="n"/>
      <c r="R375" s="8">
        <f>I375-Q375</f>
        <v/>
      </c>
      <c r="S375" s="49">
        <f>$AK375*R375</f>
        <v/>
      </c>
      <c r="U375" s="39" t="inlineStr">
        <is>
          <t>Stock SAP</t>
        </is>
      </c>
      <c r="V375" s="39" t="inlineStr">
        <is>
          <t>Medicamentos</t>
        </is>
      </c>
      <c r="W375" s="39" t="inlineStr">
        <is>
          <t>Dentro del alcance</t>
        </is>
      </c>
      <c r="X375" s="39" t="n"/>
      <c r="Y375" s="39" t="inlineStr">
        <is>
          <t>Sin recuento físico en el inventario de Avain</t>
        </is>
      </c>
      <c r="Z375" s="40" t="inlineStr">
        <is>
          <t>Sin recuento físico</t>
        </is>
      </c>
      <c r="AA375" s="39" t="n"/>
      <c r="AB375" s="39" t="n"/>
      <c r="AC375" s="39" t="n"/>
      <c r="AD375" s="39" t="n"/>
      <c r="AE375" s="39" t="n"/>
      <c r="AF375" s="39" t="n"/>
      <c r="AG375" s="39" t="n"/>
      <c r="AH375" s="51" t="n"/>
      <c r="AI375" s="51" t="n"/>
      <c r="AJ375" s="51" t="n"/>
      <c r="AK375" s="52" t="n">
        <v>30.38403818034119</v>
      </c>
      <c r="AL375" s="52" t="n"/>
      <c r="AM375" s="52" t="n"/>
      <c r="AN375" s="39" t="n"/>
      <c r="AO375" s="39" t="inlineStr">
        <is>
          <t>El material ocupa 16 filas en la hoja 1060 NQN (lote/almacén). La cantidad SAP y la física de esta vista son el total del material.</t>
        </is>
      </c>
    </row>
    <row r="376">
      <c r="A376" s="5" t="inlineStr">
        <is>
          <t>2000018</t>
        </is>
      </c>
      <c r="B376" s="5" t="inlineStr">
        <is>
          <t>TUBO ENDOTRAQ N° 6.5 C/BALON</t>
        </is>
      </c>
      <c r="C376" s="5" t="n"/>
      <c r="D376" s="5" t="inlineStr">
        <is>
          <t>033</t>
        </is>
      </c>
      <c r="E376" s="5" t="inlineStr">
        <is>
          <t>ZDES</t>
        </is>
      </c>
      <c r="F376" s="5" t="inlineStr">
        <is>
          <t>1060</t>
        </is>
      </c>
      <c r="G376" s="5" t="inlineStr">
        <is>
          <t>6022</t>
        </is>
      </c>
      <c r="H376" s="5" t="inlineStr">
        <is>
          <t>C/U</t>
        </is>
      </c>
      <c r="I376" s="6" t="n">
        <v>260</v>
      </c>
      <c r="J376" s="6" t="n">
        <v>0</v>
      </c>
      <c r="K376" s="5" t="inlineStr">
        <is>
          <t>ARS</t>
        </is>
      </c>
      <c r="L376" s="48" t="n">
        <v>0</v>
      </c>
      <c r="M376" s="48" t="n">
        <v>35049.9</v>
      </c>
      <c r="O376" s="11">
        <f>M376/SUM($M$2:$M$2023)</f>
        <v/>
      </c>
      <c r="P376" s="49">
        <f>IFERROR(M376/I376,0)</f>
        <v/>
      </c>
      <c r="Q376" s="50" t="n">
        <v>36</v>
      </c>
      <c r="R376" s="8">
        <f>I376-Q376</f>
        <v/>
      </c>
      <c r="S376" s="49">
        <f>$AK376*R376</f>
        <v/>
      </c>
      <c r="U376" s="39" t="inlineStr">
        <is>
          <t>Stock SAP</t>
        </is>
      </c>
      <c r="V376" s="39" t="inlineStr">
        <is>
          <t>Descartables</t>
        </is>
      </c>
      <c r="W376" s="39" t="inlineStr">
        <is>
          <t>Dentro del alcance</t>
        </is>
      </c>
      <c r="X376" s="38" t="inlineStr">
        <is>
          <t>Baja</t>
        </is>
      </c>
      <c r="Y376" s="39" t="inlineStr">
        <is>
          <t>Homologado – confianza Baja – pendiente de validación</t>
        </is>
      </c>
      <c r="Z376" s="38" t="inlineStr">
        <is>
          <t>Dar de baja en SAP</t>
        </is>
      </c>
      <c r="AA376" s="39" t="inlineStr">
        <is>
          <t>518</t>
        </is>
      </c>
      <c r="AB376" s="39" t="inlineStr">
        <is>
          <t>TUBO ENDOTRAQUEAL N° 6,5</t>
        </is>
      </c>
      <c r="AC376" s="39" t="inlineStr">
        <is>
          <t>Cruce por nomenclatura SAP</t>
        </is>
      </c>
      <c r="AD376" s="39" t="inlineStr">
        <is>
          <t>No</t>
        </is>
      </c>
      <c r="AE376" s="39" t="n"/>
      <c r="AF376" s="39" t="inlineStr">
        <is>
          <t>No</t>
        </is>
      </c>
      <c r="AG376" s="39" t="n"/>
      <c r="AH376" s="51" t="n">
        <v>260</v>
      </c>
      <c r="AI376" s="51">
        <f>Q376</f>
        <v/>
      </c>
      <c r="AJ376" s="51">
        <f>$AH376-$AI376</f>
        <v/>
      </c>
      <c r="AK376" s="52" t="n">
        <v>134.8073076923077</v>
      </c>
      <c r="AL376" s="52">
        <f>$AJ376*$AK376</f>
        <v/>
      </c>
      <c r="AM376" s="52">
        <f>$AI376*$AK376</f>
        <v/>
      </c>
      <c r="AN376" s="39" t="n"/>
      <c r="AO376" s="39" t="inlineStr">
        <is>
          <t>El código Avain 518 figura en la homologación como «Ac.fusidico+Beta» (master M15-005), pero en el inventario físico corresponde a «TUBO ENDOTRAQUEAL N° 6,5». El código no coincide con el producto: no se usó el vínculo de la homologación y se cruzó por nomenclatura. A revisar con los responsables de la base. Cruce por nomenclatura: similitud 0.60.</t>
        </is>
      </c>
    </row>
    <row r="377">
      <c r="A377" s="5" t="inlineStr">
        <is>
          <t>2000019</t>
        </is>
      </c>
      <c r="B377" s="5" t="inlineStr">
        <is>
          <t>TUBO ENDOTRAQ N° 7.5 C/BALON</t>
        </is>
      </c>
      <c r="C377" s="5" t="n"/>
      <c r="D377" s="5" t="inlineStr">
        <is>
          <t>033</t>
        </is>
      </c>
      <c r="E377" s="5" t="inlineStr">
        <is>
          <t>ZDES</t>
        </is>
      </c>
      <c r="F377" s="5" t="inlineStr">
        <is>
          <t>1060</t>
        </is>
      </c>
      <c r="G377" s="5" t="inlineStr">
        <is>
          <t>6022</t>
        </is>
      </c>
      <c r="H377" s="5" t="inlineStr">
        <is>
          <t>C/U</t>
        </is>
      </c>
      <c r="I377" s="6" t="n">
        <v>260</v>
      </c>
      <c r="J377" s="6" t="n">
        <v>0</v>
      </c>
      <c r="K377" s="5" t="inlineStr">
        <is>
          <t>ARS</t>
        </is>
      </c>
      <c r="L377" s="48" t="n">
        <v>0</v>
      </c>
      <c r="M377" s="48" t="n">
        <v>74176.34</v>
      </c>
      <c r="O377" s="11">
        <f>M377/SUM($M$2:$M$2023)</f>
        <v/>
      </c>
      <c r="P377" s="49">
        <f>IFERROR(M377/I377,0)</f>
        <v/>
      </c>
      <c r="Q377" s="50" t="n"/>
      <c r="R377" s="8">
        <f>I377-Q377</f>
        <v/>
      </c>
      <c r="S377" s="49">
        <f>$AK377*R377</f>
        <v/>
      </c>
      <c r="U377" s="39" t="inlineStr">
        <is>
          <t>Stock SAP</t>
        </is>
      </c>
      <c r="V377" s="39" t="inlineStr">
        <is>
          <t>Descartables</t>
        </is>
      </c>
      <c r="W377" s="39" t="inlineStr">
        <is>
          <t>Dentro del alcance</t>
        </is>
      </c>
      <c r="X377" s="39" t="n"/>
      <c r="Y377" s="39" t="inlineStr">
        <is>
          <t>Sin recuento físico en el inventario de Avain</t>
        </is>
      </c>
      <c r="Z377" s="40" t="inlineStr">
        <is>
          <t>Sin recuento físico</t>
        </is>
      </c>
      <c r="AA377" s="39" t="n"/>
      <c r="AB377" s="39" t="n"/>
      <c r="AC377" s="39" t="n"/>
      <c r="AD377" s="39" t="n"/>
      <c r="AE377" s="39" t="n"/>
      <c r="AF377" s="39" t="n"/>
      <c r="AG377" s="39" t="n"/>
      <c r="AH377" s="51" t="n">
        <v>320</v>
      </c>
      <c r="AI377" s="51">
        <f>Q377</f>
        <v/>
      </c>
      <c r="AJ377" s="51">
        <f>$AH377-$AI377</f>
        <v/>
      </c>
      <c r="AK377" s="52" t="n">
        <v>285.293625</v>
      </c>
      <c r="AL377" s="52">
        <f>$AJ377*$AK377</f>
        <v/>
      </c>
      <c r="AM377" s="52">
        <f>$AI377*$AK377</f>
        <v/>
      </c>
      <c r="AN377" s="39" t="n"/>
      <c r="AO377" s="39" t="inlineStr">
        <is>
          <t>El material ocupa 2 filas en la hoja 1060 NQN (lote/almacén). La cantidad SAP y la física de esta vista son el total del material.</t>
        </is>
      </c>
    </row>
    <row r="378">
      <c r="A378" s="5" t="inlineStr">
        <is>
          <t>1000133</t>
        </is>
      </c>
      <c r="B378" s="5" t="inlineStr">
        <is>
          <t>OMEPRAZOL DE 20MG COMPRIMIDOS</t>
        </is>
      </c>
      <c r="C378" s="5" t="inlineStr">
        <is>
          <t>164</t>
        </is>
      </c>
      <c r="D378" s="5" t="inlineStr">
        <is>
          <t>033</t>
        </is>
      </c>
      <c r="E378" s="5" t="inlineStr">
        <is>
          <t>ZMED</t>
        </is>
      </c>
      <c r="F378" s="5" t="inlineStr">
        <is>
          <t>1060</t>
        </is>
      </c>
      <c r="G378" s="5" t="inlineStr">
        <is>
          <t>6021</t>
        </is>
      </c>
      <c r="H378" s="5" t="inlineStr">
        <is>
          <t>C/U</t>
        </is>
      </c>
      <c r="I378" s="6" t="n">
        <v>252</v>
      </c>
      <c r="J378" s="6" t="n">
        <v>0</v>
      </c>
      <c r="K378" s="5" t="inlineStr">
        <is>
          <t>ARS</t>
        </is>
      </c>
      <c r="L378" s="48" t="n">
        <v>0</v>
      </c>
      <c r="M378" s="48" t="n">
        <v>6166.6</v>
      </c>
      <c r="O378" s="11">
        <f>M378/SUM($M$2:$M$2023)</f>
        <v/>
      </c>
      <c r="P378" s="49">
        <f>IFERROR(M378/I378,0)</f>
        <v/>
      </c>
      <c r="Q378" s="50" t="n"/>
      <c r="R378" s="8">
        <f>I378-Q378</f>
        <v/>
      </c>
      <c r="S378" s="49">
        <f>$AK378*R378</f>
        <v/>
      </c>
      <c r="U378" s="39" t="inlineStr">
        <is>
          <t>Stock SAP</t>
        </is>
      </c>
      <c r="V378" s="39" t="inlineStr">
        <is>
          <t>Medicamentos</t>
        </is>
      </c>
      <c r="W378" s="39" t="inlineStr">
        <is>
          <t>Dentro del alcance</t>
        </is>
      </c>
      <c r="X378" s="37" t="inlineStr">
        <is>
          <t>Alta</t>
        </is>
      </c>
      <c r="Y378" s="39" t="inlineStr">
        <is>
          <t>Homologado – confianza Alta</t>
        </is>
      </c>
      <c r="Z378" s="38" t="inlineStr">
        <is>
          <t>Dar de baja en SAP</t>
        </is>
      </c>
      <c r="AA378" s="39" t="inlineStr">
        <is>
          <t>170</t>
        </is>
      </c>
      <c r="AB378" s="39" t="inlineStr">
        <is>
          <t>OMEPRAZOL 20 MG COMP</t>
        </is>
      </c>
      <c r="AC378" s="39" t="inlineStr">
        <is>
          <t>Cruce por nomenclatura SAP</t>
        </is>
      </c>
      <c r="AD378" s="39" t="inlineStr">
        <is>
          <t>No</t>
        </is>
      </c>
      <c r="AE378" s="39" t="n"/>
      <c r="AF378" s="39" t="inlineStr">
        <is>
          <t>Sí</t>
        </is>
      </c>
      <c r="AG378" s="39" t="inlineStr">
        <is>
          <t>M08-006</t>
        </is>
      </c>
      <c r="AH378" s="51" t="n"/>
      <c r="AI378" s="51" t="n"/>
      <c r="AJ378" s="51" t="n"/>
      <c r="AK378" s="52" t="n">
        <v>24.47065300896287</v>
      </c>
      <c r="AL378" s="52" t="n"/>
      <c r="AM378" s="52" t="n"/>
      <c r="AN378" s="39" t="n"/>
      <c r="AO378" s="39" t="inlineStr">
        <is>
          <t>La cantidad física del material se imputó en la fila 167 (primera fila del material). Homologado al master M08-006, pero sus códigos SAP (1000524) no figuran en el stock SAP de este centro. Cruce por nomenclatura: dosis coincide; similitud 1.00. El material ocupa 8 filas en la hoja 1060 NQN (lote/almacén). La cantidad SAP y la física de esta vista son el total del material.</t>
        </is>
      </c>
    </row>
    <row r="379">
      <c r="A379" s="5" t="inlineStr">
        <is>
          <t>1000030</t>
        </is>
      </c>
      <c r="B379" s="5" t="inlineStr">
        <is>
          <t>PARACETAMOL COMPRIMIDOS POR 500MG</t>
        </is>
      </c>
      <c r="C379" s="5" t="inlineStr">
        <is>
          <t>HFDHD</t>
        </is>
      </c>
      <c r="D379" s="5" t="inlineStr">
        <is>
          <t>033</t>
        </is>
      </c>
      <c r="E379" s="5" t="inlineStr">
        <is>
          <t>ZMED</t>
        </is>
      </c>
      <c r="F379" s="5" t="inlineStr">
        <is>
          <t>1060</t>
        </is>
      </c>
      <c r="G379" s="5" t="inlineStr">
        <is>
          <t>6021</t>
        </is>
      </c>
      <c r="H379" s="5" t="inlineStr">
        <is>
          <t>C/U</t>
        </is>
      </c>
      <c r="I379" s="6" t="n">
        <v>250</v>
      </c>
      <c r="J379" s="6" t="n">
        <v>0</v>
      </c>
      <c r="K379" s="5" t="inlineStr">
        <is>
          <t>ARS</t>
        </is>
      </c>
      <c r="L379" s="48" t="n">
        <v>0</v>
      </c>
      <c r="M379" s="48" t="n">
        <v>7596.01</v>
      </c>
      <c r="O379" s="11">
        <f>M379/SUM($M$2:$M$2023)</f>
        <v/>
      </c>
      <c r="P379" s="49">
        <f>IFERROR(M379/I379,0)</f>
        <v/>
      </c>
      <c r="Q379" s="50" t="n"/>
      <c r="R379" s="8">
        <f>I379-Q379</f>
        <v/>
      </c>
      <c r="S379" s="49">
        <f>$AK379*R379</f>
        <v/>
      </c>
      <c r="U379" s="39" t="inlineStr">
        <is>
          <t>Stock SAP</t>
        </is>
      </c>
      <c r="V379" s="39" t="inlineStr">
        <is>
          <t>Medicamentos</t>
        </is>
      </c>
      <c r="W379" s="39" t="inlineStr">
        <is>
          <t>Dentro del alcance</t>
        </is>
      </c>
      <c r="X379" s="39" t="n"/>
      <c r="Y379" s="39" t="inlineStr">
        <is>
          <t>Sin recuento físico en el inventario de Avain</t>
        </is>
      </c>
      <c r="Z379" s="40" t="inlineStr">
        <is>
          <t>Sin recuento físico</t>
        </is>
      </c>
      <c r="AA379" s="39" t="n"/>
      <c r="AB379" s="39" t="n"/>
      <c r="AC379" s="39" t="n"/>
      <c r="AD379" s="39" t="n"/>
      <c r="AE379" s="39" t="n"/>
      <c r="AF379" s="39" t="n"/>
      <c r="AG379" s="39" t="n"/>
      <c r="AH379" s="51" t="n"/>
      <c r="AI379" s="51" t="n"/>
      <c r="AJ379" s="51" t="n"/>
      <c r="AK379" s="52" t="n">
        <v>30.38403818034119</v>
      </c>
      <c r="AL379" s="52" t="n"/>
      <c r="AM379" s="52" t="n"/>
      <c r="AN379" s="39" t="n"/>
      <c r="AO379" s="39" t="inlineStr">
        <is>
          <t>El material ocupa 16 filas en la hoja 1060 NQN (lote/almacén). La cantidad SAP y la física de esta vista son el total del material.</t>
        </is>
      </c>
    </row>
    <row r="380">
      <c r="A380" s="5" t="inlineStr">
        <is>
          <t>1000046</t>
        </is>
      </c>
      <c r="B380" s="5" t="inlineStr">
        <is>
          <t>IBUPROFENO 400 MG COMPRIMIDOS</t>
        </is>
      </c>
      <c r="C380" s="5" t="inlineStr">
        <is>
          <t>HFGDH</t>
        </is>
      </c>
      <c r="D380" s="5" t="inlineStr">
        <is>
          <t>033</t>
        </is>
      </c>
      <c r="E380" s="5" t="inlineStr">
        <is>
          <t>ZMED</t>
        </is>
      </c>
      <c r="F380" s="5" t="inlineStr">
        <is>
          <t>1060</t>
        </is>
      </c>
      <c r="G380" s="5" t="inlineStr">
        <is>
          <t>6021</t>
        </is>
      </c>
      <c r="H380" s="5" t="inlineStr">
        <is>
          <t>C/U</t>
        </is>
      </c>
      <c r="I380" s="6" t="n">
        <v>250</v>
      </c>
      <c r="J380" s="6" t="n">
        <v>0</v>
      </c>
      <c r="K380" s="5" t="inlineStr">
        <is>
          <t>ARS</t>
        </is>
      </c>
      <c r="L380" s="48" t="n">
        <v>0</v>
      </c>
      <c r="M380" s="48" t="n">
        <v>17908.84</v>
      </c>
      <c r="O380" s="11">
        <f>M380/SUM($M$2:$M$2023)</f>
        <v/>
      </c>
      <c r="P380" s="49">
        <f>IFERROR(M380/I380,0)</f>
        <v/>
      </c>
      <c r="Q380" s="50" t="n"/>
      <c r="R380" s="8">
        <f>I380-Q380</f>
        <v/>
      </c>
      <c r="S380" s="49">
        <f>$AK380*R380</f>
        <v/>
      </c>
      <c r="U380" s="39" t="inlineStr">
        <is>
          <t>Stock SAP</t>
        </is>
      </c>
      <c r="V380" s="39" t="inlineStr">
        <is>
          <t>Medicamentos</t>
        </is>
      </c>
      <c r="W380" s="39" t="inlineStr">
        <is>
          <t>Dentro del alcance</t>
        </is>
      </c>
      <c r="X380" s="37" t="inlineStr">
        <is>
          <t>Alta</t>
        </is>
      </c>
      <c r="Y380" s="39" t="inlineStr">
        <is>
          <t>Homologado – confianza Alta</t>
        </is>
      </c>
      <c r="Z380" s="38" t="inlineStr">
        <is>
          <t>Dar de baja en SAP</t>
        </is>
      </c>
      <c r="AA380" s="39" t="inlineStr">
        <is>
          <t>135</t>
        </is>
      </c>
      <c r="AB380" s="39" t="inlineStr">
        <is>
          <t>IBUPROFENO 400 MG</t>
        </is>
      </c>
      <c r="AC380" s="39" t="inlineStr">
        <is>
          <t>Cruce por nomenclatura SAP</t>
        </is>
      </c>
      <c r="AD380" s="39" t="inlineStr">
        <is>
          <t>No</t>
        </is>
      </c>
      <c r="AE380" s="39" t="n"/>
      <c r="AF380" s="39" t="inlineStr">
        <is>
          <t>No</t>
        </is>
      </c>
      <c r="AG380" s="39" t="n"/>
      <c r="AH380" s="51" t="n"/>
      <c r="AI380" s="51" t="n"/>
      <c r="AJ380" s="51" t="n"/>
      <c r="AK380" s="52" t="n">
        <v>71.63537906137184</v>
      </c>
      <c r="AL380" s="52" t="n"/>
      <c r="AM380" s="52" t="n"/>
      <c r="AN380" s="39" t="n"/>
      <c r="AO380" s="39" t="inlineStr">
        <is>
          <t>La cantidad física del material se imputó en la fila 88 (primera fila del material). Cruce por nomenclatura: dosis coincide; similitud 0.89. El material ocupa 5 filas en la hoja 1060 NQN (lote/almacén). La cantidad SAP y la física de esta vista son el total del material.</t>
        </is>
      </c>
    </row>
    <row r="381">
      <c r="A381" s="5" t="inlineStr">
        <is>
          <t>1000090</t>
        </is>
      </c>
      <c r="B381" s="5" t="inlineStr">
        <is>
          <t>LORAZEPAM COMPRIMIDO SUBLINGUAL 1GR</t>
        </is>
      </c>
      <c r="C381" s="5" t="inlineStr">
        <is>
          <t>40823</t>
        </is>
      </c>
      <c r="D381" s="5" t="inlineStr">
        <is>
          <t>033</t>
        </is>
      </c>
      <c r="E381" s="5" t="inlineStr">
        <is>
          <t>ZMED</t>
        </is>
      </c>
      <c r="F381" s="5" t="inlineStr">
        <is>
          <t>1060</t>
        </is>
      </c>
      <c r="G381" s="5" t="inlineStr">
        <is>
          <t>6021</t>
        </is>
      </c>
      <c r="H381" s="5" t="inlineStr">
        <is>
          <t>C/U</t>
        </is>
      </c>
      <c r="I381" s="6" t="n">
        <v>250</v>
      </c>
      <c r="J381" s="6" t="n">
        <v>0</v>
      </c>
      <c r="K381" s="5" t="inlineStr">
        <is>
          <t>ARS</t>
        </is>
      </c>
      <c r="L381" s="48" t="n">
        <v>0</v>
      </c>
      <c r="M381" s="48" t="n">
        <v>24670.16</v>
      </c>
      <c r="O381" s="11">
        <f>M381/SUM($M$2:$M$2023)</f>
        <v/>
      </c>
      <c r="P381" s="49">
        <f>IFERROR(M381/I381,0)</f>
        <v/>
      </c>
      <c r="Q381" s="50" t="n"/>
      <c r="R381" s="8">
        <f>I381-Q381</f>
        <v/>
      </c>
      <c r="S381" s="49">
        <f>$AK381*R381</f>
        <v/>
      </c>
      <c r="U381" s="39" t="inlineStr">
        <is>
          <t>Stock SAP</t>
        </is>
      </c>
      <c r="V381" s="39" t="inlineStr">
        <is>
          <t>Medicamentos</t>
        </is>
      </c>
      <c r="W381" s="39" t="inlineStr">
        <is>
          <t>Dentro del alcance</t>
        </is>
      </c>
      <c r="X381" s="38" t="inlineStr">
        <is>
          <t>Baja</t>
        </is>
      </c>
      <c r="Y381" s="39" t="inlineStr">
        <is>
          <t>Homologado – confianza Baja – pendiente de validación</t>
        </is>
      </c>
      <c r="Z381" s="38" t="inlineStr">
        <is>
          <t>Dar de baja en SAP</t>
        </is>
      </c>
      <c r="AA381" s="39" t="inlineStr">
        <is>
          <t>329</t>
        </is>
      </c>
      <c r="AB381" s="39" t="inlineStr">
        <is>
          <t>LORAZEPAM SUBLINGUAL COMP</t>
        </is>
      </c>
      <c r="AC381" s="39" t="inlineStr">
        <is>
          <t>Homologación por código Avain (master M09-004)</t>
        </is>
      </c>
      <c r="AD381" s="39" t="inlineStr">
        <is>
          <t>No</t>
        </is>
      </c>
      <c r="AE381" s="39" t="n"/>
      <c r="AF381" s="39" t="inlineStr">
        <is>
          <t>Sí</t>
        </is>
      </c>
      <c r="AG381" s="39" t="inlineStr">
        <is>
          <t>M09-004</t>
        </is>
      </c>
      <c r="AH381" s="51" t="n"/>
      <c r="AI381" s="51" t="n"/>
      <c r="AJ381" s="51" t="n"/>
      <c r="AK381" s="52" t="n">
        <v>98.6806381896771</v>
      </c>
      <c r="AL381" s="52" t="n"/>
      <c r="AM381" s="52" t="n"/>
      <c r="AN381" s="39" t="n"/>
      <c r="AO381" s="39" t="inlineStr">
        <is>
          <t>La cantidad física del material se imputó en la fila 92 (primera fila del material). La denominación del inventario («LORAZEPAM SUBLINGUAL COMP») difiere de la que registra el master para ese código («LORAZEPAMSUBLINGUALCOMP»). Nivel degradado a Baja hasta validar la equivalencia. Homologación: confianza base Media + confianza SAP Baja → Baja. El material ocupa 14 filas en la hoja 1060 NQN (lote/almacén). La cantidad SAP y la física de esta vista son el total del material.</t>
        </is>
      </c>
    </row>
    <row r="382">
      <c r="A382" s="5" t="inlineStr">
        <is>
          <t>1000193</t>
        </is>
      </c>
      <c r="B382" s="5" t="inlineStr">
        <is>
          <t>MIGRAL COMPRIMIDO</t>
        </is>
      </c>
      <c r="C382" s="5" t="inlineStr">
        <is>
          <t>A9430</t>
        </is>
      </c>
      <c r="D382" s="5" t="inlineStr">
        <is>
          <t>033</t>
        </is>
      </c>
      <c r="E382" s="5" t="inlineStr">
        <is>
          <t>ZMED</t>
        </is>
      </c>
      <c r="F382" s="5" t="inlineStr">
        <is>
          <t>1060</t>
        </is>
      </c>
      <c r="G382" s="5" t="inlineStr">
        <is>
          <t>6021</t>
        </is>
      </c>
      <c r="H382" s="5" t="inlineStr">
        <is>
          <t>C/U</t>
        </is>
      </c>
      <c r="I382" s="6" t="n">
        <v>250</v>
      </c>
      <c r="J382" s="6" t="n">
        <v>0</v>
      </c>
      <c r="K382" s="5" t="inlineStr">
        <is>
          <t>ARS</t>
        </is>
      </c>
      <c r="L382" s="48" t="n">
        <v>0</v>
      </c>
      <c r="M382" s="48" t="n">
        <v>32933.54</v>
      </c>
      <c r="O382" s="11">
        <f>M382/SUM($M$2:$M$2023)</f>
        <v/>
      </c>
      <c r="P382" s="49">
        <f>IFERROR(M382/I382,0)</f>
        <v/>
      </c>
      <c r="Q382" s="50" t="n"/>
      <c r="R382" s="8">
        <f>I382-Q382</f>
        <v/>
      </c>
      <c r="S382" s="49">
        <f>$AK382*R382</f>
        <v/>
      </c>
      <c r="U382" s="39" t="inlineStr">
        <is>
          <t>Stock SAP</t>
        </is>
      </c>
      <c r="V382" s="39" t="inlineStr">
        <is>
          <t>Medicamentos</t>
        </is>
      </c>
      <c r="W382" s="39" t="inlineStr">
        <is>
          <t>Dentro del alcance</t>
        </is>
      </c>
      <c r="X382" s="39" t="n"/>
      <c r="Y382" s="39" t="inlineStr">
        <is>
          <t>Sin recuento físico en el inventario de Avain</t>
        </is>
      </c>
      <c r="Z382" s="40" t="inlineStr">
        <is>
          <t>Sin recuento físico</t>
        </is>
      </c>
      <c r="AA382" s="39" t="n"/>
      <c r="AB382" s="39" t="n"/>
      <c r="AC382" s="39" t="n"/>
      <c r="AD382" s="39" t="n"/>
      <c r="AE382" s="39" t="n"/>
      <c r="AF382" s="39" t="n"/>
      <c r="AG382" s="39" t="n"/>
      <c r="AH382" s="51" t="n"/>
      <c r="AI382" s="51" t="n"/>
      <c r="AJ382" s="51" t="n"/>
      <c r="AK382" s="52" t="n">
        <v>131.734165546896</v>
      </c>
      <c r="AL382" s="52" t="n"/>
      <c r="AM382" s="52" t="n"/>
      <c r="AN382" s="39" t="n"/>
      <c r="AO382" s="39" t="inlineStr">
        <is>
          <t>El material ocupa 13 filas en la hoja 1060 NQN (lote/almacén). La cantidad SAP y la física de esta vista son el total del material.</t>
        </is>
      </c>
    </row>
    <row r="383">
      <c r="A383" s="5" t="inlineStr">
        <is>
          <t>2000002</t>
        </is>
      </c>
      <c r="B383" s="5" t="inlineStr">
        <is>
          <t>CATETER INTRAVENOSO 14G T/ABBOCATH</t>
        </is>
      </c>
      <c r="C383" s="5" t="n"/>
      <c r="D383" s="5" t="inlineStr">
        <is>
          <t>033</t>
        </is>
      </c>
      <c r="E383" s="5" t="inlineStr">
        <is>
          <t>ZDES</t>
        </is>
      </c>
      <c r="F383" s="5" t="inlineStr">
        <is>
          <t>1060</t>
        </is>
      </c>
      <c r="G383" s="5" t="inlineStr">
        <is>
          <t>6022</t>
        </is>
      </c>
      <c r="H383" s="5" t="inlineStr">
        <is>
          <t>C/U</t>
        </is>
      </c>
      <c r="I383" s="6" t="n">
        <v>250</v>
      </c>
      <c r="J383" s="6" t="n">
        <v>0</v>
      </c>
      <c r="K383" s="5" t="inlineStr">
        <is>
          <t>ARS</t>
        </is>
      </c>
      <c r="L383" s="48" t="n">
        <v>0</v>
      </c>
      <c r="M383" s="48" t="n">
        <v>63699.67</v>
      </c>
      <c r="O383" s="11">
        <f>M383/SUM($M$2:$M$2023)</f>
        <v/>
      </c>
      <c r="P383" s="49">
        <f>IFERROR(M383/I383,0)</f>
        <v/>
      </c>
      <c r="Q383" s="50" t="n"/>
      <c r="R383" s="8">
        <f>I383-Q383</f>
        <v/>
      </c>
      <c r="S383" s="49">
        <f>$AK383*R383</f>
        <v/>
      </c>
      <c r="U383" s="39" t="inlineStr">
        <is>
          <t>Stock SAP</t>
        </is>
      </c>
      <c r="V383" s="39" t="inlineStr">
        <is>
          <t>Descartables</t>
        </is>
      </c>
      <c r="W383" s="39" t="inlineStr">
        <is>
          <t>Dentro del alcance</t>
        </is>
      </c>
      <c r="X383" s="37" t="inlineStr">
        <is>
          <t>Alta</t>
        </is>
      </c>
      <c r="Y383" s="39" t="inlineStr">
        <is>
          <t>Homologado – confianza Alta</t>
        </is>
      </c>
      <c r="Z383" s="38" t="inlineStr">
        <is>
          <t>Dar de baja en SAP</t>
        </is>
      </c>
      <c r="AA383" s="39" t="inlineStr">
        <is>
          <t>264</t>
        </is>
      </c>
      <c r="AB383" s="39" t="inlineStr">
        <is>
          <t>Abocath n° 14</t>
        </is>
      </c>
      <c r="AC383" s="39" t="inlineStr">
        <is>
          <t>Homologación por código Avain (master D-125)</t>
        </is>
      </c>
      <c r="AD383" s="39" t="inlineStr">
        <is>
          <t>No</t>
        </is>
      </c>
      <c r="AE383" s="39" t="n"/>
      <c r="AF383" s="39" t="inlineStr">
        <is>
          <t>Sí</t>
        </is>
      </c>
      <c r="AG383" s="39" t="inlineStr">
        <is>
          <t>D-125</t>
        </is>
      </c>
      <c r="AH383" s="51" t="n"/>
      <c r="AI383" s="51" t="n"/>
      <c r="AJ383" s="51" t="n"/>
      <c r="AK383" s="52" t="n">
        <v>254.7986727272728</v>
      </c>
      <c r="AL383" s="52" t="n"/>
      <c r="AM383" s="52" t="n"/>
      <c r="AN383" s="39" t="n"/>
      <c r="AO383" s="39" t="inlineStr">
        <is>
          <t>La cantidad física del material se imputó en la fila 352 (primera fila del material). Homologación: confianza base Alta + confianza SAP Alta → Alta. Otros códigos SAP del master no están en el stock de este centro: 1001262. El material ocupa 3 filas en la hoja 1060 NQN (lote/almacén). La cantidad SAP y la física de esta vista son el total del material.</t>
        </is>
      </c>
    </row>
    <row r="384">
      <c r="A384" s="5" t="inlineStr">
        <is>
          <t>2000003</t>
        </is>
      </c>
      <c r="B384" s="5" t="inlineStr">
        <is>
          <t>CATETER INTRAVENOSO 16G T/ABBOCATH</t>
        </is>
      </c>
      <c r="C384" s="5" t="n"/>
      <c r="D384" s="5" t="inlineStr">
        <is>
          <t>033</t>
        </is>
      </c>
      <c r="E384" s="5" t="inlineStr">
        <is>
          <t>ZDES</t>
        </is>
      </c>
      <c r="F384" s="5" t="inlineStr">
        <is>
          <t>1060</t>
        </is>
      </c>
      <c r="G384" s="5" t="inlineStr">
        <is>
          <t>6022</t>
        </is>
      </c>
      <c r="H384" s="5" t="inlineStr">
        <is>
          <t>C/U</t>
        </is>
      </c>
      <c r="I384" s="6" t="n">
        <v>250</v>
      </c>
      <c r="J384" s="6" t="n">
        <v>0</v>
      </c>
      <c r="K384" s="5" t="inlineStr">
        <is>
          <t>ARS</t>
        </is>
      </c>
      <c r="L384" s="48" t="n">
        <v>0</v>
      </c>
      <c r="M384" s="48" t="n">
        <v>57856.8</v>
      </c>
      <c r="O384" s="11">
        <f>M384/SUM($M$2:$M$2023)</f>
        <v/>
      </c>
      <c r="P384" s="49">
        <f>IFERROR(M384/I384,0)</f>
        <v/>
      </c>
      <c r="Q384" s="50" t="n"/>
      <c r="R384" s="8">
        <f>I384-Q384</f>
        <v/>
      </c>
      <c r="S384" s="49">
        <f>$AK384*R384</f>
        <v/>
      </c>
      <c r="U384" s="39" t="inlineStr">
        <is>
          <t>Stock SAP</t>
        </is>
      </c>
      <c r="V384" s="39" t="inlineStr">
        <is>
          <t>Descartables</t>
        </is>
      </c>
      <c r="W384" s="39" t="inlineStr">
        <is>
          <t>Dentro del alcance</t>
        </is>
      </c>
      <c r="X384" s="37" t="inlineStr">
        <is>
          <t>Alta</t>
        </is>
      </c>
      <c r="Y384" s="39" t="inlineStr">
        <is>
          <t>Homologado – confianza Alta</t>
        </is>
      </c>
      <c r="Z384" s="38" t="inlineStr">
        <is>
          <t>Dar de baja en SAP</t>
        </is>
      </c>
      <c r="AA384" s="39" t="inlineStr">
        <is>
          <t>268</t>
        </is>
      </c>
      <c r="AB384" s="39" t="inlineStr">
        <is>
          <t>Abocath n° 16</t>
        </is>
      </c>
      <c r="AC384" s="39" t="inlineStr">
        <is>
          <t>Homologación por código Avain (master D-126)</t>
        </is>
      </c>
      <c r="AD384" s="39" t="inlineStr">
        <is>
          <t>No</t>
        </is>
      </c>
      <c r="AE384" s="39" t="n"/>
      <c r="AF384" s="39" t="inlineStr">
        <is>
          <t>Sí</t>
        </is>
      </c>
      <c r="AG384" s="39" t="inlineStr">
        <is>
          <t>D-126</t>
        </is>
      </c>
      <c r="AH384" s="51" t="n"/>
      <c r="AI384" s="51" t="n"/>
      <c r="AJ384" s="51" t="n"/>
      <c r="AK384" s="52" t="n">
        <v>231.427214953271</v>
      </c>
      <c r="AL384" s="52" t="n"/>
      <c r="AM384" s="52" t="n"/>
      <c r="AN384" s="39" t="n"/>
      <c r="AO384" s="39" t="inlineStr">
        <is>
          <t>La cantidad física del material se imputó en la fila 364 (primera fila del material). Homologación: confianza base Alta + confianza SAP Alta → Alta. Otros códigos SAP del master no están en el stock de este centro: 2001218. El material ocupa 3 filas en la hoja 1060 NQN (lote/almacén). La cantidad SAP y la física de esta vista son el total del material.</t>
        </is>
      </c>
    </row>
    <row r="385">
      <c r="A385" s="5" t="inlineStr">
        <is>
          <t>2000089</t>
        </is>
      </c>
      <c r="B385" s="5" t="inlineStr">
        <is>
          <t>GUANTES ESTERILES Nº 8.5 POR PAR</t>
        </is>
      </c>
      <c r="C385" s="5" t="n"/>
      <c r="D385" s="5" t="inlineStr">
        <is>
          <t>033</t>
        </is>
      </c>
      <c r="E385" s="5" t="inlineStr">
        <is>
          <t>ZDES</t>
        </is>
      </c>
      <c r="F385" s="5" t="inlineStr">
        <is>
          <t>1060</t>
        </is>
      </c>
      <c r="G385" s="5" t="inlineStr">
        <is>
          <t>6021</t>
        </is>
      </c>
      <c r="H385" s="5" t="inlineStr">
        <is>
          <t>C/U</t>
        </is>
      </c>
      <c r="I385" s="6" t="n">
        <v>250</v>
      </c>
      <c r="J385" s="6" t="n">
        <v>0</v>
      </c>
      <c r="K385" s="5" t="inlineStr">
        <is>
          <t>ARS</t>
        </is>
      </c>
      <c r="L385" s="48" t="n">
        <v>0</v>
      </c>
      <c r="M385" s="48" t="n">
        <v>142000</v>
      </c>
      <c r="O385" s="11">
        <f>M385/SUM($M$2:$M$2023)</f>
        <v/>
      </c>
      <c r="P385" s="49">
        <f>IFERROR(M385/I385,0)</f>
        <v/>
      </c>
      <c r="Q385" s="50" t="n">
        <v>96</v>
      </c>
      <c r="R385" s="8">
        <f>I385-Q385</f>
        <v/>
      </c>
      <c r="S385" s="49">
        <f>$AK385*R385</f>
        <v/>
      </c>
      <c r="U385" s="39" t="inlineStr">
        <is>
          <t>Stock SAP</t>
        </is>
      </c>
      <c r="V385" s="39" t="inlineStr">
        <is>
          <t>Descartables</t>
        </is>
      </c>
      <c r="W385" s="39" t="inlineStr">
        <is>
          <t>Dentro del alcance</t>
        </is>
      </c>
      <c r="X385" s="37" t="inlineStr">
        <is>
          <t>Alta</t>
        </is>
      </c>
      <c r="Y385" s="39" t="inlineStr">
        <is>
          <t>Homologado – confianza Alta</t>
        </is>
      </c>
      <c r="Z385" s="38" t="inlineStr">
        <is>
          <t>Dar de baja en SAP</t>
        </is>
      </c>
      <c r="AA385" s="39" t="inlineStr">
        <is>
          <t>277</t>
        </is>
      </c>
      <c r="AB385" s="39" t="inlineStr">
        <is>
          <t>Guantes Esteriles N° 8,5</t>
        </is>
      </c>
      <c r="AC385" s="39" t="inlineStr">
        <is>
          <t>Cruce por nomenclatura SAP</t>
        </is>
      </c>
      <c r="AD385" s="39" t="inlineStr">
        <is>
          <t>No</t>
        </is>
      </c>
      <c r="AE385" s="39" t="n"/>
      <c r="AF385" s="39" t="inlineStr">
        <is>
          <t>Sí</t>
        </is>
      </c>
      <c r="AG385" s="39" t="n"/>
      <c r="AH385" s="51" t="n">
        <v>250</v>
      </c>
      <c r="AI385" s="51">
        <f>Q385</f>
        <v/>
      </c>
      <c r="AJ385" s="51">
        <f>$AH385-$AI385</f>
        <v/>
      </c>
      <c r="AK385" s="52" t="n">
        <v>568</v>
      </c>
      <c r="AL385" s="52">
        <f>$AJ385*$AK385</f>
        <v/>
      </c>
      <c r="AM385" s="52">
        <f>$AI385*$AK385</f>
        <v/>
      </c>
      <c r="AN385" s="39" t="n"/>
      <c r="AO385" s="39" t="inlineStr">
        <is>
          <t>Cruce por nomenclatura: similitud 0.90.</t>
        </is>
      </c>
    </row>
    <row r="386">
      <c r="A386" s="5" t="inlineStr">
        <is>
          <t>2000867</t>
        </is>
      </c>
      <c r="B386" s="5" t="inlineStr">
        <is>
          <t>SONDA NASOGASTRICA K-10</t>
        </is>
      </c>
      <c r="C386" s="5" t="n"/>
      <c r="D386" s="5" t="inlineStr">
        <is>
          <t>033</t>
        </is>
      </c>
      <c r="E386" s="5" t="inlineStr">
        <is>
          <t>ZDES</t>
        </is>
      </c>
      <c r="F386" s="5" t="inlineStr">
        <is>
          <t>1060</t>
        </is>
      </c>
      <c r="G386" s="5" t="inlineStr">
        <is>
          <t>6022</t>
        </is>
      </c>
      <c r="H386" s="5" t="inlineStr">
        <is>
          <t>C/U</t>
        </is>
      </c>
      <c r="I386" s="6" t="n">
        <v>250</v>
      </c>
      <c r="J386" s="6" t="n">
        <v>0</v>
      </c>
      <c r="K386" s="5" t="inlineStr">
        <is>
          <t>ARS</t>
        </is>
      </c>
      <c r="L386" s="48" t="n">
        <v>0</v>
      </c>
      <c r="M386" s="48" t="n">
        <v>41259.82</v>
      </c>
      <c r="O386" s="11">
        <f>M386/SUM($M$2:$M$2023)</f>
        <v/>
      </c>
      <c r="P386" s="49">
        <f>IFERROR(M386/I386,0)</f>
        <v/>
      </c>
      <c r="Q386" s="50" t="n">
        <v>193</v>
      </c>
      <c r="R386" s="8">
        <f>I386-Q386</f>
        <v/>
      </c>
      <c r="S386" s="49">
        <f>$AK386*R386</f>
        <v/>
      </c>
      <c r="U386" s="39" t="inlineStr">
        <is>
          <t>Stock SAP</t>
        </is>
      </c>
      <c r="V386" s="39" t="inlineStr">
        <is>
          <t>Descartables</t>
        </is>
      </c>
      <c r="W386" s="39" t="inlineStr">
        <is>
          <t>Dentro del alcance</t>
        </is>
      </c>
      <c r="X386" s="38" t="inlineStr">
        <is>
          <t>Baja</t>
        </is>
      </c>
      <c r="Y386" s="39" t="inlineStr">
        <is>
          <t>Homologado – confianza Baja – pendiente de validación</t>
        </is>
      </c>
      <c r="Z386" s="38" t="inlineStr">
        <is>
          <t>Dar de baja en SAP</t>
        </is>
      </c>
      <c r="AA386" s="39" t="inlineStr">
        <is>
          <t>287; 288</t>
        </is>
      </c>
      <c r="AB386" s="39" t="inlineStr">
        <is>
          <t>Sonda nasogastrica N° 10; Sonda nasogastrica N°11</t>
        </is>
      </c>
      <c r="AC386" s="39" t="inlineStr">
        <is>
          <t>Cruce por nomenclatura SAP; Homologación por código Avain (master D-163)</t>
        </is>
      </c>
      <c r="AD386" s="39" t="inlineStr">
        <is>
          <t>No</t>
        </is>
      </c>
      <c r="AE386" s="39" t="n"/>
      <c r="AF386" s="39" t="inlineStr">
        <is>
          <t>Sí</t>
        </is>
      </c>
      <c r="AG386" s="39" t="inlineStr">
        <is>
          <t>D-163</t>
        </is>
      </c>
      <c r="AH386" s="51" t="n">
        <v>250</v>
      </c>
      <c r="AI386" s="51">
        <f>Q386</f>
        <v/>
      </c>
      <c r="AJ386" s="51">
        <f>$AH386-$AI386</f>
        <v/>
      </c>
      <c r="AK386" s="52" t="n">
        <v>165.03928</v>
      </c>
      <c r="AL386" s="52">
        <f>$AJ386*$AK386</f>
        <v/>
      </c>
      <c r="AM386" s="52">
        <f>$AI386*$AK386</f>
        <v/>
      </c>
      <c r="AN386" s="39" t="n"/>
      <c r="AO386" s="39" t="inlineStr">
        <is>
          <t>Varias denominaciones del inventario físico corresponden a este material SAP (287 Sonda nasogastrica N° 10; 288 Sonda nasogastrica N°11). Se sumaron las cantidades físicas. Homologación: confianza base Media + confianza SAP Alta → Media. Cruce por nomenclatura: calibre/talle/medida distinta; similitud 0.60. El material ocupa 2 filas en la hoja 1060 NQN (lote/almacén). La cantidad SAP y la física de esta vista son el total del material.</t>
        </is>
      </c>
    </row>
    <row r="387">
      <c r="A387" s="5" t="inlineStr">
        <is>
          <t>2000939</t>
        </is>
      </c>
      <c r="B387" s="5" t="inlineStr">
        <is>
          <t>SONDA T/K-11 SHINOBI</t>
        </is>
      </c>
      <c r="C387" s="5" t="n"/>
      <c r="D387" s="5" t="inlineStr">
        <is>
          <t>033</t>
        </is>
      </c>
      <c r="E387" s="5" t="inlineStr">
        <is>
          <t>ZDES</t>
        </is>
      </c>
      <c r="F387" s="5" t="inlineStr">
        <is>
          <t>1060</t>
        </is>
      </c>
      <c r="G387" s="5" t="inlineStr">
        <is>
          <t>6022</t>
        </is>
      </c>
      <c r="H387" s="5" t="inlineStr">
        <is>
          <t>C/U</t>
        </is>
      </c>
      <c r="I387" s="6" t="n">
        <v>250</v>
      </c>
      <c r="J387" s="6" t="n">
        <v>0</v>
      </c>
      <c r="K387" s="5" t="inlineStr">
        <is>
          <t>ARS</t>
        </is>
      </c>
      <c r="L387" s="48" t="n">
        <v>0</v>
      </c>
      <c r="M387" s="48" t="n">
        <v>82238.14999999999</v>
      </c>
      <c r="O387" s="11">
        <f>M387/SUM($M$2:$M$2023)</f>
        <v/>
      </c>
      <c r="P387" s="49">
        <f>IFERROR(M387/I387,0)</f>
        <v/>
      </c>
      <c r="Q387" s="50" t="n"/>
      <c r="R387" s="8">
        <f>I387-Q387</f>
        <v/>
      </c>
      <c r="S387" s="49">
        <f>$AK387*R387</f>
        <v/>
      </c>
      <c r="U387" s="39" t="inlineStr">
        <is>
          <t>Stock SAP</t>
        </is>
      </c>
      <c r="V387" s="39" t="inlineStr">
        <is>
          <t>Descartables</t>
        </is>
      </c>
      <c r="W387" s="39" t="inlineStr">
        <is>
          <t>Dentro del alcance</t>
        </is>
      </c>
      <c r="X387" s="39" t="n"/>
      <c r="Y387" s="39" t="inlineStr">
        <is>
          <t>Sin recuento físico en el inventario de Avain</t>
        </is>
      </c>
      <c r="Z387" s="40" t="inlineStr">
        <is>
          <t>Sin recuento físico</t>
        </is>
      </c>
      <c r="AA387" s="39" t="n"/>
      <c r="AB387" s="39" t="n"/>
      <c r="AC387" s="39" t="n"/>
      <c r="AD387" s="39" t="n"/>
      <c r="AE387" s="39" t="n"/>
      <c r="AF387" s="39" t="n"/>
      <c r="AG387" s="39" t="n"/>
      <c r="AH387" s="51" t="n"/>
      <c r="AI387" s="51" t="n"/>
      <c r="AJ387" s="51" t="n"/>
      <c r="AK387" s="52" t="n">
        <v>328.9525806451613</v>
      </c>
      <c r="AL387" s="52" t="n"/>
      <c r="AM387" s="52" t="n"/>
      <c r="AN387" s="39" t="n"/>
      <c r="AO387" s="39" t="inlineStr">
        <is>
          <t>El material ocupa 2 filas en la hoja 1060 NQN (lote/almacén). La cantidad SAP y la física de esta vista son el total del material.</t>
        </is>
      </c>
    </row>
    <row r="388">
      <c r="A388" s="5" t="inlineStr">
        <is>
          <t>1000035</t>
        </is>
      </c>
      <c r="B388" s="5" t="inlineStr">
        <is>
          <t>SOLUCIÓN RINGER LACTATO 500 ML</t>
        </is>
      </c>
      <c r="C388" s="5" t="inlineStr">
        <is>
          <t>20023</t>
        </is>
      </c>
      <c r="D388" s="5" t="inlineStr">
        <is>
          <t>033</t>
        </is>
      </c>
      <c r="E388" s="5" t="inlineStr">
        <is>
          <t>ZMED</t>
        </is>
      </c>
      <c r="F388" s="5" t="inlineStr">
        <is>
          <t>1060</t>
        </is>
      </c>
      <c r="G388" s="5" t="inlineStr">
        <is>
          <t>6021</t>
        </is>
      </c>
      <c r="H388" s="5" t="inlineStr">
        <is>
          <t>C/U</t>
        </is>
      </c>
      <c r="I388" s="6" t="n">
        <v>240</v>
      </c>
      <c r="J388" s="6" t="n">
        <v>0</v>
      </c>
      <c r="K388" s="5" t="inlineStr">
        <is>
          <t>ARS</t>
        </is>
      </c>
      <c r="L388" s="48" t="n">
        <v>0</v>
      </c>
      <c r="M388" s="48" t="n">
        <v>374952.3</v>
      </c>
      <c r="O388" s="11">
        <f>M388/SUM($M$2:$M$2023)</f>
        <v/>
      </c>
      <c r="P388" s="49">
        <f>IFERROR(M388/I388,0)</f>
        <v/>
      </c>
      <c r="Q388" s="50" t="n"/>
      <c r="R388" s="8">
        <f>I388-Q388</f>
        <v/>
      </c>
      <c r="S388" s="49">
        <f>$AK388*R388</f>
        <v/>
      </c>
      <c r="U388" s="39" t="inlineStr">
        <is>
          <t>Stock SAP</t>
        </is>
      </c>
      <c r="V388" s="39" t="inlineStr">
        <is>
          <t>Medicamentos</t>
        </is>
      </c>
      <c r="W388" s="39" t="inlineStr">
        <is>
          <t>Dentro del alcance</t>
        </is>
      </c>
      <c r="X388" s="42" t="inlineStr">
        <is>
          <t>Media</t>
        </is>
      </c>
      <c r="Y388" s="39" t="inlineStr">
        <is>
          <t>Homologado – confianza Media – pendiente de validación</t>
        </is>
      </c>
      <c r="Z388" s="38" t="inlineStr">
        <is>
          <t>Dar de baja en SAP</t>
        </is>
      </c>
      <c r="AA388" s="39" t="inlineStr">
        <is>
          <t>216</t>
        </is>
      </c>
      <c r="AB388" s="39" t="inlineStr">
        <is>
          <t>SOLUCIÓN RINGER LACTATO</t>
        </is>
      </c>
      <c r="AC388" s="39" t="inlineStr">
        <is>
          <t>Homologación por código Avain (master M13-003)</t>
        </is>
      </c>
      <c r="AD388" s="39" t="inlineStr">
        <is>
          <t>No</t>
        </is>
      </c>
      <c r="AE388" s="39" t="n"/>
      <c r="AF388" s="39" t="inlineStr">
        <is>
          <t>Sí</t>
        </is>
      </c>
      <c r="AG388" s="39" t="inlineStr">
        <is>
          <t>M13-003</t>
        </is>
      </c>
      <c r="AH388" s="51" t="n"/>
      <c r="AI388" s="51" t="n"/>
      <c r="AJ388" s="51" t="n"/>
      <c r="AK388" s="52" t="n">
        <v>1562.301268615554</v>
      </c>
      <c r="AL388" s="52" t="n"/>
      <c r="AM388" s="52" t="n"/>
      <c r="AN388" s="39" t="n"/>
      <c r="AO388" s="39" t="inlineStr">
        <is>
          <t>La cantidad física del material se imputó en la fila 283 (primera fila del material). Homologación: confianza base Media + confianza SAP Alta → Media. El material ocupa 18 filas en la hoja 1060 NQN (lote/almacén). La cantidad SAP y la física de esta vista son el total del material.</t>
        </is>
      </c>
    </row>
    <row r="389">
      <c r="A389" s="5" t="inlineStr">
        <is>
          <t>1000177</t>
        </is>
      </c>
      <c r="B389" s="5" t="inlineStr">
        <is>
          <t>DIPIRONA COMPRIMIDO</t>
        </is>
      </c>
      <c r="C389" s="5" t="inlineStr">
        <is>
          <t>3001</t>
        </is>
      </c>
      <c r="D389" s="5" t="inlineStr">
        <is>
          <t>033</t>
        </is>
      </c>
      <c r="E389" s="5" t="inlineStr">
        <is>
          <t>ZMED</t>
        </is>
      </c>
      <c r="F389" s="5" t="inlineStr">
        <is>
          <t>1060</t>
        </is>
      </c>
      <c r="G389" s="5" t="inlineStr">
        <is>
          <t>6021</t>
        </is>
      </c>
      <c r="H389" s="5" t="inlineStr">
        <is>
          <t>C/U</t>
        </is>
      </c>
      <c r="I389" s="6" t="n">
        <v>240</v>
      </c>
      <c r="J389" s="6" t="n">
        <v>0</v>
      </c>
      <c r="K389" s="5" t="inlineStr">
        <is>
          <t>ARS</t>
        </is>
      </c>
      <c r="L389" s="48" t="n">
        <v>0</v>
      </c>
      <c r="M389" s="48" t="n">
        <v>66275.71000000001</v>
      </c>
      <c r="O389" s="11">
        <f>M389/SUM($M$2:$M$2023)</f>
        <v/>
      </c>
      <c r="P389" s="49">
        <f>IFERROR(M389/I389,0)</f>
        <v/>
      </c>
      <c r="Q389" s="50" t="n"/>
      <c r="R389" s="8">
        <f>I389-Q389</f>
        <v/>
      </c>
      <c r="S389" s="49">
        <f>$AK389*R389</f>
        <v/>
      </c>
      <c r="U389" s="39" t="inlineStr">
        <is>
          <t>Stock SAP</t>
        </is>
      </c>
      <c r="V389" s="39" t="inlineStr">
        <is>
          <t>Medicamentos</t>
        </is>
      </c>
      <c r="W389" s="39" t="inlineStr">
        <is>
          <t>Dentro del alcance</t>
        </is>
      </c>
      <c r="X389" s="37" t="inlineStr">
        <is>
          <t>Alta</t>
        </is>
      </c>
      <c r="Y389" s="39" t="inlineStr">
        <is>
          <t>Homologado – confianza Alta</t>
        </is>
      </c>
      <c r="Z389" s="38" t="inlineStr">
        <is>
          <t>Dar de baja en SAP</t>
        </is>
      </c>
      <c r="AA389" s="39" t="inlineStr">
        <is>
          <t>515</t>
        </is>
      </c>
      <c r="AB389" s="39" t="inlineStr">
        <is>
          <t>DIPIRONA COMP</t>
        </is>
      </c>
      <c r="AC389" s="39" t="inlineStr">
        <is>
          <t>Cruce por nomenclatura SAP</t>
        </is>
      </c>
      <c r="AD389" s="39" t="inlineStr">
        <is>
          <t>No</t>
        </is>
      </c>
      <c r="AE389" s="39" t="n"/>
      <c r="AF389" s="39" t="inlineStr">
        <is>
          <t>No</t>
        </is>
      </c>
      <c r="AG389" s="39" t="n"/>
      <c r="AH389" s="51" t="n"/>
      <c r="AI389" s="51" t="n"/>
      <c r="AJ389" s="51" t="n"/>
      <c r="AK389" s="52" t="n">
        <v>276.1488</v>
      </c>
      <c r="AL389" s="52" t="n"/>
      <c r="AM389" s="52" t="n"/>
      <c r="AN389" s="39" t="n"/>
      <c r="AO389" s="39" t="inlineStr">
        <is>
          <t>La cantidad física del material se imputó en la fila 257 (primera fila del material). El código Avain 515 figura en la homologación como «Manitol» (master M12-004), pero en el inventario físico corresponde a «DIPIRONA COMP». El código no coincide con el producto: no se usó el vínculo de la homologación y se cruzó por nomenclatura. A revisar con los responsables de la base. Cruce por nomenclatura: similitud 1.00. El material ocupa 6 filas en la hoja 1060 NQN (lote/almacén). La cantidad SAP y la física de esta vista son el total del material.</t>
        </is>
      </c>
    </row>
    <row r="390">
      <c r="A390" s="5" t="inlineStr">
        <is>
          <t>1000182</t>
        </is>
      </c>
      <c r="B390" s="5" t="inlineStr">
        <is>
          <t>METOCLOPRAMIDA COMPRIMIDO</t>
        </is>
      </c>
      <c r="C390" s="5" t="inlineStr">
        <is>
          <t>091031</t>
        </is>
      </c>
      <c r="D390" s="5" t="inlineStr">
        <is>
          <t>033</t>
        </is>
      </c>
      <c r="E390" s="5" t="inlineStr">
        <is>
          <t>ZMED</t>
        </is>
      </c>
      <c r="F390" s="5" t="inlineStr">
        <is>
          <t>1060</t>
        </is>
      </c>
      <c r="G390" s="5" t="inlineStr">
        <is>
          <t>6021</t>
        </is>
      </c>
      <c r="H390" s="5" t="inlineStr">
        <is>
          <t>C/U</t>
        </is>
      </c>
      <c r="I390" s="6" t="n">
        <v>240</v>
      </c>
      <c r="J390" s="6" t="n">
        <v>0</v>
      </c>
      <c r="K390" s="5" t="inlineStr">
        <is>
          <t>ARS</t>
        </is>
      </c>
      <c r="L390" s="48" t="n">
        <v>0</v>
      </c>
      <c r="M390" s="48" t="n">
        <v>40652.96</v>
      </c>
      <c r="O390" s="11">
        <f>M390/SUM($M$2:$M$2023)</f>
        <v/>
      </c>
      <c r="P390" s="49">
        <f>IFERROR(M390/I390,0)</f>
        <v/>
      </c>
      <c r="Q390" s="50" t="n">
        <v>60</v>
      </c>
      <c r="R390" s="8">
        <f>I390-Q390</f>
        <v/>
      </c>
      <c r="S390" s="49">
        <f>$AK390*R390</f>
        <v/>
      </c>
      <c r="U390" s="39" t="inlineStr">
        <is>
          <t>Stock SAP</t>
        </is>
      </c>
      <c r="V390" s="39" t="inlineStr">
        <is>
          <t>Medicamentos</t>
        </is>
      </c>
      <c r="W390" s="39" t="inlineStr">
        <is>
          <t>Dentro del alcance</t>
        </is>
      </c>
      <c r="X390" s="38" t="inlineStr">
        <is>
          <t>Baja</t>
        </is>
      </c>
      <c r="Y390" s="39" t="inlineStr">
        <is>
          <t>Homologado – confianza Baja – pendiente de validación</t>
        </is>
      </c>
      <c r="Z390" s="38" t="inlineStr">
        <is>
          <t>Dar de baja en SAP</t>
        </is>
      </c>
      <c r="AA390" s="39" t="inlineStr">
        <is>
          <t>397</t>
        </is>
      </c>
      <c r="AB390" s="39" t="inlineStr">
        <is>
          <t>METOCLOPRAMIDA COMP SUBLINGUALES</t>
        </is>
      </c>
      <c r="AC390" s="39" t="inlineStr">
        <is>
          <t>Cruce por nomenclatura SAP</t>
        </is>
      </c>
      <c r="AD390" s="39" t="inlineStr">
        <is>
          <t>No</t>
        </is>
      </c>
      <c r="AE390" s="39" t="n"/>
      <c r="AF390" s="39" t="inlineStr">
        <is>
          <t>No</t>
        </is>
      </c>
      <c r="AG390" s="39" t="n"/>
      <c r="AH390" s="51" t="n">
        <v>410</v>
      </c>
      <c r="AI390" s="51">
        <f>Q390</f>
        <v/>
      </c>
      <c r="AJ390" s="51">
        <f>$AH390-$AI390</f>
        <v/>
      </c>
      <c r="AK390" s="52" t="n">
        <v>169.3873170731707</v>
      </c>
      <c r="AL390" s="52">
        <f>$AJ390*$AK390</f>
        <v/>
      </c>
      <c r="AM390" s="52">
        <f>$AI390*$AK390</f>
        <v/>
      </c>
      <c r="AN390" s="39" t="n"/>
      <c r="AO390" s="39" t="inlineStr">
        <is>
          <t>Cruce por nomenclatura: similitud 0.77. El material ocupa 5 filas en la hoja 1060 NQN (lote/almacén). La cantidad SAP y la física de esta vista son el total del material.</t>
        </is>
      </c>
    </row>
    <row r="391">
      <c r="A391" s="5" t="inlineStr">
        <is>
          <t>1000193</t>
        </is>
      </c>
      <c r="B391" s="5" t="inlineStr">
        <is>
          <t>MIGRAL COMPRIMIDO</t>
        </is>
      </c>
      <c r="C391" s="5" t="inlineStr">
        <is>
          <t>EB838-0</t>
        </is>
      </c>
      <c r="D391" s="5" t="inlineStr">
        <is>
          <t>033</t>
        </is>
      </c>
      <c r="E391" s="5" t="inlineStr">
        <is>
          <t>ZMED</t>
        </is>
      </c>
      <c r="F391" s="5" t="inlineStr">
        <is>
          <t>1060</t>
        </is>
      </c>
      <c r="G391" s="5" t="inlineStr">
        <is>
          <t>6021</t>
        </is>
      </c>
      <c r="H391" s="5" t="inlineStr">
        <is>
          <t>C/U</t>
        </is>
      </c>
      <c r="I391" s="6" t="n">
        <v>240</v>
      </c>
      <c r="J391" s="6" t="n">
        <v>0</v>
      </c>
      <c r="K391" s="5" t="inlineStr">
        <is>
          <t>ARS</t>
        </is>
      </c>
      <c r="L391" s="48" t="n">
        <v>0</v>
      </c>
      <c r="M391" s="48" t="n">
        <v>31616.2</v>
      </c>
      <c r="O391" s="11">
        <f>M391/SUM($M$2:$M$2023)</f>
        <v/>
      </c>
      <c r="P391" s="49">
        <f>IFERROR(M391/I391,0)</f>
        <v/>
      </c>
      <c r="Q391" s="50" t="n"/>
      <c r="R391" s="8">
        <f>I391-Q391</f>
        <v/>
      </c>
      <c r="S391" s="49">
        <f>$AK391*R391</f>
        <v/>
      </c>
      <c r="U391" s="39" t="inlineStr">
        <is>
          <t>Stock SAP</t>
        </is>
      </c>
      <c r="V391" s="39" t="inlineStr">
        <is>
          <t>Medicamentos</t>
        </is>
      </c>
      <c r="W391" s="39" t="inlineStr">
        <is>
          <t>Dentro del alcance</t>
        </is>
      </c>
      <c r="X391" s="39" t="n"/>
      <c r="Y391" s="39" t="inlineStr">
        <is>
          <t>Sin recuento físico en el inventario de Avain</t>
        </is>
      </c>
      <c r="Z391" s="40" t="inlineStr">
        <is>
          <t>Sin recuento físico</t>
        </is>
      </c>
      <c r="AA391" s="39" t="n"/>
      <c r="AB391" s="39" t="n"/>
      <c r="AC391" s="39" t="n"/>
      <c r="AD391" s="39" t="n"/>
      <c r="AE391" s="39" t="n"/>
      <c r="AF391" s="39" t="n"/>
      <c r="AG391" s="39" t="n"/>
      <c r="AH391" s="51" t="n"/>
      <c r="AI391" s="51" t="n"/>
      <c r="AJ391" s="51" t="n"/>
      <c r="AK391" s="52" t="n">
        <v>131.734165546896</v>
      </c>
      <c r="AL391" s="52" t="n"/>
      <c r="AM391" s="52" t="n"/>
      <c r="AN391" s="39" t="n"/>
      <c r="AO391" s="39" t="inlineStr">
        <is>
          <t>El material ocupa 13 filas en la hoja 1060 NQN (lote/almacén). La cantidad SAP y la física de esta vista son el total del material.</t>
        </is>
      </c>
    </row>
    <row r="392">
      <c r="A392" s="5" t="inlineStr">
        <is>
          <t>1000532</t>
        </is>
      </c>
      <c r="B392" s="5" t="inlineStr">
        <is>
          <t>BUSCAPINA COMPUESTA COMRIMIDOS</t>
        </is>
      </c>
      <c r="C392" s="5" t="inlineStr">
        <is>
          <t>ARBPCO</t>
        </is>
      </c>
      <c r="D392" s="5" t="inlineStr">
        <is>
          <t>033</t>
        </is>
      </c>
      <c r="E392" s="5" t="inlineStr">
        <is>
          <t>ZMED</t>
        </is>
      </c>
      <c r="F392" s="5" t="inlineStr">
        <is>
          <t>1060</t>
        </is>
      </c>
      <c r="G392" s="5" t="inlineStr">
        <is>
          <t>6021</t>
        </is>
      </c>
      <c r="H392" s="5" t="inlineStr">
        <is>
          <t>C/U</t>
        </is>
      </c>
      <c r="I392" s="6" t="n">
        <v>240</v>
      </c>
      <c r="J392" s="6" t="n">
        <v>0</v>
      </c>
      <c r="K392" s="5" t="inlineStr">
        <is>
          <t>ARS</t>
        </is>
      </c>
      <c r="L392" s="48" t="n">
        <v>0</v>
      </c>
      <c r="M392" s="48" t="n">
        <v>24262.33</v>
      </c>
      <c r="O392" s="11">
        <f>M392/SUM($M$2:$M$2023)</f>
        <v/>
      </c>
      <c r="P392" s="49">
        <f>IFERROR(M392/I392,0)</f>
        <v/>
      </c>
      <c r="Q392" s="50" t="n"/>
      <c r="R392" s="8">
        <f>I392-Q392</f>
        <v/>
      </c>
      <c r="S392" s="49">
        <f>$AK392*R392</f>
        <v/>
      </c>
      <c r="U392" s="39" t="inlineStr">
        <is>
          <t>Stock SAP</t>
        </is>
      </c>
      <c r="V392" s="39" t="inlineStr">
        <is>
          <t>Medicamentos</t>
        </is>
      </c>
      <c r="W392" s="39" t="inlineStr">
        <is>
          <t>Dentro del alcance</t>
        </is>
      </c>
      <c r="X392" s="39" t="n"/>
      <c r="Y392" s="39" t="inlineStr">
        <is>
          <t>Sin recuento físico en el inventario de Avain</t>
        </is>
      </c>
      <c r="Z392" s="40" t="inlineStr">
        <is>
          <t>Sin recuento físico</t>
        </is>
      </c>
      <c r="AA392" s="39" t="n"/>
      <c r="AB392" s="39" t="n"/>
      <c r="AC392" s="39" t="n"/>
      <c r="AD392" s="39" t="n"/>
      <c r="AE392" s="39" t="n"/>
      <c r="AF392" s="39" t="n"/>
      <c r="AG392" s="39" t="n"/>
      <c r="AH392" s="51" t="n"/>
      <c r="AI392" s="51" t="n"/>
      <c r="AJ392" s="51" t="n"/>
      <c r="AK392" s="52" t="n">
        <v>101.0930398812049</v>
      </c>
      <c r="AL392" s="52" t="n"/>
      <c r="AM392" s="52" t="n"/>
      <c r="AN392" s="39" t="n"/>
      <c r="AO392" s="39" t="inlineStr">
        <is>
          <t>El material ocupa 12 filas en la hoja 1060 NQN (lote/almacén). La cantidad SAP y la física de esta vista son el total del material.</t>
        </is>
      </c>
    </row>
    <row r="393">
      <c r="A393" s="5" t="inlineStr">
        <is>
          <t>1000532</t>
        </is>
      </c>
      <c r="B393" s="5" t="inlineStr">
        <is>
          <t>BUSCAPINA COMPUESTA COMRIMIDOS</t>
        </is>
      </c>
      <c r="C393" s="5" t="inlineStr">
        <is>
          <t>ARF</t>
        </is>
      </c>
      <c r="D393" s="5" t="inlineStr">
        <is>
          <t>033</t>
        </is>
      </c>
      <c r="E393" s="5" t="inlineStr">
        <is>
          <t>ZMED</t>
        </is>
      </c>
      <c r="F393" s="5" t="inlineStr">
        <is>
          <t>1060</t>
        </is>
      </c>
      <c r="G393" s="5" t="inlineStr">
        <is>
          <t>6021</t>
        </is>
      </c>
      <c r="H393" s="5" t="inlineStr">
        <is>
          <t>C/U</t>
        </is>
      </c>
      <c r="I393" s="6" t="n">
        <v>240</v>
      </c>
      <c r="J393" s="6" t="n">
        <v>0</v>
      </c>
      <c r="K393" s="5" t="inlineStr">
        <is>
          <t>ARS</t>
        </is>
      </c>
      <c r="L393" s="48" t="n">
        <v>0</v>
      </c>
      <c r="M393" s="48" t="n">
        <v>24262.33</v>
      </c>
      <c r="O393" s="11">
        <f>M393/SUM($M$2:$M$2023)</f>
        <v/>
      </c>
      <c r="P393" s="49">
        <f>IFERROR(M393/I393,0)</f>
        <v/>
      </c>
      <c r="Q393" s="50" t="n"/>
      <c r="R393" s="8">
        <f>I393-Q393</f>
        <v/>
      </c>
      <c r="S393" s="49">
        <f>$AK393*R393</f>
        <v/>
      </c>
      <c r="U393" s="39" t="inlineStr">
        <is>
          <t>Stock SAP</t>
        </is>
      </c>
      <c r="V393" s="39" t="inlineStr">
        <is>
          <t>Medicamentos</t>
        </is>
      </c>
      <c r="W393" s="39" t="inlineStr">
        <is>
          <t>Dentro del alcance</t>
        </is>
      </c>
      <c r="X393" s="39" t="n"/>
      <c r="Y393" s="39" t="inlineStr">
        <is>
          <t>Sin recuento físico en el inventario de Avain</t>
        </is>
      </c>
      <c r="Z393" s="40" t="inlineStr">
        <is>
          <t>Sin recuento físico</t>
        </is>
      </c>
      <c r="AA393" s="39" t="n"/>
      <c r="AB393" s="39" t="n"/>
      <c r="AC393" s="39" t="n"/>
      <c r="AD393" s="39" t="n"/>
      <c r="AE393" s="39" t="n"/>
      <c r="AF393" s="39" t="n"/>
      <c r="AG393" s="39" t="n"/>
      <c r="AH393" s="51" t="n"/>
      <c r="AI393" s="51" t="n"/>
      <c r="AJ393" s="51" t="n"/>
      <c r="AK393" s="52" t="n">
        <v>101.0930398812049</v>
      </c>
      <c r="AL393" s="52" t="n"/>
      <c r="AM393" s="52" t="n"/>
      <c r="AN393" s="39" t="n"/>
      <c r="AO393" s="39" t="inlineStr">
        <is>
          <t>El material ocupa 12 filas en la hoja 1060 NQN (lote/almacén). La cantidad SAP y la física de esta vista son el total del material.</t>
        </is>
      </c>
    </row>
    <row r="394">
      <c r="A394" s="5" t="inlineStr">
        <is>
          <t>2000528</t>
        </is>
      </c>
      <c r="B394" s="5" t="inlineStr">
        <is>
          <t>VENDA TIPO CAMBRIC X 15 CM</t>
        </is>
      </c>
      <c r="C394" s="5" t="n"/>
      <c r="D394" s="5" t="inlineStr">
        <is>
          <t>033</t>
        </is>
      </c>
      <c r="E394" s="5" t="inlineStr">
        <is>
          <t>ZDES</t>
        </is>
      </c>
      <c r="F394" s="5" t="inlineStr">
        <is>
          <t>1060</t>
        </is>
      </c>
      <c r="G394" s="5" t="inlineStr">
        <is>
          <t>6022</t>
        </is>
      </c>
      <c r="H394" s="5" t="inlineStr">
        <is>
          <t>C/U</t>
        </is>
      </c>
      <c r="I394" s="6" t="n">
        <v>238</v>
      </c>
      <c r="J394" s="6" t="n">
        <v>0</v>
      </c>
      <c r="K394" s="5" t="inlineStr">
        <is>
          <t>ARS</t>
        </is>
      </c>
      <c r="L394" s="48" t="n">
        <v>0</v>
      </c>
      <c r="M394" s="48" t="n">
        <v>97804.08</v>
      </c>
      <c r="O394" s="11">
        <f>M394/SUM($M$2:$M$2023)</f>
        <v/>
      </c>
      <c r="P394" s="49">
        <f>IFERROR(M394/I394,0)</f>
        <v/>
      </c>
      <c r="Q394" s="50" t="n"/>
      <c r="R394" s="8">
        <f>I394-Q394</f>
        <v/>
      </c>
      <c r="S394" s="49">
        <f>$AK394*R394</f>
        <v/>
      </c>
      <c r="U394" s="39" t="inlineStr">
        <is>
          <t>Stock SAP</t>
        </is>
      </c>
      <c r="V394" s="39" t="inlineStr">
        <is>
          <t>Descartables</t>
        </is>
      </c>
      <c r="W394" s="39" t="inlineStr">
        <is>
          <t>Dentro del alcance</t>
        </is>
      </c>
      <c r="X394" s="37" t="inlineStr">
        <is>
          <t>Alta</t>
        </is>
      </c>
      <c r="Y394" s="39" t="inlineStr">
        <is>
          <t>Homologado – confianza Alta</t>
        </is>
      </c>
      <c r="Z394" s="38" t="inlineStr">
        <is>
          <t>Dar de baja en SAP</t>
        </is>
      </c>
      <c r="AA394" s="39" t="inlineStr">
        <is>
          <t>381</t>
        </is>
      </c>
      <c r="AB394" s="39" t="inlineStr">
        <is>
          <t>VENDA CAMBRIC 15 CM</t>
        </is>
      </c>
      <c r="AC394" s="39" t="inlineStr">
        <is>
          <t>Cruce por nomenclatura SAP</t>
        </is>
      </c>
      <c r="AD394" s="39" t="inlineStr">
        <is>
          <t>No</t>
        </is>
      </c>
      <c r="AE394" s="39" t="n"/>
      <c r="AF394" s="39" t="inlineStr">
        <is>
          <t>No</t>
        </is>
      </c>
      <c r="AG394" s="39" t="n"/>
      <c r="AH394" s="51" t="n"/>
      <c r="AI394" s="51" t="n"/>
      <c r="AJ394" s="51" t="n"/>
      <c r="AK394" s="52" t="n">
        <v>410.9415228426396</v>
      </c>
      <c r="AL394" s="52" t="n"/>
      <c r="AM394" s="52" t="n"/>
      <c r="AN394" s="41" t="inlineStr">
        <is>
          <t>Valorización a validar: relación de cantidades 79 a 1 entre SAP y el recuento físico. Sugiere distinta unidad de medida (SAP por caja o envase y el recuento por unidad). La diferencia económica de esta fila no debe tomarse como definitiva.</t>
        </is>
      </c>
      <c r="AO394" s="39" t="inlineStr">
        <is>
          <t>La cantidad física del material se imputó en la fila 157 (primera fila del material). Cruce por nomenclatura: dosis coincide; similitud 0.91. El material ocupa 2 filas en la hoja 1060 NQN (lote/almacén). La cantidad SAP y la física de esta vista son el total del material.</t>
        </is>
      </c>
    </row>
    <row r="395">
      <c r="A395" s="5" t="inlineStr">
        <is>
          <t>1000045</t>
        </is>
      </c>
      <c r="B395" s="5" t="inlineStr">
        <is>
          <t>DICLOFENAC 75MG AMPOLLA 3ML</t>
        </is>
      </c>
      <c r="C395" s="5" t="inlineStr">
        <is>
          <t>BHGB</t>
        </is>
      </c>
      <c r="D395" s="5" t="inlineStr">
        <is>
          <t>033</t>
        </is>
      </c>
      <c r="E395" s="5" t="inlineStr">
        <is>
          <t>ZMED</t>
        </is>
      </c>
      <c r="F395" s="5" t="inlineStr">
        <is>
          <t>1060</t>
        </is>
      </c>
      <c r="G395" s="5" t="inlineStr">
        <is>
          <t>6021</t>
        </is>
      </c>
      <c r="H395" s="5" t="inlineStr">
        <is>
          <t>C/U</t>
        </is>
      </c>
      <c r="I395" s="6" t="n">
        <v>225</v>
      </c>
      <c r="J395" s="6" t="n">
        <v>0</v>
      </c>
      <c r="K395" s="5" t="inlineStr">
        <is>
          <t>ARS</t>
        </is>
      </c>
      <c r="L395" s="48" t="n">
        <v>0</v>
      </c>
      <c r="M395" s="48" t="n">
        <v>53130.89</v>
      </c>
      <c r="O395" s="11">
        <f>M395/SUM($M$2:$M$2023)</f>
        <v/>
      </c>
      <c r="P395" s="49">
        <f>IFERROR(M395/I395,0)</f>
        <v/>
      </c>
      <c r="Q395" s="50" t="n"/>
      <c r="R395" s="8">
        <f>I395-Q395</f>
        <v/>
      </c>
      <c r="S395" s="49">
        <f>$AK395*R395</f>
        <v/>
      </c>
      <c r="U395" s="39" t="inlineStr">
        <is>
          <t>Stock SAP</t>
        </is>
      </c>
      <c r="V395" s="39" t="inlineStr">
        <is>
          <t>Medicamentos</t>
        </is>
      </c>
      <c r="W395" s="39" t="inlineStr">
        <is>
          <t>Dentro del alcance</t>
        </is>
      </c>
      <c r="X395" s="42" t="inlineStr">
        <is>
          <t>Media</t>
        </is>
      </c>
      <c r="Y395" s="39" t="inlineStr">
        <is>
          <t>Homologado – confianza Media – pendiente de validación</t>
        </is>
      </c>
      <c r="Z395" s="38" t="inlineStr">
        <is>
          <t>Dar de baja en SAP</t>
        </is>
      </c>
      <c r="AA395" s="39" t="inlineStr">
        <is>
          <t>80</t>
        </is>
      </c>
      <c r="AB395" s="39" t="inlineStr">
        <is>
          <t>DICLOFENAC AMP</t>
        </is>
      </c>
      <c r="AC395" s="39" t="inlineStr">
        <is>
          <t>Cruce por nomenclatura SAP</t>
        </is>
      </c>
      <c r="AD395" s="39" t="inlineStr">
        <is>
          <t>No</t>
        </is>
      </c>
      <c r="AE395" s="39" t="n"/>
      <c r="AF395" s="39" t="inlineStr">
        <is>
          <t>Sí</t>
        </is>
      </c>
      <c r="AG395" s="39" t="n"/>
      <c r="AH395" s="51" t="n"/>
      <c r="AI395" s="51" t="n"/>
      <c r="AJ395" s="51" t="n"/>
      <c r="AK395" s="52" t="n">
        <v>236.1373017279574</v>
      </c>
      <c r="AL395" s="52" t="n"/>
      <c r="AM395" s="52" t="n"/>
      <c r="AN395" s="41" t="inlineStr">
        <is>
          <t>Valorización a validar: relación de cantidades 342 a 1 entre SAP y el recuento físico. Sugiere distinta unidad de medida (SAP por caja o envase y el recuento por unidad). La diferencia económica de esta fila no debe tomarse como definitiva.</t>
        </is>
      </c>
      <c r="AO395"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396">
      <c r="A396" s="5" t="inlineStr">
        <is>
          <t>1000045</t>
        </is>
      </c>
      <c r="B396" s="5" t="inlineStr">
        <is>
          <t>DICLOFENAC 75MG AMPOLLA 3ML</t>
        </is>
      </c>
      <c r="C396" s="5" t="inlineStr">
        <is>
          <t>CJBN</t>
        </is>
      </c>
      <c r="D396" s="5" t="inlineStr">
        <is>
          <t>033</t>
        </is>
      </c>
      <c r="E396" s="5" t="inlineStr">
        <is>
          <t>ZMED</t>
        </is>
      </c>
      <c r="F396" s="5" t="inlineStr">
        <is>
          <t>1060</t>
        </is>
      </c>
      <c r="G396" s="5" t="inlineStr">
        <is>
          <t>6021</t>
        </is>
      </c>
      <c r="H396" s="5" t="inlineStr">
        <is>
          <t>C/U</t>
        </is>
      </c>
      <c r="I396" s="6" t="n">
        <v>225</v>
      </c>
      <c r="J396" s="6" t="n">
        <v>0</v>
      </c>
      <c r="K396" s="5" t="inlineStr">
        <is>
          <t>ARS</t>
        </is>
      </c>
      <c r="L396" s="48" t="n">
        <v>0</v>
      </c>
      <c r="M396" s="48" t="n">
        <v>53130.89</v>
      </c>
      <c r="O396" s="11">
        <f>M396/SUM($M$2:$M$2023)</f>
        <v/>
      </c>
      <c r="P396" s="49">
        <f>IFERROR(M396/I396,0)</f>
        <v/>
      </c>
      <c r="Q396" s="50" t="n"/>
      <c r="R396" s="8">
        <f>I396-Q396</f>
        <v/>
      </c>
      <c r="S396" s="49">
        <f>$AK396*R396</f>
        <v/>
      </c>
      <c r="U396" s="39" t="inlineStr">
        <is>
          <t>Stock SAP</t>
        </is>
      </c>
      <c r="V396" s="39" t="inlineStr">
        <is>
          <t>Medicamentos</t>
        </is>
      </c>
      <c r="W396" s="39" t="inlineStr">
        <is>
          <t>Dentro del alcance</t>
        </is>
      </c>
      <c r="X396" s="42" t="inlineStr">
        <is>
          <t>Media</t>
        </is>
      </c>
      <c r="Y396" s="39" t="inlineStr">
        <is>
          <t>Homologado – confianza Media – pendiente de validación</t>
        </is>
      </c>
      <c r="Z396" s="38" t="inlineStr">
        <is>
          <t>Dar de baja en SAP</t>
        </is>
      </c>
      <c r="AA396" s="39" t="inlineStr">
        <is>
          <t>80</t>
        </is>
      </c>
      <c r="AB396" s="39" t="inlineStr">
        <is>
          <t>DICLOFENAC AMP</t>
        </is>
      </c>
      <c r="AC396" s="39" t="inlineStr">
        <is>
          <t>Cruce por nomenclatura SAP</t>
        </is>
      </c>
      <c r="AD396" s="39" t="inlineStr">
        <is>
          <t>No</t>
        </is>
      </c>
      <c r="AE396" s="39" t="n"/>
      <c r="AF396" s="39" t="inlineStr">
        <is>
          <t>Sí</t>
        </is>
      </c>
      <c r="AG396" s="39" t="n"/>
      <c r="AH396" s="51" t="n"/>
      <c r="AI396" s="51" t="n"/>
      <c r="AJ396" s="51" t="n"/>
      <c r="AK396" s="52" t="n">
        <v>236.1373017279574</v>
      </c>
      <c r="AL396" s="52" t="n"/>
      <c r="AM396" s="52" t="n"/>
      <c r="AN396" s="41" t="inlineStr">
        <is>
          <t>Valorización a validar: relación de cantidades 342 a 1 entre SAP y el recuento físico. Sugiere distinta unidad de medida (SAP por caja o envase y el recuento por unidad). La diferencia económica de esta fila no debe tomarse como definitiva.</t>
        </is>
      </c>
      <c r="AO396"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397">
      <c r="A397" s="5" t="inlineStr">
        <is>
          <t>1000089</t>
        </is>
      </c>
      <c r="B397" s="5" t="inlineStr">
        <is>
          <t>SOLUCION FISIOLOGICA DE 500CC</t>
        </is>
      </c>
      <c r="C397" s="5" t="inlineStr">
        <is>
          <t>NA4578-1</t>
        </is>
      </c>
      <c r="D397" s="5" t="inlineStr">
        <is>
          <t>033</t>
        </is>
      </c>
      <c r="E397" s="5" t="inlineStr">
        <is>
          <t>ZMED</t>
        </is>
      </c>
      <c r="F397" s="5" t="inlineStr">
        <is>
          <t>1060</t>
        </is>
      </c>
      <c r="G397" s="5" t="inlineStr">
        <is>
          <t>6021</t>
        </is>
      </c>
      <c r="H397" s="5" t="inlineStr">
        <is>
          <t>C/U</t>
        </is>
      </c>
      <c r="I397" s="6" t="n">
        <v>225</v>
      </c>
      <c r="J397" s="6" t="n">
        <v>0</v>
      </c>
      <c r="K397" s="5" t="inlineStr">
        <is>
          <t>ARS</t>
        </is>
      </c>
      <c r="L397" s="48" t="n">
        <v>0</v>
      </c>
      <c r="M397" s="48" t="n">
        <v>243379.28</v>
      </c>
      <c r="O397" s="11">
        <f>M397/SUM($M$2:$M$2023)</f>
        <v/>
      </c>
      <c r="P397" s="49">
        <f>IFERROR(M397/I397,0)</f>
        <v/>
      </c>
      <c r="Q397" s="50" t="n"/>
      <c r="R397" s="8">
        <f>I397-Q397</f>
        <v/>
      </c>
      <c r="S397" s="49">
        <f>$AK397*R397</f>
        <v/>
      </c>
      <c r="U397" s="39" t="inlineStr">
        <is>
          <t>Stock SAP</t>
        </is>
      </c>
      <c r="V397" s="39" t="inlineStr">
        <is>
          <t>Medicamentos</t>
        </is>
      </c>
      <c r="W397" s="39" t="inlineStr">
        <is>
          <t>Dentro del alcance</t>
        </is>
      </c>
      <c r="X397" s="42" t="inlineStr">
        <is>
          <t>Media</t>
        </is>
      </c>
      <c r="Y397" s="39" t="inlineStr">
        <is>
          <t>Homologado – confianza Media – pendiente de validación</t>
        </is>
      </c>
      <c r="Z397" s="38" t="inlineStr">
        <is>
          <t>Dar de baja en SAP</t>
        </is>
      </c>
      <c r="AA397" s="39" t="inlineStr">
        <is>
          <t>212</t>
        </is>
      </c>
      <c r="AB397" s="39" t="inlineStr">
        <is>
          <t>SOLUCIÓN FISIOLÓGICA</t>
        </is>
      </c>
      <c r="AC397" s="39" t="inlineStr">
        <is>
          <t>Homologación por código Avain (master M13-001)</t>
        </is>
      </c>
      <c r="AD397" s="39" t="inlineStr">
        <is>
          <t>No</t>
        </is>
      </c>
      <c r="AE397" s="39" t="n"/>
      <c r="AF397" s="39" t="inlineStr">
        <is>
          <t>Sí</t>
        </is>
      </c>
      <c r="AG397" s="39" t="inlineStr">
        <is>
          <t>M13-001</t>
        </is>
      </c>
      <c r="AH397" s="51" t="n"/>
      <c r="AI397" s="51" t="n"/>
      <c r="AJ397" s="51" t="n"/>
      <c r="AK397" s="52" t="n">
        <v>1081.685701526937</v>
      </c>
      <c r="AL397" s="52" t="n"/>
      <c r="AM397" s="52" t="n"/>
      <c r="AN397" s="39" t="n"/>
      <c r="AO397" s="39" t="inlineStr">
        <is>
          <t>La cantidad física del material se imputó en la fila 249 (primera fila del material). 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398">
      <c r="A398" s="5" t="inlineStr">
        <is>
          <t>1000089</t>
        </is>
      </c>
      <c r="B398" s="5" t="inlineStr">
        <is>
          <t>SOLUCION FISIOLOGICA DE 500CC</t>
        </is>
      </c>
      <c r="C398" s="5" t="inlineStr">
        <is>
          <t>1</t>
        </is>
      </c>
      <c r="D398" s="5" t="inlineStr">
        <is>
          <t>033</t>
        </is>
      </c>
      <c r="E398" s="5" t="inlineStr">
        <is>
          <t>ZMED</t>
        </is>
      </c>
      <c r="F398" s="5" t="inlineStr">
        <is>
          <t>1060</t>
        </is>
      </c>
      <c r="G398" s="5" t="inlineStr">
        <is>
          <t>6021</t>
        </is>
      </c>
      <c r="H398" s="5" t="inlineStr">
        <is>
          <t>C/U</t>
        </is>
      </c>
      <c r="I398" s="6" t="n">
        <v>224</v>
      </c>
      <c r="J398" s="6" t="n">
        <v>0</v>
      </c>
      <c r="K398" s="5" t="inlineStr">
        <is>
          <t>ARS</t>
        </is>
      </c>
      <c r="L398" s="48" t="n">
        <v>0</v>
      </c>
      <c r="M398" s="48" t="n">
        <v>242297.6</v>
      </c>
      <c r="O398" s="11">
        <f>M398/SUM($M$2:$M$2023)</f>
        <v/>
      </c>
      <c r="P398" s="49">
        <f>IFERROR(M398/I398,0)</f>
        <v/>
      </c>
      <c r="Q398" s="50" t="n"/>
      <c r="R398" s="8">
        <f>I398-Q398</f>
        <v/>
      </c>
      <c r="S398" s="49">
        <f>$AK398*R398</f>
        <v/>
      </c>
      <c r="U398" s="39" t="inlineStr">
        <is>
          <t>Stock SAP</t>
        </is>
      </c>
      <c r="V398" s="39" t="inlineStr">
        <is>
          <t>Medicamentos</t>
        </is>
      </c>
      <c r="W398" s="39" t="inlineStr">
        <is>
          <t>Dentro del alcance</t>
        </is>
      </c>
      <c r="X398" s="42" t="inlineStr">
        <is>
          <t>Media</t>
        </is>
      </c>
      <c r="Y398" s="39" t="inlineStr">
        <is>
          <t>Homologado – confianza Media – pendiente de validación</t>
        </is>
      </c>
      <c r="Z398" s="38" t="inlineStr">
        <is>
          <t>Dar de baja en SAP</t>
        </is>
      </c>
      <c r="AA398" s="39" t="inlineStr">
        <is>
          <t>212</t>
        </is>
      </c>
      <c r="AB398" s="39" t="inlineStr">
        <is>
          <t>SOLUCIÓN FISIOLÓGICA</t>
        </is>
      </c>
      <c r="AC398" s="39" t="inlineStr">
        <is>
          <t>Homologación por código Avain (master M13-001)</t>
        </is>
      </c>
      <c r="AD398" s="39" t="inlineStr">
        <is>
          <t>No</t>
        </is>
      </c>
      <c r="AE398" s="39" t="n"/>
      <c r="AF398" s="39" t="inlineStr">
        <is>
          <t>Sí</t>
        </is>
      </c>
      <c r="AG398" s="39" t="inlineStr">
        <is>
          <t>M13-001</t>
        </is>
      </c>
      <c r="AH398" s="51" t="n"/>
      <c r="AI398" s="51" t="n"/>
      <c r="AJ398" s="51" t="n"/>
      <c r="AK398" s="52" t="n">
        <v>1081.685701526937</v>
      </c>
      <c r="AL398" s="52" t="n"/>
      <c r="AM398" s="52" t="n"/>
      <c r="AN398" s="39" t="n"/>
      <c r="AO398" s="39" t="inlineStr">
        <is>
          <t>La cantidad física del material se imputó en la fila 249 (primera fila del material). 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399">
      <c r="A399" s="5" t="inlineStr">
        <is>
          <t>2000038</t>
        </is>
      </c>
      <c r="B399" s="5" t="inlineStr">
        <is>
          <t>ALGODON HIDROFILO X 500GR</t>
        </is>
      </c>
      <c r="C399" s="5" t="n"/>
      <c r="D399" s="5" t="inlineStr">
        <is>
          <t>033</t>
        </is>
      </c>
      <c r="E399" s="5" t="inlineStr">
        <is>
          <t>ZDES</t>
        </is>
      </c>
      <c r="F399" s="5" t="inlineStr">
        <is>
          <t>1060</t>
        </is>
      </c>
      <c r="G399" s="5" t="inlineStr">
        <is>
          <t>6022</t>
        </is>
      </c>
      <c r="H399" s="5" t="inlineStr">
        <is>
          <t>C/U</t>
        </is>
      </c>
      <c r="I399" s="6" t="n">
        <v>220</v>
      </c>
      <c r="J399" s="6" t="n">
        <v>0</v>
      </c>
      <c r="K399" s="5" t="inlineStr">
        <is>
          <t>ARS</t>
        </is>
      </c>
      <c r="L399" s="48" t="n">
        <v>0</v>
      </c>
      <c r="M399" s="48" t="n">
        <v>402615.75</v>
      </c>
      <c r="O399" s="11">
        <f>M399/SUM($M$2:$M$2023)</f>
        <v/>
      </c>
      <c r="P399" s="49">
        <f>IFERROR(M399/I399,0)</f>
        <v/>
      </c>
      <c r="Q399" s="50" t="n">
        <v>29</v>
      </c>
      <c r="R399" s="8">
        <f>I399-Q399</f>
        <v/>
      </c>
      <c r="S399" s="49">
        <f>$AK399*R399</f>
        <v/>
      </c>
      <c r="U399" s="39" t="inlineStr">
        <is>
          <t>Stock SAP</t>
        </is>
      </c>
      <c r="V399" s="39" t="inlineStr">
        <is>
          <t>Descartables</t>
        </is>
      </c>
      <c r="W399" s="39" t="inlineStr">
        <is>
          <t>Dentro del alcance</t>
        </is>
      </c>
      <c r="X399" s="42" t="inlineStr">
        <is>
          <t>Media</t>
        </is>
      </c>
      <c r="Y399" s="39" t="inlineStr">
        <is>
          <t>Homologado – confianza Media – pendiente de validación</t>
        </is>
      </c>
      <c r="Z399" s="38" t="inlineStr">
        <is>
          <t>Dar de baja en SAP</t>
        </is>
      </c>
      <c r="AA399" s="39" t="inlineStr">
        <is>
          <t>12</t>
        </is>
      </c>
      <c r="AB399" s="39" t="inlineStr">
        <is>
          <t>ALGODÓN</t>
        </is>
      </c>
      <c r="AC399" s="39" t="inlineStr">
        <is>
          <t>Homologación por código Avain (master D-149)</t>
        </is>
      </c>
      <c r="AD399" s="39" t="inlineStr">
        <is>
          <t>Sí</t>
        </is>
      </c>
      <c r="AE399" s="39" t="inlineStr">
        <is>
          <t>2000038, 2001054</t>
        </is>
      </c>
      <c r="AF399" s="39" t="inlineStr">
        <is>
          <t>Sí</t>
        </is>
      </c>
      <c r="AG399" s="39" t="inlineStr">
        <is>
          <t>D-149</t>
        </is>
      </c>
      <c r="AH399" s="51" t="n">
        <v>315</v>
      </c>
      <c r="AI399" s="51">
        <f>Q399</f>
        <v/>
      </c>
      <c r="AJ399" s="51">
        <f>$AH399-$AI399</f>
        <v/>
      </c>
      <c r="AK399" s="52" t="n">
        <v>1830.071587301587</v>
      </c>
      <c r="AL399" s="52">
        <f>$AJ399*$AK399</f>
        <v/>
      </c>
      <c r="AM399" s="52">
        <f>$AI399*$AK399</f>
        <v/>
      </c>
      <c r="AN399" s="39" t="n"/>
      <c r="AO399" s="39" t="inlineStr">
        <is>
          <t>Homologación: confianza base Media + confianza SAP Media → Media. El cruce SAP–Avain identificó 2 códigos SAP como posibles equivalentes del mismo ítem de Avain (2000038, 2001054). Se imputó al primero (lógica BUSCARV); requiere validación posterior. Otros códigos SAP del master no están en el stock de este centro: 2000339, 2000459, 2001699. El material ocupa 3 filas en la hoja 1060 NQN (lote/almacén). La cantidad SAP y la física de esta vista son el total del material.</t>
        </is>
      </c>
    </row>
    <row r="400">
      <c r="A400" s="5" t="inlineStr">
        <is>
          <t>2000462</t>
        </is>
      </c>
      <c r="B400" s="5" t="inlineStr">
        <is>
          <t>BIGOTERA DESCARTABLE</t>
        </is>
      </c>
      <c r="C400" s="5" t="n"/>
      <c r="D400" s="5" t="inlineStr">
        <is>
          <t>033</t>
        </is>
      </c>
      <c r="E400" s="5" t="inlineStr">
        <is>
          <t>ZDES</t>
        </is>
      </c>
      <c r="F400" s="5" t="inlineStr">
        <is>
          <t>1060</t>
        </is>
      </c>
      <c r="G400" s="5" t="inlineStr">
        <is>
          <t>6022</t>
        </is>
      </c>
      <c r="H400" s="5" t="inlineStr">
        <is>
          <t>C/U</t>
        </is>
      </c>
      <c r="I400" s="6" t="n">
        <v>220</v>
      </c>
      <c r="J400" s="6" t="n">
        <v>0</v>
      </c>
      <c r="K400" s="5" t="inlineStr">
        <is>
          <t>ARS</t>
        </is>
      </c>
      <c r="L400" s="48" t="n">
        <v>0</v>
      </c>
      <c r="M400" s="48" t="n">
        <v>145867.7</v>
      </c>
      <c r="O400" s="11">
        <f>M400/SUM($M$2:$M$2023)</f>
        <v/>
      </c>
      <c r="P400" s="49">
        <f>IFERROR(M400/I400,0)</f>
        <v/>
      </c>
      <c r="Q400" s="50" t="n"/>
      <c r="R400" s="8">
        <f>I400-Q400</f>
        <v/>
      </c>
      <c r="S400" s="49">
        <f>$AK400*R400</f>
        <v/>
      </c>
      <c r="U400" s="39" t="inlineStr">
        <is>
          <t>Stock SAP</t>
        </is>
      </c>
      <c r="V400" s="39" t="inlineStr">
        <is>
          <t>Descartables</t>
        </is>
      </c>
      <c r="W400" s="39" t="inlineStr">
        <is>
          <t>Dentro del alcance</t>
        </is>
      </c>
      <c r="X400" s="38" t="inlineStr">
        <is>
          <t>Baja</t>
        </is>
      </c>
      <c r="Y400" s="39" t="inlineStr">
        <is>
          <t>Homologado – confianza Baja – pendiente de validación</t>
        </is>
      </c>
      <c r="Z400" s="37" t="inlineStr">
        <is>
          <t>Dar de alta en SAP</t>
        </is>
      </c>
      <c r="AA400" s="39" t="inlineStr">
        <is>
          <t>352; 353</t>
        </is>
      </c>
      <c r="AB400" s="39" t="inlineStr">
        <is>
          <t>bigoteras; CANULAS DE MAYO N°2</t>
        </is>
      </c>
      <c r="AC400" s="39" t="inlineStr">
        <is>
          <t>Homologación por código Avain (master D-161); Homologación por código Avain (master K-228)</t>
        </is>
      </c>
      <c r="AD400" s="39" t="inlineStr">
        <is>
          <t>No</t>
        </is>
      </c>
      <c r="AE400" s="39" t="n"/>
      <c r="AF400" s="39" t="inlineStr">
        <is>
          <t>Sí</t>
        </is>
      </c>
      <c r="AG400" s="39" t="inlineStr">
        <is>
          <t>D-161; K-228</t>
        </is>
      </c>
      <c r="AH400" s="51" t="n"/>
      <c r="AI400" s="51" t="n"/>
      <c r="AJ400" s="51" t="n"/>
      <c r="AK400" s="52" t="n">
        <v>663.035</v>
      </c>
      <c r="AL400" s="52" t="n"/>
      <c r="AM400" s="52" t="n"/>
      <c r="AN400" s="39" t="n"/>
      <c r="AO400" s="39" t="inlineStr">
        <is>
          <t>La cantidad física del material se imputó en la fila 361 (primera fila del material). Varias denominaciones del inventario físico corresponden a este material SAP (352 bigoteras; 353 CANULAS DE MAYO N°2). Se sumaron las cantidades físicas. La homologación no confirma la equivalencia (confianza base Sin coincidencia / confianza SAP Alta). Se imputó al código SAP del master con nivel Baja para no perder el recuento; requiere validación. Homologación: confianza base Sin coincidencia + confianza SAP Alta → Baja. La denominación del inventario («CANULAS DE MAYO N°2») difiere de la que registra el master para ese código («CANULASDEMAYON°2»). Nivel degradado a Baja hasta validar la equivalencia. Homologación: confianza base Media + confianza SAP Alta → Baja. La nomenclatura del material imputado no respalda por sí sola la equivalencia (similitud 0.04); el vínculo proviene sólo de la homologación. Nivel degradado a Baja. El material ocupa 2 filas en la hoja 1060 NQN (lote/almacén). La cantidad SAP y la física de esta vista son el total del material.</t>
        </is>
      </c>
    </row>
    <row r="401">
      <c r="A401" s="5" t="inlineStr">
        <is>
          <t>2000052</t>
        </is>
      </c>
      <c r="B401" s="5" t="inlineStr">
        <is>
          <t>DESCARTADOR GRANDE MODELO E4</t>
        </is>
      </c>
      <c r="C401" s="5" t="n"/>
      <c r="D401" s="5" t="inlineStr">
        <is>
          <t>033</t>
        </is>
      </c>
      <c r="E401" s="5" t="inlineStr">
        <is>
          <t>ZDES</t>
        </is>
      </c>
      <c r="F401" s="5" t="inlineStr">
        <is>
          <t>1060</t>
        </is>
      </c>
      <c r="G401" s="5" t="inlineStr">
        <is>
          <t>6021</t>
        </is>
      </c>
      <c r="H401" s="5" t="inlineStr">
        <is>
          <t>C/U</t>
        </is>
      </c>
      <c r="I401" s="6" t="n">
        <v>219</v>
      </c>
      <c r="J401" s="6" t="n">
        <v>0</v>
      </c>
      <c r="K401" s="5" t="inlineStr">
        <is>
          <t>ARS</t>
        </is>
      </c>
      <c r="L401" s="48" t="n">
        <v>0</v>
      </c>
      <c r="M401" s="48" t="n">
        <v>597289.73</v>
      </c>
      <c r="O401" s="11">
        <f>M401/SUM($M$2:$M$2023)</f>
        <v/>
      </c>
      <c r="P401" s="49">
        <f>IFERROR(M401/I401,0)</f>
        <v/>
      </c>
      <c r="Q401" s="50" t="n"/>
      <c r="R401" s="8">
        <f>I401-Q401</f>
        <v/>
      </c>
      <c r="S401" s="49">
        <f>$AK401*R401</f>
        <v/>
      </c>
      <c r="U401" s="39" t="inlineStr">
        <is>
          <t>Stock SAP</t>
        </is>
      </c>
      <c r="V401" s="39" t="inlineStr">
        <is>
          <t>Descartables</t>
        </is>
      </c>
      <c r="W401" s="39" t="inlineStr">
        <is>
          <t>Dentro del alcance</t>
        </is>
      </c>
      <c r="X401" s="39" t="n"/>
      <c r="Y401" s="39" t="inlineStr">
        <is>
          <t>Sin recuento físico en el inventario de Avain</t>
        </is>
      </c>
      <c r="Z401" s="40" t="inlineStr">
        <is>
          <t>Sin recuento físico</t>
        </is>
      </c>
      <c r="AA401" s="39" t="n"/>
      <c r="AB401" s="39" t="n"/>
      <c r="AC401" s="39" t="n"/>
      <c r="AD401" s="39" t="n"/>
      <c r="AE401" s="39" t="n"/>
      <c r="AF401" s="39" t="n"/>
      <c r="AG401" s="39" t="n"/>
      <c r="AH401" s="51" t="n">
        <v>319</v>
      </c>
      <c r="AI401" s="51">
        <f>Q401</f>
        <v/>
      </c>
      <c r="AJ401" s="51">
        <f>$AH401-$AI401</f>
        <v/>
      </c>
      <c r="AK401" s="52" t="n">
        <v>2727.350376175549</v>
      </c>
      <c r="AL401" s="52">
        <f>$AJ401*$AK401</f>
        <v/>
      </c>
      <c r="AM401" s="52">
        <f>$AI401*$AK401</f>
        <v/>
      </c>
      <c r="AN401" s="39" t="n"/>
      <c r="AO401" s="39" t="inlineStr">
        <is>
          <t>El material ocupa 3 filas en la hoja 1060 NQN (lote/almacén). La cantidad SAP y la física de esta vista son el total del material.</t>
        </is>
      </c>
    </row>
    <row r="402">
      <c r="A402" s="5" t="inlineStr">
        <is>
          <t>2000033</t>
        </is>
      </c>
      <c r="B402" s="5" t="inlineStr">
        <is>
          <t>STERI STRIP 3M REF 1547</t>
        </is>
      </c>
      <c r="C402" s="5" t="n"/>
      <c r="D402" s="5" t="inlineStr">
        <is>
          <t>033</t>
        </is>
      </c>
      <c r="E402" s="5" t="inlineStr">
        <is>
          <t>ZDES</t>
        </is>
      </c>
      <c r="F402" s="5" t="inlineStr">
        <is>
          <t>1060</t>
        </is>
      </c>
      <c r="G402" s="5" t="inlineStr">
        <is>
          <t>6022</t>
        </is>
      </c>
      <c r="H402" s="5" t="inlineStr">
        <is>
          <t>C/U</t>
        </is>
      </c>
      <c r="I402" s="6" t="n">
        <v>216</v>
      </c>
      <c r="J402" s="6" t="n">
        <v>0</v>
      </c>
      <c r="K402" s="5" t="inlineStr">
        <is>
          <t>ARS</t>
        </is>
      </c>
      <c r="L402" s="48" t="n">
        <v>0</v>
      </c>
      <c r="M402" s="48" t="n">
        <v>24995.55</v>
      </c>
      <c r="O402" s="11">
        <f>M402/SUM($M$2:$M$2023)</f>
        <v/>
      </c>
      <c r="P402" s="49">
        <f>IFERROR(M402/I402,0)</f>
        <v/>
      </c>
      <c r="Q402" s="50" t="n">
        <v>0</v>
      </c>
      <c r="R402" s="8">
        <f>I402-Q402</f>
        <v/>
      </c>
      <c r="S402" s="49">
        <f>$AK402*R402</f>
        <v/>
      </c>
      <c r="U402" s="39" t="inlineStr">
        <is>
          <t>Stock SAP</t>
        </is>
      </c>
      <c r="V402" s="39" t="inlineStr">
        <is>
          <t>Descartables</t>
        </is>
      </c>
      <c r="W402" s="39" t="inlineStr">
        <is>
          <t>Dentro del alcance</t>
        </is>
      </c>
      <c r="X402" s="38" t="inlineStr">
        <is>
          <t>Baja</t>
        </is>
      </c>
      <c r="Y402" s="39" t="inlineStr">
        <is>
          <t>Homologado – confianza Baja – pendiente de validación</t>
        </is>
      </c>
      <c r="Z402" s="38" t="inlineStr">
        <is>
          <t>Dar de baja en SAP</t>
        </is>
      </c>
      <c r="AA402" s="39" t="inlineStr">
        <is>
          <t>536</t>
        </is>
      </c>
      <c r="AB402" s="39" t="inlineStr">
        <is>
          <t>SUT.CUTANEA</t>
        </is>
      </c>
      <c r="AC402" s="39" t="inlineStr">
        <is>
          <t>Homologación por código Avain (master D-147)</t>
        </is>
      </c>
      <c r="AD402" s="39" t="inlineStr">
        <is>
          <t>No</t>
        </is>
      </c>
      <c r="AE402" s="39" t="n"/>
      <c r="AF402" s="39" t="inlineStr">
        <is>
          <t>Sí</t>
        </is>
      </c>
      <c r="AG402" s="39" t="inlineStr">
        <is>
          <t>D-147</t>
        </is>
      </c>
      <c r="AH402" s="51" t="n">
        <v>216</v>
      </c>
      <c r="AI402" s="51">
        <f>Q402</f>
        <v/>
      </c>
      <c r="AJ402" s="51">
        <f>$AH402-$AI402</f>
        <v/>
      </c>
      <c r="AK402" s="52" t="n">
        <v>115.7201388888889</v>
      </c>
      <c r="AL402" s="52">
        <f>$AJ402*$AK402</f>
        <v/>
      </c>
      <c r="AM402" s="52">
        <f>$AI402*$AK402</f>
        <v/>
      </c>
      <c r="AN402" s="39" t="n"/>
      <c r="AO402" s="39" t="inlineStr">
        <is>
          <t>La homologación no confirma la equivalencia (confianza base Sin coincidencia / confianza SAP Alta). Se imputó al código SAP del master con nivel Baja para no perder el recuento; requiere validación. Homologación: confianza base Sin coincidencia + confianza SAP Alta → Baja. La nomenclatura del material imputado no respalda por sí sola la equivalencia (similitud 0.07); el vínculo proviene sólo de la homologación. Nivel degradado a Baja. El material ocupa 2 filas en la hoja 1060 NQN (lote/almacén). La cantidad SAP y la física de esta vista son el total del material.</t>
        </is>
      </c>
    </row>
    <row r="403">
      <c r="A403" s="5" t="inlineStr">
        <is>
          <t>2001234</t>
        </is>
      </c>
      <c r="B403" s="5" t="inlineStr">
        <is>
          <t>REGULADOR DE FLUJO</t>
        </is>
      </c>
      <c r="C403" s="5" t="n"/>
      <c r="D403" s="5" t="inlineStr">
        <is>
          <t>033</t>
        </is>
      </c>
      <c r="E403" s="5" t="inlineStr">
        <is>
          <t>ZDES</t>
        </is>
      </c>
      <c r="F403" s="5" t="inlineStr">
        <is>
          <t>1060</t>
        </is>
      </c>
      <c r="G403" s="5" t="inlineStr">
        <is>
          <t>6022</t>
        </is>
      </c>
      <c r="H403" s="5" t="inlineStr">
        <is>
          <t>C/U</t>
        </is>
      </c>
      <c r="I403" s="6" t="n">
        <v>216</v>
      </c>
      <c r="J403" s="6" t="n">
        <v>0</v>
      </c>
      <c r="K403" s="5" t="inlineStr">
        <is>
          <t>ARS</t>
        </is>
      </c>
      <c r="L403" s="48" t="n">
        <v>0</v>
      </c>
      <c r="M403" s="48" t="n">
        <v>495359.45</v>
      </c>
      <c r="O403" s="11">
        <f>M403/SUM($M$2:$M$2023)</f>
        <v/>
      </c>
      <c r="P403" s="49">
        <f>IFERROR(M403/I403,0)</f>
        <v/>
      </c>
      <c r="Q403" s="50" t="n"/>
      <c r="R403" s="8">
        <f>I403-Q403</f>
        <v/>
      </c>
      <c r="S403" s="49">
        <f>$AK403*R403</f>
        <v/>
      </c>
      <c r="U403" s="39" t="inlineStr">
        <is>
          <t>Stock SAP</t>
        </is>
      </c>
      <c r="V403" s="39" t="inlineStr">
        <is>
          <t>Descartables</t>
        </is>
      </c>
      <c r="W403" s="39" t="inlineStr">
        <is>
          <t>Dentro del alcance</t>
        </is>
      </c>
      <c r="X403" s="37" t="inlineStr">
        <is>
          <t>Alta</t>
        </is>
      </c>
      <c r="Y403" s="39" t="inlineStr">
        <is>
          <t>Homologado – confianza Alta</t>
        </is>
      </c>
      <c r="Z403" s="38" t="inlineStr">
        <is>
          <t>Dar de baja en SAP</t>
        </is>
      </c>
      <c r="AA403" s="39" t="inlineStr">
        <is>
          <t>348</t>
        </is>
      </c>
      <c r="AB403" s="39" t="inlineStr">
        <is>
          <t>regulador de flujo</t>
        </is>
      </c>
      <c r="AC403" s="39" t="inlineStr">
        <is>
          <t>Cruce por nomenclatura SAP</t>
        </is>
      </c>
      <c r="AD403" s="39" t="inlineStr">
        <is>
          <t>No</t>
        </is>
      </c>
      <c r="AE403" s="39" t="n"/>
      <c r="AF403" s="39" t="inlineStr">
        <is>
          <t>No</t>
        </is>
      </c>
      <c r="AG403" s="39" t="n"/>
      <c r="AH403" s="51" t="n"/>
      <c r="AI403" s="51" t="n"/>
      <c r="AJ403" s="51" t="n"/>
      <c r="AK403" s="52" t="n">
        <v>2293.33078125</v>
      </c>
      <c r="AL403" s="52" t="n"/>
      <c r="AM403" s="52" t="n"/>
      <c r="AN403" s="39" t="n"/>
      <c r="AO403" s="39" t="inlineStr">
        <is>
          <t>La cantidad física del material se imputó en la fila 252 (primera fila del material). Cruce por nomenclatura: similitud 1.00. El material ocupa 2 filas en la hoja 1060 NQN (lote/almacén). La cantidad SAP y la física de esta vista son el total del material.</t>
        </is>
      </c>
    </row>
    <row r="404">
      <c r="A404" s="5" t="inlineStr">
        <is>
          <t>1000066</t>
        </is>
      </c>
      <c r="B404" s="5" t="inlineStr">
        <is>
          <t>ENALAPRIL MALEATO 10MG COMPRIMIDO</t>
        </is>
      </c>
      <c r="C404" s="5" t="inlineStr">
        <is>
          <t>120954</t>
        </is>
      </c>
      <c r="D404" s="5" t="inlineStr">
        <is>
          <t>033</t>
        </is>
      </c>
      <c r="E404" s="5" t="inlineStr">
        <is>
          <t>ZMED</t>
        </is>
      </c>
      <c r="F404" s="5" t="inlineStr">
        <is>
          <t>1060</t>
        </is>
      </c>
      <c r="G404" s="5" t="inlineStr">
        <is>
          <t>6021</t>
        </is>
      </c>
      <c r="H404" s="5" t="inlineStr">
        <is>
          <t>C/U</t>
        </is>
      </c>
      <c r="I404" s="6" t="n">
        <v>210</v>
      </c>
      <c r="J404" s="6" t="n">
        <v>0</v>
      </c>
      <c r="K404" s="5" t="inlineStr">
        <is>
          <t>ARS</t>
        </is>
      </c>
      <c r="L404" s="48" t="n">
        <v>0</v>
      </c>
      <c r="M404" s="48" t="n">
        <v>3419.44</v>
      </c>
      <c r="O404" s="11">
        <f>M404/SUM($M$2:$M$2023)</f>
        <v/>
      </c>
      <c r="P404" s="49">
        <f>IFERROR(M404/I404,0)</f>
        <v/>
      </c>
      <c r="Q404" s="50" t="n"/>
      <c r="R404" s="8">
        <f>I404-Q404</f>
        <v/>
      </c>
      <c r="S404" s="49">
        <f>$AK404*R404</f>
        <v/>
      </c>
      <c r="U404" s="39" t="inlineStr">
        <is>
          <t>Stock SAP</t>
        </is>
      </c>
      <c r="V404" s="39" t="inlineStr">
        <is>
          <t>Medicamentos</t>
        </is>
      </c>
      <c r="W404" s="39" t="inlineStr">
        <is>
          <t>Dentro del alcance</t>
        </is>
      </c>
      <c r="X404" s="42" t="inlineStr">
        <is>
          <t>Media</t>
        </is>
      </c>
      <c r="Y404" s="39" t="inlineStr">
        <is>
          <t>Homologado – confianza Media – pendiente de validación</t>
        </is>
      </c>
      <c r="Z404" s="38" t="inlineStr">
        <is>
          <t>Dar de baja en SAP</t>
        </is>
      </c>
      <c r="AA404" s="39" t="inlineStr">
        <is>
          <t>101</t>
        </is>
      </c>
      <c r="AB404" s="39" t="inlineStr">
        <is>
          <t>ENALAPRIL COMP</t>
        </is>
      </c>
      <c r="AC404" s="39" t="inlineStr">
        <is>
          <t>Cruce por nomenclatura SAP</t>
        </is>
      </c>
      <c r="AD404" s="39" t="inlineStr">
        <is>
          <t>Sí</t>
        </is>
      </c>
      <c r="AE404" s="39" t="inlineStr">
        <is>
          <t>1000066, 1000343</t>
        </is>
      </c>
      <c r="AF404" s="39" t="inlineStr">
        <is>
          <t>Sí</t>
        </is>
      </c>
      <c r="AG404" s="39" t="inlineStr">
        <is>
          <t>M04-003</t>
        </is>
      </c>
      <c r="AH404" s="51" t="n"/>
      <c r="AI404" s="51" t="n"/>
      <c r="AJ404" s="51" t="n"/>
      <c r="AK404" s="52" t="n">
        <v>16.2830661345496</v>
      </c>
      <c r="AL404" s="52" t="n"/>
      <c r="AM404" s="52" t="n"/>
      <c r="AN404" s="39" t="n"/>
      <c r="AO404" s="39" t="inlineStr">
        <is>
          <t>La cantidad física del material se imputó en la fila 28 (primera fila del material). Homologado al master M04-003, pero sus códigos SAP (1005140) no figuran en el stock SAP de este centro. Cruce por nomenclatura: una nomenclatura no informa dosis; similitud 0.78. El cruce SAP–Avain identificó 2 códigos SAP como posibles equivalentes del mismo ítem de Avain (1000066, 1000343). Se imputó al primero (lógica BUSCARV); requiere validación posterior. El material ocupa 17 filas en la hoja 1060 NQN (lote/almacén). La cantidad SAP y la física de esta vista son el total del material.</t>
        </is>
      </c>
    </row>
    <row r="405">
      <c r="A405" s="5" t="inlineStr">
        <is>
          <t>1000125</t>
        </is>
      </c>
      <c r="B405" s="5" t="inlineStr">
        <is>
          <t>DICLOFENAC 75 MG COMPRIMIDOS</t>
        </is>
      </c>
      <c r="C405" s="5" t="inlineStr">
        <is>
          <t>39893</t>
        </is>
      </c>
      <c r="D405" s="5" t="inlineStr">
        <is>
          <t>033</t>
        </is>
      </c>
      <c r="E405" s="5" t="inlineStr">
        <is>
          <t>ZMED</t>
        </is>
      </c>
      <c r="F405" s="5" t="inlineStr">
        <is>
          <t>1060</t>
        </is>
      </c>
      <c r="G405" s="5" t="inlineStr">
        <is>
          <t>6021</t>
        </is>
      </c>
      <c r="H405" s="5" t="inlineStr">
        <is>
          <t>C/U</t>
        </is>
      </c>
      <c r="I405" s="6" t="n">
        <v>210</v>
      </c>
      <c r="J405" s="6" t="n">
        <v>0</v>
      </c>
      <c r="K405" s="5" t="inlineStr">
        <is>
          <t>ARS</t>
        </is>
      </c>
      <c r="L405" s="48" t="n">
        <v>0</v>
      </c>
      <c r="M405" s="48" t="n">
        <v>12391.64</v>
      </c>
      <c r="O405" s="11">
        <f>M405/SUM($M$2:$M$2023)</f>
        <v/>
      </c>
      <c r="P405" s="49">
        <f>IFERROR(M405/I405,0)</f>
        <v/>
      </c>
      <c r="Q405" s="50" t="n"/>
      <c r="R405" s="8">
        <f>I405-Q405</f>
        <v/>
      </c>
      <c r="S405" s="49">
        <f>$AK405*R405</f>
        <v/>
      </c>
      <c r="U405" s="39" t="inlineStr">
        <is>
          <t>Stock SAP</t>
        </is>
      </c>
      <c r="V405" s="39" t="inlineStr">
        <is>
          <t>Medicamentos</t>
        </is>
      </c>
      <c r="W405" s="39" t="inlineStr">
        <is>
          <t>Dentro del alcance</t>
        </is>
      </c>
      <c r="X405" s="37" t="inlineStr">
        <is>
          <t>Alta</t>
        </is>
      </c>
      <c r="Y405" s="39" t="inlineStr">
        <is>
          <t>Homologado – confianza Alta</t>
        </is>
      </c>
      <c r="Z405" s="38" t="inlineStr">
        <is>
          <t>Dar de baja en SAP</t>
        </is>
      </c>
      <c r="AA405" s="39" t="inlineStr">
        <is>
          <t>83</t>
        </is>
      </c>
      <c r="AB405" s="39" t="inlineStr">
        <is>
          <t>DICLOFENAC 75 COMP</t>
        </is>
      </c>
      <c r="AC405" s="39" t="inlineStr">
        <is>
          <t>Homologación por código Avain (master M01-002)</t>
        </is>
      </c>
      <c r="AD405" s="39" t="inlineStr">
        <is>
          <t>No</t>
        </is>
      </c>
      <c r="AE405" s="39" t="n"/>
      <c r="AF405" s="39" t="inlineStr">
        <is>
          <t>Sí</t>
        </is>
      </c>
      <c r="AG405" s="39" t="inlineStr">
        <is>
          <t>M01-002</t>
        </is>
      </c>
      <c r="AH405" s="51" t="n"/>
      <c r="AI405" s="51" t="n"/>
      <c r="AJ405" s="51" t="n"/>
      <c r="AK405" s="52" t="n">
        <v>59.00779899954525</v>
      </c>
      <c r="AL405" s="52" t="n"/>
      <c r="AM405" s="52" t="n"/>
      <c r="AN405" s="41" t="inlineStr">
        <is>
          <t>Valorización a validar: relación de cantidades 1,222 a 1 entre SAP y el recuento físico. Sugiere distinta unidad de medida (SAP por caja o envase y el recuento por unidad). La diferencia económica de esta fila no debe tomarse como definitiva.</t>
        </is>
      </c>
      <c r="AO405" s="39" t="inlineStr">
        <is>
          <t>La cantidad física del material se imputó en la fila 56 (primera fila del material). Homologación: confianza base Alta + confianza SAP Alta → Alta. El material ocupa 16 filas en la hoja 1060 NQN (lote/almacén). La cantidad SAP y la física de esta vista son el total del material.</t>
        </is>
      </c>
    </row>
    <row r="406">
      <c r="A406" s="5" t="inlineStr">
        <is>
          <t>1000368</t>
        </is>
      </c>
      <c r="B406" s="5" t="inlineStr">
        <is>
          <t>UVASAL SOBRES X30</t>
        </is>
      </c>
      <c r="C406" s="5" t="inlineStr">
        <is>
          <t>10712</t>
        </is>
      </c>
      <c r="D406" s="5" t="inlineStr">
        <is>
          <t>033</t>
        </is>
      </c>
      <c r="E406" s="5" t="inlineStr">
        <is>
          <t>ZMED</t>
        </is>
      </c>
      <c r="F406" s="5" t="inlineStr">
        <is>
          <t>1060</t>
        </is>
      </c>
      <c r="G406" s="5" t="inlineStr">
        <is>
          <t>6021</t>
        </is>
      </c>
      <c r="H406" s="5" t="inlineStr">
        <is>
          <t>C/U</t>
        </is>
      </c>
      <c r="I406" s="6" t="n">
        <v>210</v>
      </c>
      <c r="J406" s="6" t="n">
        <v>0</v>
      </c>
      <c r="K406" s="5" t="inlineStr">
        <is>
          <t>ARS</t>
        </is>
      </c>
      <c r="L406" s="48" t="n">
        <v>0</v>
      </c>
      <c r="M406" s="48" t="n">
        <v>57321.69</v>
      </c>
      <c r="O406" s="11">
        <f>M406/SUM($M$2:$M$2023)</f>
        <v/>
      </c>
      <c r="P406" s="49">
        <f>IFERROR(M406/I406,0)</f>
        <v/>
      </c>
      <c r="Q406" s="50" t="n"/>
      <c r="R406" s="8">
        <f>I406-Q406</f>
        <v/>
      </c>
      <c r="S406" s="49">
        <f>$AK406*R406</f>
        <v/>
      </c>
      <c r="U406" s="39" t="inlineStr">
        <is>
          <t>Stock SAP</t>
        </is>
      </c>
      <c r="V406" s="39" t="inlineStr">
        <is>
          <t>Medicamentos</t>
        </is>
      </c>
      <c r="W406" s="39" t="inlineStr">
        <is>
          <t>Dentro del alcance</t>
        </is>
      </c>
      <c r="X406" s="39" t="n"/>
      <c r="Y406" s="39" t="inlineStr">
        <is>
          <t>Sin recuento físico en el inventario de Avain</t>
        </is>
      </c>
      <c r="Z406" s="40" t="inlineStr">
        <is>
          <t>Sin recuento físico</t>
        </is>
      </c>
      <c r="AA406" s="39" t="n"/>
      <c r="AB406" s="39" t="n"/>
      <c r="AC406" s="39" t="n"/>
      <c r="AD406" s="39" t="n"/>
      <c r="AE406" s="39" t="n"/>
      <c r="AF406" s="39" t="n"/>
      <c r="AG406" s="39" t="n"/>
      <c r="AH406" s="51" t="n"/>
      <c r="AI406" s="51" t="n"/>
      <c r="AJ406" s="51" t="n"/>
      <c r="AK406" s="52" t="n">
        <v>272.9604068307383</v>
      </c>
      <c r="AL406" s="52" t="n"/>
      <c r="AM406" s="52" t="n"/>
      <c r="AN406" s="39" t="n"/>
      <c r="AO406" s="39" t="inlineStr">
        <is>
          <t>El material ocupa 12 filas en la hoja 1060 NQN (lote/almacén). La cantidad SAP y la física de esta vista son el total del material.</t>
        </is>
      </c>
    </row>
    <row r="407">
      <c r="A407" s="5" t="inlineStr">
        <is>
          <t>1000651</t>
        </is>
      </c>
      <c r="B407" s="5" t="inlineStr">
        <is>
          <t>HIDROCLOROTIAZIDA COMP</t>
        </is>
      </c>
      <c r="C407" s="5" t="inlineStr">
        <is>
          <t>1</t>
        </is>
      </c>
      <c r="D407" s="5" t="inlineStr">
        <is>
          <t>033</t>
        </is>
      </c>
      <c r="E407" s="5" t="inlineStr">
        <is>
          <t>ZMED</t>
        </is>
      </c>
      <c r="F407" s="5" t="inlineStr">
        <is>
          <t>1060</t>
        </is>
      </c>
      <c r="G407" s="5" t="inlineStr">
        <is>
          <t>6021</t>
        </is>
      </c>
      <c r="H407" s="5" t="inlineStr">
        <is>
          <t>C/U</t>
        </is>
      </c>
      <c r="I407" s="6" t="n">
        <v>210</v>
      </c>
      <c r="J407" s="6" t="n">
        <v>0</v>
      </c>
      <c r="K407" s="5" t="inlineStr">
        <is>
          <t>ARS</t>
        </is>
      </c>
      <c r="L407" s="48" t="n">
        <v>0</v>
      </c>
      <c r="M407" s="48" t="n">
        <v>7251.3</v>
      </c>
      <c r="O407" s="11">
        <f>M407/SUM($M$2:$M$2023)</f>
        <v/>
      </c>
      <c r="P407" s="49">
        <f>IFERROR(M407/I407,0)</f>
        <v/>
      </c>
      <c r="Q407" s="50" t="n"/>
      <c r="R407" s="8">
        <f>I407-Q407</f>
        <v/>
      </c>
      <c r="S407" s="49">
        <f>$AK407*R407</f>
        <v/>
      </c>
      <c r="U407" s="39" t="inlineStr">
        <is>
          <t>Stock SAP</t>
        </is>
      </c>
      <c r="V407" s="39" t="inlineStr">
        <is>
          <t>Medicamentos</t>
        </is>
      </c>
      <c r="W407" s="39" t="inlineStr">
        <is>
          <t>Dentro del alcance</t>
        </is>
      </c>
      <c r="X407" s="39" t="n"/>
      <c r="Y407" s="39" t="inlineStr">
        <is>
          <t>Sin recuento físico en el inventario de Avain</t>
        </is>
      </c>
      <c r="Z407" s="40" t="inlineStr">
        <is>
          <t>Sin recuento físico</t>
        </is>
      </c>
      <c r="AA407" s="39" t="n"/>
      <c r="AB407" s="39" t="n"/>
      <c r="AC407" s="39" t="n"/>
      <c r="AD407" s="39" t="n"/>
      <c r="AE407" s="39" t="n"/>
      <c r="AF407" s="39" t="n"/>
      <c r="AG407" s="39" t="n"/>
      <c r="AH407" s="51" t="n">
        <v>210</v>
      </c>
      <c r="AI407" s="51">
        <f>Q407</f>
        <v/>
      </c>
      <c r="AJ407" s="51">
        <f>$AH407-$AI407</f>
        <v/>
      </c>
      <c r="AK407" s="52" t="n">
        <v>34.53</v>
      </c>
      <c r="AL407" s="52">
        <f>$AJ407*$AK407</f>
        <v/>
      </c>
      <c r="AM407" s="52">
        <f>$AI407*$AK407</f>
        <v/>
      </c>
      <c r="AN407" s="39" t="n"/>
      <c r="AO407" s="39" t="n"/>
    </row>
    <row r="408">
      <c r="A408" s="5" t="inlineStr">
        <is>
          <t>2000330</t>
        </is>
      </c>
      <c r="B408" s="5" t="inlineStr">
        <is>
          <t>SONDA FOLEY 2 VIAS Nº 18 100% SILICONA</t>
        </is>
      </c>
      <c r="C408" s="5" t="n"/>
      <c r="D408" s="5" t="inlineStr">
        <is>
          <t>033</t>
        </is>
      </c>
      <c r="E408" s="5" t="inlineStr">
        <is>
          <t>ZDES</t>
        </is>
      </c>
      <c r="F408" s="5" t="inlineStr">
        <is>
          <t>1060</t>
        </is>
      </c>
      <c r="G408" s="5" t="inlineStr">
        <is>
          <t>6021</t>
        </is>
      </c>
      <c r="H408" s="5" t="inlineStr">
        <is>
          <t>C/U</t>
        </is>
      </c>
      <c r="I408" s="6" t="n">
        <v>210</v>
      </c>
      <c r="J408" s="6" t="n">
        <v>0</v>
      </c>
      <c r="K408" s="5" t="inlineStr">
        <is>
          <t>ARS</t>
        </is>
      </c>
      <c r="L408" s="48" t="n">
        <v>0</v>
      </c>
      <c r="M408" s="48" t="n">
        <v>156450</v>
      </c>
      <c r="O408" s="11">
        <f>M408/SUM($M$2:$M$2023)</f>
        <v/>
      </c>
      <c r="P408" s="49">
        <f>IFERROR(M408/I408,0)</f>
        <v/>
      </c>
      <c r="Q408" s="50" t="n"/>
      <c r="R408" s="8">
        <f>I408-Q408</f>
        <v/>
      </c>
      <c r="S408" s="49">
        <f>$AK408*R408</f>
        <v/>
      </c>
      <c r="U408" s="39" t="inlineStr">
        <is>
          <t>Stock SAP</t>
        </is>
      </c>
      <c r="V408" s="39" t="inlineStr">
        <is>
          <t>Descartables</t>
        </is>
      </c>
      <c r="W408" s="39" t="inlineStr">
        <is>
          <t>Dentro del alcance</t>
        </is>
      </c>
      <c r="X408" s="39" t="n"/>
      <c r="Y408" s="39" t="inlineStr">
        <is>
          <t>Sin recuento físico en el inventario de Avain</t>
        </is>
      </c>
      <c r="Z408" s="40" t="inlineStr">
        <is>
          <t>Sin recuento físico</t>
        </is>
      </c>
      <c r="AA408" s="39" t="n"/>
      <c r="AB408" s="39" t="n"/>
      <c r="AC408" s="39" t="n"/>
      <c r="AD408" s="39" t="n"/>
      <c r="AE408" s="39" t="n"/>
      <c r="AF408" s="39" t="n"/>
      <c r="AG408" s="39" t="n"/>
      <c r="AH408" s="51" t="n">
        <v>210</v>
      </c>
      <c r="AI408" s="51">
        <f>Q408</f>
        <v/>
      </c>
      <c r="AJ408" s="51">
        <f>$AH408-$AI408</f>
        <v/>
      </c>
      <c r="AK408" s="52" t="n">
        <v>745</v>
      </c>
      <c r="AL408" s="52">
        <f>$AJ408*$AK408</f>
        <v/>
      </c>
      <c r="AM408" s="52">
        <f>$AI408*$AK408</f>
        <v/>
      </c>
      <c r="AN408" s="39" t="n"/>
      <c r="AO408" s="39" t="n"/>
    </row>
    <row r="409">
      <c r="A409" s="5" t="inlineStr">
        <is>
          <t>1000105</t>
        </is>
      </c>
      <c r="B409" s="5" t="inlineStr">
        <is>
          <t>METOCLOPRAMIDA 10MG/2ML AMPOLLA</t>
        </is>
      </c>
      <c r="C409" s="5" t="inlineStr">
        <is>
          <t>1</t>
        </is>
      </c>
      <c r="D409" s="5" t="inlineStr">
        <is>
          <t>033</t>
        </is>
      </c>
      <c r="E409" s="5" t="inlineStr">
        <is>
          <t>ZMED</t>
        </is>
      </c>
      <c r="F409" s="5" t="inlineStr">
        <is>
          <t>1060</t>
        </is>
      </c>
      <c r="G409" s="5" t="inlineStr">
        <is>
          <t>6021</t>
        </is>
      </c>
      <c r="H409" s="5" t="inlineStr">
        <is>
          <t>C/U</t>
        </is>
      </c>
      <c r="I409" s="6" t="n">
        <v>205</v>
      </c>
      <c r="J409" s="6" t="n">
        <v>0</v>
      </c>
      <c r="K409" s="5" t="inlineStr">
        <is>
          <t>ARS</t>
        </is>
      </c>
      <c r="L409" s="48" t="n">
        <v>0</v>
      </c>
      <c r="M409" s="48" t="n">
        <v>53325.13</v>
      </c>
      <c r="O409" s="11">
        <f>M409/SUM($M$2:$M$2023)</f>
        <v/>
      </c>
      <c r="P409" s="49">
        <f>IFERROR(M409/I409,0)</f>
        <v/>
      </c>
      <c r="Q409" s="50" t="n"/>
      <c r="R409" s="8">
        <f>I409-Q409</f>
        <v/>
      </c>
      <c r="S409" s="49">
        <f>$AK409*R409</f>
        <v/>
      </c>
      <c r="U409" s="39" t="inlineStr">
        <is>
          <t>Stock SAP</t>
        </is>
      </c>
      <c r="V409" s="39" t="inlineStr">
        <is>
          <t>Medicamentos</t>
        </is>
      </c>
      <c r="W409" s="39" t="inlineStr">
        <is>
          <t>Dentro del alcance</t>
        </is>
      </c>
      <c r="X409" s="42" t="inlineStr">
        <is>
          <t>Media</t>
        </is>
      </c>
      <c r="Y409" s="39" t="inlineStr">
        <is>
          <t>Homologado – confianza Media – pendiente de validación</t>
        </is>
      </c>
      <c r="Z409" s="38" t="inlineStr">
        <is>
          <t>Dar de baja en SAP</t>
        </is>
      </c>
      <c r="AA409" s="39" t="inlineStr">
        <is>
          <t>160</t>
        </is>
      </c>
      <c r="AB409" s="39" t="inlineStr">
        <is>
          <t>METOCLOPRAMIDA AMP</t>
        </is>
      </c>
      <c r="AC409" s="39" t="inlineStr">
        <is>
          <t>Cruce por nomenclatura SAP</t>
        </is>
      </c>
      <c r="AD409" s="39" t="inlineStr">
        <is>
          <t>No</t>
        </is>
      </c>
      <c r="AE409" s="39" t="n"/>
      <c r="AF409" s="39" t="inlineStr">
        <is>
          <t>Sí</t>
        </is>
      </c>
      <c r="AG409" s="39" t="n"/>
      <c r="AH409" s="51" t="n"/>
      <c r="AI409" s="51" t="n"/>
      <c r="AJ409" s="51" t="n"/>
      <c r="AK409" s="52" t="n">
        <v>260.1225857142858</v>
      </c>
      <c r="AL409" s="52" t="n"/>
      <c r="AM409" s="52" t="n"/>
      <c r="AN409" s="39" t="n"/>
      <c r="AO409"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410">
      <c r="A410" s="5" t="inlineStr">
        <is>
          <t>1000295</t>
        </is>
      </c>
      <c r="B410" s="5" t="inlineStr">
        <is>
          <t>NORADRENALINA 1MG AMPOLLA DE 1 ML INYEC</t>
        </is>
      </c>
      <c r="C410" s="5" t="inlineStr">
        <is>
          <t>1</t>
        </is>
      </c>
      <c r="D410" s="5" t="inlineStr">
        <is>
          <t>033</t>
        </is>
      </c>
      <c r="E410" s="5" t="inlineStr">
        <is>
          <t>ZMED</t>
        </is>
      </c>
      <c r="F410" s="5" t="inlineStr">
        <is>
          <t>1060</t>
        </is>
      </c>
      <c r="G410" s="5" t="inlineStr">
        <is>
          <t>6021</t>
        </is>
      </c>
      <c r="H410" s="5" t="inlineStr">
        <is>
          <t>C/U</t>
        </is>
      </c>
      <c r="I410" s="6" t="n">
        <v>204</v>
      </c>
      <c r="J410" s="6" t="n">
        <v>0</v>
      </c>
      <c r="K410" s="5" t="inlineStr">
        <is>
          <t>ARS</t>
        </is>
      </c>
      <c r="L410" s="48" t="n">
        <v>0</v>
      </c>
      <c r="M410" s="48" t="n">
        <v>26814.88</v>
      </c>
      <c r="O410" s="11">
        <f>M410/SUM($M$2:$M$2023)</f>
        <v/>
      </c>
      <c r="P410" s="49">
        <f>IFERROR(M410/I410,0)</f>
        <v/>
      </c>
      <c r="Q410" s="50" t="n">
        <v>69</v>
      </c>
      <c r="R410" s="8">
        <f>I410-Q410</f>
        <v/>
      </c>
      <c r="S410" s="49">
        <f>$AK410*R410</f>
        <v/>
      </c>
      <c r="U410" s="39" t="inlineStr">
        <is>
          <t>Stock SAP</t>
        </is>
      </c>
      <c r="V410" s="39" t="inlineStr">
        <is>
          <t>Medicamentos</t>
        </is>
      </c>
      <c r="W410" s="39" t="inlineStr">
        <is>
          <t>Dentro del alcance</t>
        </is>
      </c>
      <c r="X410" s="42" t="inlineStr">
        <is>
          <t>Media</t>
        </is>
      </c>
      <c r="Y410" s="39" t="inlineStr">
        <is>
          <t>Homologado – confianza Media – pendiente de validación</t>
        </is>
      </c>
      <c r="Z410" s="38" t="inlineStr">
        <is>
          <t>Dar de baja en SAP</t>
        </is>
      </c>
      <c r="AA410" s="39" t="inlineStr">
        <is>
          <t>480</t>
        </is>
      </c>
      <c r="AB410" s="39" t="inlineStr">
        <is>
          <t>NORADRENALINA</t>
        </is>
      </c>
      <c r="AC410" s="39" t="inlineStr">
        <is>
          <t>Homologación por código Avain (master M03-008)</t>
        </is>
      </c>
      <c r="AD410" s="39" t="inlineStr">
        <is>
          <t>No</t>
        </is>
      </c>
      <c r="AE410" s="39" t="n"/>
      <c r="AF410" s="39" t="inlineStr">
        <is>
          <t>Sí</t>
        </is>
      </c>
      <c r="AG410" s="39" t="inlineStr">
        <is>
          <t>M03-008</t>
        </is>
      </c>
      <c r="AH410" s="51" t="n">
        <v>204</v>
      </c>
      <c r="AI410" s="51">
        <f>Q410</f>
        <v/>
      </c>
      <c r="AJ410" s="51">
        <f>$AH410-$AI410</f>
        <v/>
      </c>
      <c r="AK410" s="52" t="n">
        <v>131.4454901960784</v>
      </c>
      <c r="AL410" s="52">
        <f>$AJ410*$AK410</f>
        <v/>
      </c>
      <c r="AM410" s="52">
        <f>$AI410*$AK410</f>
        <v/>
      </c>
      <c r="AN410" s="39" t="n"/>
      <c r="AO410" s="39" t="inlineStr">
        <is>
          <t>Homologación: confianza base Alta + confianza SAP Media → Media.</t>
        </is>
      </c>
    </row>
    <row r="411">
      <c r="A411" s="5" t="inlineStr">
        <is>
          <t>1000001</t>
        </is>
      </c>
      <c r="B411" s="5" t="inlineStr">
        <is>
          <t>AGUA OXIGENADA 10 VOL. X 1000ML</t>
        </is>
      </c>
      <c r="C411" s="5" t="inlineStr">
        <is>
          <t>210423</t>
        </is>
      </c>
      <c r="D411" s="5" t="inlineStr">
        <is>
          <t>033</t>
        </is>
      </c>
      <c r="E411" s="5" t="inlineStr">
        <is>
          <t>ZMED</t>
        </is>
      </c>
      <c r="F411" s="5" t="inlineStr">
        <is>
          <t>1060</t>
        </is>
      </c>
      <c r="G411" s="5" t="inlineStr">
        <is>
          <t>6110</t>
        </is>
      </c>
      <c r="H411" s="5" t="inlineStr">
        <is>
          <t>C/U</t>
        </is>
      </c>
      <c r="I411" s="6" t="n">
        <v>200</v>
      </c>
      <c r="J411" s="6" t="n">
        <v>0</v>
      </c>
      <c r="K411" s="5" t="inlineStr">
        <is>
          <t>ARS</t>
        </is>
      </c>
      <c r="L411" s="48" t="n">
        <v>0</v>
      </c>
      <c r="M411" s="48" t="n">
        <v>113360.21</v>
      </c>
      <c r="O411" s="11">
        <f>M411/SUM($M$2:$M$2023)</f>
        <v/>
      </c>
      <c r="P411" s="49">
        <f>IFERROR(M411/I411,0)</f>
        <v/>
      </c>
      <c r="Q411" s="50" t="n">
        <v>20</v>
      </c>
      <c r="R411" s="8">
        <f>I411-Q411</f>
        <v/>
      </c>
      <c r="S411" s="49">
        <f>$AK411*R411</f>
        <v/>
      </c>
      <c r="U411" s="39" t="inlineStr">
        <is>
          <t>Stock SAP</t>
        </is>
      </c>
      <c r="V411" s="39" t="inlineStr">
        <is>
          <t>Medicamentos</t>
        </is>
      </c>
      <c r="W411" s="39" t="inlineStr">
        <is>
          <t>Dentro del alcance</t>
        </is>
      </c>
      <c r="X411" s="37" t="inlineStr">
        <is>
          <t>Alta</t>
        </is>
      </c>
      <c r="Y411" s="39" t="inlineStr">
        <is>
          <t>Homologado – confianza Alta</t>
        </is>
      </c>
      <c r="Z411" s="38" t="inlineStr">
        <is>
          <t>Dar de baja en SAP</t>
        </is>
      </c>
      <c r="AA411" s="39" t="inlineStr">
        <is>
          <t>395</t>
        </is>
      </c>
      <c r="AB411" s="39" t="inlineStr">
        <is>
          <t>AGUA OXIGENADA 1 LTS</t>
        </is>
      </c>
      <c r="AC411" s="39" t="inlineStr">
        <is>
          <t>Homologación por código Avain (master D-176)</t>
        </is>
      </c>
      <c r="AD411" s="39" t="inlineStr">
        <is>
          <t>No</t>
        </is>
      </c>
      <c r="AE411" s="39" t="n"/>
      <c r="AF411" s="39" t="inlineStr">
        <is>
          <t>Sí</t>
        </is>
      </c>
      <c r="AG411" s="39" t="inlineStr">
        <is>
          <t>D-176</t>
        </is>
      </c>
      <c r="AH411" s="51" t="n">
        <v>224</v>
      </c>
      <c r="AI411" s="51">
        <f>Q411</f>
        <v/>
      </c>
      <c r="AJ411" s="51">
        <f>$AH411-$AI411</f>
        <v/>
      </c>
      <c r="AK411" s="52" t="n">
        <v>566.8010267857143</v>
      </c>
      <c r="AL411" s="52">
        <f>$AJ411*$AK411</f>
        <v/>
      </c>
      <c r="AM411" s="52">
        <f>$AI411*$AK411</f>
        <v/>
      </c>
      <c r="AN411" s="39" t="n"/>
      <c r="AO411" s="39" t="inlineStr">
        <is>
          <t>Homologación: confianza base Alta + confianza SAP Alta → Alta. El material ocupa 2 filas en la hoja 1060 NQN (lote/almacén). La cantidad SAP y la física de esta vista son el total del material.</t>
        </is>
      </c>
    </row>
    <row r="412">
      <c r="A412" s="5" t="inlineStr">
        <is>
          <t>1000002</t>
        </is>
      </c>
      <c r="B412" s="5" t="inlineStr">
        <is>
          <t>ADRENALINA 1MG AMPOLLA DE 1 ML INYEC</t>
        </is>
      </c>
      <c r="C412" s="5" t="inlineStr">
        <is>
          <t>087-003</t>
        </is>
      </c>
      <c r="D412" s="5" t="inlineStr">
        <is>
          <t>033</t>
        </is>
      </c>
      <c r="E412" s="5" t="inlineStr">
        <is>
          <t>ZMED</t>
        </is>
      </c>
      <c r="F412" s="5" t="inlineStr">
        <is>
          <t>1060</t>
        </is>
      </c>
      <c r="G412" s="5" t="inlineStr">
        <is>
          <t>6021</t>
        </is>
      </c>
      <c r="H412" s="5" t="inlineStr">
        <is>
          <t>C/U</t>
        </is>
      </c>
      <c r="I412" s="6" t="n">
        <v>200</v>
      </c>
      <c r="J412" s="6" t="n">
        <v>0</v>
      </c>
      <c r="K412" s="5" t="inlineStr">
        <is>
          <t>ARS</t>
        </is>
      </c>
      <c r="L412" s="48" t="n">
        <v>0</v>
      </c>
      <c r="M412" s="48" t="n">
        <v>57471.19</v>
      </c>
      <c r="O412" s="11">
        <f>M412/SUM($M$2:$M$2023)</f>
        <v/>
      </c>
      <c r="P412" s="49">
        <f>IFERROR(M412/I412,0)</f>
        <v/>
      </c>
      <c r="Q412" s="50" t="n"/>
      <c r="R412" s="8">
        <f>I412-Q412</f>
        <v/>
      </c>
      <c r="S412" s="49">
        <f>$AK412*R412</f>
        <v/>
      </c>
      <c r="U412" s="39" t="inlineStr">
        <is>
          <t>Stock SAP</t>
        </is>
      </c>
      <c r="V412" s="39" t="inlineStr">
        <is>
          <t>Medicamentos</t>
        </is>
      </c>
      <c r="W412" s="39" t="inlineStr">
        <is>
          <t>Dentro del alcance</t>
        </is>
      </c>
      <c r="X412" s="38" t="inlineStr">
        <is>
          <t>Baja</t>
        </is>
      </c>
      <c r="Y412" s="39" t="inlineStr">
        <is>
          <t>Homologado – confianza Baja – pendiente de validación</t>
        </is>
      </c>
      <c r="Z412" s="38" t="inlineStr">
        <is>
          <t>Dar de baja en SAP</t>
        </is>
      </c>
      <c r="AA412" s="39" t="inlineStr">
        <is>
          <t>MED-006; 2</t>
        </is>
      </c>
      <c r="AB412" s="39" t="inlineStr">
        <is>
          <t>Adrenalina 1mg/mL; ADRENALINA INY</t>
        </is>
      </c>
      <c r="AC412" s="39" t="inlineStr">
        <is>
          <t>Cruce por nomenclatura SAP; Homologación por código Avain (master M03-001)</t>
        </is>
      </c>
      <c r="AD412" s="39" t="inlineStr">
        <is>
          <t>No</t>
        </is>
      </c>
      <c r="AE412" s="39" t="n"/>
      <c r="AF412" s="39" t="inlineStr">
        <is>
          <t>Sí</t>
        </is>
      </c>
      <c r="AG412" s="39" t="inlineStr">
        <is>
          <t>M03-001</t>
        </is>
      </c>
      <c r="AH412" s="51" t="n"/>
      <c r="AI412" s="51" t="n"/>
      <c r="AJ412" s="51" t="n"/>
      <c r="AK412" s="52" t="n">
        <v>287.3559699355764</v>
      </c>
      <c r="AL412" s="52" t="n"/>
      <c r="AM412" s="52" t="n"/>
      <c r="AN412" s="39" t="n"/>
      <c r="AO412"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413">
      <c r="A413" s="5" t="inlineStr">
        <is>
          <t>1000002</t>
        </is>
      </c>
      <c r="B413" s="5" t="inlineStr">
        <is>
          <t>ADRENALINA 1MG AMPOLLA DE 1 ML INYEC</t>
        </is>
      </c>
      <c r="C413" s="5" t="inlineStr">
        <is>
          <t>16039</t>
        </is>
      </c>
      <c r="D413" s="5" t="inlineStr">
        <is>
          <t>033</t>
        </is>
      </c>
      <c r="E413" s="5" t="inlineStr">
        <is>
          <t>ZMED</t>
        </is>
      </c>
      <c r="F413" s="5" t="inlineStr">
        <is>
          <t>1060</t>
        </is>
      </c>
      <c r="G413" s="5" t="inlineStr">
        <is>
          <t>6021</t>
        </is>
      </c>
      <c r="H413" s="5" t="inlineStr">
        <is>
          <t>C/U</t>
        </is>
      </c>
      <c r="I413" s="6" t="n">
        <v>200</v>
      </c>
      <c r="J413" s="6" t="n">
        <v>0</v>
      </c>
      <c r="K413" s="5" t="inlineStr">
        <is>
          <t>ARS</t>
        </is>
      </c>
      <c r="L413" s="48" t="n">
        <v>0</v>
      </c>
      <c r="M413" s="48" t="n">
        <v>57471.19</v>
      </c>
      <c r="O413" s="11">
        <f>M413/SUM($M$2:$M$2023)</f>
        <v/>
      </c>
      <c r="P413" s="49">
        <f>IFERROR(M413/I413,0)</f>
        <v/>
      </c>
      <c r="Q413" s="50" t="n"/>
      <c r="R413" s="8">
        <f>I413-Q413</f>
        <v/>
      </c>
      <c r="S413" s="49">
        <f>$AK413*R413</f>
        <v/>
      </c>
      <c r="U413" s="39" t="inlineStr">
        <is>
          <t>Stock SAP</t>
        </is>
      </c>
      <c r="V413" s="39" t="inlineStr">
        <is>
          <t>Medicamentos</t>
        </is>
      </c>
      <c r="W413" s="39" t="inlineStr">
        <is>
          <t>Dentro del alcance</t>
        </is>
      </c>
      <c r="X413" s="38" t="inlineStr">
        <is>
          <t>Baja</t>
        </is>
      </c>
      <c r="Y413" s="39" t="inlineStr">
        <is>
          <t>Homologado – confianza Baja – pendiente de validación</t>
        </is>
      </c>
      <c r="Z413" s="38" t="inlineStr">
        <is>
          <t>Dar de baja en SAP</t>
        </is>
      </c>
      <c r="AA413" s="39" t="inlineStr">
        <is>
          <t>MED-006; 2</t>
        </is>
      </c>
      <c r="AB413" s="39" t="inlineStr">
        <is>
          <t>Adrenalina 1mg/mL; ADRENALINA INY</t>
        </is>
      </c>
      <c r="AC413" s="39" t="inlineStr">
        <is>
          <t>Cruce por nomenclatura SAP; Homologación por código Avain (master M03-001)</t>
        </is>
      </c>
      <c r="AD413" s="39" t="inlineStr">
        <is>
          <t>No</t>
        </is>
      </c>
      <c r="AE413" s="39" t="n"/>
      <c r="AF413" s="39" t="inlineStr">
        <is>
          <t>Sí</t>
        </is>
      </c>
      <c r="AG413" s="39" t="inlineStr">
        <is>
          <t>M03-001</t>
        </is>
      </c>
      <c r="AH413" s="51" t="n"/>
      <c r="AI413" s="51" t="n"/>
      <c r="AJ413" s="51" t="n"/>
      <c r="AK413" s="52" t="n">
        <v>287.3559699355764</v>
      </c>
      <c r="AL413" s="52" t="n"/>
      <c r="AM413" s="52" t="n"/>
      <c r="AN413" s="39" t="n"/>
      <c r="AO413"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414">
      <c r="A414" s="5" t="inlineStr">
        <is>
          <t>1000002</t>
        </is>
      </c>
      <c r="B414" s="5" t="inlineStr">
        <is>
          <t>ADRENALINA 1MG AMPOLLA DE 1 ML INYEC</t>
        </is>
      </c>
      <c r="C414" s="5" t="inlineStr">
        <is>
          <t>60522</t>
        </is>
      </c>
      <c r="D414" s="5" t="inlineStr">
        <is>
          <t>033</t>
        </is>
      </c>
      <c r="E414" s="5" t="inlineStr">
        <is>
          <t>ZMED</t>
        </is>
      </c>
      <c r="F414" s="5" t="inlineStr">
        <is>
          <t>1060</t>
        </is>
      </c>
      <c r="G414" s="5" t="inlineStr">
        <is>
          <t>6021</t>
        </is>
      </c>
      <c r="H414" s="5" t="inlineStr">
        <is>
          <t>C/U</t>
        </is>
      </c>
      <c r="I414" s="6" t="n">
        <v>200</v>
      </c>
      <c r="J414" s="6" t="n">
        <v>0</v>
      </c>
      <c r="K414" s="5" t="inlineStr">
        <is>
          <t>ARS</t>
        </is>
      </c>
      <c r="L414" s="48" t="n">
        <v>0</v>
      </c>
      <c r="M414" s="48" t="n">
        <v>57471.19</v>
      </c>
      <c r="O414" s="11">
        <f>M414/SUM($M$2:$M$2023)</f>
        <v/>
      </c>
      <c r="P414" s="49">
        <f>IFERROR(M414/I414,0)</f>
        <v/>
      </c>
      <c r="Q414" s="50" t="n"/>
      <c r="R414" s="8">
        <f>I414-Q414</f>
        <v/>
      </c>
      <c r="S414" s="49">
        <f>$AK414*R414</f>
        <v/>
      </c>
      <c r="U414" s="39" t="inlineStr">
        <is>
          <t>Stock SAP</t>
        </is>
      </c>
      <c r="V414" s="39" t="inlineStr">
        <is>
          <t>Medicamentos</t>
        </is>
      </c>
      <c r="W414" s="39" t="inlineStr">
        <is>
          <t>Dentro del alcance</t>
        </is>
      </c>
      <c r="X414" s="38" t="inlineStr">
        <is>
          <t>Baja</t>
        </is>
      </c>
      <c r="Y414" s="39" t="inlineStr">
        <is>
          <t>Homologado – confianza Baja – pendiente de validación</t>
        </is>
      </c>
      <c r="Z414" s="38" t="inlineStr">
        <is>
          <t>Dar de baja en SAP</t>
        </is>
      </c>
      <c r="AA414" s="39" t="inlineStr">
        <is>
          <t>MED-006; 2</t>
        </is>
      </c>
      <c r="AB414" s="39" t="inlineStr">
        <is>
          <t>Adrenalina 1mg/mL; ADRENALINA INY</t>
        </is>
      </c>
      <c r="AC414" s="39" t="inlineStr">
        <is>
          <t>Cruce por nomenclatura SAP; Homologación por código Avain (master M03-001)</t>
        </is>
      </c>
      <c r="AD414" s="39" t="inlineStr">
        <is>
          <t>No</t>
        </is>
      </c>
      <c r="AE414" s="39" t="n"/>
      <c r="AF414" s="39" t="inlineStr">
        <is>
          <t>Sí</t>
        </is>
      </c>
      <c r="AG414" s="39" t="inlineStr">
        <is>
          <t>M03-001</t>
        </is>
      </c>
      <c r="AH414" s="51" t="n"/>
      <c r="AI414" s="51" t="n"/>
      <c r="AJ414" s="51" t="n"/>
      <c r="AK414" s="52" t="n">
        <v>287.3559699355764</v>
      </c>
      <c r="AL414" s="52" t="n"/>
      <c r="AM414" s="52" t="n"/>
      <c r="AN414" s="39" t="n"/>
      <c r="AO414"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415">
      <c r="A415" s="5" t="inlineStr">
        <is>
          <t>1000002</t>
        </is>
      </c>
      <c r="B415" s="5" t="inlineStr">
        <is>
          <t>ADRENALINA 1MG AMPOLLA DE 1 ML INYEC</t>
        </is>
      </c>
      <c r="C415" s="5" t="inlineStr">
        <is>
          <t>8367/12019</t>
        </is>
      </c>
      <c r="D415" s="5" t="inlineStr">
        <is>
          <t>033</t>
        </is>
      </c>
      <c r="E415" s="5" t="inlineStr">
        <is>
          <t>ZMED</t>
        </is>
      </c>
      <c r="F415" s="5" t="inlineStr">
        <is>
          <t>1060</t>
        </is>
      </c>
      <c r="G415" s="5" t="inlineStr">
        <is>
          <t>6021</t>
        </is>
      </c>
      <c r="H415" s="5" t="inlineStr">
        <is>
          <t>C/U</t>
        </is>
      </c>
      <c r="I415" s="6" t="n">
        <v>200</v>
      </c>
      <c r="J415" s="6" t="n">
        <v>0</v>
      </c>
      <c r="K415" s="5" t="inlineStr">
        <is>
          <t>ARS</t>
        </is>
      </c>
      <c r="L415" s="48" t="n">
        <v>0</v>
      </c>
      <c r="M415" s="48" t="n">
        <v>57471.19</v>
      </c>
      <c r="O415" s="11">
        <f>M415/SUM($M$2:$M$2023)</f>
        <v/>
      </c>
      <c r="P415" s="49">
        <f>IFERROR(M415/I415,0)</f>
        <v/>
      </c>
      <c r="Q415" s="50" t="n"/>
      <c r="R415" s="8">
        <f>I415-Q415</f>
        <v/>
      </c>
      <c r="S415" s="49">
        <f>$AK415*R415</f>
        <v/>
      </c>
      <c r="U415" s="39" t="inlineStr">
        <is>
          <t>Stock SAP</t>
        </is>
      </c>
      <c r="V415" s="39" t="inlineStr">
        <is>
          <t>Medicamentos</t>
        </is>
      </c>
      <c r="W415" s="39" t="inlineStr">
        <is>
          <t>Dentro del alcance</t>
        </is>
      </c>
      <c r="X415" s="38" t="inlineStr">
        <is>
          <t>Baja</t>
        </is>
      </c>
      <c r="Y415" s="39" t="inlineStr">
        <is>
          <t>Homologado – confianza Baja – pendiente de validación</t>
        </is>
      </c>
      <c r="Z415" s="38" t="inlineStr">
        <is>
          <t>Dar de baja en SAP</t>
        </is>
      </c>
      <c r="AA415" s="39" t="inlineStr">
        <is>
          <t>MED-006; 2</t>
        </is>
      </c>
      <c r="AB415" s="39" t="inlineStr">
        <is>
          <t>Adrenalina 1mg/mL; ADRENALINA INY</t>
        </is>
      </c>
      <c r="AC415" s="39" t="inlineStr">
        <is>
          <t>Cruce por nomenclatura SAP; Homologación por código Avain (master M03-001)</t>
        </is>
      </c>
      <c r="AD415" s="39" t="inlineStr">
        <is>
          <t>No</t>
        </is>
      </c>
      <c r="AE415" s="39" t="n"/>
      <c r="AF415" s="39" t="inlineStr">
        <is>
          <t>Sí</t>
        </is>
      </c>
      <c r="AG415" s="39" t="inlineStr">
        <is>
          <t>M03-001</t>
        </is>
      </c>
      <c r="AH415" s="51" t="n"/>
      <c r="AI415" s="51" t="n"/>
      <c r="AJ415" s="51" t="n"/>
      <c r="AK415" s="52" t="n">
        <v>287.3559699355764</v>
      </c>
      <c r="AL415" s="52" t="n"/>
      <c r="AM415" s="52" t="n"/>
      <c r="AN415" s="39" t="n"/>
      <c r="AO415"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416">
      <c r="A416" s="5" t="inlineStr">
        <is>
          <t>1000002</t>
        </is>
      </c>
      <c r="B416" s="5" t="inlineStr">
        <is>
          <t>ADRENALINA 1MG AMPOLLA DE 1 ML INYEC</t>
        </is>
      </c>
      <c r="C416" s="5" t="inlineStr">
        <is>
          <t>REGTE</t>
        </is>
      </c>
      <c r="D416" s="5" t="inlineStr">
        <is>
          <t>033</t>
        </is>
      </c>
      <c r="E416" s="5" t="inlineStr">
        <is>
          <t>ZMED</t>
        </is>
      </c>
      <c r="F416" s="5" t="inlineStr">
        <is>
          <t>1060</t>
        </is>
      </c>
      <c r="G416" s="5" t="inlineStr">
        <is>
          <t>6021</t>
        </is>
      </c>
      <c r="H416" s="5" t="inlineStr">
        <is>
          <t>C/U</t>
        </is>
      </c>
      <c r="I416" s="6" t="n">
        <v>200</v>
      </c>
      <c r="J416" s="6" t="n">
        <v>0</v>
      </c>
      <c r="K416" s="5" t="inlineStr">
        <is>
          <t>ARS</t>
        </is>
      </c>
      <c r="L416" s="48" t="n">
        <v>0</v>
      </c>
      <c r="M416" s="48" t="n">
        <v>57471.19</v>
      </c>
      <c r="O416" s="11">
        <f>M416/SUM($M$2:$M$2023)</f>
        <v/>
      </c>
      <c r="P416" s="49">
        <f>IFERROR(M416/I416,0)</f>
        <v/>
      </c>
      <c r="Q416" s="50" t="n"/>
      <c r="R416" s="8">
        <f>I416-Q416</f>
        <v/>
      </c>
      <c r="S416" s="49">
        <f>$AK416*R416</f>
        <v/>
      </c>
      <c r="U416" s="39" t="inlineStr">
        <is>
          <t>Stock SAP</t>
        </is>
      </c>
      <c r="V416" s="39" t="inlineStr">
        <is>
          <t>Medicamentos</t>
        </is>
      </c>
      <c r="W416" s="39" t="inlineStr">
        <is>
          <t>Dentro del alcance</t>
        </is>
      </c>
      <c r="X416" s="38" t="inlineStr">
        <is>
          <t>Baja</t>
        </is>
      </c>
      <c r="Y416" s="39" t="inlineStr">
        <is>
          <t>Homologado – confianza Baja – pendiente de validación</t>
        </is>
      </c>
      <c r="Z416" s="38" t="inlineStr">
        <is>
          <t>Dar de baja en SAP</t>
        </is>
      </c>
      <c r="AA416" s="39" t="inlineStr">
        <is>
          <t>MED-006; 2</t>
        </is>
      </c>
      <c r="AB416" s="39" t="inlineStr">
        <is>
          <t>Adrenalina 1mg/mL; ADRENALINA INY</t>
        </is>
      </c>
      <c r="AC416" s="39" t="inlineStr">
        <is>
          <t>Cruce por nomenclatura SAP; Homologación por código Avain (master M03-001)</t>
        </is>
      </c>
      <c r="AD416" s="39" t="inlineStr">
        <is>
          <t>No</t>
        </is>
      </c>
      <c r="AE416" s="39" t="n"/>
      <c r="AF416" s="39" t="inlineStr">
        <is>
          <t>Sí</t>
        </is>
      </c>
      <c r="AG416" s="39" t="inlineStr">
        <is>
          <t>M03-001</t>
        </is>
      </c>
      <c r="AH416" s="51" t="n"/>
      <c r="AI416" s="51" t="n"/>
      <c r="AJ416" s="51" t="n"/>
      <c r="AK416" s="52" t="n">
        <v>287.3559699355764</v>
      </c>
      <c r="AL416" s="52" t="n"/>
      <c r="AM416" s="52" t="n"/>
      <c r="AN416" s="39" t="n"/>
      <c r="AO416"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417">
      <c r="A417" s="5" t="inlineStr">
        <is>
          <t>1000003</t>
        </is>
      </c>
      <c r="B417" s="5" t="inlineStr">
        <is>
          <t>AGUA BIDESTILADA AMPOLLA POR 10ML</t>
        </is>
      </c>
      <c r="C417" s="5" t="inlineStr">
        <is>
          <t>15389</t>
        </is>
      </c>
      <c r="D417" s="5" t="inlineStr">
        <is>
          <t>033</t>
        </is>
      </c>
      <c r="E417" s="5" t="inlineStr">
        <is>
          <t>ZMED</t>
        </is>
      </c>
      <c r="F417" s="5" t="inlineStr">
        <is>
          <t>1060</t>
        </is>
      </c>
      <c r="G417" s="5" t="inlineStr">
        <is>
          <t>6021</t>
        </is>
      </c>
      <c r="H417" s="5" t="inlineStr">
        <is>
          <t>C/U</t>
        </is>
      </c>
      <c r="I417" s="6" t="n">
        <v>200</v>
      </c>
      <c r="J417" s="6" t="n">
        <v>0</v>
      </c>
      <c r="K417" s="5" t="inlineStr">
        <is>
          <t>ARS</t>
        </is>
      </c>
      <c r="L417" s="48" t="n">
        <v>0</v>
      </c>
      <c r="M417" s="48" t="n">
        <v>80964.66</v>
      </c>
      <c r="O417" s="11">
        <f>M417/SUM($M$2:$M$2023)</f>
        <v/>
      </c>
      <c r="P417" s="49">
        <f>IFERROR(M417/I417,0)</f>
        <v/>
      </c>
      <c r="Q417" s="50" t="n"/>
      <c r="R417" s="8">
        <f>I417-Q417</f>
        <v/>
      </c>
      <c r="S417" s="49">
        <f>$AK417*R417</f>
        <v/>
      </c>
      <c r="U417" s="39" t="inlineStr">
        <is>
          <t>Stock SAP</t>
        </is>
      </c>
      <c r="V417" s="39" t="inlineStr">
        <is>
          <t>Medicamentos</t>
        </is>
      </c>
      <c r="W417" s="39" t="inlineStr">
        <is>
          <t>Dentro del alcance</t>
        </is>
      </c>
      <c r="X417" s="39" t="n"/>
      <c r="Y417" s="39" t="inlineStr">
        <is>
          <t>Sin recuento físico en el inventario de Avain</t>
        </is>
      </c>
      <c r="Z417" s="40" t="inlineStr">
        <is>
          <t>Sin recuento físico</t>
        </is>
      </c>
      <c r="AA417" s="39" t="n"/>
      <c r="AB417" s="39" t="n"/>
      <c r="AC417" s="39" t="n"/>
      <c r="AD417" s="39" t="n"/>
      <c r="AE417" s="39" t="n"/>
      <c r="AF417" s="39" t="n"/>
      <c r="AG417" s="39" t="n"/>
      <c r="AH417" s="51" t="n"/>
      <c r="AI417" s="51" t="n"/>
      <c r="AJ417" s="51" t="n"/>
      <c r="AK417" s="52" t="n">
        <v>404.8233038674034</v>
      </c>
      <c r="AL417" s="52" t="n"/>
      <c r="AM417" s="52" t="n"/>
      <c r="AN417" s="39" t="n"/>
      <c r="AO417" s="39" t="inlineStr">
        <is>
          <t>El material ocupa 5 filas en la hoja 1060 NQN (lote/almacén). La cantidad SAP y la física de esta vista son el total del material.</t>
        </is>
      </c>
    </row>
    <row r="418">
      <c r="A418" s="5" t="inlineStr">
        <is>
          <t>1000003</t>
        </is>
      </c>
      <c r="B418" s="5" t="inlineStr">
        <is>
          <t>AGUA BIDESTILADA AMPOLLA POR 10ML</t>
        </is>
      </c>
      <c r="C418" s="5" t="inlineStr">
        <is>
          <t>L2431064</t>
        </is>
      </c>
      <c r="D418" s="5" t="inlineStr">
        <is>
          <t>033</t>
        </is>
      </c>
      <c r="E418" s="5" t="inlineStr">
        <is>
          <t>ZMED</t>
        </is>
      </c>
      <c r="F418" s="5" t="inlineStr">
        <is>
          <t>1060</t>
        </is>
      </c>
      <c r="G418" s="5" t="inlineStr">
        <is>
          <t>6021</t>
        </is>
      </c>
      <c r="H418" s="5" t="inlineStr">
        <is>
          <t>C/U</t>
        </is>
      </c>
      <c r="I418" s="6" t="n">
        <v>200</v>
      </c>
      <c r="J418" s="6" t="n">
        <v>0</v>
      </c>
      <c r="K418" s="5" t="inlineStr">
        <is>
          <t>ARS</t>
        </is>
      </c>
      <c r="L418" s="48" t="n">
        <v>0</v>
      </c>
      <c r="M418" s="48" t="n">
        <v>80964.66</v>
      </c>
      <c r="O418" s="11">
        <f>M418/SUM($M$2:$M$2023)</f>
        <v/>
      </c>
      <c r="P418" s="49">
        <f>IFERROR(M418/I418,0)</f>
        <v/>
      </c>
      <c r="Q418" s="50" t="n"/>
      <c r="R418" s="8">
        <f>I418-Q418</f>
        <v/>
      </c>
      <c r="S418" s="49">
        <f>$AK418*R418</f>
        <v/>
      </c>
      <c r="U418" s="39" t="inlineStr">
        <is>
          <t>Stock SAP</t>
        </is>
      </c>
      <c r="V418" s="39" t="inlineStr">
        <is>
          <t>Medicamentos</t>
        </is>
      </c>
      <c r="W418" s="39" t="inlineStr">
        <is>
          <t>Dentro del alcance</t>
        </is>
      </c>
      <c r="X418" s="39" t="n"/>
      <c r="Y418" s="39" t="inlineStr">
        <is>
          <t>Sin recuento físico en el inventario de Avain</t>
        </is>
      </c>
      <c r="Z418" s="40" t="inlineStr">
        <is>
          <t>Sin recuento físico</t>
        </is>
      </c>
      <c r="AA418" s="39" t="n"/>
      <c r="AB418" s="39" t="n"/>
      <c r="AC418" s="39" t="n"/>
      <c r="AD418" s="39" t="n"/>
      <c r="AE418" s="39" t="n"/>
      <c r="AF418" s="39" t="n"/>
      <c r="AG418" s="39" t="n"/>
      <c r="AH418" s="51" t="n"/>
      <c r="AI418" s="51" t="n"/>
      <c r="AJ418" s="51" t="n"/>
      <c r="AK418" s="52" t="n">
        <v>404.8233038674034</v>
      </c>
      <c r="AL418" s="52" t="n"/>
      <c r="AM418" s="52" t="n"/>
      <c r="AN418" s="39" t="n"/>
      <c r="AO418" s="39" t="inlineStr">
        <is>
          <t>El material ocupa 5 filas en la hoja 1060 NQN (lote/almacén). La cantidad SAP y la física de esta vista son el total del material.</t>
        </is>
      </c>
    </row>
    <row r="419">
      <c r="A419" s="5" t="inlineStr">
        <is>
          <t>1000003</t>
        </is>
      </c>
      <c r="B419" s="5" t="inlineStr">
        <is>
          <t>AGUA BIDESTILADA AMPOLLA POR 10ML</t>
        </is>
      </c>
      <c r="C419" s="5" t="inlineStr">
        <is>
          <t>TW4QTW4E</t>
        </is>
      </c>
      <c r="D419" s="5" t="inlineStr">
        <is>
          <t>033</t>
        </is>
      </c>
      <c r="E419" s="5" t="inlineStr">
        <is>
          <t>ZMED</t>
        </is>
      </c>
      <c r="F419" s="5" t="inlineStr">
        <is>
          <t>1060</t>
        </is>
      </c>
      <c r="G419" s="5" t="inlineStr">
        <is>
          <t>6021</t>
        </is>
      </c>
      <c r="H419" s="5" t="inlineStr">
        <is>
          <t>C/U</t>
        </is>
      </c>
      <c r="I419" s="6" t="n">
        <v>200</v>
      </c>
      <c r="J419" s="6" t="n">
        <v>0</v>
      </c>
      <c r="K419" s="5" t="inlineStr">
        <is>
          <t>ARS</t>
        </is>
      </c>
      <c r="L419" s="48" t="n">
        <v>0</v>
      </c>
      <c r="M419" s="48" t="n">
        <v>80964.66</v>
      </c>
      <c r="O419" s="11">
        <f>M419/SUM($M$2:$M$2023)</f>
        <v/>
      </c>
      <c r="P419" s="49">
        <f>IFERROR(M419/I419,0)</f>
        <v/>
      </c>
      <c r="Q419" s="50" t="n"/>
      <c r="R419" s="8">
        <f>I419-Q419</f>
        <v/>
      </c>
      <c r="S419" s="49">
        <f>$AK419*R419</f>
        <v/>
      </c>
      <c r="U419" s="39" t="inlineStr">
        <is>
          <t>Stock SAP</t>
        </is>
      </c>
      <c r="V419" s="39" t="inlineStr">
        <is>
          <t>Medicamentos</t>
        </is>
      </c>
      <c r="W419" s="39" t="inlineStr">
        <is>
          <t>Dentro del alcance</t>
        </is>
      </c>
      <c r="X419" s="39" t="n"/>
      <c r="Y419" s="39" t="inlineStr">
        <is>
          <t>Sin recuento físico en el inventario de Avain</t>
        </is>
      </c>
      <c r="Z419" s="40" t="inlineStr">
        <is>
          <t>Sin recuento físico</t>
        </is>
      </c>
      <c r="AA419" s="39" t="n"/>
      <c r="AB419" s="39" t="n"/>
      <c r="AC419" s="39" t="n"/>
      <c r="AD419" s="39" t="n"/>
      <c r="AE419" s="39" t="n"/>
      <c r="AF419" s="39" t="n"/>
      <c r="AG419" s="39" t="n"/>
      <c r="AH419" s="51" t="n"/>
      <c r="AI419" s="51" t="n"/>
      <c r="AJ419" s="51" t="n"/>
      <c r="AK419" s="52" t="n">
        <v>404.8233038674034</v>
      </c>
      <c r="AL419" s="52" t="n"/>
      <c r="AM419" s="52" t="n"/>
      <c r="AN419" s="39" t="n"/>
      <c r="AO419" s="39" t="inlineStr">
        <is>
          <t>El material ocupa 5 filas en la hoja 1060 NQN (lote/almacén). La cantidad SAP y la física de esta vista son el total del material.</t>
        </is>
      </c>
    </row>
    <row r="420">
      <c r="A420" s="5" t="inlineStr">
        <is>
          <t>1000005</t>
        </is>
      </c>
      <c r="B420" s="5" t="inlineStr">
        <is>
          <t>AMIODARONA 150MG AMPOLLA DE 3 ML INYEC</t>
        </is>
      </c>
      <c r="C420" s="5" t="inlineStr">
        <is>
          <t>1</t>
        </is>
      </c>
      <c r="D420" s="5" t="inlineStr">
        <is>
          <t>033</t>
        </is>
      </c>
      <c r="E420" s="5" t="inlineStr">
        <is>
          <t>ZMED</t>
        </is>
      </c>
      <c r="F420" s="5" t="inlineStr">
        <is>
          <t>1060</t>
        </is>
      </c>
      <c r="G420" s="5" t="inlineStr">
        <is>
          <t>6021</t>
        </is>
      </c>
      <c r="H420" s="5" t="inlineStr">
        <is>
          <t>C/U</t>
        </is>
      </c>
      <c r="I420" s="6" t="n">
        <v>200</v>
      </c>
      <c r="J420" s="6" t="n">
        <v>0</v>
      </c>
      <c r="K420" s="5" t="inlineStr">
        <is>
          <t>ARS</t>
        </is>
      </c>
      <c r="L420" s="48" t="n">
        <v>0</v>
      </c>
      <c r="M420" s="48" t="n">
        <v>189444.02</v>
      </c>
      <c r="O420" s="11">
        <f>M420/SUM($M$2:$M$2023)</f>
        <v/>
      </c>
      <c r="P420" s="49">
        <f>IFERROR(M420/I420,0)</f>
        <v/>
      </c>
      <c r="Q420" s="50" t="n"/>
      <c r="R420" s="8">
        <f>I420-Q420</f>
        <v/>
      </c>
      <c r="S420" s="49">
        <f>$AK420*R420</f>
        <v/>
      </c>
      <c r="U420" s="39" t="inlineStr">
        <is>
          <t>Stock SAP</t>
        </is>
      </c>
      <c r="V420" s="39" t="inlineStr">
        <is>
          <t>Medicamentos</t>
        </is>
      </c>
      <c r="W420" s="39" t="inlineStr">
        <is>
          <t>Dentro del alcance</t>
        </is>
      </c>
      <c r="X420" s="42" t="inlineStr">
        <is>
          <t>Media</t>
        </is>
      </c>
      <c r="Y420" s="39" t="inlineStr">
        <is>
          <t>Homologado – confianza Media – pendiente de validación</t>
        </is>
      </c>
      <c r="Z420" s="38" t="inlineStr">
        <is>
          <t>Dar de baja en SAP</t>
        </is>
      </c>
      <c r="AA420" s="39" t="inlineStr">
        <is>
          <t>342</t>
        </is>
      </c>
      <c r="AB420" s="39" t="inlineStr">
        <is>
          <t>AMIODARONA AMP</t>
        </is>
      </c>
      <c r="AC420" s="39" t="inlineStr">
        <is>
          <t>Homologación por código Avain (master M03-003)</t>
        </is>
      </c>
      <c r="AD420" s="39" t="inlineStr">
        <is>
          <t>No</t>
        </is>
      </c>
      <c r="AE420" s="39" t="n"/>
      <c r="AF420" s="39" t="inlineStr">
        <is>
          <t>Sí</t>
        </is>
      </c>
      <c r="AG420" s="39" t="inlineStr">
        <is>
          <t>M03-003</t>
        </is>
      </c>
      <c r="AH420" s="51" t="n"/>
      <c r="AI420" s="51" t="n"/>
      <c r="AJ420" s="51" t="n"/>
      <c r="AK420" s="52" t="n">
        <v>947.2201012731473</v>
      </c>
      <c r="AL420" s="52" t="n"/>
      <c r="AM420" s="52" t="n"/>
      <c r="AN420" s="41" t="inlineStr">
        <is>
          <t>Valorización a validar: relación de cantidades 63 a 1 entre SAP y el recuento físico. Sugiere distinta unidad de medida (SAP por caja o envase y el recuento por unidad). La diferencia económica de esta fila no debe tomarse como definitiva.</t>
        </is>
      </c>
      <c r="AO420"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421">
      <c r="A421" s="5" t="inlineStr">
        <is>
          <t>1000005</t>
        </is>
      </c>
      <c r="B421" s="5" t="inlineStr">
        <is>
          <t>AMIODARONA 150MG AMPOLLA DE 3 ML INYEC</t>
        </is>
      </c>
      <c r="C421" s="5" t="inlineStr">
        <is>
          <t>15555</t>
        </is>
      </c>
      <c r="D421" s="5" t="inlineStr">
        <is>
          <t>033</t>
        </is>
      </c>
      <c r="E421" s="5" t="inlineStr">
        <is>
          <t>ZMED</t>
        </is>
      </c>
      <c r="F421" s="5" t="inlineStr">
        <is>
          <t>1060</t>
        </is>
      </c>
      <c r="G421" s="5" t="inlineStr">
        <is>
          <t>6021</t>
        </is>
      </c>
      <c r="H421" s="5" t="inlineStr">
        <is>
          <t>C/U</t>
        </is>
      </c>
      <c r="I421" s="6" t="n">
        <v>200</v>
      </c>
      <c r="J421" s="6" t="n">
        <v>0</v>
      </c>
      <c r="K421" s="5" t="inlineStr">
        <is>
          <t>ARS</t>
        </is>
      </c>
      <c r="L421" s="48" t="n">
        <v>0</v>
      </c>
      <c r="M421" s="48" t="n">
        <v>189444.02</v>
      </c>
      <c r="O421" s="11">
        <f>M421/SUM($M$2:$M$2023)</f>
        <v/>
      </c>
      <c r="P421" s="49">
        <f>IFERROR(M421/I421,0)</f>
        <v/>
      </c>
      <c r="Q421" s="50" t="n"/>
      <c r="R421" s="8">
        <f>I421-Q421</f>
        <v/>
      </c>
      <c r="S421" s="49">
        <f>$AK421*R421</f>
        <v/>
      </c>
      <c r="U421" s="39" t="inlineStr">
        <is>
          <t>Stock SAP</t>
        </is>
      </c>
      <c r="V421" s="39" t="inlineStr">
        <is>
          <t>Medicamentos</t>
        </is>
      </c>
      <c r="W421" s="39" t="inlineStr">
        <is>
          <t>Dentro del alcance</t>
        </is>
      </c>
      <c r="X421" s="42" t="inlineStr">
        <is>
          <t>Media</t>
        </is>
      </c>
      <c r="Y421" s="39" t="inlineStr">
        <is>
          <t>Homologado – confianza Media – pendiente de validación</t>
        </is>
      </c>
      <c r="Z421" s="38" t="inlineStr">
        <is>
          <t>Dar de baja en SAP</t>
        </is>
      </c>
      <c r="AA421" s="39" t="inlineStr">
        <is>
          <t>342</t>
        </is>
      </c>
      <c r="AB421" s="39" t="inlineStr">
        <is>
          <t>AMIODARONA AMP</t>
        </is>
      </c>
      <c r="AC421" s="39" t="inlineStr">
        <is>
          <t>Homologación por código Avain (master M03-003)</t>
        </is>
      </c>
      <c r="AD421" s="39" t="inlineStr">
        <is>
          <t>No</t>
        </is>
      </c>
      <c r="AE421" s="39" t="n"/>
      <c r="AF421" s="39" t="inlineStr">
        <is>
          <t>Sí</t>
        </is>
      </c>
      <c r="AG421" s="39" t="inlineStr">
        <is>
          <t>M03-003</t>
        </is>
      </c>
      <c r="AH421" s="51" t="n"/>
      <c r="AI421" s="51" t="n"/>
      <c r="AJ421" s="51" t="n"/>
      <c r="AK421" s="52" t="n">
        <v>947.2201012731473</v>
      </c>
      <c r="AL421" s="52" t="n"/>
      <c r="AM421" s="52" t="n"/>
      <c r="AN421" s="41" t="inlineStr">
        <is>
          <t>Valorización a validar: relación de cantidades 63 a 1 entre SAP y el recuento físico. Sugiere distinta unidad de medida (SAP por caja o envase y el recuento por unidad). La diferencia económica de esta fila no debe tomarse como definitiva.</t>
        </is>
      </c>
      <c r="AO421"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422">
      <c r="A422" s="5" t="inlineStr">
        <is>
          <t>1000005</t>
        </is>
      </c>
      <c r="B422" s="5" t="inlineStr">
        <is>
          <t>AMIODARONA 150MG AMPOLLA DE 3 ML INYEC</t>
        </is>
      </c>
      <c r="C422" s="5" t="inlineStr">
        <is>
          <t>15757</t>
        </is>
      </c>
      <c r="D422" s="5" t="inlineStr">
        <is>
          <t>033</t>
        </is>
      </c>
      <c r="E422" s="5" t="inlineStr">
        <is>
          <t>ZMED</t>
        </is>
      </c>
      <c r="F422" s="5" t="inlineStr">
        <is>
          <t>1060</t>
        </is>
      </c>
      <c r="G422" s="5" t="inlineStr">
        <is>
          <t>6021</t>
        </is>
      </c>
      <c r="H422" s="5" t="inlineStr">
        <is>
          <t>C/U</t>
        </is>
      </c>
      <c r="I422" s="6" t="n">
        <v>200</v>
      </c>
      <c r="J422" s="6" t="n">
        <v>0</v>
      </c>
      <c r="K422" s="5" t="inlineStr">
        <is>
          <t>ARS</t>
        </is>
      </c>
      <c r="L422" s="48" t="n">
        <v>0</v>
      </c>
      <c r="M422" s="48" t="n">
        <v>189444.02</v>
      </c>
      <c r="O422" s="11">
        <f>M422/SUM($M$2:$M$2023)</f>
        <v/>
      </c>
      <c r="P422" s="49">
        <f>IFERROR(M422/I422,0)</f>
        <v/>
      </c>
      <c r="Q422" s="50" t="n"/>
      <c r="R422" s="8">
        <f>I422-Q422</f>
        <v/>
      </c>
      <c r="S422" s="49">
        <f>$AK422*R422</f>
        <v/>
      </c>
      <c r="U422" s="39" t="inlineStr">
        <is>
          <t>Stock SAP</t>
        </is>
      </c>
      <c r="V422" s="39" t="inlineStr">
        <is>
          <t>Medicamentos</t>
        </is>
      </c>
      <c r="W422" s="39" t="inlineStr">
        <is>
          <t>Dentro del alcance</t>
        </is>
      </c>
      <c r="X422" s="42" t="inlineStr">
        <is>
          <t>Media</t>
        </is>
      </c>
      <c r="Y422" s="39" t="inlineStr">
        <is>
          <t>Homologado – confianza Media – pendiente de validación</t>
        </is>
      </c>
      <c r="Z422" s="38" t="inlineStr">
        <is>
          <t>Dar de baja en SAP</t>
        </is>
      </c>
      <c r="AA422" s="39" t="inlineStr">
        <is>
          <t>342</t>
        </is>
      </c>
      <c r="AB422" s="39" t="inlineStr">
        <is>
          <t>AMIODARONA AMP</t>
        </is>
      </c>
      <c r="AC422" s="39" t="inlineStr">
        <is>
          <t>Homologación por código Avain (master M03-003)</t>
        </is>
      </c>
      <c r="AD422" s="39" t="inlineStr">
        <is>
          <t>No</t>
        </is>
      </c>
      <c r="AE422" s="39" t="n"/>
      <c r="AF422" s="39" t="inlineStr">
        <is>
          <t>Sí</t>
        </is>
      </c>
      <c r="AG422" s="39" t="inlineStr">
        <is>
          <t>M03-003</t>
        </is>
      </c>
      <c r="AH422" s="51" t="n"/>
      <c r="AI422" s="51" t="n"/>
      <c r="AJ422" s="51" t="n"/>
      <c r="AK422" s="52" t="n">
        <v>947.2201012731473</v>
      </c>
      <c r="AL422" s="52" t="n"/>
      <c r="AM422" s="52" t="n"/>
      <c r="AN422" s="41" t="inlineStr">
        <is>
          <t>Valorización a validar: relación de cantidades 63 a 1 entre SAP y el recuento físico. Sugiere distinta unidad de medida (SAP por caja o envase y el recuento por unidad). La diferencia económica de esta fila no debe tomarse como definitiva.</t>
        </is>
      </c>
      <c r="AO422"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423">
      <c r="A423" s="5" t="inlineStr">
        <is>
          <t>1000005</t>
        </is>
      </c>
      <c r="B423" s="5" t="inlineStr">
        <is>
          <t>AMIODARONA 150MG AMPOLLA DE 3 ML INYEC</t>
        </is>
      </c>
      <c r="C423" s="5" t="inlineStr">
        <is>
          <t>16264</t>
        </is>
      </c>
      <c r="D423" s="5" t="inlineStr">
        <is>
          <t>033</t>
        </is>
      </c>
      <c r="E423" s="5" t="inlineStr">
        <is>
          <t>ZMED</t>
        </is>
      </c>
      <c r="F423" s="5" t="inlineStr">
        <is>
          <t>1060</t>
        </is>
      </c>
      <c r="G423" s="5" t="inlineStr">
        <is>
          <t>6021</t>
        </is>
      </c>
      <c r="H423" s="5" t="inlineStr">
        <is>
          <t>C/U</t>
        </is>
      </c>
      <c r="I423" s="6" t="n">
        <v>200</v>
      </c>
      <c r="J423" s="6" t="n">
        <v>0</v>
      </c>
      <c r="K423" s="5" t="inlineStr">
        <is>
          <t>ARS</t>
        </is>
      </c>
      <c r="L423" s="48" t="n">
        <v>0</v>
      </c>
      <c r="M423" s="48" t="n">
        <v>189444.02</v>
      </c>
      <c r="O423" s="11">
        <f>M423/SUM($M$2:$M$2023)</f>
        <v/>
      </c>
      <c r="P423" s="49">
        <f>IFERROR(M423/I423,0)</f>
        <v/>
      </c>
      <c r="Q423" s="50" t="n"/>
      <c r="R423" s="8">
        <f>I423-Q423</f>
        <v/>
      </c>
      <c r="S423" s="49">
        <f>$AK423*R423</f>
        <v/>
      </c>
      <c r="U423" s="39" t="inlineStr">
        <is>
          <t>Stock SAP</t>
        </is>
      </c>
      <c r="V423" s="39" t="inlineStr">
        <is>
          <t>Medicamentos</t>
        </is>
      </c>
      <c r="W423" s="39" t="inlineStr">
        <is>
          <t>Dentro del alcance</t>
        </is>
      </c>
      <c r="X423" s="42" t="inlineStr">
        <is>
          <t>Media</t>
        </is>
      </c>
      <c r="Y423" s="39" t="inlineStr">
        <is>
          <t>Homologado – confianza Media – pendiente de validación</t>
        </is>
      </c>
      <c r="Z423" s="38" t="inlineStr">
        <is>
          <t>Dar de baja en SAP</t>
        </is>
      </c>
      <c r="AA423" s="39" t="inlineStr">
        <is>
          <t>342</t>
        </is>
      </c>
      <c r="AB423" s="39" t="inlineStr">
        <is>
          <t>AMIODARONA AMP</t>
        </is>
      </c>
      <c r="AC423" s="39" t="inlineStr">
        <is>
          <t>Homologación por código Avain (master M03-003)</t>
        </is>
      </c>
      <c r="AD423" s="39" t="inlineStr">
        <is>
          <t>No</t>
        </is>
      </c>
      <c r="AE423" s="39" t="n"/>
      <c r="AF423" s="39" t="inlineStr">
        <is>
          <t>Sí</t>
        </is>
      </c>
      <c r="AG423" s="39" t="inlineStr">
        <is>
          <t>M03-003</t>
        </is>
      </c>
      <c r="AH423" s="51" t="n"/>
      <c r="AI423" s="51" t="n"/>
      <c r="AJ423" s="51" t="n"/>
      <c r="AK423" s="52" t="n">
        <v>947.2201012731473</v>
      </c>
      <c r="AL423" s="52" t="n"/>
      <c r="AM423" s="52" t="n"/>
      <c r="AN423" s="41" t="inlineStr">
        <is>
          <t>Valorización a validar: relación de cantidades 63 a 1 entre SAP y el recuento físico. Sugiere distinta unidad de medida (SAP por caja o envase y el recuento por unidad). La diferencia económica de esta fila no debe tomarse como definitiva.</t>
        </is>
      </c>
      <c r="AO423"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424">
      <c r="A424" s="5" t="inlineStr">
        <is>
          <t>1000005</t>
        </is>
      </c>
      <c r="B424" s="5" t="inlineStr">
        <is>
          <t>AMIODARONA 150MG AMPOLLA DE 3 ML INYEC</t>
        </is>
      </c>
      <c r="C424" s="5" t="inlineStr">
        <is>
          <t>38674</t>
        </is>
      </c>
      <c r="D424" s="5" t="inlineStr">
        <is>
          <t>033</t>
        </is>
      </c>
      <c r="E424" s="5" t="inlineStr">
        <is>
          <t>ZMED</t>
        </is>
      </c>
      <c r="F424" s="5" t="inlineStr">
        <is>
          <t>1060</t>
        </is>
      </c>
      <c r="G424" s="5" t="inlineStr">
        <is>
          <t>6021</t>
        </is>
      </c>
      <c r="H424" s="5" t="inlineStr">
        <is>
          <t>C/U</t>
        </is>
      </c>
      <c r="I424" s="6" t="n">
        <v>200</v>
      </c>
      <c r="J424" s="6" t="n">
        <v>0</v>
      </c>
      <c r="K424" s="5" t="inlineStr">
        <is>
          <t>ARS</t>
        </is>
      </c>
      <c r="L424" s="48" t="n">
        <v>0</v>
      </c>
      <c r="M424" s="48" t="n">
        <v>189444.02</v>
      </c>
      <c r="O424" s="11">
        <f>M424/SUM($M$2:$M$2023)</f>
        <v/>
      </c>
      <c r="P424" s="49">
        <f>IFERROR(M424/I424,0)</f>
        <v/>
      </c>
      <c r="Q424" s="50" t="n"/>
      <c r="R424" s="8">
        <f>I424-Q424</f>
        <v/>
      </c>
      <c r="S424" s="49">
        <f>$AK424*R424</f>
        <v/>
      </c>
      <c r="U424" s="39" t="inlineStr">
        <is>
          <t>Stock SAP</t>
        </is>
      </c>
      <c r="V424" s="39" t="inlineStr">
        <is>
          <t>Medicamentos</t>
        </is>
      </c>
      <c r="W424" s="39" t="inlineStr">
        <is>
          <t>Dentro del alcance</t>
        </is>
      </c>
      <c r="X424" s="42" t="inlineStr">
        <is>
          <t>Media</t>
        </is>
      </c>
      <c r="Y424" s="39" t="inlineStr">
        <is>
          <t>Homologado – confianza Media – pendiente de validación</t>
        </is>
      </c>
      <c r="Z424" s="38" t="inlineStr">
        <is>
          <t>Dar de baja en SAP</t>
        </is>
      </c>
      <c r="AA424" s="39" t="inlineStr">
        <is>
          <t>342</t>
        </is>
      </c>
      <c r="AB424" s="39" t="inlineStr">
        <is>
          <t>AMIODARONA AMP</t>
        </is>
      </c>
      <c r="AC424" s="39" t="inlineStr">
        <is>
          <t>Homologación por código Avain (master M03-003)</t>
        </is>
      </c>
      <c r="AD424" s="39" t="inlineStr">
        <is>
          <t>No</t>
        </is>
      </c>
      <c r="AE424" s="39" t="n"/>
      <c r="AF424" s="39" t="inlineStr">
        <is>
          <t>Sí</t>
        </is>
      </c>
      <c r="AG424" s="39" t="inlineStr">
        <is>
          <t>M03-003</t>
        </is>
      </c>
      <c r="AH424" s="51" t="n"/>
      <c r="AI424" s="51" t="n"/>
      <c r="AJ424" s="51" t="n"/>
      <c r="AK424" s="52" t="n">
        <v>947.2201012731473</v>
      </c>
      <c r="AL424" s="52" t="n"/>
      <c r="AM424" s="52" t="n"/>
      <c r="AN424" s="41" t="inlineStr">
        <is>
          <t>Valorización a validar: relación de cantidades 63 a 1 entre SAP y el recuento físico. Sugiere distinta unidad de medida (SAP por caja o envase y el recuento por unidad). La diferencia económica de esta fila no debe tomarse como definitiva.</t>
        </is>
      </c>
      <c r="AO424"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425">
      <c r="A425" s="5" t="inlineStr">
        <is>
          <t>1000005</t>
        </is>
      </c>
      <c r="B425" s="5" t="inlineStr">
        <is>
          <t>AMIODARONA 150MG AMPOLLA DE 3 ML INYEC</t>
        </is>
      </c>
      <c r="C425" s="5" t="inlineStr">
        <is>
          <t>42113</t>
        </is>
      </c>
      <c r="D425" s="5" t="inlineStr">
        <is>
          <t>033</t>
        </is>
      </c>
      <c r="E425" s="5" t="inlineStr">
        <is>
          <t>ZMED</t>
        </is>
      </c>
      <c r="F425" s="5" t="inlineStr">
        <is>
          <t>1060</t>
        </is>
      </c>
      <c r="G425" s="5" t="inlineStr">
        <is>
          <t>6021</t>
        </is>
      </c>
      <c r="H425" s="5" t="inlineStr">
        <is>
          <t>C/U</t>
        </is>
      </c>
      <c r="I425" s="6" t="n">
        <v>200</v>
      </c>
      <c r="J425" s="6" t="n">
        <v>0</v>
      </c>
      <c r="K425" s="5" t="inlineStr">
        <is>
          <t>ARS</t>
        </is>
      </c>
      <c r="L425" s="48" t="n">
        <v>0</v>
      </c>
      <c r="M425" s="48" t="n">
        <v>189444.02</v>
      </c>
      <c r="O425" s="11">
        <f>M425/SUM($M$2:$M$2023)</f>
        <v/>
      </c>
      <c r="P425" s="49">
        <f>IFERROR(M425/I425,0)</f>
        <v/>
      </c>
      <c r="Q425" s="50" t="n"/>
      <c r="R425" s="8">
        <f>I425-Q425</f>
        <v/>
      </c>
      <c r="S425" s="49">
        <f>$AK425*R425</f>
        <v/>
      </c>
      <c r="U425" s="39" t="inlineStr">
        <is>
          <t>Stock SAP</t>
        </is>
      </c>
      <c r="V425" s="39" t="inlineStr">
        <is>
          <t>Medicamentos</t>
        </is>
      </c>
      <c r="W425" s="39" t="inlineStr">
        <is>
          <t>Dentro del alcance</t>
        </is>
      </c>
      <c r="X425" s="42" t="inlineStr">
        <is>
          <t>Media</t>
        </is>
      </c>
      <c r="Y425" s="39" t="inlineStr">
        <is>
          <t>Homologado – confianza Media – pendiente de validación</t>
        </is>
      </c>
      <c r="Z425" s="38" t="inlineStr">
        <is>
          <t>Dar de baja en SAP</t>
        </is>
      </c>
      <c r="AA425" s="39" t="inlineStr">
        <is>
          <t>342</t>
        </is>
      </c>
      <c r="AB425" s="39" t="inlineStr">
        <is>
          <t>AMIODARONA AMP</t>
        </is>
      </c>
      <c r="AC425" s="39" t="inlineStr">
        <is>
          <t>Homologación por código Avain (master M03-003)</t>
        </is>
      </c>
      <c r="AD425" s="39" t="inlineStr">
        <is>
          <t>No</t>
        </is>
      </c>
      <c r="AE425" s="39" t="n"/>
      <c r="AF425" s="39" t="inlineStr">
        <is>
          <t>Sí</t>
        </is>
      </c>
      <c r="AG425" s="39" t="inlineStr">
        <is>
          <t>M03-003</t>
        </is>
      </c>
      <c r="AH425" s="51" t="n"/>
      <c r="AI425" s="51" t="n"/>
      <c r="AJ425" s="51" t="n"/>
      <c r="AK425" s="52" t="n">
        <v>947.2201012731473</v>
      </c>
      <c r="AL425" s="52" t="n"/>
      <c r="AM425" s="52" t="n"/>
      <c r="AN425" s="41" t="inlineStr">
        <is>
          <t>Valorización a validar: relación de cantidades 63 a 1 entre SAP y el recuento físico. Sugiere distinta unidad de medida (SAP por caja o envase y el recuento por unidad). La diferencia económica de esta fila no debe tomarse como definitiva.</t>
        </is>
      </c>
      <c r="AO425"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426">
      <c r="A426" s="5" t="inlineStr">
        <is>
          <t>1000005</t>
        </is>
      </c>
      <c r="B426" s="5" t="inlineStr">
        <is>
          <t>AMIODARONA 150MG AMPOLLA DE 3 ML INYEC</t>
        </is>
      </c>
      <c r="C426" s="5" t="inlineStr">
        <is>
          <t>ERT</t>
        </is>
      </c>
      <c r="D426" s="5" t="inlineStr">
        <is>
          <t>033</t>
        </is>
      </c>
      <c r="E426" s="5" t="inlineStr">
        <is>
          <t>ZMED</t>
        </is>
      </c>
      <c r="F426" s="5" t="inlineStr">
        <is>
          <t>1060</t>
        </is>
      </c>
      <c r="G426" s="5" t="inlineStr">
        <is>
          <t>6021</t>
        </is>
      </c>
      <c r="H426" s="5" t="inlineStr">
        <is>
          <t>C/U</t>
        </is>
      </c>
      <c r="I426" s="6" t="n">
        <v>200</v>
      </c>
      <c r="J426" s="6" t="n">
        <v>0</v>
      </c>
      <c r="K426" s="5" t="inlineStr">
        <is>
          <t>ARS</t>
        </is>
      </c>
      <c r="L426" s="48" t="n">
        <v>0</v>
      </c>
      <c r="M426" s="48" t="n">
        <v>189444.02</v>
      </c>
      <c r="O426" s="11">
        <f>M426/SUM($M$2:$M$2023)</f>
        <v/>
      </c>
      <c r="P426" s="49">
        <f>IFERROR(M426/I426,0)</f>
        <v/>
      </c>
      <c r="Q426" s="50" t="n"/>
      <c r="R426" s="8">
        <f>I426-Q426</f>
        <v/>
      </c>
      <c r="S426" s="49">
        <f>$AK426*R426</f>
        <v/>
      </c>
      <c r="U426" s="39" t="inlineStr">
        <is>
          <t>Stock SAP</t>
        </is>
      </c>
      <c r="V426" s="39" t="inlineStr">
        <is>
          <t>Medicamentos</t>
        </is>
      </c>
      <c r="W426" s="39" t="inlineStr">
        <is>
          <t>Dentro del alcance</t>
        </is>
      </c>
      <c r="X426" s="42" t="inlineStr">
        <is>
          <t>Media</t>
        </is>
      </c>
      <c r="Y426" s="39" t="inlineStr">
        <is>
          <t>Homologado – confianza Media – pendiente de validación</t>
        </is>
      </c>
      <c r="Z426" s="38" t="inlineStr">
        <is>
          <t>Dar de baja en SAP</t>
        </is>
      </c>
      <c r="AA426" s="39" t="inlineStr">
        <is>
          <t>342</t>
        </is>
      </c>
      <c r="AB426" s="39" t="inlineStr">
        <is>
          <t>AMIODARONA AMP</t>
        </is>
      </c>
      <c r="AC426" s="39" t="inlineStr">
        <is>
          <t>Homologación por código Avain (master M03-003)</t>
        </is>
      </c>
      <c r="AD426" s="39" t="inlineStr">
        <is>
          <t>No</t>
        </is>
      </c>
      <c r="AE426" s="39" t="n"/>
      <c r="AF426" s="39" t="inlineStr">
        <is>
          <t>Sí</t>
        </is>
      </c>
      <c r="AG426" s="39" t="inlineStr">
        <is>
          <t>M03-003</t>
        </is>
      </c>
      <c r="AH426" s="51" t="n"/>
      <c r="AI426" s="51" t="n"/>
      <c r="AJ426" s="51" t="n"/>
      <c r="AK426" s="52" t="n">
        <v>947.2201012731473</v>
      </c>
      <c r="AL426" s="52" t="n"/>
      <c r="AM426" s="52" t="n"/>
      <c r="AN426" s="41" t="inlineStr">
        <is>
          <t>Valorización a validar: relación de cantidades 63 a 1 entre SAP y el recuento físico. Sugiere distinta unidad de medida (SAP por caja o envase y el recuento por unidad). La diferencia económica de esta fila no debe tomarse como definitiva.</t>
        </is>
      </c>
      <c r="AO426"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427">
      <c r="A427" s="5" t="inlineStr">
        <is>
          <t>1000007</t>
        </is>
      </c>
      <c r="B427" s="5" t="inlineStr">
        <is>
          <t>ATROPINA 1MG AMPOLLA DE 1ML</t>
        </is>
      </c>
      <c r="C427" s="5" t="inlineStr">
        <is>
          <t>054429</t>
        </is>
      </c>
      <c r="D427" s="5" t="inlineStr">
        <is>
          <t>033</t>
        </is>
      </c>
      <c r="E427" s="5" t="inlineStr">
        <is>
          <t>ZMED</t>
        </is>
      </c>
      <c r="F427" s="5" t="inlineStr">
        <is>
          <t>1060</t>
        </is>
      </c>
      <c r="G427" s="5" t="inlineStr">
        <is>
          <t>6021</t>
        </is>
      </c>
      <c r="H427" s="5" t="inlineStr">
        <is>
          <t>C/U</t>
        </is>
      </c>
      <c r="I427" s="6" t="n">
        <v>200</v>
      </c>
      <c r="J427" s="6" t="n">
        <v>0</v>
      </c>
      <c r="K427" s="5" t="inlineStr">
        <is>
          <t>ARS</t>
        </is>
      </c>
      <c r="L427" s="48" t="n">
        <v>0</v>
      </c>
      <c r="M427" s="48" t="n">
        <v>39290.89</v>
      </c>
      <c r="O427" s="11">
        <f>M427/SUM($M$2:$M$2023)</f>
        <v/>
      </c>
      <c r="P427" s="49">
        <f>IFERROR(M427/I427,0)</f>
        <v/>
      </c>
      <c r="Q427" s="50" t="n"/>
      <c r="R427" s="8">
        <f>I427-Q427</f>
        <v/>
      </c>
      <c r="S427" s="49">
        <f>$AK427*R427</f>
        <v/>
      </c>
      <c r="U427" s="39" t="inlineStr">
        <is>
          <t>Stock SAP</t>
        </is>
      </c>
      <c r="V427" s="39" t="inlineStr">
        <is>
          <t>Medicamentos</t>
        </is>
      </c>
      <c r="W427" s="39" t="inlineStr">
        <is>
          <t>Dentro del alcance</t>
        </is>
      </c>
      <c r="X427" s="42" t="inlineStr">
        <is>
          <t>Media</t>
        </is>
      </c>
      <c r="Y427" s="39" t="inlineStr">
        <is>
          <t>Homologado – confianza Media – pendiente de validación</t>
        </is>
      </c>
      <c r="Z427" s="38" t="inlineStr">
        <is>
          <t>Dar de baja en SAP</t>
        </is>
      </c>
      <c r="AA427" s="39" t="inlineStr">
        <is>
          <t>26</t>
        </is>
      </c>
      <c r="AB427" s="39" t="inlineStr">
        <is>
          <t>ATROPINA AMP</t>
        </is>
      </c>
      <c r="AC427" s="39" t="inlineStr">
        <is>
          <t>Homologación por código Avain (master M03-002)</t>
        </is>
      </c>
      <c r="AD427" s="39" t="inlineStr">
        <is>
          <t>No</t>
        </is>
      </c>
      <c r="AE427" s="39" t="n"/>
      <c r="AF427" s="39" t="inlineStr">
        <is>
          <t>Sí</t>
        </is>
      </c>
      <c r="AG427" s="39" t="inlineStr">
        <is>
          <t>M03-002</t>
        </is>
      </c>
      <c r="AH427" s="51" t="n"/>
      <c r="AI427" s="51" t="n"/>
      <c r="AJ427" s="51" t="n"/>
      <c r="AK427" s="52" t="n">
        <v>196.4544375930257</v>
      </c>
      <c r="AL427" s="52" t="n"/>
      <c r="AM427" s="52" t="n"/>
      <c r="AN427" s="39" t="n"/>
      <c r="AO427"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428">
      <c r="A428" s="5" t="inlineStr">
        <is>
          <t>1000007</t>
        </is>
      </c>
      <c r="B428" s="5" t="inlineStr">
        <is>
          <t>ATROPINA 1MG AMPOLLA DE 1ML</t>
        </is>
      </c>
      <c r="C428" s="5" t="inlineStr">
        <is>
          <t>060</t>
        </is>
      </c>
      <c r="D428" s="5" t="inlineStr">
        <is>
          <t>033</t>
        </is>
      </c>
      <c r="E428" s="5" t="inlineStr">
        <is>
          <t>ZMED</t>
        </is>
      </c>
      <c r="F428" s="5" t="inlineStr">
        <is>
          <t>1060</t>
        </is>
      </c>
      <c r="G428" s="5" t="inlineStr">
        <is>
          <t>6021</t>
        </is>
      </c>
      <c r="H428" s="5" t="inlineStr">
        <is>
          <t>C/U</t>
        </is>
      </c>
      <c r="I428" s="6" t="n">
        <v>200</v>
      </c>
      <c r="J428" s="6" t="n">
        <v>0</v>
      </c>
      <c r="K428" s="5" t="inlineStr">
        <is>
          <t>ARS</t>
        </is>
      </c>
      <c r="L428" s="48" t="n">
        <v>0</v>
      </c>
      <c r="M428" s="48" t="n">
        <v>39290.89</v>
      </c>
      <c r="O428" s="11">
        <f>M428/SUM($M$2:$M$2023)</f>
        <v/>
      </c>
      <c r="P428" s="49">
        <f>IFERROR(M428/I428,0)</f>
        <v/>
      </c>
      <c r="Q428" s="50" t="n"/>
      <c r="R428" s="8">
        <f>I428-Q428</f>
        <v/>
      </c>
      <c r="S428" s="49">
        <f>$AK428*R428</f>
        <v/>
      </c>
      <c r="U428" s="39" t="inlineStr">
        <is>
          <t>Stock SAP</t>
        </is>
      </c>
      <c r="V428" s="39" t="inlineStr">
        <is>
          <t>Medicamentos</t>
        </is>
      </c>
      <c r="W428" s="39" t="inlineStr">
        <is>
          <t>Dentro del alcance</t>
        </is>
      </c>
      <c r="X428" s="42" t="inlineStr">
        <is>
          <t>Media</t>
        </is>
      </c>
      <c r="Y428" s="39" t="inlineStr">
        <is>
          <t>Homologado – confianza Media – pendiente de validación</t>
        </is>
      </c>
      <c r="Z428" s="38" t="inlineStr">
        <is>
          <t>Dar de baja en SAP</t>
        </is>
      </c>
      <c r="AA428" s="39" t="inlineStr">
        <is>
          <t>26</t>
        </is>
      </c>
      <c r="AB428" s="39" t="inlineStr">
        <is>
          <t>ATROPINA AMP</t>
        </is>
      </c>
      <c r="AC428" s="39" t="inlineStr">
        <is>
          <t>Homologación por código Avain (master M03-002)</t>
        </is>
      </c>
      <c r="AD428" s="39" t="inlineStr">
        <is>
          <t>No</t>
        </is>
      </c>
      <c r="AE428" s="39" t="n"/>
      <c r="AF428" s="39" t="inlineStr">
        <is>
          <t>Sí</t>
        </is>
      </c>
      <c r="AG428" s="39" t="inlineStr">
        <is>
          <t>M03-002</t>
        </is>
      </c>
      <c r="AH428" s="51" t="n"/>
      <c r="AI428" s="51" t="n"/>
      <c r="AJ428" s="51" t="n"/>
      <c r="AK428" s="52" t="n">
        <v>196.4544375930257</v>
      </c>
      <c r="AL428" s="52" t="n"/>
      <c r="AM428" s="52" t="n"/>
      <c r="AN428" s="39" t="n"/>
      <c r="AO428"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429">
      <c r="A429" s="5" t="inlineStr">
        <is>
          <t>1000007</t>
        </is>
      </c>
      <c r="B429" s="5" t="inlineStr">
        <is>
          <t>ATROPINA 1MG AMPOLLA DE 1ML</t>
        </is>
      </c>
      <c r="C429" s="5" t="inlineStr">
        <is>
          <t>060-270</t>
        </is>
      </c>
      <c r="D429" s="5" t="inlineStr">
        <is>
          <t>033</t>
        </is>
      </c>
      <c r="E429" s="5" t="inlineStr">
        <is>
          <t>ZMED</t>
        </is>
      </c>
      <c r="F429" s="5" t="inlineStr">
        <is>
          <t>1060</t>
        </is>
      </c>
      <c r="G429" s="5" t="inlineStr">
        <is>
          <t>6021</t>
        </is>
      </c>
      <c r="H429" s="5" t="inlineStr">
        <is>
          <t>C/U</t>
        </is>
      </c>
      <c r="I429" s="6" t="n">
        <v>200</v>
      </c>
      <c r="J429" s="6" t="n">
        <v>0</v>
      </c>
      <c r="K429" s="5" t="inlineStr">
        <is>
          <t>ARS</t>
        </is>
      </c>
      <c r="L429" s="48" t="n">
        <v>0</v>
      </c>
      <c r="M429" s="48" t="n">
        <v>39290.89</v>
      </c>
      <c r="O429" s="11">
        <f>M429/SUM($M$2:$M$2023)</f>
        <v/>
      </c>
      <c r="P429" s="49">
        <f>IFERROR(M429/I429,0)</f>
        <v/>
      </c>
      <c r="Q429" s="50" t="n"/>
      <c r="R429" s="8">
        <f>I429-Q429</f>
        <v/>
      </c>
      <c r="S429" s="49">
        <f>$AK429*R429</f>
        <v/>
      </c>
      <c r="U429" s="39" t="inlineStr">
        <is>
          <t>Stock SAP</t>
        </is>
      </c>
      <c r="V429" s="39" t="inlineStr">
        <is>
          <t>Medicamentos</t>
        </is>
      </c>
      <c r="W429" s="39" t="inlineStr">
        <is>
          <t>Dentro del alcance</t>
        </is>
      </c>
      <c r="X429" s="42" t="inlineStr">
        <is>
          <t>Media</t>
        </is>
      </c>
      <c r="Y429" s="39" t="inlineStr">
        <is>
          <t>Homologado – confianza Media – pendiente de validación</t>
        </is>
      </c>
      <c r="Z429" s="38" t="inlineStr">
        <is>
          <t>Dar de baja en SAP</t>
        </is>
      </c>
      <c r="AA429" s="39" t="inlineStr">
        <is>
          <t>26</t>
        </is>
      </c>
      <c r="AB429" s="39" t="inlineStr">
        <is>
          <t>ATROPINA AMP</t>
        </is>
      </c>
      <c r="AC429" s="39" t="inlineStr">
        <is>
          <t>Homologación por código Avain (master M03-002)</t>
        </is>
      </c>
      <c r="AD429" s="39" t="inlineStr">
        <is>
          <t>No</t>
        </is>
      </c>
      <c r="AE429" s="39" t="n"/>
      <c r="AF429" s="39" t="inlineStr">
        <is>
          <t>Sí</t>
        </is>
      </c>
      <c r="AG429" s="39" t="inlineStr">
        <is>
          <t>M03-002</t>
        </is>
      </c>
      <c r="AH429" s="51" t="n"/>
      <c r="AI429" s="51" t="n"/>
      <c r="AJ429" s="51" t="n"/>
      <c r="AK429" s="52" t="n">
        <v>196.4544375930257</v>
      </c>
      <c r="AL429" s="52" t="n"/>
      <c r="AM429" s="52" t="n"/>
      <c r="AN429" s="39" t="n"/>
      <c r="AO429"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430">
      <c r="A430" s="5" t="inlineStr">
        <is>
          <t>1000007</t>
        </is>
      </c>
      <c r="B430" s="5" t="inlineStr">
        <is>
          <t>ATROPINA 1MG AMPOLLA DE 1ML</t>
        </is>
      </c>
      <c r="C430" s="5" t="inlineStr">
        <is>
          <t>07913</t>
        </is>
      </c>
      <c r="D430" s="5" t="inlineStr">
        <is>
          <t>033</t>
        </is>
      </c>
      <c r="E430" s="5" t="inlineStr">
        <is>
          <t>ZMED</t>
        </is>
      </c>
      <c r="F430" s="5" t="inlineStr">
        <is>
          <t>1060</t>
        </is>
      </c>
      <c r="G430" s="5" t="inlineStr">
        <is>
          <t>6021</t>
        </is>
      </c>
      <c r="H430" s="5" t="inlineStr">
        <is>
          <t>C/U</t>
        </is>
      </c>
      <c r="I430" s="6" t="n">
        <v>200</v>
      </c>
      <c r="J430" s="6" t="n">
        <v>0</v>
      </c>
      <c r="K430" s="5" t="inlineStr">
        <is>
          <t>ARS</t>
        </is>
      </c>
      <c r="L430" s="48" t="n">
        <v>0</v>
      </c>
      <c r="M430" s="48" t="n">
        <v>39290.89</v>
      </c>
      <c r="O430" s="11">
        <f>M430/SUM($M$2:$M$2023)</f>
        <v/>
      </c>
      <c r="P430" s="49">
        <f>IFERROR(M430/I430,0)</f>
        <v/>
      </c>
      <c r="Q430" s="50" t="n"/>
      <c r="R430" s="8">
        <f>I430-Q430</f>
        <v/>
      </c>
      <c r="S430" s="49">
        <f>$AK430*R430</f>
        <v/>
      </c>
      <c r="U430" s="39" t="inlineStr">
        <is>
          <t>Stock SAP</t>
        </is>
      </c>
      <c r="V430" s="39" t="inlineStr">
        <is>
          <t>Medicamentos</t>
        </is>
      </c>
      <c r="W430" s="39" t="inlineStr">
        <is>
          <t>Dentro del alcance</t>
        </is>
      </c>
      <c r="X430" s="42" t="inlineStr">
        <is>
          <t>Media</t>
        </is>
      </c>
      <c r="Y430" s="39" t="inlineStr">
        <is>
          <t>Homologado – confianza Media – pendiente de validación</t>
        </is>
      </c>
      <c r="Z430" s="38" t="inlineStr">
        <is>
          <t>Dar de baja en SAP</t>
        </is>
      </c>
      <c r="AA430" s="39" t="inlineStr">
        <is>
          <t>26</t>
        </is>
      </c>
      <c r="AB430" s="39" t="inlineStr">
        <is>
          <t>ATROPINA AMP</t>
        </is>
      </c>
      <c r="AC430" s="39" t="inlineStr">
        <is>
          <t>Homologación por código Avain (master M03-002)</t>
        </is>
      </c>
      <c r="AD430" s="39" t="inlineStr">
        <is>
          <t>No</t>
        </is>
      </c>
      <c r="AE430" s="39" t="n"/>
      <c r="AF430" s="39" t="inlineStr">
        <is>
          <t>Sí</t>
        </is>
      </c>
      <c r="AG430" s="39" t="inlineStr">
        <is>
          <t>M03-002</t>
        </is>
      </c>
      <c r="AH430" s="51" t="n"/>
      <c r="AI430" s="51" t="n"/>
      <c r="AJ430" s="51" t="n"/>
      <c r="AK430" s="52" t="n">
        <v>196.4544375930257</v>
      </c>
      <c r="AL430" s="52" t="n"/>
      <c r="AM430" s="52" t="n"/>
      <c r="AN430" s="39" t="n"/>
      <c r="AO430"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431">
      <c r="A431" s="5" t="inlineStr">
        <is>
          <t>1000007</t>
        </is>
      </c>
      <c r="B431" s="5" t="inlineStr">
        <is>
          <t>ATROPINA 1MG AMPOLLA DE 1ML</t>
        </is>
      </c>
      <c r="C431" s="5" t="inlineStr">
        <is>
          <t>7893/91321</t>
        </is>
      </c>
      <c r="D431" s="5" t="inlineStr">
        <is>
          <t>033</t>
        </is>
      </c>
      <c r="E431" s="5" t="inlineStr">
        <is>
          <t>ZMED</t>
        </is>
      </c>
      <c r="F431" s="5" t="inlineStr">
        <is>
          <t>1060</t>
        </is>
      </c>
      <c r="G431" s="5" t="inlineStr">
        <is>
          <t>6021</t>
        </is>
      </c>
      <c r="H431" s="5" t="inlineStr">
        <is>
          <t>C/U</t>
        </is>
      </c>
      <c r="I431" s="6" t="n">
        <v>200</v>
      </c>
      <c r="J431" s="6" t="n">
        <v>0</v>
      </c>
      <c r="K431" s="5" t="inlineStr">
        <is>
          <t>ARS</t>
        </is>
      </c>
      <c r="L431" s="48" t="n">
        <v>0</v>
      </c>
      <c r="M431" s="48" t="n">
        <v>39290.89</v>
      </c>
      <c r="O431" s="11">
        <f>M431/SUM($M$2:$M$2023)</f>
        <v/>
      </c>
      <c r="P431" s="49">
        <f>IFERROR(M431/I431,0)</f>
        <v/>
      </c>
      <c r="Q431" s="50" t="n"/>
      <c r="R431" s="8">
        <f>I431-Q431</f>
        <v/>
      </c>
      <c r="S431" s="49">
        <f>$AK431*R431</f>
        <v/>
      </c>
      <c r="U431" s="39" t="inlineStr">
        <is>
          <t>Stock SAP</t>
        </is>
      </c>
      <c r="V431" s="39" t="inlineStr">
        <is>
          <t>Medicamentos</t>
        </is>
      </c>
      <c r="W431" s="39" t="inlineStr">
        <is>
          <t>Dentro del alcance</t>
        </is>
      </c>
      <c r="X431" s="42" t="inlineStr">
        <is>
          <t>Media</t>
        </is>
      </c>
      <c r="Y431" s="39" t="inlineStr">
        <is>
          <t>Homologado – confianza Media – pendiente de validación</t>
        </is>
      </c>
      <c r="Z431" s="38" t="inlineStr">
        <is>
          <t>Dar de baja en SAP</t>
        </is>
      </c>
      <c r="AA431" s="39" t="inlineStr">
        <is>
          <t>26</t>
        </is>
      </c>
      <c r="AB431" s="39" t="inlineStr">
        <is>
          <t>ATROPINA AMP</t>
        </is>
      </c>
      <c r="AC431" s="39" t="inlineStr">
        <is>
          <t>Homologación por código Avain (master M03-002)</t>
        </is>
      </c>
      <c r="AD431" s="39" t="inlineStr">
        <is>
          <t>No</t>
        </is>
      </c>
      <c r="AE431" s="39" t="n"/>
      <c r="AF431" s="39" t="inlineStr">
        <is>
          <t>Sí</t>
        </is>
      </c>
      <c r="AG431" s="39" t="inlineStr">
        <is>
          <t>M03-002</t>
        </is>
      </c>
      <c r="AH431" s="51" t="n"/>
      <c r="AI431" s="51" t="n"/>
      <c r="AJ431" s="51" t="n"/>
      <c r="AK431" s="52" t="n">
        <v>196.4544375930257</v>
      </c>
      <c r="AL431" s="52" t="n"/>
      <c r="AM431" s="52" t="n"/>
      <c r="AN431" s="39" t="n"/>
      <c r="AO431"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432">
      <c r="A432" s="5" t="inlineStr">
        <is>
          <t>1000007</t>
        </is>
      </c>
      <c r="B432" s="5" t="inlineStr">
        <is>
          <t>ATROPINA 1MG AMPOLLA DE 1ML</t>
        </is>
      </c>
      <c r="C432" s="5" t="inlineStr">
        <is>
          <t>7893/9331</t>
        </is>
      </c>
      <c r="D432" s="5" t="inlineStr">
        <is>
          <t>033</t>
        </is>
      </c>
      <c r="E432" s="5" t="inlineStr">
        <is>
          <t>ZMED</t>
        </is>
      </c>
      <c r="F432" s="5" t="inlineStr">
        <is>
          <t>1060</t>
        </is>
      </c>
      <c r="G432" s="5" t="inlineStr">
        <is>
          <t>6021</t>
        </is>
      </c>
      <c r="H432" s="5" t="inlineStr">
        <is>
          <t>C/U</t>
        </is>
      </c>
      <c r="I432" s="6" t="n">
        <v>200</v>
      </c>
      <c r="J432" s="6" t="n">
        <v>0</v>
      </c>
      <c r="K432" s="5" t="inlineStr">
        <is>
          <t>ARS</t>
        </is>
      </c>
      <c r="L432" s="48" t="n">
        <v>0</v>
      </c>
      <c r="M432" s="48" t="n">
        <v>39290.89</v>
      </c>
      <c r="O432" s="11">
        <f>M432/SUM($M$2:$M$2023)</f>
        <v/>
      </c>
      <c r="P432" s="49">
        <f>IFERROR(M432/I432,0)</f>
        <v/>
      </c>
      <c r="Q432" s="50" t="n"/>
      <c r="R432" s="8">
        <f>I432-Q432</f>
        <v/>
      </c>
      <c r="S432" s="49">
        <f>$AK432*R432</f>
        <v/>
      </c>
      <c r="U432" s="39" t="inlineStr">
        <is>
          <t>Stock SAP</t>
        </is>
      </c>
      <c r="V432" s="39" t="inlineStr">
        <is>
          <t>Medicamentos</t>
        </is>
      </c>
      <c r="W432" s="39" t="inlineStr">
        <is>
          <t>Dentro del alcance</t>
        </is>
      </c>
      <c r="X432" s="42" t="inlineStr">
        <is>
          <t>Media</t>
        </is>
      </c>
      <c r="Y432" s="39" t="inlineStr">
        <is>
          <t>Homologado – confianza Media – pendiente de validación</t>
        </is>
      </c>
      <c r="Z432" s="38" t="inlineStr">
        <is>
          <t>Dar de baja en SAP</t>
        </is>
      </c>
      <c r="AA432" s="39" t="inlineStr">
        <is>
          <t>26</t>
        </is>
      </c>
      <c r="AB432" s="39" t="inlineStr">
        <is>
          <t>ATROPINA AMP</t>
        </is>
      </c>
      <c r="AC432" s="39" t="inlineStr">
        <is>
          <t>Homologación por código Avain (master M03-002)</t>
        </is>
      </c>
      <c r="AD432" s="39" t="inlineStr">
        <is>
          <t>No</t>
        </is>
      </c>
      <c r="AE432" s="39" t="n"/>
      <c r="AF432" s="39" t="inlineStr">
        <is>
          <t>Sí</t>
        </is>
      </c>
      <c r="AG432" s="39" t="inlineStr">
        <is>
          <t>M03-002</t>
        </is>
      </c>
      <c r="AH432" s="51" t="n"/>
      <c r="AI432" s="51" t="n"/>
      <c r="AJ432" s="51" t="n"/>
      <c r="AK432" s="52" t="n">
        <v>196.4544375930257</v>
      </c>
      <c r="AL432" s="52" t="n"/>
      <c r="AM432" s="52" t="n"/>
      <c r="AN432" s="39" t="n"/>
      <c r="AO432"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433">
      <c r="A433" s="5" t="inlineStr">
        <is>
          <t>1000007</t>
        </is>
      </c>
      <c r="B433" s="5" t="inlineStr">
        <is>
          <t>ATROPINA 1MG AMPOLLA DE 1ML</t>
        </is>
      </c>
      <c r="C433" s="5" t="inlineStr">
        <is>
          <t>OJIUGFJH</t>
        </is>
      </c>
      <c r="D433" s="5" t="inlineStr">
        <is>
          <t>033</t>
        </is>
      </c>
      <c r="E433" s="5" t="inlineStr">
        <is>
          <t>ZMED</t>
        </is>
      </c>
      <c r="F433" s="5" t="inlineStr">
        <is>
          <t>1060</t>
        </is>
      </c>
      <c r="G433" s="5" t="inlineStr">
        <is>
          <t>6021</t>
        </is>
      </c>
      <c r="H433" s="5" t="inlineStr">
        <is>
          <t>C/U</t>
        </is>
      </c>
      <c r="I433" s="6" t="n">
        <v>200</v>
      </c>
      <c r="J433" s="6" t="n">
        <v>0</v>
      </c>
      <c r="K433" s="5" t="inlineStr">
        <is>
          <t>ARS</t>
        </is>
      </c>
      <c r="L433" s="48" t="n">
        <v>0</v>
      </c>
      <c r="M433" s="48" t="n">
        <v>39290.89</v>
      </c>
      <c r="O433" s="11">
        <f>M433/SUM($M$2:$M$2023)</f>
        <v/>
      </c>
      <c r="P433" s="49">
        <f>IFERROR(M433/I433,0)</f>
        <v/>
      </c>
      <c r="Q433" s="50" t="n"/>
      <c r="R433" s="8">
        <f>I433-Q433</f>
        <v/>
      </c>
      <c r="S433" s="49">
        <f>$AK433*R433</f>
        <v/>
      </c>
      <c r="U433" s="39" t="inlineStr">
        <is>
          <t>Stock SAP</t>
        </is>
      </c>
      <c r="V433" s="39" t="inlineStr">
        <is>
          <t>Medicamentos</t>
        </is>
      </c>
      <c r="W433" s="39" t="inlineStr">
        <is>
          <t>Dentro del alcance</t>
        </is>
      </c>
      <c r="X433" s="42" t="inlineStr">
        <is>
          <t>Media</t>
        </is>
      </c>
      <c r="Y433" s="39" t="inlineStr">
        <is>
          <t>Homologado – confianza Media – pendiente de validación</t>
        </is>
      </c>
      <c r="Z433" s="38" t="inlineStr">
        <is>
          <t>Dar de baja en SAP</t>
        </is>
      </c>
      <c r="AA433" s="39" t="inlineStr">
        <is>
          <t>26</t>
        </is>
      </c>
      <c r="AB433" s="39" t="inlineStr">
        <is>
          <t>ATROPINA AMP</t>
        </is>
      </c>
      <c r="AC433" s="39" t="inlineStr">
        <is>
          <t>Homologación por código Avain (master M03-002)</t>
        </is>
      </c>
      <c r="AD433" s="39" t="inlineStr">
        <is>
          <t>No</t>
        </is>
      </c>
      <c r="AE433" s="39" t="n"/>
      <c r="AF433" s="39" t="inlineStr">
        <is>
          <t>Sí</t>
        </is>
      </c>
      <c r="AG433" s="39" t="inlineStr">
        <is>
          <t>M03-002</t>
        </is>
      </c>
      <c r="AH433" s="51" t="n"/>
      <c r="AI433" s="51" t="n"/>
      <c r="AJ433" s="51" t="n"/>
      <c r="AK433" s="52" t="n">
        <v>196.4544375930257</v>
      </c>
      <c r="AL433" s="52" t="n"/>
      <c r="AM433" s="52" t="n"/>
      <c r="AN433" s="39" t="n"/>
      <c r="AO433"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434">
      <c r="A434" s="5" t="inlineStr">
        <is>
          <t>1000007</t>
        </is>
      </c>
      <c r="B434" s="5" t="inlineStr">
        <is>
          <t>ATROPINA 1MG AMPOLLA DE 1ML</t>
        </is>
      </c>
      <c r="C434" s="5" t="inlineStr">
        <is>
          <t>S0002</t>
        </is>
      </c>
      <c r="D434" s="5" t="inlineStr">
        <is>
          <t>033</t>
        </is>
      </c>
      <c r="E434" s="5" t="inlineStr">
        <is>
          <t>ZMED</t>
        </is>
      </c>
      <c r="F434" s="5" t="inlineStr">
        <is>
          <t>1060</t>
        </is>
      </c>
      <c r="G434" s="5" t="inlineStr">
        <is>
          <t>6021</t>
        </is>
      </c>
      <c r="H434" s="5" t="inlineStr">
        <is>
          <t>C/U</t>
        </is>
      </c>
      <c r="I434" s="6" t="n">
        <v>200</v>
      </c>
      <c r="J434" s="6" t="n">
        <v>0</v>
      </c>
      <c r="K434" s="5" t="inlineStr">
        <is>
          <t>ARS</t>
        </is>
      </c>
      <c r="L434" s="48" t="n">
        <v>0</v>
      </c>
      <c r="M434" s="48" t="n">
        <v>39290.89</v>
      </c>
      <c r="O434" s="11">
        <f>M434/SUM($M$2:$M$2023)</f>
        <v/>
      </c>
      <c r="P434" s="49">
        <f>IFERROR(M434/I434,0)</f>
        <v/>
      </c>
      <c r="Q434" s="50" t="n"/>
      <c r="R434" s="8">
        <f>I434-Q434</f>
        <v/>
      </c>
      <c r="S434" s="49">
        <f>$AK434*R434</f>
        <v/>
      </c>
      <c r="U434" s="39" t="inlineStr">
        <is>
          <t>Stock SAP</t>
        </is>
      </c>
      <c r="V434" s="39" t="inlineStr">
        <is>
          <t>Medicamentos</t>
        </is>
      </c>
      <c r="W434" s="39" t="inlineStr">
        <is>
          <t>Dentro del alcance</t>
        </is>
      </c>
      <c r="X434" s="42" t="inlineStr">
        <is>
          <t>Media</t>
        </is>
      </c>
      <c r="Y434" s="39" t="inlineStr">
        <is>
          <t>Homologado – confianza Media – pendiente de validación</t>
        </is>
      </c>
      <c r="Z434" s="38" t="inlineStr">
        <is>
          <t>Dar de baja en SAP</t>
        </is>
      </c>
      <c r="AA434" s="39" t="inlineStr">
        <is>
          <t>26</t>
        </is>
      </c>
      <c r="AB434" s="39" t="inlineStr">
        <is>
          <t>ATROPINA AMP</t>
        </is>
      </c>
      <c r="AC434" s="39" t="inlineStr">
        <is>
          <t>Homologación por código Avain (master M03-002)</t>
        </is>
      </c>
      <c r="AD434" s="39" t="inlineStr">
        <is>
          <t>No</t>
        </is>
      </c>
      <c r="AE434" s="39" t="n"/>
      <c r="AF434" s="39" t="inlineStr">
        <is>
          <t>Sí</t>
        </is>
      </c>
      <c r="AG434" s="39" t="inlineStr">
        <is>
          <t>M03-002</t>
        </is>
      </c>
      <c r="AH434" s="51" t="n"/>
      <c r="AI434" s="51" t="n"/>
      <c r="AJ434" s="51" t="n"/>
      <c r="AK434" s="52" t="n">
        <v>196.4544375930257</v>
      </c>
      <c r="AL434" s="52" t="n"/>
      <c r="AM434" s="52" t="n"/>
      <c r="AN434" s="39" t="n"/>
      <c r="AO434"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435">
      <c r="A435" s="5" t="inlineStr">
        <is>
          <t>1000007</t>
        </is>
      </c>
      <c r="B435" s="5" t="inlineStr">
        <is>
          <t>ATROPINA 1MG AMPOLLA DE 1ML</t>
        </is>
      </c>
      <c r="C435" s="5" t="inlineStr">
        <is>
          <t>S0202</t>
        </is>
      </c>
      <c r="D435" s="5" t="inlineStr">
        <is>
          <t>033</t>
        </is>
      </c>
      <c r="E435" s="5" t="inlineStr">
        <is>
          <t>ZMED</t>
        </is>
      </c>
      <c r="F435" s="5" t="inlineStr">
        <is>
          <t>1060</t>
        </is>
      </c>
      <c r="G435" s="5" t="inlineStr">
        <is>
          <t>6021</t>
        </is>
      </c>
      <c r="H435" s="5" t="inlineStr">
        <is>
          <t>C/U</t>
        </is>
      </c>
      <c r="I435" s="6" t="n">
        <v>200</v>
      </c>
      <c r="J435" s="6" t="n">
        <v>0</v>
      </c>
      <c r="K435" s="5" t="inlineStr">
        <is>
          <t>ARS</t>
        </is>
      </c>
      <c r="L435" s="48" t="n">
        <v>0</v>
      </c>
      <c r="M435" s="48" t="n">
        <v>39290.89</v>
      </c>
      <c r="O435" s="11">
        <f>M435/SUM($M$2:$M$2023)</f>
        <v/>
      </c>
      <c r="P435" s="49">
        <f>IFERROR(M435/I435,0)</f>
        <v/>
      </c>
      <c r="Q435" s="50" t="n"/>
      <c r="R435" s="8">
        <f>I435-Q435</f>
        <v/>
      </c>
      <c r="S435" s="49">
        <f>$AK435*R435</f>
        <v/>
      </c>
      <c r="U435" s="39" t="inlineStr">
        <is>
          <t>Stock SAP</t>
        </is>
      </c>
      <c r="V435" s="39" t="inlineStr">
        <is>
          <t>Medicamentos</t>
        </is>
      </c>
      <c r="W435" s="39" t="inlineStr">
        <is>
          <t>Dentro del alcance</t>
        </is>
      </c>
      <c r="X435" s="42" t="inlineStr">
        <is>
          <t>Media</t>
        </is>
      </c>
      <c r="Y435" s="39" t="inlineStr">
        <is>
          <t>Homologado – confianza Media – pendiente de validación</t>
        </is>
      </c>
      <c r="Z435" s="38" t="inlineStr">
        <is>
          <t>Dar de baja en SAP</t>
        </is>
      </c>
      <c r="AA435" s="39" t="inlineStr">
        <is>
          <t>26</t>
        </is>
      </c>
      <c r="AB435" s="39" t="inlineStr">
        <is>
          <t>ATROPINA AMP</t>
        </is>
      </c>
      <c r="AC435" s="39" t="inlineStr">
        <is>
          <t>Homologación por código Avain (master M03-002)</t>
        </is>
      </c>
      <c r="AD435" s="39" t="inlineStr">
        <is>
          <t>No</t>
        </is>
      </c>
      <c r="AE435" s="39" t="n"/>
      <c r="AF435" s="39" t="inlineStr">
        <is>
          <t>Sí</t>
        </is>
      </c>
      <c r="AG435" s="39" t="inlineStr">
        <is>
          <t>M03-002</t>
        </is>
      </c>
      <c r="AH435" s="51" t="n"/>
      <c r="AI435" s="51" t="n"/>
      <c r="AJ435" s="51" t="n"/>
      <c r="AK435" s="52" t="n">
        <v>196.4544375930257</v>
      </c>
      <c r="AL435" s="52" t="n"/>
      <c r="AM435" s="52" t="n"/>
      <c r="AN435" s="39" t="n"/>
      <c r="AO435"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436">
      <c r="A436" s="5" t="inlineStr">
        <is>
          <t>1000007</t>
        </is>
      </c>
      <c r="B436" s="5" t="inlineStr">
        <is>
          <t>ATROPINA 1MG AMPOLLA DE 1ML</t>
        </is>
      </c>
      <c r="C436" s="5" t="inlineStr">
        <is>
          <t>S0401</t>
        </is>
      </c>
      <c r="D436" s="5" t="inlineStr">
        <is>
          <t>033</t>
        </is>
      </c>
      <c r="E436" s="5" t="inlineStr">
        <is>
          <t>ZMED</t>
        </is>
      </c>
      <c r="F436" s="5" t="inlineStr">
        <is>
          <t>1060</t>
        </is>
      </c>
      <c r="G436" s="5" t="inlineStr">
        <is>
          <t>6021</t>
        </is>
      </c>
      <c r="H436" s="5" t="inlineStr">
        <is>
          <t>C/U</t>
        </is>
      </c>
      <c r="I436" s="6" t="n">
        <v>200</v>
      </c>
      <c r="J436" s="6" t="n">
        <v>0</v>
      </c>
      <c r="K436" s="5" t="inlineStr">
        <is>
          <t>ARS</t>
        </is>
      </c>
      <c r="L436" s="48" t="n">
        <v>0</v>
      </c>
      <c r="M436" s="48" t="n">
        <v>39290.89</v>
      </c>
      <c r="O436" s="11">
        <f>M436/SUM($M$2:$M$2023)</f>
        <v/>
      </c>
      <c r="P436" s="49">
        <f>IFERROR(M436/I436,0)</f>
        <v/>
      </c>
      <c r="Q436" s="50" t="n"/>
      <c r="R436" s="8">
        <f>I436-Q436</f>
        <v/>
      </c>
      <c r="S436" s="49">
        <f>$AK436*R436</f>
        <v/>
      </c>
      <c r="U436" s="39" t="inlineStr">
        <is>
          <t>Stock SAP</t>
        </is>
      </c>
      <c r="V436" s="39" t="inlineStr">
        <is>
          <t>Medicamentos</t>
        </is>
      </c>
      <c r="W436" s="39" t="inlineStr">
        <is>
          <t>Dentro del alcance</t>
        </is>
      </c>
      <c r="X436" s="42" t="inlineStr">
        <is>
          <t>Media</t>
        </is>
      </c>
      <c r="Y436" s="39" t="inlineStr">
        <is>
          <t>Homologado – confianza Media – pendiente de validación</t>
        </is>
      </c>
      <c r="Z436" s="38" t="inlineStr">
        <is>
          <t>Dar de baja en SAP</t>
        </is>
      </c>
      <c r="AA436" s="39" t="inlineStr">
        <is>
          <t>26</t>
        </is>
      </c>
      <c r="AB436" s="39" t="inlineStr">
        <is>
          <t>ATROPINA AMP</t>
        </is>
      </c>
      <c r="AC436" s="39" t="inlineStr">
        <is>
          <t>Homologación por código Avain (master M03-002)</t>
        </is>
      </c>
      <c r="AD436" s="39" t="inlineStr">
        <is>
          <t>No</t>
        </is>
      </c>
      <c r="AE436" s="39" t="n"/>
      <c r="AF436" s="39" t="inlineStr">
        <is>
          <t>Sí</t>
        </is>
      </c>
      <c r="AG436" s="39" t="inlineStr">
        <is>
          <t>M03-002</t>
        </is>
      </c>
      <c r="AH436" s="51" t="n"/>
      <c r="AI436" s="51" t="n"/>
      <c r="AJ436" s="51" t="n"/>
      <c r="AK436" s="52" t="n">
        <v>196.4544375930257</v>
      </c>
      <c r="AL436" s="52" t="n"/>
      <c r="AM436" s="52" t="n"/>
      <c r="AN436" s="39" t="n"/>
      <c r="AO436"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437">
      <c r="A437" s="5" t="inlineStr">
        <is>
          <t>1000008</t>
        </is>
      </c>
      <c r="B437" s="5" t="inlineStr">
        <is>
          <t>DIFENHIDRAMINA 10MG AMPOLLA DE 1ML</t>
        </is>
      </c>
      <c r="C437" s="5" t="inlineStr">
        <is>
          <t>30521</t>
        </is>
      </c>
      <c r="D437" s="5" t="inlineStr">
        <is>
          <t>033</t>
        </is>
      </c>
      <c r="E437" s="5" t="inlineStr">
        <is>
          <t>ZMED</t>
        </is>
      </c>
      <c r="F437" s="5" t="inlineStr">
        <is>
          <t>1060</t>
        </is>
      </c>
      <c r="G437" s="5" t="inlineStr">
        <is>
          <t>6021</t>
        </is>
      </c>
      <c r="H437" s="5" t="inlineStr">
        <is>
          <t>C/U</t>
        </is>
      </c>
      <c r="I437" s="6" t="n">
        <v>200</v>
      </c>
      <c r="J437" s="6" t="n">
        <v>0</v>
      </c>
      <c r="K437" s="5" t="inlineStr">
        <is>
          <t>ARS</t>
        </is>
      </c>
      <c r="L437" s="48" t="n">
        <v>0</v>
      </c>
      <c r="M437" s="48" t="n">
        <v>57534.29</v>
      </c>
      <c r="O437" s="11">
        <f>M437/SUM($M$2:$M$2023)</f>
        <v/>
      </c>
      <c r="P437" s="49">
        <f>IFERROR(M437/I437,0)</f>
        <v/>
      </c>
      <c r="Q437" s="50" t="n"/>
      <c r="R437" s="8">
        <f>I437-Q437</f>
        <v/>
      </c>
      <c r="S437" s="49">
        <f>$AK437*R437</f>
        <v/>
      </c>
      <c r="U437" s="39" t="inlineStr">
        <is>
          <t>Stock SAP</t>
        </is>
      </c>
      <c r="V437" s="39" t="inlineStr">
        <is>
          <t>Medicamentos</t>
        </is>
      </c>
      <c r="W437" s="39" t="inlineStr">
        <is>
          <t>Dentro del alcance</t>
        </is>
      </c>
      <c r="X437" s="37" t="inlineStr">
        <is>
          <t>Alta</t>
        </is>
      </c>
      <c r="Y437" s="39" t="inlineStr">
        <is>
          <t>Homologado – confianza Alta</t>
        </is>
      </c>
      <c r="Z437" s="38" t="inlineStr">
        <is>
          <t>Dar de baja en SAP</t>
        </is>
      </c>
      <c r="AA437" s="39" t="inlineStr">
        <is>
          <t>244</t>
        </is>
      </c>
      <c r="AB437" s="39" t="inlineStr">
        <is>
          <t>DIFENHIDRAMINA 10 MG X 1 ML AMP</t>
        </is>
      </c>
      <c r="AC437" s="39" t="inlineStr">
        <is>
          <t>Cruce por nomenclatura SAP</t>
        </is>
      </c>
      <c r="AD437" s="39" t="inlineStr">
        <is>
          <t>No</t>
        </is>
      </c>
      <c r="AE437" s="39" t="n"/>
      <c r="AF437" s="39" t="inlineStr">
        <is>
          <t>Sí</t>
        </is>
      </c>
      <c r="AG437" s="39" t="inlineStr">
        <is>
          <t>M07-001</t>
        </is>
      </c>
      <c r="AH437" s="51" t="n"/>
      <c r="AI437" s="51" t="n"/>
      <c r="AJ437" s="51" t="n"/>
      <c r="AK437" s="52" t="n">
        <v>287.6714792452831</v>
      </c>
      <c r="AL437" s="52" t="n"/>
      <c r="AM437" s="52" t="n"/>
      <c r="AN437" s="39" t="n"/>
      <c r="AO437" s="39" t="inlineStr">
        <is>
          <t>La cantidad física del material se imputó en la fila 274 (primera fila del material). 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438">
      <c r="A438" s="5" t="inlineStr">
        <is>
          <t>1000008</t>
        </is>
      </c>
      <c r="B438" s="5" t="inlineStr">
        <is>
          <t>DIFENHIDRAMINA 10MG AMPOLLA DE 1ML</t>
        </is>
      </c>
      <c r="C438" s="5" t="inlineStr">
        <is>
          <t>7008</t>
        </is>
      </c>
      <c r="D438" s="5" t="inlineStr">
        <is>
          <t>033</t>
        </is>
      </c>
      <c r="E438" s="5" t="inlineStr">
        <is>
          <t>ZMED</t>
        </is>
      </c>
      <c r="F438" s="5" t="inlineStr">
        <is>
          <t>1060</t>
        </is>
      </c>
      <c r="G438" s="5" t="inlineStr">
        <is>
          <t>6021</t>
        </is>
      </c>
      <c r="H438" s="5" t="inlineStr">
        <is>
          <t>C/U</t>
        </is>
      </c>
      <c r="I438" s="6" t="n">
        <v>200</v>
      </c>
      <c r="J438" s="6" t="n">
        <v>0</v>
      </c>
      <c r="K438" s="5" t="inlineStr">
        <is>
          <t>ARS</t>
        </is>
      </c>
      <c r="L438" s="48" t="n">
        <v>0</v>
      </c>
      <c r="M438" s="48" t="n">
        <v>57534.29</v>
      </c>
      <c r="O438" s="11">
        <f>M438/SUM($M$2:$M$2023)</f>
        <v/>
      </c>
      <c r="P438" s="49">
        <f>IFERROR(M438/I438,0)</f>
        <v/>
      </c>
      <c r="Q438" s="50" t="n"/>
      <c r="R438" s="8">
        <f>I438-Q438</f>
        <v/>
      </c>
      <c r="S438" s="49">
        <f>$AK438*R438</f>
        <v/>
      </c>
      <c r="U438" s="39" t="inlineStr">
        <is>
          <t>Stock SAP</t>
        </is>
      </c>
      <c r="V438" s="39" t="inlineStr">
        <is>
          <t>Medicamentos</t>
        </is>
      </c>
      <c r="W438" s="39" t="inlineStr">
        <is>
          <t>Dentro del alcance</t>
        </is>
      </c>
      <c r="X438" s="37" t="inlineStr">
        <is>
          <t>Alta</t>
        </is>
      </c>
      <c r="Y438" s="39" t="inlineStr">
        <is>
          <t>Homologado – confianza Alta</t>
        </is>
      </c>
      <c r="Z438" s="38" t="inlineStr">
        <is>
          <t>Dar de baja en SAP</t>
        </is>
      </c>
      <c r="AA438" s="39" t="inlineStr">
        <is>
          <t>244</t>
        </is>
      </c>
      <c r="AB438" s="39" t="inlineStr">
        <is>
          <t>DIFENHIDRAMINA 10 MG X 1 ML AMP</t>
        </is>
      </c>
      <c r="AC438" s="39" t="inlineStr">
        <is>
          <t>Cruce por nomenclatura SAP</t>
        </is>
      </c>
      <c r="AD438" s="39" t="inlineStr">
        <is>
          <t>No</t>
        </is>
      </c>
      <c r="AE438" s="39" t="n"/>
      <c r="AF438" s="39" t="inlineStr">
        <is>
          <t>Sí</t>
        </is>
      </c>
      <c r="AG438" s="39" t="inlineStr">
        <is>
          <t>M07-001</t>
        </is>
      </c>
      <c r="AH438" s="51" t="n"/>
      <c r="AI438" s="51" t="n"/>
      <c r="AJ438" s="51" t="n"/>
      <c r="AK438" s="52" t="n">
        <v>287.6714792452831</v>
      </c>
      <c r="AL438" s="52" t="n"/>
      <c r="AM438" s="52" t="n"/>
      <c r="AN438" s="39" t="n"/>
      <c r="AO438" s="39" t="inlineStr">
        <is>
          <t>La cantidad física del material se imputó en la fila 274 (primera fila del material). 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439">
      <c r="A439" s="5" t="inlineStr">
        <is>
          <t>1000008</t>
        </is>
      </c>
      <c r="B439" s="5" t="inlineStr">
        <is>
          <t>DIFENHIDRAMINA 10MG AMPOLLA DE 1ML</t>
        </is>
      </c>
      <c r="C439" s="5" t="inlineStr">
        <is>
          <t>QT3Q</t>
        </is>
      </c>
      <c r="D439" s="5" t="inlineStr">
        <is>
          <t>033</t>
        </is>
      </c>
      <c r="E439" s="5" t="inlineStr">
        <is>
          <t>ZMED</t>
        </is>
      </c>
      <c r="F439" s="5" t="inlineStr">
        <is>
          <t>1060</t>
        </is>
      </c>
      <c r="G439" s="5" t="inlineStr">
        <is>
          <t>6021</t>
        </is>
      </c>
      <c r="H439" s="5" t="inlineStr">
        <is>
          <t>C/U</t>
        </is>
      </c>
      <c r="I439" s="6" t="n">
        <v>200</v>
      </c>
      <c r="J439" s="6" t="n">
        <v>0</v>
      </c>
      <c r="K439" s="5" t="inlineStr">
        <is>
          <t>ARS</t>
        </is>
      </c>
      <c r="L439" s="48" t="n">
        <v>0</v>
      </c>
      <c r="M439" s="48" t="n">
        <v>57534.29</v>
      </c>
      <c r="O439" s="11">
        <f>M439/SUM($M$2:$M$2023)</f>
        <v/>
      </c>
      <c r="P439" s="49">
        <f>IFERROR(M439/I439,0)</f>
        <v/>
      </c>
      <c r="Q439" s="50" t="n"/>
      <c r="R439" s="8">
        <f>I439-Q439</f>
        <v/>
      </c>
      <c r="S439" s="49">
        <f>$AK439*R439</f>
        <v/>
      </c>
      <c r="U439" s="39" t="inlineStr">
        <is>
          <t>Stock SAP</t>
        </is>
      </c>
      <c r="V439" s="39" t="inlineStr">
        <is>
          <t>Medicamentos</t>
        </is>
      </c>
      <c r="W439" s="39" t="inlineStr">
        <is>
          <t>Dentro del alcance</t>
        </is>
      </c>
      <c r="X439" s="37" t="inlineStr">
        <is>
          <t>Alta</t>
        </is>
      </c>
      <c r="Y439" s="39" t="inlineStr">
        <is>
          <t>Homologado – confianza Alta</t>
        </is>
      </c>
      <c r="Z439" s="38" t="inlineStr">
        <is>
          <t>Dar de baja en SAP</t>
        </is>
      </c>
      <c r="AA439" s="39" t="inlineStr">
        <is>
          <t>244</t>
        </is>
      </c>
      <c r="AB439" s="39" t="inlineStr">
        <is>
          <t>DIFENHIDRAMINA 10 MG X 1 ML AMP</t>
        </is>
      </c>
      <c r="AC439" s="39" t="inlineStr">
        <is>
          <t>Cruce por nomenclatura SAP</t>
        </is>
      </c>
      <c r="AD439" s="39" t="inlineStr">
        <is>
          <t>No</t>
        </is>
      </c>
      <c r="AE439" s="39" t="n"/>
      <c r="AF439" s="39" t="inlineStr">
        <is>
          <t>Sí</t>
        </is>
      </c>
      <c r="AG439" s="39" t="inlineStr">
        <is>
          <t>M07-001</t>
        </is>
      </c>
      <c r="AH439" s="51" t="n"/>
      <c r="AI439" s="51" t="n"/>
      <c r="AJ439" s="51" t="n"/>
      <c r="AK439" s="52" t="n">
        <v>287.6714792452831</v>
      </c>
      <c r="AL439" s="52" t="n"/>
      <c r="AM439" s="52" t="n"/>
      <c r="AN439" s="39" t="n"/>
      <c r="AO439" s="39" t="inlineStr">
        <is>
          <t>La cantidad física del material se imputó en la fila 274 (primera fila del material). 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440">
      <c r="A440" s="5" t="inlineStr">
        <is>
          <t>1000008</t>
        </is>
      </c>
      <c r="B440" s="5" t="inlineStr">
        <is>
          <t>DIFENHIDRAMINA 10MG AMPOLLA DE 1ML</t>
        </is>
      </c>
      <c r="C440" s="5" t="inlineStr">
        <is>
          <t>Z7006</t>
        </is>
      </c>
      <c r="D440" s="5" t="inlineStr">
        <is>
          <t>033</t>
        </is>
      </c>
      <c r="E440" s="5" t="inlineStr">
        <is>
          <t>ZMED</t>
        </is>
      </c>
      <c r="F440" s="5" t="inlineStr">
        <is>
          <t>1060</t>
        </is>
      </c>
      <c r="G440" s="5" t="inlineStr">
        <is>
          <t>6021</t>
        </is>
      </c>
      <c r="H440" s="5" t="inlineStr">
        <is>
          <t>C/U</t>
        </is>
      </c>
      <c r="I440" s="6" t="n">
        <v>200</v>
      </c>
      <c r="J440" s="6" t="n">
        <v>0</v>
      </c>
      <c r="K440" s="5" t="inlineStr">
        <is>
          <t>ARS</t>
        </is>
      </c>
      <c r="L440" s="48" t="n">
        <v>0</v>
      </c>
      <c r="M440" s="48" t="n">
        <v>57534.29</v>
      </c>
      <c r="O440" s="11">
        <f>M440/SUM($M$2:$M$2023)</f>
        <v/>
      </c>
      <c r="P440" s="49">
        <f>IFERROR(M440/I440,0)</f>
        <v/>
      </c>
      <c r="Q440" s="50" t="n"/>
      <c r="R440" s="8">
        <f>I440-Q440</f>
        <v/>
      </c>
      <c r="S440" s="49">
        <f>$AK440*R440</f>
        <v/>
      </c>
      <c r="U440" s="39" t="inlineStr">
        <is>
          <t>Stock SAP</t>
        </is>
      </c>
      <c r="V440" s="39" t="inlineStr">
        <is>
          <t>Medicamentos</t>
        </is>
      </c>
      <c r="W440" s="39" t="inlineStr">
        <is>
          <t>Dentro del alcance</t>
        </is>
      </c>
      <c r="X440" s="37" t="inlineStr">
        <is>
          <t>Alta</t>
        </is>
      </c>
      <c r="Y440" s="39" t="inlineStr">
        <is>
          <t>Homologado – confianza Alta</t>
        </is>
      </c>
      <c r="Z440" s="38" t="inlineStr">
        <is>
          <t>Dar de baja en SAP</t>
        </is>
      </c>
      <c r="AA440" s="39" t="inlineStr">
        <is>
          <t>244</t>
        </is>
      </c>
      <c r="AB440" s="39" t="inlineStr">
        <is>
          <t>DIFENHIDRAMINA 10 MG X 1 ML AMP</t>
        </is>
      </c>
      <c r="AC440" s="39" t="inlineStr">
        <is>
          <t>Cruce por nomenclatura SAP</t>
        </is>
      </c>
      <c r="AD440" s="39" t="inlineStr">
        <is>
          <t>No</t>
        </is>
      </c>
      <c r="AE440" s="39" t="n"/>
      <c r="AF440" s="39" t="inlineStr">
        <is>
          <t>Sí</t>
        </is>
      </c>
      <c r="AG440" s="39" t="inlineStr">
        <is>
          <t>M07-001</t>
        </is>
      </c>
      <c r="AH440" s="51" t="n"/>
      <c r="AI440" s="51" t="n"/>
      <c r="AJ440" s="51" t="n"/>
      <c r="AK440" s="52" t="n">
        <v>287.6714792452831</v>
      </c>
      <c r="AL440" s="52" t="n"/>
      <c r="AM440" s="52" t="n"/>
      <c r="AN440" s="39" t="n"/>
      <c r="AO440" s="39" t="inlineStr">
        <is>
          <t>La cantidad física del material se imputó en la fila 274 (primera fila del material). 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441">
      <c r="A441" s="5" t="inlineStr">
        <is>
          <t>1000010</t>
        </is>
      </c>
      <c r="B441" s="5" t="inlineStr">
        <is>
          <t>HIDROCORTISONA 500MG  AMPOLLA</t>
        </is>
      </c>
      <c r="C441" s="5" t="inlineStr">
        <is>
          <t>230426</t>
        </is>
      </c>
      <c r="D441" s="5" t="inlineStr">
        <is>
          <t>033</t>
        </is>
      </c>
      <c r="E441" s="5" t="inlineStr">
        <is>
          <t>ZMED</t>
        </is>
      </c>
      <c r="F441" s="5" t="inlineStr">
        <is>
          <t>1060</t>
        </is>
      </c>
      <c r="G441" s="5" t="inlineStr">
        <is>
          <t>6021</t>
        </is>
      </c>
      <c r="H441" s="5" t="inlineStr">
        <is>
          <t>C/U</t>
        </is>
      </c>
      <c r="I441" s="6" t="n">
        <v>200</v>
      </c>
      <c r="J441" s="6" t="n">
        <v>0</v>
      </c>
      <c r="K441" s="5" t="inlineStr">
        <is>
          <t>ARS</t>
        </is>
      </c>
      <c r="L441" s="48" t="n">
        <v>0</v>
      </c>
      <c r="M441" s="48" t="n">
        <v>434956.75</v>
      </c>
      <c r="O441" s="11">
        <f>M441/SUM($M$2:$M$2023)</f>
        <v/>
      </c>
      <c r="P441" s="49">
        <f>IFERROR(M441/I441,0)</f>
        <v/>
      </c>
      <c r="Q441" s="50" t="n"/>
      <c r="R441" s="8">
        <f>I441-Q441</f>
        <v/>
      </c>
      <c r="S441" s="49">
        <f>$AK441*R441</f>
        <v/>
      </c>
      <c r="U441" s="39" t="inlineStr">
        <is>
          <t>Stock SAP</t>
        </is>
      </c>
      <c r="V441" s="39" t="inlineStr">
        <is>
          <t>Medicamentos</t>
        </is>
      </c>
      <c r="W441" s="39" t="inlineStr">
        <is>
          <t>Dentro del alcance</t>
        </is>
      </c>
      <c r="X441" s="37" t="inlineStr">
        <is>
          <t>Alta</t>
        </is>
      </c>
      <c r="Y441" s="39" t="inlineStr">
        <is>
          <t>Homologado – confianza Alta</t>
        </is>
      </c>
      <c r="Z441" s="38" t="inlineStr">
        <is>
          <t>Dar de baja en SAP</t>
        </is>
      </c>
      <c r="AA441" s="39" t="inlineStr">
        <is>
          <t>130</t>
        </is>
      </c>
      <c r="AB441" s="39" t="inlineStr">
        <is>
          <t>HIDROCORTISONA 500 MG AMP</t>
        </is>
      </c>
      <c r="AC441" s="39" t="inlineStr">
        <is>
          <t>Homologación por código Avain (master M06-003)</t>
        </is>
      </c>
      <c r="AD441" s="39" t="inlineStr">
        <is>
          <t>No</t>
        </is>
      </c>
      <c r="AE441" s="39" t="n"/>
      <c r="AF441" s="39" t="inlineStr">
        <is>
          <t>Sí</t>
        </is>
      </c>
      <c r="AG441" s="39" t="inlineStr">
        <is>
          <t>M06-003</t>
        </is>
      </c>
      <c r="AH441" s="51" t="n"/>
      <c r="AI441" s="51" t="n"/>
      <c r="AJ441" s="51" t="n"/>
      <c r="AK441" s="52" t="n">
        <v>2174.783781094527</v>
      </c>
      <c r="AL441" s="52" t="n"/>
      <c r="AM441" s="52" t="n"/>
      <c r="AN441" s="39" t="n"/>
      <c r="AO441" s="39" t="inlineStr">
        <is>
          <t>La cantidad física del material se imputó en la fila 275 (primera fila del material). Homologación: confianza base Alta + confianza SAP Alta → Alta. El material ocupa 17 filas en la hoja 1060 NQN (lote/almacén). La cantidad SAP y la física de esta vista son el total del material.</t>
        </is>
      </c>
    </row>
    <row r="442">
      <c r="A442" s="5" t="inlineStr">
        <is>
          <t>1000010</t>
        </is>
      </c>
      <c r="B442" s="5" t="inlineStr">
        <is>
          <t>HIDROCORTISONA 500MG  AMPOLLA</t>
        </is>
      </c>
      <c r="C442" s="5" t="inlineStr">
        <is>
          <t>43358</t>
        </is>
      </c>
      <c r="D442" s="5" t="inlineStr">
        <is>
          <t>033</t>
        </is>
      </c>
      <c r="E442" s="5" t="inlineStr">
        <is>
          <t>ZMED</t>
        </is>
      </c>
      <c r="F442" s="5" t="inlineStr">
        <is>
          <t>1060</t>
        </is>
      </c>
      <c r="G442" s="5" t="inlineStr">
        <is>
          <t>6021</t>
        </is>
      </c>
      <c r="H442" s="5" t="inlineStr">
        <is>
          <t>C/U</t>
        </is>
      </c>
      <c r="I442" s="6" t="n">
        <v>200</v>
      </c>
      <c r="J442" s="6" t="n">
        <v>0</v>
      </c>
      <c r="K442" s="5" t="inlineStr">
        <is>
          <t>ARS</t>
        </is>
      </c>
      <c r="L442" s="48" t="n">
        <v>0</v>
      </c>
      <c r="M442" s="48" t="n">
        <v>434956.75</v>
      </c>
      <c r="O442" s="11">
        <f>M442/SUM($M$2:$M$2023)</f>
        <v/>
      </c>
      <c r="P442" s="49">
        <f>IFERROR(M442/I442,0)</f>
        <v/>
      </c>
      <c r="Q442" s="50" t="n"/>
      <c r="R442" s="8">
        <f>I442-Q442</f>
        <v/>
      </c>
      <c r="S442" s="49">
        <f>$AK442*R442</f>
        <v/>
      </c>
      <c r="U442" s="39" t="inlineStr">
        <is>
          <t>Stock SAP</t>
        </is>
      </c>
      <c r="V442" s="39" t="inlineStr">
        <is>
          <t>Medicamentos</t>
        </is>
      </c>
      <c r="W442" s="39" t="inlineStr">
        <is>
          <t>Dentro del alcance</t>
        </is>
      </c>
      <c r="X442" s="37" t="inlineStr">
        <is>
          <t>Alta</t>
        </is>
      </c>
      <c r="Y442" s="39" t="inlineStr">
        <is>
          <t>Homologado – confianza Alta</t>
        </is>
      </c>
      <c r="Z442" s="38" t="inlineStr">
        <is>
          <t>Dar de baja en SAP</t>
        </is>
      </c>
      <c r="AA442" s="39" t="inlineStr">
        <is>
          <t>130</t>
        </is>
      </c>
      <c r="AB442" s="39" t="inlineStr">
        <is>
          <t>HIDROCORTISONA 500 MG AMP</t>
        </is>
      </c>
      <c r="AC442" s="39" t="inlineStr">
        <is>
          <t>Homologación por código Avain (master M06-003)</t>
        </is>
      </c>
      <c r="AD442" s="39" t="inlineStr">
        <is>
          <t>No</t>
        </is>
      </c>
      <c r="AE442" s="39" t="n"/>
      <c r="AF442" s="39" t="inlineStr">
        <is>
          <t>Sí</t>
        </is>
      </c>
      <c r="AG442" s="39" t="inlineStr">
        <is>
          <t>M06-003</t>
        </is>
      </c>
      <c r="AH442" s="51" t="n"/>
      <c r="AI442" s="51" t="n"/>
      <c r="AJ442" s="51" t="n"/>
      <c r="AK442" s="52" t="n">
        <v>2174.783781094527</v>
      </c>
      <c r="AL442" s="52" t="n"/>
      <c r="AM442" s="52" t="n"/>
      <c r="AN442" s="39" t="n"/>
      <c r="AO442" s="39" t="inlineStr">
        <is>
          <t>La cantidad física del material se imputó en la fila 275 (primera fila del material). Homologación: confianza base Alta + confianza SAP Alta → Alta. El material ocupa 17 filas en la hoja 1060 NQN (lote/almacén). La cantidad SAP y la física de esta vista son el total del material.</t>
        </is>
      </c>
    </row>
    <row r="443">
      <c r="A443" s="5" t="inlineStr">
        <is>
          <t>1000010</t>
        </is>
      </c>
      <c r="B443" s="5" t="inlineStr">
        <is>
          <t>HIDROCORTISONA 500MG  AMPOLLA</t>
        </is>
      </c>
      <c r="C443" s="5" t="inlineStr">
        <is>
          <t>P1005</t>
        </is>
      </c>
      <c r="D443" s="5" t="inlineStr">
        <is>
          <t>033</t>
        </is>
      </c>
      <c r="E443" s="5" t="inlineStr">
        <is>
          <t>ZMED</t>
        </is>
      </c>
      <c r="F443" s="5" t="inlineStr">
        <is>
          <t>1060</t>
        </is>
      </c>
      <c r="G443" s="5" t="inlineStr">
        <is>
          <t>6021</t>
        </is>
      </c>
      <c r="H443" s="5" t="inlineStr">
        <is>
          <t>C/U</t>
        </is>
      </c>
      <c r="I443" s="6" t="n">
        <v>200</v>
      </c>
      <c r="J443" s="6" t="n">
        <v>0</v>
      </c>
      <c r="K443" s="5" t="inlineStr">
        <is>
          <t>ARS</t>
        </is>
      </c>
      <c r="L443" s="48" t="n">
        <v>0</v>
      </c>
      <c r="M443" s="48" t="n">
        <v>434956.75</v>
      </c>
      <c r="O443" s="11">
        <f>M443/SUM($M$2:$M$2023)</f>
        <v/>
      </c>
      <c r="P443" s="49">
        <f>IFERROR(M443/I443,0)</f>
        <v/>
      </c>
      <c r="Q443" s="50" t="n"/>
      <c r="R443" s="8">
        <f>I443-Q443</f>
        <v/>
      </c>
      <c r="S443" s="49">
        <f>$AK443*R443</f>
        <v/>
      </c>
      <c r="U443" s="39" t="inlineStr">
        <is>
          <t>Stock SAP</t>
        </is>
      </c>
      <c r="V443" s="39" t="inlineStr">
        <is>
          <t>Medicamentos</t>
        </is>
      </c>
      <c r="W443" s="39" t="inlineStr">
        <is>
          <t>Dentro del alcance</t>
        </is>
      </c>
      <c r="X443" s="37" t="inlineStr">
        <is>
          <t>Alta</t>
        </is>
      </c>
      <c r="Y443" s="39" t="inlineStr">
        <is>
          <t>Homologado – confianza Alta</t>
        </is>
      </c>
      <c r="Z443" s="38" t="inlineStr">
        <is>
          <t>Dar de baja en SAP</t>
        </is>
      </c>
      <c r="AA443" s="39" t="inlineStr">
        <is>
          <t>130</t>
        </is>
      </c>
      <c r="AB443" s="39" t="inlineStr">
        <is>
          <t>HIDROCORTISONA 500 MG AMP</t>
        </is>
      </c>
      <c r="AC443" s="39" t="inlineStr">
        <is>
          <t>Homologación por código Avain (master M06-003)</t>
        </is>
      </c>
      <c r="AD443" s="39" t="inlineStr">
        <is>
          <t>No</t>
        </is>
      </c>
      <c r="AE443" s="39" t="n"/>
      <c r="AF443" s="39" t="inlineStr">
        <is>
          <t>Sí</t>
        </is>
      </c>
      <c r="AG443" s="39" t="inlineStr">
        <is>
          <t>M06-003</t>
        </is>
      </c>
      <c r="AH443" s="51" t="n"/>
      <c r="AI443" s="51" t="n"/>
      <c r="AJ443" s="51" t="n"/>
      <c r="AK443" s="52" t="n">
        <v>2174.783781094527</v>
      </c>
      <c r="AL443" s="52" t="n"/>
      <c r="AM443" s="52" t="n"/>
      <c r="AN443" s="39" t="n"/>
      <c r="AO443" s="39" t="inlineStr">
        <is>
          <t>La cantidad física del material se imputó en la fila 275 (primera fila del material). Homologación: confianza base Alta + confianza SAP Alta → Alta. El material ocupa 17 filas en la hoja 1060 NQN (lote/almacén). La cantidad SAP y la física de esta vista son el total del material.</t>
        </is>
      </c>
    </row>
    <row r="444">
      <c r="A444" s="5" t="inlineStr">
        <is>
          <t>1000016</t>
        </is>
      </c>
      <c r="B444" s="5" t="inlineStr">
        <is>
          <t>AGUA BIDESTILADA AMPOLLA POR 5ML</t>
        </is>
      </c>
      <c r="C444" s="5" t="inlineStr">
        <is>
          <t>16972</t>
        </is>
      </c>
      <c r="D444" s="5" t="inlineStr">
        <is>
          <t>033</t>
        </is>
      </c>
      <c r="E444" s="5" t="inlineStr">
        <is>
          <t>ZMED</t>
        </is>
      </c>
      <c r="F444" s="5" t="inlineStr">
        <is>
          <t>1060</t>
        </is>
      </c>
      <c r="G444" s="5" t="inlineStr">
        <is>
          <t>6021</t>
        </is>
      </c>
      <c r="H444" s="5" t="inlineStr">
        <is>
          <t>C/U</t>
        </is>
      </c>
      <c r="I444" s="6" t="n">
        <v>200</v>
      </c>
      <c r="J444" s="6" t="n">
        <v>0</v>
      </c>
      <c r="K444" s="5" t="inlineStr">
        <is>
          <t>ARS</t>
        </is>
      </c>
      <c r="L444" s="48" t="n">
        <v>0</v>
      </c>
      <c r="M444" s="48" t="n">
        <v>13259.13</v>
      </c>
      <c r="O444" s="11">
        <f>M444/SUM($M$2:$M$2023)</f>
        <v/>
      </c>
      <c r="P444" s="49">
        <f>IFERROR(M444/I444,0)</f>
        <v/>
      </c>
      <c r="Q444" s="50" t="n"/>
      <c r="R444" s="8">
        <f>I444-Q444</f>
        <v/>
      </c>
      <c r="S444" s="49">
        <f>$AK444*R444</f>
        <v/>
      </c>
      <c r="U444" s="39" t="inlineStr">
        <is>
          <t>Stock SAP</t>
        </is>
      </c>
      <c r="V444" s="39" t="inlineStr">
        <is>
          <t>Medicamentos</t>
        </is>
      </c>
      <c r="W444" s="39" t="inlineStr">
        <is>
          <t>Dentro del alcance</t>
        </is>
      </c>
      <c r="X444" s="42" t="inlineStr">
        <is>
          <t>Media</t>
        </is>
      </c>
      <c r="Y444" s="39" t="inlineStr">
        <is>
          <t>Homologado – confianza Media – pendiente de validación</t>
        </is>
      </c>
      <c r="Z444" s="38" t="inlineStr">
        <is>
          <t>Dar de baja en SAP</t>
        </is>
      </c>
      <c r="AA444" s="39" t="inlineStr">
        <is>
          <t>5</t>
        </is>
      </c>
      <c r="AB444" s="39" t="inlineStr">
        <is>
          <t>AGUA DESTILADA AMP</t>
        </is>
      </c>
      <c r="AC444" s="39" t="inlineStr">
        <is>
          <t>Homologación por código Avain (master M13-006)</t>
        </is>
      </c>
      <c r="AD444" s="39" t="inlineStr">
        <is>
          <t>No</t>
        </is>
      </c>
      <c r="AE444" s="39" t="n"/>
      <c r="AF444" s="39" t="inlineStr">
        <is>
          <t>Sí</t>
        </is>
      </c>
      <c r="AG444" s="39" t="inlineStr">
        <is>
          <t>M13-006</t>
        </is>
      </c>
      <c r="AH444" s="51" t="n"/>
      <c r="AI444" s="51" t="n"/>
      <c r="AJ444" s="51" t="n"/>
      <c r="AK444" s="52" t="n">
        <v>66.29564156206415</v>
      </c>
      <c r="AL444" s="52" t="n"/>
      <c r="AM444" s="52" t="n"/>
      <c r="AN444" s="39" t="n"/>
      <c r="AO444" s="39" t="inlineStr">
        <is>
          <t>La cantidad física del material se imputó en la fila 279 (primera fila del material). Homologación: confianza base Media + confianza SAP Media → Media. El material ocupa 9 filas en la hoja 1060 NQN (lote/almacén). La cantidad SAP y la física de esta vista son el total del material.</t>
        </is>
      </c>
    </row>
    <row r="445">
      <c r="A445" s="5" t="inlineStr">
        <is>
          <t>1000016</t>
        </is>
      </c>
      <c r="B445" s="5" t="inlineStr">
        <is>
          <t>AGUA BIDESTILADA AMPOLLA POR 5ML</t>
        </is>
      </c>
      <c r="C445" s="5" t="inlineStr">
        <is>
          <t>20037</t>
        </is>
      </c>
      <c r="D445" s="5" t="inlineStr">
        <is>
          <t>033</t>
        </is>
      </c>
      <c r="E445" s="5" t="inlineStr">
        <is>
          <t>ZMED</t>
        </is>
      </c>
      <c r="F445" s="5" t="inlineStr">
        <is>
          <t>1060</t>
        </is>
      </c>
      <c r="G445" s="5" t="inlineStr">
        <is>
          <t>6021</t>
        </is>
      </c>
      <c r="H445" s="5" t="inlineStr">
        <is>
          <t>C/U</t>
        </is>
      </c>
      <c r="I445" s="6" t="n">
        <v>200</v>
      </c>
      <c r="J445" s="6" t="n">
        <v>0</v>
      </c>
      <c r="K445" s="5" t="inlineStr">
        <is>
          <t>ARS</t>
        </is>
      </c>
      <c r="L445" s="48" t="n">
        <v>0</v>
      </c>
      <c r="M445" s="48" t="n">
        <v>13259.13</v>
      </c>
      <c r="O445" s="11">
        <f>M445/SUM($M$2:$M$2023)</f>
        <v/>
      </c>
      <c r="P445" s="49">
        <f>IFERROR(M445/I445,0)</f>
        <v/>
      </c>
      <c r="Q445" s="50" t="n"/>
      <c r="R445" s="8">
        <f>I445-Q445</f>
        <v/>
      </c>
      <c r="S445" s="49">
        <f>$AK445*R445</f>
        <v/>
      </c>
      <c r="U445" s="39" t="inlineStr">
        <is>
          <t>Stock SAP</t>
        </is>
      </c>
      <c r="V445" s="39" t="inlineStr">
        <is>
          <t>Medicamentos</t>
        </is>
      </c>
      <c r="W445" s="39" t="inlineStr">
        <is>
          <t>Dentro del alcance</t>
        </is>
      </c>
      <c r="X445" s="42" t="inlineStr">
        <is>
          <t>Media</t>
        </is>
      </c>
      <c r="Y445" s="39" t="inlineStr">
        <is>
          <t>Homologado – confianza Media – pendiente de validación</t>
        </is>
      </c>
      <c r="Z445" s="38" t="inlineStr">
        <is>
          <t>Dar de baja en SAP</t>
        </is>
      </c>
      <c r="AA445" s="39" t="inlineStr">
        <is>
          <t>5</t>
        </is>
      </c>
      <c r="AB445" s="39" t="inlineStr">
        <is>
          <t>AGUA DESTILADA AMP</t>
        </is>
      </c>
      <c r="AC445" s="39" t="inlineStr">
        <is>
          <t>Homologación por código Avain (master M13-006)</t>
        </is>
      </c>
      <c r="AD445" s="39" t="inlineStr">
        <is>
          <t>No</t>
        </is>
      </c>
      <c r="AE445" s="39" t="n"/>
      <c r="AF445" s="39" t="inlineStr">
        <is>
          <t>Sí</t>
        </is>
      </c>
      <c r="AG445" s="39" t="inlineStr">
        <is>
          <t>M13-006</t>
        </is>
      </c>
      <c r="AH445" s="51" t="n"/>
      <c r="AI445" s="51" t="n"/>
      <c r="AJ445" s="51" t="n"/>
      <c r="AK445" s="52" t="n">
        <v>66.29564156206415</v>
      </c>
      <c r="AL445" s="52" t="n"/>
      <c r="AM445" s="52" t="n"/>
      <c r="AN445" s="39" t="n"/>
      <c r="AO445" s="39" t="inlineStr">
        <is>
          <t>La cantidad física del material se imputó en la fila 279 (primera fila del material). Homologación: confianza base Media + confianza SAP Media → Media. El material ocupa 9 filas en la hoja 1060 NQN (lote/almacén). La cantidad SAP y la física de esta vista son el total del material.</t>
        </is>
      </c>
    </row>
    <row r="446">
      <c r="A446" s="5" t="inlineStr">
        <is>
          <t>1000016</t>
        </is>
      </c>
      <c r="B446" s="5" t="inlineStr">
        <is>
          <t>AGUA BIDESTILADA AMPOLLA POR 5ML</t>
        </is>
      </c>
      <c r="C446" s="5" t="inlineStr">
        <is>
          <t>30573</t>
        </is>
      </c>
      <c r="D446" s="5" t="inlineStr">
        <is>
          <t>033</t>
        </is>
      </c>
      <c r="E446" s="5" t="inlineStr">
        <is>
          <t>ZMED</t>
        </is>
      </c>
      <c r="F446" s="5" t="inlineStr">
        <is>
          <t>1060</t>
        </is>
      </c>
      <c r="G446" s="5" t="inlineStr">
        <is>
          <t>6021</t>
        </is>
      </c>
      <c r="H446" s="5" t="inlineStr">
        <is>
          <t>C/U</t>
        </is>
      </c>
      <c r="I446" s="6" t="n">
        <v>200</v>
      </c>
      <c r="J446" s="6" t="n">
        <v>0</v>
      </c>
      <c r="K446" s="5" t="inlineStr">
        <is>
          <t>ARS</t>
        </is>
      </c>
      <c r="L446" s="48" t="n">
        <v>0</v>
      </c>
      <c r="M446" s="48" t="n">
        <v>13259.13</v>
      </c>
      <c r="O446" s="11">
        <f>M446/SUM($M$2:$M$2023)</f>
        <v/>
      </c>
      <c r="P446" s="49">
        <f>IFERROR(M446/I446,0)</f>
        <v/>
      </c>
      <c r="Q446" s="50" t="n"/>
      <c r="R446" s="8">
        <f>I446-Q446</f>
        <v/>
      </c>
      <c r="S446" s="49">
        <f>$AK446*R446</f>
        <v/>
      </c>
      <c r="U446" s="39" t="inlineStr">
        <is>
          <t>Stock SAP</t>
        </is>
      </c>
      <c r="V446" s="39" t="inlineStr">
        <is>
          <t>Medicamentos</t>
        </is>
      </c>
      <c r="W446" s="39" t="inlineStr">
        <is>
          <t>Dentro del alcance</t>
        </is>
      </c>
      <c r="X446" s="42" t="inlineStr">
        <is>
          <t>Media</t>
        </is>
      </c>
      <c r="Y446" s="39" t="inlineStr">
        <is>
          <t>Homologado – confianza Media – pendiente de validación</t>
        </is>
      </c>
      <c r="Z446" s="38" t="inlineStr">
        <is>
          <t>Dar de baja en SAP</t>
        </is>
      </c>
      <c r="AA446" s="39" t="inlineStr">
        <is>
          <t>5</t>
        </is>
      </c>
      <c r="AB446" s="39" t="inlineStr">
        <is>
          <t>AGUA DESTILADA AMP</t>
        </is>
      </c>
      <c r="AC446" s="39" t="inlineStr">
        <is>
          <t>Homologación por código Avain (master M13-006)</t>
        </is>
      </c>
      <c r="AD446" s="39" t="inlineStr">
        <is>
          <t>No</t>
        </is>
      </c>
      <c r="AE446" s="39" t="n"/>
      <c r="AF446" s="39" t="inlineStr">
        <is>
          <t>Sí</t>
        </is>
      </c>
      <c r="AG446" s="39" t="inlineStr">
        <is>
          <t>M13-006</t>
        </is>
      </c>
      <c r="AH446" s="51" t="n"/>
      <c r="AI446" s="51" t="n"/>
      <c r="AJ446" s="51" t="n"/>
      <c r="AK446" s="52" t="n">
        <v>66.29564156206415</v>
      </c>
      <c r="AL446" s="52" t="n"/>
      <c r="AM446" s="52" t="n"/>
      <c r="AN446" s="39" t="n"/>
      <c r="AO446" s="39" t="inlineStr">
        <is>
          <t>La cantidad física del material se imputó en la fila 279 (primera fila del material). Homologación: confianza base Media + confianza SAP Media → Media. El material ocupa 9 filas en la hoja 1060 NQN (lote/almacén). La cantidad SAP y la física de esta vista son el total del material.</t>
        </is>
      </c>
    </row>
    <row r="447">
      <c r="A447" s="5" t="inlineStr">
        <is>
          <t>1000021</t>
        </is>
      </c>
      <c r="B447" s="5" t="inlineStr">
        <is>
          <t>DIAZEPAM 10MG AMPOLLA DE 2ML INYECTABLE</t>
        </is>
      </c>
      <c r="C447" s="5" t="inlineStr">
        <is>
          <t>054-748</t>
        </is>
      </c>
      <c r="D447" s="5" t="inlineStr">
        <is>
          <t>033</t>
        </is>
      </c>
      <c r="E447" s="5" t="inlineStr">
        <is>
          <t>ZMED</t>
        </is>
      </c>
      <c r="F447" s="5" t="inlineStr">
        <is>
          <t>1060</t>
        </is>
      </c>
      <c r="G447" s="5" t="inlineStr">
        <is>
          <t>6021</t>
        </is>
      </c>
      <c r="H447" s="5" t="inlineStr">
        <is>
          <t>C/U</t>
        </is>
      </c>
      <c r="I447" s="6" t="n">
        <v>200</v>
      </c>
      <c r="J447" s="6" t="n">
        <v>0</v>
      </c>
      <c r="K447" s="5" t="inlineStr">
        <is>
          <t>ARS</t>
        </is>
      </c>
      <c r="L447" s="48" t="n">
        <v>0</v>
      </c>
      <c r="M447" s="48" t="n">
        <v>44242.62</v>
      </c>
      <c r="O447" s="11">
        <f>M447/SUM($M$2:$M$2023)</f>
        <v/>
      </c>
      <c r="P447" s="49">
        <f>IFERROR(M447/I447,0)</f>
        <v/>
      </c>
      <c r="Q447" s="50" t="n"/>
      <c r="R447" s="8">
        <f>I447-Q447</f>
        <v/>
      </c>
      <c r="S447" s="49">
        <f>$AK447*R447</f>
        <v/>
      </c>
      <c r="U447" s="39" t="inlineStr">
        <is>
          <t>Stock SAP</t>
        </is>
      </c>
      <c r="V447" s="39" t="inlineStr">
        <is>
          <t>Medicamentos</t>
        </is>
      </c>
      <c r="W447" s="39" t="inlineStr">
        <is>
          <t>Dentro del alcance</t>
        </is>
      </c>
      <c r="X447" s="42" t="inlineStr">
        <is>
          <t>Media</t>
        </is>
      </c>
      <c r="Y447" s="39" t="inlineStr">
        <is>
          <t>Homologado – confianza Media – pendiente de validación</t>
        </is>
      </c>
      <c r="Z447" s="38" t="inlineStr">
        <is>
          <t>Dar de baja en SAP</t>
        </is>
      </c>
      <c r="AA447" s="39" t="inlineStr">
        <is>
          <t>77</t>
        </is>
      </c>
      <c r="AB447" s="39" t="inlineStr">
        <is>
          <t>DIAZEPAM AMP</t>
        </is>
      </c>
      <c r="AC447" s="39" t="inlineStr">
        <is>
          <t>Cruce por nomenclatura SAP</t>
        </is>
      </c>
      <c r="AD447" s="39" t="inlineStr">
        <is>
          <t>No</t>
        </is>
      </c>
      <c r="AE447" s="39" t="n"/>
      <c r="AF447" s="39" t="inlineStr">
        <is>
          <t>Sí</t>
        </is>
      </c>
      <c r="AG447" s="39" t="n"/>
      <c r="AH447" s="51" t="n"/>
      <c r="AI447" s="51" t="n"/>
      <c r="AJ447" s="51" t="n"/>
      <c r="AK447" s="52" t="n">
        <v>221.2131011450382</v>
      </c>
      <c r="AL447" s="52" t="n"/>
      <c r="AM447" s="52" t="n"/>
      <c r="AN447" s="39" t="n"/>
      <c r="AO447" s="39" t="inlineStr">
        <is>
          <t>La cantidad física del material se imputó en la fila 280 (primera fila del material). Cruce por nomenclatura: una nomenclatura no informa dosis; similitud 0.72. El material ocupa 16 filas en la hoja 1060 NQN (lote/almacén). La cantidad SAP y la física de esta vista son el total del material.</t>
        </is>
      </c>
    </row>
    <row r="448">
      <c r="A448" s="5" t="inlineStr">
        <is>
          <t>1000021</t>
        </is>
      </c>
      <c r="B448" s="5" t="inlineStr">
        <is>
          <t>DIAZEPAM 10MG AMPOLLA DE 2ML INYECTABLE</t>
        </is>
      </c>
      <c r="C448" s="5" t="inlineStr">
        <is>
          <t>12215</t>
        </is>
      </c>
      <c r="D448" s="5" t="inlineStr">
        <is>
          <t>033</t>
        </is>
      </c>
      <c r="E448" s="5" t="inlineStr">
        <is>
          <t>ZMED</t>
        </is>
      </c>
      <c r="F448" s="5" t="inlineStr">
        <is>
          <t>1060</t>
        </is>
      </c>
      <c r="G448" s="5" t="inlineStr">
        <is>
          <t>6021</t>
        </is>
      </c>
      <c r="H448" s="5" t="inlineStr">
        <is>
          <t>C/U</t>
        </is>
      </c>
      <c r="I448" s="6" t="n">
        <v>200</v>
      </c>
      <c r="J448" s="6" t="n">
        <v>0</v>
      </c>
      <c r="K448" s="5" t="inlineStr">
        <is>
          <t>ARS</t>
        </is>
      </c>
      <c r="L448" s="48" t="n">
        <v>0</v>
      </c>
      <c r="M448" s="48" t="n">
        <v>44242.62</v>
      </c>
      <c r="O448" s="11">
        <f>M448/SUM($M$2:$M$2023)</f>
        <v/>
      </c>
      <c r="P448" s="49">
        <f>IFERROR(M448/I448,0)</f>
        <v/>
      </c>
      <c r="Q448" s="50" t="n"/>
      <c r="R448" s="8">
        <f>I448-Q448</f>
        <v/>
      </c>
      <c r="S448" s="49">
        <f>$AK448*R448</f>
        <v/>
      </c>
      <c r="U448" s="39" t="inlineStr">
        <is>
          <t>Stock SAP</t>
        </is>
      </c>
      <c r="V448" s="39" t="inlineStr">
        <is>
          <t>Medicamentos</t>
        </is>
      </c>
      <c r="W448" s="39" t="inlineStr">
        <is>
          <t>Dentro del alcance</t>
        </is>
      </c>
      <c r="X448" s="42" t="inlineStr">
        <is>
          <t>Media</t>
        </is>
      </c>
      <c r="Y448" s="39" t="inlineStr">
        <is>
          <t>Homologado – confianza Media – pendiente de validación</t>
        </is>
      </c>
      <c r="Z448" s="38" t="inlineStr">
        <is>
          <t>Dar de baja en SAP</t>
        </is>
      </c>
      <c r="AA448" s="39" t="inlineStr">
        <is>
          <t>77</t>
        </is>
      </c>
      <c r="AB448" s="39" t="inlineStr">
        <is>
          <t>DIAZEPAM AMP</t>
        </is>
      </c>
      <c r="AC448" s="39" t="inlineStr">
        <is>
          <t>Cruce por nomenclatura SAP</t>
        </is>
      </c>
      <c r="AD448" s="39" t="inlineStr">
        <is>
          <t>No</t>
        </is>
      </c>
      <c r="AE448" s="39" t="n"/>
      <c r="AF448" s="39" t="inlineStr">
        <is>
          <t>Sí</t>
        </is>
      </c>
      <c r="AG448" s="39" t="n"/>
      <c r="AH448" s="51" t="n"/>
      <c r="AI448" s="51" t="n"/>
      <c r="AJ448" s="51" t="n"/>
      <c r="AK448" s="52" t="n">
        <v>221.2131011450382</v>
      </c>
      <c r="AL448" s="52" t="n"/>
      <c r="AM448" s="52" t="n"/>
      <c r="AN448" s="39" t="n"/>
      <c r="AO448" s="39" t="inlineStr">
        <is>
          <t>La cantidad física del material se imputó en la fila 280 (primera fila del material). Cruce por nomenclatura: una nomenclatura no informa dosis; similitud 0.72. El material ocupa 16 filas en la hoja 1060 NQN (lote/almacén). La cantidad SAP y la física de esta vista son el total del material.</t>
        </is>
      </c>
    </row>
    <row r="449">
      <c r="A449" s="5" t="inlineStr">
        <is>
          <t>1000021</t>
        </is>
      </c>
      <c r="B449" s="5" t="inlineStr">
        <is>
          <t>DIAZEPAM 10MG AMPOLLA DE 2ML INYECTABLE</t>
        </is>
      </c>
      <c r="C449" s="5" t="inlineStr">
        <is>
          <t>6002</t>
        </is>
      </c>
      <c r="D449" s="5" t="inlineStr">
        <is>
          <t>033</t>
        </is>
      </c>
      <c r="E449" s="5" t="inlineStr">
        <is>
          <t>ZMED</t>
        </is>
      </c>
      <c r="F449" s="5" t="inlineStr">
        <is>
          <t>1060</t>
        </is>
      </c>
      <c r="G449" s="5" t="inlineStr">
        <is>
          <t>6021</t>
        </is>
      </c>
      <c r="H449" s="5" t="inlineStr">
        <is>
          <t>C/U</t>
        </is>
      </c>
      <c r="I449" s="6" t="n">
        <v>200</v>
      </c>
      <c r="J449" s="6" t="n">
        <v>0</v>
      </c>
      <c r="K449" s="5" t="inlineStr">
        <is>
          <t>ARS</t>
        </is>
      </c>
      <c r="L449" s="48" t="n">
        <v>0</v>
      </c>
      <c r="M449" s="48" t="n">
        <v>44242.62</v>
      </c>
      <c r="O449" s="11">
        <f>M449/SUM($M$2:$M$2023)</f>
        <v/>
      </c>
      <c r="P449" s="49">
        <f>IFERROR(M449/I449,0)</f>
        <v/>
      </c>
      <c r="Q449" s="50" t="n"/>
      <c r="R449" s="8">
        <f>I449-Q449</f>
        <v/>
      </c>
      <c r="S449" s="49">
        <f>$AK449*R449</f>
        <v/>
      </c>
      <c r="U449" s="39" t="inlineStr">
        <is>
          <t>Stock SAP</t>
        </is>
      </c>
      <c r="V449" s="39" t="inlineStr">
        <is>
          <t>Medicamentos</t>
        </is>
      </c>
      <c r="W449" s="39" t="inlineStr">
        <is>
          <t>Dentro del alcance</t>
        </is>
      </c>
      <c r="X449" s="42" t="inlineStr">
        <is>
          <t>Media</t>
        </is>
      </c>
      <c r="Y449" s="39" t="inlineStr">
        <is>
          <t>Homologado – confianza Media – pendiente de validación</t>
        </is>
      </c>
      <c r="Z449" s="38" t="inlineStr">
        <is>
          <t>Dar de baja en SAP</t>
        </is>
      </c>
      <c r="AA449" s="39" t="inlineStr">
        <is>
          <t>77</t>
        </is>
      </c>
      <c r="AB449" s="39" t="inlineStr">
        <is>
          <t>DIAZEPAM AMP</t>
        </is>
      </c>
      <c r="AC449" s="39" t="inlineStr">
        <is>
          <t>Cruce por nomenclatura SAP</t>
        </is>
      </c>
      <c r="AD449" s="39" t="inlineStr">
        <is>
          <t>No</t>
        </is>
      </c>
      <c r="AE449" s="39" t="n"/>
      <c r="AF449" s="39" t="inlineStr">
        <is>
          <t>Sí</t>
        </is>
      </c>
      <c r="AG449" s="39" t="n"/>
      <c r="AH449" s="51" t="n"/>
      <c r="AI449" s="51" t="n"/>
      <c r="AJ449" s="51" t="n"/>
      <c r="AK449" s="52" t="n">
        <v>221.2131011450382</v>
      </c>
      <c r="AL449" s="52" t="n"/>
      <c r="AM449" s="52" t="n"/>
      <c r="AN449" s="39" t="n"/>
      <c r="AO449" s="39" t="inlineStr">
        <is>
          <t>La cantidad física del material se imputó en la fila 280 (primera fila del material). Cruce por nomenclatura: una nomenclatura no informa dosis; similitud 0.72. El material ocupa 16 filas en la hoja 1060 NQN (lote/almacén). La cantidad SAP y la física de esta vista son el total del material.</t>
        </is>
      </c>
    </row>
    <row r="450">
      <c r="A450" s="5" t="inlineStr">
        <is>
          <t>1000021</t>
        </is>
      </c>
      <c r="B450" s="5" t="inlineStr">
        <is>
          <t>DIAZEPAM 10MG AMPOLLA DE 2ML INYECTABLE</t>
        </is>
      </c>
      <c r="C450" s="5" t="inlineStr">
        <is>
          <t>B6402</t>
        </is>
      </c>
      <c r="D450" s="5" t="inlineStr">
        <is>
          <t>033</t>
        </is>
      </c>
      <c r="E450" s="5" t="inlineStr">
        <is>
          <t>ZMED</t>
        </is>
      </c>
      <c r="F450" s="5" t="inlineStr">
        <is>
          <t>1060</t>
        </is>
      </c>
      <c r="G450" s="5" t="inlineStr">
        <is>
          <t>6021</t>
        </is>
      </c>
      <c r="H450" s="5" t="inlineStr">
        <is>
          <t>C/U</t>
        </is>
      </c>
      <c r="I450" s="6" t="n">
        <v>200</v>
      </c>
      <c r="J450" s="6" t="n">
        <v>0</v>
      </c>
      <c r="K450" s="5" t="inlineStr">
        <is>
          <t>ARS</t>
        </is>
      </c>
      <c r="L450" s="48" t="n">
        <v>0</v>
      </c>
      <c r="M450" s="48" t="n">
        <v>44242.62</v>
      </c>
      <c r="O450" s="11">
        <f>M450/SUM($M$2:$M$2023)</f>
        <v/>
      </c>
      <c r="P450" s="49">
        <f>IFERROR(M450/I450,0)</f>
        <v/>
      </c>
      <c r="Q450" s="50" t="n"/>
      <c r="R450" s="8">
        <f>I450-Q450</f>
        <v/>
      </c>
      <c r="S450" s="49">
        <f>$AK450*R450</f>
        <v/>
      </c>
      <c r="U450" s="39" t="inlineStr">
        <is>
          <t>Stock SAP</t>
        </is>
      </c>
      <c r="V450" s="39" t="inlineStr">
        <is>
          <t>Medicamentos</t>
        </is>
      </c>
      <c r="W450" s="39" t="inlineStr">
        <is>
          <t>Dentro del alcance</t>
        </is>
      </c>
      <c r="X450" s="42" t="inlineStr">
        <is>
          <t>Media</t>
        </is>
      </c>
      <c r="Y450" s="39" t="inlineStr">
        <is>
          <t>Homologado – confianza Media – pendiente de validación</t>
        </is>
      </c>
      <c r="Z450" s="38" t="inlineStr">
        <is>
          <t>Dar de baja en SAP</t>
        </is>
      </c>
      <c r="AA450" s="39" t="inlineStr">
        <is>
          <t>77</t>
        </is>
      </c>
      <c r="AB450" s="39" t="inlineStr">
        <is>
          <t>DIAZEPAM AMP</t>
        </is>
      </c>
      <c r="AC450" s="39" t="inlineStr">
        <is>
          <t>Cruce por nomenclatura SAP</t>
        </is>
      </c>
      <c r="AD450" s="39" t="inlineStr">
        <is>
          <t>No</t>
        </is>
      </c>
      <c r="AE450" s="39" t="n"/>
      <c r="AF450" s="39" t="inlineStr">
        <is>
          <t>Sí</t>
        </is>
      </c>
      <c r="AG450" s="39" t="n"/>
      <c r="AH450" s="51" t="n"/>
      <c r="AI450" s="51" t="n"/>
      <c r="AJ450" s="51" t="n"/>
      <c r="AK450" s="52" t="n">
        <v>221.2131011450382</v>
      </c>
      <c r="AL450" s="52" t="n"/>
      <c r="AM450" s="52" t="n"/>
      <c r="AN450" s="39" t="n"/>
      <c r="AO450" s="39" t="inlineStr">
        <is>
          <t>La cantidad física del material se imputó en la fila 280 (primera fila del material). Cruce por nomenclatura: una nomenclatura no informa dosis; similitud 0.72. El material ocupa 16 filas en la hoja 1060 NQN (lote/almacén). La cantidad SAP y la física de esta vista son el total del material.</t>
        </is>
      </c>
    </row>
    <row r="451">
      <c r="A451" s="5" t="inlineStr">
        <is>
          <t>1000022</t>
        </is>
      </c>
      <c r="B451" s="5" t="inlineStr">
        <is>
          <t>DIPIRONA 1G AMPOLLA DE 2ML INYECTABLE</t>
        </is>
      </c>
      <c r="C451" s="5" t="inlineStr">
        <is>
          <t>15740</t>
        </is>
      </c>
      <c r="D451" s="5" t="inlineStr">
        <is>
          <t>033</t>
        </is>
      </c>
      <c r="E451" s="5" t="inlineStr">
        <is>
          <t>ZMED</t>
        </is>
      </c>
      <c r="F451" s="5" t="inlineStr">
        <is>
          <t>1060</t>
        </is>
      </c>
      <c r="G451" s="5" t="inlineStr">
        <is>
          <t>6021</t>
        </is>
      </c>
      <c r="H451" s="5" t="inlineStr">
        <is>
          <t>C/U</t>
        </is>
      </c>
      <c r="I451" s="6" t="n">
        <v>200</v>
      </c>
      <c r="J451" s="6" t="n">
        <v>0</v>
      </c>
      <c r="K451" s="5" t="inlineStr">
        <is>
          <t>ARS</t>
        </is>
      </c>
      <c r="L451" s="48" t="n">
        <v>0</v>
      </c>
      <c r="M451" s="48" t="n">
        <v>59945.31</v>
      </c>
      <c r="O451" s="11">
        <f>M451/SUM($M$2:$M$2023)</f>
        <v/>
      </c>
      <c r="P451" s="49">
        <f>IFERROR(M451/I451,0)</f>
        <v/>
      </c>
      <c r="Q451" s="50" t="n"/>
      <c r="R451" s="8">
        <f>I451-Q451</f>
        <v/>
      </c>
      <c r="S451" s="49">
        <f>$AK451*R451</f>
        <v/>
      </c>
      <c r="U451" s="39" t="inlineStr">
        <is>
          <t>Stock SAP</t>
        </is>
      </c>
      <c r="V451" s="39" t="inlineStr">
        <is>
          <t>Medicamentos</t>
        </is>
      </c>
      <c r="W451" s="39" t="inlineStr">
        <is>
          <t>Dentro del alcance</t>
        </is>
      </c>
      <c r="X451" s="42" t="inlineStr">
        <is>
          <t>Media</t>
        </is>
      </c>
      <c r="Y451" s="39" t="inlineStr">
        <is>
          <t>Homologado – confianza Media – pendiente de validación</t>
        </is>
      </c>
      <c r="Z451" s="38" t="inlineStr">
        <is>
          <t>Dar de baja en SAP</t>
        </is>
      </c>
      <c r="AA451" s="39" t="inlineStr">
        <is>
          <t>93</t>
        </is>
      </c>
      <c r="AB451" s="39" t="inlineStr">
        <is>
          <t>DIPIRONA AMP</t>
        </is>
      </c>
      <c r="AC451" s="39" t="inlineStr">
        <is>
          <t>Homologación por código Avain (master M01-010)</t>
        </is>
      </c>
      <c r="AD451" s="39" t="inlineStr">
        <is>
          <t>No</t>
        </is>
      </c>
      <c r="AE451" s="39" t="n"/>
      <c r="AF451" s="39" t="inlineStr">
        <is>
          <t>Sí</t>
        </is>
      </c>
      <c r="AG451" s="39" t="inlineStr">
        <is>
          <t>M01-010</t>
        </is>
      </c>
      <c r="AH451" s="51" t="n"/>
      <c r="AI451" s="51" t="n"/>
      <c r="AJ451" s="51" t="n"/>
      <c r="AK451" s="52" t="n">
        <v>299.7265277777778</v>
      </c>
      <c r="AL451" s="52" t="n"/>
      <c r="AM451" s="52" t="n"/>
      <c r="AN451" s="39" t="n"/>
      <c r="AO451" s="39" t="inlineStr">
        <is>
          <t>La cantidad física del material se imputó en la fila 170 (primera fila del material). Homologación: confianza base Media + confianza SAP Alta → Media. El material ocupa 18 filas en la hoja 1060 NQN (lote/almacén). La cantidad SAP y la física de esta vista son el total del material.</t>
        </is>
      </c>
    </row>
    <row r="452">
      <c r="A452" s="5" t="inlineStr">
        <is>
          <t>1000022</t>
        </is>
      </c>
      <c r="B452" s="5" t="inlineStr">
        <is>
          <t>DIPIRONA 1G AMPOLLA DE 2ML INYECTABLE</t>
        </is>
      </c>
      <c r="C452" s="5" t="inlineStr">
        <is>
          <t>29487</t>
        </is>
      </c>
      <c r="D452" s="5" t="inlineStr">
        <is>
          <t>033</t>
        </is>
      </c>
      <c r="E452" s="5" t="inlineStr">
        <is>
          <t>ZMED</t>
        </is>
      </c>
      <c r="F452" s="5" t="inlineStr">
        <is>
          <t>1060</t>
        </is>
      </c>
      <c r="G452" s="5" t="inlineStr">
        <is>
          <t>6021</t>
        </is>
      </c>
      <c r="H452" s="5" t="inlineStr">
        <is>
          <t>C/U</t>
        </is>
      </c>
      <c r="I452" s="6" t="n">
        <v>200</v>
      </c>
      <c r="J452" s="6" t="n">
        <v>0</v>
      </c>
      <c r="K452" s="5" t="inlineStr">
        <is>
          <t>ARS</t>
        </is>
      </c>
      <c r="L452" s="48" t="n">
        <v>0</v>
      </c>
      <c r="M452" s="48" t="n">
        <v>59945.31</v>
      </c>
      <c r="O452" s="11">
        <f>M452/SUM($M$2:$M$2023)</f>
        <v/>
      </c>
      <c r="P452" s="49">
        <f>IFERROR(M452/I452,0)</f>
        <v/>
      </c>
      <c r="Q452" s="50" t="n"/>
      <c r="R452" s="8">
        <f>I452-Q452</f>
        <v/>
      </c>
      <c r="S452" s="49">
        <f>$AK452*R452</f>
        <v/>
      </c>
      <c r="U452" s="39" t="inlineStr">
        <is>
          <t>Stock SAP</t>
        </is>
      </c>
      <c r="V452" s="39" t="inlineStr">
        <is>
          <t>Medicamentos</t>
        </is>
      </c>
      <c r="W452" s="39" t="inlineStr">
        <is>
          <t>Dentro del alcance</t>
        </is>
      </c>
      <c r="X452" s="42" t="inlineStr">
        <is>
          <t>Media</t>
        </is>
      </c>
      <c r="Y452" s="39" t="inlineStr">
        <is>
          <t>Homologado – confianza Media – pendiente de validación</t>
        </is>
      </c>
      <c r="Z452" s="38" t="inlineStr">
        <is>
          <t>Dar de baja en SAP</t>
        </is>
      </c>
      <c r="AA452" s="39" t="inlineStr">
        <is>
          <t>93</t>
        </is>
      </c>
      <c r="AB452" s="39" t="inlineStr">
        <is>
          <t>DIPIRONA AMP</t>
        </is>
      </c>
      <c r="AC452" s="39" t="inlineStr">
        <is>
          <t>Homologación por código Avain (master M01-010)</t>
        </is>
      </c>
      <c r="AD452" s="39" t="inlineStr">
        <is>
          <t>No</t>
        </is>
      </c>
      <c r="AE452" s="39" t="n"/>
      <c r="AF452" s="39" t="inlineStr">
        <is>
          <t>Sí</t>
        </is>
      </c>
      <c r="AG452" s="39" t="inlineStr">
        <is>
          <t>M01-010</t>
        </is>
      </c>
      <c r="AH452" s="51" t="n"/>
      <c r="AI452" s="51" t="n"/>
      <c r="AJ452" s="51" t="n"/>
      <c r="AK452" s="52" t="n">
        <v>299.7265277777778</v>
      </c>
      <c r="AL452" s="52" t="n"/>
      <c r="AM452" s="52" t="n"/>
      <c r="AN452" s="39" t="n"/>
      <c r="AO452" s="39" t="inlineStr">
        <is>
          <t>La cantidad física del material se imputó en la fila 170 (primera fila del material). Homologación: confianza base Media + confianza SAP Alta → Media. El material ocupa 18 filas en la hoja 1060 NQN (lote/almacén). La cantidad SAP y la física de esta vista son el total del material.</t>
        </is>
      </c>
    </row>
    <row r="453">
      <c r="A453" s="5" t="inlineStr">
        <is>
          <t>1000022</t>
        </is>
      </c>
      <c r="B453" s="5" t="inlineStr">
        <is>
          <t>DIPIRONA 1G AMPOLLA DE 2ML INYECTABLE</t>
        </is>
      </c>
      <c r="C453" s="5" t="inlineStr">
        <is>
          <t>C0002</t>
        </is>
      </c>
      <c r="D453" s="5" t="inlineStr">
        <is>
          <t>033</t>
        </is>
      </c>
      <c r="E453" s="5" t="inlineStr">
        <is>
          <t>ZMED</t>
        </is>
      </c>
      <c r="F453" s="5" t="inlineStr">
        <is>
          <t>1060</t>
        </is>
      </c>
      <c r="G453" s="5" t="inlineStr">
        <is>
          <t>6021</t>
        </is>
      </c>
      <c r="H453" s="5" t="inlineStr">
        <is>
          <t>C/U</t>
        </is>
      </c>
      <c r="I453" s="6" t="n">
        <v>200</v>
      </c>
      <c r="J453" s="6" t="n">
        <v>0</v>
      </c>
      <c r="K453" s="5" t="inlineStr">
        <is>
          <t>ARS</t>
        </is>
      </c>
      <c r="L453" s="48" t="n">
        <v>0</v>
      </c>
      <c r="M453" s="48" t="n">
        <v>59945.31</v>
      </c>
      <c r="O453" s="11">
        <f>M453/SUM($M$2:$M$2023)</f>
        <v/>
      </c>
      <c r="P453" s="49">
        <f>IFERROR(M453/I453,0)</f>
        <v/>
      </c>
      <c r="Q453" s="50" t="n"/>
      <c r="R453" s="8">
        <f>I453-Q453</f>
        <v/>
      </c>
      <c r="S453" s="49">
        <f>$AK453*R453</f>
        <v/>
      </c>
      <c r="U453" s="39" t="inlineStr">
        <is>
          <t>Stock SAP</t>
        </is>
      </c>
      <c r="V453" s="39" t="inlineStr">
        <is>
          <t>Medicamentos</t>
        </is>
      </c>
      <c r="W453" s="39" t="inlineStr">
        <is>
          <t>Dentro del alcance</t>
        </is>
      </c>
      <c r="X453" s="42" t="inlineStr">
        <is>
          <t>Media</t>
        </is>
      </c>
      <c r="Y453" s="39" t="inlineStr">
        <is>
          <t>Homologado – confianza Media – pendiente de validación</t>
        </is>
      </c>
      <c r="Z453" s="38" t="inlineStr">
        <is>
          <t>Dar de baja en SAP</t>
        </is>
      </c>
      <c r="AA453" s="39" t="inlineStr">
        <is>
          <t>93</t>
        </is>
      </c>
      <c r="AB453" s="39" t="inlineStr">
        <is>
          <t>DIPIRONA AMP</t>
        </is>
      </c>
      <c r="AC453" s="39" t="inlineStr">
        <is>
          <t>Homologación por código Avain (master M01-010)</t>
        </is>
      </c>
      <c r="AD453" s="39" t="inlineStr">
        <is>
          <t>No</t>
        </is>
      </c>
      <c r="AE453" s="39" t="n"/>
      <c r="AF453" s="39" t="inlineStr">
        <is>
          <t>Sí</t>
        </is>
      </c>
      <c r="AG453" s="39" t="inlineStr">
        <is>
          <t>M01-010</t>
        </is>
      </c>
      <c r="AH453" s="51" t="n"/>
      <c r="AI453" s="51" t="n"/>
      <c r="AJ453" s="51" t="n"/>
      <c r="AK453" s="52" t="n">
        <v>299.7265277777778</v>
      </c>
      <c r="AL453" s="52" t="n"/>
      <c r="AM453" s="52" t="n"/>
      <c r="AN453" s="39" t="n"/>
      <c r="AO453" s="39" t="inlineStr">
        <is>
          <t>La cantidad física del material se imputó en la fila 170 (primera fila del material). Homologación: confianza base Media + confianza SAP Alta → Media. El material ocupa 18 filas en la hoja 1060 NQN (lote/almacén). La cantidad SAP y la física de esta vista son el total del material.</t>
        </is>
      </c>
    </row>
    <row r="454">
      <c r="A454" s="5" t="inlineStr">
        <is>
          <t>1000022</t>
        </is>
      </c>
      <c r="B454" s="5" t="inlineStr">
        <is>
          <t>DIPIRONA 1G AMPOLLA DE 2ML INYECTABLE</t>
        </is>
      </c>
      <c r="C454" s="5" t="inlineStr">
        <is>
          <t>RETA</t>
        </is>
      </c>
      <c r="D454" s="5" t="inlineStr">
        <is>
          <t>033</t>
        </is>
      </c>
      <c r="E454" s="5" t="inlineStr">
        <is>
          <t>ZMED</t>
        </is>
      </c>
      <c r="F454" s="5" t="inlineStr">
        <is>
          <t>1060</t>
        </is>
      </c>
      <c r="G454" s="5" t="inlineStr">
        <is>
          <t>6021</t>
        </is>
      </c>
      <c r="H454" s="5" t="inlineStr">
        <is>
          <t>C/U</t>
        </is>
      </c>
      <c r="I454" s="6" t="n">
        <v>200</v>
      </c>
      <c r="J454" s="6" t="n">
        <v>0</v>
      </c>
      <c r="K454" s="5" t="inlineStr">
        <is>
          <t>ARS</t>
        </is>
      </c>
      <c r="L454" s="48" t="n">
        <v>0</v>
      </c>
      <c r="M454" s="48" t="n">
        <v>59945.31</v>
      </c>
      <c r="O454" s="11">
        <f>M454/SUM($M$2:$M$2023)</f>
        <v/>
      </c>
      <c r="P454" s="49">
        <f>IFERROR(M454/I454,0)</f>
        <v/>
      </c>
      <c r="Q454" s="50" t="n"/>
      <c r="R454" s="8">
        <f>I454-Q454</f>
        <v/>
      </c>
      <c r="S454" s="49">
        <f>$AK454*R454</f>
        <v/>
      </c>
      <c r="U454" s="39" t="inlineStr">
        <is>
          <t>Stock SAP</t>
        </is>
      </c>
      <c r="V454" s="39" t="inlineStr">
        <is>
          <t>Medicamentos</t>
        </is>
      </c>
      <c r="W454" s="39" t="inlineStr">
        <is>
          <t>Dentro del alcance</t>
        </is>
      </c>
      <c r="X454" s="42" t="inlineStr">
        <is>
          <t>Media</t>
        </is>
      </c>
      <c r="Y454" s="39" t="inlineStr">
        <is>
          <t>Homologado – confianza Media – pendiente de validación</t>
        </is>
      </c>
      <c r="Z454" s="38" t="inlineStr">
        <is>
          <t>Dar de baja en SAP</t>
        </is>
      </c>
      <c r="AA454" s="39" t="inlineStr">
        <is>
          <t>93</t>
        </is>
      </c>
      <c r="AB454" s="39" t="inlineStr">
        <is>
          <t>DIPIRONA AMP</t>
        </is>
      </c>
      <c r="AC454" s="39" t="inlineStr">
        <is>
          <t>Homologación por código Avain (master M01-010)</t>
        </is>
      </c>
      <c r="AD454" s="39" t="inlineStr">
        <is>
          <t>No</t>
        </is>
      </c>
      <c r="AE454" s="39" t="n"/>
      <c r="AF454" s="39" t="inlineStr">
        <is>
          <t>Sí</t>
        </is>
      </c>
      <c r="AG454" s="39" t="inlineStr">
        <is>
          <t>M01-010</t>
        </is>
      </c>
      <c r="AH454" s="51" t="n"/>
      <c r="AI454" s="51" t="n"/>
      <c r="AJ454" s="51" t="n"/>
      <c r="AK454" s="52" t="n">
        <v>299.7265277777778</v>
      </c>
      <c r="AL454" s="52" t="n"/>
      <c r="AM454" s="52" t="n"/>
      <c r="AN454" s="39" t="n"/>
      <c r="AO454" s="39" t="inlineStr">
        <is>
          <t>La cantidad física del material se imputó en la fila 170 (primera fila del material). Homologación: confianza base Media + confianza SAP Alta → Media. El material ocupa 18 filas en la hoja 1060 NQN (lote/almacén). La cantidad SAP y la física de esta vista son el total del material.</t>
        </is>
      </c>
    </row>
    <row r="455">
      <c r="A455" s="5" t="inlineStr">
        <is>
          <t>1000033</t>
        </is>
      </c>
      <c r="B455" s="5" t="inlineStr">
        <is>
          <t>SOLUCIÓN DEXTROSA AL 5% DE 500 CC</t>
        </is>
      </c>
      <c r="C455" s="5" t="inlineStr">
        <is>
          <t>16563</t>
        </is>
      </c>
      <c r="D455" s="5" t="inlineStr">
        <is>
          <t>033</t>
        </is>
      </c>
      <c r="E455" s="5" t="inlineStr">
        <is>
          <t>ZMED</t>
        </is>
      </c>
      <c r="F455" s="5" t="inlineStr">
        <is>
          <t>1060</t>
        </is>
      </c>
      <c r="G455" s="5" t="inlineStr">
        <is>
          <t>6021</t>
        </is>
      </c>
      <c r="H455" s="5" t="inlineStr">
        <is>
          <t>C/U</t>
        </is>
      </c>
      <c r="I455" s="6" t="n">
        <v>200</v>
      </c>
      <c r="J455" s="6" t="n">
        <v>0</v>
      </c>
      <c r="K455" s="5" t="inlineStr">
        <is>
          <t>ARS</t>
        </is>
      </c>
      <c r="L455" s="48" t="n">
        <v>0</v>
      </c>
      <c r="M455" s="48" t="n">
        <v>195334.64</v>
      </c>
      <c r="O455" s="11">
        <f>M455/SUM($M$2:$M$2023)</f>
        <v/>
      </c>
      <c r="P455" s="49">
        <f>IFERROR(M455/I455,0)</f>
        <v/>
      </c>
      <c r="Q455" s="50" t="n">
        <v>273</v>
      </c>
      <c r="R455" s="8">
        <f>I455-Q455</f>
        <v/>
      </c>
      <c r="S455" s="49">
        <f>$AK455*R455</f>
        <v/>
      </c>
      <c r="U455" s="39" t="inlineStr">
        <is>
          <t>Stock SAP</t>
        </is>
      </c>
      <c r="V455" s="39" t="inlineStr">
        <is>
          <t>Medicamentos</t>
        </is>
      </c>
      <c r="W455" s="39" t="inlineStr">
        <is>
          <t>Dentro del alcance</t>
        </is>
      </c>
      <c r="X455" s="38" t="inlineStr">
        <is>
          <t>Baja</t>
        </is>
      </c>
      <c r="Y455" s="39" t="inlineStr">
        <is>
          <t>Homologado – confianza Baja – pendiente de validación</t>
        </is>
      </c>
      <c r="Z455" s="38" t="inlineStr">
        <is>
          <t>Dar de baja en SAP</t>
        </is>
      </c>
      <c r="AA455" s="39" t="inlineStr">
        <is>
          <t>211</t>
        </is>
      </c>
      <c r="AB455" s="39" t="inlineStr">
        <is>
          <t>SOLUCION DEXTROSA</t>
        </is>
      </c>
      <c r="AC455" s="39" t="inlineStr">
        <is>
          <t>Homologación por código Avain (master M13-002)</t>
        </is>
      </c>
      <c r="AD455" s="39" t="inlineStr">
        <is>
          <t>No</t>
        </is>
      </c>
      <c r="AE455" s="39" t="n"/>
      <c r="AF455" s="39" t="inlineStr">
        <is>
          <t>Sí</t>
        </is>
      </c>
      <c r="AG455" s="39" t="inlineStr">
        <is>
          <t>M13-002</t>
        </is>
      </c>
      <c r="AH455" s="51" t="n">
        <v>1553</v>
      </c>
      <c r="AI455" s="51">
        <f>Q455</f>
        <v/>
      </c>
      <c r="AJ455" s="51">
        <f>$AH455-$AI455</f>
        <v/>
      </c>
      <c r="AK455" s="52" t="n">
        <v>976.6731938184158</v>
      </c>
      <c r="AL455" s="52">
        <f>$AJ455*$AK455</f>
        <v/>
      </c>
      <c r="AM455" s="52">
        <f>$AI455*$AK455</f>
        <v/>
      </c>
      <c r="AN455" s="39" t="n"/>
      <c r="AO455" s="39" t="inlineStr">
        <is>
          <t>Homologación: confianza base Baja + confianza SAP Alta → Baja. El material ocupa 17 filas en la hoja 1060 NQN (lote/almacén). La cantidad SAP y la física de esta vista son el total del material.</t>
        </is>
      </c>
    </row>
    <row r="456">
      <c r="A456" s="5" t="inlineStr">
        <is>
          <t>1000033</t>
        </is>
      </c>
      <c r="B456" s="5" t="inlineStr">
        <is>
          <t>SOLUCIÓN DEXTROSA AL 5% DE 500 CC</t>
        </is>
      </c>
      <c r="C456" s="5" t="inlineStr">
        <is>
          <t>2312379060</t>
        </is>
      </c>
      <c r="D456" s="5" t="inlineStr">
        <is>
          <t>033</t>
        </is>
      </c>
      <c r="E456" s="5" t="inlineStr">
        <is>
          <t>ZMED</t>
        </is>
      </c>
      <c r="F456" s="5" t="inlineStr">
        <is>
          <t>1060</t>
        </is>
      </c>
      <c r="G456" s="5" t="inlineStr">
        <is>
          <t>6021</t>
        </is>
      </c>
      <c r="H456" s="5" t="inlineStr">
        <is>
          <t>C/U</t>
        </is>
      </c>
      <c r="I456" s="6" t="n">
        <v>200</v>
      </c>
      <c r="J456" s="6" t="n">
        <v>0</v>
      </c>
      <c r="K456" s="5" t="inlineStr">
        <is>
          <t>ARS</t>
        </is>
      </c>
      <c r="L456" s="48" t="n">
        <v>0</v>
      </c>
      <c r="M456" s="48" t="n">
        <v>195334.64</v>
      </c>
      <c r="O456" s="11">
        <f>M456/SUM($M$2:$M$2023)</f>
        <v/>
      </c>
      <c r="P456" s="49">
        <f>IFERROR(M456/I456,0)</f>
        <v/>
      </c>
      <c r="Q456" s="50" t="n"/>
      <c r="R456" s="8">
        <f>I456-Q456</f>
        <v/>
      </c>
      <c r="S456" s="49">
        <f>$AK456*R456</f>
        <v/>
      </c>
      <c r="U456" s="39" t="inlineStr">
        <is>
          <t>Stock SAP</t>
        </is>
      </c>
      <c r="V456" s="39" t="inlineStr">
        <is>
          <t>Medicamentos</t>
        </is>
      </c>
      <c r="W456" s="39" t="inlineStr">
        <is>
          <t>Dentro del alcance</t>
        </is>
      </c>
      <c r="X456" s="38" t="inlineStr">
        <is>
          <t>Baja</t>
        </is>
      </c>
      <c r="Y456" s="39" t="inlineStr">
        <is>
          <t>Homologado – confianza Baja – pendiente de validación</t>
        </is>
      </c>
      <c r="Z456" s="38" t="inlineStr">
        <is>
          <t>Dar de baja en SAP</t>
        </is>
      </c>
      <c r="AA456" s="39" t="inlineStr">
        <is>
          <t>211</t>
        </is>
      </c>
      <c r="AB456" s="39" t="inlineStr">
        <is>
          <t>SOLUCION DEXTROSA</t>
        </is>
      </c>
      <c r="AC456" s="39" t="inlineStr">
        <is>
          <t>Homologación por código Avain (master M13-002)</t>
        </is>
      </c>
      <c r="AD456" s="39" t="inlineStr">
        <is>
          <t>No</t>
        </is>
      </c>
      <c r="AE456" s="39" t="n"/>
      <c r="AF456" s="39" t="inlineStr">
        <is>
          <t>Sí</t>
        </is>
      </c>
      <c r="AG456" s="39" t="inlineStr">
        <is>
          <t>M13-002</t>
        </is>
      </c>
      <c r="AH456" s="51" t="n"/>
      <c r="AI456" s="51" t="n"/>
      <c r="AJ456" s="51" t="n"/>
      <c r="AK456" s="52" t="n">
        <v>976.6731938184158</v>
      </c>
      <c r="AL456" s="52" t="n"/>
      <c r="AM456" s="52" t="n"/>
      <c r="AN456" s="39" t="n"/>
      <c r="AO456" s="39" t="inlineStr">
        <is>
          <t>La cantidad física del material se imputó en la fila 455 (primera fila del material). Homologación: confianza base Baja + confianza SAP Alta → Baja. El material ocupa 17 filas en la hoja 1060 NQN (lote/almacén). La cantidad SAP y la física de esta vista son el total del material.</t>
        </is>
      </c>
    </row>
    <row r="457">
      <c r="A457" s="5" t="inlineStr">
        <is>
          <t>1000035</t>
        </is>
      </c>
      <c r="B457" s="5" t="inlineStr">
        <is>
          <t>SOLUCIÓN RINGER LACTATO 500 ML</t>
        </is>
      </c>
      <c r="C457" s="5" t="inlineStr">
        <is>
          <t>0556</t>
        </is>
      </c>
      <c r="D457" s="5" t="inlineStr">
        <is>
          <t>033</t>
        </is>
      </c>
      <c r="E457" s="5" t="inlineStr">
        <is>
          <t>ZMED</t>
        </is>
      </c>
      <c r="F457" s="5" t="inlineStr">
        <is>
          <t>1060</t>
        </is>
      </c>
      <c r="G457" s="5" t="inlineStr">
        <is>
          <t>6021</t>
        </is>
      </c>
      <c r="H457" s="5" t="inlineStr">
        <is>
          <t>C/U</t>
        </is>
      </c>
      <c r="I457" s="6" t="n">
        <v>200</v>
      </c>
      <c r="J457" s="6" t="n">
        <v>0</v>
      </c>
      <c r="K457" s="5" t="inlineStr">
        <is>
          <t>ARS</t>
        </is>
      </c>
      <c r="L457" s="48" t="n">
        <v>0</v>
      </c>
      <c r="M457" s="48" t="n">
        <v>312460.25</v>
      </c>
      <c r="O457" s="11">
        <f>M457/SUM($M$2:$M$2023)</f>
        <v/>
      </c>
      <c r="P457" s="49">
        <f>IFERROR(M457/I457,0)</f>
        <v/>
      </c>
      <c r="Q457" s="50" t="n"/>
      <c r="R457" s="8">
        <f>I457-Q457</f>
        <v/>
      </c>
      <c r="S457" s="49">
        <f>$AK457*R457</f>
        <v/>
      </c>
      <c r="U457" s="39" t="inlineStr">
        <is>
          <t>Stock SAP</t>
        </is>
      </c>
      <c r="V457" s="39" t="inlineStr">
        <is>
          <t>Medicamentos</t>
        </is>
      </c>
      <c r="W457" s="39" t="inlineStr">
        <is>
          <t>Dentro del alcance</t>
        </is>
      </c>
      <c r="X457" s="42" t="inlineStr">
        <is>
          <t>Media</t>
        </is>
      </c>
      <c r="Y457" s="39" t="inlineStr">
        <is>
          <t>Homologado – confianza Media – pendiente de validación</t>
        </is>
      </c>
      <c r="Z457" s="38" t="inlineStr">
        <is>
          <t>Dar de baja en SAP</t>
        </is>
      </c>
      <c r="AA457" s="39" t="inlineStr">
        <is>
          <t>216</t>
        </is>
      </c>
      <c r="AB457" s="39" t="inlineStr">
        <is>
          <t>SOLUCIÓN RINGER LACTATO</t>
        </is>
      </c>
      <c r="AC457" s="39" t="inlineStr">
        <is>
          <t>Homologación por código Avain (master M13-003)</t>
        </is>
      </c>
      <c r="AD457" s="39" t="inlineStr">
        <is>
          <t>No</t>
        </is>
      </c>
      <c r="AE457" s="39" t="n"/>
      <c r="AF457" s="39" t="inlineStr">
        <is>
          <t>Sí</t>
        </is>
      </c>
      <c r="AG457" s="39" t="inlineStr">
        <is>
          <t>M13-003</t>
        </is>
      </c>
      <c r="AH457" s="51" t="n"/>
      <c r="AI457" s="51" t="n"/>
      <c r="AJ457" s="51" t="n"/>
      <c r="AK457" s="52" t="n">
        <v>1562.301268615554</v>
      </c>
      <c r="AL457" s="52" t="n"/>
      <c r="AM457" s="52" t="n"/>
      <c r="AN457" s="39" t="n"/>
      <c r="AO457" s="39" t="inlineStr">
        <is>
          <t>La cantidad física del material se imputó en la fila 283 (primera fila del material). Homologación: confianza base Media + confianza SAP Alta → Media. El material ocupa 18 filas en la hoja 1060 NQN (lote/almacén). La cantidad SAP y la física de esta vista son el total del material.</t>
        </is>
      </c>
    </row>
    <row r="458">
      <c r="A458" s="5" t="inlineStr">
        <is>
          <t>1000035</t>
        </is>
      </c>
      <c r="B458" s="5" t="inlineStr">
        <is>
          <t>SOLUCIÓN RINGER LACTATO 500 ML</t>
        </is>
      </c>
      <c r="C458" s="5" t="inlineStr">
        <is>
          <t>21527</t>
        </is>
      </c>
      <c r="D458" s="5" t="inlineStr">
        <is>
          <t>033</t>
        </is>
      </c>
      <c r="E458" s="5" t="inlineStr">
        <is>
          <t>ZMED</t>
        </is>
      </c>
      <c r="F458" s="5" t="inlineStr">
        <is>
          <t>1060</t>
        </is>
      </c>
      <c r="G458" s="5" t="inlineStr">
        <is>
          <t>6021</t>
        </is>
      </c>
      <c r="H458" s="5" t="inlineStr">
        <is>
          <t>C/U</t>
        </is>
      </c>
      <c r="I458" s="6" t="n">
        <v>200</v>
      </c>
      <c r="J458" s="6" t="n">
        <v>0</v>
      </c>
      <c r="K458" s="5" t="inlineStr">
        <is>
          <t>ARS</t>
        </is>
      </c>
      <c r="L458" s="48" t="n">
        <v>0</v>
      </c>
      <c r="M458" s="48" t="n">
        <v>312460.25</v>
      </c>
      <c r="O458" s="11">
        <f>M458/SUM($M$2:$M$2023)</f>
        <v/>
      </c>
      <c r="P458" s="49">
        <f>IFERROR(M458/I458,0)</f>
        <v/>
      </c>
      <c r="Q458" s="50" t="n"/>
      <c r="R458" s="8">
        <f>I458-Q458</f>
        <v/>
      </c>
      <c r="S458" s="49">
        <f>$AK458*R458</f>
        <v/>
      </c>
      <c r="U458" s="39" t="inlineStr">
        <is>
          <t>Stock SAP</t>
        </is>
      </c>
      <c r="V458" s="39" t="inlineStr">
        <is>
          <t>Medicamentos</t>
        </is>
      </c>
      <c r="W458" s="39" t="inlineStr">
        <is>
          <t>Dentro del alcance</t>
        </is>
      </c>
      <c r="X458" s="42" t="inlineStr">
        <is>
          <t>Media</t>
        </is>
      </c>
      <c r="Y458" s="39" t="inlineStr">
        <is>
          <t>Homologado – confianza Media – pendiente de validación</t>
        </is>
      </c>
      <c r="Z458" s="38" t="inlineStr">
        <is>
          <t>Dar de baja en SAP</t>
        </is>
      </c>
      <c r="AA458" s="39" t="inlineStr">
        <is>
          <t>216</t>
        </is>
      </c>
      <c r="AB458" s="39" t="inlineStr">
        <is>
          <t>SOLUCIÓN RINGER LACTATO</t>
        </is>
      </c>
      <c r="AC458" s="39" t="inlineStr">
        <is>
          <t>Homologación por código Avain (master M13-003)</t>
        </is>
      </c>
      <c r="AD458" s="39" t="inlineStr">
        <is>
          <t>No</t>
        </is>
      </c>
      <c r="AE458" s="39" t="n"/>
      <c r="AF458" s="39" t="inlineStr">
        <is>
          <t>Sí</t>
        </is>
      </c>
      <c r="AG458" s="39" t="inlineStr">
        <is>
          <t>M13-003</t>
        </is>
      </c>
      <c r="AH458" s="51" t="n"/>
      <c r="AI458" s="51" t="n"/>
      <c r="AJ458" s="51" t="n"/>
      <c r="AK458" s="52" t="n">
        <v>1562.301268615554</v>
      </c>
      <c r="AL458" s="52" t="n"/>
      <c r="AM458" s="52" t="n"/>
      <c r="AN458" s="39" t="n"/>
      <c r="AO458" s="39" t="inlineStr">
        <is>
          <t>La cantidad física del material se imputó en la fila 283 (primera fila del material). Homologación: confianza base Media + confianza SAP Alta → Media. El material ocupa 18 filas en la hoja 1060 NQN (lote/almacén). La cantidad SAP y la física de esta vista son el total del material.</t>
        </is>
      </c>
    </row>
    <row r="459">
      <c r="A459" s="5" t="inlineStr">
        <is>
          <t>1000035</t>
        </is>
      </c>
      <c r="B459" s="5" t="inlineStr">
        <is>
          <t>SOLUCIÓN RINGER LACTATO 500 ML</t>
        </is>
      </c>
      <c r="C459" s="5" t="inlineStr">
        <is>
          <t>71419</t>
        </is>
      </c>
      <c r="D459" s="5" t="inlineStr">
        <is>
          <t>033</t>
        </is>
      </c>
      <c r="E459" s="5" t="inlineStr">
        <is>
          <t>ZMED</t>
        </is>
      </c>
      <c r="F459" s="5" t="inlineStr">
        <is>
          <t>1060</t>
        </is>
      </c>
      <c r="G459" s="5" t="inlineStr">
        <is>
          <t>6021</t>
        </is>
      </c>
      <c r="H459" s="5" t="inlineStr">
        <is>
          <t>C/U</t>
        </is>
      </c>
      <c r="I459" s="6" t="n">
        <v>200</v>
      </c>
      <c r="J459" s="6" t="n">
        <v>0</v>
      </c>
      <c r="K459" s="5" t="inlineStr">
        <is>
          <t>ARS</t>
        </is>
      </c>
      <c r="L459" s="48" t="n">
        <v>0</v>
      </c>
      <c r="M459" s="48" t="n">
        <v>312460.25</v>
      </c>
      <c r="O459" s="11">
        <f>M459/SUM($M$2:$M$2023)</f>
        <v/>
      </c>
      <c r="P459" s="49">
        <f>IFERROR(M459/I459,0)</f>
        <v/>
      </c>
      <c r="Q459" s="50" t="n"/>
      <c r="R459" s="8">
        <f>I459-Q459</f>
        <v/>
      </c>
      <c r="S459" s="49">
        <f>$AK459*R459</f>
        <v/>
      </c>
      <c r="U459" s="39" t="inlineStr">
        <is>
          <t>Stock SAP</t>
        </is>
      </c>
      <c r="V459" s="39" t="inlineStr">
        <is>
          <t>Medicamentos</t>
        </is>
      </c>
      <c r="W459" s="39" t="inlineStr">
        <is>
          <t>Dentro del alcance</t>
        </is>
      </c>
      <c r="X459" s="42" t="inlineStr">
        <is>
          <t>Media</t>
        </is>
      </c>
      <c r="Y459" s="39" t="inlineStr">
        <is>
          <t>Homologado – confianza Media – pendiente de validación</t>
        </is>
      </c>
      <c r="Z459" s="38" t="inlineStr">
        <is>
          <t>Dar de baja en SAP</t>
        </is>
      </c>
      <c r="AA459" s="39" t="inlineStr">
        <is>
          <t>216</t>
        </is>
      </c>
      <c r="AB459" s="39" t="inlineStr">
        <is>
          <t>SOLUCIÓN RINGER LACTATO</t>
        </is>
      </c>
      <c r="AC459" s="39" t="inlineStr">
        <is>
          <t>Homologación por código Avain (master M13-003)</t>
        </is>
      </c>
      <c r="AD459" s="39" t="inlineStr">
        <is>
          <t>No</t>
        </is>
      </c>
      <c r="AE459" s="39" t="n"/>
      <c r="AF459" s="39" t="inlineStr">
        <is>
          <t>Sí</t>
        </is>
      </c>
      <c r="AG459" s="39" t="inlineStr">
        <is>
          <t>M13-003</t>
        </is>
      </c>
      <c r="AH459" s="51" t="n"/>
      <c r="AI459" s="51" t="n"/>
      <c r="AJ459" s="51" t="n"/>
      <c r="AK459" s="52" t="n">
        <v>1562.301268615554</v>
      </c>
      <c r="AL459" s="52" t="n"/>
      <c r="AM459" s="52" t="n"/>
      <c r="AN459" s="39" t="n"/>
      <c r="AO459" s="39" t="inlineStr">
        <is>
          <t>La cantidad física del material se imputó en la fila 283 (primera fila del material). Homologación: confianza base Media + confianza SAP Alta → Media. El material ocupa 18 filas en la hoja 1060 NQN (lote/almacén). La cantidad SAP y la física de esta vista son el total del material.</t>
        </is>
      </c>
    </row>
    <row r="460">
      <c r="A460" s="5" t="inlineStr">
        <is>
          <t>1000045</t>
        </is>
      </c>
      <c r="B460" s="5" t="inlineStr">
        <is>
          <t>DICLOFENAC 75MG AMPOLLA 3ML</t>
        </is>
      </c>
      <c r="C460" s="5" t="inlineStr">
        <is>
          <t>100023</t>
        </is>
      </c>
      <c r="D460" s="5" t="inlineStr">
        <is>
          <t>033</t>
        </is>
      </c>
      <c r="E460" s="5" t="inlineStr">
        <is>
          <t>ZMED</t>
        </is>
      </c>
      <c r="F460" s="5" t="inlineStr">
        <is>
          <t>1060</t>
        </is>
      </c>
      <c r="G460" s="5" t="inlineStr">
        <is>
          <t>6021</t>
        </is>
      </c>
      <c r="H460" s="5" t="inlineStr">
        <is>
          <t>C/U</t>
        </is>
      </c>
      <c r="I460" s="6" t="n">
        <v>200</v>
      </c>
      <c r="J460" s="6" t="n">
        <v>0</v>
      </c>
      <c r="K460" s="5" t="inlineStr">
        <is>
          <t>ARS</t>
        </is>
      </c>
      <c r="L460" s="48" t="n">
        <v>0</v>
      </c>
      <c r="M460" s="48" t="n">
        <v>47227.46</v>
      </c>
      <c r="O460" s="11">
        <f>M460/SUM($M$2:$M$2023)</f>
        <v/>
      </c>
      <c r="P460" s="49">
        <f>IFERROR(M460/I460,0)</f>
        <v/>
      </c>
      <c r="Q460" s="50" t="n"/>
      <c r="R460" s="8">
        <f>I460-Q460</f>
        <v/>
      </c>
      <c r="S460" s="49">
        <f>$AK460*R460</f>
        <v/>
      </c>
      <c r="U460" s="39" t="inlineStr">
        <is>
          <t>Stock SAP</t>
        </is>
      </c>
      <c r="V460" s="39" t="inlineStr">
        <is>
          <t>Medicamentos</t>
        </is>
      </c>
      <c r="W460" s="39" t="inlineStr">
        <is>
          <t>Dentro del alcance</t>
        </is>
      </c>
      <c r="X460" s="42" t="inlineStr">
        <is>
          <t>Media</t>
        </is>
      </c>
      <c r="Y460" s="39" t="inlineStr">
        <is>
          <t>Homologado – confianza Media – pendiente de validación</t>
        </is>
      </c>
      <c r="Z460" s="38" t="inlineStr">
        <is>
          <t>Dar de baja en SAP</t>
        </is>
      </c>
      <c r="AA460" s="39" t="inlineStr">
        <is>
          <t>80</t>
        </is>
      </c>
      <c r="AB460" s="39" t="inlineStr">
        <is>
          <t>DICLOFENAC AMP</t>
        </is>
      </c>
      <c r="AC460" s="39" t="inlineStr">
        <is>
          <t>Cruce por nomenclatura SAP</t>
        </is>
      </c>
      <c r="AD460" s="39" t="inlineStr">
        <is>
          <t>No</t>
        </is>
      </c>
      <c r="AE460" s="39" t="n"/>
      <c r="AF460" s="39" t="inlineStr">
        <is>
          <t>Sí</t>
        </is>
      </c>
      <c r="AG460" s="39" t="n"/>
      <c r="AH460" s="51" t="n"/>
      <c r="AI460" s="51" t="n"/>
      <c r="AJ460" s="51" t="n"/>
      <c r="AK460" s="52" t="n">
        <v>236.1373017279574</v>
      </c>
      <c r="AL460" s="52" t="n"/>
      <c r="AM460" s="52" t="n"/>
      <c r="AN460" s="41" t="inlineStr">
        <is>
          <t>Valorización a validar: relación de cantidades 342 a 1 entre SAP y el recuento físico. Sugiere distinta unidad de medida (SAP por caja o envase y el recuento por unidad). La diferencia económica de esta fila no debe tomarse como definitiva.</t>
        </is>
      </c>
      <c r="AO460"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461">
      <c r="A461" s="5" t="inlineStr">
        <is>
          <t>1000045</t>
        </is>
      </c>
      <c r="B461" s="5" t="inlineStr">
        <is>
          <t>DICLOFENAC 75MG AMPOLLA 3ML</t>
        </is>
      </c>
      <c r="C461" s="5" t="inlineStr">
        <is>
          <t>3002</t>
        </is>
      </c>
      <c r="D461" s="5" t="inlineStr">
        <is>
          <t>033</t>
        </is>
      </c>
      <c r="E461" s="5" t="inlineStr">
        <is>
          <t>ZMED</t>
        </is>
      </c>
      <c r="F461" s="5" t="inlineStr">
        <is>
          <t>1060</t>
        </is>
      </c>
      <c r="G461" s="5" t="inlineStr">
        <is>
          <t>6021</t>
        </is>
      </c>
      <c r="H461" s="5" t="inlineStr">
        <is>
          <t>C/U</t>
        </is>
      </c>
      <c r="I461" s="6" t="n">
        <v>200</v>
      </c>
      <c r="J461" s="6" t="n">
        <v>0</v>
      </c>
      <c r="K461" s="5" t="inlineStr">
        <is>
          <t>ARS</t>
        </is>
      </c>
      <c r="L461" s="48" t="n">
        <v>0</v>
      </c>
      <c r="M461" s="48" t="n">
        <v>47227.46</v>
      </c>
      <c r="O461" s="11">
        <f>M461/SUM($M$2:$M$2023)</f>
        <v/>
      </c>
      <c r="P461" s="49">
        <f>IFERROR(M461/I461,0)</f>
        <v/>
      </c>
      <c r="Q461" s="50" t="n"/>
      <c r="R461" s="8">
        <f>I461-Q461</f>
        <v/>
      </c>
      <c r="S461" s="49">
        <f>$AK461*R461</f>
        <v/>
      </c>
      <c r="U461" s="39" t="inlineStr">
        <is>
          <t>Stock SAP</t>
        </is>
      </c>
      <c r="V461" s="39" t="inlineStr">
        <is>
          <t>Medicamentos</t>
        </is>
      </c>
      <c r="W461" s="39" t="inlineStr">
        <is>
          <t>Dentro del alcance</t>
        </is>
      </c>
      <c r="X461" s="42" t="inlineStr">
        <is>
          <t>Media</t>
        </is>
      </c>
      <c r="Y461" s="39" t="inlineStr">
        <is>
          <t>Homologado – confianza Media – pendiente de validación</t>
        </is>
      </c>
      <c r="Z461" s="38" t="inlineStr">
        <is>
          <t>Dar de baja en SAP</t>
        </is>
      </c>
      <c r="AA461" s="39" t="inlineStr">
        <is>
          <t>80</t>
        </is>
      </c>
      <c r="AB461" s="39" t="inlineStr">
        <is>
          <t>DICLOFENAC AMP</t>
        </is>
      </c>
      <c r="AC461" s="39" t="inlineStr">
        <is>
          <t>Cruce por nomenclatura SAP</t>
        </is>
      </c>
      <c r="AD461" s="39" t="inlineStr">
        <is>
          <t>No</t>
        </is>
      </c>
      <c r="AE461" s="39" t="n"/>
      <c r="AF461" s="39" t="inlineStr">
        <is>
          <t>Sí</t>
        </is>
      </c>
      <c r="AG461" s="39" t="n"/>
      <c r="AH461" s="51" t="n"/>
      <c r="AI461" s="51" t="n"/>
      <c r="AJ461" s="51" t="n"/>
      <c r="AK461" s="52" t="n">
        <v>236.1373017279574</v>
      </c>
      <c r="AL461" s="52" t="n"/>
      <c r="AM461" s="52" t="n"/>
      <c r="AN461" s="41" t="inlineStr">
        <is>
          <t>Valorización a validar: relación de cantidades 342 a 1 entre SAP y el recuento físico. Sugiere distinta unidad de medida (SAP por caja o envase y el recuento por unidad). La diferencia económica de esta fila no debe tomarse como definitiva.</t>
        </is>
      </c>
      <c r="AO461"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462">
      <c r="A462" s="5" t="inlineStr">
        <is>
          <t>1000045</t>
        </is>
      </c>
      <c r="B462" s="5" t="inlineStr">
        <is>
          <t>DICLOFENAC 75MG AMPOLLA 3ML</t>
        </is>
      </c>
      <c r="C462" s="5" t="inlineStr">
        <is>
          <t>90605</t>
        </is>
      </c>
      <c r="D462" s="5" t="inlineStr">
        <is>
          <t>033</t>
        </is>
      </c>
      <c r="E462" s="5" t="inlineStr">
        <is>
          <t>ZMED</t>
        </is>
      </c>
      <c r="F462" s="5" t="inlineStr">
        <is>
          <t>1060</t>
        </is>
      </c>
      <c r="G462" s="5" t="inlineStr">
        <is>
          <t>6021</t>
        </is>
      </c>
      <c r="H462" s="5" t="inlineStr">
        <is>
          <t>C/U</t>
        </is>
      </c>
      <c r="I462" s="6" t="n">
        <v>200</v>
      </c>
      <c r="J462" s="6" t="n">
        <v>0</v>
      </c>
      <c r="K462" s="5" t="inlineStr">
        <is>
          <t>ARS</t>
        </is>
      </c>
      <c r="L462" s="48" t="n">
        <v>0</v>
      </c>
      <c r="M462" s="48" t="n">
        <v>47227.46</v>
      </c>
      <c r="O462" s="11">
        <f>M462/SUM($M$2:$M$2023)</f>
        <v/>
      </c>
      <c r="P462" s="49">
        <f>IFERROR(M462/I462,0)</f>
        <v/>
      </c>
      <c r="Q462" s="50" t="n"/>
      <c r="R462" s="8">
        <f>I462-Q462</f>
        <v/>
      </c>
      <c r="S462" s="49">
        <f>$AK462*R462</f>
        <v/>
      </c>
      <c r="U462" s="39" t="inlineStr">
        <is>
          <t>Stock SAP</t>
        </is>
      </c>
      <c r="V462" s="39" t="inlineStr">
        <is>
          <t>Medicamentos</t>
        </is>
      </c>
      <c r="W462" s="39" t="inlineStr">
        <is>
          <t>Dentro del alcance</t>
        </is>
      </c>
      <c r="X462" s="42" t="inlineStr">
        <is>
          <t>Media</t>
        </is>
      </c>
      <c r="Y462" s="39" t="inlineStr">
        <is>
          <t>Homologado – confianza Media – pendiente de validación</t>
        </is>
      </c>
      <c r="Z462" s="38" t="inlineStr">
        <is>
          <t>Dar de baja en SAP</t>
        </is>
      </c>
      <c r="AA462" s="39" t="inlineStr">
        <is>
          <t>80</t>
        </is>
      </c>
      <c r="AB462" s="39" t="inlineStr">
        <is>
          <t>DICLOFENAC AMP</t>
        </is>
      </c>
      <c r="AC462" s="39" t="inlineStr">
        <is>
          <t>Cruce por nomenclatura SAP</t>
        </is>
      </c>
      <c r="AD462" s="39" t="inlineStr">
        <is>
          <t>No</t>
        </is>
      </c>
      <c r="AE462" s="39" t="n"/>
      <c r="AF462" s="39" t="inlineStr">
        <is>
          <t>Sí</t>
        </is>
      </c>
      <c r="AG462" s="39" t="n"/>
      <c r="AH462" s="51" t="n"/>
      <c r="AI462" s="51" t="n"/>
      <c r="AJ462" s="51" t="n"/>
      <c r="AK462" s="52" t="n">
        <v>236.1373017279574</v>
      </c>
      <c r="AL462" s="52" t="n"/>
      <c r="AM462" s="52" t="n"/>
      <c r="AN462" s="41" t="inlineStr">
        <is>
          <t>Valorización a validar: relación de cantidades 342 a 1 entre SAP y el recuento físico. Sugiere distinta unidad de medida (SAP por caja o envase y el recuento por unidad). La diferencia económica de esta fila no debe tomarse como definitiva.</t>
        </is>
      </c>
      <c r="AO462"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463">
      <c r="A463" s="5" t="inlineStr">
        <is>
          <t>1000045</t>
        </is>
      </c>
      <c r="B463" s="5" t="inlineStr">
        <is>
          <t>DICLOFENAC 75MG AMPOLLA 3ML</t>
        </is>
      </c>
      <c r="C463" s="5" t="inlineStr">
        <is>
          <t>90612</t>
        </is>
      </c>
      <c r="D463" s="5" t="inlineStr">
        <is>
          <t>033</t>
        </is>
      </c>
      <c r="E463" s="5" t="inlineStr">
        <is>
          <t>ZMED</t>
        </is>
      </c>
      <c r="F463" s="5" t="inlineStr">
        <is>
          <t>1060</t>
        </is>
      </c>
      <c r="G463" s="5" t="inlineStr">
        <is>
          <t>6021</t>
        </is>
      </c>
      <c r="H463" s="5" t="inlineStr">
        <is>
          <t>C/U</t>
        </is>
      </c>
      <c r="I463" s="6" t="n">
        <v>200</v>
      </c>
      <c r="J463" s="6" t="n">
        <v>0</v>
      </c>
      <c r="K463" s="5" t="inlineStr">
        <is>
          <t>ARS</t>
        </is>
      </c>
      <c r="L463" s="48" t="n">
        <v>0</v>
      </c>
      <c r="M463" s="48" t="n">
        <v>47227.46</v>
      </c>
      <c r="O463" s="11">
        <f>M463/SUM($M$2:$M$2023)</f>
        <v/>
      </c>
      <c r="P463" s="49">
        <f>IFERROR(M463/I463,0)</f>
        <v/>
      </c>
      <c r="Q463" s="50" t="n"/>
      <c r="R463" s="8">
        <f>I463-Q463</f>
        <v/>
      </c>
      <c r="S463" s="49">
        <f>$AK463*R463</f>
        <v/>
      </c>
      <c r="U463" s="39" t="inlineStr">
        <is>
          <t>Stock SAP</t>
        </is>
      </c>
      <c r="V463" s="39" t="inlineStr">
        <is>
          <t>Medicamentos</t>
        </is>
      </c>
      <c r="W463" s="39" t="inlineStr">
        <is>
          <t>Dentro del alcance</t>
        </is>
      </c>
      <c r="X463" s="42" t="inlineStr">
        <is>
          <t>Media</t>
        </is>
      </c>
      <c r="Y463" s="39" t="inlineStr">
        <is>
          <t>Homologado – confianza Media – pendiente de validación</t>
        </is>
      </c>
      <c r="Z463" s="38" t="inlineStr">
        <is>
          <t>Dar de baja en SAP</t>
        </is>
      </c>
      <c r="AA463" s="39" t="inlineStr">
        <is>
          <t>80</t>
        </is>
      </c>
      <c r="AB463" s="39" t="inlineStr">
        <is>
          <t>DICLOFENAC AMP</t>
        </is>
      </c>
      <c r="AC463" s="39" t="inlineStr">
        <is>
          <t>Cruce por nomenclatura SAP</t>
        </is>
      </c>
      <c r="AD463" s="39" t="inlineStr">
        <is>
          <t>No</t>
        </is>
      </c>
      <c r="AE463" s="39" t="n"/>
      <c r="AF463" s="39" t="inlineStr">
        <is>
          <t>Sí</t>
        </is>
      </c>
      <c r="AG463" s="39" t="n"/>
      <c r="AH463" s="51" t="n"/>
      <c r="AI463" s="51" t="n"/>
      <c r="AJ463" s="51" t="n"/>
      <c r="AK463" s="52" t="n">
        <v>236.1373017279574</v>
      </c>
      <c r="AL463" s="52" t="n"/>
      <c r="AM463" s="52" t="n"/>
      <c r="AN463" s="41" t="inlineStr">
        <is>
          <t>Valorización a validar: relación de cantidades 342 a 1 entre SAP y el recuento físico. Sugiere distinta unidad de medida (SAP por caja o envase y el recuento por unidad). La diferencia económica de esta fila no debe tomarse como definitiva.</t>
        </is>
      </c>
      <c r="AO463"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464">
      <c r="A464" s="5" t="inlineStr">
        <is>
          <t>1000045</t>
        </is>
      </c>
      <c r="B464" s="5" t="inlineStr">
        <is>
          <t>DICLOFENAC 75MG AMPOLLA 3ML</t>
        </is>
      </c>
      <c r="C464" s="5" t="inlineStr">
        <is>
          <t>90668</t>
        </is>
      </c>
      <c r="D464" s="5" t="inlineStr">
        <is>
          <t>033</t>
        </is>
      </c>
      <c r="E464" s="5" t="inlineStr">
        <is>
          <t>ZMED</t>
        </is>
      </c>
      <c r="F464" s="5" t="inlineStr">
        <is>
          <t>1060</t>
        </is>
      </c>
      <c r="G464" s="5" t="inlineStr">
        <is>
          <t>6021</t>
        </is>
      </c>
      <c r="H464" s="5" t="inlineStr">
        <is>
          <t>C/U</t>
        </is>
      </c>
      <c r="I464" s="6" t="n">
        <v>200</v>
      </c>
      <c r="J464" s="6" t="n">
        <v>0</v>
      </c>
      <c r="K464" s="5" t="inlineStr">
        <is>
          <t>ARS</t>
        </is>
      </c>
      <c r="L464" s="48" t="n">
        <v>0</v>
      </c>
      <c r="M464" s="48" t="n">
        <v>47227.46</v>
      </c>
      <c r="O464" s="11">
        <f>M464/SUM($M$2:$M$2023)</f>
        <v/>
      </c>
      <c r="P464" s="49">
        <f>IFERROR(M464/I464,0)</f>
        <v/>
      </c>
      <c r="Q464" s="50" t="n"/>
      <c r="R464" s="8">
        <f>I464-Q464</f>
        <v/>
      </c>
      <c r="S464" s="49">
        <f>$AK464*R464</f>
        <v/>
      </c>
      <c r="U464" s="39" t="inlineStr">
        <is>
          <t>Stock SAP</t>
        </is>
      </c>
      <c r="V464" s="39" t="inlineStr">
        <is>
          <t>Medicamentos</t>
        </is>
      </c>
      <c r="W464" s="39" t="inlineStr">
        <is>
          <t>Dentro del alcance</t>
        </is>
      </c>
      <c r="X464" s="42" t="inlineStr">
        <is>
          <t>Media</t>
        </is>
      </c>
      <c r="Y464" s="39" t="inlineStr">
        <is>
          <t>Homologado – confianza Media – pendiente de validación</t>
        </is>
      </c>
      <c r="Z464" s="38" t="inlineStr">
        <is>
          <t>Dar de baja en SAP</t>
        </is>
      </c>
      <c r="AA464" s="39" t="inlineStr">
        <is>
          <t>80</t>
        </is>
      </c>
      <c r="AB464" s="39" t="inlineStr">
        <is>
          <t>DICLOFENAC AMP</t>
        </is>
      </c>
      <c r="AC464" s="39" t="inlineStr">
        <is>
          <t>Cruce por nomenclatura SAP</t>
        </is>
      </c>
      <c r="AD464" s="39" t="inlineStr">
        <is>
          <t>No</t>
        </is>
      </c>
      <c r="AE464" s="39" t="n"/>
      <c r="AF464" s="39" t="inlineStr">
        <is>
          <t>Sí</t>
        </is>
      </c>
      <c r="AG464" s="39" t="n"/>
      <c r="AH464" s="51" t="n"/>
      <c r="AI464" s="51" t="n"/>
      <c r="AJ464" s="51" t="n"/>
      <c r="AK464" s="52" t="n">
        <v>236.1373017279574</v>
      </c>
      <c r="AL464" s="52" t="n"/>
      <c r="AM464" s="52" t="n"/>
      <c r="AN464" s="41" t="inlineStr">
        <is>
          <t>Valorización a validar: relación de cantidades 342 a 1 entre SAP y el recuento físico. Sugiere distinta unidad de medida (SAP por caja o envase y el recuento por unidad). La diferencia económica de esta fila no debe tomarse como definitiva.</t>
        </is>
      </c>
      <c r="AO464"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465">
      <c r="A465" s="5" t="inlineStr">
        <is>
          <t>1000045</t>
        </is>
      </c>
      <c r="B465" s="5" t="inlineStr">
        <is>
          <t>DICLOFENAC 75MG AMPOLLA 3ML</t>
        </is>
      </c>
      <c r="C465" s="5" t="inlineStr">
        <is>
          <t>CNTN</t>
        </is>
      </c>
      <c r="D465" s="5" t="inlineStr">
        <is>
          <t>033</t>
        </is>
      </c>
      <c r="E465" s="5" t="inlineStr">
        <is>
          <t>ZMED</t>
        </is>
      </c>
      <c r="F465" s="5" t="inlineStr">
        <is>
          <t>1060</t>
        </is>
      </c>
      <c r="G465" s="5" t="inlineStr">
        <is>
          <t>6021</t>
        </is>
      </c>
      <c r="H465" s="5" t="inlineStr">
        <is>
          <t>C/U</t>
        </is>
      </c>
      <c r="I465" s="6" t="n">
        <v>200</v>
      </c>
      <c r="J465" s="6" t="n">
        <v>0</v>
      </c>
      <c r="K465" s="5" t="inlineStr">
        <is>
          <t>ARS</t>
        </is>
      </c>
      <c r="L465" s="48" t="n">
        <v>0</v>
      </c>
      <c r="M465" s="48" t="n">
        <v>47227.46</v>
      </c>
      <c r="O465" s="11">
        <f>M465/SUM($M$2:$M$2023)</f>
        <v/>
      </c>
      <c r="P465" s="49">
        <f>IFERROR(M465/I465,0)</f>
        <v/>
      </c>
      <c r="Q465" s="50" t="n"/>
      <c r="R465" s="8">
        <f>I465-Q465</f>
        <v/>
      </c>
      <c r="S465" s="49">
        <f>$AK465*R465</f>
        <v/>
      </c>
      <c r="U465" s="39" t="inlineStr">
        <is>
          <t>Stock SAP</t>
        </is>
      </c>
      <c r="V465" s="39" t="inlineStr">
        <is>
          <t>Medicamentos</t>
        </is>
      </c>
      <c r="W465" s="39" t="inlineStr">
        <is>
          <t>Dentro del alcance</t>
        </is>
      </c>
      <c r="X465" s="42" t="inlineStr">
        <is>
          <t>Media</t>
        </is>
      </c>
      <c r="Y465" s="39" t="inlineStr">
        <is>
          <t>Homologado – confianza Media – pendiente de validación</t>
        </is>
      </c>
      <c r="Z465" s="38" t="inlineStr">
        <is>
          <t>Dar de baja en SAP</t>
        </is>
      </c>
      <c r="AA465" s="39" t="inlineStr">
        <is>
          <t>80</t>
        </is>
      </c>
      <c r="AB465" s="39" t="inlineStr">
        <is>
          <t>DICLOFENAC AMP</t>
        </is>
      </c>
      <c r="AC465" s="39" t="inlineStr">
        <is>
          <t>Cruce por nomenclatura SAP</t>
        </is>
      </c>
      <c r="AD465" s="39" t="inlineStr">
        <is>
          <t>No</t>
        </is>
      </c>
      <c r="AE465" s="39" t="n"/>
      <c r="AF465" s="39" t="inlineStr">
        <is>
          <t>Sí</t>
        </is>
      </c>
      <c r="AG465" s="39" t="n"/>
      <c r="AH465" s="51" t="n"/>
      <c r="AI465" s="51" t="n"/>
      <c r="AJ465" s="51" t="n"/>
      <c r="AK465" s="52" t="n">
        <v>236.1373017279574</v>
      </c>
      <c r="AL465" s="52" t="n"/>
      <c r="AM465" s="52" t="n"/>
      <c r="AN465" s="41" t="inlineStr">
        <is>
          <t>Valorización a validar: relación de cantidades 342 a 1 entre SAP y el recuento físico. Sugiere distinta unidad de medida (SAP por caja o envase y el recuento por unidad). La diferencia económica de esta fila no debe tomarse como definitiva.</t>
        </is>
      </c>
      <c r="AO465"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466">
      <c r="A466" s="5" t="inlineStr">
        <is>
          <t>1000045</t>
        </is>
      </c>
      <c r="B466" s="5" t="inlineStr">
        <is>
          <t>DICLOFENAC 75MG AMPOLLA 3ML</t>
        </is>
      </c>
      <c r="C466" s="5" t="inlineStr">
        <is>
          <t>CSLU</t>
        </is>
      </c>
      <c r="D466" s="5" t="inlineStr">
        <is>
          <t>033</t>
        </is>
      </c>
      <c r="E466" s="5" t="inlineStr">
        <is>
          <t>ZMED</t>
        </is>
      </c>
      <c r="F466" s="5" t="inlineStr">
        <is>
          <t>1060</t>
        </is>
      </c>
      <c r="G466" s="5" t="inlineStr">
        <is>
          <t>6021</t>
        </is>
      </c>
      <c r="H466" s="5" t="inlineStr">
        <is>
          <t>C/U</t>
        </is>
      </c>
      <c r="I466" s="6" t="n">
        <v>200</v>
      </c>
      <c r="J466" s="6" t="n">
        <v>0</v>
      </c>
      <c r="K466" s="5" t="inlineStr">
        <is>
          <t>ARS</t>
        </is>
      </c>
      <c r="L466" s="48" t="n">
        <v>0</v>
      </c>
      <c r="M466" s="48" t="n">
        <v>47227.46</v>
      </c>
      <c r="O466" s="11">
        <f>M466/SUM($M$2:$M$2023)</f>
        <v/>
      </c>
      <c r="P466" s="49">
        <f>IFERROR(M466/I466,0)</f>
        <v/>
      </c>
      <c r="Q466" s="50" t="n"/>
      <c r="R466" s="8">
        <f>I466-Q466</f>
        <v/>
      </c>
      <c r="S466" s="49">
        <f>$AK466*R466</f>
        <v/>
      </c>
      <c r="U466" s="39" t="inlineStr">
        <is>
          <t>Stock SAP</t>
        </is>
      </c>
      <c r="V466" s="39" t="inlineStr">
        <is>
          <t>Medicamentos</t>
        </is>
      </c>
      <c r="W466" s="39" t="inlineStr">
        <is>
          <t>Dentro del alcance</t>
        </is>
      </c>
      <c r="X466" s="42" t="inlineStr">
        <is>
          <t>Media</t>
        </is>
      </c>
      <c r="Y466" s="39" t="inlineStr">
        <is>
          <t>Homologado – confianza Media – pendiente de validación</t>
        </is>
      </c>
      <c r="Z466" s="38" t="inlineStr">
        <is>
          <t>Dar de baja en SAP</t>
        </is>
      </c>
      <c r="AA466" s="39" t="inlineStr">
        <is>
          <t>80</t>
        </is>
      </c>
      <c r="AB466" s="39" t="inlineStr">
        <is>
          <t>DICLOFENAC AMP</t>
        </is>
      </c>
      <c r="AC466" s="39" t="inlineStr">
        <is>
          <t>Cruce por nomenclatura SAP</t>
        </is>
      </c>
      <c r="AD466" s="39" t="inlineStr">
        <is>
          <t>No</t>
        </is>
      </c>
      <c r="AE466" s="39" t="n"/>
      <c r="AF466" s="39" t="inlineStr">
        <is>
          <t>Sí</t>
        </is>
      </c>
      <c r="AG466" s="39" t="n"/>
      <c r="AH466" s="51" t="n"/>
      <c r="AI466" s="51" t="n"/>
      <c r="AJ466" s="51" t="n"/>
      <c r="AK466" s="52" t="n">
        <v>236.1373017279574</v>
      </c>
      <c r="AL466" s="52" t="n"/>
      <c r="AM466" s="52" t="n"/>
      <c r="AN466" s="41" t="inlineStr">
        <is>
          <t>Valorización a validar: relación de cantidades 342 a 1 entre SAP y el recuento físico. Sugiere distinta unidad de medida (SAP por caja o envase y el recuento por unidad). La diferencia económica de esta fila no debe tomarse como definitiva.</t>
        </is>
      </c>
      <c r="AO466"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467">
      <c r="A467" s="5" t="inlineStr">
        <is>
          <t>1000045</t>
        </is>
      </c>
      <c r="B467" s="5" t="inlineStr">
        <is>
          <t>DICLOFENAC 75MG AMPOLLA 3ML</t>
        </is>
      </c>
      <c r="C467" s="5" t="inlineStr">
        <is>
          <t>ERROR</t>
        </is>
      </c>
      <c r="D467" s="5" t="inlineStr">
        <is>
          <t>033</t>
        </is>
      </c>
      <c r="E467" s="5" t="inlineStr">
        <is>
          <t>ZMED</t>
        </is>
      </c>
      <c r="F467" s="5" t="inlineStr">
        <is>
          <t>1060</t>
        </is>
      </c>
      <c r="G467" s="5" t="inlineStr">
        <is>
          <t>6021</t>
        </is>
      </c>
      <c r="H467" s="5" t="inlineStr">
        <is>
          <t>C/U</t>
        </is>
      </c>
      <c r="I467" s="6" t="n">
        <v>200</v>
      </c>
      <c r="J467" s="6" t="n">
        <v>0</v>
      </c>
      <c r="K467" s="5" t="inlineStr">
        <is>
          <t>ARS</t>
        </is>
      </c>
      <c r="L467" s="48" t="n">
        <v>0</v>
      </c>
      <c r="M467" s="48" t="n">
        <v>47227.46</v>
      </c>
      <c r="O467" s="11">
        <f>M467/SUM($M$2:$M$2023)</f>
        <v/>
      </c>
      <c r="P467" s="49">
        <f>IFERROR(M467/I467,0)</f>
        <v/>
      </c>
      <c r="Q467" s="50" t="n"/>
      <c r="R467" s="8">
        <f>I467-Q467</f>
        <v/>
      </c>
      <c r="S467" s="49">
        <f>$AK467*R467</f>
        <v/>
      </c>
      <c r="U467" s="39" t="inlineStr">
        <is>
          <t>Stock SAP</t>
        </is>
      </c>
      <c r="V467" s="39" t="inlineStr">
        <is>
          <t>Medicamentos</t>
        </is>
      </c>
      <c r="W467" s="39" t="inlineStr">
        <is>
          <t>Dentro del alcance</t>
        </is>
      </c>
      <c r="X467" s="42" t="inlineStr">
        <is>
          <t>Media</t>
        </is>
      </c>
      <c r="Y467" s="39" t="inlineStr">
        <is>
          <t>Homologado – confianza Media – pendiente de validación</t>
        </is>
      </c>
      <c r="Z467" s="38" t="inlineStr">
        <is>
          <t>Dar de baja en SAP</t>
        </is>
      </c>
      <c r="AA467" s="39" t="inlineStr">
        <is>
          <t>80</t>
        </is>
      </c>
      <c r="AB467" s="39" t="inlineStr">
        <is>
          <t>DICLOFENAC AMP</t>
        </is>
      </c>
      <c r="AC467" s="39" t="inlineStr">
        <is>
          <t>Cruce por nomenclatura SAP</t>
        </is>
      </c>
      <c r="AD467" s="39" t="inlineStr">
        <is>
          <t>No</t>
        </is>
      </c>
      <c r="AE467" s="39" t="n"/>
      <c r="AF467" s="39" t="inlineStr">
        <is>
          <t>Sí</t>
        </is>
      </c>
      <c r="AG467" s="39" t="n"/>
      <c r="AH467" s="51" t="n"/>
      <c r="AI467" s="51" t="n"/>
      <c r="AJ467" s="51" t="n"/>
      <c r="AK467" s="52" t="n">
        <v>236.1373017279574</v>
      </c>
      <c r="AL467" s="52" t="n"/>
      <c r="AM467" s="52" t="n"/>
      <c r="AN467" s="41" t="inlineStr">
        <is>
          <t>Valorización a validar: relación de cantidades 342 a 1 entre SAP y el recuento físico. Sugiere distinta unidad de medida (SAP por caja o envase y el recuento por unidad). La diferencia económica de esta fila no debe tomarse como definitiva.</t>
        </is>
      </c>
      <c r="AO467"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468">
      <c r="A468" s="5" t="inlineStr">
        <is>
          <t>1000045</t>
        </is>
      </c>
      <c r="B468" s="5" t="inlineStr">
        <is>
          <t>DICLOFENAC 75MG AMPOLLA 3ML</t>
        </is>
      </c>
      <c r="C468" s="5" t="inlineStr">
        <is>
          <t>L15357</t>
        </is>
      </c>
      <c r="D468" s="5" t="inlineStr">
        <is>
          <t>033</t>
        </is>
      </c>
      <c r="E468" s="5" t="inlineStr">
        <is>
          <t>ZMED</t>
        </is>
      </c>
      <c r="F468" s="5" t="inlineStr">
        <is>
          <t>1060</t>
        </is>
      </c>
      <c r="G468" s="5" t="inlineStr">
        <is>
          <t>6021</t>
        </is>
      </c>
      <c r="H468" s="5" t="inlineStr">
        <is>
          <t>C/U</t>
        </is>
      </c>
      <c r="I468" s="6" t="n">
        <v>200</v>
      </c>
      <c r="J468" s="6" t="n">
        <v>0</v>
      </c>
      <c r="K468" s="5" t="inlineStr">
        <is>
          <t>ARS</t>
        </is>
      </c>
      <c r="L468" s="48" t="n">
        <v>0</v>
      </c>
      <c r="M468" s="48" t="n">
        <v>47227.46</v>
      </c>
      <c r="O468" s="11">
        <f>M468/SUM($M$2:$M$2023)</f>
        <v/>
      </c>
      <c r="P468" s="49">
        <f>IFERROR(M468/I468,0)</f>
        <v/>
      </c>
      <c r="Q468" s="50" t="n"/>
      <c r="R468" s="8">
        <f>I468-Q468</f>
        <v/>
      </c>
      <c r="S468" s="49">
        <f>$AK468*R468</f>
        <v/>
      </c>
      <c r="U468" s="39" t="inlineStr">
        <is>
          <t>Stock SAP</t>
        </is>
      </c>
      <c r="V468" s="39" t="inlineStr">
        <is>
          <t>Medicamentos</t>
        </is>
      </c>
      <c r="W468" s="39" t="inlineStr">
        <is>
          <t>Dentro del alcance</t>
        </is>
      </c>
      <c r="X468" s="42" t="inlineStr">
        <is>
          <t>Media</t>
        </is>
      </c>
      <c r="Y468" s="39" t="inlineStr">
        <is>
          <t>Homologado – confianza Media – pendiente de validación</t>
        </is>
      </c>
      <c r="Z468" s="38" t="inlineStr">
        <is>
          <t>Dar de baja en SAP</t>
        </is>
      </c>
      <c r="AA468" s="39" t="inlineStr">
        <is>
          <t>80</t>
        </is>
      </c>
      <c r="AB468" s="39" t="inlineStr">
        <is>
          <t>DICLOFENAC AMP</t>
        </is>
      </c>
      <c r="AC468" s="39" t="inlineStr">
        <is>
          <t>Cruce por nomenclatura SAP</t>
        </is>
      </c>
      <c r="AD468" s="39" t="inlineStr">
        <is>
          <t>No</t>
        </is>
      </c>
      <c r="AE468" s="39" t="n"/>
      <c r="AF468" s="39" t="inlineStr">
        <is>
          <t>Sí</t>
        </is>
      </c>
      <c r="AG468" s="39" t="n"/>
      <c r="AH468" s="51" t="n"/>
      <c r="AI468" s="51" t="n"/>
      <c r="AJ468" s="51" t="n"/>
      <c r="AK468" s="52" t="n">
        <v>236.1373017279574</v>
      </c>
      <c r="AL468" s="52" t="n"/>
      <c r="AM468" s="52" t="n"/>
      <c r="AN468" s="41" t="inlineStr">
        <is>
          <t>Valorización a validar: relación de cantidades 342 a 1 entre SAP y el recuento físico. Sugiere distinta unidad de medida (SAP por caja o envase y el recuento por unidad). La diferencia económica de esta fila no debe tomarse como definitiva.</t>
        </is>
      </c>
      <c r="AO468"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469">
      <c r="A469" s="5" t="inlineStr">
        <is>
          <t>1000045</t>
        </is>
      </c>
      <c r="B469" s="5" t="inlineStr">
        <is>
          <t>DICLOFENAC 75MG AMPOLLA 3ML</t>
        </is>
      </c>
      <c r="C469" s="5" t="inlineStr">
        <is>
          <t>RETY</t>
        </is>
      </c>
      <c r="D469" s="5" t="inlineStr">
        <is>
          <t>033</t>
        </is>
      </c>
      <c r="E469" s="5" t="inlineStr">
        <is>
          <t>ZMED</t>
        </is>
      </c>
      <c r="F469" s="5" t="inlineStr">
        <is>
          <t>1060</t>
        </is>
      </c>
      <c r="G469" s="5" t="inlineStr">
        <is>
          <t>6021</t>
        </is>
      </c>
      <c r="H469" s="5" t="inlineStr">
        <is>
          <t>C/U</t>
        </is>
      </c>
      <c r="I469" s="6" t="n">
        <v>200</v>
      </c>
      <c r="J469" s="6" t="n">
        <v>0</v>
      </c>
      <c r="K469" s="5" t="inlineStr">
        <is>
          <t>ARS</t>
        </is>
      </c>
      <c r="L469" s="48" t="n">
        <v>0</v>
      </c>
      <c r="M469" s="48" t="n">
        <v>47227.46</v>
      </c>
      <c r="O469" s="11">
        <f>M469/SUM($M$2:$M$2023)</f>
        <v/>
      </c>
      <c r="P469" s="49">
        <f>IFERROR(M469/I469,0)</f>
        <v/>
      </c>
      <c r="Q469" s="50" t="n"/>
      <c r="R469" s="8">
        <f>I469-Q469</f>
        <v/>
      </c>
      <c r="S469" s="49">
        <f>$AK469*R469</f>
        <v/>
      </c>
      <c r="U469" s="39" t="inlineStr">
        <is>
          <t>Stock SAP</t>
        </is>
      </c>
      <c r="V469" s="39" t="inlineStr">
        <is>
          <t>Medicamentos</t>
        </is>
      </c>
      <c r="W469" s="39" t="inlineStr">
        <is>
          <t>Dentro del alcance</t>
        </is>
      </c>
      <c r="X469" s="42" t="inlineStr">
        <is>
          <t>Media</t>
        </is>
      </c>
      <c r="Y469" s="39" t="inlineStr">
        <is>
          <t>Homologado – confianza Media – pendiente de validación</t>
        </is>
      </c>
      <c r="Z469" s="38" t="inlineStr">
        <is>
          <t>Dar de baja en SAP</t>
        </is>
      </c>
      <c r="AA469" s="39" t="inlineStr">
        <is>
          <t>80</t>
        </is>
      </c>
      <c r="AB469" s="39" t="inlineStr">
        <is>
          <t>DICLOFENAC AMP</t>
        </is>
      </c>
      <c r="AC469" s="39" t="inlineStr">
        <is>
          <t>Cruce por nomenclatura SAP</t>
        </is>
      </c>
      <c r="AD469" s="39" t="inlineStr">
        <is>
          <t>No</t>
        </is>
      </c>
      <c r="AE469" s="39" t="n"/>
      <c r="AF469" s="39" t="inlineStr">
        <is>
          <t>Sí</t>
        </is>
      </c>
      <c r="AG469" s="39" t="n"/>
      <c r="AH469" s="51" t="n"/>
      <c r="AI469" s="51" t="n"/>
      <c r="AJ469" s="51" t="n"/>
      <c r="AK469" s="52" t="n">
        <v>236.1373017279574</v>
      </c>
      <c r="AL469" s="52" t="n"/>
      <c r="AM469" s="52" t="n"/>
      <c r="AN469" s="41" t="inlineStr">
        <is>
          <t>Valorización a validar: relación de cantidades 342 a 1 entre SAP y el recuento físico. Sugiere distinta unidad de medida (SAP por caja o envase y el recuento por unidad). La diferencia económica de esta fila no debe tomarse como definitiva.</t>
        </is>
      </c>
      <c r="AO469"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470">
      <c r="A470" s="5" t="inlineStr">
        <is>
          <t>1000053</t>
        </is>
      </c>
      <c r="B470" s="5" t="inlineStr">
        <is>
          <t>ALCOHOL AL 96% X 1000ML</t>
        </is>
      </c>
      <c r="C470" s="5" t="inlineStr">
        <is>
          <t>01252</t>
        </is>
      </c>
      <c r="D470" s="5" t="inlineStr">
        <is>
          <t>033</t>
        </is>
      </c>
      <c r="E470" s="5" t="inlineStr">
        <is>
          <t>ZMED</t>
        </is>
      </c>
      <c r="F470" s="5" t="inlineStr">
        <is>
          <t>1060</t>
        </is>
      </c>
      <c r="G470" s="5" t="inlineStr">
        <is>
          <t>6022</t>
        </is>
      </c>
      <c r="H470" s="5" t="inlineStr">
        <is>
          <t>C/U</t>
        </is>
      </c>
      <c r="I470" s="6" t="n">
        <v>200</v>
      </c>
      <c r="J470" s="6" t="n">
        <v>0</v>
      </c>
      <c r="K470" s="5" t="inlineStr">
        <is>
          <t>ARS</t>
        </is>
      </c>
      <c r="L470" s="48" t="n">
        <v>0</v>
      </c>
      <c r="M470" s="48" t="n">
        <v>285340.08</v>
      </c>
      <c r="O470" s="11">
        <f>M470/SUM($M$2:$M$2023)</f>
        <v/>
      </c>
      <c r="P470" s="49">
        <f>IFERROR(M470/I470,0)</f>
        <v/>
      </c>
      <c r="Q470" s="50" t="n">
        <v>4</v>
      </c>
      <c r="R470" s="8">
        <f>I470-Q470</f>
        <v/>
      </c>
      <c r="S470" s="49">
        <f>$AK470*R470</f>
        <v/>
      </c>
      <c r="U470" s="39" t="inlineStr">
        <is>
          <t>Stock SAP</t>
        </is>
      </c>
      <c r="V470" s="39" t="inlineStr">
        <is>
          <t>Medicamentos</t>
        </is>
      </c>
      <c r="W470" s="39" t="inlineStr">
        <is>
          <t>Dentro del alcance</t>
        </is>
      </c>
      <c r="X470" s="38" t="inlineStr">
        <is>
          <t>Baja</t>
        </is>
      </c>
      <c r="Y470" s="39" t="inlineStr">
        <is>
          <t>Homologado – confianza Baja – pendiente de validación</t>
        </is>
      </c>
      <c r="Z470" s="38" t="inlineStr">
        <is>
          <t>Dar de baja en SAP</t>
        </is>
      </c>
      <c r="AA470" s="39" t="inlineStr">
        <is>
          <t>255</t>
        </is>
      </c>
      <c r="AB470" s="39" t="inlineStr">
        <is>
          <t>ALCOHOL ETILICO 96% X 1 LTS</t>
        </is>
      </c>
      <c r="AC470" s="39" t="inlineStr">
        <is>
          <t>Homologación por código Avain (master D-174)</t>
        </is>
      </c>
      <c r="AD470" s="39" t="inlineStr">
        <is>
          <t>No</t>
        </is>
      </c>
      <c r="AE470" s="39" t="n"/>
      <c r="AF470" s="39" t="inlineStr">
        <is>
          <t>Sí</t>
        </is>
      </c>
      <c r="AG470" s="39" t="inlineStr">
        <is>
          <t>D-174</t>
        </is>
      </c>
      <c r="AH470" s="51" t="n">
        <v>727</v>
      </c>
      <c r="AI470" s="51">
        <f>Q470</f>
        <v/>
      </c>
      <c r="AJ470" s="51">
        <f>$AH470-$AI470</f>
        <v/>
      </c>
      <c r="AK470" s="52" t="n">
        <v>1426.700385144429</v>
      </c>
      <c r="AL470" s="52">
        <f>$AJ470*$AK470</f>
        <v/>
      </c>
      <c r="AM470" s="52">
        <f>$AI470*$AK470</f>
        <v/>
      </c>
      <c r="AN470" s="41" t="inlineStr">
        <is>
          <t>Valorización a validar: relación de cantidades 182 a 1 entre SAP y el recuento físico. Sugiere distinta unidad de medida (SAP por caja o envase y el recuento por unidad). La diferencia económica de esta fila no debe tomarse como definitiva.</t>
        </is>
      </c>
      <c r="AO470" s="39" t="inlineStr">
        <is>
          <t>Homologación: confianza base Alta + confianza SAP Alta → Alta. La nomenclatura del material imputado no respalda por sí sola la equivalencia (similitud 0.59); el vínculo proviene sólo de la homologación. Nivel degradado a Baja. El material ocupa 10 filas en la hoja 1060 NQN (lote/almacén). La cantidad SAP y la física de esta vista son el total del material.</t>
        </is>
      </c>
    </row>
    <row r="471">
      <c r="A471" s="5" t="inlineStr">
        <is>
          <t>1000059</t>
        </is>
      </c>
      <c r="B471" s="5" t="inlineStr">
        <is>
          <t>BUTIL BROMURO DE HIOSCINA 20MG AMPOLLA</t>
        </is>
      </c>
      <c r="C471" s="5" t="inlineStr">
        <is>
          <t>40852</t>
        </is>
      </c>
      <c r="D471" s="5" t="inlineStr">
        <is>
          <t>033</t>
        </is>
      </c>
      <c r="E471" s="5" t="inlineStr">
        <is>
          <t>ZMED</t>
        </is>
      </c>
      <c r="F471" s="5" t="inlineStr">
        <is>
          <t>1060</t>
        </is>
      </c>
      <c r="G471" s="5" t="inlineStr">
        <is>
          <t>6021</t>
        </is>
      </c>
      <c r="H471" s="5" t="inlineStr">
        <is>
          <t>C/U</t>
        </is>
      </c>
      <c r="I471" s="6" t="n">
        <v>200</v>
      </c>
      <c r="J471" s="6" t="n">
        <v>0</v>
      </c>
      <c r="K471" s="5" t="inlineStr">
        <is>
          <t>ARS</t>
        </is>
      </c>
      <c r="L471" s="48" t="n">
        <v>0</v>
      </c>
      <c r="M471" s="48" t="n">
        <v>35515.27</v>
      </c>
      <c r="O471" s="11">
        <f>M471/SUM($M$2:$M$2023)</f>
        <v/>
      </c>
      <c r="P471" s="49">
        <f>IFERROR(M471/I471,0)</f>
        <v/>
      </c>
      <c r="Q471" s="50" t="n"/>
      <c r="R471" s="8">
        <f>I471-Q471</f>
        <v/>
      </c>
      <c r="S471" s="49">
        <f>$AK471*R471</f>
        <v/>
      </c>
      <c r="U471" s="39" t="inlineStr">
        <is>
          <t>Stock SAP</t>
        </is>
      </c>
      <c r="V471" s="39" t="inlineStr">
        <is>
          <t>Medicamentos</t>
        </is>
      </c>
      <c r="W471" s="39" t="inlineStr">
        <is>
          <t>Dentro del alcance</t>
        </is>
      </c>
      <c r="X471" s="39" t="n"/>
      <c r="Y471" s="39" t="inlineStr">
        <is>
          <t>Sin recuento físico en el inventario de Avain</t>
        </is>
      </c>
      <c r="Z471" s="40" t="inlineStr">
        <is>
          <t>Sin recuento físico</t>
        </is>
      </c>
      <c r="AA471" s="39" t="n"/>
      <c r="AB471" s="39" t="n"/>
      <c r="AC471" s="39" t="n"/>
      <c r="AD471" s="39" t="n"/>
      <c r="AE471" s="39" t="n"/>
      <c r="AF471" s="39" t="n"/>
      <c r="AG471" s="39" t="n"/>
      <c r="AH471" s="51" t="n"/>
      <c r="AI471" s="51" t="n"/>
      <c r="AJ471" s="51" t="n"/>
      <c r="AK471" s="52" t="n">
        <v>177.5763666666666</v>
      </c>
      <c r="AL471" s="52" t="n"/>
      <c r="AM471" s="52" t="n"/>
      <c r="AN471" s="39" t="n"/>
      <c r="AO471" s="39" t="inlineStr">
        <is>
          <t>El material ocupa 4 filas en la hoja 1060 NQN (lote/almacén). La cantidad SAP y la física de esta vista son el total del material.</t>
        </is>
      </c>
    </row>
    <row r="472">
      <c r="A472" s="5" t="inlineStr">
        <is>
          <t>1000066</t>
        </is>
      </c>
      <c r="B472" s="5" t="inlineStr">
        <is>
          <t>ENALAPRIL MALEATO 10MG COMPRIMIDO</t>
        </is>
      </c>
      <c r="C472" s="5" t="inlineStr">
        <is>
          <t>L943</t>
        </is>
      </c>
      <c r="D472" s="5" t="inlineStr">
        <is>
          <t>033</t>
        </is>
      </c>
      <c r="E472" s="5" t="inlineStr">
        <is>
          <t>ZMED</t>
        </is>
      </c>
      <c r="F472" s="5" t="inlineStr">
        <is>
          <t>1060</t>
        </is>
      </c>
      <c r="G472" s="5" t="inlineStr">
        <is>
          <t>6021</t>
        </is>
      </c>
      <c r="H472" s="5" t="inlineStr">
        <is>
          <t>C/U</t>
        </is>
      </c>
      <c r="I472" s="6" t="n">
        <v>200</v>
      </c>
      <c r="J472" s="6" t="n">
        <v>0</v>
      </c>
      <c r="K472" s="5" t="inlineStr">
        <is>
          <t>ARS</t>
        </is>
      </c>
      <c r="L472" s="48" t="n">
        <v>0</v>
      </c>
      <c r="M472" s="48" t="n">
        <v>3256.61</v>
      </c>
      <c r="O472" s="11">
        <f>M472/SUM($M$2:$M$2023)</f>
        <v/>
      </c>
      <c r="P472" s="49">
        <f>IFERROR(M472/I472,0)</f>
        <v/>
      </c>
      <c r="Q472" s="50" t="n"/>
      <c r="R472" s="8">
        <f>I472-Q472</f>
        <v/>
      </c>
      <c r="S472" s="49">
        <f>$AK472*R472</f>
        <v/>
      </c>
      <c r="U472" s="39" t="inlineStr">
        <is>
          <t>Stock SAP</t>
        </is>
      </c>
      <c r="V472" s="39" t="inlineStr">
        <is>
          <t>Medicamentos</t>
        </is>
      </c>
      <c r="W472" s="39" t="inlineStr">
        <is>
          <t>Dentro del alcance</t>
        </is>
      </c>
      <c r="X472" s="42" t="inlineStr">
        <is>
          <t>Media</t>
        </is>
      </c>
      <c r="Y472" s="39" t="inlineStr">
        <is>
          <t>Homologado – confianza Media – pendiente de validación</t>
        </is>
      </c>
      <c r="Z472" s="38" t="inlineStr">
        <is>
          <t>Dar de baja en SAP</t>
        </is>
      </c>
      <c r="AA472" s="39" t="inlineStr">
        <is>
          <t>101</t>
        </is>
      </c>
      <c r="AB472" s="39" t="inlineStr">
        <is>
          <t>ENALAPRIL COMP</t>
        </is>
      </c>
      <c r="AC472" s="39" t="inlineStr">
        <is>
          <t>Cruce por nomenclatura SAP</t>
        </is>
      </c>
      <c r="AD472" s="39" t="inlineStr">
        <is>
          <t>Sí</t>
        </is>
      </c>
      <c r="AE472" s="39" t="inlineStr">
        <is>
          <t>1000066, 1000343</t>
        </is>
      </c>
      <c r="AF472" s="39" t="inlineStr">
        <is>
          <t>Sí</t>
        </is>
      </c>
      <c r="AG472" s="39" t="inlineStr">
        <is>
          <t>M04-003</t>
        </is>
      </c>
      <c r="AH472" s="51" t="n"/>
      <c r="AI472" s="51" t="n"/>
      <c r="AJ472" s="51" t="n"/>
      <c r="AK472" s="52" t="n">
        <v>16.2830661345496</v>
      </c>
      <c r="AL472" s="52" t="n"/>
      <c r="AM472" s="52" t="n"/>
      <c r="AN472" s="39" t="n"/>
      <c r="AO472" s="39" t="inlineStr">
        <is>
          <t>La cantidad física del material se imputó en la fila 28 (primera fila del material). Homologado al master M04-003, pero sus códigos SAP (1005140) no figuran en el stock SAP de este centro. Cruce por nomenclatura: una nomenclatura no informa dosis; similitud 0.78. El cruce SAP–Avain identificó 2 códigos SAP como posibles equivalentes del mismo ítem de Avain (1000066, 1000343). Se imputó al primero (lógica BUSCARV); requiere validación posterior. El material ocupa 17 filas en la hoja 1060 NQN (lote/almacén). La cantidad SAP y la física de esta vista son el total del material.</t>
        </is>
      </c>
    </row>
    <row r="473">
      <c r="A473" s="5" t="inlineStr">
        <is>
          <t>1000078</t>
        </is>
      </c>
      <c r="B473" s="5" t="inlineStr">
        <is>
          <t>SOLUCION GLUCOSADA HIPERTONICA 25% AMP</t>
        </is>
      </c>
      <c r="C473" s="5" t="inlineStr">
        <is>
          <t>14773</t>
        </is>
      </c>
      <c r="D473" s="5" t="inlineStr">
        <is>
          <t>033</t>
        </is>
      </c>
      <c r="E473" s="5" t="inlineStr">
        <is>
          <t>ZMED</t>
        </is>
      </c>
      <c r="F473" s="5" t="inlineStr">
        <is>
          <t>1060</t>
        </is>
      </c>
      <c r="G473" s="5" t="inlineStr">
        <is>
          <t>6021</t>
        </is>
      </c>
      <c r="H473" s="5" t="inlineStr">
        <is>
          <t>C/U</t>
        </is>
      </c>
      <c r="I473" s="6" t="n">
        <v>200</v>
      </c>
      <c r="J473" s="6" t="n">
        <v>0</v>
      </c>
      <c r="K473" s="5" t="inlineStr">
        <is>
          <t>ARS</t>
        </is>
      </c>
      <c r="L473" s="48" t="n">
        <v>0</v>
      </c>
      <c r="M473" s="48" t="n">
        <v>69525.32000000001</v>
      </c>
      <c r="O473" s="11">
        <f>M473/SUM($M$2:$M$2023)</f>
        <v/>
      </c>
      <c r="P473" s="49">
        <f>IFERROR(M473/I473,0)</f>
        <v/>
      </c>
      <c r="Q473" s="50" t="n"/>
      <c r="R473" s="8">
        <f>I473-Q473</f>
        <v/>
      </c>
      <c r="S473" s="49">
        <f>$AK473*R473</f>
        <v/>
      </c>
      <c r="U473" s="39" t="inlineStr">
        <is>
          <t>Stock SAP</t>
        </is>
      </c>
      <c r="V473" s="39" t="inlineStr">
        <is>
          <t>Medicamentos</t>
        </is>
      </c>
      <c r="W473" s="39" t="inlineStr">
        <is>
          <t>Dentro del alcance</t>
        </is>
      </c>
      <c r="X473" s="39" t="n"/>
      <c r="Y473" s="39" t="inlineStr">
        <is>
          <t>Sin recuento físico en el inventario de Avain</t>
        </is>
      </c>
      <c r="Z473" s="40" t="inlineStr">
        <is>
          <t>Sin recuento físico</t>
        </is>
      </c>
      <c r="AA473" s="39" t="n"/>
      <c r="AB473" s="39" t="n"/>
      <c r="AC473" s="39" t="n"/>
      <c r="AD473" s="39" t="n"/>
      <c r="AE473" s="39" t="n"/>
      <c r="AF473" s="39" t="n"/>
      <c r="AG473" s="39" t="n"/>
      <c r="AH473" s="51" t="n"/>
      <c r="AI473" s="51" t="n"/>
      <c r="AJ473" s="51" t="n"/>
      <c r="AK473" s="52" t="n">
        <v>347.6266121297602</v>
      </c>
      <c r="AL473" s="52" t="n"/>
      <c r="AM473" s="52" t="n"/>
      <c r="AN473" s="39" t="n"/>
      <c r="AO473" s="39" t="inlineStr">
        <is>
          <t>El material ocupa 19 filas en la hoja 1060 NQN (lote/almacén). La cantidad SAP y la física de esta vista son el total del material.</t>
        </is>
      </c>
    </row>
    <row r="474">
      <c r="A474" s="5" t="inlineStr">
        <is>
          <t>1000078</t>
        </is>
      </c>
      <c r="B474" s="5" t="inlineStr">
        <is>
          <t>SOLUCION GLUCOSADA HIPERTONICA 25% AMP</t>
        </is>
      </c>
      <c r="C474" s="5" t="inlineStr">
        <is>
          <t>30969</t>
        </is>
      </c>
      <c r="D474" s="5" t="inlineStr">
        <is>
          <t>033</t>
        </is>
      </c>
      <c r="E474" s="5" t="inlineStr">
        <is>
          <t>ZMED</t>
        </is>
      </c>
      <c r="F474" s="5" t="inlineStr">
        <is>
          <t>1060</t>
        </is>
      </c>
      <c r="G474" s="5" t="inlineStr">
        <is>
          <t>6021</t>
        </is>
      </c>
      <c r="H474" s="5" t="inlineStr">
        <is>
          <t>C/U</t>
        </is>
      </c>
      <c r="I474" s="6" t="n">
        <v>200</v>
      </c>
      <c r="J474" s="6" t="n">
        <v>0</v>
      </c>
      <c r="K474" s="5" t="inlineStr">
        <is>
          <t>ARS</t>
        </is>
      </c>
      <c r="L474" s="48" t="n">
        <v>0</v>
      </c>
      <c r="M474" s="48" t="n">
        <v>69525.32000000001</v>
      </c>
      <c r="O474" s="11">
        <f>M474/SUM($M$2:$M$2023)</f>
        <v/>
      </c>
      <c r="P474" s="49">
        <f>IFERROR(M474/I474,0)</f>
        <v/>
      </c>
      <c r="Q474" s="50" t="n"/>
      <c r="R474" s="8">
        <f>I474-Q474</f>
        <v/>
      </c>
      <c r="S474" s="49">
        <f>$AK474*R474</f>
        <v/>
      </c>
      <c r="U474" s="39" t="inlineStr">
        <is>
          <t>Stock SAP</t>
        </is>
      </c>
      <c r="V474" s="39" t="inlineStr">
        <is>
          <t>Medicamentos</t>
        </is>
      </c>
      <c r="W474" s="39" t="inlineStr">
        <is>
          <t>Dentro del alcance</t>
        </is>
      </c>
      <c r="X474" s="39" t="n"/>
      <c r="Y474" s="39" t="inlineStr">
        <is>
          <t>Sin recuento físico en el inventario de Avain</t>
        </is>
      </c>
      <c r="Z474" s="40" t="inlineStr">
        <is>
          <t>Sin recuento físico</t>
        </is>
      </c>
      <c r="AA474" s="39" t="n"/>
      <c r="AB474" s="39" t="n"/>
      <c r="AC474" s="39" t="n"/>
      <c r="AD474" s="39" t="n"/>
      <c r="AE474" s="39" t="n"/>
      <c r="AF474" s="39" t="n"/>
      <c r="AG474" s="39" t="n"/>
      <c r="AH474" s="51" t="n"/>
      <c r="AI474" s="51" t="n"/>
      <c r="AJ474" s="51" t="n"/>
      <c r="AK474" s="52" t="n">
        <v>347.6266121297602</v>
      </c>
      <c r="AL474" s="52" t="n"/>
      <c r="AM474" s="52" t="n"/>
      <c r="AN474" s="39" t="n"/>
      <c r="AO474" s="39" t="inlineStr">
        <is>
          <t>El material ocupa 19 filas en la hoja 1060 NQN (lote/almacén). La cantidad SAP y la física de esta vista son el total del material.</t>
        </is>
      </c>
    </row>
    <row r="475">
      <c r="A475" s="5" t="inlineStr">
        <is>
          <t>1000078</t>
        </is>
      </c>
      <c r="B475" s="5" t="inlineStr">
        <is>
          <t>SOLUCION GLUCOSADA HIPERTONICA 25% AMP</t>
        </is>
      </c>
      <c r="C475" s="5" t="inlineStr">
        <is>
          <t>35TRQ3</t>
        </is>
      </c>
      <c r="D475" s="5" t="inlineStr">
        <is>
          <t>033</t>
        </is>
      </c>
      <c r="E475" s="5" t="inlineStr">
        <is>
          <t>ZMED</t>
        </is>
      </c>
      <c r="F475" s="5" t="inlineStr">
        <is>
          <t>1060</t>
        </is>
      </c>
      <c r="G475" s="5" t="inlineStr">
        <is>
          <t>6021</t>
        </is>
      </c>
      <c r="H475" s="5" t="inlineStr">
        <is>
          <t>C/U</t>
        </is>
      </c>
      <c r="I475" s="6" t="n">
        <v>200</v>
      </c>
      <c r="J475" s="6" t="n">
        <v>0</v>
      </c>
      <c r="K475" s="5" t="inlineStr">
        <is>
          <t>ARS</t>
        </is>
      </c>
      <c r="L475" s="48" t="n">
        <v>0</v>
      </c>
      <c r="M475" s="48" t="n">
        <v>69525.32000000001</v>
      </c>
      <c r="O475" s="11">
        <f>M475/SUM($M$2:$M$2023)</f>
        <v/>
      </c>
      <c r="P475" s="49">
        <f>IFERROR(M475/I475,0)</f>
        <v/>
      </c>
      <c r="Q475" s="50" t="n"/>
      <c r="R475" s="8">
        <f>I475-Q475</f>
        <v/>
      </c>
      <c r="S475" s="49">
        <f>$AK475*R475</f>
        <v/>
      </c>
      <c r="U475" s="39" t="inlineStr">
        <is>
          <t>Stock SAP</t>
        </is>
      </c>
      <c r="V475" s="39" t="inlineStr">
        <is>
          <t>Medicamentos</t>
        </is>
      </c>
      <c r="W475" s="39" t="inlineStr">
        <is>
          <t>Dentro del alcance</t>
        </is>
      </c>
      <c r="X475" s="39" t="n"/>
      <c r="Y475" s="39" t="inlineStr">
        <is>
          <t>Sin recuento físico en el inventario de Avain</t>
        </is>
      </c>
      <c r="Z475" s="40" t="inlineStr">
        <is>
          <t>Sin recuento físico</t>
        </is>
      </c>
      <c r="AA475" s="39" t="n"/>
      <c r="AB475" s="39" t="n"/>
      <c r="AC475" s="39" t="n"/>
      <c r="AD475" s="39" t="n"/>
      <c r="AE475" s="39" t="n"/>
      <c r="AF475" s="39" t="n"/>
      <c r="AG475" s="39" t="n"/>
      <c r="AH475" s="51" t="n"/>
      <c r="AI475" s="51" t="n"/>
      <c r="AJ475" s="51" t="n"/>
      <c r="AK475" s="52" t="n">
        <v>347.6266121297602</v>
      </c>
      <c r="AL475" s="52" t="n"/>
      <c r="AM475" s="52" t="n"/>
      <c r="AN475" s="39" t="n"/>
      <c r="AO475" s="39" t="inlineStr">
        <is>
          <t>El material ocupa 19 filas en la hoja 1060 NQN (lote/almacén). La cantidad SAP y la física de esta vista son el total del material.</t>
        </is>
      </c>
    </row>
    <row r="476">
      <c r="A476" s="5" t="inlineStr">
        <is>
          <t>1000078</t>
        </is>
      </c>
      <c r="B476" s="5" t="inlineStr">
        <is>
          <t>SOLUCION GLUCOSADA HIPERTONICA 25% AMP</t>
        </is>
      </c>
      <c r="C476" s="5" t="inlineStr">
        <is>
          <t>EWRW</t>
        </is>
      </c>
      <c r="D476" s="5" t="inlineStr">
        <is>
          <t>033</t>
        </is>
      </c>
      <c r="E476" s="5" t="inlineStr">
        <is>
          <t>ZMED</t>
        </is>
      </c>
      <c r="F476" s="5" t="inlineStr">
        <is>
          <t>1060</t>
        </is>
      </c>
      <c r="G476" s="5" t="inlineStr">
        <is>
          <t>6021</t>
        </is>
      </c>
      <c r="H476" s="5" t="inlineStr">
        <is>
          <t>C/U</t>
        </is>
      </c>
      <c r="I476" s="6" t="n">
        <v>200</v>
      </c>
      <c r="J476" s="6" t="n">
        <v>0</v>
      </c>
      <c r="K476" s="5" t="inlineStr">
        <is>
          <t>ARS</t>
        </is>
      </c>
      <c r="L476" s="48" t="n">
        <v>0</v>
      </c>
      <c r="M476" s="48" t="n">
        <v>69525.32000000001</v>
      </c>
      <c r="O476" s="11">
        <f>M476/SUM($M$2:$M$2023)</f>
        <v/>
      </c>
      <c r="P476" s="49">
        <f>IFERROR(M476/I476,0)</f>
        <v/>
      </c>
      <c r="Q476" s="50" t="n"/>
      <c r="R476" s="8">
        <f>I476-Q476</f>
        <v/>
      </c>
      <c r="S476" s="49">
        <f>$AK476*R476</f>
        <v/>
      </c>
      <c r="U476" s="39" t="inlineStr">
        <is>
          <t>Stock SAP</t>
        </is>
      </c>
      <c r="V476" s="39" t="inlineStr">
        <is>
          <t>Medicamentos</t>
        </is>
      </c>
      <c r="W476" s="39" t="inlineStr">
        <is>
          <t>Dentro del alcance</t>
        </is>
      </c>
      <c r="X476" s="39" t="n"/>
      <c r="Y476" s="39" t="inlineStr">
        <is>
          <t>Sin recuento físico en el inventario de Avain</t>
        </is>
      </c>
      <c r="Z476" s="40" t="inlineStr">
        <is>
          <t>Sin recuento físico</t>
        </is>
      </c>
      <c r="AA476" s="39" t="n"/>
      <c r="AB476" s="39" t="n"/>
      <c r="AC476" s="39" t="n"/>
      <c r="AD476" s="39" t="n"/>
      <c r="AE476" s="39" t="n"/>
      <c r="AF476" s="39" t="n"/>
      <c r="AG476" s="39" t="n"/>
      <c r="AH476" s="51" t="n"/>
      <c r="AI476" s="51" t="n"/>
      <c r="AJ476" s="51" t="n"/>
      <c r="AK476" s="52" t="n">
        <v>347.6266121297602</v>
      </c>
      <c r="AL476" s="52" t="n"/>
      <c r="AM476" s="52" t="n"/>
      <c r="AN476" s="39" t="n"/>
      <c r="AO476" s="39" t="inlineStr">
        <is>
          <t>El material ocupa 19 filas en la hoja 1060 NQN (lote/almacén). La cantidad SAP y la física de esta vista son el total del material.</t>
        </is>
      </c>
    </row>
    <row r="477">
      <c r="A477" s="5" t="inlineStr">
        <is>
          <t>1000078</t>
        </is>
      </c>
      <c r="B477" s="5" t="inlineStr">
        <is>
          <t>SOLUCION GLUCOSADA HIPERTONICA 25% AMP</t>
        </is>
      </c>
      <c r="C477" s="5" t="inlineStr">
        <is>
          <t>QTRQ</t>
        </is>
      </c>
      <c r="D477" s="5" t="inlineStr">
        <is>
          <t>033</t>
        </is>
      </c>
      <c r="E477" s="5" t="inlineStr">
        <is>
          <t>ZMED</t>
        </is>
      </c>
      <c r="F477" s="5" t="inlineStr">
        <is>
          <t>1060</t>
        </is>
      </c>
      <c r="G477" s="5" t="inlineStr">
        <is>
          <t>6021</t>
        </is>
      </c>
      <c r="H477" s="5" t="inlineStr">
        <is>
          <t>C/U</t>
        </is>
      </c>
      <c r="I477" s="6" t="n">
        <v>200</v>
      </c>
      <c r="J477" s="6" t="n">
        <v>0</v>
      </c>
      <c r="K477" s="5" t="inlineStr">
        <is>
          <t>ARS</t>
        </is>
      </c>
      <c r="L477" s="48" t="n">
        <v>0</v>
      </c>
      <c r="M477" s="48" t="n">
        <v>69525.32000000001</v>
      </c>
      <c r="O477" s="11">
        <f>M477/SUM($M$2:$M$2023)</f>
        <v/>
      </c>
      <c r="P477" s="49">
        <f>IFERROR(M477/I477,0)</f>
        <v/>
      </c>
      <c r="Q477" s="50" t="n"/>
      <c r="R477" s="8">
        <f>I477-Q477</f>
        <v/>
      </c>
      <c r="S477" s="49">
        <f>$AK477*R477</f>
        <v/>
      </c>
      <c r="U477" s="39" t="inlineStr">
        <is>
          <t>Stock SAP</t>
        </is>
      </c>
      <c r="V477" s="39" t="inlineStr">
        <is>
          <t>Medicamentos</t>
        </is>
      </c>
      <c r="W477" s="39" t="inlineStr">
        <is>
          <t>Dentro del alcance</t>
        </is>
      </c>
      <c r="X477" s="39" t="n"/>
      <c r="Y477" s="39" t="inlineStr">
        <is>
          <t>Sin recuento físico en el inventario de Avain</t>
        </is>
      </c>
      <c r="Z477" s="40" t="inlineStr">
        <is>
          <t>Sin recuento físico</t>
        </is>
      </c>
      <c r="AA477" s="39" t="n"/>
      <c r="AB477" s="39" t="n"/>
      <c r="AC477" s="39" t="n"/>
      <c r="AD477" s="39" t="n"/>
      <c r="AE477" s="39" t="n"/>
      <c r="AF477" s="39" t="n"/>
      <c r="AG477" s="39" t="n"/>
      <c r="AH477" s="51" t="n"/>
      <c r="AI477" s="51" t="n"/>
      <c r="AJ477" s="51" t="n"/>
      <c r="AK477" s="52" t="n">
        <v>347.6266121297602</v>
      </c>
      <c r="AL477" s="52" t="n"/>
      <c r="AM477" s="52" t="n"/>
      <c r="AN477" s="39" t="n"/>
      <c r="AO477" s="39" t="inlineStr">
        <is>
          <t>El material ocupa 19 filas en la hoja 1060 NQN (lote/almacén). La cantidad SAP y la física de esta vista son el total del material.</t>
        </is>
      </c>
    </row>
    <row r="478">
      <c r="A478" s="5" t="inlineStr">
        <is>
          <t>1000082</t>
        </is>
      </c>
      <c r="B478" s="5" t="inlineStr">
        <is>
          <t>LIDOCAINA AL 2% SIN EPINEFRINA AMPOLLA</t>
        </is>
      </c>
      <c r="C478" s="5" t="inlineStr">
        <is>
          <t>2507</t>
        </is>
      </c>
      <c r="D478" s="5" t="inlineStr">
        <is>
          <t>033</t>
        </is>
      </c>
      <c r="E478" s="5" t="inlineStr">
        <is>
          <t>ZMED</t>
        </is>
      </c>
      <c r="F478" s="5" t="inlineStr">
        <is>
          <t>1060</t>
        </is>
      </c>
      <c r="G478" s="5" t="inlineStr">
        <is>
          <t>6021</t>
        </is>
      </c>
      <c r="H478" s="5" t="inlineStr">
        <is>
          <t>C/U</t>
        </is>
      </c>
      <c r="I478" s="6" t="n">
        <v>200</v>
      </c>
      <c r="J478" s="6" t="n">
        <v>0</v>
      </c>
      <c r="K478" s="5" t="inlineStr">
        <is>
          <t>ARS</t>
        </is>
      </c>
      <c r="L478" s="48" t="n">
        <v>0</v>
      </c>
      <c r="M478" s="48" t="n">
        <v>65902.45</v>
      </c>
      <c r="O478" s="11">
        <f>M478/SUM($M$2:$M$2023)</f>
        <v/>
      </c>
      <c r="P478" s="49">
        <f>IFERROR(M478/I478,0)</f>
        <v/>
      </c>
      <c r="Q478" s="50" t="n"/>
      <c r="R478" s="8">
        <f>I478-Q478</f>
        <v/>
      </c>
      <c r="S478" s="49">
        <f>$AK478*R478</f>
        <v/>
      </c>
      <c r="U478" s="39" t="inlineStr">
        <is>
          <t>Stock SAP</t>
        </is>
      </c>
      <c r="V478" s="39" t="inlineStr">
        <is>
          <t>Medicamentos</t>
        </is>
      </c>
      <c r="W478" s="39" t="inlineStr">
        <is>
          <t>Dentro del alcance</t>
        </is>
      </c>
      <c r="X478" s="37" t="inlineStr">
        <is>
          <t>Alta</t>
        </is>
      </c>
      <c r="Y478" s="39" t="inlineStr">
        <is>
          <t>Homologado – confianza Alta</t>
        </is>
      </c>
      <c r="Z478" s="38" t="inlineStr">
        <is>
          <t>Dar de baja en SAP</t>
        </is>
      </c>
      <c r="AA478" s="39" t="inlineStr">
        <is>
          <t>150; 502</t>
        </is>
      </c>
      <c r="AB478" s="39" t="inlineStr">
        <is>
          <t>LIDOCAINA 2 % SIN EPINEFRINA X 5 ML; LIDOCAINA 2% C/EPINEFRINA</t>
        </is>
      </c>
      <c r="AC478" s="39" t="inlineStr">
        <is>
          <t>Cruce por nomenclatura SAP; Homologación por código Avain (master M15-001)</t>
        </is>
      </c>
      <c r="AD478" s="39" t="inlineStr">
        <is>
          <t>No</t>
        </is>
      </c>
      <c r="AE478" s="39" t="n"/>
      <c r="AF478" s="39" t="inlineStr">
        <is>
          <t>Sí</t>
        </is>
      </c>
      <c r="AG478" s="39" t="inlineStr">
        <is>
          <t>M15-001</t>
        </is>
      </c>
      <c r="AH478" s="51" t="n"/>
      <c r="AI478" s="51" t="n"/>
      <c r="AJ478" s="51" t="n"/>
      <c r="AK478" s="52" t="n">
        <v>329.5122304283604</v>
      </c>
      <c r="AL478" s="52" t="n"/>
      <c r="AM478" s="52" t="n"/>
      <c r="AN478" s="39" t="n"/>
      <c r="AO478" s="39" t="inlineStr">
        <is>
          <t>La cantidad física del material se imputó en la fila 222 (primera fila del material). Varias denominaciones del inventario físico corresponden a este material SAP (150 LIDOCAINA 2 % SIN EPINEFRINA X 5 ML; 502 LIDOCAINA 2% C/EPINEFRINA). Se sumaron las cantidades físicas. Homologación: confianza base Alta + confianza SAP Alta → Alta. Otros códigos SAP del master no están en el stock de este centro: 1001306. Cruce por nomenclatura: dosis coincide; similitud 0.94. El material ocupa 5 filas en la hoja 1060 NQN (lote/almacén). La cantidad SAP y la física de esta vista son el total del material.</t>
        </is>
      </c>
    </row>
    <row r="479">
      <c r="A479" s="5" t="inlineStr">
        <is>
          <t>1000089</t>
        </is>
      </c>
      <c r="B479" s="5" t="inlineStr">
        <is>
          <t>SOLUCION FISIOLOGICA DE 500CC</t>
        </is>
      </c>
      <c r="C479" s="5" t="inlineStr">
        <is>
          <t>221026-33</t>
        </is>
      </c>
      <c r="D479" s="5" t="inlineStr">
        <is>
          <t>033</t>
        </is>
      </c>
      <c r="E479" s="5" t="inlineStr">
        <is>
          <t>ZMED</t>
        </is>
      </c>
      <c r="F479" s="5" t="inlineStr">
        <is>
          <t>1060</t>
        </is>
      </c>
      <c r="G479" s="5" t="inlineStr">
        <is>
          <t>6021</t>
        </is>
      </c>
      <c r="H479" s="5" t="inlineStr">
        <is>
          <t>C/U</t>
        </is>
      </c>
      <c r="I479" s="6" t="n">
        <v>200</v>
      </c>
      <c r="J479" s="6" t="n">
        <v>0</v>
      </c>
      <c r="K479" s="5" t="inlineStr">
        <is>
          <t>ARS</t>
        </is>
      </c>
      <c r="L479" s="48" t="n">
        <v>0</v>
      </c>
      <c r="M479" s="48" t="n">
        <v>216337.14</v>
      </c>
      <c r="O479" s="11">
        <f>M479/SUM($M$2:$M$2023)</f>
        <v/>
      </c>
      <c r="P479" s="49">
        <f>IFERROR(M479/I479,0)</f>
        <v/>
      </c>
      <c r="Q479" s="50" t="n"/>
      <c r="R479" s="8">
        <f>I479-Q479</f>
        <v/>
      </c>
      <c r="S479" s="49">
        <f>$AK479*R479</f>
        <v/>
      </c>
      <c r="U479" s="39" t="inlineStr">
        <is>
          <t>Stock SAP</t>
        </is>
      </c>
      <c r="V479" s="39" t="inlineStr">
        <is>
          <t>Medicamentos</t>
        </is>
      </c>
      <c r="W479" s="39" t="inlineStr">
        <is>
          <t>Dentro del alcance</t>
        </is>
      </c>
      <c r="X479" s="42" t="inlineStr">
        <is>
          <t>Media</t>
        </is>
      </c>
      <c r="Y479" s="39" t="inlineStr">
        <is>
          <t>Homologado – confianza Media – pendiente de validación</t>
        </is>
      </c>
      <c r="Z479" s="38" t="inlineStr">
        <is>
          <t>Dar de baja en SAP</t>
        </is>
      </c>
      <c r="AA479" s="39" t="inlineStr">
        <is>
          <t>212</t>
        </is>
      </c>
      <c r="AB479" s="39" t="inlineStr">
        <is>
          <t>SOLUCIÓN FISIOLÓGICA</t>
        </is>
      </c>
      <c r="AC479" s="39" t="inlineStr">
        <is>
          <t>Homologación por código Avain (master M13-001)</t>
        </is>
      </c>
      <c r="AD479" s="39" t="inlineStr">
        <is>
          <t>No</t>
        </is>
      </c>
      <c r="AE479" s="39" t="n"/>
      <c r="AF479" s="39" t="inlineStr">
        <is>
          <t>Sí</t>
        </is>
      </c>
      <c r="AG479" s="39" t="inlineStr">
        <is>
          <t>M13-001</t>
        </is>
      </c>
      <c r="AH479" s="51" t="n"/>
      <c r="AI479" s="51" t="n"/>
      <c r="AJ479" s="51" t="n"/>
      <c r="AK479" s="52" t="n">
        <v>1081.685701526937</v>
      </c>
      <c r="AL479" s="52" t="n"/>
      <c r="AM479" s="52" t="n"/>
      <c r="AN479" s="39" t="n"/>
      <c r="AO479" s="39" t="inlineStr">
        <is>
          <t>La cantidad física del material se imputó en la fila 249 (primera fila del material). 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480">
      <c r="A480" s="5" t="inlineStr">
        <is>
          <t>1000089</t>
        </is>
      </c>
      <c r="B480" s="5" t="inlineStr">
        <is>
          <t>SOLUCION FISIOLOGICA DE 500CC</t>
        </is>
      </c>
      <c r="C480" s="5" t="inlineStr">
        <is>
          <t>70616</t>
        </is>
      </c>
      <c r="D480" s="5" t="inlineStr">
        <is>
          <t>033</t>
        </is>
      </c>
      <c r="E480" s="5" t="inlineStr">
        <is>
          <t>ZMED</t>
        </is>
      </c>
      <c r="F480" s="5" t="inlineStr">
        <is>
          <t>1060</t>
        </is>
      </c>
      <c r="G480" s="5" t="inlineStr">
        <is>
          <t>6021</t>
        </is>
      </c>
      <c r="H480" s="5" t="inlineStr">
        <is>
          <t>C/U</t>
        </is>
      </c>
      <c r="I480" s="6" t="n">
        <v>200</v>
      </c>
      <c r="J480" s="6" t="n">
        <v>0</v>
      </c>
      <c r="K480" s="5" t="inlineStr">
        <is>
          <t>ARS</t>
        </is>
      </c>
      <c r="L480" s="48" t="n">
        <v>0</v>
      </c>
      <c r="M480" s="48" t="n">
        <v>216337.14</v>
      </c>
      <c r="O480" s="11">
        <f>M480/SUM($M$2:$M$2023)</f>
        <v/>
      </c>
      <c r="P480" s="49">
        <f>IFERROR(M480/I480,0)</f>
        <v/>
      </c>
      <c r="Q480" s="50" t="n"/>
      <c r="R480" s="8">
        <f>I480-Q480</f>
        <v/>
      </c>
      <c r="S480" s="49">
        <f>$AK480*R480</f>
        <v/>
      </c>
      <c r="U480" s="39" t="inlineStr">
        <is>
          <t>Stock SAP</t>
        </is>
      </c>
      <c r="V480" s="39" t="inlineStr">
        <is>
          <t>Medicamentos</t>
        </is>
      </c>
      <c r="W480" s="39" t="inlineStr">
        <is>
          <t>Dentro del alcance</t>
        </is>
      </c>
      <c r="X480" s="42" t="inlineStr">
        <is>
          <t>Media</t>
        </is>
      </c>
      <c r="Y480" s="39" t="inlineStr">
        <is>
          <t>Homologado – confianza Media – pendiente de validación</t>
        </is>
      </c>
      <c r="Z480" s="38" t="inlineStr">
        <is>
          <t>Dar de baja en SAP</t>
        </is>
      </c>
      <c r="AA480" s="39" t="inlineStr">
        <is>
          <t>212</t>
        </is>
      </c>
      <c r="AB480" s="39" t="inlineStr">
        <is>
          <t>SOLUCIÓN FISIOLÓGICA</t>
        </is>
      </c>
      <c r="AC480" s="39" t="inlineStr">
        <is>
          <t>Homologación por código Avain (master M13-001)</t>
        </is>
      </c>
      <c r="AD480" s="39" t="inlineStr">
        <is>
          <t>No</t>
        </is>
      </c>
      <c r="AE480" s="39" t="n"/>
      <c r="AF480" s="39" t="inlineStr">
        <is>
          <t>Sí</t>
        </is>
      </c>
      <c r="AG480" s="39" t="inlineStr">
        <is>
          <t>M13-001</t>
        </is>
      </c>
      <c r="AH480" s="51" t="n"/>
      <c r="AI480" s="51" t="n"/>
      <c r="AJ480" s="51" t="n"/>
      <c r="AK480" s="52" t="n">
        <v>1081.685701526937</v>
      </c>
      <c r="AL480" s="52" t="n"/>
      <c r="AM480" s="52" t="n"/>
      <c r="AN480" s="39" t="n"/>
      <c r="AO480" s="39" t="inlineStr">
        <is>
          <t>La cantidad física del material se imputó en la fila 249 (primera fila del material). 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481">
      <c r="A481" s="5" t="inlineStr">
        <is>
          <t>1000089</t>
        </is>
      </c>
      <c r="B481" s="5" t="inlineStr">
        <is>
          <t>SOLUCION FISIOLOGICA DE 500CC</t>
        </is>
      </c>
      <c r="C481" s="5" t="inlineStr">
        <is>
          <t>71742</t>
        </is>
      </c>
      <c r="D481" s="5" t="inlineStr">
        <is>
          <t>033</t>
        </is>
      </c>
      <c r="E481" s="5" t="inlineStr">
        <is>
          <t>ZMED</t>
        </is>
      </c>
      <c r="F481" s="5" t="inlineStr">
        <is>
          <t>1060</t>
        </is>
      </c>
      <c r="G481" s="5" t="inlineStr">
        <is>
          <t>6021</t>
        </is>
      </c>
      <c r="H481" s="5" t="inlineStr">
        <is>
          <t>C/U</t>
        </is>
      </c>
      <c r="I481" s="6" t="n">
        <v>200</v>
      </c>
      <c r="J481" s="6" t="n">
        <v>0</v>
      </c>
      <c r="K481" s="5" t="inlineStr">
        <is>
          <t>ARS</t>
        </is>
      </c>
      <c r="L481" s="48" t="n">
        <v>0</v>
      </c>
      <c r="M481" s="48" t="n">
        <v>216337.14</v>
      </c>
      <c r="O481" s="11">
        <f>M481/SUM($M$2:$M$2023)</f>
        <v/>
      </c>
      <c r="P481" s="49">
        <f>IFERROR(M481/I481,0)</f>
        <v/>
      </c>
      <c r="Q481" s="50" t="n"/>
      <c r="R481" s="8">
        <f>I481-Q481</f>
        <v/>
      </c>
      <c r="S481" s="49">
        <f>$AK481*R481</f>
        <v/>
      </c>
      <c r="U481" s="39" t="inlineStr">
        <is>
          <t>Stock SAP</t>
        </is>
      </c>
      <c r="V481" s="39" t="inlineStr">
        <is>
          <t>Medicamentos</t>
        </is>
      </c>
      <c r="W481" s="39" t="inlineStr">
        <is>
          <t>Dentro del alcance</t>
        </is>
      </c>
      <c r="X481" s="42" t="inlineStr">
        <is>
          <t>Media</t>
        </is>
      </c>
      <c r="Y481" s="39" t="inlineStr">
        <is>
          <t>Homologado – confianza Media – pendiente de validación</t>
        </is>
      </c>
      <c r="Z481" s="38" t="inlineStr">
        <is>
          <t>Dar de baja en SAP</t>
        </is>
      </c>
      <c r="AA481" s="39" t="inlineStr">
        <is>
          <t>212</t>
        </is>
      </c>
      <c r="AB481" s="39" t="inlineStr">
        <is>
          <t>SOLUCIÓN FISIOLÓGICA</t>
        </is>
      </c>
      <c r="AC481" s="39" t="inlineStr">
        <is>
          <t>Homologación por código Avain (master M13-001)</t>
        </is>
      </c>
      <c r="AD481" s="39" t="inlineStr">
        <is>
          <t>No</t>
        </is>
      </c>
      <c r="AE481" s="39" t="n"/>
      <c r="AF481" s="39" t="inlineStr">
        <is>
          <t>Sí</t>
        </is>
      </c>
      <c r="AG481" s="39" t="inlineStr">
        <is>
          <t>M13-001</t>
        </is>
      </c>
      <c r="AH481" s="51" t="n"/>
      <c r="AI481" s="51" t="n"/>
      <c r="AJ481" s="51" t="n"/>
      <c r="AK481" s="52" t="n">
        <v>1081.685701526937</v>
      </c>
      <c r="AL481" s="52" t="n"/>
      <c r="AM481" s="52" t="n"/>
      <c r="AN481" s="39" t="n"/>
      <c r="AO481" s="39" t="inlineStr">
        <is>
          <t>La cantidad física del material se imputó en la fila 249 (primera fila del material). 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482">
      <c r="A482" s="5" t="inlineStr">
        <is>
          <t>1000089</t>
        </is>
      </c>
      <c r="B482" s="5" t="inlineStr">
        <is>
          <t>SOLUCION FISIOLOGICA DE 500CC</t>
        </is>
      </c>
      <c r="C482" s="5" t="inlineStr">
        <is>
          <t>71849</t>
        </is>
      </c>
      <c r="D482" s="5" t="inlineStr">
        <is>
          <t>033</t>
        </is>
      </c>
      <c r="E482" s="5" t="inlineStr">
        <is>
          <t>ZMED</t>
        </is>
      </c>
      <c r="F482" s="5" t="inlineStr">
        <is>
          <t>1060</t>
        </is>
      </c>
      <c r="G482" s="5" t="inlineStr">
        <is>
          <t>6021</t>
        </is>
      </c>
      <c r="H482" s="5" t="inlineStr">
        <is>
          <t>C/U</t>
        </is>
      </c>
      <c r="I482" s="6" t="n">
        <v>200</v>
      </c>
      <c r="J482" s="6" t="n">
        <v>0</v>
      </c>
      <c r="K482" s="5" t="inlineStr">
        <is>
          <t>ARS</t>
        </is>
      </c>
      <c r="L482" s="48" t="n">
        <v>0</v>
      </c>
      <c r="M482" s="48" t="n">
        <v>216337.14</v>
      </c>
      <c r="O482" s="11">
        <f>M482/SUM($M$2:$M$2023)</f>
        <v/>
      </c>
      <c r="P482" s="49">
        <f>IFERROR(M482/I482,0)</f>
        <v/>
      </c>
      <c r="Q482" s="50" t="n"/>
      <c r="R482" s="8">
        <f>I482-Q482</f>
        <v/>
      </c>
      <c r="S482" s="49">
        <f>$AK482*R482</f>
        <v/>
      </c>
      <c r="U482" s="39" t="inlineStr">
        <is>
          <t>Stock SAP</t>
        </is>
      </c>
      <c r="V482" s="39" t="inlineStr">
        <is>
          <t>Medicamentos</t>
        </is>
      </c>
      <c r="W482" s="39" t="inlineStr">
        <is>
          <t>Dentro del alcance</t>
        </is>
      </c>
      <c r="X482" s="42" t="inlineStr">
        <is>
          <t>Media</t>
        </is>
      </c>
      <c r="Y482" s="39" t="inlineStr">
        <is>
          <t>Homologado – confianza Media – pendiente de validación</t>
        </is>
      </c>
      <c r="Z482" s="38" t="inlineStr">
        <is>
          <t>Dar de baja en SAP</t>
        </is>
      </c>
      <c r="AA482" s="39" t="inlineStr">
        <is>
          <t>212</t>
        </is>
      </c>
      <c r="AB482" s="39" t="inlineStr">
        <is>
          <t>SOLUCIÓN FISIOLÓGICA</t>
        </is>
      </c>
      <c r="AC482" s="39" t="inlineStr">
        <is>
          <t>Homologación por código Avain (master M13-001)</t>
        </is>
      </c>
      <c r="AD482" s="39" t="inlineStr">
        <is>
          <t>No</t>
        </is>
      </c>
      <c r="AE482" s="39" t="n"/>
      <c r="AF482" s="39" t="inlineStr">
        <is>
          <t>Sí</t>
        </is>
      </c>
      <c r="AG482" s="39" t="inlineStr">
        <is>
          <t>M13-001</t>
        </is>
      </c>
      <c r="AH482" s="51" t="n"/>
      <c r="AI482" s="51" t="n"/>
      <c r="AJ482" s="51" t="n"/>
      <c r="AK482" s="52" t="n">
        <v>1081.685701526937</v>
      </c>
      <c r="AL482" s="52" t="n"/>
      <c r="AM482" s="52" t="n"/>
      <c r="AN482" s="39" t="n"/>
      <c r="AO482" s="39" t="inlineStr">
        <is>
          <t>La cantidad física del material se imputó en la fila 249 (primera fila del material). 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483">
      <c r="A483" s="5" t="inlineStr">
        <is>
          <t>1000090</t>
        </is>
      </c>
      <c r="B483" s="5" t="inlineStr">
        <is>
          <t>LORAZEPAM COMPRIMIDO SUBLINGUAL 1GR</t>
        </is>
      </c>
      <c r="C483" s="5" t="inlineStr">
        <is>
          <t>13120</t>
        </is>
      </c>
      <c r="D483" s="5" t="inlineStr">
        <is>
          <t>033</t>
        </is>
      </c>
      <c r="E483" s="5" t="inlineStr">
        <is>
          <t>ZMED</t>
        </is>
      </c>
      <c r="F483" s="5" t="inlineStr">
        <is>
          <t>1060</t>
        </is>
      </c>
      <c r="G483" s="5" t="inlineStr">
        <is>
          <t>6021</t>
        </is>
      </c>
      <c r="H483" s="5" t="inlineStr">
        <is>
          <t>C/U</t>
        </is>
      </c>
      <c r="I483" s="6" t="n">
        <v>200</v>
      </c>
      <c r="J483" s="6" t="n">
        <v>0</v>
      </c>
      <c r="K483" s="5" t="inlineStr">
        <is>
          <t>ARS</t>
        </is>
      </c>
      <c r="L483" s="48" t="n">
        <v>0</v>
      </c>
      <c r="M483" s="48" t="n">
        <v>19736.13</v>
      </c>
      <c r="O483" s="11">
        <f>M483/SUM($M$2:$M$2023)</f>
        <v/>
      </c>
      <c r="P483" s="49">
        <f>IFERROR(M483/I483,0)</f>
        <v/>
      </c>
      <c r="Q483" s="50" t="n"/>
      <c r="R483" s="8">
        <f>I483-Q483</f>
        <v/>
      </c>
      <c r="S483" s="49">
        <f>$AK483*R483</f>
        <v/>
      </c>
      <c r="U483" s="39" t="inlineStr">
        <is>
          <t>Stock SAP</t>
        </is>
      </c>
      <c r="V483" s="39" t="inlineStr">
        <is>
          <t>Medicamentos</t>
        </is>
      </c>
      <c r="W483" s="39" t="inlineStr">
        <is>
          <t>Dentro del alcance</t>
        </is>
      </c>
      <c r="X483" s="38" t="inlineStr">
        <is>
          <t>Baja</t>
        </is>
      </c>
      <c r="Y483" s="39" t="inlineStr">
        <is>
          <t>Homologado – confianza Baja – pendiente de validación</t>
        </is>
      </c>
      <c r="Z483" s="38" t="inlineStr">
        <is>
          <t>Dar de baja en SAP</t>
        </is>
      </c>
      <c r="AA483" s="39" t="inlineStr">
        <is>
          <t>329</t>
        </is>
      </c>
      <c r="AB483" s="39" t="inlineStr">
        <is>
          <t>LORAZEPAM SUBLINGUAL COMP</t>
        </is>
      </c>
      <c r="AC483" s="39" t="inlineStr">
        <is>
          <t>Homologación por código Avain (master M09-004)</t>
        </is>
      </c>
      <c r="AD483" s="39" t="inlineStr">
        <is>
          <t>No</t>
        </is>
      </c>
      <c r="AE483" s="39" t="n"/>
      <c r="AF483" s="39" t="inlineStr">
        <is>
          <t>Sí</t>
        </is>
      </c>
      <c r="AG483" s="39" t="inlineStr">
        <is>
          <t>M09-004</t>
        </is>
      </c>
      <c r="AH483" s="51" t="n"/>
      <c r="AI483" s="51" t="n"/>
      <c r="AJ483" s="51" t="n"/>
      <c r="AK483" s="52" t="n">
        <v>98.6806381896771</v>
      </c>
      <c r="AL483" s="52" t="n"/>
      <c r="AM483" s="52" t="n"/>
      <c r="AN483" s="39" t="n"/>
      <c r="AO483" s="39" t="inlineStr">
        <is>
          <t>La cantidad física del material se imputó en la fila 92 (primera fila del material). La denominación del inventario («LORAZEPAM SUBLINGUAL COMP») difiere de la que registra el master para ese código («LORAZEPAMSUBLINGUALCOMP»). Nivel degradado a Baja hasta validar la equivalencia. Homologación: confianza base Media + confianza SAP Baja → Baja. El material ocupa 14 filas en la hoja 1060 NQN (lote/almacén). La cantidad SAP y la física de esta vista son el total del material.</t>
        </is>
      </c>
    </row>
    <row r="484">
      <c r="A484" s="5" t="inlineStr">
        <is>
          <t>1000090</t>
        </is>
      </c>
      <c r="B484" s="5" t="inlineStr">
        <is>
          <t>LORAZEPAM COMPRIMIDO SUBLINGUAL 1GR</t>
        </is>
      </c>
      <c r="C484" s="5" t="inlineStr">
        <is>
          <t>31521</t>
        </is>
      </c>
      <c r="D484" s="5" t="inlineStr">
        <is>
          <t>033</t>
        </is>
      </c>
      <c r="E484" s="5" t="inlineStr">
        <is>
          <t>ZMED</t>
        </is>
      </c>
      <c r="F484" s="5" t="inlineStr">
        <is>
          <t>1060</t>
        </is>
      </c>
      <c r="G484" s="5" t="inlineStr">
        <is>
          <t>6021</t>
        </is>
      </c>
      <c r="H484" s="5" t="inlineStr">
        <is>
          <t>C/U</t>
        </is>
      </c>
      <c r="I484" s="6" t="n">
        <v>200</v>
      </c>
      <c r="J484" s="6" t="n">
        <v>0</v>
      </c>
      <c r="K484" s="5" t="inlineStr">
        <is>
          <t>ARS</t>
        </is>
      </c>
      <c r="L484" s="48" t="n">
        <v>0</v>
      </c>
      <c r="M484" s="48" t="n">
        <v>19736.13</v>
      </c>
      <c r="O484" s="11">
        <f>M484/SUM($M$2:$M$2023)</f>
        <v/>
      </c>
      <c r="P484" s="49">
        <f>IFERROR(M484/I484,0)</f>
        <v/>
      </c>
      <c r="Q484" s="50" t="n"/>
      <c r="R484" s="8">
        <f>I484-Q484</f>
        <v/>
      </c>
      <c r="S484" s="49">
        <f>$AK484*R484</f>
        <v/>
      </c>
      <c r="U484" s="39" t="inlineStr">
        <is>
          <t>Stock SAP</t>
        </is>
      </c>
      <c r="V484" s="39" t="inlineStr">
        <is>
          <t>Medicamentos</t>
        </is>
      </c>
      <c r="W484" s="39" t="inlineStr">
        <is>
          <t>Dentro del alcance</t>
        </is>
      </c>
      <c r="X484" s="38" t="inlineStr">
        <is>
          <t>Baja</t>
        </is>
      </c>
      <c r="Y484" s="39" t="inlineStr">
        <is>
          <t>Homologado – confianza Baja – pendiente de validación</t>
        </is>
      </c>
      <c r="Z484" s="38" t="inlineStr">
        <is>
          <t>Dar de baja en SAP</t>
        </is>
      </c>
      <c r="AA484" s="39" t="inlineStr">
        <is>
          <t>329</t>
        </is>
      </c>
      <c r="AB484" s="39" t="inlineStr">
        <is>
          <t>LORAZEPAM SUBLINGUAL COMP</t>
        </is>
      </c>
      <c r="AC484" s="39" t="inlineStr">
        <is>
          <t>Homologación por código Avain (master M09-004)</t>
        </is>
      </c>
      <c r="AD484" s="39" t="inlineStr">
        <is>
          <t>No</t>
        </is>
      </c>
      <c r="AE484" s="39" t="n"/>
      <c r="AF484" s="39" t="inlineStr">
        <is>
          <t>Sí</t>
        </is>
      </c>
      <c r="AG484" s="39" t="inlineStr">
        <is>
          <t>M09-004</t>
        </is>
      </c>
      <c r="AH484" s="51" t="n"/>
      <c r="AI484" s="51" t="n"/>
      <c r="AJ484" s="51" t="n"/>
      <c r="AK484" s="52" t="n">
        <v>98.6806381896771</v>
      </c>
      <c r="AL484" s="52" t="n"/>
      <c r="AM484" s="52" t="n"/>
      <c r="AN484" s="39" t="n"/>
      <c r="AO484" s="39" t="inlineStr">
        <is>
          <t>La cantidad física del material se imputó en la fila 92 (primera fila del material). La denominación del inventario («LORAZEPAM SUBLINGUAL COMP») difiere de la que registra el master para ese código («LORAZEPAMSUBLINGUALCOMP»). Nivel degradado a Baja hasta validar la equivalencia. Homologación: confianza base Media + confianza SAP Baja → Baja. El material ocupa 14 filas en la hoja 1060 NQN (lote/almacén). La cantidad SAP y la física de esta vista son el total del material.</t>
        </is>
      </c>
    </row>
    <row r="485">
      <c r="A485" s="5" t="inlineStr">
        <is>
          <t>1000094</t>
        </is>
      </c>
      <c r="B485" s="5" t="inlineStr">
        <is>
          <t>DEXAMETASONA INY 4MG/ML AMPOLLA</t>
        </is>
      </c>
      <c r="C485" s="5" t="inlineStr">
        <is>
          <t>10848</t>
        </is>
      </c>
      <c r="D485" s="5" t="inlineStr">
        <is>
          <t>033</t>
        </is>
      </c>
      <c r="E485" s="5" t="inlineStr">
        <is>
          <t>ZMED</t>
        </is>
      </c>
      <c r="F485" s="5" t="inlineStr">
        <is>
          <t>1060</t>
        </is>
      </c>
      <c r="G485" s="5" t="inlineStr">
        <is>
          <t>6021</t>
        </is>
      </c>
      <c r="H485" s="5" t="inlineStr">
        <is>
          <t>C/U</t>
        </is>
      </c>
      <c r="I485" s="6" t="n">
        <v>200</v>
      </c>
      <c r="J485" s="6" t="n">
        <v>0</v>
      </c>
      <c r="K485" s="5" t="inlineStr">
        <is>
          <t>ARS</t>
        </is>
      </c>
      <c r="L485" s="48" t="n">
        <v>0</v>
      </c>
      <c r="M485" s="48" t="n">
        <v>66190.50999999999</v>
      </c>
      <c r="O485" s="11">
        <f>M485/SUM($M$2:$M$2023)</f>
        <v/>
      </c>
      <c r="P485" s="49">
        <f>IFERROR(M485/I485,0)</f>
        <v/>
      </c>
      <c r="Q485" s="50" t="n"/>
      <c r="R485" s="8">
        <f>I485-Q485</f>
        <v/>
      </c>
      <c r="S485" s="49">
        <f>$AK485*R485</f>
        <v/>
      </c>
      <c r="U485" s="39" t="inlineStr">
        <is>
          <t>Stock SAP</t>
        </is>
      </c>
      <c r="V485" s="39" t="inlineStr">
        <is>
          <t>Medicamentos</t>
        </is>
      </c>
      <c r="W485" s="39" t="inlineStr">
        <is>
          <t>Dentro del alcance</t>
        </is>
      </c>
      <c r="X485" s="42" t="inlineStr">
        <is>
          <t>Media</t>
        </is>
      </c>
      <c r="Y485" s="39" t="inlineStr">
        <is>
          <t>Homologado – confianza Media – pendiente de validación</t>
        </is>
      </c>
      <c r="Z485" s="38" t="inlineStr">
        <is>
          <t>Dar de baja en SAP</t>
        </is>
      </c>
      <c r="AA485" s="39" t="inlineStr">
        <is>
          <t>73</t>
        </is>
      </c>
      <c r="AB485" s="39" t="inlineStr">
        <is>
          <t>DEXAMETASONA AMP</t>
        </is>
      </c>
      <c r="AC485" s="39" t="inlineStr">
        <is>
          <t>Cruce por nomenclatura SAP</t>
        </is>
      </c>
      <c r="AD485" s="39" t="inlineStr">
        <is>
          <t>Sí</t>
        </is>
      </c>
      <c r="AE485" s="39" t="inlineStr">
        <is>
          <t>1000094, 1000478</t>
        </is>
      </c>
      <c r="AF485" s="39" t="inlineStr">
        <is>
          <t>No</t>
        </is>
      </c>
      <c r="AG485" s="39" t="n"/>
      <c r="AH485" s="51" t="n"/>
      <c r="AI485" s="51" t="n"/>
      <c r="AJ485" s="51" t="n"/>
      <c r="AK485" s="52" t="n">
        <v>330.9525386854604</v>
      </c>
      <c r="AL485" s="52" t="n"/>
      <c r="AM485" s="52" t="n"/>
      <c r="AN485" s="39" t="n"/>
      <c r="AO485" s="39" t="inlineStr">
        <is>
          <t>La cantidad física del material se imputó en la fila 93 (primera fila del material). 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486">
      <c r="A486" s="5" t="inlineStr">
        <is>
          <t>1000094</t>
        </is>
      </c>
      <c r="B486" s="5" t="inlineStr">
        <is>
          <t>DEXAMETASONA INY 4MG/ML AMPOLLA</t>
        </is>
      </c>
      <c r="C486" s="5" t="inlineStr">
        <is>
          <t>402094</t>
        </is>
      </c>
      <c r="D486" s="5" t="inlineStr">
        <is>
          <t>033</t>
        </is>
      </c>
      <c r="E486" s="5" t="inlineStr">
        <is>
          <t>ZMED</t>
        </is>
      </c>
      <c r="F486" s="5" t="inlineStr">
        <is>
          <t>1060</t>
        </is>
      </c>
      <c r="G486" s="5" t="inlineStr">
        <is>
          <t>6021</t>
        </is>
      </c>
      <c r="H486" s="5" t="inlineStr">
        <is>
          <t>C/U</t>
        </is>
      </c>
      <c r="I486" s="6" t="n">
        <v>200</v>
      </c>
      <c r="J486" s="6" t="n">
        <v>0</v>
      </c>
      <c r="K486" s="5" t="inlineStr">
        <is>
          <t>ARS</t>
        </is>
      </c>
      <c r="L486" s="48" t="n">
        <v>0</v>
      </c>
      <c r="M486" s="48" t="n">
        <v>66190.50999999999</v>
      </c>
      <c r="O486" s="11">
        <f>M486/SUM($M$2:$M$2023)</f>
        <v/>
      </c>
      <c r="P486" s="49">
        <f>IFERROR(M486/I486,0)</f>
        <v/>
      </c>
      <c r="Q486" s="50" t="n"/>
      <c r="R486" s="8">
        <f>I486-Q486</f>
        <v/>
      </c>
      <c r="S486" s="49">
        <f>$AK486*R486</f>
        <v/>
      </c>
      <c r="U486" s="39" t="inlineStr">
        <is>
          <t>Stock SAP</t>
        </is>
      </c>
      <c r="V486" s="39" t="inlineStr">
        <is>
          <t>Medicamentos</t>
        </is>
      </c>
      <c r="W486" s="39" t="inlineStr">
        <is>
          <t>Dentro del alcance</t>
        </is>
      </c>
      <c r="X486" s="42" t="inlineStr">
        <is>
          <t>Media</t>
        </is>
      </c>
      <c r="Y486" s="39" t="inlineStr">
        <is>
          <t>Homologado – confianza Media – pendiente de validación</t>
        </is>
      </c>
      <c r="Z486" s="38" t="inlineStr">
        <is>
          <t>Dar de baja en SAP</t>
        </is>
      </c>
      <c r="AA486" s="39" t="inlineStr">
        <is>
          <t>73</t>
        </is>
      </c>
      <c r="AB486" s="39" t="inlineStr">
        <is>
          <t>DEXAMETASONA AMP</t>
        </is>
      </c>
      <c r="AC486" s="39" t="inlineStr">
        <is>
          <t>Cruce por nomenclatura SAP</t>
        </is>
      </c>
      <c r="AD486" s="39" t="inlineStr">
        <is>
          <t>Sí</t>
        </is>
      </c>
      <c r="AE486" s="39" t="inlineStr">
        <is>
          <t>1000094, 1000478</t>
        </is>
      </c>
      <c r="AF486" s="39" t="inlineStr">
        <is>
          <t>No</t>
        </is>
      </c>
      <c r="AG486" s="39" t="n"/>
      <c r="AH486" s="51" t="n"/>
      <c r="AI486" s="51" t="n"/>
      <c r="AJ486" s="51" t="n"/>
      <c r="AK486" s="52" t="n">
        <v>330.9525386854604</v>
      </c>
      <c r="AL486" s="52" t="n"/>
      <c r="AM486" s="52" t="n"/>
      <c r="AN486" s="39" t="n"/>
      <c r="AO486" s="39" t="inlineStr">
        <is>
          <t>La cantidad física del material se imputó en la fila 93 (primera fila del material). 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487">
      <c r="A487" s="5" t="inlineStr">
        <is>
          <t>1000094</t>
        </is>
      </c>
      <c r="B487" s="5" t="inlineStr">
        <is>
          <t>DEXAMETASONA INY 4MG/ML AMPOLLA</t>
        </is>
      </c>
      <c r="C487" s="5" t="inlineStr">
        <is>
          <t>C7006</t>
        </is>
      </c>
      <c r="D487" s="5" t="inlineStr">
        <is>
          <t>033</t>
        </is>
      </c>
      <c r="E487" s="5" t="inlineStr">
        <is>
          <t>ZMED</t>
        </is>
      </c>
      <c r="F487" s="5" t="inlineStr">
        <is>
          <t>1060</t>
        </is>
      </c>
      <c r="G487" s="5" t="inlineStr">
        <is>
          <t>6021</t>
        </is>
      </c>
      <c r="H487" s="5" t="inlineStr">
        <is>
          <t>C/U</t>
        </is>
      </c>
      <c r="I487" s="6" t="n">
        <v>200</v>
      </c>
      <c r="J487" s="6" t="n">
        <v>0</v>
      </c>
      <c r="K487" s="5" t="inlineStr">
        <is>
          <t>ARS</t>
        </is>
      </c>
      <c r="L487" s="48" t="n">
        <v>0</v>
      </c>
      <c r="M487" s="48" t="n">
        <v>66190.50999999999</v>
      </c>
      <c r="O487" s="11">
        <f>M487/SUM($M$2:$M$2023)</f>
        <v/>
      </c>
      <c r="P487" s="49">
        <f>IFERROR(M487/I487,0)</f>
        <v/>
      </c>
      <c r="Q487" s="50" t="n"/>
      <c r="R487" s="8">
        <f>I487-Q487</f>
        <v/>
      </c>
      <c r="S487" s="49">
        <f>$AK487*R487</f>
        <v/>
      </c>
      <c r="U487" s="39" t="inlineStr">
        <is>
          <t>Stock SAP</t>
        </is>
      </c>
      <c r="V487" s="39" t="inlineStr">
        <is>
          <t>Medicamentos</t>
        </is>
      </c>
      <c r="W487" s="39" t="inlineStr">
        <is>
          <t>Dentro del alcance</t>
        </is>
      </c>
      <c r="X487" s="42" t="inlineStr">
        <is>
          <t>Media</t>
        </is>
      </c>
      <c r="Y487" s="39" t="inlineStr">
        <is>
          <t>Homologado – confianza Media – pendiente de validación</t>
        </is>
      </c>
      <c r="Z487" s="38" t="inlineStr">
        <is>
          <t>Dar de baja en SAP</t>
        </is>
      </c>
      <c r="AA487" s="39" t="inlineStr">
        <is>
          <t>73</t>
        </is>
      </c>
      <c r="AB487" s="39" t="inlineStr">
        <is>
          <t>DEXAMETASONA AMP</t>
        </is>
      </c>
      <c r="AC487" s="39" t="inlineStr">
        <is>
          <t>Cruce por nomenclatura SAP</t>
        </is>
      </c>
      <c r="AD487" s="39" t="inlineStr">
        <is>
          <t>Sí</t>
        </is>
      </c>
      <c r="AE487" s="39" t="inlineStr">
        <is>
          <t>1000094, 1000478</t>
        </is>
      </c>
      <c r="AF487" s="39" t="inlineStr">
        <is>
          <t>No</t>
        </is>
      </c>
      <c r="AG487" s="39" t="n"/>
      <c r="AH487" s="51" t="n"/>
      <c r="AI487" s="51" t="n"/>
      <c r="AJ487" s="51" t="n"/>
      <c r="AK487" s="52" t="n">
        <v>330.9525386854604</v>
      </c>
      <c r="AL487" s="52" t="n"/>
      <c r="AM487" s="52" t="n"/>
      <c r="AN487" s="39" t="n"/>
      <c r="AO487" s="39" t="inlineStr">
        <is>
          <t>La cantidad física del material se imputó en la fila 93 (primera fila del material). 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488">
      <c r="A488" s="5" t="inlineStr">
        <is>
          <t>1000098</t>
        </is>
      </c>
      <c r="B488" s="5" t="inlineStr">
        <is>
          <t>MIDAZOLAN 15MG/3ML AMPOLLA INYECTABLE</t>
        </is>
      </c>
      <c r="C488" s="5" t="inlineStr">
        <is>
          <t>370014</t>
        </is>
      </c>
      <c r="D488" s="5" t="inlineStr">
        <is>
          <t>033</t>
        </is>
      </c>
      <c r="E488" s="5" t="inlineStr">
        <is>
          <t>ZMED</t>
        </is>
      </c>
      <c r="F488" s="5" t="inlineStr">
        <is>
          <t>1060</t>
        </is>
      </c>
      <c r="G488" s="5" t="inlineStr">
        <is>
          <t>6021</t>
        </is>
      </c>
      <c r="H488" s="5" t="inlineStr">
        <is>
          <t>C/U</t>
        </is>
      </c>
      <c r="I488" s="6" t="n">
        <v>200</v>
      </c>
      <c r="J488" s="6" t="n">
        <v>0</v>
      </c>
      <c r="K488" s="5" t="inlineStr">
        <is>
          <t>ARS</t>
        </is>
      </c>
      <c r="L488" s="48" t="n">
        <v>0</v>
      </c>
      <c r="M488" s="48" t="n">
        <v>104003.79</v>
      </c>
      <c r="O488" s="11">
        <f>M488/SUM($M$2:$M$2023)</f>
        <v/>
      </c>
      <c r="P488" s="49">
        <f>IFERROR(M488/I488,0)</f>
        <v/>
      </c>
      <c r="Q488" s="50" t="n"/>
      <c r="R488" s="8">
        <f>I488-Q488</f>
        <v/>
      </c>
      <c r="S488" s="49">
        <f>$AK488*R488</f>
        <v/>
      </c>
      <c r="U488" s="39" t="inlineStr">
        <is>
          <t>Stock SAP</t>
        </is>
      </c>
      <c r="V488" s="39" t="inlineStr">
        <is>
          <t>Medicamentos</t>
        </is>
      </c>
      <c r="W488" s="39" t="inlineStr">
        <is>
          <t>Dentro del alcance</t>
        </is>
      </c>
      <c r="X488" s="38" t="inlineStr">
        <is>
          <t>Baja</t>
        </is>
      </c>
      <c r="Y488" s="39" t="inlineStr">
        <is>
          <t>Homologado – confianza Baja – pendiente de validación</t>
        </is>
      </c>
      <c r="Z488" s="38" t="inlineStr">
        <is>
          <t>Dar de baja en SAP</t>
        </is>
      </c>
      <c r="AA488" s="39" t="inlineStr">
        <is>
          <t>330</t>
        </is>
      </c>
      <c r="AB488" s="39" t="inlineStr">
        <is>
          <t>MIDAZOLAM 5MG AMP</t>
        </is>
      </c>
      <c r="AC488" s="39" t="inlineStr">
        <is>
          <t>Homologación por código Avain (master M02-001)</t>
        </is>
      </c>
      <c r="AD488" s="39" t="inlineStr">
        <is>
          <t>No</t>
        </is>
      </c>
      <c r="AE488" s="39" t="n"/>
      <c r="AF488" s="39" t="inlineStr">
        <is>
          <t>Sí</t>
        </is>
      </c>
      <c r="AG488" s="39" t="inlineStr">
        <is>
          <t>M02-001</t>
        </is>
      </c>
      <c r="AH488" s="51" t="n"/>
      <c r="AI488" s="51" t="n"/>
      <c r="AJ488" s="51" t="n"/>
      <c r="AK488" s="52" t="n">
        <v>520.0189716981132</v>
      </c>
      <c r="AL488" s="52" t="n"/>
      <c r="AM488" s="52" t="n"/>
      <c r="AN488" s="39" t="n"/>
      <c r="AO488" s="39" t="inlineStr">
        <is>
          <t>La cantidad física del material se imputó en la fila 306 (primera fila del material). Homologación: confianza base Baja + confianza SAP Alta → Baja. Aunque la homologación vincula estos registros, la presentación no coincide con el material imputado (dosis/presentación distinta (5MG vs 3ML, 15MG); similitud 0.50). Nivel degradado a Baja: verificar si corresponde otro código SAP. El material ocupa 8 filas en la hoja 1060 NQN (lote/almacén). La cantidad SAP y la física de esta vista son el total del material.</t>
        </is>
      </c>
    </row>
    <row r="489">
      <c r="A489" s="5" t="inlineStr">
        <is>
          <t>1000098</t>
        </is>
      </c>
      <c r="B489" s="5" t="inlineStr">
        <is>
          <t>MIDAZOLAN 15MG/3ML AMPOLLA INYECTABLE</t>
        </is>
      </c>
      <c r="C489" s="5" t="inlineStr">
        <is>
          <t>93066</t>
        </is>
      </c>
      <c r="D489" s="5" t="inlineStr">
        <is>
          <t>033</t>
        </is>
      </c>
      <c r="E489" s="5" t="inlineStr">
        <is>
          <t>ZMED</t>
        </is>
      </c>
      <c r="F489" s="5" t="inlineStr">
        <is>
          <t>1060</t>
        </is>
      </c>
      <c r="G489" s="5" t="inlineStr">
        <is>
          <t>6021</t>
        </is>
      </c>
      <c r="H489" s="5" t="inlineStr">
        <is>
          <t>C/U</t>
        </is>
      </c>
      <c r="I489" s="6" t="n">
        <v>200</v>
      </c>
      <c r="J489" s="6" t="n">
        <v>0</v>
      </c>
      <c r="K489" s="5" t="inlineStr">
        <is>
          <t>ARS</t>
        </is>
      </c>
      <c r="L489" s="48" t="n">
        <v>0</v>
      </c>
      <c r="M489" s="48" t="n">
        <v>104003.79</v>
      </c>
      <c r="O489" s="11">
        <f>M489/SUM($M$2:$M$2023)</f>
        <v/>
      </c>
      <c r="P489" s="49">
        <f>IFERROR(M489/I489,0)</f>
        <v/>
      </c>
      <c r="Q489" s="50" t="n"/>
      <c r="R489" s="8">
        <f>I489-Q489</f>
        <v/>
      </c>
      <c r="S489" s="49">
        <f>$AK489*R489</f>
        <v/>
      </c>
      <c r="U489" s="39" t="inlineStr">
        <is>
          <t>Stock SAP</t>
        </is>
      </c>
      <c r="V489" s="39" t="inlineStr">
        <is>
          <t>Medicamentos</t>
        </is>
      </c>
      <c r="W489" s="39" t="inlineStr">
        <is>
          <t>Dentro del alcance</t>
        </is>
      </c>
      <c r="X489" s="38" t="inlineStr">
        <is>
          <t>Baja</t>
        </is>
      </c>
      <c r="Y489" s="39" t="inlineStr">
        <is>
          <t>Homologado – confianza Baja – pendiente de validación</t>
        </is>
      </c>
      <c r="Z489" s="38" t="inlineStr">
        <is>
          <t>Dar de baja en SAP</t>
        </is>
      </c>
      <c r="AA489" s="39" t="inlineStr">
        <is>
          <t>330</t>
        </is>
      </c>
      <c r="AB489" s="39" t="inlineStr">
        <is>
          <t>MIDAZOLAM 5MG AMP</t>
        </is>
      </c>
      <c r="AC489" s="39" t="inlineStr">
        <is>
          <t>Homologación por código Avain (master M02-001)</t>
        </is>
      </c>
      <c r="AD489" s="39" t="inlineStr">
        <is>
          <t>No</t>
        </is>
      </c>
      <c r="AE489" s="39" t="n"/>
      <c r="AF489" s="39" t="inlineStr">
        <is>
          <t>Sí</t>
        </is>
      </c>
      <c r="AG489" s="39" t="inlineStr">
        <is>
          <t>M02-001</t>
        </is>
      </c>
      <c r="AH489" s="51" t="n"/>
      <c r="AI489" s="51" t="n"/>
      <c r="AJ489" s="51" t="n"/>
      <c r="AK489" s="52" t="n">
        <v>520.0189716981132</v>
      </c>
      <c r="AL489" s="52" t="n"/>
      <c r="AM489" s="52" t="n"/>
      <c r="AN489" s="39" t="n"/>
      <c r="AO489" s="39" t="inlineStr">
        <is>
          <t>La cantidad física del material se imputó en la fila 306 (primera fila del material). Homologación: confianza base Baja + confianza SAP Alta → Baja. Aunque la homologación vincula estos registros, la presentación no coincide con el material imputado (dosis/presentación distinta (5MG vs 3ML, 15MG); similitud 0.50). Nivel degradado a Baja: verificar si corresponde otro código SAP. El material ocupa 8 filas en la hoja 1060 NQN (lote/almacén). La cantidad SAP y la física de esta vista son el total del material.</t>
        </is>
      </c>
    </row>
    <row r="490">
      <c r="A490" s="5" t="inlineStr">
        <is>
          <t>1000100</t>
        </is>
      </c>
      <c r="B490" s="5" t="inlineStr">
        <is>
          <t>FUROSEMIDA AMPOLLA DE 20 MG/2ML</t>
        </is>
      </c>
      <c r="C490" s="5" t="inlineStr">
        <is>
          <t>110132</t>
        </is>
      </c>
      <c r="D490" s="5" t="inlineStr">
        <is>
          <t>033</t>
        </is>
      </c>
      <c r="E490" s="5" t="inlineStr">
        <is>
          <t>ZMED</t>
        </is>
      </c>
      <c r="F490" s="5" t="inlineStr">
        <is>
          <t>1060</t>
        </is>
      </c>
      <c r="G490" s="5" t="inlineStr">
        <is>
          <t>6021</t>
        </is>
      </c>
      <c r="H490" s="5" t="inlineStr">
        <is>
          <t>C/U</t>
        </is>
      </c>
      <c r="I490" s="6" t="n">
        <v>200</v>
      </c>
      <c r="J490" s="6" t="n">
        <v>0</v>
      </c>
      <c r="K490" s="5" t="inlineStr">
        <is>
          <t>ARS</t>
        </is>
      </c>
      <c r="L490" s="48" t="n">
        <v>0</v>
      </c>
      <c r="M490" s="48" t="n">
        <v>45113.39</v>
      </c>
      <c r="O490" s="11">
        <f>M490/SUM($M$2:$M$2023)</f>
        <v/>
      </c>
      <c r="P490" s="49">
        <f>IFERROR(M490/I490,0)</f>
        <v/>
      </c>
      <c r="Q490" s="50" t="n"/>
      <c r="R490" s="8">
        <f>I490-Q490</f>
        <v/>
      </c>
      <c r="S490" s="49">
        <f>$AK490*R490</f>
        <v/>
      </c>
      <c r="U490" s="39" t="inlineStr">
        <is>
          <t>Stock SAP</t>
        </is>
      </c>
      <c r="V490" s="39" t="inlineStr">
        <is>
          <t>Medicamentos</t>
        </is>
      </c>
      <c r="W490" s="39" t="inlineStr">
        <is>
          <t>Dentro del alcance</t>
        </is>
      </c>
      <c r="X490" s="42" t="inlineStr">
        <is>
          <t>Media</t>
        </is>
      </c>
      <c r="Y490" s="39" t="inlineStr">
        <is>
          <t>Homologado – confianza Media – pendiente de validación</t>
        </is>
      </c>
      <c r="Z490" s="38" t="inlineStr">
        <is>
          <t>Dar de baja en SAP</t>
        </is>
      </c>
      <c r="AA490" s="39" t="inlineStr">
        <is>
          <t>116</t>
        </is>
      </c>
      <c r="AB490" s="39" t="inlineStr">
        <is>
          <t>FUROSEMIDA AMP</t>
        </is>
      </c>
      <c r="AC490" s="39" t="inlineStr">
        <is>
          <t>Homologación por código Avain (master M12-001)</t>
        </is>
      </c>
      <c r="AD490" s="39" t="inlineStr">
        <is>
          <t>No</t>
        </is>
      </c>
      <c r="AE490" s="39" t="n"/>
      <c r="AF490" s="39" t="inlineStr">
        <is>
          <t>Sí</t>
        </is>
      </c>
      <c r="AG490" s="39" t="inlineStr">
        <is>
          <t>M12-001</t>
        </is>
      </c>
      <c r="AH490" s="51" t="n"/>
      <c r="AI490" s="51" t="n"/>
      <c r="AJ490" s="51" t="n"/>
      <c r="AK490" s="52" t="n">
        <v>225.5669633027522</v>
      </c>
      <c r="AL490" s="52" t="n"/>
      <c r="AM490" s="52" t="n"/>
      <c r="AN490" s="39" t="n"/>
      <c r="AO490" s="39" t="inlineStr">
        <is>
          <t>La cantidad física del material se imputó en la fila 224 (primera fila del material). Homologación: confianza base Media + confianza SAP Alta → Media. El material ocupa 21 filas en la hoja 1060 NQN (lote/almacén). La cantidad SAP y la física de esta vista son el total del material.</t>
        </is>
      </c>
    </row>
    <row r="491">
      <c r="A491" s="5" t="inlineStr">
        <is>
          <t>1000100</t>
        </is>
      </c>
      <c r="B491" s="5" t="inlineStr">
        <is>
          <t>FUROSEMIDA AMPOLLA DE 20 MG/2ML</t>
        </is>
      </c>
      <c r="C491" s="5" t="inlineStr">
        <is>
          <t>140-730</t>
        </is>
      </c>
      <c r="D491" s="5" t="inlineStr">
        <is>
          <t>033</t>
        </is>
      </c>
      <c r="E491" s="5" t="inlineStr">
        <is>
          <t>ZMED</t>
        </is>
      </c>
      <c r="F491" s="5" t="inlineStr">
        <is>
          <t>1060</t>
        </is>
      </c>
      <c r="G491" s="5" t="inlineStr">
        <is>
          <t>6021</t>
        </is>
      </c>
      <c r="H491" s="5" t="inlineStr">
        <is>
          <t>C/U</t>
        </is>
      </c>
      <c r="I491" s="6" t="n">
        <v>200</v>
      </c>
      <c r="J491" s="6" t="n">
        <v>0</v>
      </c>
      <c r="K491" s="5" t="inlineStr">
        <is>
          <t>ARS</t>
        </is>
      </c>
      <c r="L491" s="48" t="n">
        <v>0</v>
      </c>
      <c r="M491" s="48" t="n">
        <v>45113.39</v>
      </c>
      <c r="O491" s="11">
        <f>M491/SUM($M$2:$M$2023)</f>
        <v/>
      </c>
      <c r="P491" s="49">
        <f>IFERROR(M491/I491,0)</f>
        <v/>
      </c>
      <c r="Q491" s="50" t="n"/>
      <c r="R491" s="8">
        <f>I491-Q491</f>
        <v/>
      </c>
      <c r="S491" s="49">
        <f>$AK491*R491</f>
        <v/>
      </c>
      <c r="U491" s="39" t="inlineStr">
        <is>
          <t>Stock SAP</t>
        </is>
      </c>
      <c r="V491" s="39" t="inlineStr">
        <is>
          <t>Medicamentos</t>
        </is>
      </c>
      <c r="W491" s="39" t="inlineStr">
        <is>
          <t>Dentro del alcance</t>
        </is>
      </c>
      <c r="X491" s="42" t="inlineStr">
        <is>
          <t>Media</t>
        </is>
      </c>
      <c r="Y491" s="39" t="inlineStr">
        <is>
          <t>Homologado – confianza Media – pendiente de validación</t>
        </is>
      </c>
      <c r="Z491" s="38" t="inlineStr">
        <is>
          <t>Dar de baja en SAP</t>
        </is>
      </c>
      <c r="AA491" s="39" t="inlineStr">
        <is>
          <t>116</t>
        </is>
      </c>
      <c r="AB491" s="39" t="inlineStr">
        <is>
          <t>FUROSEMIDA AMP</t>
        </is>
      </c>
      <c r="AC491" s="39" t="inlineStr">
        <is>
          <t>Homologación por código Avain (master M12-001)</t>
        </is>
      </c>
      <c r="AD491" s="39" t="inlineStr">
        <is>
          <t>No</t>
        </is>
      </c>
      <c r="AE491" s="39" t="n"/>
      <c r="AF491" s="39" t="inlineStr">
        <is>
          <t>Sí</t>
        </is>
      </c>
      <c r="AG491" s="39" t="inlineStr">
        <is>
          <t>M12-001</t>
        </is>
      </c>
      <c r="AH491" s="51" t="n"/>
      <c r="AI491" s="51" t="n"/>
      <c r="AJ491" s="51" t="n"/>
      <c r="AK491" s="52" t="n">
        <v>225.5669633027522</v>
      </c>
      <c r="AL491" s="52" t="n"/>
      <c r="AM491" s="52" t="n"/>
      <c r="AN491" s="39" t="n"/>
      <c r="AO491" s="39" t="inlineStr">
        <is>
          <t>La cantidad física del material se imputó en la fila 224 (primera fila del material). Homologación: confianza base Media + confianza SAP Alta → Media. El material ocupa 21 filas en la hoja 1060 NQN (lote/almacén). La cantidad SAP y la física de esta vista son el total del material.</t>
        </is>
      </c>
    </row>
    <row r="492">
      <c r="A492" s="5" t="inlineStr">
        <is>
          <t>1000100</t>
        </is>
      </c>
      <c r="B492" s="5" t="inlineStr">
        <is>
          <t>FUROSEMIDA AMPOLLA DE 20 MG/2ML</t>
        </is>
      </c>
      <c r="C492" s="5" t="inlineStr">
        <is>
          <t>152-815</t>
        </is>
      </c>
      <c r="D492" s="5" t="inlineStr">
        <is>
          <t>033</t>
        </is>
      </c>
      <c r="E492" s="5" t="inlineStr">
        <is>
          <t>ZMED</t>
        </is>
      </c>
      <c r="F492" s="5" t="inlineStr">
        <is>
          <t>1060</t>
        </is>
      </c>
      <c r="G492" s="5" t="inlineStr">
        <is>
          <t>6021</t>
        </is>
      </c>
      <c r="H492" s="5" t="inlineStr">
        <is>
          <t>C/U</t>
        </is>
      </c>
      <c r="I492" s="6" t="n">
        <v>200</v>
      </c>
      <c r="J492" s="6" t="n">
        <v>0</v>
      </c>
      <c r="K492" s="5" t="inlineStr">
        <is>
          <t>ARS</t>
        </is>
      </c>
      <c r="L492" s="48" t="n">
        <v>0</v>
      </c>
      <c r="M492" s="48" t="n">
        <v>45113.39</v>
      </c>
      <c r="O492" s="11">
        <f>M492/SUM($M$2:$M$2023)</f>
        <v/>
      </c>
      <c r="P492" s="49">
        <f>IFERROR(M492/I492,0)</f>
        <v/>
      </c>
      <c r="Q492" s="50" t="n"/>
      <c r="R492" s="8">
        <f>I492-Q492</f>
        <v/>
      </c>
      <c r="S492" s="49">
        <f>$AK492*R492</f>
        <v/>
      </c>
      <c r="U492" s="39" t="inlineStr">
        <is>
          <t>Stock SAP</t>
        </is>
      </c>
      <c r="V492" s="39" t="inlineStr">
        <is>
          <t>Medicamentos</t>
        </is>
      </c>
      <c r="W492" s="39" t="inlineStr">
        <is>
          <t>Dentro del alcance</t>
        </is>
      </c>
      <c r="X492" s="42" t="inlineStr">
        <is>
          <t>Media</t>
        </is>
      </c>
      <c r="Y492" s="39" t="inlineStr">
        <is>
          <t>Homologado – confianza Media – pendiente de validación</t>
        </is>
      </c>
      <c r="Z492" s="38" t="inlineStr">
        <is>
          <t>Dar de baja en SAP</t>
        </is>
      </c>
      <c r="AA492" s="39" t="inlineStr">
        <is>
          <t>116</t>
        </is>
      </c>
      <c r="AB492" s="39" t="inlineStr">
        <is>
          <t>FUROSEMIDA AMP</t>
        </is>
      </c>
      <c r="AC492" s="39" t="inlineStr">
        <is>
          <t>Homologación por código Avain (master M12-001)</t>
        </is>
      </c>
      <c r="AD492" s="39" t="inlineStr">
        <is>
          <t>No</t>
        </is>
      </c>
      <c r="AE492" s="39" t="n"/>
      <c r="AF492" s="39" t="inlineStr">
        <is>
          <t>Sí</t>
        </is>
      </c>
      <c r="AG492" s="39" t="inlineStr">
        <is>
          <t>M12-001</t>
        </is>
      </c>
      <c r="AH492" s="51" t="n"/>
      <c r="AI492" s="51" t="n"/>
      <c r="AJ492" s="51" t="n"/>
      <c r="AK492" s="52" t="n">
        <v>225.5669633027522</v>
      </c>
      <c r="AL492" s="52" t="n"/>
      <c r="AM492" s="52" t="n"/>
      <c r="AN492" s="39" t="n"/>
      <c r="AO492" s="39" t="inlineStr">
        <is>
          <t>La cantidad física del material se imputó en la fila 224 (primera fila del material). Homologación: confianza base Media + confianza SAP Alta → Media. El material ocupa 21 filas en la hoja 1060 NQN (lote/almacén). La cantidad SAP y la física de esta vista son el total del material.</t>
        </is>
      </c>
    </row>
    <row r="493">
      <c r="A493" s="5" t="inlineStr">
        <is>
          <t>1000100</t>
        </is>
      </c>
      <c r="B493" s="5" t="inlineStr">
        <is>
          <t>FUROSEMIDA AMPOLLA DE 20 MG/2ML</t>
        </is>
      </c>
      <c r="C493" s="5" t="inlineStr">
        <is>
          <t>B004</t>
        </is>
      </c>
      <c r="D493" s="5" t="inlineStr">
        <is>
          <t>033</t>
        </is>
      </c>
      <c r="E493" s="5" t="inlineStr">
        <is>
          <t>ZMED</t>
        </is>
      </c>
      <c r="F493" s="5" t="inlineStr">
        <is>
          <t>1060</t>
        </is>
      </c>
      <c r="G493" s="5" t="inlineStr">
        <is>
          <t>6021</t>
        </is>
      </c>
      <c r="H493" s="5" t="inlineStr">
        <is>
          <t>C/U</t>
        </is>
      </c>
      <c r="I493" s="6" t="n">
        <v>200</v>
      </c>
      <c r="J493" s="6" t="n">
        <v>0</v>
      </c>
      <c r="K493" s="5" t="inlineStr">
        <is>
          <t>ARS</t>
        </is>
      </c>
      <c r="L493" s="48" t="n">
        <v>0</v>
      </c>
      <c r="M493" s="48" t="n">
        <v>45113.39</v>
      </c>
      <c r="O493" s="11">
        <f>M493/SUM($M$2:$M$2023)</f>
        <v/>
      </c>
      <c r="P493" s="49">
        <f>IFERROR(M493/I493,0)</f>
        <v/>
      </c>
      <c r="Q493" s="50" t="n"/>
      <c r="R493" s="8">
        <f>I493-Q493</f>
        <v/>
      </c>
      <c r="S493" s="49">
        <f>$AK493*R493</f>
        <v/>
      </c>
      <c r="U493" s="39" t="inlineStr">
        <is>
          <t>Stock SAP</t>
        </is>
      </c>
      <c r="V493" s="39" t="inlineStr">
        <is>
          <t>Medicamentos</t>
        </is>
      </c>
      <c r="W493" s="39" t="inlineStr">
        <is>
          <t>Dentro del alcance</t>
        </is>
      </c>
      <c r="X493" s="42" t="inlineStr">
        <is>
          <t>Media</t>
        </is>
      </c>
      <c r="Y493" s="39" t="inlineStr">
        <is>
          <t>Homologado – confianza Media – pendiente de validación</t>
        </is>
      </c>
      <c r="Z493" s="38" t="inlineStr">
        <is>
          <t>Dar de baja en SAP</t>
        </is>
      </c>
      <c r="AA493" s="39" t="inlineStr">
        <is>
          <t>116</t>
        </is>
      </c>
      <c r="AB493" s="39" t="inlineStr">
        <is>
          <t>FUROSEMIDA AMP</t>
        </is>
      </c>
      <c r="AC493" s="39" t="inlineStr">
        <is>
          <t>Homologación por código Avain (master M12-001)</t>
        </is>
      </c>
      <c r="AD493" s="39" t="inlineStr">
        <is>
          <t>No</t>
        </is>
      </c>
      <c r="AE493" s="39" t="n"/>
      <c r="AF493" s="39" t="inlineStr">
        <is>
          <t>Sí</t>
        </is>
      </c>
      <c r="AG493" s="39" t="inlineStr">
        <is>
          <t>M12-001</t>
        </is>
      </c>
      <c r="AH493" s="51" t="n"/>
      <c r="AI493" s="51" t="n"/>
      <c r="AJ493" s="51" t="n"/>
      <c r="AK493" s="52" t="n">
        <v>225.5669633027522</v>
      </c>
      <c r="AL493" s="52" t="n"/>
      <c r="AM493" s="52" t="n"/>
      <c r="AN493" s="39" t="n"/>
      <c r="AO493" s="39" t="inlineStr">
        <is>
          <t>La cantidad física del material se imputó en la fila 224 (primera fila del material). Homologación: confianza base Media + confianza SAP Alta → Media. El material ocupa 21 filas en la hoja 1060 NQN (lote/almacén). La cantidad SAP y la física de esta vista son el total del material.</t>
        </is>
      </c>
    </row>
    <row r="494">
      <c r="A494" s="5" t="inlineStr">
        <is>
          <t>1000100</t>
        </is>
      </c>
      <c r="B494" s="5" t="inlineStr">
        <is>
          <t>FUROSEMIDA AMPOLLA DE 20 MG/2ML</t>
        </is>
      </c>
      <c r="C494" s="5" t="inlineStr">
        <is>
          <t>KIYRUJIY</t>
        </is>
      </c>
      <c r="D494" s="5" t="inlineStr">
        <is>
          <t>033</t>
        </is>
      </c>
      <c r="E494" s="5" t="inlineStr">
        <is>
          <t>ZMED</t>
        </is>
      </c>
      <c r="F494" s="5" t="inlineStr">
        <is>
          <t>1060</t>
        </is>
      </c>
      <c r="G494" s="5" t="inlineStr">
        <is>
          <t>6021</t>
        </is>
      </c>
      <c r="H494" s="5" t="inlineStr">
        <is>
          <t>C/U</t>
        </is>
      </c>
      <c r="I494" s="6" t="n">
        <v>200</v>
      </c>
      <c r="J494" s="6" t="n">
        <v>0</v>
      </c>
      <c r="K494" s="5" t="inlineStr">
        <is>
          <t>ARS</t>
        </is>
      </c>
      <c r="L494" s="48" t="n">
        <v>0</v>
      </c>
      <c r="M494" s="48" t="n">
        <v>45113.39</v>
      </c>
      <c r="O494" s="11">
        <f>M494/SUM($M$2:$M$2023)</f>
        <v/>
      </c>
      <c r="P494" s="49">
        <f>IFERROR(M494/I494,0)</f>
        <v/>
      </c>
      <c r="Q494" s="50" t="n"/>
      <c r="R494" s="8">
        <f>I494-Q494</f>
        <v/>
      </c>
      <c r="S494" s="49">
        <f>$AK494*R494</f>
        <v/>
      </c>
      <c r="U494" s="39" t="inlineStr">
        <is>
          <t>Stock SAP</t>
        </is>
      </c>
      <c r="V494" s="39" t="inlineStr">
        <is>
          <t>Medicamentos</t>
        </is>
      </c>
      <c r="W494" s="39" t="inlineStr">
        <is>
          <t>Dentro del alcance</t>
        </is>
      </c>
      <c r="X494" s="42" t="inlineStr">
        <is>
          <t>Media</t>
        </is>
      </c>
      <c r="Y494" s="39" t="inlineStr">
        <is>
          <t>Homologado – confianza Media – pendiente de validación</t>
        </is>
      </c>
      <c r="Z494" s="38" t="inlineStr">
        <is>
          <t>Dar de baja en SAP</t>
        </is>
      </c>
      <c r="AA494" s="39" t="inlineStr">
        <is>
          <t>116</t>
        </is>
      </c>
      <c r="AB494" s="39" t="inlineStr">
        <is>
          <t>FUROSEMIDA AMP</t>
        </is>
      </c>
      <c r="AC494" s="39" t="inlineStr">
        <is>
          <t>Homologación por código Avain (master M12-001)</t>
        </is>
      </c>
      <c r="AD494" s="39" t="inlineStr">
        <is>
          <t>No</t>
        </is>
      </c>
      <c r="AE494" s="39" t="n"/>
      <c r="AF494" s="39" t="inlineStr">
        <is>
          <t>Sí</t>
        </is>
      </c>
      <c r="AG494" s="39" t="inlineStr">
        <is>
          <t>M12-001</t>
        </is>
      </c>
      <c r="AH494" s="51" t="n"/>
      <c r="AI494" s="51" t="n"/>
      <c r="AJ494" s="51" t="n"/>
      <c r="AK494" s="52" t="n">
        <v>225.5669633027522</v>
      </c>
      <c r="AL494" s="52" t="n"/>
      <c r="AM494" s="52" t="n"/>
      <c r="AN494" s="39" t="n"/>
      <c r="AO494" s="39" t="inlineStr">
        <is>
          <t>La cantidad física del material se imputó en la fila 224 (primera fila del material). Homologación: confianza base Media + confianza SAP Alta → Media. El material ocupa 21 filas en la hoja 1060 NQN (lote/almacén). La cantidad SAP y la física de esta vista son el total del material.</t>
        </is>
      </c>
    </row>
    <row r="495">
      <c r="A495" s="5" t="inlineStr">
        <is>
          <t>1000100</t>
        </is>
      </c>
      <c r="B495" s="5" t="inlineStr">
        <is>
          <t>FUROSEMIDA AMPOLLA DE 20 MG/2ML</t>
        </is>
      </c>
      <c r="C495" s="5" t="inlineStr">
        <is>
          <t>QWS</t>
        </is>
      </c>
      <c r="D495" s="5" t="inlineStr">
        <is>
          <t>033</t>
        </is>
      </c>
      <c r="E495" s="5" t="inlineStr">
        <is>
          <t>ZMED</t>
        </is>
      </c>
      <c r="F495" s="5" t="inlineStr">
        <is>
          <t>1060</t>
        </is>
      </c>
      <c r="G495" s="5" t="inlineStr">
        <is>
          <t>6021</t>
        </is>
      </c>
      <c r="H495" s="5" t="inlineStr">
        <is>
          <t>C/U</t>
        </is>
      </c>
      <c r="I495" s="6" t="n">
        <v>200</v>
      </c>
      <c r="J495" s="6" t="n">
        <v>0</v>
      </c>
      <c r="K495" s="5" t="inlineStr">
        <is>
          <t>ARS</t>
        </is>
      </c>
      <c r="L495" s="48" t="n">
        <v>0</v>
      </c>
      <c r="M495" s="48" t="n">
        <v>45113.39</v>
      </c>
      <c r="O495" s="11">
        <f>M495/SUM($M$2:$M$2023)</f>
        <v/>
      </c>
      <c r="P495" s="49">
        <f>IFERROR(M495/I495,0)</f>
        <v/>
      </c>
      <c r="Q495" s="50" t="n"/>
      <c r="R495" s="8">
        <f>I495-Q495</f>
        <v/>
      </c>
      <c r="S495" s="49">
        <f>$AK495*R495</f>
        <v/>
      </c>
      <c r="U495" s="39" t="inlineStr">
        <is>
          <t>Stock SAP</t>
        </is>
      </c>
      <c r="V495" s="39" t="inlineStr">
        <is>
          <t>Medicamentos</t>
        </is>
      </c>
      <c r="W495" s="39" t="inlineStr">
        <is>
          <t>Dentro del alcance</t>
        </is>
      </c>
      <c r="X495" s="42" t="inlineStr">
        <is>
          <t>Media</t>
        </is>
      </c>
      <c r="Y495" s="39" t="inlineStr">
        <is>
          <t>Homologado – confianza Media – pendiente de validación</t>
        </is>
      </c>
      <c r="Z495" s="38" t="inlineStr">
        <is>
          <t>Dar de baja en SAP</t>
        </is>
      </c>
      <c r="AA495" s="39" t="inlineStr">
        <is>
          <t>116</t>
        </is>
      </c>
      <c r="AB495" s="39" t="inlineStr">
        <is>
          <t>FUROSEMIDA AMP</t>
        </is>
      </c>
      <c r="AC495" s="39" t="inlineStr">
        <is>
          <t>Homologación por código Avain (master M12-001)</t>
        </is>
      </c>
      <c r="AD495" s="39" t="inlineStr">
        <is>
          <t>No</t>
        </is>
      </c>
      <c r="AE495" s="39" t="n"/>
      <c r="AF495" s="39" t="inlineStr">
        <is>
          <t>Sí</t>
        </is>
      </c>
      <c r="AG495" s="39" t="inlineStr">
        <is>
          <t>M12-001</t>
        </is>
      </c>
      <c r="AH495" s="51" t="n"/>
      <c r="AI495" s="51" t="n"/>
      <c r="AJ495" s="51" t="n"/>
      <c r="AK495" s="52" t="n">
        <v>225.5669633027522</v>
      </c>
      <c r="AL495" s="52" t="n"/>
      <c r="AM495" s="52" t="n"/>
      <c r="AN495" s="39" t="n"/>
      <c r="AO495" s="39" t="inlineStr">
        <is>
          <t>La cantidad física del material se imputó en la fila 224 (primera fila del material). Homologación: confianza base Media + confianza SAP Alta → Media. El material ocupa 21 filas en la hoja 1060 NQN (lote/almacén). La cantidad SAP y la física de esta vista son el total del material.</t>
        </is>
      </c>
    </row>
    <row r="496">
      <c r="A496" s="5" t="inlineStr">
        <is>
          <t>1000103</t>
        </is>
      </c>
      <c r="B496" s="5" t="inlineStr">
        <is>
          <t>FENITOINA 100MG /2ML AMPOLLA</t>
        </is>
      </c>
      <c r="C496" s="5" t="inlineStr">
        <is>
          <t>10003</t>
        </is>
      </c>
      <c r="D496" s="5" t="inlineStr">
        <is>
          <t>033</t>
        </is>
      </c>
      <c r="E496" s="5" t="inlineStr">
        <is>
          <t>ZMED</t>
        </is>
      </c>
      <c r="F496" s="5" t="inlineStr">
        <is>
          <t>1060</t>
        </is>
      </c>
      <c r="G496" s="5" t="inlineStr">
        <is>
          <t>6021</t>
        </is>
      </c>
      <c r="H496" s="5" t="inlineStr">
        <is>
          <t>C/U</t>
        </is>
      </c>
      <c r="I496" s="6" t="n">
        <v>200</v>
      </c>
      <c r="J496" s="6" t="n">
        <v>0</v>
      </c>
      <c r="K496" s="5" t="inlineStr">
        <is>
          <t>ARS</t>
        </is>
      </c>
      <c r="L496" s="48" t="n">
        <v>0</v>
      </c>
      <c r="M496" s="48" t="n">
        <v>40258.36</v>
      </c>
      <c r="O496" s="11">
        <f>M496/SUM($M$2:$M$2023)</f>
        <v/>
      </c>
      <c r="P496" s="49">
        <f>IFERROR(M496/I496,0)</f>
        <v/>
      </c>
      <c r="Q496" s="50" t="n"/>
      <c r="R496" s="8">
        <f>I496-Q496</f>
        <v/>
      </c>
      <c r="S496" s="49">
        <f>$AK496*R496</f>
        <v/>
      </c>
      <c r="U496" s="39" t="inlineStr">
        <is>
          <t>Stock SAP</t>
        </is>
      </c>
      <c r="V496" s="39" t="inlineStr">
        <is>
          <t>Medicamentos</t>
        </is>
      </c>
      <c r="W496" s="39" t="inlineStr">
        <is>
          <t>Dentro del alcance</t>
        </is>
      </c>
      <c r="X496" s="42" t="inlineStr">
        <is>
          <t>Media</t>
        </is>
      </c>
      <c r="Y496" s="39" t="inlineStr">
        <is>
          <t>Homologado – confianza Media – pendiente de validación</t>
        </is>
      </c>
      <c r="Z496" s="38" t="inlineStr">
        <is>
          <t>Dar de baja en SAP</t>
        </is>
      </c>
      <c r="AA496" s="39" t="inlineStr">
        <is>
          <t>249</t>
        </is>
      </c>
      <c r="AB496" s="39" t="inlineStr">
        <is>
          <t>FENITOINA AMP</t>
        </is>
      </c>
      <c r="AC496" s="39" t="inlineStr">
        <is>
          <t>Homologación por código Avain (master M09-002)</t>
        </is>
      </c>
      <c r="AD496" s="39" t="inlineStr">
        <is>
          <t>No</t>
        </is>
      </c>
      <c r="AE496" s="39" t="n"/>
      <c r="AF496" s="39" t="inlineStr">
        <is>
          <t>Sí</t>
        </is>
      </c>
      <c r="AG496" s="39" t="inlineStr">
        <is>
          <t>M09-002</t>
        </is>
      </c>
      <c r="AH496" s="51" t="n"/>
      <c r="AI496" s="51" t="n"/>
      <c r="AJ496" s="51" t="n"/>
      <c r="AK496" s="52" t="n">
        <v>201.2917983043284</v>
      </c>
      <c r="AL496" s="52" t="n"/>
      <c r="AM496" s="52" t="n"/>
      <c r="AN496" s="39" t="n"/>
      <c r="AO496" s="39" t="inlineStr">
        <is>
          <t>La cantidad física del material se imputó en la fila 310 (primera fila del material). Homologación: confianza base Media + confianza SAP Alta → Media. El material ocupa 17 filas en la hoja 1060 NQN (lote/almacén). La cantidad SAP y la física de esta vista son el total del material.</t>
        </is>
      </c>
    </row>
    <row r="497">
      <c r="A497" s="5" t="inlineStr">
        <is>
          <t>1000103</t>
        </is>
      </c>
      <c r="B497" s="5" t="inlineStr">
        <is>
          <t>FENITOINA 100MG /2ML AMPOLLA</t>
        </is>
      </c>
      <c r="C497" s="5" t="inlineStr">
        <is>
          <t>14748</t>
        </is>
      </c>
      <c r="D497" s="5" t="inlineStr">
        <is>
          <t>033</t>
        </is>
      </c>
      <c r="E497" s="5" t="inlineStr">
        <is>
          <t>ZMED</t>
        </is>
      </c>
      <c r="F497" s="5" t="inlineStr">
        <is>
          <t>1060</t>
        </is>
      </c>
      <c r="G497" s="5" t="inlineStr">
        <is>
          <t>6021</t>
        </is>
      </c>
      <c r="H497" s="5" t="inlineStr">
        <is>
          <t>C/U</t>
        </is>
      </c>
      <c r="I497" s="6" t="n">
        <v>200</v>
      </c>
      <c r="J497" s="6" t="n">
        <v>0</v>
      </c>
      <c r="K497" s="5" t="inlineStr">
        <is>
          <t>ARS</t>
        </is>
      </c>
      <c r="L497" s="48" t="n">
        <v>0</v>
      </c>
      <c r="M497" s="48" t="n">
        <v>40258.36</v>
      </c>
      <c r="O497" s="11">
        <f>M497/SUM($M$2:$M$2023)</f>
        <v/>
      </c>
      <c r="P497" s="49">
        <f>IFERROR(M497/I497,0)</f>
        <v/>
      </c>
      <c r="Q497" s="50" t="n"/>
      <c r="R497" s="8">
        <f>I497-Q497</f>
        <v/>
      </c>
      <c r="S497" s="49">
        <f>$AK497*R497</f>
        <v/>
      </c>
      <c r="U497" s="39" t="inlineStr">
        <is>
          <t>Stock SAP</t>
        </is>
      </c>
      <c r="V497" s="39" t="inlineStr">
        <is>
          <t>Medicamentos</t>
        </is>
      </c>
      <c r="W497" s="39" t="inlineStr">
        <is>
          <t>Dentro del alcance</t>
        </is>
      </c>
      <c r="X497" s="42" t="inlineStr">
        <is>
          <t>Media</t>
        </is>
      </c>
      <c r="Y497" s="39" t="inlineStr">
        <is>
          <t>Homologado – confianza Media – pendiente de validación</t>
        </is>
      </c>
      <c r="Z497" s="38" t="inlineStr">
        <is>
          <t>Dar de baja en SAP</t>
        </is>
      </c>
      <c r="AA497" s="39" t="inlineStr">
        <is>
          <t>249</t>
        </is>
      </c>
      <c r="AB497" s="39" t="inlineStr">
        <is>
          <t>FENITOINA AMP</t>
        </is>
      </c>
      <c r="AC497" s="39" t="inlineStr">
        <is>
          <t>Homologación por código Avain (master M09-002)</t>
        </is>
      </c>
      <c r="AD497" s="39" t="inlineStr">
        <is>
          <t>No</t>
        </is>
      </c>
      <c r="AE497" s="39" t="n"/>
      <c r="AF497" s="39" t="inlineStr">
        <is>
          <t>Sí</t>
        </is>
      </c>
      <c r="AG497" s="39" t="inlineStr">
        <is>
          <t>M09-002</t>
        </is>
      </c>
      <c r="AH497" s="51" t="n"/>
      <c r="AI497" s="51" t="n"/>
      <c r="AJ497" s="51" t="n"/>
      <c r="AK497" s="52" t="n">
        <v>201.2917983043284</v>
      </c>
      <c r="AL497" s="52" t="n"/>
      <c r="AM497" s="52" t="n"/>
      <c r="AN497" s="39" t="n"/>
      <c r="AO497" s="39" t="inlineStr">
        <is>
          <t>La cantidad física del material se imputó en la fila 310 (primera fila del material). Homologación: confianza base Media + confianza SAP Alta → Media. El material ocupa 17 filas en la hoja 1060 NQN (lote/almacén). La cantidad SAP y la física de esta vista son el total del material.</t>
        </is>
      </c>
    </row>
    <row r="498">
      <c r="A498" s="5" t="inlineStr">
        <is>
          <t>1000103</t>
        </is>
      </c>
      <c r="B498" s="5" t="inlineStr">
        <is>
          <t>FENITOINA 100MG /2ML AMPOLLA</t>
        </is>
      </c>
      <c r="C498" s="5" t="inlineStr">
        <is>
          <t>31039</t>
        </is>
      </c>
      <c r="D498" s="5" t="inlineStr">
        <is>
          <t>033</t>
        </is>
      </c>
      <c r="E498" s="5" t="inlineStr">
        <is>
          <t>ZMED</t>
        </is>
      </c>
      <c r="F498" s="5" t="inlineStr">
        <is>
          <t>1060</t>
        </is>
      </c>
      <c r="G498" s="5" t="inlineStr">
        <is>
          <t>6021</t>
        </is>
      </c>
      <c r="H498" s="5" t="inlineStr">
        <is>
          <t>C/U</t>
        </is>
      </c>
      <c r="I498" s="6" t="n">
        <v>200</v>
      </c>
      <c r="J498" s="6" t="n">
        <v>0</v>
      </c>
      <c r="K498" s="5" t="inlineStr">
        <is>
          <t>ARS</t>
        </is>
      </c>
      <c r="L498" s="48" t="n">
        <v>0</v>
      </c>
      <c r="M498" s="48" t="n">
        <v>40258.36</v>
      </c>
      <c r="O498" s="11">
        <f>M498/SUM($M$2:$M$2023)</f>
        <v/>
      </c>
      <c r="P498" s="49">
        <f>IFERROR(M498/I498,0)</f>
        <v/>
      </c>
      <c r="Q498" s="50" t="n"/>
      <c r="R498" s="8">
        <f>I498-Q498</f>
        <v/>
      </c>
      <c r="S498" s="49">
        <f>$AK498*R498</f>
        <v/>
      </c>
      <c r="U498" s="39" t="inlineStr">
        <is>
          <t>Stock SAP</t>
        </is>
      </c>
      <c r="V498" s="39" t="inlineStr">
        <is>
          <t>Medicamentos</t>
        </is>
      </c>
      <c r="W498" s="39" t="inlineStr">
        <is>
          <t>Dentro del alcance</t>
        </is>
      </c>
      <c r="X498" s="42" t="inlineStr">
        <is>
          <t>Media</t>
        </is>
      </c>
      <c r="Y498" s="39" t="inlineStr">
        <is>
          <t>Homologado – confianza Media – pendiente de validación</t>
        </is>
      </c>
      <c r="Z498" s="38" t="inlineStr">
        <is>
          <t>Dar de baja en SAP</t>
        </is>
      </c>
      <c r="AA498" s="39" t="inlineStr">
        <is>
          <t>249</t>
        </is>
      </c>
      <c r="AB498" s="39" t="inlineStr">
        <is>
          <t>FENITOINA AMP</t>
        </is>
      </c>
      <c r="AC498" s="39" t="inlineStr">
        <is>
          <t>Homologación por código Avain (master M09-002)</t>
        </is>
      </c>
      <c r="AD498" s="39" t="inlineStr">
        <is>
          <t>No</t>
        </is>
      </c>
      <c r="AE498" s="39" t="n"/>
      <c r="AF498" s="39" t="inlineStr">
        <is>
          <t>Sí</t>
        </is>
      </c>
      <c r="AG498" s="39" t="inlineStr">
        <is>
          <t>M09-002</t>
        </is>
      </c>
      <c r="AH498" s="51" t="n"/>
      <c r="AI498" s="51" t="n"/>
      <c r="AJ498" s="51" t="n"/>
      <c r="AK498" s="52" t="n">
        <v>201.2917983043284</v>
      </c>
      <c r="AL498" s="52" t="n"/>
      <c r="AM498" s="52" t="n"/>
      <c r="AN498" s="39" t="n"/>
      <c r="AO498" s="39" t="inlineStr">
        <is>
          <t>La cantidad física del material se imputó en la fila 310 (primera fila del material). Homologación: confianza base Media + confianza SAP Alta → Media. El material ocupa 17 filas en la hoja 1060 NQN (lote/almacén). La cantidad SAP y la física de esta vista son el total del material.</t>
        </is>
      </c>
    </row>
    <row r="499">
      <c r="A499" s="5" t="inlineStr">
        <is>
          <t>1000103</t>
        </is>
      </c>
      <c r="B499" s="5" t="inlineStr">
        <is>
          <t>FENITOINA 100MG /2ML AMPOLLA</t>
        </is>
      </c>
      <c r="C499" s="5" t="inlineStr">
        <is>
          <t>TRW3</t>
        </is>
      </c>
      <c r="D499" s="5" t="inlineStr">
        <is>
          <t>033</t>
        </is>
      </c>
      <c r="E499" s="5" t="inlineStr">
        <is>
          <t>ZMED</t>
        </is>
      </c>
      <c r="F499" s="5" t="inlineStr">
        <is>
          <t>1060</t>
        </is>
      </c>
      <c r="G499" s="5" t="inlineStr">
        <is>
          <t>6021</t>
        </is>
      </c>
      <c r="H499" s="5" t="inlineStr">
        <is>
          <t>C/U</t>
        </is>
      </c>
      <c r="I499" s="6" t="n">
        <v>200</v>
      </c>
      <c r="J499" s="6" t="n">
        <v>0</v>
      </c>
      <c r="K499" s="5" t="inlineStr">
        <is>
          <t>ARS</t>
        </is>
      </c>
      <c r="L499" s="48" t="n">
        <v>0</v>
      </c>
      <c r="M499" s="48" t="n">
        <v>40258.36</v>
      </c>
      <c r="O499" s="11">
        <f>M499/SUM($M$2:$M$2023)</f>
        <v/>
      </c>
      <c r="P499" s="49">
        <f>IFERROR(M499/I499,0)</f>
        <v/>
      </c>
      <c r="Q499" s="50" t="n"/>
      <c r="R499" s="8">
        <f>I499-Q499</f>
        <v/>
      </c>
      <c r="S499" s="49">
        <f>$AK499*R499</f>
        <v/>
      </c>
      <c r="U499" s="39" t="inlineStr">
        <is>
          <t>Stock SAP</t>
        </is>
      </c>
      <c r="V499" s="39" t="inlineStr">
        <is>
          <t>Medicamentos</t>
        </is>
      </c>
      <c r="W499" s="39" t="inlineStr">
        <is>
          <t>Dentro del alcance</t>
        </is>
      </c>
      <c r="X499" s="42" t="inlineStr">
        <is>
          <t>Media</t>
        </is>
      </c>
      <c r="Y499" s="39" t="inlineStr">
        <is>
          <t>Homologado – confianza Media – pendiente de validación</t>
        </is>
      </c>
      <c r="Z499" s="38" t="inlineStr">
        <is>
          <t>Dar de baja en SAP</t>
        </is>
      </c>
      <c r="AA499" s="39" t="inlineStr">
        <is>
          <t>249</t>
        </is>
      </c>
      <c r="AB499" s="39" t="inlineStr">
        <is>
          <t>FENITOINA AMP</t>
        </is>
      </c>
      <c r="AC499" s="39" t="inlineStr">
        <is>
          <t>Homologación por código Avain (master M09-002)</t>
        </is>
      </c>
      <c r="AD499" s="39" t="inlineStr">
        <is>
          <t>No</t>
        </is>
      </c>
      <c r="AE499" s="39" t="n"/>
      <c r="AF499" s="39" t="inlineStr">
        <is>
          <t>Sí</t>
        </is>
      </c>
      <c r="AG499" s="39" t="inlineStr">
        <is>
          <t>M09-002</t>
        </is>
      </c>
      <c r="AH499" s="51" t="n"/>
      <c r="AI499" s="51" t="n"/>
      <c r="AJ499" s="51" t="n"/>
      <c r="AK499" s="52" t="n">
        <v>201.2917983043284</v>
      </c>
      <c r="AL499" s="52" t="n"/>
      <c r="AM499" s="52" t="n"/>
      <c r="AN499" s="39" t="n"/>
      <c r="AO499" s="39" t="inlineStr">
        <is>
          <t>La cantidad física del material se imputó en la fila 310 (primera fila del material). Homologación: confianza base Media + confianza SAP Alta → Media. El material ocupa 17 filas en la hoja 1060 NQN (lote/almacén). La cantidad SAP y la física de esta vista son el total del material.</t>
        </is>
      </c>
    </row>
    <row r="500">
      <c r="A500" s="5" t="inlineStr">
        <is>
          <t>1000104</t>
        </is>
      </c>
      <c r="B500" s="5" t="inlineStr">
        <is>
          <t>NALBUFINA 10MG/1ML AMPOLLA</t>
        </is>
      </c>
      <c r="C500" s="5" t="inlineStr">
        <is>
          <t>40423</t>
        </is>
      </c>
      <c r="D500" s="5" t="inlineStr">
        <is>
          <t>033</t>
        </is>
      </c>
      <c r="E500" s="5" t="inlineStr">
        <is>
          <t>ZMED</t>
        </is>
      </c>
      <c r="F500" s="5" t="inlineStr">
        <is>
          <t>1060</t>
        </is>
      </c>
      <c r="G500" s="5" t="inlineStr">
        <is>
          <t>6021</t>
        </is>
      </c>
      <c r="H500" s="5" t="inlineStr">
        <is>
          <t>C/U</t>
        </is>
      </c>
      <c r="I500" s="6" t="n">
        <v>200</v>
      </c>
      <c r="J500" s="6" t="n">
        <v>0</v>
      </c>
      <c r="K500" s="5" t="inlineStr">
        <is>
          <t>ARS</t>
        </is>
      </c>
      <c r="L500" s="48" t="n">
        <v>0</v>
      </c>
      <c r="M500" s="48" t="n">
        <v>71703.89</v>
      </c>
      <c r="O500" s="11">
        <f>M500/SUM($M$2:$M$2023)</f>
        <v/>
      </c>
      <c r="P500" s="49">
        <f>IFERROR(M500/I500,0)</f>
        <v/>
      </c>
      <c r="Q500" s="50" t="n"/>
      <c r="R500" s="8">
        <f>I500-Q500</f>
        <v/>
      </c>
      <c r="S500" s="49">
        <f>$AK500*R500</f>
        <v/>
      </c>
      <c r="U500" s="39" t="inlineStr">
        <is>
          <t>Stock SAP</t>
        </is>
      </c>
      <c r="V500" s="39" t="inlineStr">
        <is>
          <t>Medicamentos</t>
        </is>
      </c>
      <c r="W500" s="39" t="inlineStr">
        <is>
          <t>Dentro del alcance</t>
        </is>
      </c>
      <c r="X500" s="42" t="inlineStr">
        <is>
          <t>Media</t>
        </is>
      </c>
      <c r="Y500" s="39" t="inlineStr">
        <is>
          <t>Homologado – confianza Media – pendiente de validación</t>
        </is>
      </c>
      <c r="Z500" s="38" t="inlineStr">
        <is>
          <t>Dar de baja en SAP</t>
        </is>
      </c>
      <c r="AA500" s="39" t="inlineStr">
        <is>
          <t>272</t>
        </is>
      </c>
      <c r="AB500" s="39" t="inlineStr">
        <is>
          <t>NALBUFINA AMP</t>
        </is>
      </c>
      <c r="AC500" s="39" t="inlineStr">
        <is>
          <t>Homologación por código Avain (master M02-004)</t>
        </is>
      </c>
      <c r="AD500" s="39" t="inlineStr">
        <is>
          <t>No</t>
        </is>
      </c>
      <c r="AE500" s="39" t="n"/>
      <c r="AF500" s="39" t="inlineStr">
        <is>
          <t>Sí</t>
        </is>
      </c>
      <c r="AG500" s="39" t="inlineStr">
        <is>
          <t>M02-004</t>
        </is>
      </c>
      <c r="AH500" s="51" t="n"/>
      <c r="AI500" s="51" t="n"/>
      <c r="AJ500" s="51" t="n"/>
      <c r="AK500" s="52" t="n">
        <v>358.5194763636364</v>
      </c>
      <c r="AL500" s="52" t="n"/>
      <c r="AM500" s="52" t="n"/>
      <c r="AN500" s="39" t="n"/>
      <c r="AO500" s="39" t="inlineStr">
        <is>
          <t>La cantidad física del material se imputó en la fila 312 (primera fila del material). Homologación: confianza base Media + confianza SAP Alta → Media. El material ocupa 11 filas en la hoja 1060 NQN (lote/almacén). La cantidad SAP y la física de esta vista son el total del material.</t>
        </is>
      </c>
    </row>
    <row r="501">
      <c r="A501" s="5" t="inlineStr">
        <is>
          <t>1000105</t>
        </is>
      </c>
      <c r="B501" s="5" t="inlineStr">
        <is>
          <t>METOCLOPRAMIDA 10MG/2ML AMPOLLA</t>
        </is>
      </c>
      <c r="C501" s="5" t="inlineStr">
        <is>
          <t>13797</t>
        </is>
      </c>
      <c r="D501" s="5" t="inlineStr">
        <is>
          <t>033</t>
        </is>
      </c>
      <c r="E501" s="5" t="inlineStr">
        <is>
          <t>ZMED</t>
        </is>
      </c>
      <c r="F501" s="5" t="inlineStr">
        <is>
          <t>1060</t>
        </is>
      </c>
      <c r="G501" s="5" t="inlineStr">
        <is>
          <t>6021</t>
        </is>
      </c>
      <c r="H501" s="5" t="inlineStr">
        <is>
          <t>C/U</t>
        </is>
      </c>
      <c r="I501" s="6" t="n">
        <v>200</v>
      </c>
      <c r="J501" s="6" t="n">
        <v>0</v>
      </c>
      <c r="K501" s="5" t="inlineStr">
        <is>
          <t>ARS</t>
        </is>
      </c>
      <c r="L501" s="48" t="n">
        <v>0</v>
      </c>
      <c r="M501" s="48" t="n">
        <v>52024.52</v>
      </c>
      <c r="O501" s="11">
        <f>M501/SUM($M$2:$M$2023)</f>
        <v/>
      </c>
      <c r="P501" s="49">
        <f>IFERROR(M501/I501,0)</f>
        <v/>
      </c>
      <c r="Q501" s="50" t="n"/>
      <c r="R501" s="8">
        <f>I501-Q501</f>
        <v/>
      </c>
      <c r="S501" s="49">
        <f>$AK501*R501</f>
        <v/>
      </c>
      <c r="U501" s="39" t="inlineStr">
        <is>
          <t>Stock SAP</t>
        </is>
      </c>
      <c r="V501" s="39" t="inlineStr">
        <is>
          <t>Medicamentos</t>
        </is>
      </c>
      <c r="W501" s="39" t="inlineStr">
        <is>
          <t>Dentro del alcance</t>
        </is>
      </c>
      <c r="X501" s="42" t="inlineStr">
        <is>
          <t>Media</t>
        </is>
      </c>
      <c r="Y501" s="39" t="inlineStr">
        <is>
          <t>Homologado – confianza Media – pendiente de validación</t>
        </is>
      </c>
      <c r="Z501" s="38" t="inlineStr">
        <is>
          <t>Dar de baja en SAP</t>
        </is>
      </c>
      <c r="AA501" s="39" t="inlineStr">
        <is>
          <t>160</t>
        </is>
      </c>
      <c r="AB501" s="39" t="inlineStr">
        <is>
          <t>METOCLOPRAMIDA AMP</t>
        </is>
      </c>
      <c r="AC501" s="39" t="inlineStr">
        <is>
          <t>Cruce por nomenclatura SAP</t>
        </is>
      </c>
      <c r="AD501" s="39" t="inlineStr">
        <is>
          <t>No</t>
        </is>
      </c>
      <c r="AE501" s="39" t="n"/>
      <c r="AF501" s="39" t="inlineStr">
        <is>
          <t>Sí</t>
        </is>
      </c>
      <c r="AG501" s="39" t="n"/>
      <c r="AH501" s="51" t="n"/>
      <c r="AI501" s="51" t="n"/>
      <c r="AJ501" s="51" t="n"/>
      <c r="AK501" s="52" t="n">
        <v>260.1225857142858</v>
      </c>
      <c r="AL501" s="52" t="n"/>
      <c r="AM501" s="52" t="n"/>
      <c r="AN501" s="39" t="n"/>
      <c r="AO501"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502">
      <c r="A502" s="5" t="inlineStr">
        <is>
          <t>1000105</t>
        </is>
      </c>
      <c r="B502" s="5" t="inlineStr">
        <is>
          <t>METOCLOPRAMIDA 10MG/2ML AMPOLLA</t>
        </is>
      </c>
      <c r="C502" s="5" t="inlineStr">
        <is>
          <t>20180</t>
        </is>
      </c>
      <c r="D502" s="5" t="inlineStr">
        <is>
          <t>033</t>
        </is>
      </c>
      <c r="E502" s="5" t="inlineStr">
        <is>
          <t>ZMED</t>
        </is>
      </c>
      <c r="F502" s="5" t="inlineStr">
        <is>
          <t>1060</t>
        </is>
      </c>
      <c r="G502" s="5" t="inlineStr">
        <is>
          <t>6021</t>
        </is>
      </c>
      <c r="H502" s="5" t="inlineStr">
        <is>
          <t>C/U</t>
        </is>
      </c>
      <c r="I502" s="6" t="n">
        <v>200</v>
      </c>
      <c r="J502" s="6" t="n">
        <v>0</v>
      </c>
      <c r="K502" s="5" t="inlineStr">
        <is>
          <t>ARS</t>
        </is>
      </c>
      <c r="L502" s="48" t="n">
        <v>0</v>
      </c>
      <c r="M502" s="48" t="n">
        <v>52024.52</v>
      </c>
      <c r="O502" s="11">
        <f>M502/SUM($M$2:$M$2023)</f>
        <v/>
      </c>
      <c r="P502" s="49">
        <f>IFERROR(M502/I502,0)</f>
        <v/>
      </c>
      <c r="Q502" s="50" t="n"/>
      <c r="R502" s="8">
        <f>I502-Q502</f>
        <v/>
      </c>
      <c r="S502" s="49">
        <f>$AK502*R502</f>
        <v/>
      </c>
      <c r="U502" s="39" t="inlineStr">
        <is>
          <t>Stock SAP</t>
        </is>
      </c>
      <c r="V502" s="39" t="inlineStr">
        <is>
          <t>Medicamentos</t>
        </is>
      </c>
      <c r="W502" s="39" t="inlineStr">
        <is>
          <t>Dentro del alcance</t>
        </is>
      </c>
      <c r="X502" s="42" t="inlineStr">
        <is>
          <t>Media</t>
        </is>
      </c>
      <c r="Y502" s="39" t="inlineStr">
        <is>
          <t>Homologado – confianza Media – pendiente de validación</t>
        </is>
      </c>
      <c r="Z502" s="38" t="inlineStr">
        <is>
          <t>Dar de baja en SAP</t>
        </is>
      </c>
      <c r="AA502" s="39" t="inlineStr">
        <is>
          <t>160</t>
        </is>
      </c>
      <c r="AB502" s="39" t="inlineStr">
        <is>
          <t>METOCLOPRAMIDA AMP</t>
        </is>
      </c>
      <c r="AC502" s="39" t="inlineStr">
        <is>
          <t>Cruce por nomenclatura SAP</t>
        </is>
      </c>
      <c r="AD502" s="39" t="inlineStr">
        <is>
          <t>No</t>
        </is>
      </c>
      <c r="AE502" s="39" t="n"/>
      <c r="AF502" s="39" t="inlineStr">
        <is>
          <t>Sí</t>
        </is>
      </c>
      <c r="AG502" s="39" t="n"/>
      <c r="AH502" s="51" t="n"/>
      <c r="AI502" s="51" t="n"/>
      <c r="AJ502" s="51" t="n"/>
      <c r="AK502" s="52" t="n">
        <v>260.1225857142858</v>
      </c>
      <c r="AL502" s="52" t="n"/>
      <c r="AM502" s="52" t="n"/>
      <c r="AN502" s="39" t="n"/>
      <c r="AO502"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503">
      <c r="A503" s="5" t="inlineStr">
        <is>
          <t>1000105</t>
        </is>
      </c>
      <c r="B503" s="5" t="inlineStr">
        <is>
          <t>METOCLOPRAMIDA 10MG/2ML AMPOLLA</t>
        </is>
      </c>
      <c r="C503" s="5" t="inlineStr">
        <is>
          <t>21003</t>
        </is>
      </c>
      <c r="D503" s="5" t="inlineStr">
        <is>
          <t>033</t>
        </is>
      </c>
      <c r="E503" s="5" t="inlineStr">
        <is>
          <t>ZMED</t>
        </is>
      </c>
      <c r="F503" s="5" t="inlineStr">
        <is>
          <t>1060</t>
        </is>
      </c>
      <c r="G503" s="5" t="inlineStr">
        <is>
          <t>6021</t>
        </is>
      </c>
      <c r="H503" s="5" t="inlineStr">
        <is>
          <t>C/U</t>
        </is>
      </c>
      <c r="I503" s="6" t="n">
        <v>200</v>
      </c>
      <c r="J503" s="6" t="n">
        <v>0</v>
      </c>
      <c r="K503" s="5" t="inlineStr">
        <is>
          <t>ARS</t>
        </is>
      </c>
      <c r="L503" s="48" t="n">
        <v>0</v>
      </c>
      <c r="M503" s="48" t="n">
        <v>52024.52</v>
      </c>
      <c r="O503" s="11">
        <f>M503/SUM($M$2:$M$2023)</f>
        <v/>
      </c>
      <c r="P503" s="49">
        <f>IFERROR(M503/I503,0)</f>
        <v/>
      </c>
      <c r="Q503" s="50" t="n"/>
      <c r="R503" s="8">
        <f>I503-Q503</f>
        <v/>
      </c>
      <c r="S503" s="49">
        <f>$AK503*R503</f>
        <v/>
      </c>
      <c r="U503" s="39" t="inlineStr">
        <is>
          <t>Stock SAP</t>
        </is>
      </c>
      <c r="V503" s="39" t="inlineStr">
        <is>
          <t>Medicamentos</t>
        </is>
      </c>
      <c r="W503" s="39" t="inlineStr">
        <is>
          <t>Dentro del alcance</t>
        </is>
      </c>
      <c r="X503" s="42" t="inlineStr">
        <is>
          <t>Media</t>
        </is>
      </c>
      <c r="Y503" s="39" t="inlineStr">
        <is>
          <t>Homologado – confianza Media – pendiente de validación</t>
        </is>
      </c>
      <c r="Z503" s="38" t="inlineStr">
        <is>
          <t>Dar de baja en SAP</t>
        </is>
      </c>
      <c r="AA503" s="39" t="inlineStr">
        <is>
          <t>160</t>
        </is>
      </c>
      <c r="AB503" s="39" t="inlineStr">
        <is>
          <t>METOCLOPRAMIDA AMP</t>
        </is>
      </c>
      <c r="AC503" s="39" t="inlineStr">
        <is>
          <t>Cruce por nomenclatura SAP</t>
        </is>
      </c>
      <c r="AD503" s="39" t="inlineStr">
        <is>
          <t>No</t>
        </is>
      </c>
      <c r="AE503" s="39" t="n"/>
      <c r="AF503" s="39" t="inlineStr">
        <is>
          <t>Sí</t>
        </is>
      </c>
      <c r="AG503" s="39" t="n"/>
      <c r="AH503" s="51" t="n"/>
      <c r="AI503" s="51" t="n"/>
      <c r="AJ503" s="51" t="n"/>
      <c r="AK503" s="52" t="n">
        <v>260.1225857142858</v>
      </c>
      <c r="AL503" s="52" t="n"/>
      <c r="AM503" s="52" t="n"/>
      <c r="AN503" s="39" t="n"/>
      <c r="AO503"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504">
      <c r="A504" s="5" t="inlineStr">
        <is>
          <t>1000105</t>
        </is>
      </c>
      <c r="B504" s="5" t="inlineStr">
        <is>
          <t>METOCLOPRAMIDA 10MG/2ML AMPOLLA</t>
        </is>
      </c>
      <c r="C504" s="5" t="inlineStr">
        <is>
          <t>2103</t>
        </is>
      </c>
      <c r="D504" s="5" t="inlineStr">
        <is>
          <t>033</t>
        </is>
      </c>
      <c r="E504" s="5" t="inlineStr">
        <is>
          <t>ZMED</t>
        </is>
      </c>
      <c r="F504" s="5" t="inlineStr">
        <is>
          <t>1060</t>
        </is>
      </c>
      <c r="G504" s="5" t="inlineStr">
        <is>
          <t>6021</t>
        </is>
      </c>
      <c r="H504" s="5" t="inlineStr">
        <is>
          <t>C/U</t>
        </is>
      </c>
      <c r="I504" s="6" t="n">
        <v>200</v>
      </c>
      <c r="J504" s="6" t="n">
        <v>0</v>
      </c>
      <c r="K504" s="5" t="inlineStr">
        <is>
          <t>ARS</t>
        </is>
      </c>
      <c r="L504" s="48" t="n">
        <v>0</v>
      </c>
      <c r="M504" s="48" t="n">
        <v>52024.52</v>
      </c>
      <c r="O504" s="11">
        <f>M504/SUM($M$2:$M$2023)</f>
        <v/>
      </c>
      <c r="P504" s="49">
        <f>IFERROR(M504/I504,0)</f>
        <v/>
      </c>
      <c r="Q504" s="50" t="n"/>
      <c r="R504" s="8">
        <f>I504-Q504</f>
        <v/>
      </c>
      <c r="S504" s="49">
        <f>$AK504*R504</f>
        <v/>
      </c>
      <c r="U504" s="39" t="inlineStr">
        <is>
          <t>Stock SAP</t>
        </is>
      </c>
      <c r="V504" s="39" t="inlineStr">
        <is>
          <t>Medicamentos</t>
        </is>
      </c>
      <c r="W504" s="39" t="inlineStr">
        <is>
          <t>Dentro del alcance</t>
        </is>
      </c>
      <c r="X504" s="42" t="inlineStr">
        <is>
          <t>Media</t>
        </is>
      </c>
      <c r="Y504" s="39" t="inlineStr">
        <is>
          <t>Homologado – confianza Media – pendiente de validación</t>
        </is>
      </c>
      <c r="Z504" s="38" t="inlineStr">
        <is>
          <t>Dar de baja en SAP</t>
        </is>
      </c>
      <c r="AA504" s="39" t="inlineStr">
        <is>
          <t>160</t>
        </is>
      </c>
      <c r="AB504" s="39" t="inlineStr">
        <is>
          <t>METOCLOPRAMIDA AMP</t>
        </is>
      </c>
      <c r="AC504" s="39" t="inlineStr">
        <is>
          <t>Cruce por nomenclatura SAP</t>
        </is>
      </c>
      <c r="AD504" s="39" t="inlineStr">
        <is>
          <t>No</t>
        </is>
      </c>
      <c r="AE504" s="39" t="n"/>
      <c r="AF504" s="39" t="inlineStr">
        <is>
          <t>Sí</t>
        </is>
      </c>
      <c r="AG504" s="39" t="n"/>
      <c r="AH504" s="51" t="n"/>
      <c r="AI504" s="51" t="n"/>
      <c r="AJ504" s="51" t="n"/>
      <c r="AK504" s="52" t="n">
        <v>260.1225857142858</v>
      </c>
      <c r="AL504" s="52" t="n"/>
      <c r="AM504" s="52" t="n"/>
      <c r="AN504" s="39" t="n"/>
      <c r="AO504"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505">
      <c r="A505" s="5" t="inlineStr">
        <is>
          <t>1000105</t>
        </is>
      </c>
      <c r="B505" s="5" t="inlineStr">
        <is>
          <t>METOCLOPRAMIDA 10MG/2ML AMPOLLA</t>
        </is>
      </c>
      <c r="C505" s="5" t="inlineStr">
        <is>
          <t>21135</t>
        </is>
      </c>
      <c r="D505" s="5" t="inlineStr">
        <is>
          <t>033</t>
        </is>
      </c>
      <c r="E505" s="5" t="inlineStr">
        <is>
          <t>ZMED</t>
        </is>
      </c>
      <c r="F505" s="5" t="inlineStr">
        <is>
          <t>1060</t>
        </is>
      </c>
      <c r="G505" s="5" t="inlineStr">
        <is>
          <t>6021</t>
        </is>
      </c>
      <c r="H505" s="5" t="inlineStr">
        <is>
          <t>C/U</t>
        </is>
      </c>
      <c r="I505" s="6" t="n">
        <v>200</v>
      </c>
      <c r="J505" s="6" t="n">
        <v>0</v>
      </c>
      <c r="K505" s="5" t="inlineStr">
        <is>
          <t>ARS</t>
        </is>
      </c>
      <c r="L505" s="48" t="n">
        <v>0</v>
      </c>
      <c r="M505" s="48" t="n">
        <v>52024.52</v>
      </c>
      <c r="O505" s="11">
        <f>M505/SUM($M$2:$M$2023)</f>
        <v/>
      </c>
      <c r="P505" s="49">
        <f>IFERROR(M505/I505,0)</f>
        <v/>
      </c>
      <c r="Q505" s="50" t="n"/>
      <c r="R505" s="8">
        <f>I505-Q505</f>
        <v/>
      </c>
      <c r="S505" s="49">
        <f>$AK505*R505</f>
        <v/>
      </c>
      <c r="U505" s="39" t="inlineStr">
        <is>
          <t>Stock SAP</t>
        </is>
      </c>
      <c r="V505" s="39" t="inlineStr">
        <is>
          <t>Medicamentos</t>
        </is>
      </c>
      <c r="W505" s="39" t="inlineStr">
        <is>
          <t>Dentro del alcance</t>
        </is>
      </c>
      <c r="X505" s="42" t="inlineStr">
        <is>
          <t>Media</t>
        </is>
      </c>
      <c r="Y505" s="39" t="inlineStr">
        <is>
          <t>Homologado – confianza Media – pendiente de validación</t>
        </is>
      </c>
      <c r="Z505" s="38" t="inlineStr">
        <is>
          <t>Dar de baja en SAP</t>
        </is>
      </c>
      <c r="AA505" s="39" t="inlineStr">
        <is>
          <t>160</t>
        </is>
      </c>
      <c r="AB505" s="39" t="inlineStr">
        <is>
          <t>METOCLOPRAMIDA AMP</t>
        </is>
      </c>
      <c r="AC505" s="39" t="inlineStr">
        <is>
          <t>Cruce por nomenclatura SAP</t>
        </is>
      </c>
      <c r="AD505" s="39" t="inlineStr">
        <is>
          <t>No</t>
        </is>
      </c>
      <c r="AE505" s="39" t="n"/>
      <c r="AF505" s="39" t="inlineStr">
        <is>
          <t>Sí</t>
        </is>
      </c>
      <c r="AG505" s="39" t="n"/>
      <c r="AH505" s="51" t="n"/>
      <c r="AI505" s="51" t="n"/>
      <c r="AJ505" s="51" t="n"/>
      <c r="AK505" s="52" t="n">
        <v>260.1225857142858</v>
      </c>
      <c r="AL505" s="52" t="n"/>
      <c r="AM505" s="52" t="n"/>
      <c r="AN505" s="39" t="n"/>
      <c r="AO505"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506">
      <c r="A506" s="5" t="inlineStr">
        <is>
          <t>1000105</t>
        </is>
      </c>
      <c r="B506" s="5" t="inlineStr">
        <is>
          <t>METOCLOPRAMIDA 10MG/2ML AMPOLLA</t>
        </is>
      </c>
      <c r="C506" s="5" t="inlineStr">
        <is>
          <t>258-735</t>
        </is>
      </c>
      <c r="D506" s="5" t="inlineStr">
        <is>
          <t>033</t>
        </is>
      </c>
      <c r="E506" s="5" t="inlineStr">
        <is>
          <t>ZMED</t>
        </is>
      </c>
      <c r="F506" s="5" t="inlineStr">
        <is>
          <t>1060</t>
        </is>
      </c>
      <c r="G506" s="5" t="inlineStr">
        <is>
          <t>6021</t>
        </is>
      </c>
      <c r="H506" s="5" t="inlineStr">
        <is>
          <t>C/U</t>
        </is>
      </c>
      <c r="I506" s="6" t="n">
        <v>200</v>
      </c>
      <c r="J506" s="6" t="n">
        <v>0</v>
      </c>
      <c r="K506" s="5" t="inlineStr">
        <is>
          <t>ARS</t>
        </is>
      </c>
      <c r="L506" s="48" t="n">
        <v>0</v>
      </c>
      <c r="M506" s="48" t="n">
        <v>52024.52</v>
      </c>
      <c r="O506" s="11">
        <f>M506/SUM($M$2:$M$2023)</f>
        <v/>
      </c>
      <c r="P506" s="49">
        <f>IFERROR(M506/I506,0)</f>
        <v/>
      </c>
      <c r="Q506" s="50" t="n"/>
      <c r="R506" s="8">
        <f>I506-Q506</f>
        <v/>
      </c>
      <c r="S506" s="49">
        <f>$AK506*R506</f>
        <v/>
      </c>
      <c r="U506" s="39" t="inlineStr">
        <is>
          <t>Stock SAP</t>
        </is>
      </c>
      <c r="V506" s="39" t="inlineStr">
        <is>
          <t>Medicamentos</t>
        </is>
      </c>
      <c r="W506" s="39" t="inlineStr">
        <is>
          <t>Dentro del alcance</t>
        </is>
      </c>
      <c r="X506" s="42" t="inlineStr">
        <is>
          <t>Media</t>
        </is>
      </c>
      <c r="Y506" s="39" t="inlineStr">
        <is>
          <t>Homologado – confianza Media – pendiente de validación</t>
        </is>
      </c>
      <c r="Z506" s="38" t="inlineStr">
        <is>
          <t>Dar de baja en SAP</t>
        </is>
      </c>
      <c r="AA506" s="39" t="inlineStr">
        <is>
          <t>160</t>
        </is>
      </c>
      <c r="AB506" s="39" t="inlineStr">
        <is>
          <t>METOCLOPRAMIDA AMP</t>
        </is>
      </c>
      <c r="AC506" s="39" t="inlineStr">
        <is>
          <t>Cruce por nomenclatura SAP</t>
        </is>
      </c>
      <c r="AD506" s="39" t="inlineStr">
        <is>
          <t>No</t>
        </is>
      </c>
      <c r="AE506" s="39" t="n"/>
      <c r="AF506" s="39" t="inlineStr">
        <is>
          <t>Sí</t>
        </is>
      </c>
      <c r="AG506" s="39" t="n"/>
      <c r="AH506" s="51" t="n"/>
      <c r="AI506" s="51" t="n"/>
      <c r="AJ506" s="51" t="n"/>
      <c r="AK506" s="52" t="n">
        <v>260.1225857142858</v>
      </c>
      <c r="AL506" s="52" t="n"/>
      <c r="AM506" s="52" t="n"/>
      <c r="AN506" s="39" t="n"/>
      <c r="AO506"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507">
      <c r="A507" s="5" t="inlineStr">
        <is>
          <t>1000105</t>
        </is>
      </c>
      <c r="B507" s="5" t="inlineStr">
        <is>
          <t>METOCLOPRAMIDA 10MG/2ML AMPOLLA</t>
        </is>
      </c>
      <c r="C507" s="5" t="inlineStr">
        <is>
          <t>286-300</t>
        </is>
      </c>
      <c r="D507" s="5" t="inlineStr">
        <is>
          <t>033</t>
        </is>
      </c>
      <c r="E507" s="5" t="inlineStr">
        <is>
          <t>ZMED</t>
        </is>
      </c>
      <c r="F507" s="5" t="inlineStr">
        <is>
          <t>1060</t>
        </is>
      </c>
      <c r="G507" s="5" t="inlineStr">
        <is>
          <t>6021</t>
        </is>
      </c>
      <c r="H507" s="5" t="inlineStr">
        <is>
          <t>C/U</t>
        </is>
      </c>
      <c r="I507" s="6" t="n">
        <v>200</v>
      </c>
      <c r="J507" s="6" t="n">
        <v>0</v>
      </c>
      <c r="K507" s="5" t="inlineStr">
        <is>
          <t>ARS</t>
        </is>
      </c>
      <c r="L507" s="48" t="n">
        <v>0</v>
      </c>
      <c r="M507" s="48" t="n">
        <v>52024.52</v>
      </c>
      <c r="O507" s="11">
        <f>M507/SUM($M$2:$M$2023)</f>
        <v/>
      </c>
      <c r="P507" s="49">
        <f>IFERROR(M507/I507,0)</f>
        <v/>
      </c>
      <c r="Q507" s="50" t="n"/>
      <c r="R507" s="8">
        <f>I507-Q507</f>
        <v/>
      </c>
      <c r="S507" s="49">
        <f>$AK507*R507</f>
        <v/>
      </c>
      <c r="U507" s="39" t="inlineStr">
        <is>
          <t>Stock SAP</t>
        </is>
      </c>
      <c r="V507" s="39" t="inlineStr">
        <is>
          <t>Medicamentos</t>
        </is>
      </c>
      <c r="W507" s="39" t="inlineStr">
        <is>
          <t>Dentro del alcance</t>
        </is>
      </c>
      <c r="X507" s="42" t="inlineStr">
        <is>
          <t>Media</t>
        </is>
      </c>
      <c r="Y507" s="39" t="inlineStr">
        <is>
          <t>Homologado – confianza Media – pendiente de validación</t>
        </is>
      </c>
      <c r="Z507" s="38" t="inlineStr">
        <is>
          <t>Dar de baja en SAP</t>
        </is>
      </c>
      <c r="AA507" s="39" t="inlineStr">
        <is>
          <t>160</t>
        </is>
      </c>
      <c r="AB507" s="39" t="inlineStr">
        <is>
          <t>METOCLOPRAMIDA AMP</t>
        </is>
      </c>
      <c r="AC507" s="39" t="inlineStr">
        <is>
          <t>Cruce por nomenclatura SAP</t>
        </is>
      </c>
      <c r="AD507" s="39" t="inlineStr">
        <is>
          <t>No</t>
        </is>
      </c>
      <c r="AE507" s="39" t="n"/>
      <c r="AF507" s="39" t="inlineStr">
        <is>
          <t>Sí</t>
        </is>
      </c>
      <c r="AG507" s="39" t="n"/>
      <c r="AH507" s="51" t="n"/>
      <c r="AI507" s="51" t="n"/>
      <c r="AJ507" s="51" t="n"/>
      <c r="AK507" s="52" t="n">
        <v>260.1225857142858</v>
      </c>
      <c r="AL507" s="52" t="n"/>
      <c r="AM507" s="52" t="n"/>
      <c r="AN507" s="39" t="n"/>
      <c r="AO507"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508">
      <c r="A508" s="5" t="inlineStr">
        <is>
          <t>1000105</t>
        </is>
      </c>
      <c r="B508" s="5" t="inlineStr">
        <is>
          <t>METOCLOPRAMIDA 10MG/2ML AMPOLLA</t>
        </is>
      </c>
      <c r="C508" s="5" t="inlineStr">
        <is>
          <t>286300</t>
        </is>
      </c>
      <c r="D508" s="5" t="inlineStr">
        <is>
          <t>033</t>
        </is>
      </c>
      <c r="E508" s="5" t="inlineStr">
        <is>
          <t>ZMED</t>
        </is>
      </c>
      <c r="F508" s="5" t="inlineStr">
        <is>
          <t>1060</t>
        </is>
      </c>
      <c r="G508" s="5" t="inlineStr">
        <is>
          <t>6021</t>
        </is>
      </c>
      <c r="H508" s="5" t="inlineStr">
        <is>
          <t>C/U</t>
        </is>
      </c>
      <c r="I508" s="6" t="n">
        <v>200</v>
      </c>
      <c r="J508" s="6" t="n">
        <v>0</v>
      </c>
      <c r="K508" s="5" t="inlineStr">
        <is>
          <t>ARS</t>
        </is>
      </c>
      <c r="L508" s="48" t="n">
        <v>0</v>
      </c>
      <c r="M508" s="48" t="n">
        <v>52024.52</v>
      </c>
      <c r="O508" s="11">
        <f>M508/SUM($M$2:$M$2023)</f>
        <v/>
      </c>
      <c r="P508" s="49">
        <f>IFERROR(M508/I508,0)</f>
        <v/>
      </c>
      <c r="Q508" s="50" t="n"/>
      <c r="R508" s="8">
        <f>I508-Q508</f>
        <v/>
      </c>
      <c r="S508" s="49">
        <f>$AK508*R508</f>
        <v/>
      </c>
      <c r="U508" s="39" t="inlineStr">
        <is>
          <t>Stock SAP</t>
        </is>
      </c>
      <c r="V508" s="39" t="inlineStr">
        <is>
          <t>Medicamentos</t>
        </is>
      </c>
      <c r="W508" s="39" t="inlineStr">
        <is>
          <t>Dentro del alcance</t>
        </is>
      </c>
      <c r="X508" s="42" t="inlineStr">
        <is>
          <t>Media</t>
        </is>
      </c>
      <c r="Y508" s="39" t="inlineStr">
        <is>
          <t>Homologado – confianza Media – pendiente de validación</t>
        </is>
      </c>
      <c r="Z508" s="38" t="inlineStr">
        <is>
          <t>Dar de baja en SAP</t>
        </is>
      </c>
      <c r="AA508" s="39" t="inlineStr">
        <is>
          <t>160</t>
        </is>
      </c>
      <c r="AB508" s="39" t="inlineStr">
        <is>
          <t>METOCLOPRAMIDA AMP</t>
        </is>
      </c>
      <c r="AC508" s="39" t="inlineStr">
        <is>
          <t>Cruce por nomenclatura SAP</t>
        </is>
      </c>
      <c r="AD508" s="39" t="inlineStr">
        <is>
          <t>No</t>
        </is>
      </c>
      <c r="AE508" s="39" t="n"/>
      <c r="AF508" s="39" t="inlineStr">
        <is>
          <t>Sí</t>
        </is>
      </c>
      <c r="AG508" s="39" t="n"/>
      <c r="AH508" s="51" t="n"/>
      <c r="AI508" s="51" t="n"/>
      <c r="AJ508" s="51" t="n"/>
      <c r="AK508" s="52" t="n">
        <v>260.1225857142858</v>
      </c>
      <c r="AL508" s="52" t="n"/>
      <c r="AM508" s="52" t="n"/>
      <c r="AN508" s="39" t="n"/>
      <c r="AO508"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509">
      <c r="A509" s="5" t="inlineStr">
        <is>
          <t>1000105</t>
        </is>
      </c>
      <c r="B509" s="5" t="inlineStr">
        <is>
          <t>METOCLOPRAMIDA 10MG/2ML AMPOLLA</t>
        </is>
      </c>
      <c r="C509" s="5" t="inlineStr">
        <is>
          <t>7694/7791</t>
        </is>
      </c>
      <c r="D509" s="5" t="inlineStr">
        <is>
          <t>033</t>
        </is>
      </c>
      <c r="E509" s="5" t="inlineStr">
        <is>
          <t>ZMED</t>
        </is>
      </c>
      <c r="F509" s="5" t="inlineStr">
        <is>
          <t>1060</t>
        </is>
      </c>
      <c r="G509" s="5" t="inlineStr">
        <is>
          <t>6021</t>
        </is>
      </c>
      <c r="H509" s="5" t="inlineStr">
        <is>
          <t>C/U</t>
        </is>
      </c>
      <c r="I509" s="6" t="n">
        <v>200</v>
      </c>
      <c r="J509" s="6" t="n">
        <v>0</v>
      </c>
      <c r="K509" s="5" t="inlineStr">
        <is>
          <t>ARS</t>
        </is>
      </c>
      <c r="L509" s="48" t="n">
        <v>0</v>
      </c>
      <c r="M509" s="48" t="n">
        <v>52024.52</v>
      </c>
      <c r="O509" s="11">
        <f>M509/SUM($M$2:$M$2023)</f>
        <v/>
      </c>
      <c r="P509" s="49">
        <f>IFERROR(M509/I509,0)</f>
        <v/>
      </c>
      <c r="Q509" s="50" t="n"/>
      <c r="R509" s="8">
        <f>I509-Q509</f>
        <v/>
      </c>
      <c r="S509" s="49">
        <f>$AK509*R509</f>
        <v/>
      </c>
      <c r="U509" s="39" t="inlineStr">
        <is>
          <t>Stock SAP</t>
        </is>
      </c>
      <c r="V509" s="39" t="inlineStr">
        <is>
          <t>Medicamentos</t>
        </is>
      </c>
      <c r="W509" s="39" t="inlineStr">
        <is>
          <t>Dentro del alcance</t>
        </is>
      </c>
      <c r="X509" s="42" t="inlineStr">
        <is>
          <t>Media</t>
        </is>
      </c>
      <c r="Y509" s="39" t="inlineStr">
        <is>
          <t>Homologado – confianza Media – pendiente de validación</t>
        </is>
      </c>
      <c r="Z509" s="38" t="inlineStr">
        <is>
          <t>Dar de baja en SAP</t>
        </is>
      </c>
      <c r="AA509" s="39" t="inlineStr">
        <is>
          <t>160</t>
        </is>
      </c>
      <c r="AB509" s="39" t="inlineStr">
        <is>
          <t>METOCLOPRAMIDA AMP</t>
        </is>
      </c>
      <c r="AC509" s="39" t="inlineStr">
        <is>
          <t>Cruce por nomenclatura SAP</t>
        </is>
      </c>
      <c r="AD509" s="39" t="inlineStr">
        <is>
          <t>No</t>
        </is>
      </c>
      <c r="AE509" s="39" t="n"/>
      <c r="AF509" s="39" t="inlineStr">
        <is>
          <t>Sí</t>
        </is>
      </c>
      <c r="AG509" s="39" t="n"/>
      <c r="AH509" s="51" t="n"/>
      <c r="AI509" s="51" t="n"/>
      <c r="AJ509" s="51" t="n"/>
      <c r="AK509" s="52" t="n">
        <v>260.1225857142858</v>
      </c>
      <c r="AL509" s="52" t="n"/>
      <c r="AM509" s="52" t="n"/>
      <c r="AN509" s="39" t="n"/>
      <c r="AO509"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510">
      <c r="A510" s="5" t="inlineStr">
        <is>
          <t>1000105</t>
        </is>
      </c>
      <c r="B510" s="5" t="inlineStr">
        <is>
          <t>METOCLOPRAMIDA 10MG/2ML AMPOLLA</t>
        </is>
      </c>
      <c r="C510" s="5" t="inlineStr">
        <is>
          <t>A2004</t>
        </is>
      </c>
      <c r="D510" s="5" t="inlineStr">
        <is>
          <t>033</t>
        </is>
      </c>
      <c r="E510" s="5" t="inlineStr">
        <is>
          <t>ZMED</t>
        </is>
      </c>
      <c r="F510" s="5" t="inlineStr">
        <is>
          <t>1060</t>
        </is>
      </c>
      <c r="G510" s="5" t="inlineStr">
        <is>
          <t>6021</t>
        </is>
      </c>
      <c r="H510" s="5" t="inlineStr">
        <is>
          <t>C/U</t>
        </is>
      </c>
      <c r="I510" s="6" t="n">
        <v>200</v>
      </c>
      <c r="J510" s="6" t="n">
        <v>0</v>
      </c>
      <c r="K510" s="5" t="inlineStr">
        <is>
          <t>ARS</t>
        </is>
      </c>
      <c r="L510" s="48" t="n">
        <v>0</v>
      </c>
      <c r="M510" s="48" t="n">
        <v>52024.52</v>
      </c>
      <c r="O510" s="11">
        <f>M510/SUM($M$2:$M$2023)</f>
        <v/>
      </c>
      <c r="P510" s="49">
        <f>IFERROR(M510/I510,0)</f>
        <v/>
      </c>
      <c r="Q510" s="50" t="n"/>
      <c r="R510" s="8">
        <f>I510-Q510</f>
        <v/>
      </c>
      <c r="S510" s="49">
        <f>$AK510*R510</f>
        <v/>
      </c>
      <c r="U510" s="39" t="inlineStr">
        <is>
          <t>Stock SAP</t>
        </is>
      </c>
      <c r="V510" s="39" t="inlineStr">
        <is>
          <t>Medicamentos</t>
        </is>
      </c>
      <c r="W510" s="39" t="inlineStr">
        <is>
          <t>Dentro del alcance</t>
        </is>
      </c>
      <c r="X510" s="42" t="inlineStr">
        <is>
          <t>Media</t>
        </is>
      </c>
      <c r="Y510" s="39" t="inlineStr">
        <is>
          <t>Homologado – confianza Media – pendiente de validación</t>
        </is>
      </c>
      <c r="Z510" s="38" t="inlineStr">
        <is>
          <t>Dar de baja en SAP</t>
        </is>
      </c>
      <c r="AA510" s="39" t="inlineStr">
        <is>
          <t>160</t>
        </is>
      </c>
      <c r="AB510" s="39" t="inlineStr">
        <is>
          <t>METOCLOPRAMIDA AMP</t>
        </is>
      </c>
      <c r="AC510" s="39" t="inlineStr">
        <is>
          <t>Cruce por nomenclatura SAP</t>
        </is>
      </c>
      <c r="AD510" s="39" t="inlineStr">
        <is>
          <t>No</t>
        </is>
      </c>
      <c r="AE510" s="39" t="n"/>
      <c r="AF510" s="39" t="inlineStr">
        <is>
          <t>Sí</t>
        </is>
      </c>
      <c r="AG510" s="39" t="n"/>
      <c r="AH510" s="51" t="n"/>
      <c r="AI510" s="51" t="n"/>
      <c r="AJ510" s="51" t="n"/>
      <c r="AK510" s="52" t="n">
        <v>260.1225857142858</v>
      </c>
      <c r="AL510" s="52" t="n"/>
      <c r="AM510" s="52" t="n"/>
      <c r="AN510" s="39" t="n"/>
      <c r="AO510"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511">
      <c r="A511" s="5" t="inlineStr">
        <is>
          <t>1000105</t>
        </is>
      </c>
      <c r="B511" s="5" t="inlineStr">
        <is>
          <t>METOCLOPRAMIDA 10MG/2ML AMPOLLA</t>
        </is>
      </c>
      <c r="C511" s="5" t="inlineStr">
        <is>
          <t>ZDFG</t>
        </is>
      </c>
      <c r="D511" s="5" t="inlineStr">
        <is>
          <t>033</t>
        </is>
      </c>
      <c r="E511" s="5" t="inlineStr">
        <is>
          <t>ZMED</t>
        </is>
      </c>
      <c r="F511" s="5" t="inlineStr">
        <is>
          <t>1060</t>
        </is>
      </c>
      <c r="G511" s="5" t="inlineStr">
        <is>
          <t>6021</t>
        </is>
      </c>
      <c r="H511" s="5" t="inlineStr">
        <is>
          <t>C/U</t>
        </is>
      </c>
      <c r="I511" s="6" t="n">
        <v>200</v>
      </c>
      <c r="J511" s="6" t="n">
        <v>0</v>
      </c>
      <c r="K511" s="5" t="inlineStr">
        <is>
          <t>ARS</t>
        </is>
      </c>
      <c r="L511" s="48" t="n">
        <v>0</v>
      </c>
      <c r="M511" s="48" t="n">
        <v>52024.52</v>
      </c>
      <c r="O511" s="11">
        <f>M511/SUM($M$2:$M$2023)</f>
        <v/>
      </c>
      <c r="P511" s="49">
        <f>IFERROR(M511/I511,0)</f>
        <v/>
      </c>
      <c r="Q511" s="50" t="n"/>
      <c r="R511" s="8">
        <f>I511-Q511</f>
        <v/>
      </c>
      <c r="S511" s="49">
        <f>$AK511*R511</f>
        <v/>
      </c>
      <c r="U511" s="39" t="inlineStr">
        <is>
          <t>Stock SAP</t>
        </is>
      </c>
      <c r="V511" s="39" t="inlineStr">
        <is>
          <t>Medicamentos</t>
        </is>
      </c>
      <c r="W511" s="39" t="inlineStr">
        <is>
          <t>Dentro del alcance</t>
        </is>
      </c>
      <c r="X511" s="42" t="inlineStr">
        <is>
          <t>Media</t>
        </is>
      </c>
      <c r="Y511" s="39" t="inlineStr">
        <is>
          <t>Homologado – confianza Media – pendiente de validación</t>
        </is>
      </c>
      <c r="Z511" s="38" t="inlineStr">
        <is>
          <t>Dar de baja en SAP</t>
        </is>
      </c>
      <c r="AA511" s="39" t="inlineStr">
        <is>
          <t>160</t>
        </is>
      </c>
      <c r="AB511" s="39" t="inlineStr">
        <is>
          <t>METOCLOPRAMIDA AMP</t>
        </is>
      </c>
      <c r="AC511" s="39" t="inlineStr">
        <is>
          <t>Cruce por nomenclatura SAP</t>
        </is>
      </c>
      <c r="AD511" s="39" t="inlineStr">
        <is>
          <t>No</t>
        </is>
      </c>
      <c r="AE511" s="39" t="n"/>
      <c r="AF511" s="39" t="inlineStr">
        <is>
          <t>Sí</t>
        </is>
      </c>
      <c r="AG511" s="39" t="n"/>
      <c r="AH511" s="51" t="n"/>
      <c r="AI511" s="51" t="n"/>
      <c r="AJ511" s="51" t="n"/>
      <c r="AK511" s="52" t="n">
        <v>260.1225857142858</v>
      </c>
      <c r="AL511" s="52" t="n"/>
      <c r="AM511" s="52" t="n"/>
      <c r="AN511" s="39" t="n"/>
      <c r="AO511"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512">
      <c r="A512" s="5" t="inlineStr">
        <is>
          <t>1000124</t>
        </is>
      </c>
      <c r="B512" s="5" t="inlineStr">
        <is>
          <t>IBUPROFENO COMP 600MG</t>
        </is>
      </c>
      <c r="C512" s="5" t="inlineStr">
        <is>
          <t>3453Q</t>
        </is>
      </c>
      <c r="D512" s="5" t="inlineStr">
        <is>
          <t>033</t>
        </is>
      </c>
      <c r="E512" s="5" t="inlineStr">
        <is>
          <t>ZMED</t>
        </is>
      </c>
      <c r="F512" s="5" t="inlineStr">
        <is>
          <t>1060</t>
        </is>
      </c>
      <c r="G512" s="5" t="inlineStr">
        <is>
          <t>6021</t>
        </is>
      </c>
      <c r="H512" s="5" t="inlineStr">
        <is>
          <t>C/U</t>
        </is>
      </c>
      <c r="I512" s="6" t="n">
        <v>200</v>
      </c>
      <c r="J512" s="6" t="n">
        <v>0</v>
      </c>
      <c r="K512" s="5" t="inlineStr">
        <is>
          <t>ARS</t>
        </is>
      </c>
      <c r="L512" s="48" t="n">
        <v>0</v>
      </c>
      <c r="M512" s="48" t="n">
        <v>29644.4</v>
      </c>
      <c r="O512" s="11">
        <f>M512/SUM($M$2:$M$2023)</f>
        <v/>
      </c>
      <c r="P512" s="49">
        <f>IFERROR(M512/I512,0)</f>
        <v/>
      </c>
      <c r="Q512" s="50" t="n"/>
      <c r="R512" s="8">
        <f>I512-Q512</f>
        <v/>
      </c>
      <c r="S512" s="49">
        <f>$AK512*R512</f>
        <v/>
      </c>
      <c r="U512" s="39" t="inlineStr">
        <is>
          <t>Stock SAP</t>
        </is>
      </c>
      <c r="V512" s="39" t="inlineStr">
        <is>
          <t>Medicamentos</t>
        </is>
      </c>
      <c r="W512" s="39" t="inlineStr">
        <is>
          <t>Dentro del alcance</t>
        </is>
      </c>
      <c r="X512" s="42" t="inlineStr">
        <is>
          <t>Media</t>
        </is>
      </c>
      <c r="Y512" s="39" t="inlineStr">
        <is>
          <t>Homologado – confianza Media – pendiente de validación</t>
        </is>
      </c>
      <c r="Z512" s="38" t="inlineStr">
        <is>
          <t>Dar de baja en SAP</t>
        </is>
      </c>
      <c r="AA512" s="39" t="inlineStr">
        <is>
          <t>396</t>
        </is>
      </c>
      <c r="AB512" s="39" t="inlineStr">
        <is>
          <t>IBUPROFENO 600MG COMP RECUBIERTOS</t>
        </is>
      </c>
      <c r="AC512" s="39" t="inlineStr">
        <is>
          <t>Homologación por código Avain (master M01-005)</t>
        </is>
      </c>
      <c r="AD512" s="39" t="inlineStr">
        <is>
          <t>No</t>
        </is>
      </c>
      <c r="AE512" s="39" t="n"/>
      <c r="AF512" s="39" t="inlineStr">
        <is>
          <t>Sí</t>
        </is>
      </c>
      <c r="AG512" s="39" t="inlineStr">
        <is>
          <t>M01-005</t>
        </is>
      </c>
      <c r="AH512" s="51" t="n"/>
      <c r="AI512" s="51" t="n"/>
      <c r="AJ512" s="51" t="n"/>
      <c r="AK512" s="52" t="n">
        <v>148.2219789522919</v>
      </c>
      <c r="AL512" s="52" t="n"/>
      <c r="AM512" s="52" t="n"/>
      <c r="AN512" s="39" t="n"/>
      <c r="AO512"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513">
      <c r="A513" s="5" t="inlineStr">
        <is>
          <t>1000128</t>
        </is>
      </c>
      <c r="B513" s="5" t="inlineStr">
        <is>
          <t>TRAMADOL GOTAS</t>
        </is>
      </c>
      <c r="C513" s="5" t="inlineStr">
        <is>
          <t>Q3Q3</t>
        </is>
      </c>
      <c r="D513" s="5" t="inlineStr">
        <is>
          <t>033</t>
        </is>
      </c>
      <c r="E513" s="5" t="inlineStr">
        <is>
          <t>ZMED</t>
        </is>
      </c>
      <c r="F513" s="5" t="inlineStr">
        <is>
          <t>1060</t>
        </is>
      </c>
      <c r="G513" s="5" t="inlineStr">
        <is>
          <t>6021</t>
        </is>
      </c>
      <c r="H513" s="5" t="inlineStr">
        <is>
          <t>C/U</t>
        </is>
      </c>
      <c r="I513" s="6" t="n">
        <v>200</v>
      </c>
      <c r="J513" s="6" t="n">
        <v>0</v>
      </c>
      <c r="K513" s="5" t="inlineStr">
        <is>
          <t>ARS</t>
        </is>
      </c>
      <c r="L513" s="48" t="n">
        <v>0</v>
      </c>
      <c r="M513" s="48" t="n">
        <v>226482.73</v>
      </c>
      <c r="O513" s="11">
        <f>M513/SUM($M$2:$M$2023)</f>
        <v/>
      </c>
      <c r="P513" s="49">
        <f>IFERROR(M513/I513,0)</f>
        <v/>
      </c>
      <c r="Q513" s="50" t="n"/>
      <c r="R513" s="8">
        <f>I513-Q513</f>
        <v/>
      </c>
      <c r="S513" s="49">
        <f>$AK513*R513</f>
        <v/>
      </c>
      <c r="U513" s="39" t="inlineStr">
        <is>
          <t>Stock SAP</t>
        </is>
      </c>
      <c r="V513" s="39" t="inlineStr">
        <is>
          <t>Medicamentos</t>
        </is>
      </c>
      <c r="W513" s="39" t="inlineStr">
        <is>
          <t>Dentro del alcance</t>
        </is>
      </c>
      <c r="X513" s="39" t="n"/>
      <c r="Y513" s="39" t="inlineStr">
        <is>
          <t>Sin recuento físico en el inventario de Avain</t>
        </is>
      </c>
      <c r="Z513" s="40" t="inlineStr">
        <is>
          <t>Sin recuento físico</t>
        </is>
      </c>
      <c r="AA513" s="39" t="n"/>
      <c r="AB513" s="39" t="n"/>
      <c r="AC513" s="39" t="n"/>
      <c r="AD513" s="39" t="n"/>
      <c r="AE513" s="39" t="n"/>
      <c r="AF513" s="39" t="n"/>
      <c r="AG513" s="39" t="n"/>
      <c r="AH513" s="51" t="n">
        <v>200</v>
      </c>
      <c r="AI513" s="51">
        <f>Q513</f>
        <v/>
      </c>
      <c r="AJ513" s="51">
        <f>$AH513-$AI513</f>
        <v/>
      </c>
      <c r="AK513" s="52" t="n">
        <v>1132.41365</v>
      </c>
      <c r="AL513" s="52">
        <f>$AJ513*$AK513</f>
        <v/>
      </c>
      <c r="AM513" s="52">
        <f>$AI513*$AK513</f>
        <v/>
      </c>
      <c r="AN513" s="39" t="n"/>
      <c r="AO513" s="39" t="inlineStr">
        <is>
          <t>El material ocupa 2 filas en la hoja 1060 NQN (lote/almacén). La cantidad SAP y la física de esta vista son el total del material.</t>
        </is>
      </c>
    </row>
    <row r="514">
      <c r="A514" s="5" t="inlineStr">
        <is>
          <t>1000144</t>
        </is>
      </c>
      <c r="B514" s="5" t="inlineStr">
        <is>
          <t>LORATADINA 10 MG COMP</t>
        </is>
      </c>
      <c r="C514" s="5" t="inlineStr">
        <is>
          <t>006</t>
        </is>
      </c>
      <c r="D514" s="5" t="inlineStr">
        <is>
          <t>033</t>
        </is>
      </c>
      <c r="E514" s="5" t="inlineStr">
        <is>
          <t>ZMED</t>
        </is>
      </c>
      <c r="F514" s="5" t="inlineStr">
        <is>
          <t>1060</t>
        </is>
      </c>
      <c r="G514" s="5" t="inlineStr">
        <is>
          <t>6021</t>
        </is>
      </c>
      <c r="H514" s="5" t="inlineStr">
        <is>
          <t>C/U</t>
        </is>
      </c>
      <c r="I514" s="6" t="n">
        <v>200</v>
      </c>
      <c r="J514" s="6" t="n">
        <v>0</v>
      </c>
      <c r="K514" s="5" t="inlineStr">
        <is>
          <t>ARS</t>
        </is>
      </c>
      <c r="L514" s="48" t="n">
        <v>0</v>
      </c>
      <c r="M514" s="48" t="n">
        <v>8887.48</v>
      </c>
      <c r="O514" s="11">
        <f>M514/SUM($M$2:$M$2023)</f>
        <v/>
      </c>
      <c r="P514" s="49">
        <f>IFERROR(M514/I514,0)</f>
        <v/>
      </c>
      <c r="Q514" s="50" t="n"/>
      <c r="R514" s="8">
        <f>I514-Q514</f>
        <v/>
      </c>
      <c r="S514" s="49">
        <f>$AK514*R514</f>
        <v/>
      </c>
      <c r="U514" s="39" t="inlineStr">
        <is>
          <t>Stock SAP</t>
        </is>
      </c>
      <c r="V514" s="39" t="inlineStr">
        <is>
          <t>Medicamentos</t>
        </is>
      </c>
      <c r="W514" s="39" t="inlineStr">
        <is>
          <t>Dentro del alcance</t>
        </is>
      </c>
      <c r="X514" s="37" t="inlineStr">
        <is>
          <t>Alta</t>
        </is>
      </c>
      <c r="Y514" s="39" t="inlineStr">
        <is>
          <t>Homologado – confianza Alta</t>
        </is>
      </c>
      <c r="Z514" s="38" t="inlineStr">
        <is>
          <t>Dar de baja en SAP</t>
        </is>
      </c>
      <c r="AA514" s="39" t="inlineStr">
        <is>
          <t>153</t>
        </is>
      </c>
      <c r="AB514" s="39" t="inlineStr">
        <is>
          <t>LORATADINA COMP</t>
        </is>
      </c>
      <c r="AC514" s="39" t="inlineStr">
        <is>
          <t>Cruce por nomenclatura SAP</t>
        </is>
      </c>
      <c r="AD514" s="39" t="inlineStr">
        <is>
          <t>No</t>
        </is>
      </c>
      <c r="AE514" s="39" t="n"/>
      <c r="AF514" s="39" t="inlineStr">
        <is>
          <t>Sí</t>
        </is>
      </c>
      <c r="AG514" s="39" t="n"/>
      <c r="AH514" s="51" t="n"/>
      <c r="AI514" s="51" t="n"/>
      <c r="AJ514" s="51" t="n"/>
      <c r="AK514" s="52" t="n">
        <v>44.43740480831708</v>
      </c>
      <c r="AL514" s="52" t="n"/>
      <c r="AM514" s="52" t="n"/>
      <c r="AN514" s="41" t="inlineStr">
        <is>
          <t>Valorización a validar: relación de cantidades 51 a 1 entre SAP y el recuento físico. Sugiere distinta unidad de medida (SAP por caja o envase y el recuento por unidad). La diferencia económica de esta fila no debe tomarse como definitiva.</t>
        </is>
      </c>
      <c r="AO514" s="39" t="inlineStr">
        <is>
          <t>La cantidad física del material se imputó en la fila 49 (primera fila del material). Cruce por nomenclatura: una nomenclatura no informa dosis; similitud 0.87. El material ocupa 20 filas en la hoja 1060 NQN (lote/almacén). La cantidad SAP y la física de esta vista son el total del material.</t>
        </is>
      </c>
    </row>
    <row r="515">
      <c r="A515" s="5" t="inlineStr">
        <is>
          <t>1000144</t>
        </is>
      </c>
      <c r="B515" s="5" t="inlineStr">
        <is>
          <t>LORATADINA 10 MG COMP</t>
        </is>
      </c>
      <c r="C515" s="5" t="inlineStr">
        <is>
          <t>071099</t>
        </is>
      </c>
      <c r="D515" s="5" t="inlineStr">
        <is>
          <t>033</t>
        </is>
      </c>
      <c r="E515" s="5" t="inlineStr">
        <is>
          <t>ZMED</t>
        </is>
      </c>
      <c r="F515" s="5" t="inlineStr">
        <is>
          <t>1060</t>
        </is>
      </c>
      <c r="G515" s="5" t="inlineStr">
        <is>
          <t>6021</t>
        </is>
      </c>
      <c r="H515" s="5" t="inlineStr">
        <is>
          <t>C/U</t>
        </is>
      </c>
      <c r="I515" s="6" t="n">
        <v>200</v>
      </c>
      <c r="J515" s="6" t="n">
        <v>0</v>
      </c>
      <c r="K515" s="5" t="inlineStr">
        <is>
          <t>ARS</t>
        </is>
      </c>
      <c r="L515" s="48" t="n">
        <v>0</v>
      </c>
      <c r="M515" s="48" t="n">
        <v>8887.48</v>
      </c>
      <c r="O515" s="11">
        <f>M515/SUM($M$2:$M$2023)</f>
        <v/>
      </c>
      <c r="P515" s="49">
        <f>IFERROR(M515/I515,0)</f>
        <v/>
      </c>
      <c r="Q515" s="50" t="n"/>
      <c r="R515" s="8">
        <f>I515-Q515</f>
        <v/>
      </c>
      <c r="S515" s="49">
        <f>$AK515*R515</f>
        <v/>
      </c>
      <c r="U515" s="39" t="inlineStr">
        <is>
          <t>Stock SAP</t>
        </is>
      </c>
      <c r="V515" s="39" t="inlineStr">
        <is>
          <t>Medicamentos</t>
        </is>
      </c>
      <c r="W515" s="39" t="inlineStr">
        <is>
          <t>Dentro del alcance</t>
        </is>
      </c>
      <c r="X515" s="37" t="inlineStr">
        <is>
          <t>Alta</t>
        </is>
      </c>
      <c r="Y515" s="39" t="inlineStr">
        <is>
          <t>Homologado – confianza Alta</t>
        </is>
      </c>
      <c r="Z515" s="38" t="inlineStr">
        <is>
          <t>Dar de baja en SAP</t>
        </is>
      </c>
      <c r="AA515" s="39" t="inlineStr">
        <is>
          <t>153</t>
        </is>
      </c>
      <c r="AB515" s="39" t="inlineStr">
        <is>
          <t>LORATADINA COMP</t>
        </is>
      </c>
      <c r="AC515" s="39" t="inlineStr">
        <is>
          <t>Cruce por nomenclatura SAP</t>
        </is>
      </c>
      <c r="AD515" s="39" t="inlineStr">
        <is>
          <t>No</t>
        </is>
      </c>
      <c r="AE515" s="39" t="n"/>
      <c r="AF515" s="39" t="inlineStr">
        <is>
          <t>Sí</t>
        </is>
      </c>
      <c r="AG515" s="39" t="n"/>
      <c r="AH515" s="51" t="n"/>
      <c r="AI515" s="51" t="n"/>
      <c r="AJ515" s="51" t="n"/>
      <c r="AK515" s="52" t="n">
        <v>44.43740480831708</v>
      </c>
      <c r="AL515" s="52" t="n"/>
      <c r="AM515" s="52" t="n"/>
      <c r="AN515" s="41" t="inlineStr">
        <is>
          <t>Valorización a validar: relación de cantidades 51 a 1 entre SAP y el recuento físico. Sugiere distinta unidad de medida (SAP por caja o envase y el recuento por unidad). La diferencia económica de esta fila no debe tomarse como definitiva.</t>
        </is>
      </c>
      <c r="AO515" s="39" t="inlineStr">
        <is>
          <t>La cantidad física del material se imputó en la fila 49 (primera fila del material). Cruce por nomenclatura: una nomenclatura no informa dosis; similitud 0.87. El material ocupa 20 filas en la hoja 1060 NQN (lote/almacén). La cantidad SAP y la física de esta vista son el total del material.</t>
        </is>
      </c>
    </row>
    <row r="516">
      <c r="A516" s="5" t="inlineStr">
        <is>
          <t>1000164</t>
        </is>
      </c>
      <c r="B516" s="5" t="inlineStr">
        <is>
          <t>ATENOLOL 100 MG COMPRIMIDO</t>
        </is>
      </c>
      <c r="C516" s="5" t="inlineStr">
        <is>
          <t>111</t>
        </is>
      </c>
      <c r="D516" s="5" t="inlineStr">
        <is>
          <t>033</t>
        </is>
      </c>
      <c r="E516" s="5" t="inlineStr">
        <is>
          <t>ZMED</t>
        </is>
      </c>
      <c r="F516" s="5" t="inlineStr">
        <is>
          <t>1060</t>
        </is>
      </c>
      <c r="G516" s="5" t="inlineStr">
        <is>
          <t>6021</t>
        </is>
      </c>
      <c r="H516" s="5" t="inlineStr">
        <is>
          <t>C/U</t>
        </is>
      </c>
      <c r="I516" s="6" t="n">
        <v>200</v>
      </c>
      <c r="J516" s="6" t="n">
        <v>0</v>
      </c>
      <c r="K516" s="5" t="inlineStr">
        <is>
          <t>ARS</t>
        </is>
      </c>
      <c r="L516" s="48" t="n">
        <v>0</v>
      </c>
      <c r="M516" s="48" t="n">
        <v>50065.2</v>
      </c>
      <c r="O516" s="11">
        <f>M516/SUM($M$2:$M$2023)</f>
        <v/>
      </c>
      <c r="P516" s="49">
        <f>IFERROR(M516/I516,0)</f>
        <v/>
      </c>
      <c r="Q516" s="50" t="n"/>
      <c r="R516" s="8">
        <f>I516-Q516</f>
        <v/>
      </c>
      <c r="S516" s="49">
        <f>$AK516*R516</f>
        <v/>
      </c>
      <c r="U516" s="39" t="inlineStr">
        <is>
          <t>Stock SAP</t>
        </is>
      </c>
      <c r="V516" s="39" t="inlineStr">
        <is>
          <t>Medicamentos</t>
        </is>
      </c>
      <c r="W516" s="39" t="inlineStr">
        <is>
          <t>Dentro del alcance</t>
        </is>
      </c>
      <c r="X516" s="37" t="inlineStr">
        <is>
          <t>Alta</t>
        </is>
      </c>
      <c r="Y516" s="39" t="inlineStr">
        <is>
          <t>Homologado – confianza Alta</t>
        </is>
      </c>
      <c r="Z516" s="38" t="inlineStr">
        <is>
          <t>Dar de baja en SAP</t>
        </is>
      </c>
      <c r="AA516" s="39" t="inlineStr">
        <is>
          <t>399</t>
        </is>
      </c>
      <c r="AB516" s="39" t="inlineStr">
        <is>
          <t>ATENOLOL 100 MG COMPRIMIDOS</t>
        </is>
      </c>
      <c r="AC516" s="39" t="inlineStr">
        <is>
          <t>Cruce por nomenclatura SAP</t>
        </is>
      </c>
      <c r="AD516" s="39" t="inlineStr">
        <is>
          <t>No</t>
        </is>
      </c>
      <c r="AE516" s="39" t="n"/>
      <c r="AF516" s="39" t="inlineStr">
        <is>
          <t>No</t>
        </is>
      </c>
      <c r="AG516" s="39" t="n"/>
      <c r="AH516" s="51" t="n"/>
      <c r="AI516" s="51" t="n"/>
      <c r="AJ516" s="51" t="n"/>
      <c r="AK516" s="52" t="n">
        <v>250.3259807073954</v>
      </c>
      <c r="AL516" s="52" t="n"/>
      <c r="AM516" s="52" t="n"/>
      <c r="AN516" s="41" t="inlineStr">
        <is>
          <t>Valorización a validar: relación de cantidades 67 a 1 entre SAP y el recuento físico. Sugiere distinta unidad de medida (SAP por caja o envase y el recuento por unidad). La diferencia económica de esta fila no debe tomarse como definitiva.</t>
        </is>
      </c>
      <c r="AO516" s="39" t="inlineStr">
        <is>
          <t>La cantidad física del material se imputó en la fila 198 (primera fila del material). Cruce por nomenclatura: dosis coincide; similitud 1.00. El material ocupa 10 filas en la hoja 1060 NQN (lote/almacén). La cantidad SAP y la física de esta vista son el total del material.</t>
        </is>
      </c>
    </row>
    <row r="517">
      <c r="A517" s="5" t="inlineStr">
        <is>
          <t>1000166</t>
        </is>
      </c>
      <c r="B517" s="5" t="inlineStr">
        <is>
          <t>AMINOFILINA 250 MG AMPOLLA</t>
        </is>
      </c>
      <c r="C517" s="5" t="inlineStr">
        <is>
          <t>14229</t>
        </is>
      </c>
      <c r="D517" s="5" t="inlineStr">
        <is>
          <t>033</t>
        </is>
      </c>
      <c r="E517" s="5" t="inlineStr">
        <is>
          <t>ZMED</t>
        </is>
      </c>
      <c r="F517" s="5" t="inlineStr">
        <is>
          <t>1060</t>
        </is>
      </c>
      <c r="G517" s="5" t="inlineStr">
        <is>
          <t>6021</t>
        </is>
      </c>
      <c r="H517" s="5" t="inlineStr">
        <is>
          <t>C/U</t>
        </is>
      </c>
      <c r="I517" s="6" t="n">
        <v>200</v>
      </c>
      <c r="J517" s="6" t="n">
        <v>0</v>
      </c>
      <c r="K517" s="5" t="inlineStr">
        <is>
          <t>ARS</t>
        </is>
      </c>
      <c r="L517" s="48" t="n">
        <v>0</v>
      </c>
      <c r="M517" s="48" t="n">
        <v>70746.21000000001</v>
      </c>
      <c r="O517" s="11">
        <f>M517/SUM($M$2:$M$2023)</f>
        <v/>
      </c>
      <c r="P517" s="49">
        <f>IFERROR(M517/I517,0)</f>
        <v/>
      </c>
      <c r="Q517" s="50" t="n">
        <v>152</v>
      </c>
      <c r="R517" s="8">
        <f>I517-Q517</f>
        <v/>
      </c>
      <c r="S517" s="49">
        <f>$AK517*R517</f>
        <v/>
      </c>
      <c r="U517" s="39" t="inlineStr">
        <is>
          <t>Stock SAP</t>
        </is>
      </c>
      <c r="V517" s="39" t="inlineStr">
        <is>
          <t>Medicamentos</t>
        </is>
      </c>
      <c r="W517" s="39" t="inlineStr">
        <is>
          <t>Dentro del alcance</t>
        </is>
      </c>
      <c r="X517" s="42" t="inlineStr">
        <is>
          <t>Media</t>
        </is>
      </c>
      <c r="Y517" s="39" t="inlineStr">
        <is>
          <t>Homologado – confianza Media – pendiente de validación</t>
        </is>
      </c>
      <c r="Z517" s="38" t="inlineStr">
        <is>
          <t>Dar de baja en SAP</t>
        </is>
      </c>
      <c r="AA517" s="39" t="inlineStr">
        <is>
          <t>312</t>
        </is>
      </c>
      <c r="AB517" s="39" t="inlineStr">
        <is>
          <t>AMINOFILINA AMP</t>
        </is>
      </c>
      <c r="AC517" s="39" t="inlineStr">
        <is>
          <t>Cruce por nomenclatura SAP</t>
        </is>
      </c>
      <c r="AD517" s="39" t="inlineStr">
        <is>
          <t>No</t>
        </is>
      </c>
      <c r="AE517" s="39" t="n"/>
      <c r="AF517" s="39" t="inlineStr">
        <is>
          <t>No</t>
        </is>
      </c>
      <c r="AG517" s="39" t="n"/>
      <c r="AH517" s="51" t="n">
        <v>828</v>
      </c>
      <c r="AI517" s="51">
        <f>Q517</f>
        <v/>
      </c>
      <c r="AJ517" s="51">
        <f>$AH517-$AI517</f>
        <v/>
      </c>
      <c r="AK517" s="52" t="n">
        <v>353.7310628019324</v>
      </c>
      <c r="AL517" s="52">
        <f>$AJ517*$AK517</f>
        <v/>
      </c>
      <c r="AM517" s="52">
        <f>$AI517*$AK517</f>
        <v/>
      </c>
      <c r="AN517" s="39" t="n"/>
      <c r="AO517" s="39" t="inlineStr">
        <is>
          <t>Cruce por nomenclatura: una nomenclatura no informa dosis; similitud 0.84. El material ocupa 7 filas en la hoja 1060 NQN (lote/almacén). La cantidad SAP y la física de esta vista son el total del material.</t>
        </is>
      </c>
    </row>
    <row r="518">
      <c r="A518" s="5" t="inlineStr">
        <is>
          <t>1000166</t>
        </is>
      </c>
      <c r="B518" s="5" t="inlineStr">
        <is>
          <t>AMINOFILINA 250 MG AMPOLLA</t>
        </is>
      </c>
      <c r="C518" s="5" t="inlineStr">
        <is>
          <t>15902</t>
        </is>
      </c>
      <c r="D518" s="5" t="inlineStr">
        <is>
          <t>033</t>
        </is>
      </c>
      <c r="E518" s="5" t="inlineStr">
        <is>
          <t>ZMED</t>
        </is>
      </c>
      <c r="F518" s="5" t="inlineStr">
        <is>
          <t>1060</t>
        </is>
      </c>
      <c r="G518" s="5" t="inlineStr">
        <is>
          <t>6021</t>
        </is>
      </c>
      <c r="H518" s="5" t="inlineStr">
        <is>
          <t>C/U</t>
        </is>
      </c>
      <c r="I518" s="6" t="n">
        <v>200</v>
      </c>
      <c r="J518" s="6" t="n">
        <v>0</v>
      </c>
      <c r="K518" s="5" t="inlineStr">
        <is>
          <t>ARS</t>
        </is>
      </c>
      <c r="L518" s="48" t="n">
        <v>0</v>
      </c>
      <c r="M518" s="48" t="n">
        <v>70746.21000000001</v>
      </c>
      <c r="O518" s="11">
        <f>M518/SUM($M$2:$M$2023)</f>
        <v/>
      </c>
      <c r="P518" s="49">
        <f>IFERROR(M518/I518,0)</f>
        <v/>
      </c>
      <c r="Q518" s="50" t="n"/>
      <c r="R518" s="8">
        <f>I518-Q518</f>
        <v/>
      </c>
      <c r="S518" s="49">
        <f>$AK518*R518</f>
        <v/>
      </c>
      <c r="U518" s="39" t="inlineStr">
        <is>
          <t>Stock SAP</t>
        </is>
      </c>
      <c r="V518" s="39" t="inlineStr">
        <is>
          <t>Medicamentos</t>
        </is>
      </c>
      <c r="W518" s="39" t="inlineStr">
        <is>
          <t>Dentro del alcance</t>
        </is>
      </c>
      <c r="X518" s="42" t="inlineStr">
        <is>
          <t>Media</t>
        </is>
      </c>
      <c r="Y518" s="39" t="inlineStr">
        <is>
          <t>Homologado – confianza Media – pendiente de validación</t>
        </is>
      </c>
      <c r="Z518" s="38" t="inlineStr">
        <is>
          <t>Dar de baja en SAP</t>
        </is>
      </c>
      <c r="AA518" s="39" t="inlineStr">
        <is>
          <t>312</t>
        </is>
      </c>
      <c r="AB518" s="39" t="inlineStr">
        <is>
          <t>AMINOFILINA AMP</t>
        </is>
      </c>
      <c r="AC518" s="39" t="inlineStr">
        <is>
          <t>Cruce por nomenclatura SAP</t>
        </is>
      </c>
      <c r="AD518" s="39" t="inlineStr">
        <is>
          <t>No</t>
        </is>
      </c>
      <c r="AE518" s="39" t="n"/>
      <c r="AF518" s="39" t="inlineStr">
        <is>
          <t>No</t>
        </is>
      </c>
      <c r="AG518" s="39" t="n"/>
      <c r="AH518" s="51" t="n"/>
      <c r="AI518" s="51" t="n"/>
      <c r="AJ518" s="51" t="n"/>
      <c r="AK518" s="52" t="n">
        <v>353.7310628019324</v>
      </c>
      <c r="AL518" s="52" t="n"/>
      <c r="AM518" s="52" t="n"/>
      <c r="AN518" s="39" t="n"/>
      <c r="AO518" s="39" t="inlineStr">
        <is>
          <t>La cantidad física del material se imputó en la fila 517 (primera fila del material). Cruce por nomenclatura: una nomenclatura no informa dosis; similitud 0.84. El material ocupa 7 filas en la hoja 1060 NQN (lote/almacén). La cantidad SAP y la física de esta vista son el total del material.</t>
        </is>
      </c>
    </row>
    <row r="519">
      <c r="A519" s="5" t="inlineStr">
        <is>
          <t>1000168</t>
        </is>
      </c>
      <c r="B519" s="5" t="inlineStr">
        <is>
          <t>BICARBONATO DE SODIO SOL. 1 MOL. 100 CM3</t>
        </is>
      </c>
      <c r="C519" s="5" t="inlineStr">
        <is>
          <t>0093</t>
        </is>
      </c>
      <c r="D519" s="5" t="inlineStr">
        <is>
          <t>033</t>
        </is>
      </c>
      <c r="E519" s="5" t="inlineStr">
        <is>
          <t>ZMED</t>
        </is>
      </c>
      <c r="F519" s="5" t="inlineStr">
        <is>
          <t>1060</t>
        </is>
      </c>
      <c r="G519" s="5" t="inlineStr">
        <is>
          <t>6021</t>
        </is>
      </c>
      <c r="H519" s="5" t="inlineStr">
        <is>
          <t>C/U</t>
        </is>
      </c>
      <c r="I519" s="6" t="n">
        <v>200</v>
      </c>
      <c r="J519" s="6" t="n">
        <v>0</v>
      </c>
      <c r="K519" s="5" t="inlineStr">
        <is>
          <t>ARS</t>
        </is>
      </c>
      <c r="L519" s="48" t="n">
        <v>0</v>
      </c>
      <c r="M519" s="48" t="n">
        <v>761142.3</v>
      </c>
      <c r="O519" s="11">
        <f>M519/SUM($M$2:$M$2023)</f>
        <v/>
      </c>
      <c r="P519" s="49">
        <f>IFERROR(M519/I519,0)</f>
        <v/>
      </c>
      <c r="Q519" s="50" t="n"/>
      <c r="R519" s="8">
        <f>I519-Q519</f>
        <v/>
      </c>
      <c r="S519" s="49">
        <f>$AK519*R519</f>
        <v/>
      </c>
      <c r="U519" s="39" t="inlineStr">
        <is>
          <t>Stock SAP</t>
        </is>
      </c>
      <c r="V519" s="39" t="inlineStr">
        <is>
          <t>Medicamentos</t>
        </is>
      </c>
      <c r="W519" s="39" t="inlineStr">
        <is>
          <t>Dentro del alcance</t>
        </is>
      </c>
      <c r="X519" s="39" t="n"/>
      <c r="Y519" s="39" t="inlineStr">
        <is>
          <t>Sin recuento físico en el inventario de Avain</t>
        </is>
      </c>
      <c r="Z519" s="40" t="inlineStr">
        <is>
          <t>Sin recuento físico</t>
        </is>
      </c>
      <c r="AA519" s="39" t="n"/>
      <c r="AB519" s="39" t="n"/>
      <c r="AC519" s="39" t="n"/>
      <c r="AD519" s="39" t="n"/>
      <c r="AE519" s="39" t="n"/>
      <c r="AF519" s="39" t="n"/>
      <c r="AG519" s="39" t="n"/>
      <c r="AH519" s="51" t="n">
        <v>1296</v>
      </c>
      <c r="AI519" s="51">
        <f>Q519</f>
        <v/>
      </c>
      <c r="AJ519" s="51">
        <f>$AH519-$AI519</f>
        <v/>
      </c>
      <c r="AK519" s="52" t="n">
        <v>3805.711473765432</v>
      </c>
      <c r="AL519" s="52">
        <f>$AJ519*$AK519</f>
        <v/>
      </c>
      <c r="AM519" s="52">
        <f>$AI519*$AK519</f>
        <v/>
      </c>
      <c r="AN519" s="39" t="n"/>
      <c r="AO519" s="39" t="inlineStr">
        <is>
          <t>El material ocupa 15 filas en la hoja 1060 NQN (lote/almacén). La cantidad SAP y la física de esta vista son el total del material.</t>
        </is>
      </c>
    </row>
    <row r="520">
      <c r="A520" s="5" t="inlineStr">
        <is>
          <t>1000170</t>
        </is>
      </c>
      <c r="B520" s="5" t="inlineStr">
        <is>
          <t>BUSCAPINA SIMPLE AMP</t>
        </is>
      </c>
      <c r="C520" s="5" t="inlineStr">
        <is>
          <t>164047</t>
        </is>
      </c>
      <c r="D520" s="5" t="inlineStr">
        <is>
          <t>033</t>
        </is>
      </c>
      <c r="E520" s="5" t="inlineStr">
        <is>
          <t>ZMED</t>
        </is>
      </c>
      <c r="F520" s="5" t="inlineStr">
        <is>
          <t>1060</t>
        </is>
      </c>
      <c r="G520" s="5" t="inlineStr">
        <is>
          <t>6021</t>
        </is>
      </c>
      <c r="H520" s="5" t="inlineStr">
        <is>
          <t>C/U</t>
        </is>
      </c>
      <c r="I520" s="6" t="n">
        <v>200</v>
      </c>
      <c r="J520" s="6" t="n">
        <v>0</v>
      </c>
      <c r="K520" s="5" t="inlineStr">
        <is>
          <t>ARS</t>
        </is>
      </c>
      <c r="L520" s="48" t="n">
        <v>0</v>
      </c>
      <c r="M520" s="48" t="n">
        <v>66460.42</v>
      </c>
      <c r="O520" s="11">
        <f>M520/SUM($M$2:$M$2023)</f>
        <v/>
      </c>
      <c r="P520" s="49">
        <f>IFERROR(M520/I520,0)</f>
        <v/>
      </c>
      <c r="Q520" s="50" t="n"/>
      <c r="R520" s="8">
        <f>I520-Q520</f>
        <v/>
      </c>
      <c r="S520" s="49">
        <f>$AK520*R520</f>
        <v/>
      </c>
      <c r="U520" s="39" t="inlineStr">
        <is>
          <t>Stock SAP</t>
        </is>
      </c>
      <c r="V520" s="39" t="inlineStr">
        <is>
          <t>Medicamentos</t>
        </is>
      </c>
      <c r="W520" s="39" t="inlineStr">
        <is>
          <t>Dentro del alcance</t>
        </is>
      </c>
      <c r="X520" s="39" t="n"/>
      <c r="Y520" s="39" t="inlineStr">
        <is>
          <t>Sin recuento físico en el inventario de Avain</t>
        </is>
      </c>
      <c r="Z520" s="40" t="inlineStr">
        <is>
          <t>Sin recuento físico</t>
        </is>
      </c>
      <c r="AA520" s="39" t="n"/>
      <c r="AB520" s="39" t="n"/>
      <c r="AC520" s="39" t="n"/>
      <c r="AD520" s="39" t="n"/>
      <c r="AE520" s="39" t="n"/>
      <c r="AF520" s="39" t="n"/>
      <c r="AG520" s="39" t="n"/>
      <c r="AH520" s="51" t="n"/>
      <c r="AI520" s="51" t="n"/>
      <c r="AJ520" s="51" t="n"/>
      <c r="AK520" s="52" t="n">
        <v>332.3021059516022</v>
      </c>
      <c r="AL520" s="52" t="n"/>
      <c r="AM520" s="52" t="n"/>
      <c r="AN520" s="39" t="n"/>
      <c r="AO520" s="39" t="inlineStr">
        <is>
          <t>El material ocupa 23 filas en la hoja 1060 NQN (lote/almacén). La cantidad SAP y la física de esta vista son el total del material.</t>
        </is>
      </c>
    </row>
    <row r="521">
      <c r="A521" s="5" t="inlineStr">
        <is>
          <t>1000170</t>
        </is>
      </c>
      <c r="B521" s="5" t="inlineStr">
        <is>
          <t>BUSCAPINA SIMPLE AMP</t>
        </is>
      </c>
      <c r="C521" s="5" t="inlineStr">
        <is>
          <t>420005</t>
        </is>
      </c>
      <c r="D521" s="5" t="inlineStr">
        <is>
          <t>033</t>
        </is>
      </c>
      <c r="E521" s="5" t="inlineStr">
        <is>
          <t>ZMED</t>
        </is>
      </c>
      <c r="F521" s="5" t="inlineStr">
        <is>
          <t>1060</t>
        </is>
      </c>
      <c r="G521" s="5" t="inlineStr">
        <is>
          <t>6021</t>
        </is>
      </c>
      <c r="H521" s="5" t="inlineStr">
        <is>
          <t>C/U</t>
        </is>
      </c>
      <c r="I521" s="6" t="n">
        <v>200</v>
      </c>
      <c r="J521" s="6" t="n">
        <v>0</v>
      </c>
      <c r="K521" s="5" t="inlineStr">
        <is>
          <t>ARS</t>
        </is>
      </c>
      <c r="L521" s="48" t="n">
        <v>0</v>
      </c>
      <c r="M521" s="48" t="n">
        <v>66460.42</v>
      </c>
      <c r="O521" s="11">
        <f>M521/SUM($M$2:$M$2023)</f>
        <v/>
      </c>
      <c r="P521" s="49">
        <f>IFERROR(M521/I521,0)</f>
        <v/>
      </c>
      <c r="Q521" s="50" t="n"/>
      <c r="R521" s="8">
        <f>I521-Q521</f>
        <v/>
      </c>
      <c r="S521" s="49">
        <f>$AK521*R521</f>
        <v/>
      </c>
      <c r="U521" s="39" t="inlineStr">
        <is>
          <t>Stock SAP</t>
        </is>
      </c>
      <c r="V521" s="39" t="inlineStr">
        <is>
          <t>Medicamentos</t>
        </is>
      </c>
      <c r="W521" s="39" t="inlineStr">
        <is>
          <t>Dentro del alcance</t>
        </is>
      </c>
      <c r="X521" s="39" t="n"/>
      <c r="Y521" s="39" t="inlineStr">
        <is>
          <t>Sin recuento físico en el inventario de Avain</t>
        </is>
      </c>
      <c r="Z521" s="40" t="inlineStr">
        <is>
          <t>Sin recuento físico</t>
        </is>
      </c>
      <c r="AA521" s="39" t="n"/>
      <c r="AB521" s="39" t="n"/>
      <c r="AC521" s="39" t="n"/>
      <c r="AD521" s="39" t="n"/>
      <c r="AE521" s="39" t="n"/>
      <c r="AF521" s="39" t="n"/>
      <c r="AG521" s="39" t="n"/>
      <c r="AH521" s="51" t="n"/>
      <c r="AI521" s="51" t="n"/>
      <c r="AJ521" s="51" t="n"/>
      <c r="AK521" s="52" t="n">
        <v>332.3021059516022</v>
      </c>
      <c r="AL521" s="52" t="n"/>
      <c r="AM521" s="52" t="n"/>
      <c r="AN521" s="39" t="n"/>
      <c r="AO521" s="39" t="inlineStr">
        <is>
          <t>El material ocupa 23 filas en la hoja 1060 NQN (lote/almacén). La cantidad SAP y la física de esta vista son el total del material.</t>
        </is>
      </c>
    </row>
    <row r="522">
      <c r="A522" s="5" t="inlineStr">
        <is>
          <t>1000170</t>
        </is>
      </c>
      <c r="B522" s="5" t="inlineStr">
        <is>
          <t>BUSCAPINA SIMPLE AMP</t>
        </is>
      </c>
      <c r="C522" s="5" t="inlineStr">
        <is>
          <t>F3708</t>
        </is>
      </c>
      <c r="D522" s="5" t="inlineStr">
        <is>
          <t>033</t>
        </is>
      </c>
      <c r="E522" s="5" t="inlineStr">
        <is>
          <t>ZMED</t>
        </is>
      </c>
      <c r="F522" s="5" t="inlineStr">
        <is>
          <t>1060</t>
        </is>
      </c>
      <c r="G522" s="5" t="inlineStr">
        <is>
          <t>6021</t>
        </is>
      </c>
      <c r="H522" s="5" t="inlineStr">
        <is>
          <t>C/U</t>
        </is>
      </c>
      <c r="I522" s="6" t="n">
        <v>200</v>
      </c>
      <c r="J522" s="6" t="n">
        <v>0</v>
      </c>
      <c r="K522" s="5" t="inlineStr">
        <is>
          <t>ARS</t>
        </is>
      </c>
      <c r="L522" s="48" t="n">
        <v>0</v>
      </c>
      <c r="M522" s="48" t="n">
        <v>66460.42</v>
      </c>
      <c r="O522" s="11">
        <f>M522/SUM($M$2:$M$2023)</f>
        <v/>
      </c>
      <c r="P522" s="49">
        <f>IFERROR(M522/I522,0)</f>
        <v/>
      </c>
      <c r="Q522" s="50" t="n"/>
      <c r="R522" s="8">
        <f>I522-Q522</f>
        <v/>
      </c>
      <c r="S522" s="49">
        <f>$AK522*R522</f>
        <v/>
      </c>
      <c r="U522" s="39" t="inlineStr">
        <is>
          <t>Stock SAP</t>
        </is>
      </c>
      <c r="V522" s="39" t="inlineStr">
        <is>
          <t>Medicamentos</t>
        </is>
      </c>
      <c r="W522" s="39" t="inlineStr">
        <is>
          <t>Dentro del alcance</t>
        </is>
      </c>
      <c r="X522" s="39" t="n"/>
      <c r="Y522" s="39" t="inlineStr">
        <is>
          <t>Sin recuento físico en el inventario de Avain</t>
        </is>
      </c>
      <c r="Z522" s="40" t="inlineStr">
        <is>
          <t>Sin recuento físico</t>
        </is>
      </c>
      <c r="AA522" s="39" t="n"/>
      <c r="AB522" s="39" t="n"/>
      <c r="AC522" s="39" t="n"/>
      <c r="AD522" s="39" t="n"/>
      <c r="AE522" s="39" t="n"/>
      <c r="AF522" s="39" t="n"/>
      <c r="AG522" s="39" t="n"/>
      <c r="AH522" s="51" t="n"/>
      <c r="AI522" s="51" t="n"/>
      <c r="AJ522" s="51" t="n"/>
      <c r="AK522" s="52" t="n">
        <v>332.3021059516022</v>
      </c>
      <c r="AL522" s="52" t="n"/>
      <c r="AM522" s="52" t="n"/>
      <c r="AN522" s="39" t="n"/>
      <c r="AO522" s="39" t="inlineStr">
        <is>
          <t>El material ocupa 23 filas en la hoja 1060 NQN (lote/almacén). La cantidad SAP y la física de esta vista son el total del material.</t>
        </is>
      </c>
    </row>
    <row r="523">
      <c r="A523" s="5" t="inlineStr">
        <is>
          <t>1000170</t>
        </is>
      </c>
      <c r="B523" s="5" t="inlineStr">
        <is>
          <t>BUSCAPINA SIMPLE AMP</t>
        </is>
      </c>
      <c r="C523" s="5" t="inlineStr">
        <is>
          <t>F7003</t>
        </is>
      </c>
      <c r="D523" s="5" t="inlineStr">
        <is>
          <t>033</t>
        </is>
      </c>
      <c r="E523" s="5" t="inlineStr">
        <is>
          <t>ZMED</t>
        </is>
      </c>
      <c r="F523" s="5" t="inlineStr">
        <is>
          <t>1060</t>
        </is>
      </c>
      <c r="G523" s="5" t="inlineStr">
        <is>
          <t>6021</t>
        </is>
      </c>
      <c r="H523" s="5" t="inlineStr">
        <is>
          <t>C/U</t>
        </is>
      </c>
      <c r="I523" s="6" t="n">
        <v>200</v>
      </c>
      <c r="J523" s="6" t="n">
        <v>0</v>
      </c>
      <c r="K523" s="5" t="inlineStr">
        <is>
          <t>ARS</t>
        </is>
      </c>
      <c r="L523" s="48" t="n">
        <v>0</v>
      </c>
      <c r="M523" s="48" t="n">
        <v>66460.42</v>
      </c>
      <c r="O523" s="11">
        <f>M523/SUM($M$2:$M$2023)</f>
        <v/>
      </c>
      <c r="P523" s="49">
        <f>IFERROR(M523/I523,0)</f>
        <v/>
      </c>
      <c r="Q523" s="50" t="n"/>
      <c r="R523" s="8">
        <f>I523-Q523</f>
        <v/>
      </c>
      <c r="S523" s="49">
        <f>$AK523*R523</f>
        <v/>
      </c>
      <c r="U523" s="39" t="inlineStr">
        <is>
          <t>Stock SAP</t>
        </is>
      </c>
      <c r="V523" s="39" t="inlineStr">
        <is>
          <t>Medicamentos</t>
        </is>
      </c>
      <c r="W523" s="39" t="inlineStr">
        <is>
          <t>Dentro del alcance</t>
        </is>
      </c>
      <c r="X523" s="39" t="n"/>
      <c r="Y523" s="39" t="inlineStr">
        <is>
          <t>Sin recuento físico en el inventario de Avain</t>
        </is>
      </c>
      <c r="Z523" s="40" t="inlineStr">
        <is>
          <t>Sin recuento físico</t>
        </is>
      </c>
      <c r="AA523" s="39" t="n"/>
      <c r="AB523" s="39" t="n"/>
      <c r="AC523" s="39" t="n"/>
      <c r="AD523" s="39" t="n"/>
      <c r="AE523" s="39" t="n"/>
      <c r="AF523" s="39" t="n"/>
      <c r="AG523" s="39" t="n"/>
      <c r="AH523" s="51" t="n"/>
      <c r="AI523" s="51" t="n"/>
      <c r="AJ523" s="51" t="n"/>
      <c r="AK523" s="52" t="n">
        <v>332.3021059516022</v>
      </c>
      <c r="AL523" s="52" t="n"/>
      <c r="AM523" s="52" t="n"/>
      <c r="AN523" s="39" t="n"/>
      <c r="AO523" s="39" t="inlineStr">
        <is>
          <t>El material ocupa 23 filas en la hoja 1060 NQN (lote/almacén). La cantidad SAP y la física de esta vista son el total del material.</t>
        </is>
      </c>
    </row>
    <row r="524">
      <c r="A524" s="5" t="inlineStr">
        <is>
          <t>1000170</t>
        </is>
      </c>
      <c r="B524" s="5" t="inlineStr">
        <is>
          <t>BUSCAPINA SIMPLE AMP</t>
        </is>
      </c>
      <c r="C524" s="5" t="inlineStr">
        <is>
          <t>F7308</t>
        </is>
      </c>
      <c r="D524" s="5" t="inlineStr">
        <is>
          <t>033</t>
        </is>
      </c>
      <c r="E524" s="5" t="inlineStr">
        <is>
          <t>ZMED</t>
        </is>
      </c>
      <c r="F524" s="5" t="inlineStr">
        <is>
          <t>1060</t>
        </is>
      </c>
      <c r="G524" s="5" t="inlineStr">
        <is>
          <t>6021</t>
        </is>
      </c>
      <c r="H524" s="5" t="inlineStr">
        <is>
          <t>C/U</t>
        </is>
      </c>
      <c r="I524" s="6" t="n">
        <v>200</v>
      </c>
      <c r="J524" s="6" t="n">
        <v>0</v>
      </c>
      <c r="K524" s="5" t="inlineStr">
        <is>
          <t>ARS</t>
        </is>
      </c>
      <c r="L524" s="48" t="n">
        <v>0</v>
      </c>
      <c r="M524" s="48" t="n">
        <v>66460.42</v>
      </c>
      <c r="O524" s="11">
        <f>M524/SUM($M$2:$M$2023)</f>
        <v/>
      </c>
      <c r="P524" s="49">
        <f>IFERROR(M524/I524,0)</f>
        <v/>
      </c>
      <c r="Q524" s="50" t="n"/>
      <c r="R524" s="8">
        <f>I524-Q524</f>
        <v/>
      </c>
      <c r="S524" s="49">
        <f>$AK524*R524</f>
        <v/>
      </c>
      <c r="U524" s="39" t="inlineStr">
        <is>
          <t>Stock SAP</t>
        </is>
      </c>
      <c r="V524" s="39" t="inlineStr">
        <is>
          <t>Medicamentos</t>
        </is>
      </c>
      <c r="W524" s="39" t="inlineStr">
        <is>
          <t>Dentro del alcance</t>
        </is>
      </c>
      <c r="X524" s="39" t="n"/>
      <c r="Y524" s="39" t="inlineStr">
        <is>
          <t>Sin recuento físico en el inventario de Avain</t>
        </is>
      </c>
      <c r="Z524" s="40" t="inlineStr">
        <is>
          <t>Sin recuento físico</t>
        </is>
      </c>
      <c r="AA524" s="39" t="n"/>
      <c r="AB524" s="39" t="n"/>
      <c r="AC524" s="39" t="n"/>
      <c r="AD524" s="39" t="n"/>
      <c r="AE524" s="39" t="n"/>
      <c r="AF524" s="39" t="n"/>
      <c r="AG524" s="39" t="n"/>
      <c r="AH524" s="51" t="n"/>
      <c r="AI524" s="51" t="n"/>
      <c r="AJ524" s="51" t="n"/>
      <c r="AK524" s="52" t="n">
        <v>332.3021059516022</v>
      </c>
      <c r="AL524" s="52" t="n"/>
      <c r="AM524" s="52" t="n"/>
      <c r="AN524" s="39" t="n"/>
      <c r="AO524" s="39" t="inlineStr">
        <is>
          <t>El material ocupa 23 filas en la hoja 1060 NQN (lote/almacén). La cantidad SAP y la física de esta vista son el total del material.</t>
        </is>
      </c>
    </row>
    <row r="525">
      <c r="A525" s="5" t="inlineStr">
        <is>
          <t>1000171</t>
        </is>
      </c>
      <c r="B525" s="5" t="inlineStr">
        <is>
          <t>RANITIDINA 300 MG AMP</t>
        </is>
      </c>
      <c r="C525" s="5" t="inlineStr">
        <is>
          <t>2223</t>
        </is>
      </c>
      <c r="D525" s="5" t="inlineStr">
        <is>
          <t>033</t>
        </is>
      </c>
      <c r="E525" s="5" t="inlineStr">
        <is>
          <t>ZMED</t>
        </is>
      </c>
      <c r="F525" s="5" t="inlineStr">
        <is>
          <t>1060</t>
        </is>
      </c>
      <c r="G525" s="5" t="inlineStr">
        <is>
          <t>6021</t>
        </is>
      </c>
      <c r="H525" s="5" t="inlineStr">
        <is>
          <t>C/U</t>
        </is>
      </c>
      <c r="I525" s="6" t="n">
        <v>200</v>
      </c>
      <c r="J525" s="6" t="n">
        <v>0</v>
      </c>
      <c r="K525" s="5" t="inlineStr">
        <is>
          <t>ARS</t>
        </is>
      </c>
      <c r="L525" s="48" t="n">
        <v>0</v>
      </c>
      <c r="M525" s="48" t="n">
        <v>61628.36</v>
      </c>
      <c r="O525" s="11">
        <f>M525/SUM($M$2:$M$2023)</f>
        <v/>
      </c>
      <c r="P525" s="49">
        <f>IFERROR(M525/I525,0)</f>
        <v/>
      </c>
      <c r="Q525" s="50" t="n"/>
      <c r="R525" s="8">
        <f>I525-Q525</f>
        <v/>
      </c>
      <c r="S525" s="49">
        <f>$AK525*R525</f>
        <v/>
      </c>
      <c r="U525" s="39" t="inlineStr">
        <is>
          <t>Stock SAP</t>
        </is>
      </c>
      <c r="V525" s="39" t="inlineStr">
        <is>
          <t>Medicamentos</t>
        </is>
      </c>
      <c r="W525" s="39" t="inlineStr">
        <is>
          <t>Dentro del alcance</t>
        </is>
      </c>
      <c r="X525" s="39" t="n"/>
      <c r="Y525" s="39" t="inlineStr">
        <is>
          <t>Sin recuento físico en el inventario de Avain</t>
        </is>
      </c>
      <c r="Z525" s="40" t="inlineStr">
        <is>
          <t>Sin recuento físico</t>
        </is>
      </c>
      <c r="AA525" s="39" t="n"/>
      <c r="AB525" s="39" t="n"/>
      <c r="AC525" s="39" t="n"/>
      <c r="AD525" s="39" t="n"/>
      <c r="AE525" s="39" t="n"/>
      <c r="AF525" s="39" t="n"/>
      <c r="AG525" s="39" t="n"/>
      <c r="AH525" s="51" t="n"/>
      <c r="AI525" s="51" t="n"/>
      <c r="AJ525" s="51" t="n"/>
      <c r="AK525" s="52" t="n">
        <v>308.1418095238096</v>
      </c>
      <c r="AL525" s="52" t="n"/>
      <c r="AM525" s="52" t="n"/>
      <c r="AN525" s="39" t="n"/>
      <c r="AO525" s="39" t="inlineStr">
        <is>
          <t>El material ocupa 14 filas en la hoja 1060 NQN (lote/almacén). La cantidad SAP y la física de esta vista son el total del material.</t>
        </is>
      </c>
    </row>
    <row r="526">
      <c r="A526" s="5" t="inlineStr">
        <is>
          <t>1000171</t>
        </is>
      </c>
      <c r="B526" s="5" t="inlineStr">
        <is>
          <t>RANITIDINA 300 MG AMP</t>
        </is>
      </c>
      <c r="C526" s="5" t="inlineStr">
        <is>
          <t>30858</t>
        </is>
      </c>
      <c r="D526" s="5" t="inlineStr">
        <is>
          <t>033</t>
        </is>
      </c>
      <c r="E526" s="5" t="inlineStr">
        <is>
          <t>ZMED</t>
        </is>
      </c>
      <c r="F526" s="5" t="inlineStr">
        <is>
          <t>1060</t>
        </is>
      </c>
      <c r="G526" s="5" t="inlineStr">
        <is>
          <t>6021</t>
        </is>
      </c>
      <c r="H526" s="5" t="inlineStr">
        <is>
          <t>C/U</t>
        </is>
      </c>
      <c r="I526" s="6" t="n">
        <v>200</v>
      </c>
      <c r="J526" s="6" t="n">
        <v>0</v>
      </c>
      <c r="K526" s="5" t="inlineStr">
        <is>
          <t>ARS</t>
        </is>
      </c>
      <c r="L526" s="48" t="n">
        <v>0</v>
      </c>
      <c r="M526" s="48" t="n">
        <v>61628.36</v>
      </c>
      <c r="O526" s="11">
        <f>M526/SUM($M$2:$M$2023)</f>
        <v/>
      </c>
      <c r="P526" s="49">
        <f>IFERROR(M526/I526,0)</f>
        <v/>
      </c>
      <c r="Q526" s="50" t="n"/>
      <c r="R526" s="8">
        <f>I526-Q526</f>
        <v/>
      </c>
      <c r="S526" s="49">
        <f>$AK526*R526</f>
        <v/>
      </c>
      <c r="U526" s="39" t="inlineStr">
        <is>
          <t>Stock SAP</t>
        </is>
      </c>
      <c r="V526" s="39" t="inlineStr">
        <is>
          <t>Medicamentos</t>
        </is>
      </c>
      <c r="W526" s="39" t="inlineStr">
        <is>
          <t>Dentro del alcance</t>
        </is>
      </c>
      <c r="X526" s="39" t="n"/>
      <c r="Y526" s="39" t="inlineStr">
        <is>
          <t>Sin recuento físico en el inventario de Avain</t>
        </is>
      </c>
      <c r="Z526" s="40" t="inlineStr">
        <is>
          <t>Sin recuento físico</t>
        </is>
      </c>
      <c r="AA526" s="39" t="n"/>
      <c r="AB526" s="39" t="n"/>
      <c r="AC526" s="39" t="n"/>
      <c r="AD526" s="39" t="n"/>
      <c r="AE526" s="39" t="n"/>
      <c r="AF526" s="39" t="n"/>
      <c r="AG526" s="39" t="n"/>
      <c r="AH526" s="51" t="n"/>
      <c r="AI526" s="51" t="n"/>
      <c r="AJ526" s="51" t="n"/>
      <c r="AK526" s="52" t="n">
        <v>308.1418095238096</v>
      </c>
      <c r="AL526" s="52" t="n"/>
      <c r="AM526" s="52" t="n"/>
      <c r="AN526" s="39" t="n"/>
      <c r="AO526" s="39" t="inlineStr">
        <is>
          <t>El material ocupa 14 filas en la hoja 1060 NQN (lote/almacén). La cantidad SAP y la física de esta vista son el total del material.</t>
        </is>
      </c>
    </row>
    <row r="527">
      <c r="A527" s="5" t="inlineStr">
        <is>
          <t>1000171</t>
        </is>
      </c>
      <c r="B527" s="5" t="inlineStr">
        <is>
          <t>RANITIDINA 300 MG AMP</t>
        </is>
      </c>
      <c r="C527" s="5" t="inlineStr">
        <is>
          <t>440117</t>
        </is>
      </c>
      <c r="D527" s="5" t="inlineStr">
        <is>
          <t>033</t>
        </is>
      </c>
      <c r="E527" s="5" t="inlineStr">
        <is>
          <t>ZMED</t>
        </is>
      </c>
      <c r="F527" s="5" t="inlineStr">
        <is>
          <t>1060</t>
        </is>
      </c>
      <c r="G527" s="5" t="inlineStr">
        <is>
          <t>6021</t>
        </is>
      </c>
      <c r="H527" s="5" t="inlineStr">
        <is>
          <t>C/U</t>
        </is>
      </c>
      <c r="I527" s="6" t="n">
        <v>200</v>
      </c>
      <c r="J527" s="6" t="n">
        <v>0</v>
      </c>
      <c r="K527" s="5" t="inlineStr">
        <is>
          <t>ARS</t>
        </is>
      </c>
      <c r="L527" s="48" t="n">
        <v>0</v>
      </c>
      <c r="M527" s="48" t="n">
        <v>61628.36</v>
      </c>
      <c r="O527" s="11">
        <f>M527/SUM($M$2:$M$2023)</f>
        <v/>
      </c>
      <c r="P527" s="49">
        <f>IFERROR(M527/I527,0)</f>
        <v/>
      </c>
      <c r="Q527" s="50" t="n"/>
      <c r="R527" s="8">
        <f>I527-Q527</f>
        <v/>
      </c>
      <c r="S527" s="49">
        <f>$AK527*R527</f>
        <v/>
      </c>
      <c r="U527" s="39" t="inlineStr">
        <is>
          <t>Stock SAP</t>
        </is>
      </c>
      <c r="V527" s="39" t="inlineStr">
        <is>
          <t>Medicamentos</t>
        </is>
      </c>
      <c r="W527" s="39" t="inlineStr">
        <is>
          <t>Dentro del alcance</t>
        </is>
      </c>
      <c r="X527" s="39" t="n"/>
      <c r="Y527" s="39" t="inlineStr">
        <is>
          <t>Sin recuento físico en el inventario de Avain</t>
        </is>
      </c>
      <c r="Z527" s="40" t="inlineStr">
        <is>
          <t>Sin recuento físico</t>
        </is>
      </c>
      <c r="AA527" s="39" t="n"/>
      <c r="AB527" s="39" t="n"/>
      <c r="AC527" s="39" t="n"/>
      <c r="AD527" s="39" t="n"/>
      <c r="AE527" s="39" t="n"/>
      <c r="AF527" s="39" t="n"/>
      <c r="AG527" s="39" t="n"/>
      <c r="AH527" s="51" t="n"/>
      <c r="AI527" s="51" t="n"/>
      <c r="AJ527" s="51" t="n"/>
      <c r="AK527" s="52" t="n">
        <v>308.1418095238096</v>
      </c>
      <c r="AL527" s="52" t="n"/>
      <c r="AM527" s="52" t="n"/>
      <c r="AN527" s="39" t="n"/>
      <c r="AO527" s="39" t="inlineStr">
        <is>
          <t>El material ocupa 14 filas en la hoja 1060 NQN (lote/almacén). La cantidad SAP y la física de esta vista son el total del material.</t>
        </is>
      </c>
    </row>
    <row r="528">
      <c r="A528" s="5" t="inlineStr">
        <is>
          <t>1000171</t>
        </is>
      </c>
      <c r="B528" s="5" t="inlineStr">
        <is>
          <t>RANITIDINA 300 MG AMP</t>
        </is>
      </c>
      <c r="C528" s="5" t="inlineStr">
        <is>
          <t>QWR</t>
        </is>
      </c>
      <c r="D528" s="5" t="inlineStr">
        <is>
          <t>033</t>
        </is>
      </c>
      <c r="E528" s="5" t="inlineStr">
        <is>
          <t>ZMED</t>
        </is>
      </c>
      <c r="F528" s="5" t="inlineStr">
        <is>
          <t>1060</t>
        </is>
      </c>
      <c r="G528" s="5" t="inlineStr">
        <is>
          <t>6021</t>
        </is>
      </c>
      <c r="H528" s="5" t="inlineStr">
        <is>
          <t>C/U</t>
        </is>
      </c>
      <c r="I528" s="6" t="n">
        <v>200</v>
      </c>
      <c r="J528" s="6" t="n">
        <v>0</v>
      </c>
      <c r="K528" s="5" t="inlineStr">
        <is>
          <t>ARS</t>
        </is>
      </c>
      <c r="L528" s="48" t="n">
        <v>0</v>
      </c>
      <c r="M528" s="48" t="n">
        <v>61628.36</v>
      </c>
      <c r="O528" s="11">
        <f>M528/SUM($M$2:$M$2023)</f>
        <v/>
      </c>
      <c r="P528" s="49">
        <f>IFERROR(M528/I528,0)</f>
        <v/>
      </c>
      <c r="Q528" s="50" t="n"/>
      <c r="R528" s="8">
        <f>I528-Q528</f>
        <v/>
      </c>
      <c r="S528" s="49">
        <f>$AK528*R528</f>
        <v/>
      </c>
      <c r="U528" s="39" t="inlineStr">
        <is>
          <t>Stock SAP</t>
        </is>
      </c>
      <c r="V528" s="39" t="inlineStr">
        <is>
          <t>Medicamentos</t>
        </is>
      </c>
      <c r="W528" s="39" t="inlineStr">
        <is>
          <t>Dentro del alcance</t>
        </is>
      </c>
      <c r="X528" s="39" t="n"/>
      <c r="Y528" s="39" t="inlineStr">
        <is>
          <t>Sin recuento físico en el inventario de Avain</t>
        </is>
      </c>
      <c r="Z528" s="40" t="inlineStr">
        <is>
          <t>Sin recuento físico</t>
        </is>
      </c>
      <c r="AA528" s="39" t="n"/>
      <c r="AB528" s="39" t="n"/>
      <c r="AC528" s="39" t="n"/>
      <c r="AD528" s="39" t="n"/>
      <c r="AE528" s="39" t="n"/>
      <c r="AF528" s="39" t="n"/>
      <c r="AG528" s="39" t="n"/>
      <c r="AH528" s="51" t="n"/>
      <c r="AI528" s="51" t="n"/>
      <c r="AJ528" s="51" t="n"/>
      <c r="AK528" s="52" t="n">
        <v>308.1418095238096</v>
      </c>
      <c r="AL528" s="52" t="n"/>
      <c r="AM528" s="52" t="n"/>
      <c r="AN528" s="39" t="n"/>
      <c r="AO528" s="39" t="inlineStr">
        <is>
          <t>El material ocupa 14 filas en la hoja 1060 NQN (lote/almacén). La cantidad SAP y la física de esta vista son el total del material.</t>
        </is>
      </c>
    </row>
    <row r="529">
      <c r="A529" s="5" t="inlineStr">
        <is>
          <t>1000177</t>
        </is>
      </c>
      <c r="B529" s="5" t="inlineStr">
        <is>
          <t>DIPIRONA COMPRIMIDO</t>
        </is>
      </c>
      <c r="C529" s="5" t="inlineStr">
        <is>
          <t>D2101</t>
        </is>
      </c>
      <c r="D529" s="5" t="inlineStr">
        <is>
          <t>033</t>
        </is>
      </c>
      <c r="E529" s="5" t="inlineStr">
        <is>
          <t>ZMED</t>
        </is>
      </c>
      <c r="F529" s="5" t="inlineStr">
        <is>
          <t>1060</t>
        </is>
      </c>
      <c r="G529" s="5" t="inlineStr">
        <is>
          <t>6021</t>
        </is>
      </c>
      <c r="H529" s="5" t="inlineStr">
        <is>
          <t>C/U</t>
        </is>
      </c>
      <c r="I529" s="6" t="n">
        <v>200</v>
      </c>
      <c r="J529" s="6" t="n">
        <v>0</v>
      </c>
      <c r="K529" s="5" t="inlineStr">
        <is>
          <t>ARS</t>
        </is>
      </c>
      <c r="L529" s="48" t="n">
        <v>0</v>
      </c>
      <c r="M529" s="48" t="n">
        <v>55229.76</v>
      </c>
      <c r="O529" s="11">
        <f>M529/SUM($M$2:$M$2023)</f>
        <v/>
      </c>
      <c r="P529" s="49">
        <f>IFERROR(M529/I529,0)</f>
        <v/>
      </c>
      <c r="Q529" s="50" t="n"/>
      <c r="R529" s="8">
        <f>I529-Q529</f>
        <v/>
      </c>
      <c r="S529" s="49">
        <f>$AK529*R529</f>
        <v/>
      </c>
      <c r="U529" s="39" t="inlineStr">
        <is>
          <t>Stock SAP</t>
        </is>
      </c>
      <c r="V529" s="39" t="inlineStr">
        <is>
          <t>Medicamentos</t>
        </is>
      </c>
      <c r="W529" s="39" t="inlineStr">
        <is>
          <t>Dentro del alcance</t>
        </is>
      </c>
      <c r="X529" s="37" t="inlineStr">
        <is>
          <t>Alta</t>
        </is>
      </c>
      <c r="Y529" s="39" t="inlineStr">
        <is>
          <t>Homologado – confianza Alta</t>
        </is>
      </c>
      <c r="Z529" s="38" t="inlineStr">
        <is>
          <t>Dar de baja en SAP</t>
        </is>
      </c>
      <c r="AA529" s="39" t="inlineStr">
        <is>
          <t>515</t>
        </is>
      </c>
      <c r="AB529" s="39" t="inlineStr">
        <is>
          <t>DIPIRONA COMP</t>
        </is>
      </c>
      <c r="AC529" s="39" t="inlineStr">
        <is>
          <t>Cruce por nomenclatura SAP</t>
        </is>
      </c>
      <c r="AD529" s="39" t="inlineStr">
        <is>
          <t>No</t>
        </is>
      </c>
      <c r="AE529" s="39" t="n"/>
      <c r="AF529" s="39" t="inlineStr">
        <is>
          <t>No</t>
        </is>
      </c>
      <c r="AG529" s="39" t="n"/>
      <c r="AH529" s="51" t="n"/>
      <c r="AI529" s="51" t="n"/>
      <c r="AJ529" s="51" t="n"/>
      <c r="AK529" s="52" t="n">
        <v>276.1488</v>
      </c>
      <c r="AL529" s="52" t="n"/>
      <c r="AM529" s="52" t="n"/>
      <c r="AN529" s="39" t="n"/>
      <c r="AO529" s="39" t="inlineStr">
        <is>
          <t>La cantidad física del material se imputó en la fila 257 (primera fila del material). El código Avain 515 figura en la homologación como «Manitol» (master M12-004), pero en el inventario físico corresponde a «DIPIRONA COMP». El código no coincide con el producto: no se usó el vínculo de la homologación y se cruzó por nomenclatura. A revisar con los responsables de la base. Cruce por nomenclatura: similitud 1.00. El material ocupa 6 filas en la hoja 1060 NQN (lote/almacén). La cantidad SAP y la física de esta vista son el total del material.</t>
        </is>
      </c>
    </row>
    <row r="530">
      <c r="A530" s="5" t="inlineStr">
        <is>
          <t>1000181</t>
        </is>
      </c>
      <c r="B530" s="5" t="inlineStr">
        <is>
          <t>LOPERAMIDA COMPRIMIDO</t>
        </is>
      </c>
      <c r="C530" s="5" t="inlineStr">
        <is>
          <t>0019</t>
        </is>
      </c>
      <c r="D530" s="5" t="inlineStr">
        <is>
          <t>033</t>
        </is>
      </c>
      <c r="E530" s="5" t="inlineStr">
        <is>
          <t>ZMED</t>
        </is>
      </c>
      <c r="F530" s="5" t="inlineStr">
        <is>
          <t>1060</t>
        </is>
      </c>
      <c r="G530" s="5" t="inlineStr">
        <is>
          <t>6021</t>
        </is>
      </c>
      <c r="H530" s="5" t="inlineStr">
        <is>
          <t>C/U</t>
        </is>
      </c>
      <c r="I530" s="6" t="n">
        <v>200</v>
      </c>
      <c r="J530" s="6" t="n">
        <v>0</v>
      </c>
      <c r="K530" s="5" t="inlineStr">
        <is>
          <t>ARS</t>
        </is>
      </c>
      <c r="L530" s="48" t="n">
        <v>0</v>
      </c>
      <c r="M530" s="48" t="n">
        <v>4095.05</v>
      </c>
      <c r="O530" s="11">
        <f>M530/SUM($M$2:$M$2023)</f>
        <v/>
      </c>
      <c r="P530" s="49">
        <f>IFERROR(M530/I530,0)</f>
        <v/>
      </c>
      <c r="Q530" s="50" t="n"/>
      <c r="R530" s="8">
        <f>I530-Q530</f>
        <v/>
      </c>
      <c r="S530" s="49">
        <f>$AK530*R530</f>
        <v/>
      </c>
      <c r="U530" s="39" t="inlineStr">
        <is>
          <t>Stock SAP</t>
        </is>
      </c>
      <c r="V530" s="39" t="inlineStr">
        <is>
          <t>Medicamentos</t>
        </is>
      </c>
      <c r="W530" s="39" t="inlineStr">
        <is>
          <t>Dentro del alcance</t>
        </is>
      </c>
      <c r="X530" s="39" t="n"/>
      <c r="Y530" s="39" t="inlineStr">
        <is>
          <t>Sin recuento físico en el inventario de Avain</t>
        </is>
      </c>
      <c r="Z530" s="40" t="inlineStr">
        <is>
          <t>Sin recuento físico</t>
        </is>
      </c>
      <c r="AA530" s="39" t="n"/>
      <c r="AB530" s="39" t="n"/>
      <c r="AC530" s="39" t="n"/>
      <c r="AD530" s="39" t="n"/>
      <c r="AE530" s="39" t="n"/>
      <c r="AF530" s="39" t="n"/>
      <c r="AG530" s="39" t="n"/>
      <c r="AH530" s="51" t="n"/>
      <c r="AI530" s="51" t="n"/>
      <c r="AJ530" s="51" t="n"/>
      <c r="AK530" s="52" t="n">
        <v>20.47527272727273</v>
      </c>
      <c r="AL530" s="52" t="n"/>
      <c r="AM530" s="52" t="n"/>
      <c r="AN530" s="39" t="n"/>
      <c r="AO530" s="39" t="inlineStr">
        <is>
          <t>El material ocupa 13 filas en la hoja 1060 NQN (lote/almacén). La cantidad SAP y la física de esta vista son el total del material.</t>
        </is>
      </c>
    </row>
    <row r="531">
      <c r="A531" s="5" t="inlineStr">
        <is>
          <t>1000181</t>
        </is>
      </c>
      <c r="B531" s="5" t="inlineStr">
        <is>
          <t>LOPERAMIDA COMPRIMIDO</t>
        </is>
      </c>
      <c r="C531" s="5" t="inlineStr">
        <is>
          <t>361193</t>
        </is>
      </c>
      <c r="D531" s="5" t="inlineStr">
        <is>
          <t>033</t>
        </is>
      </c>
      <c r="E531" s="5" t="inlineStr">
        <is>
          <t>ZMED</t>
        </is>
      </c>
      <c r="F531" s="5" t="inlineStr">
        <is>
          <t>1060</t>
        </is>
      </c>
      <c r="G531" s="5" t="inlineStr">
        <is>
          <t>6021</t>
        </is>
      </c>
      <c r="H531" s="5" t="inlineStr">
        <is>
          <t>C/U</t>
        </is>
      </c>
      <c r="I531" s="6" t="n">
        <v>200</v>
      </c>
      <c r="J531" s="6" t="n">
        <v>0</v>
      </c>
      <c r="K531" s="5" t="inlineStr">
        <is>
          <t>ARS</t>
        </is>
      </c>
      <c r="L531" s="48" t="n">
        <v>0</v>
      </c>
      <c r="M531" s="48" t="n">
        <v>4095.05</v>
      </c>
      <c r="O531" s="11">
        <f>M531/SUM($M$2:$M$2023)</f>
        <v/>
      </c>
      <c r="P531" s="49">
        <f>IFERROR(M531/I531,0)</f>
        <v/>
      </c>
      <c r="Q531" s="50" t="n"/>
      <c r="R531" s="8">
        <f>I531-Q531</f>
        <v/>
      </c>
      <c r="S531" s="49">
        <f>$AK531*R531</f>
        <v/>
      </c>
      <c r="U531" s="39" t="inlineStr">
        <is>
          <t>Stock SAP</t>
        </is>
      </c>
      <c r="V531" s="39" t="inlineStr">
        <is>
          <t>Medicamentos</t>
        </is>
      </c>
      <c r="W531" s="39" t="inlineStr">
        <is>
          <t>Dentro del alcance</t>
        </is>
      </c>
      <c r="X531" s="39" t="n"/>
      <c r="Y531" s="39" t="inlineStr">
        <is>
          <t>Sin recuento físico en el inventario de Avain</t>
        </is>
      </c>
      <c r="Z531" s="40" t="inlineStr">
        <is>
          <t>Sin recuento físico</t>
        </is>
      </c>
      <c r="AA531" s="39" t="n"/>
      <c r="AB531" s="39" t="n"/>
      <c r="AC531" s="39" t="n"/>
      <c r="AD531" s="39" t="n"/>
      <c r="AE531" s="39" t="n"/>
      <c r="AF531" s="39" t="n"/>
      <c r="AG531" s="39" t="n"/>
      <c r="AH531" s="51" t="n"/>
      <c r="AI531" s="51" t="n"/>
      <c r="AJ531" s="51" t="n"/>
      <c r="AK531" s="52" t="n">
        <v>20.47527272727273</v>
      </c>
      <c r="AL531" s="52" t="n"/>
      <c r="AM531" s="52" t="n"/>
      <c r="AN531" s="39" t="n"/>
      <c r="AO531" s="39" t="inlineStr">
        <is>
          <t>El material ocupa 13 filas en la hoja 1060 NQN (lote/almacén). La cantidad SAP y la física de esta vista son el total del material.</t>
        </is>
      </c>
    </row>
    <row r="532">
      <c r="A532" s="5" t="inlineStr">
        <is>
          <t>1000304</t>
        </is>
      </c>
      <c r="B532" s="5" t="inlineStr">
        <is>
          <t>ADENOSINA 2 ML AMP 3 MG/1 ML</t>
        </is>
      </c>
      <c r="C532" s="5" t="inlineStr">
        <is>
          <t>1</t>
        </is>
      </c>
      <c r="D532" s="5" t="inlineStr">
        <is>
          <t>033</t>
        </is>
      </c>
      <c r="E532" s="5" t="inlineStr">
        <is>
          <t>ZMED</t>
        </is>
      </c>
      <c r="F532" s="5" t="inlineStr">
        <is>
          <t>1060</t>
        </is>
      </c>
      <c r="G532" s="5" t="inlineStr">
        <is>
          <t>6021</t>
        </is>
      </c>
      <c r="H532" s="5" t="inlineStr">
        <is>
          <t>C/U</t>
        </is>
      </c>
      <c r="I532" s="6" t="n">
        <v>200</v>
      </c>
      <c r="J532" s="6" t="n">
        <v>0</v>
      </c>
      <c r="K532" s="5" t="inlineStr">
        <is>
          <t>ARS</t>
        </is>
      </c>
      <c r="L532" s="48" t="n">
        <v>0</v>
      </c>
      <c r="M532" s="48" t="n">
        <v>299509.01</v>
      </c>
      <c r="O532" s="11">
        <f>M532/SUM($M$2:$M$2023)</f>
        <v/>
      </c>
      <c r="P532" s="49">
        <f>IFERROR(M532/I532,0)</f>
        <v/>
      </c>
      <c r="Q532" s="50" t="n">
        <v>0</v>
      </c>
      <c r="R532" s="8">
        <f>I532-Q532</f>
        <v/>
      </c>
      <c r="S532" s="49">
        <f>$AK532*R532</f>
        <v/>
      </c>
      <c r="U532" s="39" t="inlineStr">
        <is>
          <t>Stock SAP</t>
        </is>
      </c>
      <c r="V532" s="39" t="inlineStr">
        <is>
          <t>Medicamentos</t>
        </is>
      </c>
      <c r="W532" s="39" t="inlineStr">
        <is>
          <t>Dentro del alcance</t>
        </is>
      </c>
      <c r="X532" s="42" t="inlineStr">
        <is>
          <t>Media</t>
        </is>
      </c>
      <c r="Y532" s="39" t="inlineStr">
        <is>
          <t>Homologado – confianza Media – pendiente de validación</t>
        </is>
      </c>
      <c r="Z532" s="38" t="inlineStr">
        <is>
          <t>Dar de baja en SAP</t>
        </is>
      </c>
      <c r="AA532" s="39" t="inlineStr">
        <is>
          <t>311</t>
        </is>
      </c>
      <c r="AB532" s="39" t="inlineStr">
        <is>
          <t>ADENOSINA AMP</t>
        </is>
      </c>
      <c r="AC532" s="39" t="inlineStr">
        <is>
          <t>Homologación por código Avain (master M03-004)</t>
        </is>
      </c>
      <c r="AD532" s="39" t="inlineStr">
        <is>
          <t>No</t>
        </is>
      </c>
      <c r="AE532" s="39" t="n"/>
      <c r="AF532" s="39" t="inlineStr">
        <is>
          <t>Sí</t>
        </is>
      </c>
      <c r="AG532" s="39" t="inlineStr">
        <is>
          <t>M03-004</t>
        </is>
      </c>
      <c r="AH532" s="51" t="n">
        <v>1116</v>
      </c>
      <c r="AI532" s="51">
        <f>Q532</f>
        <v/>
      </c>
      <c r="AJ532" s="51">
        <f>$AH532-$AI532</f>
        <v/>
      </c>
      <c r="AK532" s="52" t="n">
        <v>1497.545044802867</v>
      </c>
      <c r="AL532" s="52">
        <f>$AJ532*$AK532</f>
        <v/>
      </c>
      <c r="AM532" s="52">
        <f>$AI532*$AK532</f>
        <v/>
      </c>
      <c r="AN532" s="39" t="n"/>
      <c r="AO532" s="39" t="inlineStr">
        <is>
          <t>Homologación: confianza base Media + confianza SAP Alta → Media. El material ocupa 15 filas en la hoja 1060 NQN (lote/almacén). La cantidad SAP y la física de esta vista son el total del material.</t>
        </is>
      </c>
    </row>
    <row r="533">
      <c r="A533" s="5" t="inlineStr">
        <is>
          <t>1000314</t>
        </is>
      </c>
      <c r="B533" s="5" t="inlineStr">
        <is>
          <t>MORFINA CLORHIDRATO 10MG</t>
        </is>
      </c>
      <c r="C533" s="5" t="inlineStr">
        <is>
          <t>50477</t>
        </is>
      </c>
      <c r="D533" s="5" t="inlineStr">
        <is>
          <t>033</t>
        </is>
      </c>
      <c r="E533" s="5" t="inlineStr">
        <is>
          <t>ZMED</t>
        </is>
      </c>
      <c r="F533" s="5" t="inlineStr">
        <is>
          <t>1060</t>
        </is>
      </c>
      <c r="G533" s="5" t="inlineStr">
        <is>
          <t>6021</t>
        </is>
      </c>
      <c r="H533" s="5" t="inlineStr">
        <is>
          <t>C/U</t>
        </is>
      </c>
      <c r="I533" s="6" t="n">
        <v>200</v>
      </c>
      <c r="J533" s="6" t="n">
        <v>0</v>
      </c>
      <c r="K533" s="5" t="inlineStr">
        <is>
          <t>ARS</t>
        </is>
      </c>
      <c r="L533" s="48" t="n">
        <v>0</v>
      </c>
      <c r="M533" s="48" t="n">
        <v>160628.5</v>
      </c>
      <c r="O533" s="11">
        <f>M533/SUM($M$2:$M$2023)</f>
        <v/>
      </c>
      <c r="P533" s="49">
        <f>IFERROR(M533/I533,0)</f>
        <v/>
      </c>
      <c r="Q533" s="50" t="n">
        <v>56</v>
      </c>
      <c r="R533" s="8">
        <f>I533-Q533</f>
        <v/>
      </c>
      <c r="S533" s="49">
        <f>$AK533*R533</f>
        <v/>
      </c>
      <c r="U533" s="39" t="inlineStr">
        <is>
          <t>Stock SAP</t>
        </is>
      </c>
      <c r="V533" s="39" t="inlineStr">
        <is>
          <t>Medicamentos</t>
        </is>
      </c>
      <c r="W533" s="39" t="inlineStr">
        <is>
          <t>Dentro del alcance</t>
        </is>
      </c>
      <c r="X533" s="42" t="inlineStr">
        <is>
          <t>Media</t>
        </is>
      </c>
      <c r="Y533" s="39" t="inlineStr">
        <is>
          <t>Homologado – confianza Media – pendiente de validación</t>
        </is>
      </c>
      <c r="Z533" s="38" t="inlineStr">
        <is>
          <t>Dar de baja en SAP</t>
        </is>
      </c>
      <c r="AA533" s="39" t="inlineStr">
        <is>
          <t>331</t>
        </is>
      </c>
      <c r="AB533" s="39" t="inlineStr">
        <is>
          <t>MORFINA 10MG AMP</t>
        </is>
      </c>
      <c r="AC533" s="39" t="inlineStr">
        <is>
          <t>Cruce por nomenclatura SAP</t>
        </is>
      </c>
      <c r="AD533" s="39" t="inlineStr">
        <is>
          <t>No</t>
        </is>
      </c>
      <c r="AE533" s="39" t="n"/>
      <c r="AF533" s="39" t="inlineStr">
        <is>
          <t>No</t>
        </is>
      </c>
      <c r="AG533" s="39" t="n"/>
      <c r="AH533" s="51" t="n">
        <v>800</v>
      </c>
      <c r="AI533" s="51">
        <f>Q533</f>
        <v/>
      </c>
      <c r="AJ533" s="51">
        <f>$AH533-$AI533</f>
        <v/>
      </c>
      <c r="AK533" s="52" t="n">
        <v>803.1425</v>
      </c>
      <c r="AL533" s="52">
        <f>$AJ533*$AK533</f>
        <v/>
      </c>
      <c r="AM533" s="52">
        <f>$AI533*$AK533</f>
        <v/>
      </c>
      <c r="AN533" s="39" t="n"/>
      <c r="AO533" s="39" t="inlineStr">
        <is>
          <t>Cruce por nomenclatura: dosis coincide; similitud 0.70. El material ocupa 6 filas en la hoja 1060 NQN (lote/almacén). La cantidad SAP y la física de esta vista son el total del material.</t>
        </is>
      </c>
    </row>
    <row r="534">
      <c r="A534" s="5" t="inlineStr">
        <is>
          <t>1000314</t>
        </is>
      </c>
      <c r="B534" s="5" t="inlineStr">
        <is>
          <t>MORFINA CLORHIDRATO 10MG</t>
        </is>
      </c>
      <c r="C534" s="5" t="inlineStr">
        <is>
          <t>WTFG</t>
        </is>
      </c>
      <c r="D534" s="5" t="inlineStr">
        <is>
          <t>033</t>
        </is>
      </c>
      <c r="E534" s="5" t="inlineStr">
        <is>
          <t>ZMED</t>
        </is>
      </c>
      <c r="F534" s="5" t="inlineStr">
        <is>
          <t>1060</t>
        </is>
      </c>
      <c r="G534" s="5" t="inlineStr">
        <is>
          <t>6021</t>
        </is>
      </c>
      <c r="H534" s="5" t="inlineStr">
        <is>
          <t>C/U</t>
        </is>
      </c>
      <c r="I534" s="6" t="n">
        <v>200</v>
      </c>
      <c r="J534" s="6" t="n">
        <v>0</v>
      </c>
      <c r="K534" s="5" t="inlineStr">
        <is>
          <t>ARS</t>
        </is>
      </c>
      <c r="L534" s="48" t="n">
        <v>0</v>
      </c>
      <c r="M534" s="48" t="n">
        <v>160628.5</v>
      </c>
      <c r="O534" s="11">
        <f>M534/SUM($M$2:$M$2023)</f>
        <v/>
      </c>
      <c r="P534" s="49">
        <f>IFERROR(M534/I534,0)</f>
        <v/>
      </c>
      <c r="Q534" s="50" t="n"/>
      <c r="R534" s="8">
        <f>I534-Q534</f>
        <v/>
      </c>
      <c r="S534" s="49">
        <f>$AK534*R534</f>
        <v/>
      </c>
      <c r="U534" s="39" t="inlineStr">
        <is>
          <t>Stock SAP</t>
        </is>
      </c>
      <c r="V534" s="39" t="inlineStr">
        <is>
          <t>Medicamentos</t>
        </is>
      </c>
      <c r="W534" s="39" t="inlineStr">
        <is>
          <t>Dentro del alcance</t>
        </is>
      </c>
      <c r="X534" s="42" t="inlineStr">
        <is>
          <t>Media</t>
        </is>
      </c>
      <c r="Y534" s="39" t="inlineStr">
        <is>
          <t>Homologado – confianza Media – pendiente de validación</t>
        </is>
      </c>
      <c r="Z534" s="38" t="inlineStr">
        <is>
          <t>Dar de baja en SAP</t>
        </is>
      </c>
      <c r="AA534" s="39" t="inlineStr">
        <is>
          <t>331</t>
        </is>
      </c>
      <c r="AB534" s="39" t="inlineStr">
        <is>
          <t>MORFINA 10MG AMP</t>
        </is>
      </c>
      <c r="AC534" s="39" t="inlineStr">
        <is>
          <t>Cruce por nomenclatura SAP</t>
        </is>
      </c>
      <c r="AD534" s="39" t="inlineStr">
        <is>
          <t>No</t>
        </is>
      </c>
      <c r="AE534" s="39" t="n"/>
      <c r="AF534" s="39" t="inlineStr">
        <is>
          <t>No</t>
        </is>
      </c>
      <c r="AG534" s="39" t="n"/>
      <c r="AH534" s="51" t="n"/>
      <c r="AI534" s="51" t="n"/>
      <c r="AJ534" s="51" t="n"/>
      <c r="AK534" s="52" t="n">
        <v>803.1425</v>
      </c>
      <c r="AL534" s="52" t="n"/>
      <c r="AM534" s="52" t="n"/>
      <c r="AN534" s="39" t="n"/>
      <c r="AO534" s="39" t="inlineStr">
        <is>
          <t>La cantidad física del material se imputó en la fila 533 (primera fila del material). Cruce por nomenclatura: dosis coincide; similitud 0.70. El material ocupa 6 filas en la hoja 1060 NQN (lote/almacén). La cantidad SAP y la física de esta vista son el total del material.</t>
        </is>
      </c>
    </row>
    <row r="535">
      <c r="A535" s="5" t="inlineStr">
        <is>
          <t>1000330</t>
        </is>
      </c>
      <c r="B535" s="5" t="inlineStr">
        <is>
          <t>ANGINOTRAC COMPRIMIDO</t>
        </is>
      </c>
      <c r="C535" s="5" t="inlineStr">
        <is>
          <t>R2471</t>
        </is>
      </c>
      <c r="D535" s="5" t="inlineStr">
        <is>
          <t>033</t>
        </is>
      </c>
      <c r="E535" s="5" t="inlineStr">
        <is>
          <t>ZMED</t>
        </is>
      </c>
      <c r="F535" s="5" t="inlineStr">
        <is>
          <t>1060</t>
        </is>
      </c>
      <c r="G535" s="5" t="inlineStr">
        <is>
          <t>6021</t>
        </is>
      </c>
      <c r="H535" s="5" t="inlineStr">
        <is>
          <t>C/U</t>
        </is>
      </c>
      <c r="I535" s="6" t="n">
        <v>200</v>
      </c>
      <c r="J535" s="6" t="n">
        <v>0</v>
      </c>
      <c r="K535" s="5" t="inlineStr">
        <is>
          <t>ARS</t>
        </is>
      </c>
      <c r="L535" s="48" t="n">
        <v>0</v>
      </c>
      <c r="M535" s="48" t="n">
        <v>151638.59</v>
      </c>
      <c r="O535" s="11">
        <f>M535/SUM($M$2:$M$2023)</f>
        <v/>
      </c>
      <c r="P535" s="49">
        <f>IFERROR(M535/I535,0)</f>
        <v/>
      </c>
      <c r="Q535" s="50" t="n">
        <v>0</v>
      </c>
      <c r="R535" s="8">
        <f>I535-Q535</f>
        <v/>
      </c>
      <c r="S535" s="49">
        <f>$AK535*R535</f>
        <v/>
      </c>
      <c r="U535" s="39" t="inlineStr">
        <is>
          <t>Stock SAP</t>
        </is>
      </c>
      <c r="V535" s="39" t="inlineStr">
        <is>
          <t>Medicamentos</t>
        </is>
      </c>
      <c r="W535" s="39" t="inlineStr">
        <is>
          <t>Dentro del alcance</t>
        </is>
      </c>
      <c r="X535" s="42" t="inlineStr">
        <is>
          <t>Media</t>
        </is>
      </c>
      <c r="Y535" s="39" t="inlineStr">
        <is>
          <t>Homologado – confianza Media – pendiente de validación</t>
        </is>
      </c>
      <c r="Z535" s="38" t="inlineStr">
        <is>
          <t>Dar de baja en SAP</t>
        </is>
      </c>
      <c r="AA535" s="39" t="inlineStr">
        <is>
          <t>271</t>
        </is>
      </c>
      <c r="AB535" s="39" t="inlineStr">
        <is>
          <t>ANGINOTRAT</t>
        </is>
      </c>
      <c r="AC535" s="39" t="inlineStr">
        <is>
          <t>Cruce por nomenclatura SAP</t>
        </is>
      </c>
      <c r="AD535" s="39" t="inlineStr">
        <is>
          <t>No</t>
        </is>
      </c>
      <c r="AE535" s="39" t="n"/>
      <c r="AF535" s="39" t="inlineStr">
        <is>
          <t>No</t>
        </is>
      </c>
      <c r="AG535" s="39" t="n"/>
      <c r="AH535" s="51" t="n">
        <v>854</v>
      </c>
      <c r="AI535" s="51">
        <f>Q535</f>
        <v/>
      </c>
      <c r="AJ535" s="51">
        <f>$AH535-$AI535</f>
        <v/>
      </c>
      <c r="AK535" s="52" t="n">
        <v>758.1929391100703</v>
      </c>
      <c r="AL535" s="52">
        <f>$AJ535*$AK535</f>
        <v/>
      </c>
      <c r="AM535" s="52">
        <f>$AI535*$AK535</f>
        <v/>
      </c>
      <c r="AN535" s="39" t="n"/>
      <c r="AO535" s="39" t="inlineStr">
        <is>
          <t>Cruce por nomenclatura: similitud 0.57. El material ocupa 12 filas en la hoja 1060 NQN (lote/almacén). La cantidad SAP y la física de esta vista son el total del material.</t>
        </is>
      </c>
    </row>
    <row r="536">
      <c r="A536" s="5" t="inlineStr">
        <is>
          <t>1000384</t>
        </is>
      </c>
      <c r="B536" s="5" t="inlineStr">
        <is>
          <t>RANITIDINA 50 MG AMP</t>
        </is>
      </c>
      <c r="C536" s="5" t="inlineStr">
        <is>
          <t>10745</t>
        </is>
      </c>
      <c r="D536" s="5" t="inlineStr">
        <is>
          <t>033</t>
        </is>
      </c>
      <c r="E536" s="5" t="inlineStr">
        <is>
          <t>ZMED</t>
        </is>
      </c>
      <c r="F536" s="5" t="inlineStr">
        <is>
          <t>1060</t>
        </is>
      </c>
      <c r="G536" s="5" t="inlineStr">
        <is>
          <t>6021</t>
        </is>
      </c>
      <c r="H536" s="5" t="inlineStr">
        <is>
          <t>C/U</t>
        </is>
      </c>
      <c r="I536" s="6" t="n">
        <v>200</v>
      </c>
      <c r="J536" s="6" t="n">
        <v>0</v>
      </c>
      <c r="K536" s="5" t="inlineStr">
        <is>
          <t>ARS</t>
        </is>
      </c>
      <c r="L536" s="48" t="n">
        <v>0</v>
      </c>
      <c r="M536" s="48" t="n">
        <v>50789.74</v>
      </c>
      <c r="O536" s="11">
        <f>M536/SUM($M$2:$M$2023)</f>
        <v/>
      </c>
      <c r="P536" s="49">
        <f>IFERROR(M536/I536,0)</f>
        <v/>
      </c>
      <c r="Q536" s="50" t="n"/>
      <c r="R536" s="8">
        <f>I536-Q536</f>
        <v/>
      </c>
      <c r="S536" s="49">
        <f>$AK536*R536</f>
        <v/>
      </c>
      <c r="U536" s="39" t="inlineStr">
        <is>
          <t>Stock SAP</t>
        </is>
      </c>
      <c r="V536" s="39" t="inlineStr">
        <is>
          <t>Medicamentos</t>
        </is>
      </c>
      <c r="W536" s="39" t="inlineStr">
        <is>
          <t>Dentro del alcance</t>
        </is>
      </c>
      <c r="X536" s="42" t="inlineStr">
        <is>
          <t>Media</t>
        </is>
      </c>
      <c r="Y536" s="39" t="inlineStr">
        <is>
          <t>Homologado – confianza Media – pendiente de validación</t>
        </is>
      </c>
      <c r="Z536" s="38" t="inlineStr">
        <is>
          <t>Dar de baja en SAP</t>
        </is>
      </c>
      <c r="AA536" s="39" t="inlineStr">
        <is>
          <t>253</t>
        </is>
      </c>
      <c r="AB536" s="39" t="inlineStr">
        <is>
          <t>RANITIDINA AMP</t>
        </is>
      </c>
      <c r="AC536" s="39" t="inlineStr">
        <is>
          <t>Cruce por nomenclatura SAP</t>
        </is>
      </c>
      <c r="AD536" s="39" t="inlineStr">
        <is>
          <t>Sí</t>
        </is>
      </c>
      <c r="AE536" s="39" t="inlineStr">
        <is>
          <t>1000384, 1000171</t>
        </is>
      </c>
      <c r="AF536" s="39" t="inlineStr">
        <is>
          <t>No</t>
        </is>
      </c>
      <c r="AG536" s="39" t="n"/>
      <c r="AH536" s="51" t="n"/>
      <c r="AI536" s="51" t="n"/>
      <c r="AJ536" s="51" t="n"/>
      <c r="AK536" s="52" t="n">
        <v>253.9486826923077</v>
      </c>
      <c r="AL536" s="52" t="n"/>
      <c r="AM536" s="52" t="n"/>
      <c r="AN536" s="39" t="n"/>
      <c r="AO536" s="39" t="inlineStr">
        <is>
          <t>La cantidad física del material se imputó en la fila 343 (primera fila del material). Cruce por nomenclatura: una nomenclatura no informa dosis; similitud 0.82. El cruce SAP–Avain identificó 2 códigos SAP como posibles equivalentes del mismo ítem de Avain (1000384, 1000171). Se imputó al primero (lógica BUSCARV); requiere validación posterior. El material ocupa 7 filas en la hoja 1060 NQN (lote/almacén). La cantidad SAP y la física de esta vista son el total del material.</t>
        </is>
      </c>
    </row>
    <row r="537">
      <c r="A537" s="5" t="inlineStr">
        <is>
          <t>1000384</t>
        </is>
      </c>
      <c r="B537" s="5" t="inlineStr">
        <is>
          <t>RANITIDINA 50 MG AMP</t>
        </is>
      </c>
      <c r="C537" s="5" t="inlineStr">
        <is>
          <t>440011</t>
        </is>
      </c>
      <c r="D537" s="5" t="inlineStr">
        <is>
          <t>033</t>
        </is>
      </c>
      <c r="E537" s="5" t="inlineStr">
        <is>
          <t>ZMED</t>
        </is>
      </c>
      <c r="F537" s="5" t="inlineStr">
        <is>
          <t>1060</t>
        </is>
      </c>
      <c r="G537" s="5" t="inlineStr">
        <is>
          <t>6021</t>
        </is>
      </c>
      <c r="H537" s="5" t="inlineStr">
        <is>
          <t>C/U</t>
        </is>
      </c>
      <c r="I537" s="6" t="n">
        <v>200</v>
      </c>
      <c r="J537" s="6" t="n">
        <v>0</v>
      </c>
      <c r="K537" s="5" t="inlineStr">
        <is>
          <t>ARS</t>
        </is>
      </c>
      <c r="L537" s="48" t="n">
        <v>0</v>
      </c>
      <c r="M537" s="48" t="n">
        <v>50789.74</v>
      </c>
      <c r="O537" s="11">
        <f>M537/SUM($M$2:$M$2023)</f>
        <v/>
      </c>
      <c r="P537" s="49">
        <f>IFERROR(M537/I537,0)</f>
        <v/>
      </c>
      <c r="Q537" s="50" t="n"/>
      <c r="R537" s="8">
        <f>I537-Q537</f>
        <v/>
      </c>
      <c r="S537" s="49">
        <f>$AK537*R537</f>
        <v/>
      </c>
      <c r="U537" s="39" t="inlineStr">
        <is>
          <t>Stock SAP</t>
        </is>
      </c>
      <c r="V537" s="39" t="inlineStr">
        <is>
          <t>Medicamentos</t>
        </is>
      </c>
      <c r="W537" s="39" t="inlineStr">
        <is>
          <t>Dentro del alcance</t>
        </is>
      </c>
      <c r="X537" s="42" t="inlineStr">
        <is>
          <t>Media</t>
        </is>
      </c>
      <c r="Y537" s="39" t="inlineStr">
        <is>
          <t>Homologado – confianza Media – pendiente de validación</t>
        </is>
      </c>
      <c r="Z537" s="38" t="inlineStr">
        <is>
          <t>Dar de baja en SAP</t>
        </is>
      </c>
      <c r="AA537" s="39" t="inlineStr">
        <is>
          <t>253</t>
        </is>
      </c>
      <c r="AB537" s="39" t="inlineStr">
        <is>
          <t>RANITIDINA AMP</t>
        </is>
      </c>
      <c r="AC537" s="39" t="inlineStr">
        <is>
          <t>Cruce por nomenclatura SAP</t>
        </is>
      </c>
      <c r="AD537" s="39" t="inlineStr">
        <is>
          <t>Sí</t>
        </is>
      </c>
      <c r="AE537" s="39" t="inlineStr">
        <is>
          <t>1000384, 1000171</t>
        </is>
      </c>
      <c r="AF537" s="39" t="inlineStr">
        <is>
          <t>No</t>
        </is>
      </c>
      <c r="AG537" s="39" t="n"/>
      <c r="AH537" s="51" t="n"/>
      <c r="AI537" s="51" t="n"/>
      <c r="AJ537" s="51" t="n"/>
      <c r="AK537" s="52" t="n">
        <v>253.9486826923077</v>
      </c>
      <c r="AL537" s="52" t="n"/>
      <c r="AM537" s="52" t="n"/>
      <c r="AN537" s="39" t="n"/>
      <c r="AO537" s="39" t="inlineStr">
        <is>
          <t>La cantidad física del material se imputó en la fila 343 (primera fila del material). Cruce por nomenclatura: una nomenclatura no informa dosis; similitud 0.82. El cruce SAP–Avain identificó 2 códigos SAP como posibles equivalentes del mismo ítem de Avain (1000384, 1000171). Se imputó al primero (lógica BUSCARV); requiere validación posterior. El material ocupa 7 filas en la hoja 1060 NQN (lote/almacén). La cantidad SAP y la física de esta vista son el total del material.</t>
        </is>
      </c>
    </row>
    <row r="538">
      <c r="A538" s="5" t="inlineStr">
        <is>
          <t>1000384</t>
        </is>
      </c>
      <c r="B538" s="5" t="inlineStr">
        <is>
          <t>RANITIDINA 50 MG AMP</t>
        </is>
      </c>
      <c r="C538" s="5" t="inlineStr">
        <is>
          <t>440115</t>
        </is>
      </c>
      <c r="D538" s="5" t="inlineStr">
        <is>
          <t>033</t>
        </is>
      </c>
      <c r="E538" s="5" t="inlineStr">
        <is>
          <t>ZMED</t>
        </is>
      </c>
      <c r="F538" s="5" t="inlineStr">
        <is>
          <t>1060</t>
        </is>
      </c>
      <c r="G538" s="5" t="inlineStr">
        <is>
          <t>6021</t>
        </is>
      </c>
      <c r="H538" s="5" t="inlineStr">
        <is>
          <t>C/U</t>
        </is>
      </c>
      <c r="I538" s="6" t="n">
        <v>200</v>
      </c>
      <c r="J538" s="6" t="n">
        <v>0</v>
      </c>
      <c r="K538" s="5" t="inlineStr">
        <is>
          <t>ARS</t>
        </is>
      </c>
      <c r="L538" s="48" t="n">
        <v>0</v>
      </c>
      <c r="M538" s="48" t="n">
        <v>50789.74</v>
      </c>
      <c r="O538" s="11">
        <f>M538/SUM($M$2:$M$2023)</f>
        <v/>
      </c>
      <c r="P538" s="49">
        <f>IFERROR(M538/I538,0)</f>
        <v/>
      </c>
      <c r="Q538" s="50" t="n"/>
      <c r="R538" s="8">
        <f>I538-Q538</f>
        <v/>
      </c>
      <c r="S538" s="49">
        <f>$AK538*R538</f>
        <v/>
      </c>
      <c r="U538" s="39" t="inlineStr">
        <is>
          <t>Stock SAP</t>
        </is>
      </c>
      <c r="V538" s="39" t="inlineStr">
        <is>
          <t>Medicamentos</t>
        </is>
      </c>
      <c r="W538" s="39" t="inlineStr">
        <is>
          <t>Dentro del alcance</t>
        </is>
      </c>
      <c r="X538" s="42" t="inlineStr">
        <is>
          <t>Media</t>
        </is>
      </c>
      <c r="Y538" s="39" t="inlineStr">
        <is>
          <t>Homologado – confianza Media – pendiente de validación</t>
        </is>
      </c>
      <c r="Z538" s="38" t="inlineStr">
        <is>
          <t>Dar de baja en SAP</t>
        </is>
      </c>
      <c r="AA538" s="39" t="inlineStr">
        <is>
          <t>253</t>
        </is>
      </c>
      <c r="AB538" s="39" t="inlineStr">
        <is>
          <t>RANITIDINA AMP</t>
        </is>
      </c>
      <c r="AC538" s="39" t="inlineStr">
        <is>
          <t>Cruce por nomenclatura SAP</t>
        </is>
      </c>
      <c r="AD538" s="39" t="inlineStr">
        <is>
          <t>Sí</t>
        </is>
      </c>
      <c r="AE538" s="39" t="inlineStr">
        <is>
          <t>1000384, 1000171</t>
        </is>
      </c>
      <c r="AF538" s="39" t="inlineStr">
        <is>
          <t>No</t>
        </is>
      </c>
      <c r="AG538" s="39" t="n"/>
      <c r="AH538" s="51" t="n"/>
      <c r="AI538" s="51" t="n"/>
      <c r="AJ538" s="51" t="n"/>
      <c r="AK538" s="52" t="n">
        <v>253.9486826923077</v>
      </c>
      <c r="AL538" s="52" t="n"/>
      <c r="AM538" s="52" t="n"/>
      <c r="AN538" s="39" t="n"/>
      <c r="AO538" s="39" t="inlineStr">
        <is>
          <t>La cantidad física del material se imputó en la fila 343 (primera fila del material). Cruce por nomenclatura: una nomenclatura no informa dosis; similitud 0.82. El cruce SAP–Avain identificó 2 códigos SAP como posibles equivalentes del mismo ítem de Avain (1000384, 1000171). Se imputó al primero (lógica BUSCARV); requiere validación posterior. El material ocupa 7 filas en la hoja 1060 NQN (lote/almacén). La cantidad SAP y la física de esta vista son el total del material.</t>
        </is>
      </c>
    </row>
    <row r="539">
      <c r="A539" s="5" t="inlineStr">
        <is>
          <t>1000387</t>
        </is>
      </c>
      <c r="B539" s="5" t="inlineStr">
        <is>
          <t>AMLODIPINA 10 mg COMPRIMIDOS</t>
        </is>
      </c>
      <c r="C539" s="5" t="inlineStr">
        <is>
          <t>180355</t>
        </is>
      </c>
      <c r="D539" s="5" t="inlineStr">
        <is>
          <t>033</t>
        </is>
      </c>
      <c r="E539" s="5" t="inlineStr">
        <is>
          <t>ZMED</t>
        </is>
      </c>
      <c r="F539" s="5" t="inlineStr">
        <is>
          <t>1060</t>
        </is>
      </c>
      <c r="G539" s="5" t="inlineStr">
        <is>
          <t>6021</t>
        </is>
      </c>
      <c r="H539" s="5" t="inlineStr">
        <is>
          <t>C/U</t>
        </is>
      </c>
      <c r="I539" s="6" t="n">
        <v>200</v>
      </c>
      <c r="J539" s="6" t="n">
        <v>0</v>
      </c>
      <c r="K539" s="5" t="inlineStr">
        <is>
          <t>ARS</t>
        </is>
      </c>
      <c r="L539" s="48" t="n">
        <v>0</v>
      </c>
      <c r="M539" s="48" t="n">
        <v>12220</v>
      </c>
      <c r="O539" s="11">
        <f>M539/SUM($M$2:$M$2023)</f>
        <v/>
      </c>
      <c r="P539" s="49">
        <f>IFERROR(M539/I539,0)</f>
        <v/>
      </c>
      <c r="Q539" s="50" t="n">
        <v>51</v>
      </c>
      <c r="R539" s="8">
        <f>I539-Q539</f>
        <v/>
      </c>
      <c r="S539" s="49">
        <f>$AK539*R539</f>
        <v/>
      </c>
      <c r="U539" s="39" t="inlineStr">
        <is>
          <t>Stock SAP</t>
        </is>
      </c>
      <c r="V539" s="39" t="inlineStr">
        <is>
          <t>Medicamentos</t>
        </is>
      </c>
      <c r="W539" s="39" t="inlineStr">
        <is>
          <t>Dentro del alcance</t>
        </is>
      </c>
      <c r="X539" s="37" t="inlineStr">
        <is>
          <t>Alta</t>
        </is>
      </c>
      <c r="Y539" s="39" t="inlineStr">
        <is>
          <t>Homologado – confianza Alta</t>
        </is>
      </c>
      <c r="Z539" s="38" t="inlineStr">
        <is>
          <t>Dar de baja en SAP</t>
        </is>
      </c>
      <c r="AA539" s="39" t="inlineStr">
        <is>
          <t>14</t>
        </is>
      </c>
      <c r="AB539" s="39" t="inlineStr">
        <is>
          <t>AMLODIPINA</t>
        </is>
      </c>
      <c r="AC539" s="39" t="inlineStr">
        <is>
          <t>Homologación por código Avain (master M04-004)</t>
        </is>
      </c>
      <c r="AD539" s="39" t="inlineStr">
        <is>
          <t>No</t>
        </is>
      </c>
      <c r="AE539" s="39" t="n"/>
      <c r="AF539" s="39" t="inlineStr">
        <is>
          <t>Sí</t>
        </is>
      </c>
      <c r="AG539" s="39" t="inlineStr">
        <is>
          <t>M04-004</t>
        </is>
      </c>
      <c r="AH539" s="51" t="n">
        <v>200</v>
      </c>
      <c r="AI539" s="51">
        <f>Q539</f>
        <v/>
      </c>
      <c r="AJ539" s="51">
        <f>$AH539-$AI539</f>
        <v/>
      </c>
      <c r="AK539" s="52" t="n">
        <v>61.1</v>
      </c>
      <c r="AL539" s="52">
        <f>$AJ539*$AK539</f>
        <v/>
      </c>
      <c r="AM539" s="52">
        <f>$AI539*$AK539</f>
        <v/>
      </c>
      <c r="AN539" s="39" t="n"/>
      <c r="AO539" s="39" t="inlineStr">
        <is>
          <t>Homologación: confianza base Alta + confianza SAP Alta → Alta.</t>
        </is>
      </c>
    </row>
    <row r="540">
      <c r="A540" s="5" t="inlineStr">
        <is>
          <t>1000402</t>
        </is>
      </c>
      <c r="B540" s="5" t="inlineStr">
        <is>
          <t>SUCCINILCOLINA 100 mg</t>
        </is>
      </c>
      <c r="C540" s="5" t="inlineStr">
        <is>
          <t>1</t>
        </is>
      </c>
      <c r="D540" s="5" t="inlineStr">
        <is>
          <t>033</t>
        </is>
      </c>
      <c r="E540" s="5" t="inlineStr">
        <is>
          <t>ZMED</t>
        </is>
      </c>
      <c r="F540" s="5" t="inlineStr">
        <is>
          <t>1060</t>
        </is>
      </c>
      <c r="G540" s="5" t="inlineStr">
        <is>
          <t>6021</t>
        </is>
      </c>
      <c r="H540" s="5" t="inlineStr">
        <is>
          <t>C/U</t>
        </is>
      </c>
      <c r="I540" s="6" t="n">
        <v>200</v>
      </c>
      <c r="J540" s="6" t="n">
        <v>0</v>
      </c>
      <c r="K540" s="5" t="inlineStr">
        <is>
          <t>ARS</t>
        </is>
      </c>
      <c r="L540" s="48" t="n">
        <v>0</v>
      </c>
      <c r="M540" s="48" t="n">
        <v>90124</v>
      </c>
      <c r="O540" s="11">
        <f>M540/SUM($M$2:$M$2023)</f>
        <v/>
      </c>
      <c r="P540" s="49">
        <f>IFERROR(M540/I540,0)</f>
        <v/>
      </c>
      <c r="Q540" s="50" t="n">
        <v>76</v>
      </c>
      <c r="R540" s="8">
        <f>I540-Q540</f>
        <v/>
      </c>
      <c r="S540" s="49">
        <f>$AK540*R540</f>
        <v/>
      </c>
      <c r="U540" s="39" t="inlineStr">
        <is>
          <t>Stock SAP</t>
        </is>
      </c>
      <c r="V540" s="39" t="inlineStr">
        <is>
          <t>Medicamentos</t>
        </is>
      </c>
      <c r="W540" s="39" t="inlineStr">
        <is>
          <t>Dentro del alcance</t>
        </is>
      </c>
      <c r="X540" s="38" t="inlineStr">
        <is>
          <t>Baja</t>
        </is>
      </c>
      <c r="Y540" s="39" t="inlineStr">
        <is>
          <t>Homologado – confianza Baja – pendiente de validación</t>
        </is>
      </c>
      <c r="Z540" s="38" t="inlineStr">
        <is>
          <t>Dar de baja en SAP</t>
        </is>
      </c>
      <c r="AA540" s="39" t="inlineStr">
        <is>
          <t>262</t>
        </is>
      </c>
      <c r="AB540" s="39" t="inlineStr">
        <is>
          <t>SUCCINILCOLINA 500 MG</t>
        </is>
      </c>
      <c r="AC540" s="39" t="inlineStr">
        <is>
          <t>Homologación por código Avain (master M02-007)</t>
        </is>
      </c>
      <c r="AD540" s="39" t="inlineStr">
        <is>
          <t>No</t>
        </is>
      </c>
      <c r="AE540" s="39" t="n"/>
      <c r="AF540" s="39" t="inlineStr">
        <is>
          <t>Sí</t>
        </is>
      </c>
      <c r="AG540" s="39" t="inlineStr">
        <is>
          <t>M02-007</t>
        </is>
      </c>
      <c r="AH540" s="51" t="n">
        <v>575</v>
      </c>
      <c r="AI540" s="51">
        <f>Q540</f>
        <v/>
      </c>
      <c r="AJ540" s="51">
        <f>$AH540-$AI540</f>
        <v/>
      </c>
      <c r="AK540" s="52" t="n">
        <v>450.62</v>
      </c>
      <c r="AL540" s="52">
        <f>$AJ540*$AK540</f>
        <v/>
      </c>
      <c r="AM540" s="52">
        <f>$AI540*$AK540</f>
        <v/>
      </c>
      <c r="AN540" s="39" t="n"/>
      <c r="AO540" s="39" t="inlineStr">
        <is>
          <t>Homologación: confianza base Baja + confianza SAP Alta → Baja. Aunque la homologación vincula estos registros, la presentación no coincide con el material imputado (dosis/presentación distinta (500MG vs 100MG); similitud 0.71). Nivel degradado a Baja: verificar si corresponde otro código SAP. El material ocupa 6 filas en la hoja 1060 NQN (lote/almacén). La cantidad SAP y la física de esta vista son el total del material.</t>
        </is>
      </c>
    </row>
    <row r="541">
      <c r="A541" s="5" t="inlineStr">
        <is>
          <t>1000404</t>
        </is>
      </c>
      <c r="B541" s="5" t="inlineStr">
        <is>
          <t>FLUMAZENIL AMP 5 ML</t>
        </is>
      </c>
      <c r="C541" s="5" t="inlineStr">
        <is>
          <t>360025</t>
        </is>
      </c>
      <c r="D541" s="5" t="inlineStr">
        <is>
          <t>033</t>
        </is>
      </c>
      <c r="E541" s="5" t="inlineStr">
        <is>
          <t>ZMED</t>
        </is>
      </c>
      <c r="F541" s="5" t="inlineStr">
        <is>
          <t>1060</t>
        </is>
      </c>
      <c r="G541" s="5" t="inlineStr">
        <is>
          <t>6021</t>
        </is>
      </c>
      <c r="H541" s="5" t="inlineStr">
        <is>
          <t>C/U</t>
        </is>
      </c>
      <c r="I541" s="6" t="n">
        <v>200</v>
      </c>
      <c r="J541" s="6" t="n">
        <v>0</v>
      </c>
      <c r="K541" s="5" t="inlineStr">
        <is>
          <t>ARS</t>
        </is>
      </c>
      <c r="L541" s="48" t="n">
        <v>0</v>
      </c>
      <c r="M541" s="48" t="n">
        <v>188887.35</v>
      </c>
      <c r="O541" s="11">
        <f>M541/SUM($M$2:$M$2023)</f>
        <v/>
      </c>
      <c r="P541" s="49">
        <f>IFERROR(M541/I541,0)</f>
        <v/>
      </c>
      <c r="Q541" s="50" t="n"/>
      <c r="R541" s="8">
        <f>I541-Q541</f>
        <v/>
      </c>
      <c r="S541" s="49">
        <f>$AK541*R541</f>
        <v/>
      </c>
      <c r="U541" s="39" t="inlineStr">
        <is>
          <t>Stock SAP</t>
        </is>
      </c>
      <c r="V541" s="39" t="inlineStr">
        <is>
          <t>Medicamentos</t>
        </is>
      </c>
      <c r="W541" s="39" t="inlineStr">
        <is>
          <t>Dentro del alcance</t>
        </is>
      </c>
      <c r="X541" s="37" t="inlineStr">
        <is>
          <t>Alta</t>
        </is>
      </c>
      <c r="Y541" s="39" t="inlineStr">
        <is>
          <t>Homologado – confianza Alta</t>
        </is>
      </c>
      <c r="Z541" s="38" t="inlineStr">
        <is>
          <t>Dar de baja en SAP</t>
        </is>
      </c>
      <c r="AA541" s="39" t="inlineStr">
        <is>
          <t>321</t>
        </is>
      </c>
      <c r="AB541" s="39" t="inlineStr">
        <is>
          <t>FLUMAZENIL AMP</t>
        </is>
      </c>
      <c r="AC541" s="39" t="inlineStr">
        <is>
          <t>Cruce por nomenclatura SAP</t>
        </is>
      </c>
      <c r="AD541" s="39" t="inlineStr">
        <is>
          <t>No</t>
        </is>
      </c>
      <c r="AE541" s="39" t="n"/>
      <c r="AF541" s="39" t="inlineStr">
        <is>
          <t>No</t>
        </is>
      </c>
      <c r="AG541" s="39" t="n"/>
      <c r="AH541" s="51" t="n"/>
      <c r="AI541" s="51" t="n"/>
      <c r="AJ541" s="51" t="n"/>
      <c r="AK541" s="52" t="n">
        <v>944.4367194570139</v>
      </c>
      <c r="AL541" s="52" t="n"/>
      <c r="AM541" s="52" t="n"/>
      <c r="AN541" s="39" t="n"/>
      <c r="AO541" s="39" t="inlineStr">
        <is>
          <t>La cantidad física del material se imputó en la fila 233 (primera fila del material). Cruce por nomenclatura: una nomenclatura no informa dosis; similitud 0.86. El material ocupa 10 filas en la hoja 1060 NQN (lote/almacén). La cantidad SAP y la física de esta vista son el total del material.</t>
        </is>
      </c>
    </row>
    <row r="542">
      <c r="A542" s="5" t="inlineStr">
        <is>
          <t>1000422</t>
        </is>
      </c>
      <c r="B542" s="5" t="inlineStr">
        <is>
          <t>ATENOLOL 50 mg</t>
        </is>
      </c>
      <c r="C542" s="5" t="inlineStr">
        <is>
          <t>049179</t>
        </is>
      </c>
      <c r="D542" s="5" t="inlineStr">
        <is>
          <t>033</t>
        </is>
      </c>
      <c r="E542" s="5" t="inlineStr">
        <is>
          <t>ZMED</t>
        </is>
      </c>
      <c r="F542" s="5" t="inlineStr">
        <is>
          <t>1060</t>
        </is>
      </c>
      <c r="G542" s="5" t="inlineStr">
        <is>
          <t>6021</t>
        </is>
      </c>
      <c r="H542" s="5" t="inlineStr">
        <is>
          <t>C/U</t>
        </is>
      </c>
      <c r="I542" s="6" t="n">
        <v>200</v>
      </c>
      <c r="J542" s="6" t="n">
        <v>0</v>
      </c>
      <c r="K542" s="5" t="inlineStr">
        <is>
          <t>ARS</t>
        </is>
      </c>
      <c r="L542" s="48" t="n">
        <v>0</v>
      </c>
      <c r="M542" s="48" t="n">
        <v>44089.09</v>
      </c>
      <c r="O542" s="11">
        <f>M542/SUM($M$2:$M$2023)</f>
        <v/>
      </c>
      <c r="P542" s="49">
        <f>IFERROR(M542/I542,0)</f>
        <v/>
      </c>
      <c r="Q542" s="50" t="n">
        <v>0</v>
      </c>
      <c r="R542" s="8">
        <f>I542-Q542</f>
        <v/>
      </c>
      <c r="S542" s="49">
        <f>$AK542*R542</f>
        <v/>
      </c>
      <c r="U542" s="39" t="inlineStr">
        <is>
          <t>Stock SAP</t>
        </is>
      </c>
      <c r="V542" s="39" t="inlineStr">
        <is>
          <t>Medicamentos</t>
        </is>
      </c>
      <c r="W542" s="39" t="inlineStr">
        <is>
          <t>Dentro del alcance</t>
        </is>
      </c>
      <c r="X542" s="42" t="inlineStr">
        <is>
          <t>Media</t>
        </is>
      </c>
      <c r="Y542" s="39" t="inlineStr">
        <is>
          <t>Homologado – confianza Media – pendiente de validación</t>
        </is>
      </c>
      <c r="Z542" s="38" t="inlineStr">
        <is>
          <t>Dar de baja en SAP</t>
        </is>
      </c>
      <c r="AA542" s="39" t="inlineStr">
        <is>
          <t>313 | 314</t>
        </is>
      </c>
      <c r="AB542" s="39" t="inlineStr">
        <is>
          <t>ATENOLOL 50 MG COMP</t>
        </is>
      </c>
      <c r="AC542" s="39" t="inlineStr">
        <is>
          <t>Homologación por nombre Avain (master M04-002)</t>
        </is>
      </c>
      <c r="AD542" s="39" t="inlineStr">
        <is>
          <t>No</t>
        </is>
      </c>
      <c r="AE542" s="39" t="n"/>
      <c r="AF542" s="39" t="inlineStr">
        <is>
          <t>Sí</t>
        </is>
      </c>
      <c r="AG542" s="39" t="inlineStr">
        <is>
          <t>M04-002</t>
        </is>
      </c>
      <c r="AH542" s="51" t="n">
        <v>880</v>
      </c>
      <c r="AI542" s="51">
        <f>Q542</f>
        <v/>
      </c>
      <c r="AJ542" s="51">
        <f>$AH542-$AI542</f>
        <v/>
      </c>
      <c r="AK542" s="52" t="n">
        <v>220.4454545454545</v>
      </c>
      <c r="AL542" s="52">
        <f>$AJ542*$AK542</f>
        <v/>
      </c>
      <c r="AM542" s="52">
        <f>$AI542*$AK542</f>
        <v/>
      </c>
      <c r="AN542" s="39" t="n"/>
      <c r="AO542" s="39" t="inlineStr">
        <is>
          <t>Homologación: confianza base Media + confianza SAP Alta → Media. Otros códigos SAP del master no están en el stock de este centro: 1005233, 5004158. El material ocupa 6 filas en la hoja 1060 NQN (lote/almacén). La cantidad SAP y la física de esta vista son el total del material.</t>
        </is>
      </c>
    </row>
    <row r="543">
      <c r="A543" s="5" t="inlineStr">
        <is>
          <t>1000425</t>
        </is>
      </c>
      <c r="B543" s="5" t="inlineStr">
        <is>
          <t>KLOSIDOL (TRAMADOL) 5ml Ampolla</t>
        </is>
      </c>
      <c r="C543" s="5" t="inlineStr">
        <is>
          <t>1017989</t>
        </is>
      </c>
      <c r="D543" s="5" t="inlineStr">
        <is>
          <t>033</t>
        </is>
      </c>
      <c r="E543" s="5" t="inlineStr">
        <is>
          <t>ZMED</t>
        </is>
      </c>
      <c r="F543" s="5" t="inlineStr">
        <is>
          <t>1060</t>
        </is>
      </c>
      <c r="G543" s="5" t="inlineStr">
        <is>
          <t>6021</t>
        </is>
      </c>
      <c r="H543" s="5" t="inlineStr">
        <is>
          <t>C/U</t>
        </is>
      </c>
      <c r="I543" s="6" t="n">
        <v>200</v>
      </c>
      <c r="J543" s="6" t="n">
        <v>0</v>
      </c>
      <c r="K543" s="5" t="inlineStr">
        <is>
          <t>ARS</t>
        </is>
      </c>
      <c r="L543" s="48" t="n">
        <v>0</v>
      </c>
      <c r="M543" s="48" t="n">
        <v>35424.47</v>
      </c>
      <c r="O543" s="11">
        <f>M543/SUM($M$2:$M$2023)</f>
        <v/>
      </c>
      <c r="P543" s="49">
        <f>IFERROR(M543/I543,0)</f>
        <v/>
      </c>
      <c r="Q543" s="50" t="n"/>
      <c r="R543" s="8">
        <f>I543-Q543</f>
        <v/>
      </c>
      <c r="S543" s="49">
        <f>$AK543*R543</f>
        <v/>
      </c>
      <c r="U543" s="39" t="inlineStr">
        <is>
          <t>Stock SAP</t>
        </is>
      </c>
      <c r="V543" s="39" t="inlineStr">
        <is>
          <t>Medicamentos</t>
        </is>
      </c>
      <c r="W543" s="39" t="inlineStr">
        <is>
          <t>Dentro del alcance</t>
        </is>
      </c>
      <c r="X543" s="38" t="inlineStr">
        <is>
          <t>Baja</t>
        </is>
      </c>
      <c r="Y543" s="39" t="inlineStr">
        <is>
          <t>Homologado – confianza Baja – pendiente de validación</t>
        </is>
      </c>
      <c r="Z543" s="38" t="inlineStr">
        <is>
          <t>Dar de baja en SAP</t>
        </is>
      </c>
      <c r="AA543" s="39" t="inlineStr">
        <is>
          <t>327</t>
        </is>
      </c>
      <c r="AB543" s="39" t="inlineStr">
        <is>
          <t>TRAMADOL 100 MG AMP</t>
        </is>
      </c>
      <c r="AC543" s="39" t="inlineStr">
        <is>
          <t>Cruce por nomenclatura SAP</t>
        </is>
      </c>
      <c r="AD543" s="39" t="inlineStr">
        <is>
          <t>Sí</t>
        </is>
      </c>
      <c r="AE543" s="39" t="inlineStr">
        <is>
          <t>1000425, 1000128</t>
        </is>
      </c>
      <c r="AF543" s="39" t="inlineStr">
        <is>
          <t>Sí</t>
        </is>
      </c>
      <c r="AG543" s="39" t="inlineStr">
        <is>
          <t>M01-011</t>
        </is>
      </c>
      <c r="AH543" s="51" t="n"/>
      <c r="AI543" s="51" t="n"/>
      <c r="AJ543" s="51" t="n"/>
      <c r="AK543" s="52" t="n">
        <v>177.1223727272727</v>
      </c>
      <c r="AL543" s="52" t="n"/>
      <c r="AM543" s="52" t="n"/>
      <c r="AN543" s="39" t="n"/>
      <c r="AO543" s="39" t="inlineStr">
        <is>
          <t>La cantidad física del material se imputó en la fila 344 (primera fila del material). Homologado al master M01-011, pero sus códigos SAP (1000635) no figuran en el stock SAP de este centro. Cruce por nomenclatura: similitud 0.54. El cruce SAP–Avain identificó 2 códigos SAP como posibles equivalentes del mismo ítem de Avain (1000425, 1000128). Se imputó al primero (lógica BUSCARV); requiere validación posterior. El material ocupa 8 filas en la hoja 1060 NQN (lote/almacén). La cantidad SAP y la física de esta vista son el total del material.</t>
        </is>
      </c>
    </row>
    <row r="544">
      <c r="A544" s="5" t="inlineStr">
        <is>
          <t>1000425</t>
        </is>
      </c>
      <c r="B544" s="5" t="inlineStr">
        <is>
          <t>KLOSIDOL (TRAMADOL) 5ml Ampolla</t>
        </is>
      </c>
      <c r="C544" s="5" t="inlineStr">
        <is>
          <t>COYC</t>
        </is>
      </c>
      <c r="D544" s="5" t="inlineStr">
        <is>
          <t>033</t>
        </is>
      </c>
      <c r="E544" s="5" t="inlineStr">
        <is>
          <t>ZMED</t>
        </is>
      </c>
      <c r="F544" s="5" t="inlineStr">
        <is>
          <t>1060</t>
        </is>
      </c>
      <c r="G544" s="5" t="inlineStr">
        <is>
          <t>6021</t>
        </is>
      </c>
      <c r="H544" s="5" t="inlineStr">
        <is>
          <t>C/U</t>
        </is>
      </c>
      <c r="I544" s="6" t="n">
        <v>200</v>
      </c>
      <c r="J544" s="6" t="n">
        <v>0</v>
      </c>
      <c r="K544" s="5" t="inlineStr">
        <is>
          <t>ARS</t>
        </is>
      </c>
      <c r="L544" s="48" t="n">
        <v>0</v>
      </c>
      <c r="M544" s="48" t="n">
        <v>35424.47</v>
      </c>
      <c r="O544" s="11">
        <f>M544/SUM($M$2:$M$2023)</f>
        <v/>
      </c>
      <c r="P544" s="49">
        <f>IFERROR(M544/I544,0)</f>
        <v/>
      </c>
      <c r="Q544" s="50" t="n"/>
      <c r="R544" s="8">
        <f>I544-Q544</f>
        <v/>
      </c>
      <c r="S544" s="49">
        <f>$AK544*R544</f>
        <v/>
      </c>
      <c r="U544" s="39" t="inlineStr">
        <is>
          <t>Stock SAP</t>
        </is>
      </c>
      <c r="V544" s="39" t="inlineStr">
        <is>
          <t>Medicamentos</t>
        </is>
      </c>
      <c r="W544" s="39" t="inlineStr">
        <is>
          <t>Dentro del alcance</t>
        </is>
      </c>
      <c r="X544" s="38" t="inlineStr">
        <is>
          <t>Baja</t>
        </is>
      </c>
      <c r="Y544" s="39" t="inlineStr">
        <is>
          <t>Homologado – confianza Baja – pendiente de validación</t>
        </is>
      </c>
      <c r="Z544" s="38" t="inlineStr">
        <is>
          <t>Dar de baja en SAP</t>
        </is>
      </c>
      <c r="AA544" s="39" t="inlineStr">
        <is>
          <t>327</t>
        </is>
      </c>
      <c r="AB544" s="39" t="inlineStr">
        <is>
          <t>TRAMADOL 100 MG AMP</t>
        </is>
      </c>
      <c r="AC544" s="39" t="inlineStr">
        <is>
          <t>Cruce por nomenclatura SAP</t>
        </is>
      </c>
      <c r="AD544" s="39" t="inlineStr">
        <is>
          <t>Sí</t>
        </is>
      </c>
      <c r="AE544" s="39" t="inlineStr">
        <is>
          <t>1000425, 1000128</t>
        </is>
      </c>
      <c r="AF544" s="39" t="inlineStr">
        <is>
          <t>Sí</t>
        </is>
      </c>
      <c r="AG544" s="39" t="inlineStr">
        <is>
          <t>M01-011</t>
        </is>
      </c>
      <c r="AH544" s="51" t="n"/>
      <c r="AI544" s="51" t="n"/>
      <c r="AJ544" s="51" t="n"/>
      <c r="AK544" s="52" t="n">
        <v>177.1223727272727</v>
      </c>
      <c r="AL544" s="52" t="n"/>
      <c r="AM544" s="52" t="n"/>
      <c r="AN544" s="39" t="n"/>
      <c r="AO544" s="39" t="inlineStr">
        <is>
          <t>La cantidad física del material se imputó en la fila 344 (primera fila del material). Homologado al master M01-011, pero sus códigos SAP (1000635) no figuran en el stock SAP de este centro. Cruce por nomenclatura: similitud 0.54. El cruce SAP–Avain identificó 2 códigos SAP como posibles equivalentes del mismo ítem de Avain (1000425, 1000128). Se imputó al primero (lógica BUSCARV); requiere validación posterior. El material ocupa 8 filas en la hoja 1060 NQN (lote/almacén). La cantidad SAP y la física de esta vista son el total del material.</t>
        </is>
      </c>
    </row>
    <row r="545">
      <c r="A545" s="5" t="inlineStr">
        <is>
          <t>1000470</t>
        </is>
      </c>
      <c r="B545" s="5" t="inlineStr">
        <is>
          <t>PARACETAMOL COMP 1 GRAMO</t>
        </is>
      </c>
      <c r="C545" s="5" t="inlineStr">
        <is>
          <t>GRE</t>
        </is>
      </c>
      <c r="D545" s="5" t="inlineStr">
        <is>
          <t>033</t>
        </is>
      </c>
      <c r="E545" s="5" t="inlineStr">
        <is>
          <t>ZMED</t>
        </is>
      </c>
      <c r="F545" s="5" t="inlineStr">
        <is>
          <t>1060</t>
        </is>
      </c>
      <c r="G545" s="5" t="inlineStr">
        <is>
          <t>6021</t>
        </is>
      </c>
      <c r="H545" s="5" t="inlineStr">
        <is>
          <t>C/U</t>
        </is>
      </c>
      <c r="I545" s="6" t="n">
        <v>200</v>
      </c>
      <c r="J545" s="6" t="n">
        <v>0</v>
      </c>
      <c r="K545" s="5" t="inlineStr">
        <is>
          <t>ARS</t>
        </is>
      </c>
      <c r="L545" s="48" t="n">
        <v>0</v>
      </c>
      <c r="M545" s="48" t="n">
        <v>22016.09</v>
      </c>
      <c r="O545" s="11">
        <f>M545/SUM($M$2:$M$2023)</f>
        <v/>
      </c>
      <c r="P545" s="49">
        <f>IFERROR(M545/I545,0)</f>
        <v/>
      </c>
      <c r="Q545" s="50" t="n"/>
      <c r="R545" s="8">
        <f>I545-Q545</f>
        <v/>
      </c>
      <c r="S545" s="49">
        <f>$AK545*R545</f>
        <v/>
      </c>
      <c r="U545" s="39" t="inlineStr">
        <is>
          <t>Stock SAP</t>
        </is>
      </c>
      <c r="V545" s="39" t="inlineStr">
        <is>
          <t>Medicamentos</t>
        </is>
      </c>
      <c r="W545" s="39" t="inlineStr">
        <is>
          <t>Dentro del alcance</t>
        </is>
      </c>
      <c r="X545" s="38" t="inlineStr">
        <is>
          <t>Baja</t>
        </is>
      </c>
      <c r="Y545" s="39" t="inlineStr">
        <is>
          <t>Homologado – confianza Baja – pendiente de validación</t>
        </is>
      </c>
      <c r="Z545" s="38" t="inlineStr">
        <is>
          <t>Dar de baja en SAP</t>
        </is>
      </c>
      <c r="AA545" s="39" t="inlineStr">
        <is>
          <t>369; 179</t>
        </is>
      </c>
      <c r="AB545" s="39" t="inlineStr">
        <is>
          <t>PARACETAMOL 1 G; PARACETAMOL 500 MG</t>
        </is>
      </c>
      <c r="AC545" s="39" t="inlineStr">
        <is>
          <t>Cruce por nomenclatura SAP; Homologación por código Avain (master M01-008)</t>
        </is>
      </c>
      <c r="AD545" s="39" t="inlineStr">
        <is>
          <t>No</t>
        </is>
      </c>
      <c r="AE545" s="39" t="n"/>
      <c r="AF545" s="39" t="inlineStr">
        <is>
          <t>Sí</t>
        </is>
      </c>
      <c r="AG545" s="39" t="inlineStr">
        <is>
          <t>M01-008</t>
        </is>
      </c>
      <c r="AH545" s="51" t="n"/>
      <c r="AI545" s="51" t="n"/>
      <c r="AJ545" s="51" t="n"/>
      <c r="AK545" s="52" t="n">
        <v>110.080466182048</v>
      </c>
      <c r="AL545" s="52" t="n"/>
      <c r="AM545" s="52" t="n"/>
      <c r="AN545" s="39" t="n"/>
      <c r="AO545" s="39" t="inlineStr">
        <is>
          <t>La cantidad física del material se imputó en la fila 69 (primera fila del material). Varias denominaciones del inventario físico corresponden a este material SAP (369 PARACETAMOL 1 G; 179 PARACETAMOL 500 MG). Se sumaron las cantidades físicas. Cruce por nomenclatura: dosis coincide; similitud 0.88. Homologación: confianza base Alta + confianza SAP Baja → Baja. Aunque la homologación vincula estos registros, la presentación no coincide con el material imputado (dosis/presentación distinta (500MG vs 1000MG); similitud 0.48). Nivel degradado a Baja: verificar si corresponde otro código SAP. El material ocupa 14 filas en la hoja 1060 NQN (lote/almacén). La cantidad SAP y la física de esta vista son el total del material.</t>
        </is>
      </c>
    </row>
    <row r="546">
      <c r="A546" s="5" t="inlineStr">
        <is>
          <t>1000478</t>
        </is>
      </c>
      <c r="B546" s="5" t="inlineStr">
        <is>
          <t>DEXAMETASONA 8MG/2ML AMP(DESCONTINUADO)</t>
        </is>
      </c>
      <c r="C546" s="5" t="inlineStr">
        <is>
          <t>20031</t>
        </is>
      </c>
      <c r="D546" s="5" t="inlineStr">
        <is>
          <t>033</t>
        </is>
      </c>
      <c r="E546" s="5" t="inlineStr">
        <is>
          <t>ZMED</t>
        </is>
      </c>
      <c r="F546" s="5" t="inlineStr">
        <is>
          <t>1060</t>
        </is>
      </c>
      <c r="G546" s="5" t="inlineStr">
        <is>
          <t>6021</t>
        </is>
      </c>
      <c r="H546" s="5" t="inlineStr">
        <is>
          <t>C/U</t>
        </is>
      </c>
      <c r="I546" s="6" t="n">
        <v>200</v>
      </c>
      <c r="J546" s="6" t="n">
        <v>0</v>
      </c>
      <c r="K546" s="5" t="inlineStr">
        <is>
          <t>ARS</t>
        </is>
      </c>
      <c r="L546" s="48" t="n">
        <v>0</v>
      </c>
      <c r="M546" s="48" t="n">
        <v>23573.67</v>
      </c>
      <c r="O546" s="11">
        <f>M546/SUM($M$2:$M$2023)</f>
        <v/>
      </c>
      <c r="P546" s="49">
        <f>IFERROR(M546/I546,0)</f>
        <v/>
      </c>
      <c r="Q546" s="50" t="n"/>
      <c r="R546" s="8">
        <f>I546-Q546</f>
        <v/>
      </c>
      <c r="S546" s="49">
        <f>$AK546*R546</f>
        <v/>
      </c>
      <c r="U546" s="39" t="inlineStr">
        <is>
          <t>Stock SAP</t>
        </is>
      </c>
      <c r="V546" s="39" t="inlineStr">
        <is>
          <t>Medicamentos</t>
        </is>
      </c>
      <c r="W546" s="39" t="inlineStr">
        <is>
          <t>Dentro del alcance</t>
        </is>
      </c>
      <c r="X546" s="38" t="inlineStr">
        <is>
          <t>Baja</t>
        </is>
      </c>
      <c r="Y546" s="39" t="inlineStr">
        <is>
          <t>Homologado – confianza Baja – pendiente de validación</t>
        </is>
      </c>
      <c r="Z546" s="38" t="inlineStr">
        <is>
          <t>Dar de baja en SAP</t>
        </is>
      </c>
      <c r="AA546" s="39" t="inlineStr">
        <is>
          <t>65</t>
        </is>
      </c>
      <c r="AB546" s="39" t="inlineStr">
        <is>
          <t>DECADRON</t>
        </is>
      </c>
      <c r="AC546" s="39" t="inlineStr">
        <is>
          <t>Homologación por código Avain (master M06-001)</t>
        </is>
      </c>
      <c r="AD546" s="39" t="inlineStr">
        <is>
          <t>No</t>
        </is>
      </c>
      <c r="AE546" s="39" t="n"/>
      <c r="AF546" s="39" t="inlineStr">
        <is>
          <t>Sí</t>
        </is>
      </c>
      <c r="AG546" s="39" t="inlineStr">
        <is>
          <t>M06-001</t>
        </is>
      </c>
      <c r="AH546" s="51" t="n"/>
      <c r="AI546" s="51" t="n"/>
      <c r="AJ546" s="51" t="n"/>
      <c r="AK546" s="52" t="n">
        <v>117.868356223176</v>
      </c>
      <c r="AL546" s="52" t="n"/>
      <c r="AM546" s="52" t="n"/>
      <c r="AN546" s="41" t="inlineStr">
        <is>
          <t>Valorización a validar: relación de cantidades 146 a 1 entre SAP y el recuento físico. Sugiere distinta unidad de medida (SAP por caja o envase y el recuento por unidad). La diferencia económica de esta fila no debe tomarse como definitiva.</t>
        </is>
      </c>
      <c r="AO546" s="39" t="inlineStr">
        <is>
          <t>La cantidad física del material se imputó en la fila 192 (primera fila del material). Homologación: confianza base Media + confianza SAP Alta → Media. La nomenclatura del material imputado no respalda por sí sola la equivalencia (similitud 0.07); el vínculo proviene sólo de la homologación. Nivel degradado a Baja. El material ocupa 11 filas en la hoja 1060 NQN (lote/almacén). La cantidad SAP y la física de esta vista son el total del material.</t>
        </is>
      </c>
    </row>
    <row r="547">
      <c r="A547" s="5" t="inlineStr">
        <is>
          <t>1000478</t>
        </is>
      </c>
      <c r="B547" s="5" t="inlineStr">
        <is>
          <t>DEXAMETASONA 8MG/2ML AMP(DESCONTINUADO)</t>
        </is>
      </c>
      <c r="C547" s="5" t="inlineStr">
        <is>
          <t>20697</t>
        </is>
      </c>
      <c r="D547" s="5" t="inlineStr">
        <is>
          <t>033</t>
        </is>
      </c>
      <c r="E547" s="5" t="inlineStr">
        <is>
          <t>ZMED</t>
        </is>
      </c>
      <c r="F547" s="5" t="inlineStr">
        <is>
          <t>1060</t>
        </is>
      </c>
      <c r="G547" s="5" t="inlineStr">
        <is>
          <t>6021</t>
        </is>
      </c>
      <c r="H547" s="5" t="inlineStr">
        <is>
          <t>C/U</t>
        </is>
      </c>
      <c r="I547" s="6" t="n">
        <v>200</v>
      </c>
      <c r="J547" s="6" t="n">
        <v>0</v>
      </c>
      <c r="K547" s="5" t="inlineStr">
        <is>
          <t>ARS</t>
        </is>
      </c>
      <c r="L547" s="48" t="n">
        <v>0</v>
      </c>
      <c r="M547" s="48" t="n">
        <v>23573.67</v>
      </c>
      <c r="O547" s="11">
        <f>M547/SUM($M$2:$M$2023)</f>
        <v/>
      </c>
      <c r="P547" s="49">
        <f>IFERROR(M547/I547,0)</f>
        <v/>
      </c>
      <c r="Q547" s="50" t="n"/>
      <c r="R547" s="8">
        <f>I547-Q547</f>
        <v/>
      </c>
      <c r="S547" s="49">
        <f>$AK547*R547</f>
        <v/>
      </c>
      <c r="U547" s="39" t="inlineStr">
        <is>
          <t>Stock SAP</t>
        </is>
      </c>
      <c r="V547" s="39" t="inlineStr">
        <is>
          <t>Medicamentos</t>
        </is>
      </c>
      <c r="W547" s="39" t="inlineStr">
        <is>
          <t>Dentro del alcance</t>
        </is>
      </c>
      <c r="X547" s="38" t="inlineStr">
        <is>
          <t>Baja</t>
        </is>
      </c>
      <c r="Y547" s="39" t="inlineStr">
        <is>
          <t>Homologado – confianza Baja – pendiente de validación</t>
        </is>
      </c>
      <c r="Z547" s="38" t="inlineStr">
        <is>
          <t>Dar de baja en SAP</t>
        </is>
      </c>
      <c r="AA547" s="39" t="inlineStr">
        <is>
          <t>65</t>
        </is>
      </c>
      <c r="AB547" s="39" t="inlineStr">
        <is>
          <t>DECADRON</t>
        </is>
      </c>
      <c r="AC547" s="39" t="inlineStr">
        <is>
          <t>Homologación por código Avain (master M06-001)</t>
        </is>
      </c>
      <c r="AD547" s="39" t="inlineStr">
        <is>
          <t>No</t>
        </is>
      </c>
      <c r="AE547" s="39" t="n"/>
      <c r="AF547" s="39" t="inlineStr">
        <is>
          <t>Sí</t>
        </is>
      </c>
      <c r="AG547" s="39" t="inlineStr">
        <is>
          <t>M06-001</t>
        </is>
      </c>
      <c r="AH547" s="51" t="n"/>
      <c r="AI547" s="51" t="n"/>
      <c r="AJ547" s="51" t="n"/>
      <c r="AK547" s="52" t="n">
        <v>117.868356223176</v>
      </c>
      <c r="AL547" s="52" t="n"/>
      <c r="AM547" s="52" t="n"/>
      <c r="AN547" s="41" t="inlineStr">
        <is>
          <t>Valorización a validar: relación de cantidades 146 a 1 entre SAP y el recuento físico. Sugiere distinta unidad de medida (SAP por caja o envase y el recuento por unidad). La diferencia económica de esta fila no debe tomarse como definitiva.</t>
        </is>
      </c>
      <c r="AO547" s="39" t="inlineStr">
        <is>
          <t>La cantidad física del material se imputó en la fila 192 (primera fila del material). Homologación: confianza base Media + confianza SAP Alta → Media. La nomenclatura del material imputado no respalda por sí sola la equivalencia (similitud 0.07); el vínculo proviene sólo de la homologación. Nivel degradado a Baja. El material ocupa 11 filas en la hoja 1060 NQN (lote/almacén). La cantidad SAP y la física de esta vista son el total del material.</t>
        </is>
      </c>
    </row>
    <row r="548">
      <c r="A548" s="5" t="inlineStr">
        <is>
          <t>1000478</t>
        </is>
      </c>
      <c r="B548" s="5" t="inlineStr">
        <is>
          <t>DEXAMETASONA 8MG/2ML AMP(DESCONTINUADO)</t>
        </is>
      </c>
      <c r="C548" s="5" t="inlineStr">
        <is>
          <t>30914</t>
        </is>
      </c>
      <c r="D548" s="5" t="inlineStr">
        <is>
          <t>033</t>
        </is>
      </c>
      <c r="E548" s="5" t="inlineStr">
        <is>
          <t>ZMED</t>
        </is>
      </c>
      <c r="F548" s="5" t="inlineStr">
        <is>
          <t>1060</t>
        </is>
      </c>
      <c r="G548" s="5" t="inlineStr">
        <is>
          <t>6021</t>
        </is>
      </c>
      <c r="H548" s="5" t="inlineStr">
        <is>
          <t>C/U</t>
        </is>
      </c>
      <c r="I548" s="6" t="n">
        <v>200</v>
      </c>
      <c r="J548" s="6" t="n">
        <v>0</v>
      </c>
      <c r="K548" s="5" t="inlineStr">
        <is>
          <t>ARS</t>
        </is>
      </c>
      <c r="L548" s="48" t="n">
        <v>0</v>
      </c>
      <c r="M548" s="48" t="n">
        <v>23573.67</v>
      </c>
      <c r="O548" s="11">
        <f>M548/SUM($M$2:$M$2023)</f>
        <v/>
      </c>
      <c r="P548" s="49">
        <f>IFERROR(M548/I548,0)</f>
        <v/>
      </c>
      <c r="Q548" s="50" t="n"/>
      <c r="R548" s="8">
        <f>I548-Q548</f>
        <v/>
      </c>
      <c r="S548" s="49">
        <f>$AK548*R548</f>
        <v/>
      </c>
      <c r="U548" s="39" t="inlineStr">
        <is>
          <t>Stock SAP</t>
        </is>
      </c>
      <c r="V548" s="39" t="inlineStr">
        <is>
          <t>Medicamentos</t>
        </is>
      </c>
      <c r="W548" s="39" t="inlineStr">
        <is>
          <t>Dentro del alcance</t>
        </is>
      </c>
      <c r="X548" s="38" t="inlineStr">
        <is>
          <t>Baja</t>
        </is>
      </c>
      <c r="Y548" s="39" t="inlineStr">
        <is>
          <t>Homologado – confianza Baja – pendiente de validación</t>
        </is>
      </c>
      <c r="Z548" s="38" t="inlineStr">
        <is>
          <t>Dar de baja en SAP</t>
        </is>
      </c>
      <c r="AA548" s="39" t="inlineStr">
        <is>
          <t>65</t>
        </is>
      </c>
      <c r="AB548" s="39" t="inlineStr">
        <is>
          <t>DECADRON</t>
        </is>
      </c>
      <c r="AC548" s="39" t="inlineStr">
        <is>
          <t>Homologación por código Avain (master M06-001)</t>
        </is>
      </c>
      <c r="AD548" s="39" t="inlineStr">
        <is>
          <t>No</t>
        </is>
      </c>
      <c r="AE548" s="39" t="n"/>
      <c r="AF548" s="39" t="inlineStr">
        <is>
          <t>Sí</t>
        </is>
      </c>
      <c r="AG548" s="39" t="inlineStr">
        <is>
          <t>M06-001</t>
        </is>
      </c>
      <c r="AH548" s="51" t="n"/>
      <c r="AI548" s="51" t="n"/>
      <c r="AJ548" s="51" t="n"/>
      <c r="AK548" s="52" t="n">
        <v>117.868356223176</v>
      </c>
      <c r="AL548" s="52" t="n"/>
      <c r="AM548" s="52" t="n"/>
      <c r="AN548" s="41" t="inlineStr">
        <is>
          <t>Valorización a validar: relación de cantidades 146 a 1 entre SAP y el recuento físico. Sugiere distinta unidad de medida (SAP por caja o envase y el recuento por unidad). La diferencia económica de esta fila no debe tomarse como definitiva.</t>
        </is>
      </c>
      <c r="AO548" s="39" t="inlineStr">
        <is>
          <t>La cantidad física del material se imputó en la fila 192 (primera fila del material). Homologación: confianza base Media + confianza SAP Alta → Media. La nomenclatura del material imputado no respalda por sí sola la equivalencia (similitud 0.07); el vínculo proviene sólo de la homologación. Nivel degradado a Baja. El material ocupa 11 filas en la hoja 1060 NQN (lote/almacén). La cantidad SAP y la física de esta vista son el total del material.</t>
        </is>
      </c>
    </row>
    <row r="549">
      <c r="A549" s="5" t="inlineStr">
        <is>
          <t>1000478</t>
        </is>
      </c>
      <c r="B549" s="5" t="inlineStr">
        <is>
          <t>DEXAMETASONA 8MG/2ML AMP(DESCONTINUADO)</t>
        </is>
      </c>
      <c r="C549" s="5" t="inlineStr">
        <is>
          <t>7013</t>
        </is>
      </c>
      <c r="D549" s="5" t="inlineStr">
        <is>
          <t>033</t>
        </is>
      </c>
      <c r="E549" s="5" t="inlineStr">
        <is>
          <t>ZMED</t>
        </is>
      </c>
      <c r="F549" s="5" t="inlineStr">
        <is>
          <t>1060</t>
        </is>
      </c>
      <c r="G549" s="5" t="inlineStr">
        <is>
          <t>6021</t>
        </is>
      </c>
      <c r="H549" s="5" t="inlineStr">
        <is>
          <t>C/U</t>
        </is>
      </c>
      <c r="I549" s="6" t="n">
        <v>200</v>
      </c>
      <c r="J549" s="6" t="n">
        <v>0</v>
      </c>
      <c r="K549" s="5" t="inlineStr">
        <is>
          <t>ARS</t>
        </is>
      </c>
      <c r="L549" s="48" t="n">
        <v>0</v>
      </c>
      <c r="M549" s="48" t="n">
        <v>23573.67</v>
      </c>
      <c r="O549" s="11">
        <f>M549/SUM($M$2:$M$2023)</f>
        <v/>
      </c>
      <c r="P549" s="49">
        <f>IFERROR(M549/I549,0)</f>
        <v/>
      </c>
      <c r="Q549" s="50" t="n"/>
      <c r="R549" s="8">
        <f>I549-Q549</f>
        <v/>
      </c>
      <c r="S549" s="49">
        <f>$AK549*R549</f>
        <v/>
      </c>
      <c r="U549" s="39" t="inlineStr">
        <is>
          <t>Stock SAP</t>
        </is>
      </c>
      <c r="V549" s="39" t="inlineStr">
        <is>
          <t>Medicamentos</t>
        </is>
      </c>
      <c r="W549" s="39" t="inlineStr">
        <is>
          <t>Dentro del alcance</t>
        </is>
      </c>
      <c r="X549" s="38" t="inlineStr">
        <is>
          <t>Baja</t>
        </is>
      </c>
      <c r="Y549" s="39" t="inlineStr">
        <is>
          <t>Homologado – confianza Baja – pendiente de validación</t>
        </is>
      </c>
      <c r="Z549" s="38" t="inlineStr">
        <is>
          <t>Dar de baja en SAP</t>
        </is>
      </c>
      <c r="AA549" s="39" t="inlineStr">
        <is>
          <t>65</t>
        </is>
      </c>
      <c r="AB549" s="39" t="inlineStr">
        <is>
          <t>DECADRON</t>
        </is>
      </c>
      <c r="AC549" s="39" t="inlineStr">
        <is>
          <t>Homologación por código Avain (master M06-001)</t>
        </is>
      </c>
      <c r="AD549" s="39" t="inlineStr">
        <is>
          <t>No</t>
        </is>
      </c>
      <c r="AE549" s="39" t="n"/>
      <c r="AF549" s="39" t="inlineStr">
        <is>
          <t>Sí</t>
        </is>
      </c>
      <c r="AG549" s="39" t="inlineStr">
        <is>
          <t>M06-001</t>
        </is>
      </c>
      <c r="AH549" s="51" t="n"/>
      <c r="AI549" s="51" t="n"/>
      <c r="AJ549" s="51" t="n"/>
      <c r="AK549" s="52" t="n">
        <v>117.868356223176</v>
      </c>
      <c r="AL549" s="52" t="n"/>
      <c r="AM549" s="52" t="n"/>
      <c r="AN549" s="41" t="inlineStr">
        <is>
          <t>Valorización a validar: relación de cantidades 146 a 1 entre SAP y el recuento físico. Sugiere distinta unidad de medida (SAP por caja o envase y el recuento por unidad). La diferencia económica de esta fila no debe tomarse como definitiva.</t>
        </is>
      </c>
      <c r="AO549" s="39" t="inlineStr">
        <is>
          <t>La cantidad física del material se imputó en la fila 192 (primera fila del material). Homologación: confianza base Media + confianza SAP Alta → Media. La nomenclatura del material imputado no respalda por sí sola la equivalencia (similitud 0.07); el vínculo proviene sólo de la homologación. Nivel degradado a Baja. El material ocupa 11 filas en la hoja 1060 NQN (lote/almacén). La cantidad SAP y la física de esta vista son el total del material.</t>
        </is>
      </c>
    </row>
    <row r="550">
      <c r="A550" s="5" t="inlineStr">
        <is>
          <t>1000527</t>
        </is>
      </c>
      <c r="B550" s="5" t="inlineStr">
        <is>
          <t>AMOXIDAL CLAVULANICO 1 G</t>
        </is>
      </c>
      <c r="C550" s="5" t="inlineStr">
        <is>
          <t>41699F1</t>
        </is>
      </c>
      <c r="D550" s="5" t="inlineStr">
        <is>
          <t>033</t>
        </is>
      </c>
      <c r="E550" s="5" t="inlineStr">
        <is>
          <t>ZMED</t>
        </is>
      </c>
      <c r="F550" s="5" t="inlineStr">
        <is>
          <t>1060</t>
        </is>
      </c>
      <c r="G550" s="5" t="inlineStr">
        <is>
          <t>6021</t>
        </is>
      </c>
      <c r="H550" s="5" t="inlineStr">
        <is>
          <t>C/U</t>
        </is>
      </c>
      <c r="I550" s="6" t="n">
        <v>200</v>
      </c>
      <c r="J550" s="6" t="n">
        <v>0</v>
      </c>
      <c r="K550" s="5" t="inlineStr">
        <is>
          <t>ARS</t>
        </is>
      </c>
      <c r="L550" s="48" t="n">
        <v>0</v>
      </c>
      <c r="M550" s="48" t="n">
        <v>79786.56</v>
      </c>
      <c r="O550" s="11">
        <f>M550/SUM($M$2:$M$2023)</f>
        <v/>
      </c>
      <c r="P550" s="49">
        <f>IFERROR(M550/I550,0)</f>
        <v/>
      </c>
      <c r="Q550" s="50" t="n">
        <v>91</v>
      </c>
      <c r="R550" s="8">
        <f>I550-Q550</f>
        <v/>
      </c>
      <c r="S550" s="49">
        <f>$AK550*R550</f>
        <v/>
      </c>
      <c r="U550" s="39" t="inlineStr">
        <is>
          <t>Stock SAP</t>
        </is>
      </c>
      <c r="V550" s="39" t="inlineStr">
        <is>
          <t>Medicamentos</t>
        </is>
      </c>
      <c r="W550" s="39" t="inlineStr">
        <is>
          <t>Dentro del alcance</t>
        </is>
      </c>
      <c r="X550" s="38" t="inlineStr">
        <is>
          <t>Baja</t>
        </is>
      </c>
      <c r="Y550" s="39" t="inlineStr">
        <is>
          <t>Homologado – confianza Baja – pendiente de validación</t>
        </is>
      </c>
      <c r="Z550" s="38" t="inlineStr">
        <is>
          <t>Dar de baja en SAP</t>
        </is>
      </c>
      <c r="AA550" s="39" t="inlineStr">
        <is>
          <t>16</t>
        </is>
      </c>
      <c r="AB550" s="39" t="inlineStr">
        <is>
          <t>AMOXICILINA + AC. CLAVULANICO</t>
        </is>
      </c>
      <c r="AC550" s="39" t="inlineStr">
        <is>
          <t>Homologación por código Avain (master M11-001)</t>
        </is>
      </c>
      <c r="AD550" s="39" t="inlineStr">
        <is>
          <t>No</t>
        </is>
      </c>
      <c r="AE550" s="39" t="n"/>
      <c r="AF550" s="39" t="inlineStr">
        <is>
          <t>Sí</t>
        </is>
      </c>
      <c r="AG550" s="39" t="inlineStr">
        <is>
          <t>M11-001</t>
        </is>
      </c>
      <c r="AH550" s="51" t="n">
        <v>1444</v>
      </c>
      <c r="AI550" s="51">
        <f>Q550</f>
        <v/>
      </c>
      <c r="AJ550" s="51">
        <f>$AH550-$AI550</f>
        <v/>
      </c>
      <c r="AK550" s="52" t="n">
        <v>398.9328047091412</v>
      </c>
      <c r="AL550" s="52">
        <f>$AJ550*$AK550</f>
        <v/>
      </c>
      <c r="AM550" s="52">
        <f>$AI550*$AK550</f>
        <v/>
      </c>
      <c r="AN550" s="39" t="n"/>
      <c r="AO550" s="39" t="inlineStr">
        <is>
          <t>Homologación: confianza base Alta + confianza SAP Media → Media. La nomenclatura del material imputado no respalda por sí sola la equivalencia (similitud 0.39); el vínculo proviene sólo de la homologación. Nivel degradado a Baja. Otros códigos SAP del master no están en el stock de este centro: 1000816. El material ocupa 16 filas en la hoja 1060 NQN (lote/almacén). La cantidad SAP y la física de esta vista son el total del material.</t>
        </is>
      </c>
    </row>
    <row r="551">
      <c r="A551" s="5" t="inlineStr">
        <is>
          <t>1000645</t>
        </is>
      </c>
      <c r="B551" s="5" t="inlineStr">
        <is>
          <t>BIL 13 COMPRIMIDOS</t>
        </is>
      </c>
      <c r="C551" s="5" t="inlineStr">
        <is>
          <t>C2WU</t>
        </is>
      </c>
      <c r="D551" s="5" t="inlineStr">
        <is>
          <t>033</t>
        </is>
      </c>
      <c r="E551" s="5" t="inlineStr">
        <is>
          <t>ZMED</t>
        </is>
      </c>
      <c r="F551" s="5" t="inlineStr">
        <is>
          <t>1060</t>
        </is>
      </c>
      <c r="G551" s="5" t="inlineStr">
        <is>
          <t>6021</t>
        </is>
      </c>
      <c r="H551" s="5" t="inlineStr">
        <is>
          <t>C/U</t>
        </is>
      </c>
      <c r="I551" s="6" t="n">
        <v>200</v>
      </c>
      <c r="J551" s="6" t="n">
        <v>0</v>
      </c>
      <c r="K551" s="5" t="inlineStr">
        <is>
          <t>ARS</t>
        </is>
      </c>
      <c r="L551" s="48" t="n">
        <v>0</v>
      </c>
      <c r="M551" s="48" t="n">
        <v>36351.68</v>
      </c>
      <c r="O551" s="11">
        <f>M551/SUM($M$2:$M$2023)</f>
        <v/>
      </c>
      <c r="P551" s="49">
        <f>IFERROR(M551/I551,0)</f>
        <v/>
      </c>
      <c r="Q551" s="50" t="n"/>
      <c r="R551" s="8">
        <f>I551-Q551</f>
        <v/>
      </c>
      <c r="S551" s="49">
        <f>$AK551*R551</f>
        <v/>
      </c>
      <c r="U551" s="39" t="inlineStr">
        <is>
          <t>Stock SAP</t>
        </is>
      </c>
      <c r="V551" s="39" t="inlineStr">
        <is>
          <t>Medicamentos</t>
        </is>
      </c>
      <c r="W551" s="39" t="inlineStr">
        <is>
          <t>Dentro del alcance</t>
        </is>
      </c>
      <c r="X551" s="39" t="n"/>
      <c r="Y551" s="39" t="inlineStr">
        <is>
          <t>Sin recuento físico en el inventario de Avain</t>
        </is>
      </c>
      <c r="Z551" s="40" t="inlineStr">
        <is>
          <t>Sin recuento físico</t>
        </is>
      </c>
      <c r="AA551" s="39" t="n"/>
      <c r="AB551" s="39" t="n"/>
      <c r="AC551" s="39" t="n"/>
      <c r="AD551" s="39" t="n"/>
      <c r="AE551" s="39" t="n"/>
      <c r="AF551" s="39" t="n"/>
      <c r="AG551" s="39" t="n"/>
      <c r="AH551" s="51" t="n">
        <v>321</v>
      </c>
      <c r="AI551" s="51">
        <f>Q551</f>
        <v/>
      </c>
      <c r="AJ551" s="51">
        <f>$AH551-$AI551</f>
        <v/>
      </c>
      <c r="AK551" s="52" t="n">
        <v>181.7584423676012</v>
      </c>
      <c r="AL551" s="52">
        <f>$AJ551*$AK551</f>
        <v/>
      </c>
      <c r="AM551" s="52">
        <f>$AI551*$AK551</f>
        <v/>
      </c>
      <c r="AN551" s="39" t="n"/>
      <c r="AO551" s="39" t="inlineStr">
        <is>
          <t>El material ocupa 5 filas en la hoja 1060 NQN (lote/almacén). La cantidad SAP y la física de esta vista son el total del material.</t>
        </is>
      </c>
    </row>
    <row r="552">
      <c r="A552" s="5" t="inlineStr">
        <is>
          <t>1000652</t>
        </is>
      </c>
      <c r="B552" s="5" t="inlineStr">
        <is>
          <t>ONDANSETRON AMP</t>
        </is>
      </c>
      <c r="C552" s="5" t="inlineStr">
        <is>
          <t>1</t>
        </is>
      </c>
      <c r="D552" s="5" t="inlineStr">
        <is>
          <t>033</t>
        </is>
      </c>
      <c r="E552" s="5" t="inlineStr">
        <is>
          <t>ZMED</t>
        </is>
      </c>
      <c r="F552" s="5" t="inlineStr">
        <is>
          <t>1060</t>
        </is>
      </c>
      <c r="G552" s="5" t="inlineStr">
        <is>
          <t>6021</t>
        </is>
      </c>
      <c r="H552" s="5" t="inlineStr">
        <is>
          <t>C/U</t>
        </is>
      </c>
      <c r="I552" s="6" t="n">
        <v>200</v>
      </c>
      <c r="J552" s="6" t="n">
        <v>0</v>
      </c>
      <c r="K552" s="5" t="inlineStr">
        <is>
          <t>ARS</t>
        </is>
      </c>
      <c r="L552" s="48" t="n">
        <v>0</v>
      </c>
      <c r="M552" s="48" t="n">
        <v>33524</v>
      </c>
      <c r="O552" s="11">
        <f>M552/SUM($M$2:$M$2023)</f>
        <v/>
      </c>
      <c r="P552" s="49">
        <f>IFERROR(M552/I552,0)</f>
        <v/>
      </c>
      <c r="Q552" s="50" t="n"/>
      <c r="R552" s="8">
        <f>I552-Q552</f>
        <v/>
      </c>
      <c r="S552" s="49">
        <f>$AK552*R552</f>
        <v/>
      </c>
      <c r="U552" s="39" t="inlineStr">
        <is>
          <t>Stock SAP</t>
        </is>
      </c>
      <c r="V552" s="39" t="inlineStr">
        <is>
          <t>Medicamentos</t>
        </is>
      </c>
      <c r="W552" s="39" t="inlineStr">
        <is>
          <t>Dentro del alcance</t>
        </is>
      </c>
      <c r="X552" s="39" t="n"/>
      <c r="Y552" s="39" t="inlineStr">
        <is>
          <t>Sin recuento físico en el inventario de Avain</t>
        </is>
      </c>
      <c r="Z552" s="40" t="inlineStr">
        <is>
          <t>Sin recuento físico</t>
        </is>
      </c>
      <c r="AA552" s="39" t="n"/>
      <c r="AB552" s="39" t="n"/>
      <c r="AC552" s="39" t="n"/>
      <c r="AD552" s="39" t="n"/>
      <c r="AE552" s="39" t="n"/>
      <c r="AF552" s="39" t="n"/>
      <c r="AG552" s="39" t="n"/>
      <c r="AH552" s="51" t="n">
        <v>200</v>
      </c>
      <c r="AI552" s="51">
        <f>Q552</f>
        <v/>
      </c>
      <c r="AJ552" s="51">
        <f>$AH552-$AI552</f>
        <v/>
      </c>
      <c r="AK552" s="52" t="n">
        <v>167.62</v>
      </c>
      <c r="AL552" s="52">
        <f>$AJ552*$AK552</f>
        <v/>
      </c>
      <c r="AM552" s="52">
        <f>$AI552*$AK552</f>
        <v/>
      </c>
      <c r="AN552" s="39" t="n"/>
      <c r="AO552" s="39" t="n"/>
    </row>
    <row r="553">
      <c r="A553" s="5" t="inlineStr">
        <is>
          <t>1000653</t>
        </is>
      </c>
      <c r="B553" s="5" t="inlineStr">
        <is>
          <t>PROPOFOL AMP</t>
        </is>
      </c>
      <c r="C553" s="5" t="inlineStr">
        <is>
          <t>1</t>
        </is>
      </c>
      <c r="D553" s="5" t="inlineStr">
        <is>
          <t>033</t>
        </is>
      </c>
      <c r="E553" s="5" t="inlineStr">
        <is>
          <t>ZMED</t>
        </is>
      </c>
      <c r="F553" s="5" t="inlineStr">
        <is>
          <t>1060</t>
        </is>
      </c>
      <c r="G553" s="5" t="inlineStr">
        <is>
          <t>6021</t>
        </is>
      </c>
      <c r="H553" s="5" t="inlineStr">
        <is>
          <t>C/U</t>
        </is>
      </c>
      <c r="I553" s="6" t="n">
        <v>200</v>
      </c>
      <c r="J553" s="6" t="n">
        <v>0</v>
      </c>
      <c r="K553" s="5" t="inlineStr">
        <is>
          <t>ARS</t>
        </is>
      </c>
      <c r="L553" s="48" t="n">
        <v>0</v>
      </c>
      <c r="M553" s="48" t="n">
        <v>272128</v>
      </c>
      <c r="O553" s="11">
        <f>M553/SUM($M$2:$M$2023)</f>
        <v/>
      </c>
      <c r="P553" s="49">
        <f>IFERROR(M553/I553,0)</f>
        <v/>
      </c>
      <c r="Q553" s="50" t="n"/>
      <c r="R553" s="8">
        <f>I553-Q553</f>
        <v/>
      </c>
      <c r="S553" s="49">
        <f>$AK553*R553</f>
        <v/>
      </c>
      <c r="U553" s="39" t="inlineStr">
        <is>
          <t>Stock SAP</t>
        </is>
      </c>
      <c r="V553" s="39" t="inlineStr">
        <is>
          <t>Medicamentos</t>
        </is>
      </c>
      <c r="W553" s="39" t="inlineStr">
        <is>
          <t>Dentro del alcance</t>
        </is>
      </c>
      <c r="X553" s="39" t="n"/>
      <c r="Y553" s="39" t="inlineStr">
        <is>
          <t>Sin recuento físico en el inventario de Avain</t>
        </is>
      </c>
      <c r="Z553" s="40" t="inlineStr">
        <is>
          <t>Sin recuento físico</t>
        </is>
      </c>
      <c r="AA553" s="39" t="n"/>
      <c r="AB553" s="39" t="n"/>
      <c r="AC553" s="39" t="n"/>
      <c r="AD553" s="39" t="n"/>
      <c r="AE553" s="39" t="n"/>
      <c r="AF553" s="39" t="n"/>
      <c r="AG553" s="39" t="n"/>
      <c r="AH553" s="51" t="n">
        <v>200</v>
      </c>
      <c r="AI553" s="51">
        <f>Q553</f>
        <v/>
      </c>
      <c r="AJ553" s="51">
        <f>$AH553-$AI553</f>
        <v/>
      </c>
      <c r="AK553" s="52" t="n">
        <v>1360.64</v>
      </c>
      <c r="AL553" s="52">
        <f>$AJ553*$AK553</f>
        <v/>
      </c>
      <c r="AM553" s="52">
        <f>$AI553*$AK553</f>
        <v/>
      </c>
      <c r="AN553" s="39" t="n"/>
      <c r="AO553" s="39" t="n"/>
    </row>
    <row r="554">
      <c r="A554" s="5" t="inlineStr">
        <is>
          <t>1000754</t>
        </is>
      </c>
      <c r="B554" s="5" t="inlineStr">
        <is>
          <t>PLATSUL  30GR</t>
        </is>
      </c>
      <c r="C554" s="5" t="inlineStr">
        <is>
          <t>63923</t>
        </is>
      </c>
      <c r="D554" s="5" t="inlineStr">
        <is>
          <t>033</t>
        </is>
      </c>
      <c r="E554" s="5" t="inlineStr">
        <is>
          <t>ZMED</t>
        </is>
      </c>
      <c r="F554" s="5" t="inlineStr">
        <is>
          <t>1060</t>
        </is>
      </c>
      <c r="G554" s="5" t="inlineStr">
        <is>
          <t>6021</t>
        </is>
      </c>
      <c r="H554" s="5" t="inlineStr">
        <is>
          <t>C/U</t>
        </is>
      </c>
      <c r="I554" s="6" t="n">
        <v>200</v>
      </c>
      <c r="J554" s="6" t="n">
        <v>0</v>
      </c>
      <c r="K554" s="5" t="inlineStr">
        <is>
          <t>ARS</t>
        </is>
      </c>
      <c r="L554" s="48" t="n">
        <v>0</v>
      </c>
      <c r="M554" s="48" t="n">
        <v>665193.25</v>
      </c>
      <c r="O554" s="11">
        <f>M554/SUM($M$2:$M$2023)</f>
        <v/>
      </c>
      <c r="P554" s="49">
        <f>IFERROR(M554/I554,0)</f>
        <v/>
      </c>
      <c r="Q554" s="50" t="n">
        <v>11</v>
      </c>
      <c r="R554" s="8">
        <f>I554-Q554</f>
        <v/>
      </c>
      <c r="S554" s="49">
        <f>$AK554*R554</f>
        <v/>
      </c>
      <c r="U554" s="39" t="inlineStr">
        <is>
          <t>Stock SAP</t>
        </is>
      </c>
      <c r="V554" s="39" t="inlineStr">
        <is>
          <t>Medicamentos</t>
        </is>
      </c>
      <c r="W554" s="39" t="inlineStr">
        <is>
          <t>Dentro del alcance</t>
        </is>
      </c>
      <c r="X554" s="42" t="inlineStr">
        <is>
          <t>Media</t>
        </is>
      </c>
      <c r="Y554" s="39" t="inlineStr">
        <is>
          <t>Homologado – confianza Media – pendiente de validación</t>
        </is>
      </c>
      <c r="Z554" s="38" t="inlineStr">
        <is>
          <t>Dar de baja en SAP</t>
        </is>
      </c>
      <c r="AA554" s="39" t="inlineStr">
        <is>
          <t>185</t>
        </is>
      </c>
      <c r="AB554" s="39" t="inlineStr">
        <is>
          <t>PLATSUL</t>
        </is>
      </c>
      <c r="AC554" s="39" t="inlineStr">
        <is>
          <t>Cruce por nomenclatura SAP</t>
        </is>
      </c>
      <c r="AD554" s="39" t="inlineStr">
        <is>
          <t>Sí</t>
        </is>
      </c>
      <c r="AE554" s="39" t="inlineStr">
        <is>
          <t>1000754, 1000185</t>
        </is>
      </c>
      <c r="AF554" s="39" t="inlineStr">
        <is>
          <t>Sí</t>
        </is>
      </c>
      <c r="AG554" s="39" t="inlineStr">
        <is>
          <t>M15-004</t>
        </is>
      </c>
      <c r="AH554" s="51" t="n">
        <v>338</v>
      </c>
      <c r="AI554" s="51">
        <f>Q554</f>
        <v/>
      </c>
      <c r="AJ554" s="51">
        <f>$AH554-$AI554</f>
        <v/>
      </c>
      <c r="AK554" s="52" t="n">
        <v>3325.966272189349</v>
      </c>
      <c r="AL554" s="52">
        <f>$AJ554*$AK554</f>
        <v/>
      </c>
      <c r="AM554" s="52">
        <f>$AI554*$AK554</f>
        <v/>
      </c>
      <c r="AN554" s="39" t="n"/>
      <c r="AO554" s="39" t="inlineStr">
        <is>
          <t>La homologación no confirma la equivalencia (confianza base Sin coincidencia / confianza SAP Media). Se imputó al código SAP del master con nivel Baja para no perder el recuento; requiere validación. Homologado al master M15-004, pero sus códigos SAP (1001271, 1000534, 1000688) no figuran en el stock SAP de este centro. Cruce por nomenclatura: una nomenclatura no informa dosis; similitud 0.74. El cruce SAP–Avain identificó 2 códigos SAP como posibles equivalentes del mismo ítem de Avain (1000754, 1000185). Se imputó al primero (lógica BUSCARV); requiere validación posterior. El material ocupa 5 filas en la hoja 1060 NQN (lote/almacén). La cantidad SAP y la física de esta vista son el total del material.</t>
        </is>
      </c>
    </row>
    <row r="555">
      <c r="A555" s="5" t="inlineStr">
        <is>
          <t>2000090</t>
        </is>
      </c>
      <c r="B555" s="5" t="inlineStr">
        <is>
          <t>MASCARA PARA NEBULIZAR ADULTO</t>
        </is>
      </c>
      <c r="C555" s="5" t="n"/>
      <c r="D555" s="5" t="inlineStr">
        <is>
          <t>033</t>
        </is>
      </c>
      <c r="E555" s="5" t="inlineStr">
        <is>
          <t>ZDES</t>
        </is>
      </c>
      <c r="F555" s="5" t="inlineStr">
        <is>
          <t>1060</t>
        </is>
      </c>
      <c r="G555" s="5" t="inlineStr">
        <is>
          <t>6021</t>
        </is>
      </c>
      <c r="H555" s="5" t="inlineStr">
        <is>
          <t>C/U</t>
        </is>
      </c>
      <c r="I555" s="6" t="n">
        <v>200</v>
      </c>
      <c r="J555" s="6" t="n">
        <v>0</v>
      </c>
      <c r="K555" s="5" t="inlineStr">
        <is>
          <t>ARS</t>
        </is>
      </c>
      <c r="L555" s="48" t="n">
        <v>0</v>
      </c>
      <c r="M555" s="48" t="n">
        <v>248800</v>
      </c>
      <c r="O555" s="11">
        <f>M555/SUM($M$2:$M$2023)</f>
        <v/>
      </c>
      <c r="P555" s="49">
        <f>IFERROR(M555/I555,0)</f>
        <v/>
      </c>
      <c r="Q555" s="50" t="n"/>
      <c r="R555" s="8">
        <f>I555-Q555</f>
        <v/>
      </c>
      <c r="S555" s="49">
        <f>$AK555*R555</f>
        <v/>
      </c>
      <c r="U555" s="39" t="inlineStr">
        <is>
          <t>Stock SAP</t>
        </is>
      </c>
      <c r="V555" s="39" t="inlineStr">
        <is>
          <t>Descartables</t>
        </is>
      </c>
      <c r="W555" s="39" t="inlineStr">
        <is>
          <t>Dentro del alcance</t>
        </is>
      </c>
      <c r="X555" s="37" t="inlineStr">
        <is>
          <t>Alta</t>
        </is>
      </c>
      <c r="Y555" s="39" t="inlineStr">
        <is>
          <t>Homologado – confianza Alta</t>
        </is>
      </c>
      <c r="Z555" s="38" t="inlineStr">
        <is>
          <t>Dar de baja en SAP</t>
        </is>
      </c>
      <c r="AA555" s="39" t="inlineStr">
        <is>
          <t>366</t>
        </is>
      </c>
      <c r="AB555" s="39" t="inlineStr">
        <is>
          <t>MASCARA PARA NEBULIZAR</t>
        </is>
      </c>
      <c r="AC555" s="39" t="inlineStr">
        <is>
          <t>Cruce por nomenclatura SAP</t>
        </is>
      </c>
      <c r="AD555" s="39" t="inlineStr">
        <is>
          <t>No</t>
        </is>
      </c>
      <c r="AE555" s="39" t="n"/>
      <c r="AF555" s="39" t="inlineStr">
        <is>
          <t>Sí</t>
        </is>
      </c>
      <c r="AG555" s="39" t="n"/>
      <c r="AH555" s="51" t="n"/>
      <c r="AI555" s="51" t="n"/>
      <c r="AJ555" s="51" t="n"/>
      <c r="AK555" s="52" t="n">
        <v>1244</v>
      </c>
      <c r="AL555" s="52" t="n"/>
      <c r="AM555" s="52" t="n"/>
      <c r="AN555" s="39" t="n"/>
      <c r="AO555" s="39" t="inlineStr">
        <is>
          <t>La cantidad física del material se imputó en la fila 244 (primera fila del material). Cruce por nomenclatura: similitud 0.87. El material ocupa 3 filas en la hoja 1060 NQN (lote/almacén). La cantidad SAP y la física de esta vista son el total del material.</t>
        </is>
      </c>
    </row>
    <row r="556">
      <c r="A556" s="5" t="inlineStr">
        <is>
          <t>2000156</t>
        </is>
      </c>
      <c r="B556" s="5" t="inlineStr">
        <is>
          <t>GUANTES ESTERILES Nº 7 POR PAR</t>
        </is>
      </c>
      <c r="C556" s="5" t="n"/>
      <c r="D556" s="5" t="inlineStr">
        <is>
          <t>033</t>
        </is>
      </c>
      <c r="E556" s="5" t="inlineStr">
        <is>
          <t>ZDES</t>
        </is>
      </c>
      <c r="F556" s="5" t="inlineStr">
        <is>
          <t>1060</t>
        </is>
      </c>
      <c r="G556" s="5" t="inlineStr">
        <is>
          <t>6022</t>
        </is>
      </c>
      <c r="H556" s="5" t="inlineStr">
        <is>
          <t>C/U</t>
        </is>
      </c>
      <c r="I556" s="6" t="n">
        <v>200</v>
      </c>
      <c r="J556" s="6" t="n">
        <v>0</v>
      </c>
      <c r="K556" s="5" t="inlineStr">
        <is>
          <t>ARS</t>
        </is>
      </c>
      <c r="L556" s="48" t="n">
        <v>0</v>
      </c>
      <c r="M556" s="48" t="n">
        <v>108440.67</v>
      </c>
      <c r="O556" s="11">
        <f>M556/SUM($M$2:$M$2023)</f>
        <v/>
      </c>
      <c r="P556" s="49">
        <f>IFERROR(M556/I556,0)</f>
        <v/>
      </c>
      <c r="Q556" s="50" t="n">
        <v>4</v>
      </c>
      <c r="R556" s="8">
        <f>I556-Q556</f>
        <v/>
      </c>
      <c r="S556" s="49">
        <f>$AK556*R556</f>
        <v/>
      </c>
      <c r="U556" s="39" t="inlineStr">
        <is>
          <t>Stock SAP</t>
        </is>
      </c>
      <c r="V556" s="39" t="inlineStr">
        <is>
          <t>Descartables</t>
        </is>
      </c>
      <c r="W556" s="39" t="inlineStr">
        <is>
          <t>Dentro del alcance</t>
        </is>
      </c>
      <c r="X556" s="42" t="inlineStr">
        <is>
          <t>Media</t>
        </is>
      </c>
      <c r="Y556" s="39" t="inlineStr">
        <is>
          <t>Homologado – confianza Media – pendiente de validación</t>
        </is>
      </c>
      <c r="Z556" s="38" t="inlineStr">
        <is>
          <t>Dar de baja en SAP</t>
        </is>
      </c>
      <c r="AA556" s="39" t="inlineStr">
        <is>
          <t>281</t>
        </is>
      </c>
      <c r="AB556" s="39" t="inlineStr">
        <is>
          <t>GUANTES NO ESTERILES L</t>
        </is>
      </c>
      <c r="AC556" s="39" t="inlineStr">
        <is>
          <t>Homologación por código Avain (master K-281)</t>
        </is>
      </c>
      <c r="AD556" s="39" t="inlineStr">
        <is>
          <t>Sí</t>
        </is>
      </c>
      <c r="AE556" s="39" t="inlineStr">
        <is>
          <t>2000156, 2000022, 2000270, 2000158, 2000157</t>
        </is>
      </c>
      <c r="AF556" s="39" t="inlineStr">
        <is>
          <t>Sí</t>
        </is>
      </c>
      <c r="AG556" s="39" t="inlineStr">
        <is>
          <t>K-281</t>
        </is>
      </c>
      <c r="AH556" s="51" t="n">
        <v>300</v>
      </c>
      <c r="AI556" s="51">
        <f>Q556</f>
        <v/>
      </c>
      <c r="AJ556" s="51">
        <f>$AH556-$AI556</f>
        <v/>
      </c>
      <c r="AK556" s="52" t="n">
        <v>542.2033333333334</v>
      </c>
      <c r="AL556" s="52">
        <f>$AJ556*$AK556</f>
        <v/>
      </c>
      <c r="AM556" s="52">
        <f>$AI556*$AK556</f>
        <v/>
      </c>
      <c r="AN556" s="41" t="inlineStr">
        <is>
          <t>Valorización a validar: relación de cantidades 75 a 1 entre SAP y el recuento físico. Sugiere distinta unidad de medida (SAP por caja o envase y el recuento por unidad). La diferencia económica de esta fila no debe tomarse como definitiva.</t>
        </is>
      </c>
      <c r="AO556" s="39" t="inlineStr">
        <is>
          <t>Homologación: confianza base Media + confianza SAP Media → Media. El cruce SAP–Avain identificó 5 códigos SAP como posibles equivalentes del mismo ítem de Avain (2000156, 2000022, 2000270, 2000158, 2000157). Se imputó al primero (lógica BUSCARV); requiere validación posterior. Otros códigos SAP del master no están en el stock de este centro: 2002459. El material ocupa 2 filas en la hoja 1060 NQN (lote/almacén). La cantidad SAP y la física de esta vista son el total del material.</t>
        </is>
      </c>
    </row>
    <row r="557">
      <c r="A557" s="5" t="inlineStr">
        <is>
          <t>2000168</t>
        </is>
      </c>
      <c r="B557" s="5" t="inlineStr">
        <is>
          <t>MASCARA PARA O2 ADULT C/INTERCAMBIADOR D</t>
        </is>
      </c>
      <c r="C557" s="5" t="n"/>
      <c r="D557" s="5" t="inlineStr">
        <is>
          <t>033</t>
        </is>
      </c>
      <c r="E557" s="5" t="inlineStr">
        <is>
          <t>ZDES</t>
        </is>
      </c>
      <c r="F557" s="5" t="inlineStr">
        <is>
          <t>1060</t>
        </is>
      </c>
      <c r="G557" s="5" t="inlineStr">
        <is>
          <t>6021</t>
        </is>
      </c>
      <c r="H557" s="5" t="inlineStr">
        <is>
          <t>C/U</t>
        </is>
      </c>
      <c r="I557" s="6" t="n">
        <v>200</v>
      </c>
      <c r="J557" s="6" t="n">
        <v>0</v>
      </c>
      <c r="K557" s="5" t="inlineStr">
        <is>
          <t>ARS</t>
        </is>
      </c>
      <c r="L557" s="48" t="n">
        <v>0</v>
      </c>
      <c r="M557" s="48" t="n">
        <v>99193</v>
      </c>
      <c r="O557" s="11">
        <f>M557/SUM($M$2:$M$2023)</f>
        <v/>
      </c>
      <c r="P557" s="49">
        <f>IFERROR(M557/I557,0)</f>
        <v/>
      </c>
      <c r="Q557" s="50" t="n"/>
      <c r="R557" s="8">
        <f>I557-Q557</f>
        <v/>
      </c>
      <c r="S557" s="49">
        <f>$AK557*R557</f>
        <v/>
      </c>
      <c r="U557" s="39" t="inlineStr">
        <is>
          <t>Stock SAP</t>
        </is>
      </c>
      <c r="V557" s="39" t="inlineStr">
        <is>
          <t>Descartables</t>
        </is>
      </c>
      <c r="W557" s="39" t="inlineStr">
        <is>
          <t>Dentro del alcance</t>
        </is>
      </c>
      <c r="X557" s="39" t="n"/>
      <c r="Y557" s="39" t="inlineStr">
        <is>
          <t>Sin recuento físico en el inventario de Avain</t>
        </is>
      </c>
      <c r="Z557" s="40" t="inlineStr">
        <is>
          <t>Sin recuento físico</t>
        </is>
      </c>
      <c r="AA557" s="39" t="n"/>
      <c r="AB557" s="39" t="n"/>
      <c r="AC557" s="39" t="n"/>
      <c r="AD557" s="39" t="n"/>
      <c r="AE557" s="39" t="n"/>
      <c r="AF557" s="39" t="n"/>
      <c r="AG557" s="39" t="n"/>
      <c r="AH557" s="51" t="n">
        <v>400</v>
      </c>
      <c r="AI557" s="51">
        <f>Q557</f>
        <v/>
      </c>
      <c r="AJ557" s="51">
        <f>$AH557-$AI557</f>
        <v/>
      </c>
      <c r="AK557" s="52" t="n">
        <v>495.965</v>
      </c>
      <c r="AL557" s="52">
        <f>$AJ557*$AK557</f>
        <v/>
      </c>
      <c r="AM557" s="52">
        <f>$AI557*$AK557</f>
        <v/>
      </c>
      <c r="AN557" s="39" t="n"/>
      <c r="AO557" s="39" t="inlineStr">
        <is>
          <t>El material ocupa 2 filas en la hoja 1060 NQN (lote/almacén). La cantidad SAP y la física de esta vista son el total del material.</t>
        </is>
      </c>
    </row>
    <row r="558">
      <c r="A558" s="5" t="inlineStr">
        <is>
          <t>2000168</t>
        </is>
      </c>
      <c r="B558" s="5" t="inlineStr">
        <is>
          <t>MASCARA PARA O2 ADULT C/INTERCAMBIADOR D</t>
        </is>
      </c>
      <c r="C558" s="5" t="n"/>
      <c r="D558" s="5" t="inlineStr">
        <is>
          <t>033</t>
        </is>
      </c>
      <c r="E558" s="5" t="inlineStr">
        <is>
          <t>ZDES</t>
        </is>
      </c>
      <c r="F558" s="5" t="inlineStr">
        <is>
          <t>1060</t>
        </is>
      </c>
      <c r="G558" s="5" t="inlineStr">
        <is>
          <t>6022</t>
        </is>
      </c>
      <c r="H558" s="5" t="inlineStr">
        <is>
          <t>C/U</t>
        </is>
      </c>
      <c r="I558" s="6" t="n">
        <v>200</v>
      </c>
      <c r="J558" s="6" t="n">
        <v>0</v>
      </c>
      <c r="K558" s="5" t="inlineStr">
        <is>
          <t>ARS</t>
        </is>
      </c>
      <c r="L558" s="48" t="n">
        <v>0</v>
      </c>
      <c r="M558" s="48" t="n">
        <v>99193</v>
      </c>
      <c r="O558" s="11">
        <f>M558/SUM($M$2:$M$2023)</f>
        <v/>
      </c>
      <c r="P558" s="49">
        <f>IFERROR(M558/I558,0)</f>
        <v/>
      </c>
      <c r="Q558" s="50" t="n"/>
      <c r="R558" s="8">
        <f>I558-Q558</f>
        <v/>
      </c>
      <c r="S558" s="49">
        <f>$AK558*R558</f>
        <v/>
      </c>
      <c r="U558" s="39" t="inlineStr">
        <is>
          <t>Stock SAP</t>
        </is>
      </c>
      <c r="V558" s="39" t="inlineStr">
        <is>
          <t>Descartables</t>
        </is>
      </c>
      <c r="W558" s="39" t="inlineStr">
        <is>
          <t>Dentro del alcance</t>
        </is>
      </c>
      <c r="X558" s="39" t="n"/>
      <c r="Y558" s="39" t="inlineStr">
        <is>
          <t>Sin recuento físico en el inventario de Avain</t>
        </is>
      </c>
      <c r="Z558" s="40" t="inlineStr">
        <is>
          <t>Sin recuento físico</t>
        </is>
      </c>
      <c r="AA558" s="39" t="n"/>
      <c r="AB558" s="39" t="n"/>
      <c r="AC558" s="39" t="n"/>
      <c r="AD558" s="39" t="n"/>
      <c r="AE558" s="39" t="n"/>
      <c r="AF558" s="39" t="n"/>
      <c r="AG558" s="39" t="n"/>
      <c r="AH558" s="51" t="n"/>
      <c r="AI558" s="51" t="n"/>
      <c r="AJ558" s="51" t="n"/>
      <c r="AK558" s="52" t="n">
        <v>495.965</v>
      </c>
      <c r="AL558" s="52" t="n"/>
      <c r="AM558" s="52" t="n"/>
      <c r="AN558" s="39" t="n"/>
      <c r="AO558" s="39" t="inlineStr">
        <is>
          <t>El material ocupa 2 filas en la hoja 1060 NQN (lote/almacén). La cantidad SAP y la física de esta vista son el total del material.</t>
        </is>
      </c>
    </row>
    <row r="559">
      <c r="A559" s="5" t="inlineStr">
        <is>
          <t>2000320</t>
        </is>
      </c>
      <c r="B559" s="5" t="inlineStr">
        <is>
          <t>SONDA VESICAL Nº 10 DE LÁTEX</t>
        </is>
      </c>
      <c r="C559" s="5" t="n"/>
      <c r="D559" s="5" t="inlineStr">
        <is>
          <t>033</t>
        </is>
      </c>
      <c r="E559" s="5" t="inlineStr">
        <is>
          <t>ZDES</t>
        </is>
      </c>
      <c r="F559" s="5" t="inlineStr">
        <is>
          <t>1060</t>
        </is>
      </c>
      <c r="G559" s="5" t="inlineStr">
        <is>
          <t>6021</t>
        </is>
      </c>
      <c r="H559" s="5" t="inlineStr">
        <is>
          <t>C/U</t>
        </is>
      </c>
      <c r="I559" s="6" t="n">
        <v>200</v>
      </c>
      <c r="J559" s="6" t="n">
        <v>0</v>
      </c>
      <c r="K559" s="5" t="inlineStr">
        <is>
          <t>ARS</t>
        </is>
      </c>
      <c r="L559" s="48" t="n">
        <v>0</v>
      </c>
      <c r="M559" s="48" t="n">
        <v>93000</v>
      </c>
      <c r="O559" s="11">
        <f>M559/SUM($M$2:$M$2023)</f>
        <v/>
      </c>
      <c r="P559" s="49">
        <f>IFERROR(M559/I559,0)</f>
        <v/>
      </c>
      <c r="Q559" s="50" t="n"/>
      <c r="R559" s="8">
        <f>I559-Q559</f>
        <v/>
      </c>
      <c r="S559" s="49">
        <f>$AK559*R559</f>
        <v/>
      </c>
      <c r="U559" s="39" t="inlineStr">
        <is>
          <t>Stock SAP</t>
        </is>
      </c>
      <c r="V559" s="39" t="inlineStr">
        <is>
          <t>Descartables</t>
        </is>
      </c>
      <c r="W559" s="39" t="inlineStr">
        <is>
          <t>Dentro del alcance</t>
        </is>
      </c>
      <c r="X559" s="39" t="n"/>
      <c r="Y559" s="39" t="inlineStr">
        <is>
          <t>Sin recuento físico en el inventario de Avain</t>
        </is>
      </c>
      <c r="Z559" s="40" t="inlineStr">
        <is>
          <t>Sin recuento físico</t>
        </is>
      </c>
      <c r="AA559" s="39" t="n"/>
      <c r="AB559" s="39" t="n"/>
      <c r="AC559" s="39" t="n"/>
      <c r="AD559" s="39" t="n"/>
      <c r="AE559" s="39" t="n"/>
      <c r="AF559" s="39" t="n"/>
      <c r="AG559" s="39" t="n"/>
      <c r="AH559" s="51" t="n">
        <v>200</v>
      </c>
      <c r="AI559" s="51">
        <f>Q559</f>
        <v/>
      </c>
      <c r="AJ559" s="51">
        <f>$AH559-$AI559</f>
        <v/>
      </c>
      <c r="AK559" s="52" t="n">
        <v>465</v>
      </c>
      <c r="AL559" s="52">
        <f>$AJ559*$AK559</f>
        <v/>
      </c>
      <c r="AM559" s="52">
        <f>$AI559*$AK559</f>
        <v/>
      </c>
      <c r="AN559" s="39" t="n"/>
      <c r="AO559" s="39" t="n"/>
    </row>
    <row r="560">
      <c r="A560" s="5" t="inlineStr">
        <is>
          <t>2000449</t>
        </is>
      </c>
      <c r="B560" s="5" t="inlineStr">
        <is>
          <t>VENDA ELASTICA 10 CM x 2,5 MTS</t>
        </is>
      </c>
      <c r="C560" s="5" t="n"/>
      <c r="D560" s="5" t="inlineStr">
        <is>
          <t>033</t>
        </is>
      </c>
      <c r="E560" s="5" t="inlineStr">
        <is>
          <t>ZDES</t>
        </is>
      </c>
      <c r="F560" s="5" t="inlineStr">
        <is>
          <t>1060</t>
        </is>
      </c>
      <c r="G560" s="5" t="inlineStr">
        <is>
          <t>6021</t>
        </is>
      </c>
      <c r="H560" s="5" t="inlineStr">
        <is>
          <t>C/U</t>
        </is>
      </c>
      <c r="I560" s="6" t="n">
        <v>200</v>
      </c>
      <c r="J560" s="6" t="n">
        <v>0</v>
      </c>
      <c r="K560" s="5" t="inlineStr">
        <is>
          <t>ARS</t>
        </is>
      </c>
      <c r="L560" s="48" t="n">
        <v>0</v>
      </c>
      <c r="M560" s="48" t="n">
        <v>116000</v>
      </c>
      <c r="O560" s="11">
        <f>M560/SUM($M$2:$M$2023)</f>
        <v/>
      </c>
      <c r="P560" s="49">
        <f>IFERROR(M560/I560,0)</f>
        <v/>
      </c>
      <c r="Q560" s="50" t="n"/>
      <c r="R560" s="8">
        <f>I560-Q560</f>
        <v/>
      </c>
      <c r="S560" s="49">
        <f>$AK560*R560</f>
        <v/>
      </c>
      <c r="U560" s="39" t="inlineStr">
        <is>
          <t>Stock SAP</t>
        </is>
      </c>
      <c r="V560" s="39" t="inlineStr">
        <is>
          <t>Descartables</t>
        </is>
      </c>
      <c r="W560" s="39" t="inlineStr">
        <is>
          <t>Dentro del alcance</t>
        </is>
      </c>
      <c r="X560" s="39" t="n"/>
      <c r="Y560" s="39" t="inlineStr">
        <is>
          <t>Sin recuento físico en el inventario de Avain</t>
        </is>
      </c>
      <c r="Z560" s="40" t="inlineStr">
        <is>
          <t>Sin recuento físico</t>
        </is>
      </c>
      <c r="AA560" s="39" t="n"/>
      <c r="AB560" s="39" t="n"/>
      <c r="AC560" s="39" t="n"/>
      <c r="AD560" s="39" t="n"/>
      <c r="AE560" s="39" t="n"/>
      <c r="AF560" s="39" t="n"/>
      <c r="AG560" s="39" t="n"/>
      <c r="AH560" s="51" t="n">
        <v>200</v>
      </c>
      <c r="AI560" s="51">
        <f>Q560</f>
        <v/>
      </c>
      <c r="AJ560" s="51">
        <f>$AH560-$AI560</f>
        <v/>
      </c>
      <c r="AK560" s="52" t="n">
        <v>580</v>
      </c>
      <c r="AL560" s="52">
        <f>$AJ560*$AK560</f>
        <v/>
      </c>
      <c r="AM560" s="52">
        <f>$AI560*$AK560</f>
        <v/>
      </c>
      <c r="AN560" s="39" t="n"/>
      <c r="AO560" s="39" t="n"/>
    </row>
    <row r="561">
      <c r="A561" s="5" t="inlineStr">
        <is>
          <t>2000662</t>
        </is>
      </c>
      <c r="B561" s="5" t="inlineStr">
        <is>
          <t>MASCARA DE RESUCITACION POCKET CPR</t>
        </is>
      </c>
      <c r="C561" s="5" t="n"/>
      <c r="D561" s="5" t="inlineStr">
        <is>
          <t>033</t>
        </is>
      </c>
      <c r="E561" s="5" t="inlineStr">
        <is>
          <t>ZDES</t>
        </is>
      </c>
      <c r="F561" s="5" t="inlineStr">
        <is>
          <t>1060</t>
        </is>
      </c>
      <c r="G561" s="5" t="inlineStr">
        <is>
          <t>6022</t>
        </is>
      </c>
      <c r="H561" s="5" t="inlineStr">
        <is>
          <t>C/U</t>
        </is>
      </c>
      <c r="I561" s="6" t="n">
        <v>200</v>
      </c>
      <c r="J561" s="6" t="n">
        <v>0</v>
      </c>
      <c r="K561" s="5" t="inlineStr">
        <is>
          <t>ARS</t>
        </is>
      </c>
      <c r="L561" s="48" t="n">
        <v>0</v>
      </c>
      <c r="M561" s="48" t="n">
        <v>422666.67</v>
      </c>
      <c r="O561" s="11">
        <f>M561/SUM($M$2:$M$2023)</f>
        <v/>
      </c>
      <c r="P561" s="49">
        <f>IFERROR(M561/I561,0)</f>
        <v/>
      </c>
      <c r="Q561" s="50" t="n"/>
      <c r="R561" s="8">
        <f>I561-Q561</f>
        <v/>
      </c>
      <c r="S561" s="49">
        <f>$AK561*R561</f>
        <v/>
      </c>
      <c r="U561" s="39" t="inlineStr">
        <is>
          <t>Stock SAP</t>
        </is>
      </c>
      <c r="V561" s="39" t="inlineStr">
        <is>
          <t>Descartables</t>
        </is>
      </c>
      <c r="W561" s="39" t="inlineStr">
        <is>
          <t>Dentro del alcance</t>
        </is>
      </c>
      <c r="X561" s="39" t="n"/>
      <c r="Y561" s="39" t="inlineStr">
        <is>
          <t>Sin recuento físico en el inventario de Avain</t>
        </is>
      </c>
      <c r="Z561" s="40" t="inlineStr">
        <is>
          <t>Sin recuento físico</t>
        </is>
      </c>
      <c r="AA561" s="39" t="n"/>
      <c r="AB561" s="39" t="n"/>
      <c r="AC561" s="39" t="n"/>
      <c r="AD561" s="39" t="n"/>
      <c r="AE561" s="39" t="n"/>
      <c r="AF561" s="39" t="n"/>
      <c r="AG561" s="39" t="n"/>
      <c r="AH561" s="51" t="n">
        <v>270</v>
      </c>
      <c r="AI561" s="51">
        <f>Q561</f>
        <v/>
      </c>
      <c r="AJ561" s="51">
        <f>$AH561-$AI561</f>
        <v/>
      </c>
      <c r="AK561" s="52" t="n">
        <v>2113.333333333333</v>
      </c>
      <c r="AL561" s="52">
        <f>$AJ561*$AK561</f>
        <v/>
      </c>
      <c r="AM561" s="52">
        <f>$AI561*$AK561</f>
        <v/>
      </c>
      <c r="AN561" s="39" t="n"/>
      <c r="AO561" s="39" t="inlineStr">
        <is>
          <t>El material ocupa 2 filas en la hoja 1060 NQN (lote/almacén). La cantidad SAP y la física de esta vista son el total del material.</t>
        </is>
      </c>
    </row>
    <row r="562">
      <c r="A562" s="5" t="inlineStr">
        <is>
          <t>1000136</t>
        </is>
      </c>
      <c r="B562" s="5" t="inlineStr">
        <is>
          <t>ASPIRINA DE 100 MG</t>
        </is>
      </c>
      <c r="C562" s="5" t="inlineStr">
        <is>
          <t>004776</t>
        </is>
      </c>
      <c r="D562" s="5" t="inlineStr">
        <is>
          <t>033</t>
        </is>
      </c>
      <c r="E562" s="5" t="inlineStr">
        <is>
          <t>ZMED</t>
        </is>
      </c>
      <c r="F562" s="5" t="inlineStr">
        <is>
          <t>1060</t>
        </is>
      </c>
      <c r="G562" s="5" t="inlineStr">
        <is>
          <t>6021</t>
        </is>
      </c>
      <c r="H562" s="5" t="inlineStr">
        <is>
          <t>C/U</t>
        </is>
      </c>
      <c r="I562" s="6" t="n">
        <v>196</v>
      </c>
      <c r="J562" s="6" t="n">
        <v>0</v>
      </c>
      <c r="K562" s="5" t="inlineStr">
        <is>
          <t>ARS</t>
        </is>
      </c>
      <c r="L562" s="48" t="n">
        <v>0</v>
      </c>
      <c r="M562" s="48" t="n">
        <v>23727.08</v>
      </c>
      <c r="O562" s="11">
        <f>M562/SUM($M$2:$M$2023)</f>
        <v/>
      </c>
      <c r="P562" s="49">
        <f>IFERROR(M562/I562,0)</f>
        <v/>
      </c>
      <c r="Q562" s="50" t="n"/>
      <c r="R562" s="8">
        <f>I562-Q562</f>
        <v/>
      </c>
      <c r="S562" s="49">
        <f>$AK562*R562</f>
        <v/>
      </c>
      <c r="U562" s="39" t="inlineStr">
        <is>
          <t>Stock SAP</t>
        </is>
      </c>
      <c r="V562" s="39" t="inlineStr">
        <is>
          <t>Medicamentos</t>
        </is>
      </c>
      <c r="W562" s="39" t="inlineStr">
        <is>
          <t>Dentro del alcance</t>
        </is>
      </c>
      <c r="X562" s="37" t="inlineStr">
        <is>
          <t>Alta</t>
        </is>
      </c>
      <c r="Y562" s="39" t="inlineStr">
        <is>
          <t>Homologado – confianza Alta</t>
        </is>
      </c>
      <c r="Z562" s="38" t="inlineStr">
        <is>
          <t>Dar de baja en SAP</t>
        </is>
      </c>
      <c r="AA562" s="39" t="inlineStr">
        <is>
          <t>23</t>
        </is>
      </c>
      <c r="AB562" s="39" t="inlineStr">
        <is>
          <t>ASPIRINA</t>
        </is>
      </c>
      <c r="AC562" s="39" t="inlineStr">
        <is>
          <t>Homologación por código Avain (master M01-001)</t>
        </is>
      </c>
      <c r="AD562" s="39" t="inlineStr">
        <is>
          <t>No</t>
        </is>
      </c>
      <c r="AE562" s="39" t="n"/>
      <c r="AF562" s="39" t="inlineStr">
        <is>
          <t>Sí</t>
        </is>
      </c>
      <c r="AG562" s="39" t="inlineStr">
        <is>
          <t>M01-001</t>
        </is>
      </c>
      <c r="AH562" s="51" t="n"/>
      <c r="AI562" s="51" t="n"/>
      <c r="AJ562" s="51" t="n"/>
      <c r="AK562" s="52" t="n">
        <v>121.0565531914893</v>
      </c>
      <c r="AL562" s="52" t="n"/>
      <c r="AM562" s="52" t="n"/>
      <c r="AN562" s="39" t="n"/>
      <c r="AO562" s="39" t="inlineStr">
        <is>
          <t>La cantidad física del material se imputó en la fila 60 (primera fila del material). Homologación: confianza base Alta + confianza SAP Alta → Alta. Otros códigos SAP del master no están en el stock de este centro: 1001237, 1000802. El material ocupa 16 filas en la hoja 1060 NQN (lote/almacén). La cantidad SAP y la física de esta vista son el total del material.</t>
        </is>
      </c>
    </row>
    <row r="563">
      <c r="A563" s="5" t="inlineStr">
        <is>
          <t>1000007</t>
        </is>
      </c>
      <c r="B563" s="5" t="inlineStr">
        <is>
          <t>ATROPINA 1MG AMPOLLA DE 1ML</t>
        </is>
      </c>
      <c r="C563" s="5" t="inlineStr">
        <is>
          <t>7893</t>
        </is>
      </c>
      <c r="D563" s="5" t="inlineStr">
        <is>
          <t>033</t>
        </is>
      </c>
      <c r="E563" s="5" t="inlineStr">
        <is>
          <t>ZMED</t>
        </is>
      </c>
      <c r="F563" s="5" t="inlineStr">
        <is>
          <t>1060</t>
        </is>
      </c>
      <c r="G563" s="5" t="inlineStr">
        <is>
          <t>6021</t>
        </is>
      </c>
      <c r="H563" s="5" t="inlineStr">
        <is>
          <t>C/U</t>
        </is>
      </c>
      <c r="I563" s="6" t="n">
        <v>192</v>
      </c>
      <c r="J563" s="6" t="n">
        <v>0</v>
      </c>
      <c r="K563" s="5" t="inlineStr">
        <is>
          <t>ARS</t>
        </is>
      </c>
      <c r="L563" s="48" t="n">
        <v>0</v>
      </c>
      <c r="M563" s="48" t="n">
        <v>37719.25</v>
      </c>
      <c r="O563" s="11">
        <f>M563/SUM($M$2:$M$2023)</f>
        <v/>
      </c>
      <c r="P563" s="49">
        <f>IFERROR(M563/I563,0)</f>
        <v/>
      </c>
      <c r="Q563" s="50" t="n"/>
      <c r="R563" s="8">
        <f>I563-Q563</f>
        <v/>
      </c>
      <c r="S563" s="49">
        <f>$AK563*R563</f>
        <v/>
      </c>
      <c r="U563" s="39" t="inlineStr">
        <is>
          <t>Stock SAP</t>
        </is>
      </c>
      <c r="V563" s="39" t="inlineStr">
        <is>
          <t>Medicamentos</t>
        </is>
      </c>
      <c r="W563" s="39" t="inlineStr">
        <is>
          <t>Dentro del alcance</t>
        </is>
      </c>
      <c r="X563" s="42" t="inlineStr">
        <is>
          <t>Media</t>
        </is>
      </c>
      <c r="Y563" s="39" t="inlineStr">
        <is>
          <t>Homologado – confianza Media – pendiente de validación</t>
        </is>
      </c>
      <c r="Z563" s="38" t="inlineStr">
        <is>
          <t>Dar de baja en SAP</t>
        </is>
      </c>
      <c r="AA563" s="39" t="inlineStr">
        <is>
          <t>26</t>
        </is>
      </c>
      <c r="AB563" s="39" t="inlineStr">
        <is>
          <t>ATROPINA AMP</t>
        </is>
      </c>
      <c r="AC563" s="39" t="inlineStr">
        <is>
          <t>Homologación por código Avain (master M03-002)</t>
        </is>
      </c>
      <c r="AD563" s="39" t="inlineStr">
        <is>
          <t>No</t>
        </is>
      </c>
      <c r="AE563" s="39" t="n"/>
      <c r="AF563" s="39" t="inlineStr">
        <is>
          <t>Sí</t>
        </is>
      </c>
      <c r="AG563" s="39" t="inlineStr">
        <is>
          <t>M03-002</t>
        </is>
      </c>
      <c r="AH563" s="51" t="n"/>
      <c r="AI563" s="51" t="n"/>
      <c r="AJ563" s="51" t="n"/>
      <c r="AK563" s="52" t="n">
        <v>196.4544375930257</v>
      </c>
      <c r="AL563" s="52" t="n"/>
      <c r="AM563" s="52" t="n"/>
      <c r="AN563" s="39" t="n"/>
      <c r="AO563"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564">
      <c r="A564" s="5" t="inlineStr">
        <is>
          <t>1000021</t>
        </is>
      </c>
      <c r="B564" s="5" t="inlineStr">
        <is>
          <t>DIAZEPAM 10MG AMPOLLA DE 2ML INYECTABLE</t>
        </is>
      </c>
      <c r="C564" s="5" t="inlineStr">
        <is>
          <t>00000</t>
        </is>
      </c>
      <c r="D564" s="5" t="inlineStr">
        <is>
          <t>033</t>
        </is>
      </c>
      <c r="E564" s="5" t="inlineStr">
        <is>
          <t>ZMED</t>
        </is>
      </c>
      <c r="F564" s="5" t="inlineStr">
        <is>
          <t>1060</t>
        </is>
      </c>
      <c r="G564" s="5" t="inlineStr">
        <is>
          <t>6021</t>
        </is>
      </c>
      <c r="H564" s="5" t="inlineStr">
        <is>
          <t>C/U</t>
        </is>
      </c>
      <c r="I564" s="6" t="n">
        <v>191</v>
      </c>
      <c r="J564" s="6" t="n">
        <v>0</v>
      </c>
      <c r="K564" s="5" t="inlineStr">
        <is>
          <t>ARS</t>
        </is>
      </c>
      <c r="L564" s="48" t="n">
        <v>0</v>
      </c>
      <c r="M564" s="48" t="n">
        <v>42251.7</v>
      </c>
      <c r="O564" s="11">
        <f>M564/SUM($M$2:$M$2023)</f>
        <v/>
      </c>
      <c r="P564" s="49">
        <f>IFERROR(M564/I564,0)</f>
        <v/>
      </c>
      <c r="Q564" s="50" t="n"/>
      <c r="R564" s="8">
        <f>I564-Q564</f>
        <v/>
      </c>
      <c r="S564" s="49">
        <f>$AK564*R564</f>
        <v/>
      </c>
      <c r="U564" s="39" t="inlineStr">
        <is>
          <t>Stock SAP</t>
        </is>
      </c>
      <c r="V564" s="39" t="inlineStr">
        <is>
          <t>Medicamentos</t>
        </is>
      </c>
      <c r="W564" s="39" t="inlineStr">
        <is>
          <t>Dentro del alcance</t>
        </is>
      </c>
      <c r="X564" s="42" t="inlineStr">
        <is>
          <t>Media</t>
        </is>
      </c>
      <c r="Y564" s="39" t="inlineStr">
        <is>
          <t>Homologado – confianza Media – pendiente de validación</t>
        </is>
      </c>
      <c r="Z564" s="38" t="inlineStr">
        <is>
          <t>Dar de baja en SAP</t>
        </is>
      </c>
      <c r="AA564" s="39" t="inlineStr">
        <is>
          <t>77</t>
        </is>
      </c>
      <c r="AB564" s="39" t="inlineStr">
        <is>
          <t>DIAZEPAM AMP</t>
        </is>
      </c>
      <c r="AC564" s="39" t="inlineStr">
        <is>
          <t>Cruce por nomenclatura SAP</t>
        </is>
      </c>
      <c r="AD564" s="39" t="inlineStr">
        <is>
          <t>No</t>
        </is>
      </c>
      <c r="AE564" s="39" t="n"/>
      <c r="AF564" s="39" t="inlineStr">
        <is>
          <t>Sí</t>
        </is>
      </c>
      <c r="AG564" s="39" t="n"/>
      <c r="AH564" s="51" t="n"/>
      <c r="AI564" s="51" t="n"/>
      <c r="AJ564" s="51" t="n"/>
      <c r="AK564" s="52" t="n">
        <v>221.2131011450382</v>
      </c>
      <c r="AL564" s="52" t="n"/>
      <c r="AM564" s="52" t="n"/>
      <c r="AN564" s="39" t="n"/>
      <c r="AO564" s="39" t="inlineStr">
        <is>
          <t>La cantidad física del material se imputó en la fila 280 (primera fila del material). Cruce por nomenclatura: una nomenclatura no informa dosis; similitud 0.72. El material ocupa 16 filas en la hoja 1060 NQN (lote/almacén). La cantidad SAP y la física de esta vista son el total del material.</t>
        </is>
      </c>
    </row>
    <row r="565">
      <c r="A565" s="5" t="inlineStr">
        <is>
          <t>1000304</t>
        </is>
      </c>
      <c r="B565" s="5" t="inlineStr">
        <is>
          <t>ADENOSINA 2 ML AMP 3 MG/1 ML</t>
        </is>
      </c>
      <c r="C565" s="5" t="inlineStr">
        <is>
          <t>6687</t>
        </is>
      </c>
      <c r="D565" s="5" t="inlineStr">
        <is>
          <t>033</t>
        </is>
      </c>
      <c r="E565" s="5" t="inlineStr">
        <is>
          <t>ZMED</t>
        </is>
      </c>
      <c r="F565" s="5" t="inlineStr">
        <is>
          <t>1060</t>
        </is>
      </c>
      <c r="G565" s="5" t="inlineStr">
        <is>
          <t>6021</t>
        </is>
      </c>
      <c r="H565" s="5" t="inlineStr">
        <is>
          <t>C/U</t>
        </is>
      </c>
      <c r="I565" s="6" t="n">
        <v>190</v>
      </c>
      <c r="J565" s="6" t="n">
        <v>0</v>
      </c>
      <c r="K565" s="5" t="inlineStr">
        <is>
          <t>ARS</t>
        </is>
      </c>
      <c r="L565" s="48" t="n">
        <v>0</v>
      </c>
      <c r="M565" s="48" t="n">
        <v>284533.56</v>
      </c>
      <c r="O565" s="11">
        <f>M565/SUM($M$2:$M$2023)</f>
        <v/>
      </c>
      <c r="P565" s="49">
        <f>IFERROR(M565/I565,0)</f>
        <v/>
      </c>
      <c r="Q565" s="50" t="n"/>
      <c r="R565" s="8">
        <f>I565-Q565</f>
        <v/>
      </c>
      <c r="S565" s="49">
        <f>$AK565*R565</f>
        <v/>
      </c>
      <c r="U565" s="39" t="inlineStr">
        <is>
          <t>Stock SAP</t>
        </is>
      </c>
      <c r="V565" s="39" t="inlineStr">
        <is>
          <t>Medicamentos</t>
        </is>
      </c>
      <c r="W565" s="39" t="inlineStr">
        <is>
          <t>Dentro del alcance</t>
        </is>
      </c>
      <c r="X565" s="42" t="inlineStr">
        <is>
          <t>Media</t>
        </is>
      </c>
      <c r="Y565" s="39" t="inlineStr">
        <is>
          <t>Homologado – confianza Media – pendiente de validación</t>
        </is>
      </c>
      <c r="Z565" s="38" t="inlineStr">
        <is>
          <t>Dar de baja en SAP</t>
        </is>
      </c>
      <c r="AA565" s="39" t="inlineStr">
        <is>
          <t>311</t>
        </is>
      </c>
      <c r="AB565" s="39" t="inlineStr">
        <is>
          <t>ADENOSINA AMP</t>
        </is>
      </c>
      <c r="AC565" s="39" t="inlineStr">
        <is>
          <t>Homologación por código Avain (master M03-004)</t>
        </is>
      </c>
      <c r="AD565" s="39" t="inlineStr">
        <is>
          <t>No</t>
        </is>
      </c>
      <c r="AE565" s="39" t="n"/>
      <c r="AF565" s="39" t="inlineStr">
        <is>
          <t>Sí</t>
        </is>
      </c>
      <c r="AG565" s="39" t="inlineStr">
        <is>
          <t>M03-004</t>
        </is>
      </c>
      <c r="AH565" s="51" t="n"/>
      <c r="AI565" s="51" t="n"/>
      <c r="AJ565" s="51" t="n"/>
      <c r="AK565" s="52" t="n">
        <v>1497.545044802867</v>
      </c>
      <c r="AL565" s="52" t="n"/>
      <c r="AM565" s="52" t="n"/>
      <c r="AN565" s="39" t="n"/>
      <c r="AO565" s="39" t="inlineStr">
        <is>
          <t>La cantidad física del material se imputó en la fila 532 (primera fila del material). Homologación: confianza base Media + confianza SAP Alta → Media. El material ocupa 15 filas en la hoja 1060 NQN (lote/almacén). La cantidad SAP y la física de esta vista son el total del material.</t>
        </is>
      </c>
    </row>
    <row r="566">
      <c r="A566" s="5" t="inlineStr">
        <is>
          <t>2000245</t>
        </is>
      </c>
      <c r="B566" s="5" t="inlineStr">
        <is>
          <t>SONDA DE ASPIRACION K-32P KOLLER</t>
        </is>
      </c>
      <c r="C566" s="5" t="n"/>
      <c r="D566" s="5" t="inlineStr">
        <is>
          <t>033</t>
        </is>
      </c>
      <c r="E566" s="5" t="inlineStr">
        <is>
          <t>ZDES</t>
        </is>
      </c>
      <c r="F566" s="5" t="inlineStr">
        <is>
          <t>1060</t>
        </is>
      </c>
      <c r="G566" s="5" t="inlineStr">
        <is>
          <t>6022</t>
        </is>
      </c>
      <c r="H566" s="5" t="inlineStr">
        <is>
          <t>C/U</t>
        </is>
      </c>
      <c r="I566" s="6" t="n">
        <v>181</v>
      </c>
      <c r="J566" s="6" t="n">
        <v>0</v>
      </c>
      <c r="K566" s="5" t="inlineStr">
        <is>
          <t>ARS</t>
        </is>
      </c>
      <c r="L566" s="48" t="n">
        <v>0</v>
      </c>
      <c r="M566" s="48" t="n">
        <v>72352.8</v>
      </c>
      <c r="O566" s="11">
        <f>M566/SUM($M$2:$M$2023)</f>
        <v/>
      </c>
      <c r="P566" s="49">
        <f>IFERROR(M566/I566,0)</f>
        <v/>
      </c>
      <c r="Q566" s="50" t="n"/>
      <c r="R566" s="8">
        <f>I566-Q566</f>
        <v/>
      </c>
      <c r="S566" s="49">
        <f>$AK566*R566</f>
        <v/>
      </c>
      <c r="U566" s="39" t="inlineStr">
        <is>
          <t>Stock SAP</t>
        </is>
      </c>
      <c r="V566" s="39" t="inlineStr">
        <is>
          <t>Descartables</t>
        </is>
      </c>
      <c r="W566" s="39" t="inlineStr">
        <is>
          <t>Dentro del alcance</t>
        </is>
      </c>
      <c r="X566" s="39" t="n"/>
      <c r="Y566" s="39" t="inlineStr">
        <is>
          <t>Sin recuento físico en el inventario de Avain</t>
        </is>
      </c>
      <c r="Z566" s="40" t="inlineStr">
        <is>
          <t>Sin recuento físico</t>
        </is>
      </c>
      <c r="AA566" s="39" t="n"/>
      <c r="AB566" s="39" t="n"/>
      <c r="AC566" s="39" t="n"/>
      <c r="AD566" s="39" t="n"/>
      <c r="AE566" s="39" t="n"/>
      <c r="AF566" s="39" t="n"/>
      <c r="AG566" s="39" t="n"/>
      <c r="AH566" s="51" t="n">
        <v>181</v>
      </c>
      <c r="AI566" s="51">
        <f>Q566</f>
        <v/>
      </c>
      <c r="AJ566" s="51">
        <f>$AH566-$AI566</f>
        <v/>
      </c>
      <c r="AK566" s="52" t="n">
        <v>399.739226519337</v>
      </c>
      <c r="AL566" s="52">
        <f>$AJ566*$AK566</f>
        <v/>
      </c>
      <c r="AM566" s="52">
        <f>$AI566*$AK566</f>
        <v/>
      </c>
      <c r="AN566" s="39" t="n"/>
      <c r="AO566" s="39" t="n"/>
    </row>
    <row r="567">
      <c r="A567" s="5" t="inlineStr">
        <is>
          <t>1000011</t>
        </is>
      </c>
      <c r="B567" s="5" t="inlineStr">
        <is>
          <t>DINITRATO DE ISOSORBIDE 5 MG COMP SL</t>
        </is>
      </c>
      <c r="C567" s="5" t="inlineStr">
        <is>
          <t>00014</t>
        </is>
      </c>
      <c r="D567" s="5" t="inlineStr">
        <is>
          <t>033</t>
        </is>
      </c>
      <c r="E567" s="5" t="inlineStr">
        <is>
          <t>ZMED</t>
        </is>
      </c>
      <c r="F567" s="5" t="inlineStr">
        <is>
          <t>1060</t>
        </is>
      </c>
      <c r="G567" s="5" t="inlineStr">
        <is>
          <t>6021</t>
        </is>
      </c>
      <c r="H567" s="5" t="inlineStr">
        <is>
          <t>C/U</t>
        </is>
      </c>
      <c r="I567" s="6" t="n">
        <v>180</v>
      </c>
      <c r="J567" s="6" t="n">
        <v>0</v>
      </c>
      <c r="K567" s="5" t="inlineStr">
        <is>
          <t>ARS</t>
        </is>
      </c>
      <c r="L567" s="48" t="n">
        <v>0</v>
      </c>
      <c r="M567" s="48" t="n">
        <v>29745.48</v>
      </c>
      <c r="O567" s="11">
        <f>M567/SUM($M$2:$M$2023)</f>
        <v/>
      </c>
      <c r="P567" s="49">
        <f>IFERROR(M567/I567,0)</f>
        <v/>
      </c>
      <c r="Q567" s="50" t="n"/>
      <c r="R567" s="8">
        <f>I567-Q567</f>
        <v/>
      </c>
      <c r="S567" s="49">
        <f>$AK567*R567</f>
        <v/>
      </c>
      <c r="U567" s="39" t="inlineStr">
        <is>
          <t>Stock SAP</t>
        </is>
      </c>
      <c r="V567" s="39" t="inlineStr">
        <is>
          <t>Medicamentos</t>
        </is>
      </c>
      <c r="W567" s="39" t="inlineStr">
        <is>
          <t>Dentro del alcance</t>
        </is>
      </c>
      <c r="X567" s="39" t="n"/>
      <c r="Y567" s="39" t="inlineStr">
        <is>
          <t>Sin recuento físico en el inventario de Avain</t>
        </is>
      </c>
      <c r="Z567" s="40" t="inlineStr">
        <is>
          <t>Sin recuento físico</t>
        </is>
      </c>
      <c r="AA567" s="39" t="n"/>
      <c r="AB567" s="39" t="n"/>
      <c r="AC567" s="39" t="n"/>
      <c r="AD567" s="39" t="n"/>
      <c r="AE567" s="39" t="n"/>
      <c r="AF567" s="39" t="n"/>
      <c r="AG567" s="39" t="n"/>
      <c r="AH567" s="51" t="n"/>
      <c r="AI567" s="51" t="n"/>
      <c r="AJ567" s="51" t="n"/>
      <c r="AK567" s="52" t="n">
        <v>165.252680890538</v>
      </c>
      <c r="AL567" s="52" t="n"/>
      <c r="AM567" s="52" t="n"/>
      <c r="AN567" s="39" t="n"/>
      <c r="AO567" s="39" t="inlineStr">
        <is>
          <t>El material ocupa 14 filas en la hoja 1060 NQN (lote/almacén). La cantidad SAP y la física de esta vista son el total del material.</t>
        </is>
      </c>
    </row>
    <row r="568">
      <c r="A568" s="5" t="inlineStr">
        <is>
          <t>1000078</t>
        </is>
      </c>
      <c r="B568" s="5" t="inlineStr">
        <is>
          <t>SOLUCION GLUCOSADA HIPERTONICA 25% AMP</t>
        </is>
      </c>
      <c r="C568" s="5" t="inlineStr">
        <is>
          <t>20193</t>
        </is>
      </c>
      <c r="D568" s="5" t="inlineStr">
        <is>
          <t>033</t>
        </is>
      </c>
      <c r="E568" s="5" t="inlineStr">
        <is>
          <t>ZMED</t>
        </is>
      </c>
      <c r="F568" s="5" t="inlineStr">
        <is>
          <t>1060</t>
        </is>
      </c>
      <c r="G568" s="5" t="inlineStr">
        <is>
          <t>6021</t>
        </is>
      </c>
      <c r="H568" s="5" t="inlineStr">
        <is>
          <t>C/U</t>
        </is>
      </c>
      <c r="I568" s="6" t="n">
        <v>180</v>
      </c>
      <c r="J568" s="6" t="n">
        <v>0</v>
      </c>
      <c r="K568" s="5" t="inlineStr">
        <is>
          <t>ARS</t>
        </is>
      </c>
      <c r="L568" s="48" t="n">
        <v>0</v>
      </c>
      <c r="M568" s="48" t="n">
        <v>62572.79</v>
      </c>
      <c r="O568" s="11">
        <f>M568/SUM($M$2:$M$2023)</f>
        <v/>
      </c>
      <c r="P568" s="49">
        <f>IFERROR(M568/I568,0)</f>
        <v/>
      </c>
      <c r="Q568" s="50" t="n"/>
      <c r="R568" s="8">
        <f>I568-Q568</f>
        <v/>
      </c>
      <c r="S568" s="49">
        <f>$AK568*R568</f>
        <v/>
      </c>
      <c r="U568" s="39" t="inlineStr">
        <is>
          <t>Stock SAP</t>
        </is>
      </c>
      <c r="V568" s="39" t="inlineStr">
        <is>
          <t>Medicamentos</t>
        </is>
      </c>
      <c r="W568" s="39" t="inlineStr">
        <is>
          <t>Dentro del alcance</t>
        </is>
      </c>
      <c r="X568" s="39" t="n"/>
      <c r="Y568" s="39" t="inlineStr">
        <is>
          <t>Sin recuento físico en el inventario de Avain</t>
        </is>
      </c>
      <c r="Z568" s="40" t="inlineStr">
        <is>
          <t>Sin recuento físico</t>
        </is>
      </c>
      <c r="AA568" s="39" t="n"/>
      <c r="AB568" s="39" t="n"/>
      <c r="AC568" s="39" t="n"/>
      <c r="AD568" s="39" t="n"/>
      <c r="AE568" s="39" t="n"/>
      <c r="AF568" s="39" t="n"/>
      <c r="AG568" s="39" t="n"/>
      <c r="AH568" s="51" t="n"/>
      <c r="AI568" s="51" t="n"/>
      <c r="AJ568" s="51" t="n"/>
      <c r="AK568" s="52" t="n">
        <v>347.6266121297602</v>
      </c>
      <c r="AL568" s="52" t="n"/>
      <c r="AM568" s="52" t="n"/>
      <c r="AN568" s="39" t="n"/>
      <c r="AO568" s="39" t="inlineStr">
        <is>
          <t>El material ocupa 19 filas en la hoja 1060 NQN (lote/almacén). La cantidad SAP y la física de esta vista son el total del material.</t>
        </is>
      </c>
    </row>
    <row r="569">
      <c r="A569" s="5" t="inlineStr">
        <is>
          <t>1000422</t>
        </is>
      </c>
      <c r="B569" s="5" t="inlineStr">
        <is>
          <t>ATENOLOL 50 mg</t>
        </is>
      </c>
      <c r="C569" s="5" t="inlineStr">
        <is>
          <t>51981</t>
        </is>
      </c>
      <c r="D569" s="5" t="inlineStr">
        <is>
          <t>033</t>
        </is>
      </c>
      <c r="E569" s="5" t="inlineStr">
        <is>
          <t>ZMED</t>
        </is>
      </c>
      <c r="F569" s="5" t="inlineStr">
        <is>
          <t>1060</t>
        </is>
      </c>
      <c r="G569" s="5" t="inlineStr">
        <is>
          <t>6021</t>
        </is>
      </c>
      <c r="H569" s="5" t="inlineStr">
        <is>
          <t>C/U</t>
        </is>
      </c>
      <c r="I569" s="6" t="n">
        <v>180</v>
      </c>
      <c r="J569" s="6" t="n">
        <v>0</v>
      </c>
      <c r="K569" s="5" t="inlineStr">
        <is>
          <t>ARS</t>
        </is>
      </c>
      <c r="L569" s="48" t="n">
        <v>0</v>
      </c>
      <c r="M569" s="48" t="n">
        <v>39680.18</v>
      </c>
      <c r="O569" s="11">
        <f>M569/SUM($M$2:$M$2023)</f>
        <v/>
      </c>
      <c r="P569" s="49">
        <f>IFERROR(M569/I569,0)</f>
        <v/>
      </c>
      <c r="Q569" s="50" t="n"/>
      <c r="R569" s="8">
        <f>I569-Q569</f>
        <v/>
      </c>
      <c r="S569" s="49">
        <f>$AK569*R569</f>
        <v/>
      </c>
      <c r="U569" s="39" t="inlineStr">
        <is>
          <t>Stock SAP</t>
        </is>
      </c>
      <c r="V569" s="39" t="inlineStr">
        <is>
          <t>Medicamentos</t>
        </is>
      </c>
      <c r="W569" s="39" t="inlineStr">
        <is>
          <t>Dentro del alcance</t>
        </is>
      </c>
      <c r="X569" s="42" t="inlineStr">
        <is>
          <t>Media</t>
        </is>
      </c>
      <c r="Y569" s="39" t="inlineStr">
        <is>
          <t>Homologado – confianza Media – pendiente de validación</t>
        </is>
      </c>
      <c r="Z569" s="38" t="inlineStr">
        <is>
          <t>Dar de baja en SAP</t>
        </is>
      </c>
      <c r="AA569" s="39" t="inlineStr">
        <is>
          <t>313 | 314</t>
        </is>
      </c>
      <c r="AB569" s="39" t="inlineStr">
        <is>
          <t>ATENOLOL 50 MG COMP</t>
        </is>
      </c>
      <c r="AC569" s="39" t="inlineStr">
        <is>
          <t>Homologación por nombre Avain (master M04-002)</t>
        </is>
      </c>
      <c r="AD569" s="39" t="inlineStr">
        <is>
          <t>No</t>
        </is>
      </c>
      <c r="AE569" s="39" t="n"/>
      <c r="AF569" s="39" t="inlineStr">
        <is>
          <t>Sí</t>
        </is>
      </c>
      <c r="AG569" s="39" t="inlineStr">
        <is>
          <t>M04-002</t>
        </is>
      </c>
      <c r="AH569" s="51" t="n"/>
      <c r="AI569" s="51" t="n"/>
      <c r="AJ569" s="51" t="n"/>
      <c r="AK569" s="52" t="n">
        <v>220.4454545454545</v>
      </c>
      <c r="AL569" s="52" t="n"/>
      <c r="AM569" s="52" t="n"/>
      <c r="AN569" s="39" t="n"/>
      <c r="AO569" s="39" t="inlineStr">
        <is>
          <t>La cantidad física del material se imputó en la fila 542 (primera fila del material). Homologación: confianza base Media + confianza SAP Alta → Media. Otros códigos SAP del master no están en el stock de este centro: 1005233, 5004158. El material ocupa 6 filas en la hoja 1060 NQN (lote/almacén). La cantidad SAP y la física de esta vista son el total del material.</t>
        </is>
      </c>
    </row>
    <row r="570">
      <c r="A570" s="5" t="inlineStr">
        <is>
          <t>1000422</t>
        </is>
      </c>
      <c r="B570" s="5" t="inlineStr">
        <is>
          <t>ATENOLOL 50 mg</t>
        </is>
      </c>
      <c r="C570" s="5" t="inlineStr">
        <is>
          <t>52108</t>
        </is>
      </c>
      <c r="D570" s="5" t="inlineStr">
        <is>
          <t>033</t>
        </is>
      </c>
      <c r="E570" s="5" t="inlineStr">
        <is>
          <t>ZMED</t>
        </is>
      </c>
      <c r="F570" s="5" t="inlineStr">
        <is>
          <t>1060</t>
        </is>
      </c>
      <c r="G570" s="5" t="inlineStr">
        <is>
          <t>6021</t>
        </is>
      </c>
      <c r="H570" s="5" t="inlineStr">
        <is>
          <t>C/U</t>
        </is>
      </c>
      <c r="I570" s="6" t="n">
        <v>180</v>
      </c>
      <c r="J570" s="6" t="n">
        <v>0</v>
      </c>
      <c r="K570" s="5" t="inlineStr">
        <is>
          <t>ARS</t>
        </is>
      </c>
      <c r="L570" s="48" t="n">
        <v>0</v>
      </c>
      <c r="M570" s="48" t="n">
        <v>39680.18</v>
      </c>
      <c r="O570" s="11">
        <f>M570/SUM($M$2:$M$2023)</f>
        <v/>
      </c>
      <c r="P570" s="49">
        <f>IFERROR(M570/I570,0)</f>
        <v/>
      </c>
      <c r="Q570" s="50" t="n"/>
      <c r="R570" s="8">
        <f>I570-Q570</f>
        <v/>
      </c>
      <c r="S570" s="49">
        <f>$AK570*R570</f>
        <v/>
      </c>
      <c r="U570" s="39" t="inlineStr">
        <is>
          <t>Stock SAP</t>
        </is>
      </c>
      <c r="V570" s="39" t="inlineStr">
        <is>
          <t>Medicamentos</t>
        </is>
      </c>
      <c r="W570" s="39" t="inlineStr">
        <is>
          <t>Dentro del alcance</t>
        </is>
      </c>
      <c r="X570" s="42" t="inlineStr">
        <is>
          <t>Media</t>
        </is>
      </c>
      <c r="Y570" s="39" t="inlineStr">
        <is>
          <t>Homologado – confianza Media – pendiente de validación</t>
        </is>
      </c>
      <c r="Z570" s="38" t="inlineStr">
        <is>
          <t>Dar de baja en SAP</t>
        </is>
      </c>
      <c r="AA570" s="39" t="inlineStr">
        <is>
          <t>313 | 314</t>
        </is>
      </c>
      <c r="AB570" s="39" t="inlineStr">
        <is>
          <t>ATENOLOL 50 MG COMP</t>
        </is>
      </c>
      <c r="AC570" s="39" t="inlineStr">
        <is>
          <t>Homologación por nombre Avain (master M04-002)</t>
        </is>
      </c>
      <c r="AD570" s="39" t="inlineStr">
        <is>
          <t>No</t>
        </is>
      </c>
      <c r="AE570" s="39" t="n"/>
      <c r="AF570" s="39" t="inlineStr">
        <is>
          <t>Sí</t>
        </is>
      </c>
      <c r="AG570" s="39" t="inlineStr">
        <is>
          <t>M04-002</t>
        </is>
      </c>
      <c r="AH570" s="51" t="n"/>
      <c r="AI570" s="51" t="n"/>
      <c r="AJ570" s="51" t="n"/>
      <c r="AK570" s="52" t="n">
        <v>220.4454545454545</v>
      </c>
      <c r="AL570" s="52" t="n"/>
      <c r="AM570" s="52" t="n"/>
      <c r="AN570" s="39" t="n"/>
      <c r="AO570" s="39" t="inlineStr">
        <is>
          <t>La cantidad física del material se imputó en la fila 542 (primera fila del material). Homologación: confianza base Media + confianza SAP Alta → Media. Otros códigos SAP del master no están en el stock de este centro: 1005233, 5004158. El material ocupa 6 filas en la hoja 1060 NQN (lote/almacén). La cantidad SAP y la física de esta vista son el total del material.</t>
        </is>
      </c>
    </row>
    <row r="571">
      <c r="A571" s="5" t="inlineStr">
        <is>
          <t>2000100</t>
        </is>
      </c>
      <c r="B571" s="5" t="inlineStr">
        <is>
          <t>BOLSA COLECTORA DE ORINA X 2000 ML</t>
        </is>
      </c>
      <c r="C571" s="5" t="n"/>
      <c r="D571" s="5" t="inlineStr">
        <is>
          <t>033</t>
        </is>
      </c>
      <c r="E571" s="5" t="inlineStr">
        <is>
          <t>ZDES</t>
        </is>
      </c>
      <c r="F571" s="5" t="inlineStr">
        <is>
          <t>1060</t>
        </is>
      </c>
      <c r="G571" s="5" t="inlineStr">
        <is>
          <t>6021</t>
        </is>
      </c>
      <c r="H571" s="5" t="inlineStr">
        <is>
          <t>C/U</t>
        </is>
      </c>
      <c r="I571" s="6" t="n">
        <v>180</v>
      </c>
      <c r="J571" s="6" t="n">
        <v>0</v>
      </c>
      <c r="K571" s="5" t="inlineStr">
        <is>
          <t>ARS</t>
        </is>
      </c>
      <c r="L571" s="48" t="n">
        <v>0</v>
      </c>
      <c r="M571" s="48" t="n">
        <v>71348.39999999999</v>
      </c>
      <c r="O571" s="11">
        <f>M571/SUM($M$2:$M$2023)</f>
        <v/>
      </c>
      <c r="P571" s="49">
        <f>IFERROR(M571/I571,0)</f>
        <v/>
      </c>
      <c r="Q571" s="50" t="n"/>
      <c r="R571" s="8">
        <f>I571-Q571</f>
        <v/>
      </c>
      <c r="S571" s="49">
        <f>$AK571*R571</f>
        <v/>
      </c>
      <c r="U571" s="39" t="inlineStr">
        <is>
          <t>Stock SAP</t>
        </is>
      </c>
      <c r="V571" s="39" t="inlineStr">
        <is>
          <t>Descartables</t>
        </is>
      </c>
      <c r="W571" s="39" t="inlineStr">
        <is>
          <t>Dentro del alcance</t>
        </is>
      </c>
      <c r="X571" s="37" t="inlineStr">
        <is>
          <t>Alta</t>
        </is>
      </c>
      <c r="Y571" s="39" t="inlineStr">
        <is>
          <t>Homologado – confianza Alta</t>
        </is>
      </c>
      <c r="Z571" s="38" t="inlineStr">
        <is>
          <t>Dar de baja en SAP</t>
        </is>
      </c>
      <c r="AA571" s="39" t="inlineStr">
        <is>
          <t>307</t>
        </is>
      </c>
      <c r="AB571" s="39" t="inlineStr">
        <is>
          <t>BOLSA COLECTORA ORINA</t>
        </is>
      </c>
      <c r="AC571" s="39" t="inlineStr">
        <is>
          <t>Homologación por código Avain (master D-165)</t>
        </is>
      </c>
      <c r="AD571" s="39" t="inlineStr">
        <is>
          <t>No</t>
        </is>
      </c>
      <c r="AE571" s="39" t="n"/>
      <c r="AF571" s="39" t="inlineStr">
        <is>
          <t>Sí</t>
        </is>
      </c>
      <c r="AG571" s="39" t="inlineStr">
        <is>
          <t>D-165</t>
        </is>
      </c>
      <c r="AH571" s="51" t="n"/>
      <c r="AI571" s="51" t="n"/>
      <c r="AJ571" s="51" t="n"/>
      <c r="AK571" s="52" t="n">
        <v>396.3799827586207</v>
      </c>
      <c r="AL571" s="52" t="n"/>
      <c r="AM571" s="52" t="n"/>
      <c r="AN571" s="39" t="n"/>
      <c r="AO571" s="39" t="inlineStr">
        <is>
          <t>La cantidad física del material se imputó en la fila 240 (primera fila del material). Homologación: confianza base Alta + confianza SAP Alta → Alta. El material ocupa 3 filas en la hoja 1060 NQN (lote/almacén). La cantidad SAP y la física de esta vista son el total del material.</t>
        </is>
      </c>
    </row>
    <row r="572">
      <c r="A572" s="5" t="inlineStr">
        <is>
          <t>1000007</t>
        </is>
      </c>
      <c r="B572" s="5" t="inlineStr">
        <is>
          <t>ATROPINA 1MG AMPOLLA DE 1ML</t>
        </is>
      </c>
      <c r="C572" s="5" t="inlineStr">
        <is>
          <t>6314</t>
        </is>
      </c>
      <c r="D572" s="5" t="inlineStr">
        <is>
          <t>033</t>
        </is>
      </c>
      <c r="E572" s="5" t="inlineStr">
        <is>
          <t>ZMED</t>
        </is>
      </c>
      <c r="F572" s="5" t="inlineStr">
        <is>
          <t>1060</t>
        </is>
      </c>
      <c r="G572" s="5" t="inlineStr">
        <is>
          <t>6021</t>
        </is>
      </c>
      <c r="H572" s="5" t="inlineStr">
        <is>
          <t>C/U</t>
        </is>
      </c>
      <c r="I572" s="6" t="n">
        <v>170</v>
      </c>
      <c r="J572" s="6" t="n">
        <v>0</v>
      </c>
      <c r="K572" s="5" t="inlineStr">
        <is>
          <t>ARS</t>
        </is>
      </c>
      <c r="L572" s="48" t="n">
        <v>0</v>
      </c>
      <c r="M572" s="48" t="n">
        <v>33397.25</v>
      </c>
      <c r="O572" s="11">
        <f>M572/SUM($M$2:$M$2023)</f>
        <v/>
      </c>
      <c r="P572" s="49">
        <f>IFERROR(M572/I572,0)</f>
        <v/>
      </c>
      <c r="Q572" s="50" t="n"/>
      <c r="R572" s="8">
        <f>I572-Q572</f>
        <v/>
      </c>
      <c r="S572" s="49">
        <f>$AK572*R572</f>
        <v/>
      </c>
      <c r="U572" s="39" t="inlineStr">
        <is>
          <t>Stock SAP</t>
        </is>
      </c>
      <c r="V572" s="39" t="inlineStr">
        <is>
          <t>Medicamentos</t>
        </is>
      </c>
      <c r="W572" s="39" t="inlineStr">
        <is>
          <t>Dentro del alcance</t>
        </is>
      </c>
      <c r="X572" s="42" t="inlineStr">
        <is>
          <t>Media</t>
        </is>
      </c>
      <c r="Y572" s="39" t="inlineStr">
        <is>
          <t>Homologado – confianza Media – pendiente de validación</t>
        </is>
      </c>
      <c r="Z572" s="38" t="inlineStr">
        <is>
          <t>Dar de baja en SAP</t>
        </is>
      </c>
      <c r="AA572" s="39" t="inlineStr">
        <is>
          <t>26</t>
        </is>
      </c>
      <c r="AB572" s="39" t="inlineStr">
        <is>
          <t>ATROPINA AMP</t>
        </is>
      </c>
      <c r="AC572" s="39" t="inlineStr">
        <is>
          <t>Homologación por código Avain (master M03-002)</t>
        </is>
      </c>
      <c r="AD572" s="39" t="inlineStr">
        <is>
          <t>No</t>
        </is>
      </c>
      <c r="AE572" s="39" t="n"/>
      <c r="AF572" s="39" t="inlineStr">
        <is>
          <t>Sí</t>
        </is>
      </c>
      <c r="AG572" s="39" t="inlineStr">
        <is>
          <t>M03-002</t>
        </is>
      </c>
      <c r="AH572" s="51" t="n"/>
      <c r="AI572" s="51" t="n"/>
      <c r="AJ572" s="51" t="n"/>
      <c r="AK572" s="52" t="n">
        <v>196.4544375930257</v>
      </c>
      <c r="AL572" s="52" t="n"/>
      <c r="AM572" s="52" t="n"/>
      <c r="AN572" s="39" t="n"/>
      <c r="AO572"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573">
      <c r="A573" s="5" t="inlineStr">
        <is>
          <t>1000657</t>
        </is>
      </c>
      <c r="B573" s="5" t="inlineStr">
        <is>
          <t>HEXALER PLUS</t>
        </is>
      </c>
      <c r="C573" s="5" t="inlineStr">
        <is>
          <t>46</t>
        </is>
      </c>
      <c r="D573" s="5" t="inlineStr">
        <is>
          <t>033</t>
        </is>
      </c>
      <c r="E573" s="5" t="inlineStr">
        <is>
          <t>ZMED</t>
        </is>
      </c>
      <c r="F573" s="5" t="inlineStr">
        <is>
          <t>1060</t>
        </is>
      </c>
      <c r="G573" s="5" t="inlineStr">
        <is>
          <t>6021</t>
        </is>
      </c>
      <c r="H573" s="5" t="inlineStr">
        <is>
          <t>C/U</t>
        </is>
      </c>
      <c r="I573" s="6" t="n">
        <v>170</v>
      </c>
      <c r="J573" s="6" t="n">
        <v>0</v>
      </c>
      <c r="K573" s="5" t="inlineStr">
        <is>
          <t>ARS</t>
        </is>
      </c>
      <c r="L573" s="48" t="n">
        <v>0</v>
      </c>
      <c r="M573" s="48" t="n">
        <v>126134.55</v>
      </c>
      <c r="O573" s="11">
        <f>M573/SUM($M$2:$M$2023)</f>
        <v/>
      </c>
      <c r="P573" s="49">
        <f>IFERROR(M573/I573,0)</f>
        <v/>
      </c>
      <c r="Q573" s="50" t="n"/>
      <c r="R573" s="8">
        <f>I573-Q573</f>
        <v/>
      </c>
      <c r="S573" s="49">
        <f>$AK573*R573</f>
        <v/>
      </c>
      <c r="U573" s="39" t="inlineStr">
        <is>
          <t>Stock SAP</t>
        </is>
      </c>
      <c r="V573" s="39" t="inlineStr">
        <is>
          <t>Medicamentos</t>
        </is>
      </c>
      <c r="W573" s="39" t="inlineStr">
        <is>
          <t>Dentro del alcance</t>
        </is>
      </c>
      <c r="X573" s="39" t="n"/>
      <c r="Y573" s="39" t="inlineStr">
        <is>
          <t>Sin recuento físico en el inventario de Avain</t>
        </is>
      </c>
      <c r="Z573" s="40" t="inlineStr">
        <is>
          <t>Sin recuento físico</t>
        </is>
      </c>
      <c r="AA573" s="39" t="n"/>
      <c r="AB573" s="39" t="n"/>
      <c r="AC573" s="39" t="n"/>
      <c r="AD573" s="39" t="n"/>
      <c r="AE573" s="39" t="n"/>
      <c r="AF573" s="39" t="n"/>
      <c r="AG573" s="39" t="n"/>
      <c r="AH573" s="51" t="n">
        <v>437</v>
      </c>
      <c r="AI573" s="51">
        <f>Q573</f>
        <v/>
      </c>
      <c r="AJ573" s="51">
        <f>$AH573-$AI573</f>
        <v/>
      </c>
      <c r="AK573" s="52" t="n">
        <v>741.9679176201374</v>
      </c>
      <c r="AL573" s="52">
        <f>$AJ573*$AK573</f>
        <v/>
      </c>
      <c r="AM573" s="52">
        <f>$AI573*$AK573</f>
        <v/>
      </c>
      <c r="AN573" s="39" t="n"/>
      <c r="AO573" s="39" t="inlineStr">
        <is>
          <t>El material ocupa 7 filas en la hoja 1060 NQN (lote/almacén). La cantidad SAP y la física de esta vista son el total del material.</t>
        </is>
      </c>
    </row>
    <row r="574">
      <c r="A574" s="5" t="inlineStr">
        <is>
          <t>2000020</t>
        </is>
      </c>
      <c r="B574" s="5" t="inlineStr">
        <is>
          <t>TUBO ENDOTRAQ N° 8.5 C/BALON</t>
        </is>
      </c>
      <c r="C574" s="5" t="n"/>
      <c r="D574" s="5" t="inlineStr">
        <is>
          <t>033</t>
        </is>
      </c>
      <c r="E574" s="5" t="inlineStr">
        <is>
          <t>ZDES</t>
        </is>
      </c>
      <c r="F574" s="5" t="inlineStr">
        <is>
          <t>1060</t>
        </is>
      </c>
      <c r="G574" s="5" t="inlineStr">
        <is>
          <t>6022</t>
        </is>
      </c>
      <c r="H574" s="5" t="inlineStr">
        <is>
          <t>C/U</t>
        </is>
      </c>
      <c r="I574" s="6" t="n">
        <v>170</v>
      </c>
      <c r="J574" s="6" t="n">
        <v>0</v>
      </c>
      <c r="K574" s="5" t="inlineStr">
        <is>
          <t>ARS</t>
        </is>
      </c>
      <c r="L574" s="48" t="n">
        <v>0</v>
      </c>
      <c r="M574" s="48" t="n">
        <v>77319.09</v>
      </c>
      <c r="O574" s="11">
        <f>M574/SUM($M$2:$M$2023)</f>
        <v/>
      </c>
      <c r="P574" s="49">
        <f>IFERROR(M574/I574,0)</f>
        <v/>
      </c>
      <c r="Q574" s="50" t="n"/>
      <c r="R574" s="8">
        <f>I574-Q574</f>
        <v/>
      </c>
      <c r="S574" s="49">
        <f>$AK574*R574</f>
        <v/>
      </c>
      <c r="U574" s="39" t="inlineStr">
        <is>
          <t>Stock SAP</t>
        </is>
      </c>
      <c r="V574" s="39" t="inlineStr">
        <is>
          <t>Descartables</t>
        </is>
      </c>
      <c r="W574" s="39" t="inlineStr">
        <is>
          <t>Dentro del alcance</t>
        </is>
      </c>
      <c r="X574" s="39" t="n"/>
      <c r="Y574" s="39" t="inlineStr">
        <is>
          <t>Sin recuento físico en el inventario de Avain</t>
        </is>
      </c>
      <c r="Z574" s="40" t="inlineStr">
        <is>
          <t>Sin recuento físico</t>
        </is>
      </c>
      <c r="AA574" s="39" t="n"/>
      <c r="AB574" s="39" t="n"/>
      <c r="AC574" s="39" t="n"/>
      <c r="AD574" s="39" t="n"/>
      <c r="AE574" s="39" t="n"/>
      <c r="AF574" s="39" t="n"/>
      <c r="AG574" s="39" t="n"/>
      <c r="AH574" s="51" t="n">
        <v>220</v>
      </c>
      <c r="AI574" s="51">
        <f>Q574</f>
        <v/>
      </c>
      <c r="AJ574" s="51">
        <f>$AH574-$AI574</f>
        <v/>
      </c>
      <c r="AK574" s="52" t="n">
        <v>454.8181818181818</v>
      </c>
      <c r="AL574" s="52">
        <f>$AJ574*$AK574</f>
        <v/>
      </c>
      <c r="AM574" s="52">
        <f>$AI574*$AK574</f>
        <v/>
      </c>
      <c r="AN574" s="39" t="n"/>
      <c r="AO574" s="39" t="inlineStr">
        <is>
          <t>El material ocupa 2 filas en la hoja 1060 NQN (lote/almacén). La cantidad SAP y la física de esta vista son el total del material.</t>
        </is>
      </c>
    </row>
    <row r="575">
      <c r="A575" s="5" t="inlineStr">
        <is>
          <t>2000244</t>
        </is>
      </c>
      <c r="B575" s="5" t="inlineStr">
        <is>
          <t>SONDA FOLEY 2 VIAS Nº16 DE LÁTEX</t>
        </is>
      </c>
      <c r="C575" s="5" t="n"/>
      <c r="D575" s="5" t="inlineStr">
        <is>
          <t>033</t>
        </is>
      </c>
      <c r="E575" s="5" t="inlineStr">
        <is>
          <t>ZDES</t>
        </is>
      </c>
      <c r="F575" s="5" t="inlineStr">
        <is>
          <t>1060</t>
        </is>
      </c>
      <c r="G575" s="5" t="inlineStr">
        <is>
          <t>6022</t>
        </is>
      </c>
      <c r="H575" s="5" t="inlineStr">
        <is>
          <t>C/U</t>
        </is>
      </c>
      <c r="I575" s="6" t="n">
        <v>170</v>
      </c>
      <c r="J575" s="6" t="n">
        <v>0</v>
      </c>
      <c r="K575" s="5" t="inlineStr">
        <is>
          <t>ARS</t>
        </is>
      </c>
      <c r="L575" s="48" t="n">
        <v>0</v>
      </c>
      <c r="M575" s="48" t="n">
        <v>150595.81</v>
      </c>
      <c r="O575" s="11">
        <f>M575/SUM($M$2:$M$2023)</f>
        <v/>
      </c>
      <c r="P575" s="49">
        <f>IFERROR(M575/I575,0)</f>
        <v/>
      </c>
      <c r="Q575" s="50" t="n">
        <v>141</v>
      </c>
      <c r="R575" s="8">
        <f>I575-Q575</f>
        <v/>
      </c>
      <c r="S575" s="49">
        <f>$AK575*R575</f>
        <v/>
      </c>
      <c r="U575" s="39" t="inlineStr">
        <is>
          <t>Stock SAP</t>
        </is>
      </c>
      <c r="V575" s="39" t="inlineStr">
        <is>
          <t>Descartables</t>
        </is>
      </c>
      <c r="W575" s="39" t="inlineStr">
        <is>
          <t>Dentro del alcance</t>
        </is>
      </c>
      <c r="X575" s="42" t="inlineStr">
        <is>
          <t>Media</t>
        </is>
      </c>
      <c r="Y575" s="39" t="inlineStr">
        <is>
          <t>Homologado – confianza Media – pendiente de validación</t>
        </is>
      </c>
      <c r="Z575" s="38" t="inlineStr">
        <is>
          <t>Dar de baja en SAP</t>
        </is>
      </c>
      <c r="AA575" s="39" t="inlineStr">
        <is>
          <t>346</t>
        </is>
      </c>
      <c r="AB575" s="39" t="inlineStr">
        <is>
          <t>sonda foley 16</t>
        </is>
      </c>
      <c r="AC575" s="39" t="inlineStr">
        <is>
          <t>Homologación por código Avain (master D-164)</t>
        </is>
      </c>
      <c r="AD575" s="39" t="inlineStr">
        <is>
          <t>Sí</t>
        </is>
      </c>
      <c r="AE575" s="39" t="inlineStr">
        <is>
          <t>2000244, 2000093, 2000066, 2000330, 2000201</t>
        </is>
      </c>
      <c r="AF575" s="39" t="inlineStr">
        <is>
          <t>Sí</t>
        </is>
      </c>
      <c r="AG575" s="39" t="inlineStr">
        <is>
          <t>D-164</t>
        </is>
      </c>
      <c r="AH575" s="51" t="n">
        <v>280</v>
      </c>
      <c r="AI575" s="51">
        <f>Q575</f>
        <v/>
      </c>
      <c r="AJ575" s="51">
        <f>$AH575-$AI575</f>
        <v/>
      </c>
      <c r="AK575" s="52" t="n">
        <v>885.8577142857143</v>
      </c>
      <c r="AL575" s="52">
        <f>$AJ575*$AK575</f>
        <v/>
      </c>
      <c r="AM575" s="52">
        <f>$AI575*$AK575</f>
        <v/>
      </c>
      <c r="AN575" s="39" t="n"/>
      <c r="AO575" s="39" t="inlineStr">
        <is>
          <t>Homologación: confianza base Media + confianza SAP Media → Media. El cruce SAP–Avain identificó 5 códigos SAP como posibles equivalentes del mismo ítem de Avain (2000244, 2000093, 2000066, 2000330, 2000201). Se imputó al primero (lógica BUSCARV); requiere validación posterior. El material ocupa 2 filas en la hoja 1060 NQN (lote/almacén). La cantidad SAP y la física de esta vista son el total del material.</t>
        </is>
      </c>
    </row>
    <row r="576">
      <c r="A576" s="5" t="inlineStr">
        <is>
          <t>1000251</t>
        </is>
      </c>
      <c r="B576" s="5" t="inlineStr">
        <is>
          <t>AMOXIXILINA 875 Mg (AMOXIDAL DUO)</t>
        </is>
      </c>
      <c r="C576" s="5" t="n"/>
      <c r="D576" s="5" t="inlineStr">
        <is>
          <t>033</t>
        </is>
      </c>
      <c r="E576" s="5" t="inlineStr">
        <is>
          <t>ZMED</t>
        </is>
      </c>
      <c r="F576" s="5" t="inlineStr">
        <is>
          <t>1060</t>
        </is>
      </c>
      <c r="G576" s="5" t="inlineStr">
        <is>
          <t>6021</t>
        </is>
      </c>
      <c r="H576" s="5" t="inlineStr">
        <is>
          <t>C/U</t>
        </is>
      </c>
      <c r="I576" s="6" t="n">
        <v>168</v>
      </c>
      <c r="J576" s="6" t="n">
        <v>0</v>
      </c>
      <c r="K576" s="5" t="inlineStr">
        <is>
          <t>ARS</t>
        </is>
      </c>
      <c r="L576" s="48" t="n">
        <v>0</v>
      </c>
      <c r="M576" s="48" t="n">
        <v>5776.41</v>
      </c>
      <c r="O576" s="11">
        <f>M576/SUM($M$2:$M$2023)</f>
        <v/>
      </c>
      <c r="P576" s="49">
        <f>IFERROR(M576/I576,0)</f>
        <v/>
      </c>
      <c r="Q576" s="50" t="n"/>
      <c r="R576" s="8">
        <f>I576-Q576</f>
        <v/>
      </c>
      <c r="S576" s="49">
        <f>$AK576*R576</f>
        <v/>
      </c>
      <c r="U576" s="39" t="inlineStr">
        <is>
          <t>Stock SAP</t>
        </is>
      </c>
      <c r="V576" s="39" t="inlineStr">
        <is>
          <t>Medicamentos</t>
        </is>
      </c>
      <c r="W576" s="39" t="inlineStr">
        <is>
          <t>Dentro del alcance</t>
        </is>
      </c>
      <c r="X576" s="39" t="n"/>
      <c r="Y576" s="39" t="inlineStr">
        <is>
          <t>Sin recuento físico en el inventario de Avain</t>
        </is>
      </c>
      <c r="Z576" s="40" t="inlineStr">
        <is>
          <t>Sin recuento físico</t>
        </is>
      </c>
      <c r="AA576" s="39" t="n"/>
      <c r="AB576" s="39" t="n"/>
      <c r="AC576" s="39" t="n"/>
      <c r="AD576" s="39" t="n"/>
      <c r="AE576" s="39" t="n"/>
      <c r="AF576" s="39" t="n"/>
      <c r="AG576" s="39" t="n"/>
      <c r="AH576" s="51" t="n">
        <v>168</v>
      </c>
      <c r="AI576" s="51">
        <f>Q576</f>
        <v/>
      </c>
      <c r="AJ576" s="51">
        <f>$AH576-$AI576</f>
        <v/>
      </c>
      <c r="AK576" s="52" t="n">
        <v>34.38339285714286</v>
      </c>
      <c r="AL576" s="52">
        <f>$AJ576*$AK576</f>
        <v/>
      </c>
      <c r="AM576" s="52">
        <f>$AI576*$AK576</f>
        <v/>
      </c>
      <c r="AN576" s="39" t="n"/>
      <c r="AO576" s="39" t="inlineStr">
        <is>
          <t>El material ocupa 2 filas en la hoja 1060 NQN (lote/almacén). La cantidad SAP y la física de esta vista son el total del material.</t>
        </is>
      </c>
    </row>
    <row r="577">
      <c r="A577" s="5" t="inlineStr">
        <is>
          <t>1000422</t>
        </is>
      </c>
      <c r="B577" s="5" t="inlineStr">
        <is>
          <t>ATENOLOL 50 mg</t>
        </is>
      </c>
      <c r="C577" s="5" t="inlineStr">
        <is>
          <t>021075</t>
        </is>
      </c>
      <c r="D577" s="5" t="inlineStr">
        <is>
          <t>033</t>
        </is>
      </c>
      <c r="E577" s="5" t="inlineStr">
        <is>
          <t>ZMED</t>
        </is>
      </c>
      <c r="F577" s="5" t="inlineStr">
        <is>
          <t>1060</t>
        </is>
      </c>
      <c r="G577" s="5" t="inlineStr">
        <is>
          <t>6021</t>
        </is>
      </c>
      <c r="H577" s="5" t="inlineStr">
        <is>
          <t>C/U</t>
        </is>
      </c>
      <c r="I577" s="6" t="n">
        <v>168</v>
      </c>
      <c r="J577" s="6" t="n">
        <v>0</v>
      </c>
      <c r="K577" s="5" t="inlineStr">
        <is>
          <t>ARS</t>
        </is>
      </c>
      <c r="L577" s="48" t="n">
        <v>0</v>
      </c>
      <c r="M577" s="48" t="n">
        <v>37034.84</v>
      </c>
      <c r="O577" s="11">
        <f>M577/SUM($M$2:$M$2023)</f>
        <v/>
      </c>
      <c r="P577" s="49">
        <f>IFERROR(M577/I577,0)</f>
        <v/>
      </c>
      <c r="Q577" s="50" t="n"/>
      <c r="R577" s="8">
        <f>I577-Q577</f>
        <v/>
      </c>
      <c r="S577" s="49">
        <f>$AK577*R577</f>
        <v/>
      </c>
      <c r="U577" s="39" t="inlineStr">
        <is>
          <t>Stock SAP</t>
        </is>
      </c>
      <c r="V577" s="39" t="inlineStr">
        <is>
          <t>Medicamentos</t>
        </is>
      </c>
      <c r="W577" s="39" t="inlineStr">
        <is>
          <t>Dentro del alcance</t>
        </is>
      </c>
      <c r="X577" s="42" t="inlineStr">
        <is>
          <t>Media</t>
        </is>
      </c>
      <c r="Y577" s="39" t="inlineStr">
        <is>
          <t>Homologado – confianza Media – pendiente de validación</t>
        </is>
      </c>
      <c r="Z577" s="38" t="inlineStr">
        <is>
          <t>Dar de baja en SAP</t>
        </is>
      </c>
      <c r="AA577" s="39" t="inlineStr">
        <is>
          <t>313 | 314</t>
        </is>
      </c>
      <c r="AB577" s="39" t="inlineStr">
        <is>
          <t>ATENOLOL 50 MG COMP</t>
        </is>
      </c>
      <c r="AC577" s="39" t="inlineStr">
        <is>
          <t>Homologación por nombre Avain (master M04-002)</t>
        </is>
      </c>
      <c r="AD577" s="39" t="inlineStr">
        <is>
          <t>No</t>
        </is>
      </c>
      <c r="AE577" s="39" t="n"/>
      <c r="AF577" s="39" t="inlineStr">
        <is>
          <t>Sí</t>
        </is>
      </c>
      <c r="AG577" s="39" t="inlineStr">
        <is>
          <t>M04-002</t>
        </is>
      </c>
      <c r="AH577" s="51" t="n"/>
      <c r="AI577" s="51" t="n"/>
      <c r="AJ577" s="51" t="n"/>
      <c r="AK577" s="52" t="n">
        <v>220.4454545454545</v>
      </c>
      <c r="AL577" s="52" t="n"/>
      <c r="AM577" s="52" t="n"/>
      <c r="AN577" s="39" t="n"/>
      <c r="AO577" s="39" t="inlineStr">
        <is>
          <t>La cantidad física del material se imputó en la fila 542 (primera fila del material). Homologación: confianza base Media + confianza SAP Alta → Media. Otros códigos SAP del master no están en el stock de este centro: 1005233, 5004158. El material ocupa 6 filas en la hoja 1060 NQN (lote/almacén). La cantidad SAP y la física de esta vista son el total del material.</t>
        </is>
      </c>
    </row>
    <row r="578">
      <c r="A578" s="5" t="inlineStr">
        <is>
          <t>1000451</t>
        </is>
      </c>
      <c r="B578" s="5" t="inlineStr">
        <is>
          <t>ESOMEPRAZOL COMPRIMIDOS X 40MG</t>
        </is>
      </c>
      <c r="C578" s="5" t="inlineStr">
        <is>
          <t>90531</t>
        </is>
      </c>
      <c r="D578" s="5" t="inlineStr">
        <is>
          <t>033</t>
        </is>
      </c>
      <c r="E578" s="5" t="inlineStr">
        <is>
          <t>ZMED</t>
        </is>
      </c>
      <c r="F578" s="5" t="inlineStr">
        <is>
          <t>1060</t>
        </is>
      </c>
      <c r="G578" s="5" t="inlineStr">
        <is>
          <t>6021</t>
        </is>
      </c>
      <c r="H578" s="5" t="inlineStr">
        <is>
          <t>C/U</t>
        </is>
      </c>
      <c r="I578" s="6" t="n">
        <v>168</v>
      </c>
      <c r="J578" s="6" t="n">
        <v>0</v>
      </c>
      <c r="K578" s="5" t="inlineStr">
        <is>
          <t>ARS</t>
        </is>
      </c>
      <c r="L578" s="48" t="n">
        <v>0</v>
      </c>
      <c r="M578" s="48" t="n">
        <v>93371.25999999999</v>
      </c>
      <c r="O578" s="11">
        <f>M578/SUM($M$2:$M$2023)</f>
        <v/>
      </c>
      <c r="P578" s="49">
        <f>IFERROR(M578/I578,0)</f>
        <v/>
      </c>
      <c r="Q578" s="50" t="n"/>
      <c r="R578" s="8">
        <f>I578-Q578</f>
        <v/>
      </c>
      <c r="S578" s="49">
        <f>$AK578*R578</f>
        <v/>
      </c>
      <c r="U578" s="39" t="inlineStr">
        <is>
          <t>Stock SAP</t>
        </is>
      </c>
      <c r="V578" s="39" t="inlineStr">
        <is>
          <t>Medicamentos</t>
        </is>
      </c>
      <c r="W578" s="39" t="inlineStr">
        <is>
          <t>Dentro del alcance</t>
        </is>
      </c>
      <c r="X578" s="42" t="inlineStr">
        <is>
          <t>Media</t>
        </is>
      </c>
      <c r="Y578" s="39" t="inlineStr">
        <is>
          <t>Homologado – confianza Media – pendiente de validación</t>
        </is>
      </c>
      <c r="Z578" s="38" t="inlineStr">
        <is>
          <t>Dar de baja en SAP</t>
        </is>
      </c>
      <c r="AA578" s="39" t="inlineStr">
        <is>
          <t>535</t>
        </is>
      </c>
      <c r="AB578" s="39" t="inlineStr">
        <is>
          <t>esomeprazol</t>
        </is>
      </c>
      <c r="AC578" s="39" t="inlineStr">
        <is>
          <t>Cruce por nomenclatura SAP</t>
        </is>
      </c>
      <c r="AD578" s="39" t="inlineStr">
        <is>
          <t>No</t>
        </is>
      </c>
      <c r="AE578" s="39" t="n"/>
      <c r="AF578" s="39" t="inlineStr">
        <is>
          <t>No</t>
        </is>
      </c>
      <c r="AG578" s="39" t="n"/>
      <c r="AH578" s="51" t="n"/>
      <c r="AI578" s="51" t="n"/>
      <c r="AJ578" s="51" t="n"/>
      <c r="AK578" s="52" t="n">
        <v>555.7813025210085</v>
      </c>
      <c r="AL578" s="52" t="n"/>
      <c r="AM578" s="52" t="n"/>
      <c r="AN578" s="39" t="n"/>
      <c r="AO578" s="39" t="inlineStr">
        <is>
          <t>La cantidad física del material se imputó en la fila 345 (primera fila del material). Cruce por nomenclatura: una nomenclatura no informa dosis; similitud 0.73. El material ocupa 3 filas en la hoja 1060 NQN (lote/almacén). La cantidad SAP y la física de esta vista son el total del material.</t>
        </is>
      </c>
    </row>
    <row r="579">
      <c r="A579" s="5" t="inlineStr">
        <is>
          <t>1000078</t>
        </is>
      </c>
      <c r="B579" s="5" t="inlineStr">
        <is>
          <t>SOLUCION GLUCOSADA HIPERTONICA 25% AMP</t>
        </is>
      </c>
      <c r="C579" s="5" t="inlineStr">
        <is>
          <t>35163</t>
        </is>
      </c>
      <c r="D579" s="5" t="inlineStr">
        <is>
          <t>033</t>
        </is>
      </c>
      <c r="E579" s="5" t="inlineStr">
        <is>
          <t>ZMED</t>
        </is>
      </c>
      <c r="F579" s="5" t="inlineStr">
        <is>
          <t>1060</t>
        </is>
      </c>
      <c r="G579" s="5" t="inlineStr">
        <is>
          <t>6021</t>
        </is>
      </c>
      <c r="H579" s="5" t="inlineStr">
        <is>
          <t>C/U</t>
        </is>
      </c>
      <c r="I579" s="6" t="n">
        <v>165</v>
      </c>
      <c r="J579" s="6" t="n">
        <v>0</v>
      </c>
      <c r="K579" s="5" t="inlineStr">
        <is>
          <t>ARS</t>
        </is>
      </c>
      <c r="L579" s="48" t="n">
        <v>0</v>
      </c>
      <c r="M579" s="48" t="n">
        <v>57358.39</v>
      </c>
      <c r="O579" s="11">
        <f>M579/SUM($M$2:$M$2023)</f>
        <v/>
      </c>
      <c r="P579" s="49">
        <f>IFERROR(M579/I579,0)</f>
        <v/>
      </c>
      <c r="Q579" s="50" t="n"/>
      <c r="R579" s="8">
        <f>I579-Q579</f>
        <v/>
      </c>
      <c r="S579" s="49">
        <f>$AK579*R579</f>
        <v/>
      </c>
      <c r="U579" s="39" t="inlineStr">
        <is>
          <t>Stock SAP</t>
        </is>
      </c>
      <c r="V579" s="39" t="inlineStr">
        <is>
          <t>Medicamentos</t>
        </is>
      </c>
      <c r="W579" s="39" t="inlineStr">
        <is>
          <t>Dentro del alcance</t>
        </is>
      </c>
      <c r="X579" s="39" t="n"/>
      <c r="Y579" s="39" t="inlineStr">
        <is>
          <t>Sin recuento físico en el inventario de Avain</t>
        </is>
      </c>
      <c r="Z579" s="40" t="inlineStr">
        <is>
          <t>Sin recuento físico</t>
        </is>
      </c>
      <c r="AA579" s="39" t="n"/>
      <c r="AB579" s="39" t="n"/>
      <c r="AC579" s="39" t="n"/>
      <c r="AD579" s="39" t="n"/>
      <c r="AE579" s="39" t="n"/>
      <c r="AF579" s="39" t="n"/>
      <c r="AG579" s="39" t="n"/>
      <c r="AH579" s="51" t="n"/>
      <c r="AI579" s="51" t="n"/>
      <c r="AJ579" s="51" t="n"/>
      <c r="AK579" s="52" t="n">
        <v>347.6266121297602</v>
      </c>
      <c r="AL579" s="52" t="n"/>
      <c r="AM579" s="52" t="n"/>
      <c r="AN579" s="39" t="n"/>
      <c r="AO579" s="39" t="inlineStr">
        <is>
          <t>El material ocupa 19 filas en la hoja 1060 NQN (lote/almacén). La cantidad SAP y la física de esta vista son el total del material.</t>
        </is>
      </c>
    </row>
    <row r="580">
      <c r="A580" s="5" t="inlineStr">
        <is>
          <t>1000030</t>
        </is>
      </c>
      <c r="B580" s="5" t="inlineStr">
        <is>
          <t>PARACETAMOL COMPRIMIDOS POR 500MG</t>
        </is>
      </c>
      <c r="C580" s="5" t="inlineStr">
        <is>
          <t>36046</t>
        </is>
      </c>
      <c r="D580" s="5" t="inlineStr">
        <is>
          <t>033</t>
        </is>
      </c>
      <c r="E580" s="5" t="inlineStr">
        <is>
          <t>ZMED</t>
        </is>
      </c>
      <c r="F580" s="5" t="inlineStr">
        <is>
          <t>1060</t>
        </is>
      </c>
      <c r="G580" s="5" t="inlineStr">
        <is>
          <t>6021</t>
        </is>
      </c>
      <c r="H580" s="5" t="inlineStr">
        <is>
          <t>C/U</t>
        </is>
      </c>
      <c r="I580" s="6" t="n">
        <v>160</v>
      </c>
      <c r="J580" s="6" t="n">
        <v>0</v>
      </c>
      <c r="K580" s="5" t="inlineStr">
        <is>
          <t>ARS</t>
        </is>
      </c>
      <c r="L580" s="48" t="n">
        <v>0</v>
      </c>
      <c r="M580" s="48" t="n">
        <v>4861.45</v>
      </c>
      <c r="O580" s="11">
        <f>M580/SUM($M$2:$M$2023)</f>
        <v/>
      </c>
      <c r="P580" s="49">
        <f>IFERROR(M580/I580,0)</f>
        <v/>
      </c>
      <c r="Q580" s="50" t="n"/>
      <c r="R580" s="8">
        <f>I580-Q580</f>
        <v/>
      </c>
      <c r="S580" s="49">
        <f>$AK580*R580</f>
        <v/>
      </c>
      <c r="U580" s="39" t="inlineStr">
        <is>
          <t>Stock SAP</t>
        </is>
      </c>
      <c r="V580" s="39" t="inlineStr">
        <is>
          <t>Medicamentos</t>
        </is>
      </c>
      <c r="W580" s="39" t="inlineStr">
        <is>
          <t>Dentro del alcance</t>
        </is>
      </c>
      <c r="X580" s="39" t="n"/>
      <c r="Y580" s="39" t="inlineStr">
        <is>
          <t>Sin recuento físico en el inventario de Avain</t>
        </is>
      </c>
      <c r="Z580" s="40" t="inlineStr">
        <is>
          <t>Sin recuento físico</t>
        </is>
      </c>
      <c r="AA580" s="39" t="n"/>
      <c r="AB580" s="39" t="n"/>
      <c r="AC580" s="39" t="n"/>
      <c r="AD580" s="39" t="n"/>
      <c r="AE580" s="39" t="n"/>
      <c r="AF580" s="39" t="n"/>
      <c r="AG580" s="39" t="n"/>
      <c r="AH580" s="51" t="n"/>
      <c r="AI580" s="51" t="n"/>
      <c r="AJ580" s="51" t="n"/>
      <c r="AK580" s="52" t="n">
        <v>30.38403818034119</v>
      </c>
      <c r="AL580" s="52" t="n"/>
      <c r="AM580" s="52" t="n"/>
      <c r="AN580" s="39" t="n"/>
      <c r="AO580" s="39" t="inlineStr">
        <is>
          <t>El material ocupa 16 filas en la hoja 1060 NQN (lote/almacén). La cantidad SAP y la física de esta vista son el total del material.</t>
        </is>
      </c>
    </row>
    <row r="581">
      <c r="A581" s="5" t="inlineStr">
        <is>
          <t>1000124</t>
        </is>
      </c>
      <c r="B581" s="5" t="inlineStr">
        <is>
          <t>IBUPROFENO COMP 600MG</t>
        </is>
      </c>
      <c r="C581" s="5" t="inlineStr">
        <is>
          <t>0060</t>
        </is>
      </c>
      <c r="D581" s="5" t="inlineStr">
        <is>
          <t>033</t>
        </is>
      </c>
      <c r="E581" s="5" t="inlineStr">
        <is>
          <t>ZMED</t>
        </is>
      </c>
      <c r="F581" s="5" t="inlineStr">
        <is>
          <t>1060</t>
        </is>
      </c>
      <c r="G581" s="5" t="inlineStr">
        <is>
          <t>6021</t>
        </is>
      </c>
      <c r="H581" s="5" t="inlineStr">
        <is>
          <t>C/U</t>
        </is>
      </c>
      <c r="I581" s="6" t="n">
        <v>160</v>
      </c>
      <c r="J581" s="6" t="n">
        <v>0</v>
      </c>
      <c r="K581" s="5" t="inlineStr">
        <is>
          <t>ARS</t>
        </is>
      </c>
      <c r="L581" s="48" t="n">
        <v>0</v>
      </c>
      <c r="M581" s="48" t="n">
        <v>23715.52</v>
      </c>
      <c r="O581" s="11">
        <f>M581/SUM($M$2:$M$2023)</f>
        <v/>
      </c>
      <c r="P581" s="49">
        <f>IFERROR(M581/I581,0)</f>
        <v/>
      </c>
      <c r="Q581" s="50" t="n"/>
      <c r="R581" s="8">
        <f>I581-Q581</f>
        <v/>
      </c>
      <c r="S581" s="49">
        <f>$AK581*R581</f>
        <v/>
      </c>
      <c r="U581" s="39" t="inlineStr">
        <is>
          <t>Stock SAP</t>
        </is>
      </c>
      <c r="V581" s="39" t="inlineStr">
        <is>
          <t>Medicamentos</t>
        </is>
      </c>
      <c r="W581" s="39" t="inlineStr">
        <is>
          <t>Dentro del alcance</t>
        </is>
      </c>
      <c r="X581" s="42" t="inlineStr">
        <is>
          <t>Media</t>
        </is>
      </c>
      <c r="Y581" s="39" t="inlineStr">
        <is>
          <t>Homologado – confianza Media – pendiente de validación</t>
        </is>
      </c>
      <c r="Z581" s="38" t="inlineStr">
        <is>
          <t>Dar de baja en SAP</t>
        </is>
      </c>
      <c r="AA581" s="39" t="inlineStr">
        <is>
          <t>396</t>
        </is>
      </c>
      <c r="AB581" s="39" t="inlineStr">
        <is>
          <t>IBUPROFENO 600MG COMP RECUBIERTOS</t>
        </is>
      </c>
      <c r="AC581" s="39" t="inlineStr">
        <is>
          <t>Homologación por código Avain (master M01-005)</t>
        </is>
      </c>
      <c r="AD581" s="39" t="inlineStr">
        <is>
          <t>No</t>
        </is>
      </c>
      <c r="AE581" s="39" t="n"/>
      <c r="AF581" s="39" t="inlineStr">
        <is>
          <t>Sí</t>
        </is>
      </c>
      <c r="AG581" s="39" t="inlineStr">
        <is>
          <t>M01-005</t>
        </is>
      </c>
      <c r="AH581" s="51" t="n"/>
      <c r="AI581" s="51" t="n"/>
      <c r="AJ581" s="51" t="n"/>
      <c r="AK581" s="52" t="n">
        <v>148.2219789522919</v>
      </c>
      <c r="AL581" s="52" t="n"/>
      <c r="AM581" s="52" t="n"/>
      <c r="AN581" s="39" t="n"/>
      <c r="AO581"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582">
      <c r="A582" s="5" t="inlineStr">
        <is>
          <t>1000144</t>
        </is>
      </c>
      <c r="B582" s="5" t="inlineStr">
        <is>
          <t>LORATADINA 10 MG COMP</t>
        </is>
      </c>
      <c r="C582" s="5" t="inlineStr">
        <is>
          <t>071056</t>
        </is>
      </c>
      <c r="D582" s="5" t="inlineStr">
        <is>
          <t>033</t>
        </is>
      </c>
      <c r="E582" s="5" t="inlineStr">
        <is>
          <t>ZMED</t>
        </is>
      </c>
      <c r="F582" s="5" t="inlineStr">
        <is>
          <t>1060</t>
        </is>
      </c>
      <c r="G582" s="5" t="inlineStr">
        <is>
          <t>6021</t>
        </is>
      </c>
      <c r="H582" s="5" t="inlineStr">
        <is>
          <t>C/U</t>
        </is>
      </c>
      <c r="I582" s="6" t="n">
        <v>160</v>
      </c>
      <c r="J582" s="6" t="n">
        <v>0</v>
      </c>
      <c r="K582" s="5" t="inlineStr">
        <is>
          <t>ARS</t>
        </is>
      </c>
      <c r="L582" s="48" t="n">
        <v>0</v>
      </c>
      <c r="M582" s="48" t="n">
        <v>7109.99</v>
      </c>
      <c r="O582" s="11">
        <f>M582/SUM($M$2:$M$2023)</f>
        <v/>
      </c>
      <c r="P582" s="49">
        <f>IFERROR(M582/I582,0)</f>
        <v/>
      </c>
      <c r="Q582" s="50" t="n"/>
      <c r="R582" s="8">
        <f>I582-Q582</f>
        <v/>
      </c>
      <c r="S582" s="49">
        <f>$AK582*R582</f>
        <v/>
      </c>
      <c r="U582" s="39" t="inlineStr">
        <is>
          <t>Stock SAP</t>
        </is>
      </c>
      <c r="V582" s="39" t="inlineStr">
        <is>
          <t>Medicamentos</t>
        </is>
      </c>
      <c r="W582" s="39" t="inlineStr">
        <is>
          <t>Dentro del alcance</t>
        </is>
      </c>
      <c r="X582" s="37" t="inlineStr">
        <is>
          <t>Alta</t>
        </is>
      </c>
      <c r="Y582" s="39" t="inlineStr">
        <is>
          <t>Homologado – confianza Alta</t>
        </is>
      </c>
      <c r="Z582" s="38" t="inlineStr">
        <is>
          <t>Dar de baja en SAP</t>
        </is>
      </c>
      <c r="AA582" s="39" t="inlineStr">
        <is>
          <t>153</t>
        </is>
      </c>
      <c r="AB582" s="39" t="inlineStr">
        <is>
          <t>LORATADINA COMP</t>
        </is>
      </c>
      <c r="AC582" s="39" t="inlineStr">
        <is>
          <t>Cruce por nomenclatura SAP</t>
        </is>
      </c>
      <c r="AD582" s="39" t="inlineStr">
        <is>
          <t>No</t>
        </is>
      </c>
      <c r="AE582" s="39" t="n"/>
      <c r="AF582" s="39" t="inlineStr">
        <is>
          <t>Sí</t>
        </is>
      </c>
      <c r="AG582" s="39" t="n"/>
      <c r="AH582" s="51" t="n"/>
      <c r="AI582" s="51" t="n"/>
      <c r="AJ582" s="51" t="n"/>
      <c r="AK582" s="52" t="n">
        <v>44.43740480831708</v>
      </c>
      <c r="AL582" s="52" t="n"/>
      <c r="AM582" s="52" t="n"/>
      <c r="AN582" s="41" t="inlineStr">
        <is>
          <t>Valorización a validar: relación de cantidades 51 a 1 entre SAP y el recuento físico. Sugiere distinta unidad de medida (SAP por caja o envase y el recuento por unidad). La diferencia económica de esta fila no debe tomarse como definitiva.</t>
        </is>
      </c>
      <c r="AO582" s="39" t="inlineStr">
        <is>
          <t>La cantidad física del material se imputó en la fila 49 (primera fila del material). Cruce por nomenclatura: una nomenclatura no informa dosis; similitud 0.87. El material ocupa 20 filas en la hoja 1060 NQN (lote/almacén). La cantidad SAP y la física de esta vista son el total del material.</t>
        </is>
      </c>
    </row>
    <row r="583">
      <c r="A583" s="5" t="inlineStr">
        <is>
          <t>1000179</t>
        </is>
      </c>
      <c r="B583" s="5" t="inlineStr">
        <is>
          <t>FUROSEMIDA COMPRIMIDO</t>
        </is>
      </c>
      <c r="C583" s="5" t="inlineStr">
        <is>
          <t>20925</t>
        </is>
      </c>
      <c r="D583" s="5" t="inlineStr">
        <is>
          <t>033</t>
        </is>
      </c>
      <c r="E583" s="5" t="inlineStr">
        <is>
          <t>ZMED</t>
        </is>
      </c>
      <c r="F583" s="5" t="inlineStr">
        <is>
          <t>1060</t>
        </is>
      </c>
      <c r="G583" s="5" t="inlineStr">
        <is>
          <t>6021</t>
        </is>
      </c>
      <c r="H583" s="5" t="inlineStr">
        <is>
          <t>C/U</t>
        </is>
      </c>
      <c r="I583" s="6" t="n">
        <v>160</v>
      </c>
      <c r="J583" s="6" t="n">
        <v>0</v>
      </c>
      <c r="K583" s="5" t="inlineStr">
        <is>
          <t>ARS</t>
        </is>
      </c>
      <c r="L583" s="48" t="n">
        <v>0</v>
      </c>
      <c r="M583" s="48" t="n">
        <v>1911.33</v>
      </c>
      <c r="O583" s="11">
        <f>M583/SUM($M$2:$M$2023)</f>
        <v/>
      </c>
      <c r="P583" s="49">
        <f>IFERROR(M583/I583,0)</f>
        <v/>
      </c>
      <c r="Q583" s="50" t="n"/>
      <c r="R583" s="8">
        <f>I583-Q583</f>
        <v/>
      </c>
      <c r="S583" s="49">
        <f>$AK583*R583</f>
        <v/>
      </c>
      <c r="U583" s="39" t="inlineStr">
        <is>
          <t>Stock SAP</t>
        </is>
      </c>
      <c r="V583" s="39" t="inlineStr">
        <is>
          <t>Medicamentos</t>
        </is>
      </c>
      <c r="W583" s="39" t="inlineStr">
        <is>
          <t>Dentro del alcance</t>
        </is>
      </c>
      <c r="X583" s="39" t="n"/>
      <c r="Y583" s="39" t="inlineStr">
        <is>
          <t>Sin recuento físico en el inventario de Avain</t>
        </is>
      </c>
      <c r="Z583" s="40" t="inlineStr">
        <is>
          <t>Sin recuento físico</t>
        </is>
      </c>
      <c r="AA583" s="39" t="n"/>
      <c r="AB583" s="39" t="n"/>
      <c r="AC583" s="39" t="n"/>
      <c r="AD583" s="39" t="n"/>
      <c r="AE583" s="39" t="n"/>
      <c r="AF583" s="39" t="n"/>
      <c r="AG583" s="39" t="n"/>
      <c r="AH583" s="51" t="n">
        <v>240</v>
      </c>
      <c r="AI583" s="51">
        <f>Q583</f>
        <v/>
      </c>
      <c r="AJ583" s="51">
        <f>$AH583-$AI583</f>
        <v/>
      </c>
      <c r="AK583" s="52" t="n">
        <v>11.945875</v>
      </c>
      <c r="AL583" s="52">
        <f>$AJ583*$AK583</f>
        <v/>
      </c>
      <c r="AM583" s="52">
        <f>$AI583*$AK583</f>
        <v/>
      </c>
      <c r="AN583" s="39" t="n"/>
      <c r="AO583" s="39" t="inlineStr">
        <is>
          <t>El material ocupa 4 filas en la hoja 1060 NQN (lote/almacén). La cantidad SAP y la física de esta vista son el total del material.</t>
        </is>
      </c>
    </row>
    <row r="584">
      <c r="A584" s="5" t="inlineStr">
        <is>
          <t>1000330</t>
        </is>
      </c>
      <c r="B584" s="5" t="inlineStr">
        <is>
          <t>ANGINOTRAC COMPRIMIDO</t>
        </is>
      </c>
      <c r="C584" s="5" t="inlineStr">
        <is>
          <t>R1926</t>
        </is>
      </c>
      <c r="D584" s="5" t="inlineStr">
        <is>
          <t>033</t>
        </is>
      </c>
      <c r="E584" s="5" t="inlineStr">
        <is>
          <t>ZMED</t>
        </is>
      </c>
      <c r="F584" s="5" t="inlineStr">
        <is>
          <t>1060</t>
        </is>
      </c>
      <c r="G584" s="5" t="inlineStr">
        <is>
          <t>6021</t>
        </is>
      </c>
      <c r="H584" s="5" t="inlineStr">
        <is>
          <t>C/U</t>
        </is>
      </c>
      <c r="I584" s="6" t="n">
        <v>160</v>
      </c>
      <c r="J584" s="6" t="n">
        <v>0</v>
      </c>
      <c r="K584" s="5" t="inlineStr">
        <is>
          <t>ARS</t>
        </is>
      </c>
      <c r="L584" s="48" t="n">
        <v>0</v>
      </c>
      <c r="M584" s="48" t="n">
        <v>121310.87</v>
      </c>
      <c r="O584" s="11">
        <f>M584/SUM($M$2:$M$2023)</f>
        <v/>
      </c>
      <c r="P584" s="49">
        <f>IFERROR(M584/I584,0)</f>
        <v/>
      </c>
      <c r="Q584" s="50" t="n"/>
      <c r="R584" s="8">
        <f>I584-Q584</f>
        <v/>
      </c>
      <c r="S584" s="49">
        <f>$AK584*R584</f>
        <v/>
      </c>
      <c r="U584" s="39" t="inlineStr">
        <is>
          <t>Stock SAP</t>
        </is>
      </c>
      <c r="V584" s="39" t="inlineStr">
        <is>
          <t>Medicamentos</t>
        </is>
      </c>
      <c r="W584" s="39" t="inlineStr">
        <is>
          <t>Dentro del alcance</t>
        </is>
      </c>
      <c r="X584" s="42" t="inlineStr">
        <is>
          <t>Media</t>
        </is>
      </c>
      <c r="Y584" s="39" t="inlineStr">
        <is>
          <t>Homologado – confianza Media – pendiente de validación</t>
        </is>
      </c>
      <c r="Z584" s="38" t="inlineStr">
        <is>
          <t>Dar de baja en SAP</t>
        </is>
      </c>
      <c r="AA584" s="39" t="inlineStr">
        <is>
          <t>271</t>
        </is>
      </c>
      <c r="AB584" s="39" t="inlineStr">
        <is>
          <t>ANGINOTRAT</t>
        </is>
      </c>
      <c r="AC584" s="39" t="inlineStr">
        <is>
          <t>Cruce por nomenclatura SAP</t>
        </is>
      </c>
      <c r="AD584" s="39" t="inlineStr">
        <is>
          <t>No</t>
        </is>
      </c>
      <c r="AE584" s="39" t="n"/>
      <c r="AF584" s="39" t="inlineStr">
        <is>
          <t>No</t>
        </is>
      </c>
      <c r="AG584" s="39" t="n"/>
      <c r="AH584" s="51" t="n"/>
      <c r="AI584" s="51" t="n"/>
      <c r="AJ584" s="51" t="n"/>
      <c r="AK584" s="52" t="n">
        <v>758.1929391100703</v>
      </c>
      <c r="AL584" s="52" t="n"/>
      <c r="AM584" s="52" t="n"/>
      <c r="AN584" s="39" t="n"/>
      <c r="AO584" s="39" t="inlineStr">
        <is>
          <t>La cantidad física del material se imputó en la fila 535 (primera fila del material). Cruce por nomenclatura: similitud 0.57. El material ocupa 12 filas en la hoja 1060 NQN (lote/almacén). La cantidad SAP y la física de esta vista son el total del material.</t>
        </is>
      </c>
    </row>
    <row r="585">
      <c r="A585" s="5" t="inlineStr">
        <is>
          <t>1000330</t>
        </is>
      </c>
      <c r="B585" s="5" t="inlineStr">
        <is>
          <t>ANGINOTRAC COMPRIMIDO</t>
        </is>
      </c>
      <c r="C585" s="5" t="inlineStr">
        <is>
          <t>R1927</t>
        </is>
      </c>
      <c r="D585" s="5" t="inlineStr">
        <is>
          <t>033</t>
        </is>
      </c>
      <c r="E585" s="5" t="inlineStr">
        <is>
          <t>ZMED</t>
        </is>
      </c>
      <c r="F585" s="5" t="inlineStr">
        <is>
          <t>1060</t>
        </is>
      </c>
      <c r="G585" s="5" t="inlineStr">
        <is>
          <t>6021</t>
        </is>
      </c>
      <c r="H585" s="5" t="inlineStr">
        <is>
          <t>C/U</t>
        </is>
      </c>
      <c r="I585" s="6" t="n">
        <v>160</v>
      </c>
      <c r="J585" s="6" t="n">
        <v>0</v>
      </c>
      <c r="K585" s="5" t="inlineStr">
        <is>
          <t>ARS</t>
        </is>
      </c>
      <c r="L585" s="48" t="n">
        <v>0</v>
      </c>
      <c r="M585" s="48" t="n">
        <v>121310.87</v>
      </c>
      <c r="O585" s="11">
        <f>M585/SUM($M$2:$M$2023)</f>
        <v/>
      </c>
      <c r="P585" s="49">
        <f>IFERROR(M585/I585,0)</f>
        <v/>
      </c>
      <c r="Q585" s="50" t="n"/>
      <c r="R585" s="8">
        <f>I585-Q585</f>
        <v/>
      </c>
      <c r="S585" s="49">
        <f>$AK585*R585</f>
        <v/>
      </c>
      <c r="U585" s="39" t="inlineStr">
        <is>
          <t>Stock SAP</t>
        </is>
      </c>
      <c r="V585" s="39" t="inlineStr">
        <is>
          <t>Medicamentos</t>
        </is>
      </c>
      <c r="W585" s="39" t="inlineStr">
        <is>
          <t>Dentro del alcance</t>
        </is>
      </c>
      <c r="X585" s="42" t="inlineStr">
        <is>
          <t>Media</t>
        </is>
      </c>
      <c r="Y585" s="39" t="inlineStr">
        <is>
          <t>Homologado – confianza Media – pendiente de validación</t>
        </is>
      </c>
      <c r="Z585" s="38" t="inlineStr">
        <is>
          <t>Dar de baja en SAP</t>
        </is>
      </c>
      <c r="AA585" s="39" t="inlineStr">
        <is>
          <t>271</t>
        </is>
      </c>
      <c r="AB585" s="39" t="inlineStr">
        <is>
          <t>ANGINOTRAT</t>
        </is>
      </c>
      <c r="AC585" s="39" t="inlineStr">
        <is>
          <t>Cruce por nomenclatura SAP</t>
        </is>
      </c>
      <c r="AD585" s="39" t="inlineStr">
        <is>
          <t>No</t>
        </is>
      </c>
      <c r="AE585" s="39" t="n"/>
      <c r="AF585" s="39" t="inlineStr">
        <is>
          <t>No</t>
        </is>
      </c>
      <c r="AG585" s="39" t="n"/>
      <c r="AH585" s="51" t="n"/>
      <c r="AI585" s="51" t="n"/>
      <c r="AJ585" s="51" t="n"/>
      <c r="AK585" s="52" t="n">
        <v>758.1929391100703</v>
      </c>
      <c r="AL585" s="52" t="n"/>
      <c r="AM585" s="52" t="n"/>
      <c r="AN585" s="39" t="n"/>
      <c r="AO585" s="39" t="inlineStr">
        <is>
          <t>La cantidad física del material se imputó en la fila 535 (primera fila del material). Cruce por nomenclatura: similitud 0.57. El material ocupa 12 filas en la hoja 1060 NQN (lote/almacén). La cantidad SAP y la física de esta vista son el total del material.</t>
        </is>
      </c>
    </row>
    <row r="586">
      <c r="A586" s="5" t="inlineStr">
        <is>
          <t>1000527</t>
        </is>
      </c>
      <c r="B586" s="5" t="inlineStr">
        <is>
          <t>AMOXIDAL CLAVULANICO 1 G</t>
        </is>
      </c>
      <c r="C586" s="5" t="inlineStr">
        <is>
          <t>1</t>
        </is>
      </c>
      <c r="D586" s="5" t="inlineStr">
        <is>
          <t>033</t>
        </is>
      </c>
      <c r="E586" s="5" t="inlineStr">
        <is>
          <t>ZMED</t>
        </is>
      </c>
      <c r="F586" s="5" t="inlineStr">
        <is>
          <t>1060</t>
        </is>
      </c>
      <c r="G586" s="5" t="inlineStr">
        <is>
          <t>6021</t>
        </is>
      </c>
      <c r="H586" s="5" t="inlineStr">
        <is>
          <t>C/U</t>
        </is>
      </c>
      <c r="I586" s="6" t="n">
        <v>160</v>
      </c>
      <c r="J586" s="6" t="n">
        <v>0</v>
      </c>
      <c r="K586" s="5" t="inlineStr">
        <is>
          <t>ARS</t>
        </is>
      </c>
      <c r="L586" s="48" t="n">
        <v>0</v>
      </c>
      <c r="M586" s="48" t="n">
        <v>63829.25</v>
      </c>
      <c r="O586" s="11">
        <f>M586/SUM($M$2:$M$2023)</f>
        <v/>
      </c>
      <c r="P586" s="49">
        <f>IFERROR(M586/I586,0)</f>
        <v/>
      </c>
      <c r="Q586" s="50" t="n"/>
      <c r="R586" s="8">
        <f>I586-Q586</f>
        <v/>
      </c>
      <c r="S586" s="49">
        <f>$AK586*R586</f>
        <v/>
      </c>
      <c r="U586" s="39" t="inlineStr">
        <is>
          <t>Stock SAP</t>
        </is>
      </c>
      <c r="V586" s="39" t="inlineStr">
        <is>
          <t>Medicamentos</t>
        </is>
      </c>
      <c r="W586" s="39" t="inlineStr">
        <is>
          <t>Dentro del alcance</t>
        </is>
      </c>
      <c r="X586" s="38" t="inlineStr">
        <is>
          <t>Baja</t>
        </is>
      </c>
      <c r="Y586" s="39" t="inlineStr">
        <is>
          <t>Homologado – confianza Baja – pendiente de validación</t>
        </is>
      </c>
      <c r="Z586" s="38" t="inlineStr">
        <is>
          <t>Dar de baja en SAP</t>
        </is>
      </c>
      <c r="AA586" s="39" t="inlineStr">
        <is>
          <t>16</t>
        </is>
      </c>
      <c r="AB586" s="39" t="inlineStr">
        <is>
          <t>AMOXICILINA + AC. CLAVULANICO</t>
        </is>
      </c>
      <c r="AC586" s="39" t="inlineStr">
        <is>
          <t>Homologación por código Avain (master M11-001)</t>
        </is>
      </c>
      <c r="AD586" s="39" t="inlineStr">
        <is>
          <t>No</t>
        </is>
      </c>
      <c r="AE586" s="39" t="n"/>
      <c r="AF586" s="39" t="inlineStr">
        <is>
          <t>Sí</t>
        </is>
      </c>
      <c r="AG586" s="39" t="inlineStr">
        <is>
          <t>M11-001</t>
        </is>
      </c>
      <c r="AH586" s="51" t="n"/>
      <c r="AI586" s="51" t="n"/>
      <c r="AJ586" s="51" t="n"/>
      <c r="AK586" s="52" t="n">
        <v>398.9328047091412</v>
      </c>
      <c r="AL586" s="52" t="n"/>
      <c r="AM586" s="52" t="n"/>
      <c r="AN586" s="39" t="n"/>
      <c r="AO586" s="39" t="inlineStr">
        <is>
          <t>La cantidad física del material se imputó en la fila 550 (primera fila del material). Homologación: confianza base Alta + confianza SAP Media → Media. La nomenclatura del material imputado no respalda por sí sola la equivalencia (similitud 0.39); el vínculo proviene sólo de la homologación. Nivel degradado a Baja. Otros códigos SAP del master no están en el stock de este centro: 1000816. El material ocupa 16 filas en la hoja 1060 NQN (lote/almacén). La cantidad SAP y la física de esta vista son el total del material.</t>
        </is>
      </c>
    </row>
    <row r="587">
      <c r="A587" s="5" t="inlineStr">
        <is>
          <t>1000052</t>
        </is>
      </c>
      <c r="B587" s="5" t="inlineStr">
        <is>
          <t>AGUA OXIGENADA 10 VOL. X 500ML</t>
        </is>
      </c>
      <c r="C587" s="5" t="inlineStr">
        <is>
          <t>X849</t>
        </is>
      </c>
      <c r="D587" s="5" t="inlineStr">
        <is>
          <t>033</t>
        </is>
      </c>
      <c r="E587" s="5" t="inlineStr">
        <is>
          <t>ZMED</t>
        </is>
      </c>
      <c r="F587" s="5" t="inlineStr">
        <is>
          <t>1060</t>
        </is>
      </c>
      <c r="G587" s="5" t="inlineStr">
        <is>
          <t>6010</t>
        </is>
      </c>
      <c r="H587" s="5" t="inlineStr">
        <is>
          <t>C/U</t>
        </is>
      </c>
      <c r="I587" s="6" t="n">
        <v>156</v>
      </c>
      <c r="J587" s="6" t="n">
        <v>0</v>
      </c>
      <c r="K587" s="5" t="inlineStr">
        <is>
          <t>ARS</t>
        </is>
      </c>
      <c r="L587" s="48" t="n">
        <v>0</v>
      </c>
      <c r="M587" s="48" t="n">
        <v>84642.56</v>
      </c>
      <c r="O587" s="11">
        <f>M587/SUM($M$2:$M$2023)</f>
        <v/>
      </c>
      <c r="P587" s="49">
        <f>IFERROR(M587/I587,0)</f>
        <v/>
      </c>
      <c r="Q587" s="50" t="n"/>
      <c r="R587" s="8">
        <f>I587-Q587</f>
        <v/>
      </c>
      <c r="S587" s="49">
        <f>$AK587*R587</f>
        <v/>
      </c>
      <c r="U587" s="39" t="inlineStr">
        <is>
          <t>Stock SAP</t>
        </is>
      </c>
      <c r="V587" s="39" t="inlineStr">
        <is>
          <t>Medicamentos</t>
        </is>
      </c>
      <c r="W587" s="39" t="inlineStr">
        <is>
          <t>Dentro del alcance</t>
        </is>
      </c>
      <c r="X587" s="39" t="n"/>
      <c r="Y587" s="39" t="inlineStr">
        <is>
          <t>Sin recuento físico en el inventario de Avain</t>
        </is>
      </c>
      <c r="Z587" s="40" t="inlineStr">
        <is>
          <t>Sin recuento físico</t>
        </is>
      </c>
      <c r="AA587" s="39" t="n"/>
      <c r="AB587" s="39" t="n"/>
      <c r="AC587" s="39" t="n"/>
      <c r="AD587" s="39" t="n"/>
      <c r="AE587" s="39" t="n"/>
      <c r="AF587" s="39" t="n"/>
      <c r="AG587" s="39" t="n"/>
      <c r="AH587" s="51" t="n">
        <v>536</v>
      </c>
      <c r="AI587" s="51">
        <f>Q587</f>
        <v/>
      </c>
      <c r="AJ587" s="51">
        <f>$AH587-$AI587</f>
        <v/>
      </c>
      <c r="AK587" s="52" t="n">
        <v>542.5805037313434</v>
      </c>
      <c r="AL587" s="52">
        <f>$AJ587*$AK587</f>
        <v/>
      </c>
      <c r="AM587" s="52">
        <f>$AI587*$AK587</f>
        <v/>
      </c>
      <c r="AN587" s="39" t="n"/>
      <c r="AO587" s="39" t="inlineStr">
        <is>
          <t>El material ocupa 7 filas en la hoja 1060 NQN (lote/almacén). La cantidad SAP y la física de esta vista son el total del material.</t>
        </is>
      </c>
    </row>
    <row r="588">
      <c r="A588" s="5" t="inlineStr">
        <is>
          <t>1000178</t>
        </is>
      </c>
      <c r="B588" s="5" t="inlineStr">
        <is>
          <t>DRAMAMINE COMPRIMIDO</t>
        </is>
      </c>
      <c r="C588" s="5" t="inlineStr">
        <is>
          <t>02530</t>
        </is>
      </c>
      <c r="D588" s="5" t="inlineStr">
        <is>
          <t>033</t>
        </is>
      </c>
      <c r="E588" s="5" t="inlineStr">
        <is>
          <t>ZMED</t>
        </is>
      </c>
      <c r="F588" s="5" t="inlineStr">
        <is>
          <t>1060</t>
        </is>
      </c>
      <c r="G588" s="5" t="inlineStr">
        <is>
          <t>6021</t>
        </is>
      </c>
      <c r="H588" s="5" t="inlineStr">
        <is>
          <t>C/U</t>
        </is>
      </c>
      <c r="I588" s="6" t="n">
        <v>156</v>
      </c>
      <c r="J588" s="6" t="n">
        <v>0</v>
      </c>
      <c r="K588" s="5" t="inlineStr">
        <is>
          <t>ARS</t>
        </is>
      </c>
      <c r="L588" s="48" t="n">
        <v>0</v>
      </c>
      <c r="M588" s="48" t="n">
        <v>68142.55</v>
      </c>
      <c r="O588" s="11">
        <f>M588/SUM($M$2:$M$2023)</f>
        <v/>
      </c>
      <c r="P588" s="49">
        <f>IFERROR(M588/I588,0)</f>
        <v/>
      </c>
      <c r="Q588" s="50" t="n"/>
      <c r="R588" s="8">
        <f>I588-Q588</f>
        <v/>
      </c>
      <c r="S588" s="49">
        <f>$AK588*R588</f>
        <v/>
      </c>
      <c r="U588" s="39" t="inlineStr">
        <is>
          <t>Stock SAP</t>
        </is>
      </c>
      <c r="V588" s="39" t="inlineStr">
        <is>
          <t>Medicamentos</t>
        </is>
      </c>
      <c r="W588" s="39" t="inlineStr">
        <is>
          <t>Dentro del alcance</t>
        </is>
      </c>
      <c r="X588" s="39" t="n"/>
      <c r="Y588" s="39" t="inlineStr">
        <is>
          <t>Sin recuento físico en el inventario de Avain</t>
        </is>
      </c>
      <c r="Z588" s="40" t="inlineStr">
        <is>
          <t>Sin recuento físico</t>
        </is>
      </c>
      <c r="AA588" s="39" t="n"/>
      <c r="AB588" s="39" t="n"/>
      <c r="AC588" s="39" t="n"/>
      <c r="AD588" s="39" t="n"/>
      <c r="AE588" s="39" t="n"/>
      <c r="AF588" s="39" t="n"/>
      <c r="AG588" s="39" t="n"/>
      <c r="AH588" s="51" t="n"/>
      <c r="AI588" s="51" t="n"/>
      <c r="AJ588" s="51" t="n"/>
      <c r="AK588" s="52" t="n">
        <v>436.8112172284644</v>
      </c>
      <c r="AL588" s="52" t="n"/>
      <c r="AM588" s="52" t="n"/>
      <c r="AN588" s="39" t="n"/>
      <c r="AO588" s="39" t="inlineStr">
        <is>
          <t>El material ocupa 5 filas en la hoja 1060 NQN (lote/almacén). La cantidad SAP y la física de esta vista son el total del material.</t>
        </is>
      </c>
    </row>
    <row r="589">
      <c r="A589" s="5" t="inlineStr">
        <is>
          <t>1000010</t>
        </is>
      </c>
      <c r="B589" s="5" t="inlineStr">
        <is>
          <t>HIDROCORTISONA 500MG  AMPOLLA</t>
        </is>
      </c>
      <c r="C589" s="5" t="inlineStr">
        <is>
          <t>42845</t>
        </is>
      </c>
      <c r="D589" s="5" t="inlineStr">
        <is>
          <t>033</t>
        </is>
      </c>
      <c r="E589" s="5" t="inlineStr">
        <is>
          <t>ZMED</t>
        </is>
      </c>
      <c r="F589" s="5" t="inlineStr">
        <is>
          <t>1060</t>
        </is>
      </c>
      <c r="G589" s="5" t="inlineStr">
        <is>
          <t>6021</t>
        </is>
      </c>
      <c r="H589" s="5" t="inlineStr">
        <is>
          <t>C/U</t>
        </is>
      </c>
      <c r="I589" s="6" t="n">
        <v>150</v>
      </c>
      <c r="J589" s="6" t="n">
        <v>0</v>
      </c>
      <c r="K589" s="5" t="inlineStr">
        <is>
          <t>ARS</t>
        </is>
      </c>
      <c r="L589" s="48" t="n">
        <v>0</v>
      </c>
      <c r="M589" s="48" t="n">
        <v>326217.57</v>
      </c>
      <c r="O589" s="11">
        <f>M589/SUM($M$2:$M$2023)</f>
        <v/>
      </c>
      <c r="P589" s="49">
        <f>IFERROR(M589/I589,0)</f>
        <v/>
      </c>
      <c r="Q589" s="50" t="n"/>
      <c r="R589" s="8">
        <f>I589-Q589</f>
        <v/>
      </c>
      <c r="S589" s="49">
        <f>$AK589*R589</f>
        <v/>
      </c>
      <c r="U589" s="39" t="inlineStr">
        <is>
          <t>Stock SAP</t>
        </is>
      </c>
      <c r="V589" s="39" t="inlineStr">
        <is>
          <t>Medicamentos</t>
        </is>
      </c>
      <c r="W589" s="39" t="inlineStr">
        <is>
          <t>Dentro del alcance</t>
        </is>
      </c>
      <c r="X589" s="37" t="inlineStr">
        <is>
          <t>Alta</t>
        </is>
      </c>
      <c r="Y589" s="39" t="inlineStr">
        <is>
          <t>Homologado – confianza Alta</t>
        </is>
      </c>
      <c r="Z589" s="38" t="inlineStr">
        <is>
          <t>Dar de baja en SAP</t>
        </is>
      </c>
      <c r="AA589" s="39" t="inlineStr">
        <is>
          <t>130</t>
        </is>
      </c>
      <c r="AB589" s="39" t="inlineStr">
        <is>
          <t>HIDROCORTISONA 500 MG AMP</t>
        </is>
      </c>
      <c r="AC589" s="39" t="inlineStr">
        <is>
          <t>Homologación por código Avain (master M06-003)</t>
        </is>
      </c>
      <c r="AD589" s="39" t="inlineStr">
        <is>
          <t>No</t>
        </is>
      </c>
      <c r="AE589" s="39" t="n"/>
      <c r="AF589" s="39" t="inlineStr">
        <is>
          <t>Sí</t>
        </is>
      </c>
      <c r="AG589" s="39" t="inlineStr">
        <is>
          <t>M06-003</t>
        </is>
      </c>
      <c r="AH589" s="51" t="n"/>
      <c r="AI589" s="51" t="n"/>
      <c r="AJ589" s="51" t="n"/>
      <c r="AK589" s="52" t="n">
        <v>2174.783781094527</v>
      </c>
      <c r="AL589" s="52" t="n"/>
      <c r="AM589" s="52" t="n"/>
      <c r="AN589" s="39" t="n"/>
      <c r="AO589" s="39" t="inlineStr">
        <is>
          <t>La cantidad física del material se imputó en la fila 275 (primera fila del material). Homologación: confianza base Alta + confianza SAP Alta → Alta. El material ocupa 17 filas en la hoja 1060 NQN (lote/almacén). La cantidad SAP y la física de esta vista son el total del material.</t>
        </is>
      </c>
    </row>
    <row r="590">
      <c r="A590" s="5" t="inlineStr">
        <is>
          <t>1000033</t>
        </is>
      </c>
      <c r="B590" s="5" t="inlineStr">
        <is>
          <t>SOLUCIÓN DEXTROSA AL 5% DE 500 CC</t>
        </is>
      </c>
      <c r="C590" s="5" t="inlineStr">
        <is>
          <t>21085</t>
        </is>
      </c>
      <c r="D590" s="5" t="inlineStr">
        <is>
          <t>033</t>
        </is>
      </c>
      <c r="E590" s="5" t="inlineStr">
        <is>
          <t>ZMED</t>
        </is>
      </c>
      <c r="F590" s="5" t="inlineStr">
        <is>
          <t>1060</t>
        </is>
      </c>
      <c r="G590" s="5" t="inlineStr">
        <is>
          <t>6021</t>
        </is>
      </c>
      <c r="H590" s="5" t="inlineStr">
        <is>
          <t>C/U</t>
        </is>
      </c>
      <c r="I590" s="6" t="n">
        <v>150</v>
      </c>
      <c r="J590" s="6" t="n">
        <v>0</v>
      </c>
      <c r="K590" s="5" t="inlineStr">
        <is>
          <t>ARS</t>
        </is>
      </c>
      <c r="L590" s="48" t="n">
        <v>0</v>
      </c>
      <c r="M590" s="48" t="n">
        <v>146500.98</v>
      </c>
      <c r="O590" s="11">
        <f>M590/SUM($M$2:$M$2023)</f>
        <v/>
      </c>
      <c r="P590" s="49">
        <f>IFERROR(M590/I590,0)</f>
        <v/>
      </c>
      <c r="Q590" s="50" t="n"/>
      <c r="R590" s="8">
        <f>I590-Q590</f>
        <v/>
      </c>
      <c r="S590" s="49">
        <f>$AK590*R590</f>
        <v/>
      </c>
      <c r="U590" s="39" t="inlineStr">
        <is>
          <t>Stock SAP</t>
        </is>
      </c>
      <c r="V590" s="39" t="inlineStr">
        <is>
          <t>Medicamentos</t>
        </is>
      </c>
      <c r="W590" s="39" t="inlineStr">
        <is>
          <t>Dentro del alcance</t>
        </is>
      </c>
      <c r="X590" s="38" t="inlineStr">
        <is>
          <t>Baja</t>
        </is>
      </c>
      <c r="Y590" s="39" t="inlineStr">
        <is>
          <t>Homologado – confianza Baja – pendiente de validación</t>
        </is>
      </c>
      <c r="Z590" s="38" t="inlineStr">
        <is>
          <t>Dar de baja en SAP</t>
        </is>
      </c>
      <c r="AA590" s="39" t="inlineStr">
        <is>
          <t>211</t>
        </is>
      </c>
      <c r="AB590" s="39" t="inlineStr">
        <is>
          <t>SOLUCION DEXTROSA</t>
        </is>
      </c>
      <c r="AC590" s="39" t="inlineStr">
        <is>
          <t>Homologación por código Avain (master M13-002)</t>
        </is>
      </c>
      <c r="AD590" s="39" t="inlineStr">
        <is>
          <t>No</t>
        </is>
      </c>
      <c r="AE590" s="39" t="n"/>
      <c r="AF590" s="39" t="inlineStr">
        <is>
          <t>Sí</t>
        </is>
      </c>
      <c r="AG590" s="39" t="inlineStr">
        <is>
          <t>M13-002</t>
        </is>
      </c>
      <c r="AH590" s="51" t="n"/>
      <c r="AI590" s="51" t="n"/>
      <c r="AJ590" s="51" t="n"/>
      <c r="AK590" s="52" t="n">
        <v>976.6731938184158</v>
      </c>
      <c r="AL590" s="52" t="n"/>
      <c r="AM590" s="52" t="n"/>
      <c r="AN590" s="39" t="n"/>
      <c r="AO590" s="39" t="inlineStr">
        <is>
          <t>La cantidad física del material se imputó en la fila 455 (primera fila del material). Homologación: confianza base Baja + confianza SAP Alta → Baja. El material ocupa 17 filas en la hoja 1060 NQN (lote/almacén). La cantidad SAP y la física de esta vista son el total del material.</t>
        </is>
      </c>
    </row>
    <row r="591">
      <c r="A591" s="5" t="inlineStr">
        <is>
          <t>1000035</t>
        </is>
      </c>
      <c r="B591" s="5" t="inlineStr">
        <is>
          <t>SOLUCIÓN RINGER LACTATO 500 ML</t>
        </is>
      </c>
      <c r="C591" s="5" t="inlineStr">
        <is>
          <t>SDAF</t>
        </is>
      </c>
      <c r="D591" s="5" t="inlineStr">
        <is>
          <t>033</t>
        </is>
      </c>
      <c r="E591" s="5" t="inlineStr">
        <is>
          <t>ZMED</t>
        </is>
      </c>
      <c r="F591" s="5" t="inlineStr">
        <is>
          <t>1060</t>
        </is>
      </c>
      <c r="G591" s="5" t="inlineStr">
        <is>
          <t>6021</t>
        </is>
      </c>
      <c r="H591" s="5" t="inlineStr">
        <is>
          <t>C/U</t>
        </is>
      </c>
      <c r="I591" s="6" t="n">
        <v>150</v>
      </c>
      <c r="J591" s="6" t="n">
        <v>0</v>
      </c>
      <c r="K591" s="5" t="inlineStr">
        <is>
          <t>ARS</t>
        </is>
      </c>
      <c r="L591" s="48" t="n">
        <v>0</v>
      </c>
      <c r="M591" s="48" t="n">
        <v>234345.19</v>
      </c>
      <c r="O591" s="11">
        <f>M591/SUM($M$2:$M$2023)</f>
        <v/>
      </c>
      <c r="P591" s="49">
        <f>IFERROR(M591/I591,0)</f>
        <v/>
      </c>
      <c r="Q591" s="50" t="n"/>
      <c r="R591" s="8">
        <f>I591-Q591</f>
        <v/>
      </c>
      <c r="S591" s="49">
        <f>$AK591*R591</f>
        <v/>
      </c>
      <c r="U591" s="39" t="inlineStr">
        <is>
          <t>Stock SAP</t>
        </is>
      </c>
      <c r="V591" s="39" t="inlineStr">
        <is>
          <t>Medicamentos</t>
        </is>
      </c>
      <c r="W591" s="39" t="inlineStr">
        <is>
          <t>Dentro del alcance</t>
        </is>
      </c>
      <c r="X591" s="42" t="inlineStr">
        <is>
          <t>Media</t>
        </is>
      </c>
      <c r="Y591" s="39" t="inlineStr">
        <is>
          <t>Homologado – confianza Media – pendiente de validación</t>
        </is>
      </c>
      <c r="Z591" s="38" t="inlineStr">
        <is>
          <t>Dar de baja en SAP</t>
        </is>
      </c>
      <c r="AA591" s="39" t="inlineStr">
        <is>
          <t>216</t>
        </is>
      </c>
      <c r="AB591" s="39" t="inlineStr">
        <is>
          <t>SOLUCIÓN RINGER LACTATO</t>
        </is>
      </c>
      <c r="AC591" s="39" t="inlineStr">
        <is>
          <t>Homologación por código Avain (master M13-003)</t>
        </is>
      </c>
      <c r="AD591" s="39" t="inlineStr">
        <is>
          <t>No</t>
        </is>
      </c>
      <c r="AE591" s="39" t="n"/>
      <c r="AF591" s="39" t="inlineStr">
        <is>
          <t>Sí</t>
        </is>
      </c>
      <c r="AG591" s="39" t="inlineStr">
        <is>
          <t>M13-003</t>
        </is>
      </c>
      <c r="AH591" s="51" t="n"/>
      <c r="AI591" s="51" t="n"/>
      <c r="AJ591" s="51" t="n"/>
      <c r="AK591" s="52" t="n">
        <v>1562.301268615554</v>
      </c>
      <c r="AL591" s="52" t="n"/>
      <c r="AM591" s="52" t="n"/>
      <c r="AN591" s="39" t="n"/>
      <c r="AO591" s="39" t="inlineStr">
        <is>
          <t>La cantidad física del material se imputó en la fila 283 (primera fila del material). Homologación: confianza base Media + confianza SAP Alta → Media. El material ocupa 18 filas en la hoja 1060 NQN (lote/almacén). La cantidad SAP y la física de esta vista son el total del material.</t>
        </is>
      </c>
    </row>
    <row r="592">
      <c r="A592" s="5" t="inlineStr">
        <is>
          <t>1000089</t>
        </is>
      </c>
      <c r="B592" s="5" t="inlineStr">
        <is>
          <t>SOLUCION FISIOLOGICA DE 500CC</t>
        </is>
      </c>
      <c r="C592" s="5" t="inlineStr">
        <is>
          <t>10614</t>
        </is>
      </c>
      <c r="D592" s="5" t="inlineStr">
        <is>
          <t>033</t>
        </is>
      </c>
      <c r="E592" s="5" t="inlineStr">
        <is>
          <t>ZMED</t>
        </is>
      </c>
      <c r="F592" s="5" t="inlineStr">
        <is>
          <t>1060</t>
        </is>
      </c>
      <c r="G592" s="5" t="inlineStr">
        <is>
          <t>6021</t>
        </is>
      </c>
      <c r="H592" s="5" t="inlineStr">
        <is>
          <t>C/U</t>
        </is>
      </c>
      <c r="I592" s="6" t="n">
        <v>150</v>
      </c>
      <c r="J592" s="6" t="n">
        <v>0</v>
      </c>
      <c r="K592" s="5" t="inlineStr">
        <is>
          <t>ARS</t>
        </is>
      </c>
      <c r="L592" s="48" t="n">
        <v>0</v>
      </c>
      <c r="M592" s="48" t="n">
        <v>162252.86</v>
      </c>
      <c r="O592" s="11">
        <f>M592/SUM($M$2:$M$2023)</f>
        <v/>
      </c>
      <c r="P592" s="49">
        <f>IFERROR(M592/I592,0)</f>
        <v/>
      </c>
      <c r="Q592" s="50" t="n"/>
      <c r="R592" s="8">
        <f>I592-Q592</f>
        <v/>
      </c>
      <c r="S592" s="49">
        <f>$AK592*R592</f>
        <v/>
      </c>
      <c r="U592" s="39" t="inlineStr">
        <is>
          <t>Stock SAP</t>
        </is>
      </c>
      <c r="V592" s="39" t="inlineStr">
        <is>
          <t>Medicamentos</t>
        </is>
      </c>
      <c r="W592" s="39" t="inlineStr">
        <is>
          <t>Dentro del alcance</t>
        </is>
      </c>
      <c r="X592" s="42" t="inlineStr">
        <is>
          <t>Media</t>
        </is>
      </c>
      <c r="Y592" s="39" t="inlineStr">
        <is>
          <t>Homologado – confianza Media – pendiente de validación</t>
        </is>
      </c>
      <c r="Z592" s="38" t="inlineStr">
        <is>
          <t>Dar de baja en SAP</t>
        </is>
      </c>
      <c r="AA592" s="39" t="inlineStr">
        <is>
          <t>212</t>
        </is>
      </c>
      <c r="AB592" s="39" t="inlineStr">
        <is>
          <t>SOLUCIÓN FISIOLÓGICA</t>
        </is>
      </c>
      <c r="AC592" s="39" t="inlineStr">
        <is>
          <t>Homologación por código Avain (master M13-001)</t>
        </is>
      </c>
      <c r="AD592" s="39" t="inlineStr">
        <is>
          <t>No</t>
        </is>
      </c>
      <c r="AE592" s="39" t="n"/>
      <c r="AF592" s="39" t="inlineStr">
        <is>
          <t>Sí</t>
        </is>
      </c>
      <c r="AG592" s="39" t="inlineStr">
        <is>
          <t>M13-001</t>
        </is>
      </c>
      <c r="AH592" s="51" t="n"/>
      <c r="AI592" s="51" t="n"/>
      <c r="AJ592" s="51" t="n"/>
      <c r="AK592" s="52" t="n">
        <v>1081.685701526937</v>
      </c>
      <c r="AL592" s="52" t="n"/>
      <c r="AM592" s="52" t="n"/>
      <c r="AN592" s="39" t="n"/>
      <c r="AO592" s="39" t="inlineStr">
        <is>
          <t>La cantidad física del material se imputó en la fila 249 (primera fila del material). 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593">
      <c r="A593" s="5" t="inlineStr">
        <is>
          <t>1000090</t>
        </is>
      </c>
      <c r="B593" s="5" t="inlineStr">
        <is>
          <t>LORAZEPAM COMPRIMIDO SUBLINGUAL 1GR</t>
        </is>
      </c>
      <c r="C593" s="5" t="inlineStr">
        <is>
          <t>04021</t>
        </is>
      </c>
      <c r="D593" s="5" t="inlineStr">
        <is>
          <t>033</t>
        </is>
      </c>
      <c r="E593" s="5" t="inlineStr">
        <is>
          <t>ZMED</t>
        </is>
      </c>
      <c r="F593" s="5" t="inlineStr">
        <is>
          <t>1060</t>
        </is>
      </c>
      <c r="G593" s="5" t="inlineStr">
        <is>
          <t>6021</t>
        </is>
      </c>
      <c r="H593" s="5" t="inlineStr">
        <is>
          <t>C/U</t>
        </is>
      </c>
      <c r="I593" s="6" t="n">
        <v>150</v>
      </c>
      <c r="J593" s="6" t="n">
        <v>0</v>
      </c>
      <c r="K593" s="5" t="inlineStr">
        <is>
          <t>ARS</t>
        </is>
      </c>
      <c r="L593" s="48" t="n">
        <v>0</v>
      </c>
      <c r="M593" s="48" t="n">
        <v>14802.1</v>
      </c>
      <c r="O593" s="11">
        <f>M593/SUM($M$2:$M$2023)</f>
        <v/>
      </c>
      <c r="P593" s="49">
        <f>IFERROR(M593/I593,0)</f>
        <v/>
      </c>
      <c r="Q593" s="50" t="n"/>
      <c r="R593" s="8">
        <f>I593-Q593</f>
        <v/>
      </c>
      <c r="S593" s="49">
        <f>$AK593*R593</f>
        <v/>
      </c>
      <c r="U593" s="39" t="inlineStr">
        <is>
          <t>Stock SAP</t>
        </is>
      </c>
      <c r="V593" s="39" t="inlineStr">
        <is>
          <t>Medicamentos</t>
        </is>
      </c>
      <c r="W593" s="39" t="inlineStr">
        <is>
          <t>Dentro del alcance</t>
        </is>
      </c>
      <c r="X593" s="38" t="inlineStr">
        <is>
          <t>Baja</t>
        </is>
      </c>
      <c r="Y593" s="39" t="inlineStr">
        <is>
          <t>Homologado – confianza Baja – pendiente de validación</t>
        </is>
      </c>
      <c r="Z593" s="38" t="inlineStr">
        <is>
          <t>Dar de baja en SAP</t>
        </is>
      </c>
      <c r="AA593" s="39" t="inlineStr">
        <is>
          <t>329</t>
        </is>
      </c>
      <c r="AB593" s="39" t="inlineStr">
        <is>
          <t>LORAZEPAM SUBLINGUAL COMP</t>
        </is>
      </c>
      <c r="AC593" s="39" t="inlineStr">
        <is>
          <t>Homologación por código Avain (master M09-004)</t>
        </is>
      </c>
      <c r="AD593" s="39" t="inlineStr">
        <is>
          <t>No</t>
        </is>
      </c>
      <c r="AE593" s="39" t="n"/>
      <c r="AF593" s="39" t="inlineStr">
        <is>
          <t>Sí</t>
        </is>
      </c>
      <c r="AG593" s="39" t="inlineStr">
        <is>
          <t>M09-004</t>
        </is>
      </c>
      <c r="AH593" s="51" t="n"/>
      <c r="AI593" s="51" t="n"/>
      <c r="AJ593" s="51" t="n"/>
      <c r="AK593" s="52" t="n">
        <v>98.6806381896771</v>
      </c>
      <c r="AL593" s="52" t="n"/>
      <c r="AM593" s="52" t="n"/>
      <c r="AN593" s="39" t="n"/>
      <c r="AO593" s="39" t="inlineStr">
        <is>
          <t>La cantidad física del material se imputó en la fila 92 (primera fila del material). La denominación del inventario («LORAZEPAM SUBLINGUAL COMP») difiere de la que registra el master para ese código («LORAZEPAMSUBLINGUALCOMP»). Nivel degradado a Baja hasta validar la equivalencia. Homologación: confianza base Media + confianza SAP Baja → Baja. El material ocupa 14 filas en la hoja 1060 NQN (lote/almacén). La cantidad SAP y la física de esta vista son el total del material.</t>
        </is>
      </c>
    </row>
    <row r="594">
      <c r="A594" s="5" t="inlineStr">
        <is>
          <t>1000144</t>
        </is>
      </c>
      <c r="B594" s="5" t="inlineStr">
        <is>
          <t>LORATADINA 10 MG COMP</t>
        </is>
      </c>
      <c r="C594" s="5" t="inlineStr">
        <is>
          <t>GFDBS</t>
        </is>
      </c>
      <c r="D594" s="5" t="inlineStr">
        <is>
          <t>033</t>
        </is>
      </c>
      <c r="E594" s="5" t="inlineStr">
        <is>
          <t>ZMED</t>
        </is>
      </c>
      <c r="F594" s="5" t="inlineStr">
        <is>
          <t>1060</t>
        </is>
      </c>
      <c r="G594" s="5" t="inlineStr">
        <is>
          <t>6021</t>
        </is>
      </c>
      <c r="H594" s="5" t="inlineStr">
        <is>
          <t>C/U</t>
        </is>
      </c>
      <c r="I594" s="6" t="n">
        <v>150</v>
      </c>
      <c r="J594" s="6" t="n">
        <v>0</v>
      </c>
      <c r="K594" s="5" t="inlineStr">
        <is>
          <t>ARS</t>
        </is>
      </c>
      <c r="L594" s="48" t="n">
        <v>0</v>
      </c>
      <c r="M594" s="48" t="n">
        <v>6665.61</v>
      </c>
      <c r="O594" s="11">
        <f>M594/SUM($M$2:$M$2023)</f>
        <v/>
      </c>
      <c r="P594" s="49">
        <f>IFERROR(M594/I594,0)</f>
        <v/>
      </c>
      <c r="Q594" s="50" t="n"/>
      <c r="R594" s="8">
        <f>I594-Q594</f>
        <v/>
      </c>
      <c r="S594" s="49">
        <f>$AK594*R594</f>
        <v/>
      </c>
      <c r="U594" s="39" t="inlineStr">
        <is>
          <t>Stock SAP</t>
        </is>
      </c>
      <c r="V594" s="39" t="inlineStr">
        <is>
          <t>Medicamentos</t>
        </is>
      </c>
      <c r="W594" s="39" t="inlineStr">
        <is>
          <t>Dentro del alcance</t>
        </is>
      </c>
      <c r="X594" s="37" t="inlineStr">
        <is>
          <t>Alta</t>
        </is>
      </c>
      <c r="Y594" s="39" t="inlineStr">
        <is>
          <t>Homologado – confianza Alta</t>
        </is>
      </c>
      <c r="Z594" s="38" t="inlineStr">
        <is>
          <t>Dar de baja en SAP</t>
        </is>
      </c>
      <c r="AA594" s="39" t="inlineStr">
        <is>
          <t>153</t>
        </is>
      </c>
      <c r="AB594" s="39" t="inlineStr">
        <is>
          <t>LORATADINA COMP</t>
        </is>
      </c>
      <c r="AC594" s="39" t="inlineStr">
        <is>
          <t>Cruce por nomenclatura SAP</t>
        </is>
      </c>
      <c r="AD594" s="39" t="inlineStr">
        <is>
          <t>No</t>
        </is>
      </c>
      <c r="AE594" s="39" t="n"/>
      <c r="AF594" s="39" t="inlineStr">
        <is>
          <t>Sí</t>
        </is>
      </c>
      <c r="AG594" s="39" t="n"/>
      <c r="AH594" s="51" t="n"/>
      <c r="AI594" s="51" t="n"/>
      <c r="AJ594" s="51" t="n"/>
      <c r="AK594" s="52" t="n">
        <v>44.43740480831708</v>
      </c>
      <c r="AL594" s="52" t="n"/>
      <c r="AM594" s="52" t="n"/>
      <c r="AN594" s="41" t="inlineStr">
        <is>
          <t>Valorización a validar: relación de cantidades 51 a 1 entre SAP y el recuento físico. Sugiere distinta unidad de medida (SAP por caja o envase y el recuento por unidad). La diferencia económica de esta fila no debe tomarse como definitiva.</t>
        </is>
      </c>
      <c r="AO594" s="39" t="inlineStr">
        <is>
          <t>La cantidad física del material se imputó en la fila 49 (primera fila del material). Cruce por nomenclatura: una nomenclatura no informa dosis; similitud 0.87. El material ocupa 20 filas en la hoja 1060 NQN (lote/almacén). La cantidad SAP y la física de esta vista son el total del material.</t>
        </is>
      </c>
    </row>
    <row r="595">
      <c r="A595" s="5" t="inlineStr">
        <is>
          <t>1000168</t>
        </is>
      </c>
      <c r="B595" s="5" t="inlineStr">
        <is>
          <t>BICARBONATO DE SODIO SOL. 1 MOL. 100 CM3</t>
        </is>
      </c>
      <c r="C595" s="5" t="inlineStr">
        <is>
          <t>07006</t>
        </is>
      </c>
      <c r="D595" s="5" t="inlineStr">
        <is>
          <t>033</t>
        </is>
      </c>
      <c r="E595" s="5" t="inlineStr">
        <is>
          <t>ZMED</t>
        </is>
      </c>
      <c r="F595" s="5" t="inlineStr">
        <is>
          <t>1060</t>
        </is>
      </c>
      <c r="G595" s="5" t="inlineStr">
        <is>
          <t>6021</t>
        </is>
      </c>
      <c r="H595" s="5" t="inlineStr">
        <is>
          <t>C/U</t>
        </is>
      </c>
      <c r="I595" s="6" t="n">
        <v>150</v>
      </c>
      <c r="J595" s="6" t="n">
        <v>0</v>
      </c>
      <c r="K595" s="5" t="inlineStr">
        <is>
          <t>ARS</t>
        </is>
      </c>
      <c r="L595" s="48" t="n">
        <v>0</v>
      </c>
      <c r="M595" s="48" t="n">
        <v>570856.72</v>
      </c>
      <c r="O595" s="11">
        <f>M595/SUM($M$2:$M$2023)</f>
        <v/>
      </c>
      <c r="P595" s="49">
        <f>IFERROR(M595/I595,0)</f>
        <v/>
      </c>
      <c r="Q595" s="50" t="n"/>
      <c r="R595" s="8">
        <f>I595-Q595</f>
        <v/>
      </c>
      <c r="S595" s="49">
        <f>$AK595*R595</f>
        <v/>
      </c>
      <c r="U595" s="39" t="inlineStr">
        <is>
          <t>Stock SAP</t>
        </is>
      </c>
      <c r="V595" s="39" t="inlineStr">
        <is>
          <t>Medicamentos</t>
        </is>
      </c>
      <c r="W595" s="39" t="inlineStr">
        <is>
          <t>Dentro del alcance</t>
        </is>
      </c>
      <c r="X595" s="39" t="n"/>
      <c r="Y595" s="39" t="inlineStr">
        <is>
          <t>Sin recuento físico en el inventario de Avain</t>
        </is>
      </c>
      <c r="Z595" s="40" t="inlineStr">
        <is>
          <t>Sin recuento físico</t>
        </is>
      </c>
      <c r="AA595" s="39" t="n"/>
      <c r="AB595" s="39" t="n"/>
      <c r="AC595" s="39" t="n"/>
      <c r="AD595" s="39" t="n"/>
      <c r="AE595" s="39" t="n"/>
      <c r="AF595" s="39" t="n"/>
      <c r="AG595" s="39" t="n"/>
      <c r="AH595" s="51" t="n"/>
      <c r="AI595" s="51" t="n"/>
      <c r="AJ595" s="51" t="n"/>
      <c r="AK595" s="52" t="n">
        <v>3805.711473765432</v>
      </c>
      <c r="AL595" s="52" t="n"/>
      <c r="AM595" s="52" t="n"/>
      <c r="AN595" s="39" t="n"/>
      <c r="AO595" s="39" t="inlineStr">
        <is>
          <t>El material ocupa 15 filas en la hoja 1060 NQN (lote/almacén). La cantidad SAP y la física de esta vista son el total del material.</t>
        </is>
      </c>
    </row>
    <row r="596">
      <c r="A596" s="5" t="inlineStr">
        <is>
          <t>1000304</t>
        </is>
      </c>
      <c r="B596" s="5" t="inlineStr">
        <is>
          <t>ADENOSINA 2 ML AMP 3 MG/1 ML</t>
        </is>
      </c>
      <c r="C596" s="5" t="inlineStr">
        <is>
          <t>7846/8952</t>
        </is>
      </c>
      <c r="D596" s="5" t="inlineStr">
        <is>
          <t>033</t>
        </is>
      </c>
      <c r="E596" s="5" t="inlineStr">
        <is>
          <t>ZMED</t>
        </is>
      </c>
      <c r="F596" s="5" t="inlineStr">
        <is>
          <t>1060</t>
        </is>
      </c>
      <c r="G596" s="5" t="inlineStr">
        <is>
          <t>6021</t>
        </is>
      </c>
      <c r="H596" s="5" t="inlineStr">
        <is>
          <t>C/U</t>
        </is>
      </c>
      <c r="I596" s="6" t="n">
        <v>150</v>
      </c>
      <c r="J596" s="6" t="n">
        <v>0</v>
      </c>
      <c r="K596" s="5" t="inlineStr">
        <is>
          <t>ARS</t>
        </is>
      </c>
      <c r="L596" s="48" t="n">
        <v>0</v>
      </c>
      <c r="M596" s="48" t="n">
        <v>224631.76</v>
      </c>
      <c r="O596" s="11">
        <f>M596/SUM($M$2:$M$2023)</f>
        <v/>
      </c>
      <c r="P596" s="49">
        <f>IFERROR(M596/I596,0)</f>
        <v/>
      </c>
      <c r="Q596" s="50" t="n"/>
      <c r="R596" s="8">
        <f>I596-Q596</f>
        <v/>
      </c>
      <c r="S596" s="49">
        <f>$AK596*R596</f>
        <v/>
      </c>
      <c r="U596" s="39" t="inlineStr">
        <is>
          <t>Stock SAP</t>
        </is>
      </c>
      <c r="V596" s="39" t="inlineStr">
        <is>
          <t>Medicamentos</t>
        </is>
      </c>
      <c r="W596" s="39" t="inlineStr">
        <is>
          <t>Dentro del alcance</t>
        </is>
      </c>
      <c r="X596" s="42" t="inlineStr">
        <is>
          <t>Media</t>
        </is>
      </c>
      <c r="Y596" s="39" t="inlineStr">
        <is>
          <t>Homologado – confianza Media – pendiente de validación</t>
        </is>
      </c>
      <c r="Z596" s="38" t="inlineStr">
        <is>
          <t>Dar de baja en SAP</t>
        </is>
      </c>
      <c r="AA596" s="39" t="inlineStr">
        <is>
          <t>311</t>
        </is>
      </c>
      <c r="AB596" s="39" t="inlineStr">
        <is>
          <t>ADENOSINA AMP</t>
        </is>
      </c>
      <c r="AC596" s="39" t="inlineStr">
        <is>
          <t>Homologación por código Avain (master M03-004)</t>
        </is>
      </c>
      <c r="AD596" s="39" t="inlineStr">
        <is>
          <t>No</t>
        </is>
      </c>
      <c r="AE596" s="39" t="n"/>
      <c r="AF596" s="39" t="inlineStr">
        <is>
          <t>Sí</t>
        </is>
      </c>
      <c r="AG596" s="39" t="inlineStr">
        <is>
          <t>M03-004</t>
        </is>
      </c>
      <c r="AH596" s="51" t="n"/>
      <c r="AI596" s="51" t="n"/>
      <c r="AJ596" s="51" t="n"/>
      <c r="AK596" s="52" t="n">
        <v>1497.545044802867</v>
      </c>
      <c r="AL596" s="52" t="n"/>
      <c r="AM596" s="52" t="n"/>
      <c r="AN596" s="39" t="n"/>
      <c r="AO596" s="39" t="inlineStr">
        <is>
          <t>La cantidad física del material se imputó en la fila 532 (primera fila del material). Homologación: confianza base Media + confianza SAP Alta → Media. El material ocupa 15 filas en la hoja 1060 NQN (lote/almacén). La cantidad SAP y la física de esta vista son el total del material.</t>
        </is>
      </c>
    </row>
    <row r="597">
      <c r="A597" s="5" t="inlineStr">
        <is>
          <t>1000330</t>
        </is>
      </c>
      <c r="B597" s="5" t="inlineStr">
        <is>
          <t>ANGINOTRAC COMPRIMIDO</t>
        </is>
      </c>
      <c r="C597" s="5" t="inlineStr">
        <is>
          <t>00517A</t>
        </is>
      </c>
      <c r="D597" s="5" t="inlineStr">
        <is>
          <t>033</t>
        </is>
      </c>
      <c r="E597" s="5" t="inlineStr">
        <is>
          <t>ZMED</t>
        </is>
      </c>
      <c r="F597" s="5" t="inlineStr">
        <is>
          <t>1060</t>
        </is>
      </c>
      <c r="G597" s="5" t="inlineStr">
        <is>
          <t>6021</t>
        </is>
      </c>
      <c r="H597" s="5" t="inlineStr">
        <is>
          <t>C/U</t>
        </is>
      </c>
      <c r="I597" s="6" t="n">
        <v>150</v>
      </c>
      <c r="J597" s="6" t="n">
        <v>0</v>
      </c>
      <c r="K597" s="5" t="inlineStr">
        <is>
          <t>ARS</t>
        </is>
      </c>
      <c r="L597" s="48" t="n">
        <v>0</v>
      </c>
      <c r="M597" s="48" t="n">
        <v>113728.94</v>
      </c>
      <c r="O597" s="11">
        <f>M597/SUM($M$2:$M$2023)</f>
        <v/>
      </c>
      <c r="P597" s="49">
        <f>IFERROR(M597/I597,0)</f>
        <v/>
      </c>
      <c r="Q597" s="50" t="n"/>
      <c r="R597" s="8">
        <f>I597-Q597</f>
        <v/>
      </c>
      <c r="S597" s="49">
        <f>$AK597*R597</f>
        <v/>
      </c>
      <c r="U597" s="39" t="inlineStr">
        <is>
          <t>Stock SAP</t>
        </is>
      </c>
      <c r="V597" s="39" t="inlineStr">
        <is>
          <t>Medicamentos</t>
        </is>
      </c>
      <c r="W597" s="39" t="inlineStr">
        <is>
          <t>Dentro del alcance</t>
        </is>
      </c>
      <c r="X597" s="42" t="inlineStr">
        <is>
          <t>Media</t>
        </is>
      </c>
      <c r="Y597" s="39" t="inlineStr">
        <is>
          <t>Homologado – confianza Media – pendiente de validación</t>
        </is>
      </c>
      <c r="Z597" s="38" t="inlineStr">
        <is>
          <t>Dar de baja en SAP</t>
        </is>
      </c>
      <c r="AA597" s="39" t="inlineStr">
        <is>
          <t>271</t>
        </is>
      </c>
      <c r="AB597" s="39" t="inlineStr">
        <is>
          <t>ANGINOTRAT</t>
        </is>
      </c>
      <c r="AC597" s="39" t="inlineStr">
        <is>
          <t>Cruce por nomenclatura SAP</t>
        </is>
      </c>
      <c r="AD597" s="39" t="inlineStr">
        <is>
          <t>No</t>
        </is>
      </c>
      <c r="AE597" s="39" t="n"/>
      <c r="AF597" s="39" t="inlineStr">
        <is>
          <t>No</t>
        </is>
      </c>
      <c r="AG597" s="39" t="n"/>
      <c r="AH597" s="51" t="n"/>
      <c r="AI597" s="51" t="n"/>
      <c r="AJ597" s="51" t="n"/>
      <c r="AK597" s="52" t="n">
        <v>758.1929391100703</v>
      </c>
      <c r="AL597" s="52" t="n"/>
      <c r="AM597" s="52" t="n"/>
      <c r="AN597" s="39" t="n"/>
      <c r="AO597" s="39" t="inlineStr">
        <is>
          <t>La cantidad física del material se imputó en la fila 535 (primera fila del material). Cruce por nomenclatura: similitud 0.57. El material ocupa 12 filas en la hoja 1060 NQN (lote/almacén). La cantidad SAP y la física de esta vista son el total del material.</t>
        </is>
      </c>
    </row>
    <row r="598">
      <c r="A598" s="5" t="inlineStr">
        <is>
          <t>1000404</t>
        </is>
      </c>
      <c r="B598" s="5" t="inlineStr">
        <is>
          <t>FLUMAZENIL AMP 5 ML</t>
        </is>
      </c>
      <c r="C598" s="5" t="inlineStr">
        <is>
          <t>42508</t>
        </is>
      </c>
      <c r="D598" s="5" t="inlineStr">
        <is>
          <t>033</t>
        </is>
      </c>
      <c r="E598" s="5" t="inlineStr">
        <is>
          <t>ZMED</t>
        </is>
      </c>
      <c r="F598" s="5" t="inlineStr">
        <is>
          <t>1060</t>
        </is>
      </c>
      <c r="G598" s="5" t="inlineStr">
        <is>
          <t>6021</t>
        </is>
      </c>
      <c r="H598" s="5" t="inlineStr">
        <is>
          <t>C/U</t>
        </is>
      </c>
      <c r="I598" s="6" t="n">
        <v>150</v>
      </c>
      <c r="J598" s="6" t="n">
        <v>0</v>
      </c>
      <c r="K598" s="5" t="inlineStr">
        <is>
          <t>ARS</t>
        </is>
      </c>
      <c r="L598" s="48" t="n">
        <v>0</v>
      </c>
      <c r="M598" s="48" t="n">
        <v>141665.51</v>
      </c>
      <c r="O598" s="11">
        <f>M598/SUM($M$2:$M$2023)</f>
        <v/>
      </c>
      <c r="P598" s="49">
        <f>IFERROR(M598/I598,0)</f>
        <v/>
      </c>
      <c r="Q598" s="50" t="n"/>
      <c r="R598" s="8">
        <f>I598-Q598</f>
        <v/>
      </c>
      <c r="S598" s="49">
        <f>$AK598*R598</f>
        <v/>
      </c>
      <c r="U598" s="39" t="inlineStr">
        <is>
          <t>Stock SAP</t>
        </is>
      </c>
      <c r="V598" s="39" t="inlineStr">
        <is>
          <t>Medicamentos</t>
        </is>
      </c>
      <c r="W598" s="39" t="inlineStr">
        <is>
          <t>Dentro del alcance</t>
        </is>
      </c>
      <c r="X598" s="37" t="inlineStr">
        <is>
          <t>Alta</t>
        </is>
      </c>
      <c r="Y598" s="39" t="inlineStr">
        <is>
          <t>Homologado – confianza Alta</t>
        </is>
      </c>
      <c r="Z598" s="38" t="inlineStr">
        <is>
          <t>Dar de baja en SAP</t>
        </is>
      </c>
      <c r="AA598" s="39" t="inlineStr">
        <is>
          <t>321</t>
        </is>
      </c>
      <c r="AB598" s="39" t="inlineStr">
        <is>
          <t>FLUMAZENIL AMP</t>
        </is>
      </c>
      <c r="AC598" s="39" t="inlineStr">
        <is>
          <t>Cruce por nomenclatura SAP</t>
        </is>
      </c>
      <c r="AD598" s="39" t="inlineStr">
        <is>
          <t>No</t>
        </is>
      </c>
      <c r="AE598" s="39" t="n"/>
      <c r="AF598" s="39" t="inlineStr">
        <is>
          <t>No</t>
        </is>
      </c>
      <c r="AG598" s="39" t="n"/>
      <c r="AH598" s="51" t="n"/>
      <c r="AI598" s="51" t="n"/>
      <c r="AJ598" s="51" t="n"/>
      <c r="AK598" s="52" t="n">
        <v>944.4367194570139</v>
      </c>
      <c r="AL598" s="52" t="n"/>
      <c r="AM598" s="52" t="n"/>
      <c r="AN598" s="39" t="n"/>
      <c r="AO598" s="39" t="inlineStr">
        <is>
          <t>La cantidad física del material se imputó en la fila 233 (primera fila del material). Cruce por nomenclatura: una nomenclatura no informa dosis; similitud 0.86. El material ocupa 10 filas en la hoja 1060 NQN (lote/almacén). La cantidad SAP y la física de esta vista son el total del material.</t>
        </is>
      </c>
    </row>
    <row r="599">
      <c r="A599" s="5" t="inlineStr">
        <is>
          <t>1000422</t>
        </is>
      </c>
      <c r="B599" s="5" t="inlineStr">
        <is>
          <t>ATENOLOL 50 mg</t>
        </is>
      </c>
      <c r="C599" s="5" t="inlineStr">
        <is>
          <t>008</t>
        </is>
      </c>
      <c r="D599" s="5" t="inlineStr">
        <is>
          <t>033</t>
        </is>
      </c>
      <c r="E599" s="5" t="inlineStr">
        <is>
          <t>ZMED</t>
        </is>
      </c>
      <c r="F599" s="5" t="inlineStr">
        <is>
          <t>1060</t>
        </is>
      </c>
      <c r="G599" s="5" t="inlineStr">
        <is>
          <t>6021</t>
        </is>
      </c>
      <c r="H599" s="5" t="inlineStr">
        <is>
          <t>C/U</t>
        </is>
      </c>
      <c r="I599" s="6" t="n">
        <v>150</v>
      </c>
      <c r="J599" s="6" t="n">
        <v>0</v>
      </c>
      <c r="K599" s="5" t="inlineStr">
        <is>
          <t>ARS</t>
        </is>
      </c>
      <c r="L599" s="48" t="n">
        <v>0</v>
      </c>
      <c r="M599" s="48" t="n">
        <v>33066.82</v>
      </c>
      <c r="O599" s="11">
        <f>M599/SUM($M$2:$M$2023)</f>
        <v/>
      </c>
      <c r="P599" s="49">
        <f>IFERROR(M599/I599,0)</f>
        <v/>
      </c>
      <c r="Q599" s="50" t="n"/>
      <c r="R599" s="8">
        <f>I599-Q599</f>
        <v/>
      </c>
      <c r="S599" s="49">
        <f>$AK599*R599</f>
        <v/>
      </c>
      <c r="U599" s="39" t="inlineStr">
        <is>
          <t>Stock SAP</t>
        </is>
      </c>
      <c r="V599" s="39" t="inlineStr">
        <is>
          <t>Medicamentos</t>
        </is>
      </c>
      <c r="W599" s="39" t="inlineStr">
        <is>
          <t>Dentro del alcance</t>
        </is>
      </c>
      <c r="X599" s="42" t="inlineStr">
        <is>
          <t>Media</t>
        </is>
      </c>
      <c r="Y599" s="39" t="inlineStr">
        <is>
          <t>Homologado – confianza Media – pendiente de validación</t>
        </is>
      </c>
      <c r="Z599" s="38" t="inlineStr">
        <is>
          <t>Dar de baja en SAP</t>
        </is>
      </c>
      <c r="AA599" s="39" t="inlineStr">
        <is>
          <t>313 | 314</t>
        </is>
      </c>
      <c r="AB599" s="39" t="inlineStr">
        <is>
          <t>ATENOLOL 50 MG COMP</t>
        </is>
      </c>
      <c r="AC599" s="39" t="inlineStr">
        <is>
          <t>Homologación por nombre Avain (master M04-002)</t>
        </is>
      </c>
      <c r="AD599" s="39" t="inlineStr">
        <is>
          <t>No</t>
        </is>
      </c>
      <c r="AE599" s="39" t="n"/>
      <c r="AF599" s="39" t="inlineStr">
        <is>
          <t>Sí</t>
        </is>
      </c>
      <c r="AG599" s="39" t="inlineStr">
        <is>
          <t>M04-002</t>
        </is>
      </c>
      <c r="AH599" s="51" t="n"/>
      <c r="AI599" s="51" t="n"/>
      <c r="AJ599" s="51" t="n"/>
      <c r="AK599" s="52" t="n">
        <v>220.4454545454545</v>
      </c>
      <c r="AL599" s="52" t="n"/>
      <c r="AM599" s="52" t="n"/>
      <c r="AN599" s="39" t="n"/>
      <c r="AO599" s="39" t="inlineStr">
        <is>
          <t>La cantidad física del material se imputó en la fila 542 (primera fila del material). Homologación: confianza base Media + confianza SAP Alta → Media. Otros códigos SAP del master no están en el stock de este centro: 1005233, 5004158. El material ocupa 6 filas en la hoja 1060 NQN (lote/almacén). La cantidad SAP y la física de esta vista son el total del material.</t>
        </is>
      </c>
    </row>
    <row r="600">
      <c r="A600" s="5" t="inlineStr">
        <is>
          <t>2000067</t>
        </is>
      </c>
      <c r="B600" s="5" t="inlineStr">
        <is>
          <t>TUBO ENDOTRAQ. Nº 2 C/BALON</t>
        </is>
      </c>
      <c r="C600" s="5" t="n"/>
      <c r="D600" s="5" t="inlineStr">
        <is>
          <t>033</t>
        </is>
      </c>
      <c r="E600" s="5" t="inlineStr">
        <is>
          <t>ZDES</t>
        </is>
      </c>
      <c r="F600" s="5" t="inlineStr">
        <is>
          <t>1060</t>
        </is>
      </c>
      <c r="G600" s="5" t="inlineStr">
        <is>
          <t>6022</t>
        </is>
      </c>
      <c r="H600" s="5" t="inlineStr">
        <is>
          <t>C/U</t>
        </is>
      </c>
      <c r="I600" s="6" t="n">
        <v>150</v>
      </c>
      <c r="J600" s="6" t="n">
        <v>0</v>
      </c>
      <c r="K600" s="5" t="inlineStr">
        <is>
          <t>ARS</t>
        </is>
      </c>
      <c r="L600" s="48" t="n">
        <v>0</v>
      </c>
      <c r="M600" s="48" t="n">
        <v>8550</v>
      </c>
      <c r="O600" s="11">
        <f>M600/SUM($M$2:$M$2023)</f>
        <v/>
      </c>
      <c r="P600" s="49">
        <f>IFERROR(M600/I600,0)</f>
        <v/>
      </c>
      <c r="Q600" s="50" t="n"/>
      <c r="R600" s="8">
        <f>I600-Q600</f>
        <v/>
      </c>
      <c r="S600" s="49">
        <f>$AK600*R600</f>
        <v/>
      </c>
      <c r="U600" s="39" t="inlineStr">
        <is>
          <t>Stock SAP</t>
        </is>
      </c>
      <c r="V600" s="39" t="inlineStr">
        <is>
          <t>Descartables</t>
        </is>
      </c>
      <c r="W600" s="39" t="inlineStr">
        <is>
          <t>Dentro del alcance</t>
        </is>
      </c>
      <c r="X600" s="39" t="n"/>
      <c r="Y600" s="39" t="inlineStr">
        <is>
          <t>Sin recuento físico en el inventario de Avain</t>
        </is>
      </c>
      <c r="Z600" s="40" t="inlineStr">
        <is>
          <t>Sin recuento físico</t>
        </is>
      </c>
      <c r="AA600" s="39" t="n"/>
      <c r="AB600" s="39" t="n"/>
      <c r="AC600" s="39" t="n"/>
      <c r="AD600" s="39" t="n"/>
      <c r="AE600" s="39" t="n"/>
      <c r="AF600" s="39" t="n"/>
      <c r="AG600" s="39" t="n"/>
      <c r="AH600" s="51" t="n">
        <v>150</v>
      </c>
      <c r="AI600" s="51">
        <f>Q600</f>
        <v/>
      </c>
      <c r="AJ600" s="51">
        <f>$AH600-$AI600</f>
        <v/>
      </c>
      <c r="AK600" s="52" t="n">
        <v>57</v>
      </c>
      <c r="AL600" s="52">
        <f>$AJ600*$AK600</f>
        <v/>
      </c>
      <c r="AM600" s="52">
        <f>$AI600*$AK600</f>
        <v/>
      </c>
      <c r="AN600" s="39" t="n"/>
      <c r="AO600" s="39" t="n"/>
    </row>
    <row r="601">
      <c r="A601" s="5" t="inlineStr">
        <is>
          <t>2000072</t>
        </is>
      </c>
      <c r="B601" s="5" t="inlineStr">
        <is>
          <t>TUBO ENDOTRAQ. Nº 4 C/BALON</t>
        </is>
      </c>
      <c r="C601" s="5" t="n"/>
      <c r="D601" s="5" t="inlineStr">
        <is>
          <t>033</t>
        </is>
      </c>
      <c r="E601" s="5" t="inlineStr">
        <is>
          <t>ZDES</t>
        </is>
      </c>
      <c r="F601" s="5" t="inlineStr">
        <is>
          <t>1060</t>
        </is>
      </c>
      <c r="G601" s="5" t="inlineStr">
        <is>
          <t>6022</t>
        </is>
      </c>
      <c r="H601" s="5" t="inlineStr">
        <is>
          <t>C/U</t>
        </is>
      </c>
      <c r="I601" s="6" t="n">
        <v>150</v>
      </c>
      <c r="J601" s="6" t="n">
        <v>0</v>
      </c>
      <c r="K601" s="5" t="inlineStr">
        <is>
          <t>ARS</t>
        </is>
      </c>
      <c r="L601" s="48" t="n">
        <v>0</v>
      </c>
      <c r="M601" s="48" t="n">
        <v>9108.799999999999</v>
      </c>
      <c r="O601" s="11">
        <f>M601/SUM($M$2:$M$2023)</f>
        <v/>
      </c>
      <c r="P601" s="49">
        <f>IFERROR(M601/I601,0)</f>
        <v/>
      </c>
      <c r="Q601" s="50" t="n"/>
      <c r="R601" s="8">
        <f>I601-Q601</f>
        <v/>
      </c>
      <c r="S601" s="49">
        <f>$AK601*R601</f>
        <v/>
      </c>
      <c r="U601" s="39" t="inlineStr">
        <is>
          <t>Stock SAP</t>
        </is>
      </c>
      <c r="V601" s="39" t="inlineStr">
        <is>
          <t>Descartables</t>
        </is>
      </c>
      <c r="W601" s="39" t="inlineStr">
        <is>
          <t>Dentro del alcance</t>
        </is>
      </c>
      <c r="X601" s="39" t="n"/>
      <c r="Y601" s="39" t="inlineStr">
        <is>
          <t>Sin recuento físico en el inventario de Avain</t>
        </is>
      </c>
      <c r="Z601" s="40" t="inlineStr">
        <is>
          <t>Sin recuento físico</t>
        </is>
      </c>
      <c r="AA601" s="39" t="n"/>
      <c r="AB601" s="39" t="n"/>
      <c r="AC601" s="39" t="n"/>
      <c r="AD601" s="39" t="n"/>
      <c r="AE601" s="39" t="n"/>
      <c r="AF601" s="39" t="n"/>
      <c r="AG601" s="39" t="n"/>
      <c r="AH601" s="51" t="n">
        <v>150</v>
      </c>
      <c r="AI601" s="51">
        <f>Q601</f>
        <v/>
      </c>
      <c r="AJ601" s="51">
        <f>$AH601-$AI601</f>
        <v/>
      </c>
      <c r="AK601" s="52" t="n">
        <v>60.72533333333333</v>
      </c>
      <c r="AL601" s="52">
        <f>$AJ601*$AK601</f>
        <v/>
      </c>
      <c r="AM601" s="52">
        <f>$AI601*$AK601</f>
        <v/>
      </c>
      <c r="AN601" s="39" t="n"/>
      <c r="AO601" s="39" t="n"/>
    </row>
    <row r="602">
      <c r="A602" s="5" t="inlineStr">
        <is>
          <t>2000077</t>
        </is>
      </c>
      <c r="B602" s="5" t="inlineStr">
        <is>
          <t>TUBO ENDOTRAQ Nº 7 C/BALON</t>
        </is>
      </c>
      <c r="C602" s="5" t="n"/>
      <c r="D602" s="5" t="inlineStr">
        <is>
          <t>033</t>
        </is>
      </c>
      <c r="E602" s="5" t="inlineStr">
        <is>
          <t>ZDES</t>
        </is>
      </c>
      <c r="F602" s="5" t="inlineStr">
        <is>
          <t>1060</t>
        </is>
      </c>
      <c r="G602" s="5" t="inlineStr">
        <is>
          <t>6021</t>
        </is>
      </c>
      <c r="H602" s="5" t="inlineStr">
        <is>
          <t>C/U</t>
        </is>
      </c>
      <c r="I602" s="6" t="n">
        <v>150</v>
      </c>
      <c r="J602" s="6" t="n">
        <v>0</v>
      </c>
      <c r="K602" s="5" t="inlineStr">
        <is>
          <t>ARS</t>
        </is>
      </c>
      <c r="L602" s="48" t="n">
        <v>0</v>
      </c>
      <c r="M602" s="48" t="n">
        <v>53151.49</v>
      </c>
      <c r="O602" s="11">
        <f>M602/SUM($M$2:$M$2023)</f>
        <v/>
      </c>
      <c r="P602" s="49">
        <f>IFERROR(M602/I602,0)</f>
        <v/>
      </c>
      <c r="Q602" s="50" t="n"/>
      <c r="R602" s="8">
        <f>I602-Q602</f>
        <v/>
      </c>
      <c r="S602" s="49">
        <f>$AK602*R602</f>
        <v/>
      </c>
      <c r="U602" s="39" t="inlineStr">
        <is>
          <t>Stock SAP</t>
        </is>
      </c>
      <c r="V602" s="39" t="inlineStr">
        <is>
          <t>Descartables</t>
        </is>
      </c>
      <c r="W602" s="39" t="inlineStr">
        <is>
          <t>Dentro del alcance</t>
        </is>
      </c>
      <c r="X602" s="38" t="inlineStr">
        <is>
          <t>Baja</t>
        </is>
      </c>
      <c r="Y602" s="39" t="inlineStr">
        <is>
          <t>Homologado – confianza Baja – pendiente de validación</t>
        </is>
      </c>
      <c r="Z602" s="38" t="inlineStr">
        <is>
          <t>Dar de baja en SAP</t>
        </is>
      </c>
      <c r="AA602" s="39" t="inlineStr">
        <is>
          <t>337</t>
        </is>
      </c>
      <c r="AB602" s="39" t="inlineStr">
        <is>
          <t>TUBO ENDOTRAQUEAL 7.5</t>
        </is>
      </c>
      <c r="AC602" s="39" t="inlineStr">
        <is>
          <t>Homologación por código Avain (master D-166)</t>
        </is>
      </c>
      <c r="AD602" s="39" t="inlineStr">
        <is>
          <t>Sí</t>
        </is>
      </c>
      <c r="AE602" s="39" t="inlineStr">
        <is>
          <t>2000077, 2000019, 2000078</t>
        </is>
      </c>
      <c r="AF602" s="39" t="inlineStr">
        <is>
          <t>Sí</t>
        </is>
      </c>
      <c r="AG602" s="39" t="inlineStr">
        <is>
          <t>D-166</t>
        </is>
      </c>
      <c r="AH602" s="51" t="n"/>
      <c r="AI602" s="51" t="n"/>
      <c r="AJ602" s="51" t="n"/>
      <c r="AK602" s="52" t="n">
        <v>354.3432421052632</v>
      </c>
      <c r="AL602" s="52" t="n"/>
      <c r="AM602" s="52" t="n"/>
      <c r="AN602" s="39" t="n"/>
      <c r="AO602" s="39" t="inlineStr">
        <is>
          <t>La cantidad física del material se imputó en la fila 256 (primera fila del material). Homologación: confianza base Media + confianza SAP Media → Media. Aunque la homologación vincula estos registros, la presentación no coincide con el material imputado (calibre/talle/medida distinta; similitud 0.33). Nivel degradado a Baja: verificar si corresponde otro código SAP. El cruce SAP–Avain identificó 3 códigos SAP como posibles equivalentes del mismo ítem de Avain (2000077, 2000019, 2000078). Se imputó al primero (lógica BUSCARV); requiere validación posterior. Otros códigos SAP del master no están en el stock de este centro: 2000442, 2001365. El material ocupa 3 filas en la hoja 1060 NQN (lote/almacén). La cantidad SAP y la física de esta vista son el total del material.</t>
        </is>
      </c>
    </row>
    <row r="603">
      <c r="A603" s="5" t="inlineStr">
        <is>
          <t>2000194</t>
        </is>
      </c>
      <c r="B603" s="5" t="inlineStr">
        <is>
          <t>SONDA DE ASPIRACION K-32P TOM FAC C/REG</t>
        </is>
      </c>
      <c r="C603" s="5" t="n"/>
      <c r="D603" s="5" t="inlineStr">
        <is>
          <t>033</t>
        </is>
      </c>
      <c r="E603" s="5" t="inlineStr">
        <is>
          <t>ZDES</t>
        </is>
      </c>
      <c r="F603" s="5" t="inlineStr">
        <is>
          <t>1060</t>
        </is>
      </c>
      <c r="G603" s="5" t="inlineStr">
        <is>
          <t>6022</t>
        </is>
      </c>
      <c r="H603" s="5" t="inlineStr">
        <is>
          <t>C/U</t>
        </is>
      </c>
      <c r="I603" s="6" t="n">
        <v>150</v>
      </c>
      <c r="J603" s="6" t="n">
        <v>0</v>
      </c>
      <c r="K603" s="5" t="inlineStr">
        <is>
          <t>ARS</t>
        </is>
      </c>
      <c r="L603" s="48" t="n">
        <v>0</v>
      </c>
      <c r="M603" s="48" t="n">
        <v>28532.25</v>
      </c>
      <c r="O603" s="11">
        <f>M603/SUM($M$2:$M$2023)</f>
        <v/>
      </c>
      <c r="P603" s="49">
        <f>IFERROR(M603/I603,0)</f>
        <v/>
      </c>
      <c r="Q603" s="50" t="n"/>
      <c r="R603" s="8">
        <f>I603-Q603</f>
        <v/>
      </c>
      <c r="S603" s="49">
        <f>$AK603*R603</f>
        <v/>
      </c>
      <c r="U603" s="39" t="inlineStr">
        <is>
          <t>Stock SAP</t>
        </is>
      </c>
      <c r="V603" s="39" t="inlineStr">
        <is>
          <t>Descartables</t>
        </is>
      </c>
      <c r="W603" s="39" t="inlineStr">
        <is>
          <t>Dentro del alcance</t>
        </is>
      </c>
      <c r="X603" s="39" t="n"/>
      <c r="Y603" s="39" t="inlineStr">
        <is>
          <t>Sin recuento físico en el inventario de Avain</t>
        </is>
      </c>
      <c r="Z603" s="40" t="inlineStr">
        <is>
          <t>Sin recuento físico</t>
        </is>
      </c>
      <c r="AA603" s="39" t="n"/>
      <c r="AB603" s="39" t="n"/>
      <c r="AC603" s="39" t="n"/>
      <c r="AD603" s="39" t="n"/>
      <c r="AE603" s="39" t="n"/>
      <c r="AF603" s="39" t="n"/>
      <c r="AG603" s="39" t="n"/>
      <c r="AH603" s="51" t="n">
        <v>200</v>
      </c>
      <c r="AI603" s="51">
        <f>Q603</f>
        <v/>
      </c>
      <c r="AJ603" s="51">
        <f>$AH603-$AI603</f>
        <v/>
      </c>
      <c r="AK603" s="52" t="n">
        <v>190.215</v>
      </c>
      <c r="AL603" s="52">
        <f>$AJ603*$AK603</f>
        <v/>
      </c>
      <c r="AM603" s="52">
        <f>$AI603*$AK603</f>
        <v/>
      </c>
      <c r="AN603" s="39" t="n"/>
      <c r="AO603" s="39" t="inlineStr">
        <is>
          <t>El material ocupa 2 filas en la hoja 1060 NQN (lote/almacén). La cantidad SAP y la física de esta vista son el total del material.</t>
        </is>
      </c>
    </row>
    <row r="604">
      <c r="A604" s="5" t="inlineStr">
        <is>
          <t>2000355</t>
        </is>
      </c>
      <c r="B604" s="5" t="inlineStr">
        <is>
          <t>APOSITO ESTERIL (G+A) 15X20CM</t>
        </is>
      </c>
      <c r="C604" s="5" t="n"/>
      <c r="D604" s="5" t="inlineStr">
        <is>
          <t>033</t>
        </is>
      </c>
      <c r="E604" s="5" t="inlineStr">
        <is>
          <t>ZDES</t>
        </is>
      </c>
      <c r="F604" s="5" t="inlineStr">
        <is>
          <t>1060</t>
        </is>
      </c>
      <c r="G604" s="5" t="inlineStr">
        <is>
          <t>6021</t>
        </is>
      </c>
      <c r="H604" s="5" t="inlineStr">
        <is>
          <t>C/U</t>
        </is>
      </c>
      <c r="I604" s="6" t="n">
        <v>150</v>
      </c>
      <c r="J604" s="6" t="n">
        <v>0</v>
      </c>
      <c r="K604" s="5" t="inlineStr">
        <is>
          <t>ARS</t>
        </is>
      </c>
      <c r="L604" s="48" t="n">
        <v>0</v>
      </c>
      <c r="M604" s="48" t="n">
        <v>42148.5</v>
      </c>
      <c r="O604" s="11">
        <f>M604/SUM($M$2:$M$2023)</f>
        <v/>
      </c>
      <c r="P604" s="49">
        <f>IFERROR(M604/I604,0)</f>
        <v/>
      </c>
      <c r="Q604" s="50" t="n"/>
      <c r="R604" s="8">
        <f>I604-Q604</f>
        <v/>
      </c>
      <c r="S604" s="49">
        <f>$AK604*R604</f>
        <v/>
      </c>
      <c r="U604" s="39" t="inlineStr">
        <is>
          <t>Stock SAP</t>
        </is>
      </c>
      <c r="V604" s="39" t="inlineStr">
        <is>
          <t>Descartables</t>
        </is>
      </c>
      <c r="W604" s="39" t="inlineStr">
        <is>
          <t>Dentro del alcance</t>
        </is>
      </c>
      <c r="X604" s="39" t="n"/>
      <c r="Y604" s="39" t="inlineStr">
        <is>
          <t>Sin recuento físico en el inventario de Avain</t>
        </is>
      </c>
      <c r="Z604" s="40" t="inlineStr">
        <is>
          <t>Sin recuento físico</t>
        </is>
      </c>
      <c r="AA604" s="39" t="n"/>
      <c r="AB604" s="39" t="n"/>
      <c r="AC604" s="39" t="n"/>
      <c r="AD604" s="39" t="n"/>
      <c r="AE604" s="39" t="n"/>
      <c r="AF604" s="39" t="n"/>
      <c r="AG604" s="39" t="n"/>
      <c r="AH604" s="51" t="n">
        <v>150</v>
      </c>
      <c r="AI604" s="51">
        <f>Q604</f>
        <v/>
      </c>
      <c r="AJ604" s="51">
        <f>$AH604-$AI604</f>
        <v/>
      </c>
      <c r="AK604" s="52" t="n">
        <v>280.99</v>
      </c>
      <c r="AL604" s="52">
        <f>$AJ604*$AK604</f>
        <v/>
      </c>
      <c r="AM604" s="52">
        <f>$AI604*$AK604</f>
        <v/>
      </c>
      <c r="AN604" s="39" t="n"/>
      <c r="AO604" s="39" t="n"/>
    </row>
    <row r="605">
      <c r="A605" s="5" t="inlineStr">
        <is>
          <t>2000868</t>
        </is>
      </c>
      <c r="B605" s="5" t="inlineStr">
        <is>
          <t>DESCARTADOR C/TAPA GIRATORIA MOD M5 4.8L</t>
        </is>
      </c>
      <c r="C605" s="5" t="n"/>
      <c r="D605" s="5" t="inlineStr">
        <is>
          <t>033</t>
        </is>
      </c>
      <c r="E605" s="5" t="inlineStr">
        <is>
          <t>ZDES</t>
        </is>
      </c>
      <c r="F605" s="5" t="inlineStr">
        <is>
          <t>1060</t>
        </is>
      </c>
      <c r="G605" s="5" t="inlineStr">
        <is>
          <t>6022</t>
        </is>
      </c>
      <c r="H605" s="5" t="inlineStr">
        <is>
          <t>C/U</t>
        </is>
      </c>
      <c r="I605" s="6" t="n">
        <v>150</v>
      </c>
      <c r="J605" s="6" t="n">
        <v>0</v>
      </c>
      <c r="K605" s="5" t="inlineStr">
        <is>
          <t>ARS</t>
        </is>
      </c>
      <c r="L605" s="48" t="n">
        <v>0</v>
      </c>
      <c r="M605" s="48" t="n">
        <v>104937.4</v>
      </c>
      <c r="O605" s="11">
        <f>M605/SUM($M$2:$M$2023)</f>
        <v/>
      </c>
      <c r="P605" s="49">
        <f>IFERROR(M605/I605,0)</f>
        <v/>
      </c>
      <c r="Q605" s="50" t="n"/>
      <c r="R605" s="8">
        <f>I605-Q605</f>
        <v/>
      </c>
      <c r="S605" s="49">
        <f>$AK605*R605</f>
        <v/>
      </c>
      <c r="U605" s="39" t="inlineStr">
        <is>
          <t>Stock SAP</t>
        </is>
      </c>
      <c r="V605" s="39" t="inlineStr">
        <is>
          <t>Descartables</t>
        </is>
      </c>
      <c r="W605" s="39" t="inlineStr">
        <is>
          <t>Dentro del alcance</t>
        </is>
      </c>
      <c r="X605" s="39" t="n"/>
      <c r="Y605" s="39" t="inlineStr">
        <is>
          <t>Sin recuento físico en el inventario de Avain</t>
        </is>
      </c>
      <c r="Z605" s="40" t="inlineStr">
        <is>
          <t>Sin recuento físico</t>
        </is>
      </c>
      <c r="AA605" s="39" t="n"/>
      <c r="AB605" s="39" t="n"/>
      <c r="AC605" s="39" t="n"/>
      <c r="AD605" s="39" t="n"/>
      <c r="AE605" s="39" t="n"/>
      <c r="AF605" s="39" t="n"/>
      <c r="AG605" s="39" t="n"/>
      <c r="AH605" s="51" t="n">
        <v>150</v>
      </c>
      <c r="AI605" s="51">
        <f>Q605</f>
        <v/>
      </c>
      <c r="AJ605" s="51">
        <f>$AH605-$AI605</f>
        <v/>
      </c>
      <c r="AK605" s="52" t="n">
        <v>699.5826666666667</v>
      </c>
      <c r="AL605" s="52">
        <f>$AJ605*$AK605</f>
        <v/>
      </c>
      <c r="AM605" s="52">
        <f>$AI605*$AK605</f>
        <v/>
      </c>
      <c r="AN605" s="39" t="n"/>
      <c r="AO605" s="39" t="inlineStr">
        <is>
          <t>El material ocupa 2 filas en la hoja 1060 NQN (lote/almacén). La cantidad SAP y la física de esta vista son el total del material.</t>
        </is>
      </c>
    </row>
    <row r="606">
      <c r="A606" s="5" t="inlineStr">
        <is>
          <t>2000659</t>
        </is>
      </c>
      <c r="B606" s="5" t="inlineStr">
        <is>
          <t>KIT CANULAS OROFARINGEAS (TUBOS DE MAYO)</t>
        </is>
      </c>
      <c r="C606" s="5" t="n"/>
      <c r="D606" s="5" t="inlineStr">
        <is>
          <t>033</t>
        </is>
      </c>
      <c r="E606" s="5" t="inlineStr">
        <is>
          <t>ZDES</t>
        </is>
      </c>
      <c r="F606" s="5" t="inlineStr">
        <is>
          <t>1060</t>
        </is>
      </c>
      <c r="G606" s="5" t="inlineStr">
        <is>
          <t>6021</t>
        </is>
      </c>
      <c r="H606" s="5" t="inlineStr">
        <is>
          <t>C/U</t>
        </is>
      </c>
      <c r="I606" s="6" t="n">
        <v>147</v>
      </c>
      <c r="J606" s="6" t="n">
        <v>0</v>
      </c>
      <c r="K606" s="5" t="inlineStr">
        <is>
          <t>ARS</t>
        </is>
      </c>
      <c r="L606" s="48" t="n">
        <v>0</v>
      </c>
      <c r="M606" s="48" t="n">
        <v>56151.06</v>
      </c>
      <c r="O606" s="11">
        <f>M606/SUM($M$2:$M$2023)</f>
        <v/>
      </c>
      <c r="P606" s="49">
        <f>IFERROR(M606/I606,0)</f>
        <v/>
      </c>
      <c r="Q606" s="50" t="n">
        <v>55</v>
      </c>
      <c r="R606" s="8">
        <f>I606-Q606</f>
        <v/>
      </c>
      <c r="S606" s="49">
        <f>$AK606*R606</f>
        <v/>
      </c>
      <c r="U606" s="39" t="inlineStr">
        <is>
          <t>Stock SAP</t>
        </is>
      </c>
      <c r="V606" s="39" t="inlineStr">
        <is>
          <t>Descartables</t>
        </is>
      </c>
      <c r="W606" s="39" t="inlineStr">
        <is>
          <t>Dentro del alcance</t>
        </is>
      </c>
      <c r="X606" s="38" t="inlineStr">
        <is>
          <t>Baja</t>
        </is>
      </c>
      <c r="Y606" s="39" t="inlineStr">
        <is>
          <t>Homologado – confianza Baja – pendiente de validación</t>
        </is>
      </c>
      <c r="Z606" s="38" t="inlineStr">
        <is>
          <t>Dar de baja en SAP</t>
        </is>
      </c>
      <c r="AA606" s="39" t="inlineStr">
        <is>
          <t>394; 500</t>
        </is>
      </c>
      <c r="AB606" s="39" t="inlineStr">
        <is>
          <t>CANULAS DE MAYO N°4; CANULAS DE MAYO N°5</t>
        </is>
      </c>
      <c r="AC606" s="39" t="inlineStr">
        <is>
          <t>Cruce por nomenclatura SAP</t>
        </is>
      </c>
      <c r="AD606" s="39" t="inlineStr">
        <is>
          <t>No</t>
        </is>
      </c>
      <c r="AE606" s="39" t="n"/>
      <c r="AF606" s="39" t="inlineStr">
        <is>
          <t>No</t>
        </is>
      </c>
      <c r="AG606" s="39" t="n"/>
      <c r="AH606" s="51" t="n">
        <v>147</v>
      </c>
      <c r="AI606" s="51">
        <f>Q606</f>
        <v/>
      </c>
      <c r="AJ606" s="51">
        <f>$AH606-$AI606</f>
        <v/>
      </c>
      <c r="AK606" s="52" t="n">
        <v>381.98</v>
      </c>
      <c r="AL606" s="52">
        <f>$AJ606*$AK606</f>
        <v/>
      </c>
      <c r="AM606" s="52">
        <f>$AI606*$AK606</f>
        <v/>
      </c>
      <c r="AN606" s="39" t="n"/>
      <c r="AO606" s="39" t="inlineStr">
        <is>
          <t>Varias denominaciones del inventario físico corresponden a este material SAP (394 CANULAS DE MAYO N°4; 500 CANULAS DE MAYO N°5). Se sumaron las cantidades físicas. Cruce por nomenclatura: similitud 0.52. El código Avain 500 figura en la homologación como «Mgsulfato» (master M04-015), pero en el inventario físico corresponde a «CANULAS DE MAYO N°5». El código no coincide con el producto: no se usó el vínculo de la homologación y se cruzó por nomenclatura. A revisar con los responsables de la base. Cruce por nomenclatura: similitud 0.52.</t>
        </is>
      </c>
    </row>
    <row r="607">
      <c r="A607" s="5" t="inlineStr">
        <is>
          <t>1000468</t>
        </is>
      </c>
      <c r="B607" s="5" t="inlineStr">
        <is>
          <t>AMOXICILINA  500 MGR</t>
        </is>
      </c>
      <c r="C607" s="5" t="inlineStr">
        <is>
          <t>00646</t>
        </is>
      </c>
      <c r="D607" s="5" t="inlineStr">
        <is>
          <t>033</t>
        </is>
      </c>
      <c r="E607" s="5" t="inlineStr">
        <is>
          <t>ZMED</t>
        </is>
      </c>
      <c r="F607" s="5" t="inlineStr">
        <is>
          <t>1060</t>
        </is>
      </c>
      <c r="G607" s="5" t="inlineStr">
        <is>
          <t>6021</t>
        </is>
      </c>
      <c r="H607" s="5" t="inlineStr">
        <is>
          <t>C/U</t>
        </is>
      </c>
      <c r="I607" s="6" t="n">
        <v>146</v>
      </c>
      <c r="J607" s="6" t="n">
        <v>0</v>
      </c>
      <c r="K607" s="5" t="inlineStr">
        <is>
          <t>ARS</t>
        </is>
      </c>
      <c r="L607" s="48" t="n">
        <v>0</v>
      </c>
      <c r="M607" s="48" t="n">
        <v>1912.11</v>
      </c>
      <c r="O607" s="11">
        <f>M607/SUM($M$2:$M$2023)</f>
        <v/>
      </c>
      <c r="P607" s="49">
        <f>IFERROR(M607/I607,0)</f>
        <v/>
      </c>
      <c r="Q607" s="50" t="n">
        <v>30</v>
      </c>
      <c r="R607" s="8">
        <f>I607-Q607</f>
        <v/>
      </c>
      <c r="S607" s="49">
        <f>$AK607*R607</f>
        <v/>
      </c>
      <c r="U607" s="39" t="inlineStr">
        <is>
          <t>Stock SAP</t>
        </is>
      </c>
      <c r="V607" s="39" t="inlineStr">
        <is>
          <t>Medicamentos</t>
        </is>
      </c>
      <c r="W607" s="39" t="inlineStr">
        <is>
          <t>Dentro del alcance</t>
        </is>
      </c>
      <c r="X607" s="37" t="inlineStr">
        <is>
          <t>Alta</t>
        </is>
      </c>
      <c r="Y607" s="39" t="inlineStr">
        <is>
          <t>Homologado – confianza Alta</t>
        </is>
      </c>
      <c r="Z607" s="38" t="inlineStr">
        <is>
          <t>Dar de baja en SAP</t>
        </is>
      </c>
      <c r="AA607" s="39" t="inlineStr">
        <is>
          <t>MED-003</t>
        </is>
      </c>
      <c r="AB607" s="39" t="inlineStr">
        <is>
          <t>Amoxicilina 500mg</t>
        </is>
      </c>
      <c r="AC607" s="39" t="inlineStr">
        <is>
          <t>Cruce por nomenclatura SAP</t>
        </is>
      </c>
      <c r="AD607" s="39" t="inlineStr">
        <is>
          <t>No</t>
        </is>
      </c>
      <c r="AE607" s="39" t="n"/>
      <c r="AF607" s="39" t="inlineStr">
        <is>
          <t>No</t>
        </is>
      </c>
      <c r="AG607" s="39" t="n"/>
      <c r="AH607" s="51" t="n">
        <v>338</v>
      </c>
      <c r="AI607" s="51">
        <f>Q607</f>
        <v/>
      </c>
      <c r="AJ607" s="51">
        <f>$AH607-$AI607</f>
        <v/>
      </c>
      <c r="AK607" s="52" t="n">
        <v>13.09662721893491</v>
      </c>
      <c r="AL607" s="52">
        <f>$AJ607*$AK607</f>
        <v/>
      </c>
      <c r="AM607" s="52">
        <f>$AI607*$AK607</f>
        <v/>
      </c>
      <c r="AN607" s="39" t="n"/>
      <c r="AO607" s="39" t="inlineStr">
        <is>
          <t>Cruce por nomenclatura: dosis coincide; similitud 1.00. El material ocupa 5 filas en la hoja 1060 NQN (lote/almacén). La cantidad SAP y la física de esta vista son el total del material.</t>
        </is>
      </c>
    </row>
    <row r="608">
      <c r="A608" s="5" t="inlineStr">
        <is>
          <t>1000033</t>
        </is>
      </c>
      <c r="B608" s="5" t="inlineStr">
        <is>
          <t>SOLUCIÓN DEXTROSA AL 5% DE 500 CC</t>
        </is>
      </c>
      <c r="C608" s="5" t="inlineStr">
        <is>
          <t>9223</t>
        </is>
      </c>
      <c r="D608" s="5" t="inlineStr">
        <is>
          <t>033</t>
        </is>
      </c>
      <c r="E608" s="5" t="inlineStr">
        <is>
          <t>ZMED</t>
        </is>
      </c>
      <c r="F608" s="5" t="inlineStr">
        <is>
          <t>1060</t>
        </is>
      </c>
      <c r="G608" s="5" t="inlineStr">
        <is>
          <t>6021</t>
        </is>
      </c>
      <c r="H608" s="5" t="inlineStr">
        <is>
          <t>C/U</t>
        </is>
      </c>
      <c r="I608" s="6" t="n">
        <v>144</v>
      </c>
      <c r="J608" s="6" t="n">
        <v>0</v>
      </c>
      <c r="K608" s="5" t="inlineStr">
        <is>
          <t>ARS</t>
        </is>
      </c>
      <c r="L608" s="48" t="n">
        <v>0</v>
      </c>
      <c r="M608" s="48" t="n">
        <v>140640.94</v>
      </c>
      <c r="O608" s="11">
        <f>M608/SUM($M$2:$M$2023)</f>
        <v/>
      </c>
      <c r="P608" s="49">
        <f>IFERROR(M608/I608,0)</f>
        <v/>
      </c>
      <c r="Q608" s="50" t="n"/>
      <c r="R608" s="8">
        <f>I608-Q608</f>
        <v/>
      </c>
      <c r="S608" s="49">
        <f>$AK608*R608</f>
        <v/>
      </c>
      <c r="U608" s="39" t="inlineStr">
        <is>
          <t>Stock SAP</t>
        </is>
      </c>
      <c r="V608" s="39" t="inlineStr">
        <is>
          <t>Medicamentos</t>
        </is>
      </c>
      <c r="W608" s="39" t="inlineStr">
        <is>
          <t>Dentro del alcance</t>
        </is>
      </c>
      <c r="X608" s="38" t="inlineStr">
        <is>
          <t>Baja</t>
        </is>
      </c>
      <c r="Y608" s="39" t="inlineStr">
        <is>
          <t>Homologado – confianza Baja – pendiente de validación</t>
        </is>
      </c>
      <c r="Z608" s="38" t="inlineStr">
        <is>
          <t>Dar de baja en SAP</t>
        </is>
      </c>
      <c r="AA608" s="39" t="inlineStr">
        <is>
          <t>211</t>
        </is>
      </c>
      <c r="AB608" s="39" t="inlineStr">
        <is>
          <t>SOLUCION DEXTROSA</t>
        </is>
      </c>
      <c r="AC608" s="39" t="inlineStr">
        <is>
          <t>Homologación por código Avain (master M13-002)</t>
        </is>
      </c>
      <c r="AD608" s="39" t="inlineStr">
        <is>
          <t>No</t>
        </is>
      </c>
      <c r="AE608" s="39" t="n"/>
      <c r="AF608" s="39" t="inlineStr">
        <is>
          <t>Sí</t>
        </is>
      </c>
      <c r="AG608" s="39" t="inlineStr">
        <is>
          <t>M13-002</t>
        </is>
      </c>
      <c r="AH608" s="51" t="n"/>
      <c r="AI608" s="51" t="n"/>
      <c r="AJ608" s="51" t="n"/>
      <c r="AK608" s="52" t="n">
        <v>976.6731938184158</v>
      </c>
      <c r="AL608" s="52" t="n"/>
      <c r="AM608" s="52" t="n"/>
      <c r="AN608" s="39" t="n"/>
      <c r="AO608" s="39" t="inlineStr">
        <is>
          <t>La cantidad física del material se imputó en la fila 455 (primera fila del material). Homologación: confianza base Baja + confianza SAP Alta → Baja. El material ocupa 17 filas en la hoja 1060 NQN (lote/almacén). La cantidad SAP y la física de esta vista son el total del material.</t>
        </is>
      </c>
    </row>
    <row r="609">
      <c r="A609" s="5" t="inlineStr">
        <is>
          <t>1000035</t>
        </is>
      </c>
      <c r="B609" s="5" t="inlineStr">
        <is>
          <t>SOLUCIÓN RINGER LACTATO 500 ML</t>
        </is>
      </c>
      <c r="C609" s="5" t="inlineStr">
        <is>
          <t>25187</t>
        </is>
      </c>
      <c r="D609" s="5" t="inlineStr">
        <is>
          <t>033</t>
        </is>
      </c>
      <c r="E609" s="5" t="inlineStr">
        <is>
          <t>ZMED</t>
        </is>
      </c>
      <c r="F609" s="5" t="inlineStr">
        <is>
          <t>1060</t>
        </is>
      </c>
      <c r="G609" s="5" t="inlineStr">
        <is>
          <t>6021</t>
        </is>
      </c>
      <c r="H609" s="5" t="inlineStr">
        <is>
          <t>C/U</t>
        </is>
      </c>
      <c r="I609" s="6" t="n">
        <v>144</v>
      </c>
      <c r="J609" s="6" t="n">
        <v>0</v>
      </c>
      <c r="K609" s="5" t="inlineStr">
        <is>
          <t>ARS</t>
        </is>
      </c>
      <c r="L609" s="48" t="n">
        <v>0</v>
      </c>
      <c r="M609" s="48" t="n">
        <v>224971.38</v>
      </c>
      <c r="O609" s="11">
        <f>M609/SUM($M$2:$M$2023)</f>
        <v/>
      </c>
      <c r="P609" s="49">
        <f>IFERROR(M609/I609,0)</f>
        <v/>
      </c>
      <c r="Q609" s="50" t="n"/>
      <c r="R609" s="8">
        <f>I609-Q609</f>
        <v/>
      </c>
      <c r="S609" s="49">
        <f>$AK609*R609</f>
        <v/>
      </c>
      <c r="U609" s="39" t="inlineStr">
        <is>
          <t>Stock SAP</t>
        </is>
      </c>
      <c r="V609" s="39" t="inlineStr">
        <is>
          <t>Medicamentos</t>
        </is>
      </c>
      <c r="W609" s="39" t="inlineStr">
        <is>
          <t>Dentro del alcance</t>
        </is>
      </c>
      <c r="X609" s="42" t="inlineStr">
        <is>
          <t>Media</t>
        </is>
      </c>
      <c r="Y609" s="39" t="inlineStr">
        <is>
          <t>Homologado – confianza Media – pendiente de validación</t>
        </is>
      </c>
      <c r="Z609" s="38" t="inlineStr">
        <is>
          <t>Dar de baja en SAP</t>
        </is>
      </c>
      <c r="AA609" s="39" t="inlineStr">
        <is>
          <t>216</t>
        </is>
      </c>
      <c r="AB609" s="39" t="inlineStr">
        <is>
          <t>SOLUCIÓN RINGER LACTATO</t>
        </is>
      </c>
      <c r="AC609" s="39" t="inlineStr">
        <is>
          <t>Homologación por código Avain (master M13-003)</t>
        </is>
      </c>
      <c r="AD609" s="39" t="inlineStr">
        <is>
          <t>No</t>
        </is>
      </c>
      <c r="AE609" s="39" t="n"/>
      <c r="AF609" s="39" t="inlineStr">
        <is>
          <t>Sí</t>
        </is>
      </c>
      <c r="AG609" s="39" t="inlineStr">
        <is>
          <t>M13-003</t>
        </is>
      </c>
      <c r="AH609" s="51" t="n"/>
      <c r="AI609" s="51" t="n"/>
      <c r="AJ609" s="51" t="n"/>
      <c r="AK609" s="52" t="n">
        <v>1562.301268615554</v>
      </c>
      <c r="AL609" s="52" t="n"/>
      <c r="AM609" s="52" t="n"/>
      <c r="AN609" s="39" t="n"/>
      <c r="AO609" s="39" t="inlineStr">
        <is>
          <t>La cantidad física del material se imputó en la fila 283 (primera fila del material). Homologación: confianza base Media + confianza SAP Alta → Media. El material ocupa 18 filas en la hoja 1060 NQN (lote/almacén). La cantidad SAP y la física de esta vista son el total del material.</t>
        </is>
      </c>
    </row>
    <row r="610">
      <c r="A610" s="5" t="inlineStr">
        <is>
          <t>1000033</t>
        </is>
      </c>
      <c r="B610" s="5" t="inlineStr">
        <is>
          <t>SOLUCIÓN DEXTROSA AL 5% DE 500 CC</t>
        </is>
      </c>
      <c r="C610" s="5" t="inlineStr">
        <is>
          <t>22846</t>
        </is>
      </c>
      <c r="D610" s="5" t="inlineStr">
        <is>
          <t>033</t>
        </is>
      </c>
      <c r="E610" s="5" t="inlineStr">
        <is>
          <t>ZMED</t>
        </is>
      </c>
      <c r="F610" s="5" t="inlineStr">
        <is>
          <t>1060</t>
        </is>
      </c>
      <c r="G610" s="5" t="inlineStr">
        <is>
          <t>6021</t>
        </is>
      </c>
      <c r="H610" s="5" t="inlineStr">
        <is>
          <t>C/U</t>
        </is>
      </c>
      <c r="I610" s="6" t="n">
        <v>140</v>
      </c>
      <c r="J610" s="6" t="n">
        <v>0</v>
      </c>
      <c r="K610" s="5" t="inlineStr">
        <is>
          <t>ARS</t>
        </is>
      </c>
      <c r="L610" s="48" t="n">
        <v>0</v>
      </c>
      <c r="M610" s="48" t="n">
        <v>136734.25</v>
      </c>
      <c r="O610" s="11">
        <f>M610/SUM($M$2:$M$2023)</f>
        <v/>
      </c>
      <c r="P610" s="49">
        <f>IFERROR(M610/I610,0)</f>
        <v/>
      </c>
      <c r="Q610" s="50" t="n"/>
      <c r="R610" s="8">
        <f>I610-Q610</f>
        <v/>
      </c>
      <c r="S610" s="49">
        <f>$AK610*R610</f>
        <v/>
      </c>
      <c r="U610" s="39" t="inlineStr">
        <is>
          <t>Stock SAP</t>
        </is>
      </c>
      <c r="V610" s="39" t="inlineStr">
        <is>
          <t>Medicamentos</t>
        </is>
      </c>
      <c r="W610" s="39" t="inlineStr">
        <is>
          <t>Dentro del alcance</t>
        </is>
      </c>
      <c r="X610" s="38" t="inlineStr">
        <is>
          <t>Baja</t>
        </is>
      </c>
      <c r="Y610" s="39" t="inlineStr">
        <is>
          <t>Homologado – confianza Baja – pendiente de validación</t>
        </is>
      </c>
      <c r="Z610" s="38" t="inlineStr">
        <is>
          <t>Dar de baja en SAP</t>
        </is>
      </c>
      <c r="AA610" s="39" t="inlineStr">
        <is>
          <t>211</t>
        </is>
      </c>
      <c r="AB610" s="39" t="inlineStr">
        <is>
          <t>SOLUCION DEXTROSA</t>
        </is>
      </c>
      <c r="AC610" s="39" t="inlineStr">
        <is>
          <t>Homologación por código Avain (master M13-002)</t>
        </is>
      </c>
      <c r="AD610" s="39" t="inlineStr">
        <is>
          <t>No</t>
        </is>
      </c>
      <c r="AE610" s="39" t="n"/>
      <c r="AF610" s="39" t="inlineStr">
        <is>
          <t>Sí</t>
        </is>
      </c>
      <c r="AG610" s="39" t="inlineStr">
        <is>
          <t>M13-002</t>
        </is>
      </c>
      <c r="AH610" s="51" t="n"/>
      <c r="AI610" s="51" t="n"/>
      <c r="AJ610" s="51" t="n"/>
      <c r="AK610" s="52" t="n">
        <v>976.6731938184158</v>
      </c>
      <c r="AL610" s="52" t="n"/>
      <c r="AM610" s="52" t="n"/>
      <c r="AN610" s="39" t="n"/>
      <c r="AO610" s="39" t="inlineStr">
        <is>
          <t>La cantidad física del material se imputó en la fila 455 (primera fila del material). Homologación: confianza base Baja + confianza SAP Alta → Baja. El material ocupa 17 filas en la hoja 1060 NQN (lote/almacén). La cantidad SAP y la física de esta vista son el total del material.</t>
        </is>
      </c>
    </row>
    <row r="611">
      <c r="A611" s="5" t="inlineStr">
        <is>
          <t>1000527</t>
        </is>
      </c>
      <c r="B611" s="5" t="inlineStr">
        <is>
          <t>AMOXIDAL CLAVULANICO 1 G</t>
        </is>
      </c>
      <c r="C611" s="5" t="inlineStr">
        <is>
          <t>72</t>
        </is>
      </c>
      <c r="D611" s="5" t="inlineStr">
        <is>
          <t>033</t>
        </is>
      </c>
      <c r="E611" s="5" t="inlineStr">
        <is>
          <t>ZMED</t>
        </is>
      </c>
      <c r="F611" s="5" t="inlineStr">
        <is>
          <t>1060</t>
        </is>
      </c>
      <c r="G611" s="5" t="inlineStr">
        <is>
          <t>6021</t>
        </is>
      </c>
      <c r="H611" s="5" t="inlineStr">
        <is>
          <t>C/U</t>
        </is>
      </c>
      <c r="I611" s="6" t="n">
        <v>140</v>
      </c>
      <c r="J611" s="6" t="n">
        <v>0</v>
      </c>
      <c r="K611" s="5" t="inlineStr">
        <is>
          <t>ARS</t>
        </is>
      </c>
      <c r="L611" s="48" t="n">
        <v>0</v>
      </c>
      <c r="M611" s="48" t="n">
        <v>55850.59</v>
      </c>
      <c r="O611" s="11">
        <f>M611/SUM($M$2:$M$2023)</f>
        <v/>
      </c>
      <c r="P611" s="49">
        <f>IFERROR(M611/I611,0)</f>
        <v/>
      </c>
      <c r="Q611" s="50" t="n"/>
      <c r="R611" s="8">
        <f>I611-Q611</f>
        <v/>
      </c>
      <c r="S611" s="49">
        <f>$AK611*R611</f>
        <v/>
      </c>
      <c r="U611" s="39" t="inlineStr">
        <is>
          <t>Stock SAP</t>
        </is>
      </c>
      <c r="V611" s="39" t="inlineStr">
        <is>
          <t>Medicamentos</t>
        </is>
      </c>
      <c r="W611" s="39" t="inlineStr">
        <is>
          <t>Dentro del alcance</t>
        </is>
      </c>
      <c r="X611" s="38" t="inlineStr">
        <is>
          <t>Baja</t>
        </is>
      </c>
      <c r="Y611" s="39" t="inlineStr">
        <is>
          <t>Homologado – confianza Baja – pendiente de validación</t>
        </is>
      </c>
      <c r="Z611" s="38" t="inlineStr">
        <is>
          <t>Dar de baja en SAP</t>
        </is>
      </c>
      <c r="AA611" s="39" t="inlineStr">
        <is>
          <t>16</t>
        </is>
      </c>
      <c r="AB611" s="39" t="inlineStr">
        <is>
          <t>AMOXICILINA + AC. CLAVULANICO</t>
        </is>
      </c>
      <c r="AC611" s="39" t="inlineStr">
        <is>
          <t>Homologación por código Avain (master M11-001)</t>
        </is>
      </c>
      <c r="AD611" s="39" t="inlineStr">
        <is>
          <t>No</t>
        </is>
      </c>
      <c r="AE611" s="39" t="n"/>
      <c r="AF611" s="39" t="inlineStr">
        <is>
          <t>Sí</t>
        </is>
      </c>
      <c r="AG611" s="39" t="inlineStr">
        <is>
          <t>M11-001</t>
        </is>
      </c>
      <c r="AH611" s="51" t="n"/>
      <c r="AI611" s="51" t="n"/>
      <c r="AJ611" s="51" t="n"/>
      <c r="AK611" s="52" t="n">
        <v>398.9328047091412</v>
      </c>
      <c r="AL611" s="52" t="n"/>
      <c r="AM611" s="52" t="n"/>
      <c r="AN611" s="39" t="n"/>
      <c r="AO611" s="39" t="inlineStr">
        <is>
          <t>La cantidad física del material se imputó en la fila 550 (primera fila del material). Homologación: confianza base Alta + confianza SAP Media → Media. La nomenclatura del material imputado no respalda por sí sola la equivalencia (similitud 0.39); el vínculo proviene sólo de la homologación. Nivel degradado a Baja. Otros códigos SAP del master no están en el stock de este centro: 1000816. El material ocupa 16 filas en la hoja 1060 NQN (lote/almacén). La cantidad SAP y la física de esta vista son el total del material.</t>
        </is>
      </c>
    </row>
    <row r="612">
      <c r="A612" s="5" t="inlineStr">
        <is>
          <t>1000527</t>
        </is>
      </c>
      <c r="B612" s="5" t="inlineStr">
        <is>
          <t>AMOXIDAL CLAVULANICO 1 G</t>
        </is>
      </c>
      <c r="C612" s="5" t="inlineStr">
        <is>
          <t>WSFRWF</t>
        </is>
      </c>
      <c r="D612" s="5" t="inlineStr">
        <is>
          <t>033</t>
        </is>
      </c>
      <c r="E612" s="5" t="inlineStr">
        <is>
          <t>ZMED</t>
        </is>
      </c>
      <c r="F612" s="5" t="inlineStr">
        <is>
          <t>1060</t>
        </is>
      </c>
      <c r="G612" s="5" t="inlineStr">
        <is>
          <t>6021</t>
        </is>
      </c>
      <c r="H612" s="5" t="inlineStr">
        <is>
          <t>C/U</t>
        </is>
      </c>
      <c r="I612" s="6" t="n">
        <v>140</v>
      </c>
      <c r="J612" s="6" t="n">
        <v>0</v>
      </c>
      <c r="K612" s="5" t="inlineStr">
        <is>
          <t>ARS</t>
        </is>
      </c>
      <c r="L612" s="48" t="n">
        <v>0</v>
      </c>
      <c r="M612" s="48" t="n">
        <v>55850.59</v>
      </c>
      <c r="O612" s="11">
        <f>M612/SUM($M$2:$M$2023)</f>
        <v/>
      </c>
      <c r="P612" s="49">
        <f>IFERROR(M612/I612,0)</f>
        <v/>
      </c>
      <c r="Q612" s="50" t="n"/>
      <c r="R612" s="8">
        <f>I612-Q612</f>
        <v/>
      </c>
      <c r="S612" s="49">
        <f>$AK612*R612</f>
        <v/>
      </c>
      <c r="U612" s="39" t="inlineStr">
        <is>
          <t>Stock SAP</t>
        </is>
      </c>
      <c r="V612" s="39" t="inlineStr">
        <is>
          <t>Medicamentos</t>
        </is>
      </c>
      <c r="W612" s="39" t="inlineStr">
        <is>
          <t>Dentro del alcance</t>
        </is>
      </c>
      <c r="X612" s="38" t="inlineStr">
        <is>
          <t>Baja</t>
        </is>
      </c>
      <c r="Y612" s="39" t="inlineStr">
        <is>
          <t>Homologado – confianza Baja – pendiente de validación</t>
        </is>
      </c>
      <c r="Z612" s="38" t="inlineStr">
        <is>
          <t>Dar de baja en SAP</t>
        </is>
      </c>
      <c r="AA612" s="39" t="inlineStr">
        <is>
          <t>16</t>
        </is>
      </c>
      <c r="AB612" s="39" t="inlineStr">
        <is>
          <t>AMOXICILINA + AC. CLAVULANICO</t>
        </is>
      </c>
      <c r="AC612" s="39" t="inlineStr">
        <is>
          <t>Homologación por código Avain (master M11-001)</t>
        </is>
      </c>
      <c r="AD612" s="39" t="inlineStr">
        <is>
          <t>No</t>
        </is>
      </c>
      <c r="AE612" s="39" t="n"/>
      <c r="AF612" s="39" t="inlineStr">
        <is>
          <t>Sí</t>
        </is>
      </c>
      <c r="AG612" s="39" t="inlineStr">
        <is>
          <t>M11-001</t>
        </is>
      </c>
      <c r="AH612" s="51" t="n"/>
      <c r="AI612" s="51" t="n"/>
      <c r="AJ612" s="51" t="n"/>
      <c r="AK612" s="52" t="n">
        <v>398.9328047091412</v>
      </c>
      <c r="AL612" s="52" t="n"/>
      <c r="AM612" s="52" t="n"/>
      <c r="AN612" s="39" t="n"/>
      <c r="AO612" s="39" t="inlineStr">
        <is>
          <t>La cantidad física del material se imputó en la fila 550 (primera fila del material). Homologación: confianza base Alta + confianza SAP Media → Media. La nomenclatura del material imputado no respalda por sí sola la equivalencia (similitud 0.39); el vínculo proviene sólo de la homologación. Nivel degradado a Baja. Otros códigos SAP del master no están en el stock de este centro: 1000816. El material ocupa 16 filas en la hoja 1060 NQN (lote/almacén). La cantidad SAP y la física de esta vista son el total del material.</t>
        </is>
      </c>
    </row>
    <row r="613">
      <c r="A613" s="5" t="inlineStr">
        <is>
          <t>2000073</t>
        </is>
      </c>
      <c r="B613" s="5" t="inlineStr">
        <is>
          <t>TUBO ENDOTRAQ N° 4.5 C/BALON</t>
        </is>
      </c>
      <c r="C613" s="5" t="n"/>
      <c r="D613" s="5" t="inlineStr">
        <is>
          <t>033</t>
        </is>
      </c>
      <c r="E613" s="5" t="inlineStr">
        <is>
          <t>ZDES</t>
        </is>
      </c>
      <c r="F613" s="5" t="inlineStr">
        <is>
          <t>1060</t>
        </is>
      </c>
      <c r="G613" s="5" t="inlineStr">
        <is>
          <t>6022</t>
        </is>
      </c>
      <c r="H613" s="5" t="inlineStr">
        <is>
          <t>C/U</t>
        </is>
      </c>
      <c r="I613" s="6" t="n">
        <v>140</v>
      </c>
      <c r="J613" s="6" t="n">
        <v>0</v>
      </c>
      <c r="K613" s="5" t="inlineStr">
        <is>
          <t>ARS</t>
        </is>
      </c>
      <c r="L613" s="48" t="n">
        <v>0</v>
      </c>
      <c r="M613" s="48" t="n">
        <v>7140</v>
      </c>
      <c r="O613" s="11">
        <f>M613/SUM($M$2:$M$2023)</f>
        <v/>
      </c>
      <c r="P613" s="49">
        <f>IFERROR(M613/I613,0)</f>
        <v/>
      </c>
      <c r="Q613" s="50" t="n"/>
      <c r="R613" s="8">
        <f>I613-Q613</f>
        <v/>
      </c>
      <c r="S613" s="49">
        <f>$AK613*R613</f>
        <v/>
      </c>
      <c r="U613" s="39" t="inlineStr">
        <is>
          <t>Stock SAP</t>
        </is>
      </c>
      <c r="V613" s="39" t="inlineStr">
        <is>
          <t>Descartables</t>
        </is>
      </c>
      <c r="W613" s="39" t="inlineStr">
        <is>
          <t>Dentro del alcance</t>
        </is>
      </c>
      <c r="X613" s="39" t="n"/>
      <c r="Y613" s="39" t="inlineStr">
        <is>
          <t>Sin recuento físico en el inventario de Avain</t>
        </is>
      </c>
      <c r="Z613" s="40" t="inlineStr">
        <is>
          <t>Sin recuento físico</t>
        </is>
      </c>
      <c r="AA613" s="39" t="n"/>
      <c r="AB613" s="39" t="n"/>
      <c r="AC613" s="39" t="n"/>
      <c r="AD613" s="39" t="n"/>
      <c r="AE613" s="39" t="n"/>
      <c r="AF613" s="39" t="n"/>
      <c r="AG613" s="39" t="n"/>
      <c r="AH613" s="51" t="n">
        <v>140</v>
      </c>
      <c r="AI613" s="51">
        <f>Q613</f>
        <v/>
      </c>
      <c r="AJ613" s="51">
        <f>$AH613-$AI613</f>
        <v/>
      </c>
      <c r="AK613" s="52" t="n">
        <v>51</v>
      </c>
      <c r="AL613" s="52">
        <f>$AJ613*$AK613</f>
        <v/>
      </c>
      <c r="AM613" s="52">
        <f>$AI613*$AK613</f>
        <v/>
      </c>
      <c r="AN613" s="39" t="n"/>
      <c r="AO613" s="39" t="n"/>
    </row>
    <row r="614">
      <c r="A614" s="5" t="inlineStr">
        <is>
          <t>1000053</t>
        </is>
      </c>
      <c r="B614" s="5" t="inlineStr">
        <is>
          <t>ALCOHOL AL 96% X 1000ML</t>
        </is>
      </c>
      <c r="C614" s="5" t="inlineStr">
        <is>
          <t>250221/1</t>
        </is>
      </c>
      <c r="D614" s="5" t="inlineStr">
        <is>
          <t>033</t>
        </is>
      </c>
      <c r="E614" s="5" t="inlineStr">
        <is>
          <t>ZMED</t>
        </is>
      </c>
      <c r="F614" s="5" t="inlineStr">
        <is>
          <t>1060</t>
        </is>
      </c>
      <c r="G614" s="5" t="inlineStr">
        <is>
          <t>6021</t>
        </is>
      </c>
      <c r="H614" s="5" t="inlineStr">
        <is>
          <t>C/U</t>
        </is>
      </c>
      <c r="I614" s="6" t="n">
        <v>136</v>
      </c>
      <c r="J614" s="6" t="n">
        <v>0</v>
      </c>
      <c r="K614" s="5" t="inlineStr">
        <is>
          <t>ARS</t>
        </is>
      </c>
      <c r="L614" s="48" t="n">
        <v>0</v>
      </c>
      <c r="M614" s="48" t="n">
        <v>194031.25</v>
      </c>
      <c r="O614" s="11">
        <f>M614/SUM($M$2:$M$2023)</f>
        <v/>
      </c>
      <c r="P614" s="49">
        <f>IFERROR(M614/I614,0)</f>
        <v/>
      </c>
      <c r="Q614" s="50" t="n"/>
      <c r="R614" s="8">
        <f>I614-Q614</f>
        <v/>
      </c>
      <c r="S614" s="49">
        <f>$AK614*R614</f>
        <v/>
      </c>
      <c r="U614" s="39" t="inlineStr">
        <is>
          <t>Stock SAP</t>
        </is>
      </c>
      <c r="V614" s="39" t="inlineStr">
        <is>
          <t>Medicamentos</t>
        </is>
      </c>
      <c r="W614" s="39" t="inlineStr">
        <is>
          <t>Dentro del alcance</t>
        </is>
      </c>
      <c r="X614" s="38" t="inlineStr">
        <is>
          <t>Baja</t>
        </is>
      </c>
      <c r="Y614" s="39" t="inlineStr">
        <is>
          <t>Homologado – confianza Baja – pendiente de validación</t>
        </is>
      </c>
      <c r="Z614" s="38" t="inlineStr">
        <is>
          <t>Dar de baja en SAP</t>
        </is>
      </c>
      <c r="AA614" s="39" t="inlineStr">
        <is>
          <t>255</t>
        </is>
      </c>
      <c r="AB614" s="39" t="inlineStr">
        <is>
          <t>ALCOHOL ETILICO 96% X 1 LTS</t>
        </is>
      </c>
      <c r="AC614" s="39" t="inlineStr">
        <is>
          <t>Homologación por código Avain (master D-174)</t>
        </is>
      </c>
      <c r="AD614" s="39" t="inlineStr">
        <is>
          <t>No</t>
        </is>
      </c>
      <c r="AE614" s="39" t="n"/>
      <c r="AF614" s="39" t="inlineStr">
        <is>
          <t>Sí</t>
        </is>
      </c>
      <c r="AG614" s="39" t="inlineStr">
        <is>
          <t>D-174</t>
        </is>
      </c>
      <c r="AH614" s="51" t="n"/>
      <c r="AI614" s="51" t="n"/>
      <c r="AJ614" s="51" t="n"/>
      <c r="AK614" s="52" t="n">
        <v>1426.700385144429</v>
      </c>
      <c r="AL614" s="52" t="n"/>
      <c r="AM614" s="52" t="n"/>
      <c r="AN614" s="41" t="inlineStr">
        <is>
          <t>Valorización a validar: relación de cantidades 182 a 1 entre SAP y el recuento físico. Sugiere distinta unidad de medida (SAP por caja o envase y el recuento por unidad). La diferencia económica de esta fila no debe tomarse como definitiva.</t>
        </is>
      </c>
      <c r="AO614" s="39" t="inlineStr">
        <is>
          <t>La cantidad física del material se imputó en la fila 470 (primera fila del material). Homologación: confianza base Alta + confianza SAP Alta → Alta. La nomenclatura del material imputado no respalda por sí sola la equivalencia (similitud 0.59); el vínculo proviene sólo de la homologación. Nivel degradado a Baja. El material ocupa 10 filas en la hoja 1060 NQN (lote/almacén). La cantidad SAP y la física de esta vista son el total del material.</t>
        </is>
      </c>
    </row>
    <row r="615">
      <c r="A615" s="5" t="inlineStr">
        <is>
          <t>3000435</t>
        </is>
      </c>
      <c r="B615" s="5" t="inlineStr">
        <is>
          <t>Chaqueta Blanca ML yacimiento T XL</t>
        </is>
      </c>
      <c r="C615" s="5" t="n"/>
      <c r="D615" s="5" t="inlineStr">
        <is>
          <t>INDU</t>
        </is>
      </c>
      <c r="E615" s="5" t="inlineStr">
        <is>
          <t>ZUNI</t>
        </is>
      </c>
      <c r="F615" s="5" t="inlineStr">
        <is>
          <t>1060</t>
        </is>
      </c>
      <c r="G615" s="5" t="inlineStr">
        <is>
          <t>6031</t>
        </is>
      </c>
      <c r="H615" s="5" t="inlineStr">
        <is>
          <t>C/U</t>
        </is>
      </c>
      <c r="I615" s="6" t="n">
        <v>134</v>
      </c>
      <c r="J615" s="6" t="n">
        <v>0</v>
      </c>
      <c r="K615" s="5" t="inlineStr">
        <is>
          <t>ARS</t>
        </is>
      </c>
      <c r="L615" s="48" t="n">
        <v>0</v>
      </c>
      <c r="M615" s="48" t="n">
        <v>2437795</v>
      </c>
      <c r="O615" s="11">
        <f>M615/SUM($M$2:$M$2023)</f>
        <v/>
      </c>
      <c r="P615" s="49">
        <f>IFERROR(M615/I615,0)</f>
        <v/>
      </c>
      <c r="Q615" s="50" t="n"/>
      <c r="R615" s="8">
        <f>I615-Q615</f>
        <v/>
      </c>
      <c r="S615" s="49">
        <f>$AK615*R615</f>
        <v/>
      </c>
      <c r="U615" s="39" t="inlineStr">
        <is>
          <t>Stock SAP</t>
        </is>
      </c>
      <c r="V615" s="39" t="inlineStr">
        <is>
          <t>Uniformes</t>
        </is>
      </c>
      <c r="W615" s="39" t="inlineStr">
        <is>
          <t>Fuera del alcance</t>
        </is>
      </c>
      <c r="X615" s="39" t="n"/>
      <c r="Y615" s="39" t="inlineStr">
        <is>
          <t>No aplica: uniformes, clasificación que el inventario físico de Farmacia no releva</t>
        </is>
      </c>
      <c r="Z615" s="40" t="inlineStr">
        <is>
          <t>Fuera del alcance del inventario físico</t>
        </is>
      </c>
      <c r="AA615" s="39" t="n"/>
      <c r="AB615" s="39" t="n"/>
      <c r="AC615" s="39" t="n"/>
      <c r="AD615" s="39" t="n"/>
      <c r="AE615" s="39" t="n"/>
      <c r="AF615" s="39" t="n"/>
      <c r="AG615" s="39" t="n"/>
      <c r="AH615" s="51" t="n">
        <v>152</v>
      </c>
      <c r="AI615" s="51">
        <f>Q615</f>
        <v/>
      </c>
      <c r="AJ615" s="51">
        <f>$AH615-$AI615</f>
        <v/>
      </c>
      <c r="AK615" s="52" t="n">
        <v>18192.5</v>
      </c>
      <c r="AL615" s="52">
        <f>$AJ615*$AK615</f>
        <v/>
      </c>
      <c r="AM615" s="52">
        <f>$AI615*$AK615</f>
        <v/>
      </c>
      <c r="AN615" s="39" t="n"/>
      <c r="AO615" s="39" t="inlineStr">
        <is>
          <t>El material ocupa 2 filas en la hoja 1060 NQN (lote/almacén). La cantidad SAP y la física de esta vista son el total del material.</t>
        </is>
      </c>
    </row>
    <row r="616">
      <c r="A616" s="5" t="inlineStr">
        <is>
          <t>1000007</t>
        </is>
      </c>
      <c r="B616" s="5" t="inlineStr">
        <is>
          <t>ATROPINA 1MG AMPOLLA DE 1ML</t>
        </is>
      </c>
      <c r="C616" s="5" t="inlineStr">
        <is>
          <t>8360</t>
        </is>
      </c>
      <c r="D616" s="5" t="inlineStr">
        <is>
          <t>033</t>
        </is>
      </c>
      <c r="E616" s="5" t="inlineStr">
        <is>
          <t>ZMED</t>
        </is>
      </c>
      <c r="F616" s="5" t="inlineStr">
        <is>
          <t>1060</t>
        </is>
      </c>
      <c r="G616" s="5" t="inlineStr">
        <is>
          <t>6021</t>
        </is>
      </c>
      <c r="H616" s="5" t="inlineStr">
        <is>
          <t>C/U</t>
        </is>
      </c>
      <c r="I616" s="6" t="n">
        <v>131</v>
      </c>
      <c r="J616" s="6" t="n">
        <v>0</v>
      </c>
      <c r="K616" s="5" t="inlineStr">
        <is>
          <t>ARS</t>
        </is>
      </c>
      <c r="L616" s="48" t="n">
        <v>0</v>
      </c>
      <c r="M616" s="48" t="n">
        <v>25735.53</v>
      </c>
      <c r="O616" s="11">
        <f>M616/SUM($M$2:$M$2023)</f>
        <v/>
      </c>
      <c r="P616" s="49">
        <f>IFERROR(M616/I616,0)</f>
        <v/>
      </c>
      <c r="Q616" s="50" t="n"/>
      <c r="R616" s="8">
        <f>I616-Q616</f>
        <v/>
      </c>
      <c r="S616" s="49">
        <f>$AK616*R616</f>
        <v/>
      </c>
      <c r="U616" s="39" t="inlineStr">
        <is>
          <t>Stock SAP</t>
        </is>
      </c>
      <c r="V616" s="39" t="inlineStr">
        <is>
          <t>Medicamentos</t>
        </is>
      </c>
      <c r="W616" s="39" t="inlineStr">
        <is>
          <t>Dentro del alcance</t>
        </is>
      </c>
      <c r="X616" s="42" t="inlineStr">
        <is>
          <t>Media</t>
        </is>
      </c>
      <c r="Y616" s="39" t="inlineStr">
        <is>
          <t>Homologado – confianza Media – pendiente de validación</t>
        </is>
      </c>
      <c r="Z616" s="38" t="inlineStr">
        <is>
          <t>Dar de baja en SAP</t>
        </is>
      </c>
      <c r="AA616" s="39" t="inlineStr">
        <is>
          <t>26</t>
        </is>
      </c>
      <c r="AB616" s="39" t="inlineStr">
        <is>
          <t>ATROPINA AMP</t>
        </is>
      </c>
      <c r="AC616" s="39" t="inlineStr">
        <is>
          <t>Homologación por código Avain (master M03-002)</t>
        </is>
      </c>
      <c r="AD616" s="39" t="inlineStr">
        <is>
          <t>No</t>
        </is>
      </c>
      <c r="AE616" s="39" t="n"/>
      <c r="AF616" s="39" t="inlineStr">
        <is>
          <t>Sí</t>
        </is>
      </c>
      <c r="AG616" s="39" t="inlineStr">
        <is>
          <t>M03-002</t>
        </is>
      </c>
      <c r="AH616" s="51" t="n"/>
      <c r="AI616" s="51" t="n"/>
      <c r="AJ616" s="51" t="n"/>
      <c r="AK616" s="52" t="n">
        <v>196.4544375930257</v>
      </c>
      <c r="AL616" s="52" t="n"/>
      <c r="AM616" s="52" t="n"/>
      <c r="AN616" s="39" t="n"/>
      <c r="AO616"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617">
      <c r="A617" s="5" t="inlineStr">
        <is>
          <t>1000016</t>
        </is>
      </c>
      <c r="B617" s="5" t="inlineStr">
        <is>
          <t>AGUA BIDESTILADA AMPOLLA POR 5ML</t>
        </is>
      </c>
      <c r="C617" s="5" t="inlineStr">
        <is>
          <t>18206</t>
        </is>
      </c>
      <c r="D617" s="5" t="inlineStr">
        <is>
          <t>033</t>
        </is>
      </c>
      <c r="E617" s="5" t="inlineStr">
        <is>
          <t>ZMED</t>
        </is>
      </c>
      <c r="F617" s="5" t="inlineStr">
        <is>
          <t>1060</t>
        </is>
      </c>
      <c r="G617" s="5" t="inlineStr">
        <is>
          <t>6021</t>
        </is>
      </c>
      <c r="H617" s="5" t="inlineStr">
        <is>
          <t>C/U</t>
        </is>
      </c>
      <c r="I617" s="6" t="n">
        <v>130</v>
      </c>
      <c r="J617" s="6" t="n">
        <v>0</v>
      </c>
      <c r="K617" s="5" t="inlineStr">
        <is>
          <t>ARS</t>
        </is>
      </c>
      <c r="L617" s="48" t="n">
        <v>0</v>
      </c>
      <c r="M617" s="48" t="n">
        <v>8618.43</v>
      </c>
      <c r="O617" s="11">
        <f>M617/SUM($M$2:$M$2023)</f>
        <v/>
      </c>
      <c r="P617" s="49">
        <f>IFERROR(M617/I617,0)</f>
        <v/>
      </c>
      <c r="Q617" s="50" t="n"/>
      <c r="R617" s="8">
        <f>I617-Q617</f>
        <v/>
      </c>
      <c r="S617" s="49">
        <f>$AK617*R617</f>
        <v/>
      </c>
      <c r="U617" s="39" t="inlineStr">
        <is>
          <t>Stock SAP</t>
        </is>
      </c>
      <c r="V617" s="39" t="inlineStr">
        <is>
          <t>Medicamentos</t>
        </is>
      </c>
      <c r="W617" s="39" t="inlineStr">
        <is>
          <t>Dentro del alcance</t>
        </is>
      </c>
      <c r="X617" s="42" t="inlineStr">
        <is>
          <t>Media</t>
        </is>
      </c>
      <c r="Y617" s="39" t="inlineStr">
        <is>
          <t>Homologado – confianza Media – pendiente de validación</t>
        </is>
      </c>
      <c r="Z617" s="38" t="inlineStr">
        <is>
          <t>Dar de baja en SAP</t>
        </is>
      </c>
      <c r="AA617" s="39" t="inlineStr">
        <is>
          <t>5</t>
        </is>
      </c>
      <c r="AB617" s="39" t="inlineStr">
        <is>
          <t>AGUA DESTILADA AMP</t>
        </is>
      </c>
      <c r="AC617" s="39" t="inlineStr">
        <is>
          <t>Homologación por código Avain (master M13-006)</t>
        </is>
      </c>
      <c r="AD617" s="39" t="inlineStr">
        <is>
          <t>No</t>
        </is>
      </c>
      <c r="AE617" s="39" t="n"/>
      <c r="AF617" s="39" t="inlineStr">
        <is>
          <t>Sí</t>
        </is>
      </c>
      <c r="AG617" s="39" t="inlineStr">
        <is>
          <t>M13-006</t>
        </is>
      </c>
      <c r="AH617" s="51" t="n"/>
      <c r="AI617" s="51" t="n"/>
      <c r="AJ617" s="51" t="n"/>
      <c r="AK617" s="52" t="n">
        <v>66.29564156206415</v>
      </c>
      <c r="AL617" s="52" t="n"/>
      <c r="AM617" s="52" t="n"/>
      <c r="AN617" s="39" t="n"/>
      <c r="AO617" s="39" t="inlineStr">
        <is>
          <t>La cantidad física del material se imputó en la fila 279 (primera fila del material). Homologación: confianza base Media + confianza SAP Media → Media. El material ocupa 9 filas en la hoja 1060 NQN (lote/almacén). La cantidad SAP y la física de esta vista son el total del material.</t>
        </is>
      </c>
    </row>
    <row r="618">
      <c r="A618" s="5" t="inlineStr">
        <is>
          <t>1000122</t>
        </is>
      </c>
      <c r="B618" s="5" t="inlineStr">
        <is>
          <t>METOCLOPRAMIDA DE 10MG SL</t>
        </is>
      </c>
      <c r="C618" s="5" t="inlineStr">
        <is>
          <t>055488</t>
        </is>
      </c>
      <c r="D618" s="5" t="inlineStr">
        <is>
          <t>033</t>
        </is>
      </c>
      <c r="E618" s="5" t="inlineStr">
        <is>
          <t>ZMED</t>
        </is>
      </c>
      <c r="F618" s="5" t="inlineStr">
        <is>
          <t>1060</t>
        </is>
      </c>
      <c r="G618" s="5" t="inlineStr">
        <is>
          <t>6021</t>
        </is>
      </c>
      <c r="H618" s="5" t="inlineStr">
        <is>
          <t>C/U</t>
        </is>
      </c>
      <c r="I618" s="6" t="n">
        <v>130</v>
      </c>
      <c r="J618" s="6" t="n">
        <v>0</v>
      </c>
      <c r="K618" s="5" t="inlineStr">
        <is>
          <t>ARS</t>
        </is>
      </c>
      <c r="L618" s="48" t="n">
        <v>0</v>
      </c>
      <c r="M618" s="48" t="n">
        <v>46324.9</v>
      </c>
      <c r="O618" s="11">
        <f>M618/SUM($M$2:$M$2023)</f>
        <v/>
      </c>
      <c r="P618" s="49">
        <f>IFERROR(M618/I618,0)</f>
        <v/>
      </c>
      <c r="Q618" s="50" t="n"/>
      <c r="R618" s="8">
        <f>I618-Q618</f>
        <v/>
      </c>
      <c r="S618" s="49">
        <f>$AK618*R618</f>
        <v/>
      </c>
      <c r="U618" s="39" t="inlineStr">
        <is>
          <t>Stock SAP</t>
        </is>
      </c>
      <c r="V618" s="39" t="inlineStr">
        <is>
          <t>Medicamentos</t>
        </is>
      </c>
      <c r="W618" s="39" t="inlineStr">
        <is>
          <t>Dentro del alcance</t>
        </is>
      </c>
      <c r="X618" s="39" t="n"/>
      <c r="Y618" s="39" t="inlineStr">
        <is>
          <t>Sin recuento físico en el inventario de Avain</t>
        </is>
      </c>
      <c r="Z618" s="40" t="inlineStr">
        <is>
          <t>Sin recuento físico</t>
        </is>
      </c>
      <c r="AA618" s="39" t="n"/>
      <c r="AB618" s="39" t="n"/>
      <c r="AC618" s="39" t="n"/>
      <c r="AD618" s="39" t="n"/>
      <c r="AE618" s="39" t="n"/>
      <c r="AF618" s="39" t="n"/>
      <c r="AG618" s="39" t="n"/>
      <c r="AH618" s="51" t="n">
        <v>175</v>
      </c>
      <c r="AI618" s="51">
        <f>Q618</f>
        <v/>
      </c>
      <c r="AJ618" s="51">
        <f>$AH618-$AI618</f>
        <v/>
      </c>
      <c r="AK618" s="52" t="n">
        <v>356.3453714285715</v>
      </c>
      <c r="AL618" s="52">
        <f>$AJ618*$AK618</f>
        <v/>
      </c>
      <c r="AM618" s="52">
        <f>$AI618*$AK618</f>
        <v/>
      </c>
      <c r="AN618" s="39" t="n"/>
      <c r="AO618" s="39" t="inlineStr">
        <is>
          <t>El material ocupa 4 filas en la hoja 1060 NQN (lote/almacén). La cantidad SAP y la física de esta vista son el total del material.</t>
        </is>
      </c>
    </row>
    <row r="619">
      <c r="A619" s="5" t="inlineStr">
        <is>
          <t>1000304</t>
        </is>
      </c>
      <c r="B619" s="5" t="inlineStr">
        <is>
          <t>ADENOSINA 2 ML AMP 3 MG/1 ML</t>
        </is>
      </c>
      <c r="C619" s="5" t="inlineStr">
        <is>
          <t>198A01</t>
        </is>
      </c>
      <c r="D619" s="5" t="inlineStr">
        <is>
          <t>033</t>
        </is>
      </c>
      <c r="E619" s="5" t="inlineStr">
        <is>
          <t>ZMED</t>
        </is>
      </c>
      <c r="F619" s="5" t="inlineStr">
        <is>
          <t>1060</t>
        </is>
      </c>
      <c r="G619" s="5" t="inlineStr">
        <is>
          <t>6021</t>
        </is>
      </c>
      <c r="H619" s="5" t="inlineStr">
        <is>
          <t>C/U</t>
        </is>
      </c>
      <c r="I619" s="6" t="n">
        <v>130</v>
      </c>
      <c r="J619" s="6" t="n">
        <v>0</v>
      </c>
      <c r="K619" s="5" t="inlineStr">
        <is>
          <t>ARS</t>
        </is>
      </c>
      <c r="L619" s="48" t="n">
        <v>0</v>
      </c>
      <c r="M619" s="48" t="n">
        <v>194680.86</v>
      </c>
      <c r="O619" s="11">
        <f>M619/SUM($M$2:$M$2023)</f>
        <v/>
      </c>
      <c r="P619" s="49">
        <f>IFERROR(M619/I619,0)</f>
        <v/>
      </c>
      <c r="Q619" s="50" t="n"/>
      <c r="R619" s="8">
        <f>I619-Q619</f>
        <v/>
      </c>
      <c r="S619" s="49">
        <f>$AK619*R619</f>
        <v/>
      </c>
      <c r="U619" s="39" t="inlineStr">
        <is>
          <t>Stock SAP</t>
        </is>
      </c>
      <c r="V619" s="39" t="inlineStr">
        <is>
          <t>Medicamentos</t>
        </is>
      </c>
      <c r="W619" s="39" t="inlineStr">
        <is>
          <t>Dentro del alcance</t>
        </is>
      </c>
      <c r="X619" s="42" t="inlineStr">
        <is>
          <t>Media</t>
        </is>
      </c>
      <c r="Y619" s="39" t="inlineStr">
        <is>
          <t>Homologado – confianza Media – pendiente de validación</t>
        </is>
      </c>
      <c r="Z619" s="38" t="inlineStr">
        <is>
          <t>Dar de baja en SAP</t>
        </is>
      </c>
      <c r="AA619" s="39" t="inlineStr">
        <is>
          <t>311</t>
        </is>
      </c>
      <c r="AB619" s="39" t="inlineStr">
        <is>
          <t>ADENOSINA AMP</t>
        </is>
      </c>
      <c r="AC619" s="39" t="inlineStr">
        <is>
          <t>Homologación por código Avain (master M03-004)</t>
        </is>
      </c>
      <c r="AD619" s="39" t="inlineStr">
        <is>
          <t>No</t>
        </is>
      </c>
      <c r="AE619" s="39" t="n"/>
      <c r="AF619" s="39" t="inlineStr">
        <is>
          <t>Sí</t>
        </is>
      </c>
      <c r="AG619" s="39" t="inlineStr">
        <is>
          <t>M03-004</t>
        </is>
      </c>
      <c r="AH619" s="51" t="n"/>
      <c r="AI619" s="51" t="n"/>
      <c r="AJ619" s="51" t="n"/>
      <c r="AK619" s="52" t="n">
        <v>1497.545044802867</v>
      </c>
      <c r="AL619" s="52" t="n"/>
      <c r="AM619" s="52" t="n"/>
      <c r="AN619" s="39" t="n"/>
      <c r="AO619" s="39" t="inlineStr">
        <is>
          <t>La cantidad física del material se imputó en la fila 532 (primera fila del material). Homologación: confianza base Media + confianza SAP Alta → Media. El material ocupa 15 filas en la hoja 1060 NQN (lote/almacén). La cantidad SAP y la física de esta vista son el total del material.</t>
        </is>
      </c>
    </row>
    <row r="620">
      <c r="A620" s="5" t="inlineStr">
        <is>
          <t>2000068</t>
        </is>
      </c>
      <c r="B620" s="5" t="inlineStr">
        <is>
          <t>TUBO ENDOTRAQ. Nº 2.5 C/BALON</t>
        </is>
      </c>
      <c r="C620" s="5" t="n"/>
      <c r="D620" s="5" t="inlineStr">
        <is>
          <t>033</t>
        </is>
      </c>
      <c r="E620" s="5" t="inlineStr">
        <is>
          <t>ZDES</t>
        </is>
      </c>
      <c r="F620" s="5" t="inlineStr">
        <is>
          <t>1060</t>
        </is>
      </c>
      <c r="G620" s="5" t="inlineStr">
        <is>
          <t>6022</t>
        </is>
      </c>
      <c r="H620" s="5" t="inlineStr">
        <is>
          <t>C/U</t>
        </is>
      </c>
      <c r="I620" s="6" t="n">
        <v>130</v>
      </c>
      <c r="J620" s="6" t="n">
        <v>0</v>
      </c>
      <c r="K620" s="5" t="inlineStr">
        <is>
          <t>ARS</t>
        </is>
      </c>
      <c r="L620" s="48" t="n">
        <v>0</v>
      </c>
      <c r="M620" s="48" t="n">
        <v>7410</v>
      </c>
      <c r="O620" s="11">
        <f>M620/SUM($M$2:$M$2023)</f>
        <v/>
      </c>
      <c r="P620" s="49">
        <f>IFERROR(M620/I620,0)</f>
        <v/>
      </c>
      <c r="Q620" s="50" t="n"/>
      <c r="R620" s="8">
        <f>I620-Q620</f>
        <v/>
      </c>
      <c r="S620" s="49">
        <f>$AK620*R620</f>
        <v/>
      </c>
      <c r="U620" s="39" t="inlineStr">
        <is>
          <t>Stock SAP</t>
        </is>
      </c>
      <c r="V620" s="39" t="inlineStr">
        <is>
          <t>Descartables</t>
        </is>
      </c>
      <c r="W620" s="39" t="inlineStr">
        <is>
          <t>Dentro del alcance</t>
        </is>
      </c>
      <c r="X620" s="39" t="n"/>
      <c r="Y620" s="39" t="inlineStr">
        <is>
          <t>Sin recuento físico en el inventario de Avain</t>
        </is>
      </c>
      <c r="Z620" s="40" t="inlineStr">
        <is>
          <t>Sin recuento físico</t>
        </is>
      </c>
      <c r="AA620" s="39" t="n"/>
      <c r="AB620" s="39" t="n"/>
      <c r="AC620" s="39" t="n"/>
      <c r="AD620" s="39" t="n"/>
      <c r="AE620" s="39" t="n"/>
      <c r="AF620" s="39" t="n"/>
      <c r="AG620" s="39" t="n"/>
      <c r="AH620" s="51" t="n">
        <v>130</v>
      </c>
      <c r="AI620" s="51">
        <f>Q620</f>
        <v/>
      </c>
      <c r="AJ620" s="51">
        <f>$AH620-$AI620</f>
        <v/>
      </c>
      <c r="AK620" s="52" t="n">
        <v>57</v>
      </c>
      <c r="AL620" s="52">
        <f>$AJ620*$AK620</f>
        <v/>
      </c>
      <c r="AM620" s="52">
        <f>$AI620*$AK620</f>
        <v/>
      </c>
      <c r="AN620" s="39" t="n"/>
      <c r="AO620" s="39" t="n"/>
    </row>
    <row r="621">
      <c r="A621" s="5" t="inlineStr">
        <is>
          <t>2000075</t>
        </is>
      </c>
      <c r="B621" s="5" t="inlineStr">
        <is>
          <t>TUBO ENDOTRAQ N° 5.5 C/BALON</t>
        </is>
      </c>
      <c r="C621" s="5" t="n"/>
      <c r="D621" s="5" t="inlineStr">
        <is>
          <t>033</t>
        </is>
      </c>
      <c r="E621" s="5" t="inlineStr">
        <is>
          <t>ZDES</t>
        </is>
      </c>
      <c r="F621" s="5" t="inlineStr">
        <is>
          <t>1060</t>
        </is>
      </c>
      <c r="G621" s="5" t="inlineStr">
        <is>
          <t>6022</t>
        </is>
      </c>
      <c r="H621" s="5" t="inlineStr">
        <is>
          <t>C/U</t>
        </is>
      </c>
      <c r="I621" s="6" t="n">
        <v>130</v>
      </c>
      <c r="J621" s="6" t="n">
        <v>0</v>
      </c>
      <c r="K621" s="5" t="inlineStr">
        <is>
          <t>ARS</t>
        </is>
      </c>
      <c r="L621" s="48" t="n">
        <v>0</v>
      </c>
      <c r="M621" s="48" t="n">
        <v>19639.29</v>
      </c>
      <c r="O621" s="11">
        <f>M621/SUM($M$2:$M$2023)</f>
        <v/>
      </c>
      <c r="P621" s="49">
        <f>IFERROR(M621/I621,0)</f>
        <v/>
      </c>
      <c r="Q621" s="50" t="n"/>
      <c r="R621" s="8">
        <f>I621-Q621</f>
        <v/>
      </c>
      <c r="S621" s="49">
        <f>$AK621*R621</f>
        <v/>
      </c>
      <c r="U621" s="39" t="inlineStr">
        <is>
          <t>Stock SAP</t>
        </is>
      </c>
      <c r="V621" s="39" t="inlineStr">
        <is>
          <t>Descartables</t>
        </is>
      </c>
      <c r="W621" s="39" t="inlineStr">
        <is>
          <t>Dentro del alcance</t>
        </is>
      </c>
      <c r="X621" s="39" t="n"/>
      <c r="Y621" s="39" t="inlineStr">
        <is>
          <t>Sin recuento físico en el inventario de Avain</t>
        </is>
      </c>
      <c r="Z621" s="40" t="inlineStr">
        <is>
          <t>Sin recuento físico</t>
        </is>
      </c>
      <c r="AA621" s="39" t="n"/>
      <c r="AB621" s="39" t="n"/>
      <c r="AC621" s="39" t="n"/>
      <c r="AD621" s="39" t="n"/>
      <c r="AE621" s="39" t="n"/>
      <c r="AF621" s="39" t="n"/>
      <c r="AG621" s="39" t="n"/>
      <c r="AH621" s="51" t="n">
        <v>140</v>
      </c>
      <c r="AI621" s="51">
        <f>Q621</f>
        <v/>
      </c>
      <c r="AJ621" s="51">
        <f>$AH621-$AI621</f>
        <v/>
      </c>
      <c r="AK621" s="52" t="n">
        <v>151.0714285714286</v>
      </c>
      <c r="AL621" s="52">
        <f>$AJ621*$AK621</f>
        <v/>
      </c>
      <c r="AM621" s="52">
        <f>$AI621*$AK621</f>
        <v/>
      </c>
      <c r="AN621" s="39" t="n"/>
      <c r="AO621" s="39" t="inlineStr">
        <is>
          <t>El material ocupa 2 filas en la hoja 1060 NQN (lote/almacén). La cantidad SAP y la física de esta vista son el total del material.</t>
        </is>
      </c>
    </row>
    <row r="622">
      <c r="A622" s="5" t="inlineStr">
        <is>
          <t>1000133</t>
        </is>
      </c>
      <c r="B622" s="5" t="inlineStr">
        <is>
          <t>OMEPRAZOL DE 20MG COMPRIMIDOS</t>
        </is>
      </c>
      <c r="C622" s="5" t="inlineStr">
        <is>
          <t>026</t>
        </is>
      </c>
      <c r="D622" s="5" t="inlineStr">
        <is>
          <t>033</t>
        </is>
      </c>
      <c r="E622" s="5" t="inlineStr">
        <is>
          <t>ZMED</t>
        </is>
      </c>
      <c r="F622" s="5" t="inlineStr">
        <is>
          <t>1060</t>
        </is>
      </c>
      <c r="G622" s="5" t="inlineStr">
        <is>
          <t>6021</t>
        </is>
      </c>
      <c r="H622" s="5" t="inlineStr">
        <is>
          <t>C/U</t>
        </is>
      </c>
      <c r="I622" s="6" t="n">
        <v>126</v>
      </c>
      <c r="J622" s="6" t="n">
        <v>0</v>
      </c>
      <c r="K622" s="5" t="inlineStr">
        <is>
          <t>ARS</t>
        </is>
      </c>
      <c r="L622" s="48" t="n">
        <v>0</v>
      </c>
      <c r="M622" s="48" t="n">
        <v>3083.3</v>
      </c>
      <c r="O622" s="11">
        <f>M622/SUM($M$2:$M$2023)</f>
        <v/>
      </c>
      <c r="P622" s="49">
        <f>IFERROR(M622/I622,0)</f>
        <v/>
      </c>
      <c r="Q622" s="50" t="n"/>
      <c r="R622" s="8">
        <f>I622-Q622</f>
        <v/>
      </c>
      <c r="S622" s="49">
        <f>$AK622*R622</f>
        <v/>
      </c>
      <c r="U622" s="39" t="inlineStr">
        <is>
          <t>Stock SAP</t>
        </is>
      </c>
      <c r="V622" s="39" t="inlineStr">
        <is>
          <t>Medicamentos</t>
        </is>
      </c>
      <c r="W622" s="39" t="inlineStr">
        <is>
          <t>Dentro del alcance</t>
        </is>
      </c>
      <c r="X622" s="37" t="inlineStr">
        <is>
          <t>Alta</t>
        </is>
      </c>
      <c r="Y622" s="39" t="inlineStr">
        <is>
          <t>Homologado – confianza Alta</t>
        </is>
      </c>
      <c r="Z622" s="38" t="inlineStr">
        <is>
          <t>Dar de baja en SAP</t>
        </is>
      </c>
      <c r="AA622" s="39" t="inlineStr">
        <is>
          <t>170</t>
        </is>
      </c>
      <c r="AB622" s="39" t="inlineStr">
        <is>
          <t>OMEPRAZOL 20 MG COMP</t>
        </is>
      </c>
      <c r="AC622" s="39" t="inlineStr">
        <is>
          <t>Cruce por nomenclatura SAP</t>
        </is>
      </c>
      <c r="AD622" s="39" t="inlineStr">
        <is>
          <t>No</t>
        </is>
      </c>
      <c r="AE622" s="39" t="n"/>
      <c r="AF622" s="39" t="inlineStr">
        <is>
          <t>Sí</t>
        </is>
      </c>
      <c r="AG622" s="39" t="inlineStr">
        <is>
          <t>M08-006</t>
        </is>
      </c>
      <c r="AH622" s="51" t="n"/>
      <c r="AI622" s="51" t="n"/>
      <c r="AJ622" s="51" t="n"/>
      <c r="AK622" s="52" t="n">
        <v>24.47065300896287</v>
      </c>
      <c r="AL622" s="52" t="n"/>
      <c r="AM622" s="52" t="n"/>
      <c r="AN622" s="39" t="n"/>
      <c r="AO622" s="39" t="inlineStr">
        <is>
          <t>La cantidad física del material se imputó en la fila 167 (primera fila del material). Homologado al master M08-006, pero sus códigos SAP (1000524) no figuran en el stock SAP de este centro. Cruce por nomenclatura: dosis coincide; similitud 1.00. El material ocupa 8 filas en la hoja 1060 NQN (lote/almacén). La cantidad SAP y la física de esta vista son el total del material.</t>
        </is>
      </c>
    </row>
    <row r="623">
      <c r="A623" s="5" t="inlineStr">
        <is>
          <t>2000397</t>
        </is>
      </c>
      <c r="B623" s="5" t="inlineStr">
        <is>
          <t>MASCARA LARINGEA Nº 4</t>
        </is>
      </c>
      <c r="C623" s="5" t="n"/>
      <c r="D623" s="5" t="inlineStr">
        <is>
          <t>033</t>
        </is>
      </c>
      <c r="E623" s="5" t="inlineStr">
        <is>
          <t>ZDES</t>
        </is>
      </c>
      <c r="F623" s="5" t="inlineStr">
        <is>
          <t>1060</t>
        </is>
      </c>
      <c r="G623" s="5" t="inlineStr">
        <is>
          <t>6021</t>
        </is>
      </c>
      <c r="H623" s="5" t="inlineStr">
        <is>
          <t>C/U</t>
        </is>
      </c>
      <c r="I623" s="6" t="n">
        <v>125</v>
      </c>
      <c r="J623" s="6" t="n">
        <v>0</v>
      </c>
      <c r="K623" s="5" t="inlineStr">
        <is>
          <t>ARS</t>
        </is>
      </c>
      <c r="L623" s="48" t="n">
        <v>0</v>
      </c>
      <c r="M623" s="48" t="n">
        <v>979150.45</v>
      </c>
      <c r="O623" s="11">
        <f>M623/SUM($M$2:$M$2023)</f>
        <v/>
      </c>
      <c r="P623" s="49">
        <f>IFERROR(M623/I623,0)</f>
        <v/>
      </c>
      <c r="Q623" s="50" t="n">
        <v>0</v>
      </c>
      <c r="R623" s="8">
        <f>I623-Q623</f>
        <v/>
      </c>
      <c r="S623" s="49">
        <f>$AK623*R623</f>
        <v/>
      </c>
      <c r="U623" s="39" t="inlineStr">
        <is>
          <t>Stock SAP</t>
        </is>
      </c>
      <c r="V623" s="39" t="inlineStr">
        <is>
          <t>Descartables</t>
        </is>
      </c>
      <c r="W623" s="39" t="inlineStr">
        <is>
          <t>Dentro del alcance</t>
        </is>
      </c>
      <c r="X623" s="38" t="inlineStr">
        <is>
          <t>Baja</t>
        </is>
      </c>
      <c r="Y623" s="39" t="inlineStr">
        <is>
          <t>Homologado – confianza Baja – pendiente de validación</t>
        </is>
      </c>
      <c r="Z623" s="38" t="inlineStr">
        <is>
          <t>Dar de baja en SAP</t>
        </is>
      </c>
      <c r="AA623" s="39" t="inlineStr">
        <is>
          <t>284; 283</t>
        </is>
      </c>
      <c r="AB623" s="39" t="inlineStr">
        <is>
          <t>Mascara laringea N° 5; Mascara laringea n°4</t>
        </is>
      </c>
      <c r="AC623" s="39" t="inlineStr">
        <is>
          <t>Cruce por nomenclatura SAP; Homologación por código Avain (master D-168)</t>
        </is>
      </c>
      <c r="AD623" s="39" t="inlineStr">
        <is>
          <t>Sí</t>
        </is>
      </c>
      <c r="AE623" s="39" t="inlineStr">
        <is>
          <t>2000397, 2000398</t>
        </is>
      </c>
      <c r="AF623" s="39" t="inlineStr">
        <is>
          <t>Sí</t>
        </is>
      </c>
      <c r="AG623" s="39" t="inlineStr">
        <is>
          <t>D-168</t>
        </is>
      </c>
      <c r="AH623" s="51" t="n">
        <v>167</v>
      </c>
      <c r="AI623" s="51">
        <f>Q623</f>
        <v/>
      </c>
      <c r="AJ623" s="51">
        <f>$AH623-$AI623</f>
        <v/>
      </c>
      <c r="AK623" s="52" t="n">
        <v>7833.203592814371</v>
      </c>
      <c r="AL623" s="52">
        <f>$AJ623*$AK623</f>
        <v/>
      </c>
      <c r="AM623" s="52">
        <f>$AI623*$AK623</f>
        <v/>
      </c>
      <c r="AN623" s="39" t="n"/>
      <c r="AO623" s="39" t="inlineStr">
        <is>
          <t>Varias denominaciones del inventario físico corresponden a este material SAP (284 Mascara laringea N° 5; 283 Mascara laringea n°4). Se sumaron las cantidades físicas. Homologación: confianza base Media + confianza SAP Media → Media. Aunque la homologación vincula estos registros, la presentación no coincide con el material imputado (calibre/talle/medida distinta; similitud 0.65). Nivel degradado a Baja: verificar si corresponde otro código SAP. El cruce SAP–Avain identificó 2 códigos SAP como posibles equivalentes del mismo ítem de Avain (2000397, 2000398). Se imputó al primero (lógica BUSCARV); requiere validación posterior. Cruce por nomenclatura: similitud 1.00. El material ocupa 2 filas en la hoja 1060 NQN (lote/almacén). La cantidad SAP y la física de esta vista son el total del material.</t>
        </is>
      </c>
    </row>
    <row r="624">
      <c r="A624" s="5" t="inlineStr">
        <is>
          <t>2001329</t>
        </is>
      </c>
      <c r="B624" s="5" t="inlineStr">
        <is>
          <t>JUEGOS DE PERAS PRECORDIALES</t>
        </is>
      </c>
      <c r="C624" s="5" t="n"/>
      <c r="D624" s="5" t="inlineStr">
        <is>
          <t>MDES</t>
        </is>
      </c>
      <c r="E624" s="5" t="inlineStr">
        <is>
          <t>ZDES</t>
        </is>
      </c>
      <c r="F624" s="5" t="inlineStr">
        <is>
          <t>1060</t>
        </is>
      </c>
      <c r="G624" s="5" t="inlineStr">
        <is>
          <t>6021</t>
        </is>
      </c>
      <c r="H624" s="5" t="inlineStr">
        <is>
          <t>C/U</t>
        </is>
      </c>
      <c r="I624" s="6" t="n">
        <v>121</v>
      </c>
      <c r="J624" s="6" t="n">
        <v>0</v>
      </c>
      <c r="K624" s="5" t="inlineStr">
        <is>
          <t>ARS</t>
        </is>
      </c>
      <c r="L624" s="48" t="n">
        <v>0</v>
      </c>
      <c r="M624" s="48" t="n">
        <v>855272.73</v>
      </c>
      <c r="O624" s="11">
        <f>M624/SUM($M$2:$M$2023)</f>
        <v/>
      </c>
      <c r="P624" s="49">
        <f>IFERROR(M624/I624,0)</f>
        <v/>
      </c>
      <c r="Q624" s="50" t="n"/>
      <c r="R624" s="8">
        <f>I624-Q624</f>
        <v/>
      </c>
      <c r="S624" s="49">
        <f>$AK624*R624</f>
        <v/>
      </c>
      <c r="U624" s="39" t="inlineStr">
        <is>
          <t>Stock SAP</t>
        </is>
      </c>
      <c r="V624" s="39" t="inlineStr">
        <is>
          <t>Descartables</t>
        </is>
      </c>
      <c r="W624" s="39" t="inlineStr">
        <is>
          <t>Dentro del alcance</t>
        </is>
      </c>
      <c r="X624" s="39" t="n"/>
      <c r="Y624" s="39" t="inlineStr">
        <is>
          <t>Sin recuento físico en el inventario de Avain</t>
        </is>
      </c>
      <c r="Z624" s="40" t="inlineStr">
        <is>
          <t>Sin recuento físico</t>
        </is>
      </c>
      <c r="AA624" s="39" t="n"/>
      <c r="AB624" s="39" t="n"/>
      <c r="AC624" s="39" t="n"/>
      <c r="AD624" s="39" t="n"/>
      <c r="AE624" s="39" t="n"/>
      <c r="AF624" s="39" t="n"/>
      <c r="AG624" s="39" t="n"/>
      <c r="AH624" s="51" t="n">
        <v>121</v>
      </c>
      <c r="AI624" s="51">
        <f>Q624</f>
        <v/>
      </c>
      <c r="AJ624" s="51">
        <f>$AH624-$AI624</f>
        <v/>
      </c>
      <c r="AK624" s="52" t="n">
        <v>7068.369669421488</v>
      </c>
      <c r="AL624" s="52">
        <f>$AJ624*$AK624</f>
        <v/>
      </c>
      <c r="AM624" s="52">
        <f>$AI624*$AK624</f>
        <v/>
      </c>
      <c r="AN624" s="39" t="n"/>
      <c r="AO624" s="39" t="n"/>
    </row>
    <row r="625">
      <c r="A625" s="5" t="inlineStr">
        <is>
          <t>1000052</t>
        </is>
      </c>
      <c r="B625" s="5" t="inlineStr">
        <is>
          <t>AGUA OXIGENADA 10 VOL. X 500ML</t>
        </is>
      </c>
      <c r="C625" s="5" t="inlineStr">
        <is>
          <t>AO260124/2</t>
        </is>
      </c>
      <c r="D625" s="5" t="inlineStr">
        <is>
          <t>033</t>
        </is>
      </c>
      <c r="E625" s="5" t="inlineStr">
        <is>
          <t>ZMED</t>
        </is>
      </c>
      <c r="F625" s="5" t="inlineStr">
        <is>
          <t>1060</t>
        </is>
      </c>
      <c r="G625" s="5" t="inlineStr">
        <is>
          <t>6022</t>
        </is>
      </c>
      <c r="H625" s="5" t="inlineStr">
        <is>
          <t>C/U</t>
        </is>
      </c>
      <c r="I625" s="6" t="n">
        <v>120</v>
      </c>
      <c r="J625" s="6" t="n">
        <v>0</v>
      </c>
      <c r="K625" s="5" t="inlineStr">
        <is>
          <t>ARS</t>
        </is>
      </c>
      <c r="L625" s="48" t="n">
        <v>0</v>
      </c>
      <c r="M625" s="48" t="n">
        <v>65109.66</v>
      </c>
      <c r="O625" s="11">
        <f>M625/SUM($M$2:$M$2023)</f>
        <v/>
      </c>
      <c r="P625" s="49">
        <f>IFERROR(M625/I625,0)</f>
        <v/>
      </c>
      <c r="Q625" s="50" t="n"/>
      <c r="R625" s="8">
        <f>I625-Q625</f>
        <v/>
      </c>
      <c r="S625" s="49">
        <f>$AK625*R625</f>
        <v/>
      </c>
      <c r="U625" s="39" t="inlineStr">
        <is>
          <t>Stock SAP</t>
        </is>
      </c>
      <c r="V625" s="39" t="inlineStr">
        <is>
          <t>Medicamentos</t>
        </is>
      </c>
      <c r="W625" s="39" t="inlineStr">
        <is>
          <t>Dentro del alcance</t>
        </is>
      </c>
      <c r="X625" s="39" t="n"/>
      <c r="Y625" s="39" t="inlineStr">
        <is>
          <t>Sin recuento físico en el inventario de Avain</t>
        </is>
      </c>
      <c r="Z625" s="40" t="inlineStr">
        <is>
          <t>Sin recuento físico</t>
        </is>
      </c>
      <c r="AA625" s="39" t="n"/>
      <c r="AB625" s="39" t="n"/>
      <c r="AC625" s="39" t="n"/>
      <c r="AD625" s="39" t="n"/>
      <c r="AE625" s="39" t="n"/>
      <c r="AF625" s="39" t="n"/>
      <c r="AG625" s="39" t="n"/>
      <c r="AH625" s="51" t="n"/>
      <c r="AI625" s="51" t="n"/>
      <c r="AJ625" s="51" t="n"/>
      <c r="AK625" s="52" t="n">
        <v>542.5805037313434</v>
      </c>
      <c r="AL625" s="52" t="n"/>
      <c r="AM625" s="52" t="n"/>
      <c r="AN625" s="39" t="n"/>
      <c r="AO625" s="39" t="inlineStr">
        <is>
          <t>El material ocupa 7 filas en la hoja 1060 NQN (lote/almacén). La cantidad SAP y la física de esta vista son el total del material.</t>
        </is>
      </c>
    </row>
    <row r="626">
      <c r="A626" s="5" t="inlineStr">
        <is>
          <t>1000066</t>
        </is>
      </c>
      <c r="B626" s="5" t="inlineStr">
        <is>
          <t>ENALAPRIL MALEATO 10MG COMPRIMIDO</t>
        </is>
      </c>
      <c r="C626" s="5" t="inlineStr">
        <is>
          <t>30504</t>
        </is>
      </c>
      <c r="D626" s="5" t="inlineStr">
        <is>
          <t>033</t>
        </is>
      </c>
      <c r="E626" s="5" t="inlineStr">
        <is>
          <t>ZMED</t>
        </is>
      </c>
      <c r="F626" s="5" t="inlineStr">
        <is>
          <t>1060</t>
        </is>
      </c>
      <c r="G626" s="5" t="inlineStr">
        <is>
          <t>6021</t>
        </is>
      </c>
      <c r="H626" s="5" t="inlineStr">
        <is>
          <t>C/U</t>
        </is>
      </c>
      <c r="I626" s="6" t="n">
        <v>120</v>
      </c>
      <c r="J626" s="6" t="n">
        <v>0</v>
      </c>
      <c r="K626" s="5" t="inlineStr">
        <is>
          <t>ARS</t>
        </is>
      </c>
      <c r="L626" s="48" t="n">
        <v>0</v>
      </c>
      <c r="M626" s="48" t="n">
        <v>1953.97</v>
      </c>
      <c r="O626" s="11">
        <f>M626/SUM($M$2:$M$2023)</f>
        <v/>
      </c>
      <c r="P626" s="49">
        <f>IFERROR(M626/I626,0)</f>
        <v/>
      </c>
      <c r="Q626" s="50" t="n"/>
      <c r="R626" s="8">
        <f>I626-Q626</f>
        <v/>
      </c>
      <c r="S626" s="49">
        <f>$AK626*R626</f>
        <v/>
      </c>
      <c r="U626" s="39" t="inlineStr">
        <is>
          <t>Stock SAP</t>
        </is>
      </c>
      <c r="V626" s="39" t="inlineStr">
        <is>
          <t>Medicamentos</t>
        </is>
      </c>
      <c r="W626" s="39" t="inlineStr">
        <is>
          <t>Dentro del alcance</t>
        </is>
      </c>
      <c r="X626" s="42" t="inlineStr">
        <is>
          <t>Media</t>
        </is>
      </c>
      <c r="Y626" s="39" t="inlineStr">
        <is>
          <t>Homologado – confianza Media – pendiente de validación</t>
        </is>
      </c>
      <c r="Z626" s="38" t="inlineStr">
        <is>
          <t>Dar de baja en SAP</t>
        </is>
      </c>
      <c r="AA626" s="39" t="inlineStr">
        <is>
          <t>101</t>
        </is>
      </c>
      <c r="AB626" s="39" t="inlineStr">
        <is>
          <t>ENALAPRIL COMP</t>
        </is>
      </c>
      <c r="AC626" s="39" t="inlineStr">
        <is>
          <t>Cruce por nomenclatura SAP</t>
        </is>
      </c>
      <c r="AD626" s="39" t="inlineStr">
        <is>
          <t>Sí</t>
        </is>
      </c>
      <c r="AE626" s="39" t="inlineStr">
        <is>
          <t>1000066, 1000343</t>
        </is>
      </c>
      <c r="AF626" s="39" t="inlineStr">
        <is>
          <t>Sí</t>
        </is>
      </c>
      <c r="AG626" s="39" t="inlineStr">
        <is>
          <t>M04-003</t>
        </is>
      </c>
      <c r="AH626" s="51" t="n"/>
      <c r="AI626" s="51" t="n"/>
      <c r="AJ626" s="51" t="n"/>
      <c r="AK626" s="52" t="n">
        <v>16.2830661345496</v>
      </c>
      <c r="AL626" s="52" t="n"/>
      <c r="AM626" s="52" t="n"/>
      <c r="AN626" s="39" t="n"/>
      <c r="AO626" s="39" t="inlineStr">
        <is>
          <t>La cantidad física del material se imputó en la fila 28 (primera fila del material). Homologado al master M04-003, pero sus códigos SAP (1005140) no figuran en el stock SAP de este centro. Cruce por nomenclatura: una nomenclatura no informa dosis; similitud 0.78. El cruce SAP–Avain identificó 2 códigos SAP como posibles equivalentes del mismo ítem de Avain (1000066, 1000343). Se imputó al primero (lógica BUSCARV); requiere validación posterior. El material ocupa 17 filas en la hoja 1060 NQN (lote/almacén). La cantidad SAP y la física de esta vista son el total del material.</t>
        </is>
      </c>
    </row>
    <row r="627">
      <c r="A627" s="5" t="inlineStr">
        <is>
          <t>1000066</t>
        </is>
      </c>
      <c r="B627" s="5" t="inlineStr">
        <is>
          <t>ENALAPRIL MALEATO 10MG COMPRIMIDO</t>
        </is>
      </c>
      <c r="C627" s="5" t="inlineStr">
        <is>
          <t>F9106</t>
        </is>
      </c>
      <c r="D627" s="5" t="inlineStr">
        <is>
          <t>033</t>
        </is>
      </c>
      <c r="E627" s="5" t="inlineStr">
        <is>
          <t>ZMED</t>
        </is>
      </c>
      <c r="F627" s="5" t="inlineStr">
        <is>
          <t>1060</t>
        </is>
      </c>
      <c r="G627" s="5" t="inlineStr">
        <is>
          <t>6021</t>
        </is>
      </c>
      <c r="H627" s="5" t="inlineStr">
        <is>
          <t>C/U</t>
        </is>
      </c>
      <c r="I627" s="6" t="n">
        <v>120</v>
      </c>
      <c r="J627" s="6" t="n">
        <v>0</v>
      </c>
      <c r="K627" s="5" t="inlineStr">
        <is>
          <t>ARS</t>
        </is>
      </c>
      <c r="L627" s="48" t="n">
        <v>0</v>
      </c>
      <c r="M627" s="48" t="n">
        <v>1953.97</v>
      </c>
      <c r="O627" s="11">
        <f>M627/SUM($M$2:$M$2023)</f>
        <v/>
      </c>
      <c r="P627" s="49">
        <f>IFERROR(M627/I627,0)</f>
        <v/>
      </c>
      <c r="Q627" s="50" t="n"/>
      <c r="R627" s="8">
        <f>I627-Q627</f>
        <v/>
      </c>
      <c r="S627" s="49">
        <f>$AK627*R627</f>
        <v/>
      </c>
      <c r="U627" s="39" t="inlineStr">
        <is>
          <t>Stock SAP</t>
        </is>
      </c>
      <c r="V627" s="39" t="inlineStr">
        <is>
          <t>Medicamentos</t>
        </is>
      </c>
      <c r="W627" s="39" t="inlineStr">
        <is>
          <t>Dentro del alcance</t>
        </is>
      </c>
      <c r="X627" s="42" t="inlineStr">
        <is>
          <t>Media</t>
        </is>
      </c>
      <c r="Y627" s="39" t="inlineStr">
        <is>
          <t>Homologado – confianza Media – pendiente de validación</t>
        </is>
      </c>
      <c r="Z627" s="38" t="inlineStr">
        <is>
          <t>Dar de baja en SAP</t>
        </is>
      </c>
      <c r="AA627" s="39" t="inlineStr">
        <is>
          <t>101</t>
        </is>
      </c>
      <c r="AB627" s="39" t="inlineStr">
        <is>
          <t>ENALAPRIL COMP</t>
        </is>
      </c>
      <c r="AC627" s="39" t="inlineStr">
        <is>
          <t>Cruce por nomenclatura SAP</t>
        </is>
      </c>
      <c r="AD627" s="39" t="inlineStr">
        <is>
          <t>Sí</t>
        </is>
      </c>
      <c r="AE627" s="39" t="inlineStr">
        <is>
          <t>1000066, 1000343</t>
        </is>
      </c>
      <c r="AF627" s="39" t="inlineStr">
        <is>
          <t>Sí</t>
        </is>
      </c>
      <c r="AG627" s="39" t="inlineStr">
        <is>
          <t>M04-003</t>
        </is>
      </c>
      <c r="AH627" s="51" t="n"/>
      <c r="AI627" s="51" t="n"/>
      <c r="AJ627" s="51" t="n"/>
      <c r="AK627" s="52" t="n">
        <v>16.2830661345496</v>
      </c>
      <c r="AL627" s="52" t="n"/>
      <c r="AM627" s="52" t="n"/>
      <c r="AN627" s="39" t="n"/>
      <c r="AO627" s="39" t="inlineStr">
        <is>
          <t>La cantidad física del material se imputó en la fila 28 (primera fila del material). Homologado al master M04-003, pero sus códigos SAP (1005140) no figuran en el stock SAP de este centro. Cruce por nomenclatura: una nomenclatura no informa dosis; similitud 0.78. El cruce SAP–Avain identificó 2 códigos SAP como posibles equivalentes del mismo ítem de Avain (1000066, 1000343). Se imputó al primero (lógica BUSCARV); requiere validación posterior. El material ocupa 17 filas en la hoja 1060 NQN (lote/almacén). La cantidad SAP y la física de esta vista son el total del material.</t>
        </is>
      </c>
    </row>
    <row r="628">
      <c r="A628" s="5" t="inlineStr">
        <is>
          <t>1000089</t>
        </is>
      </c>
      <c r="B628" s="5" t="inlineStr">
        <is>
          <t>SOLUCION FISIOLOGICA DE 500CC</t>
        </is>
      </c>
      <c r="C628" s="5" t="inlineStr">
        <is>
          <t>71446</t>
        </is>
      </c>
      <c r="D628" s="5" t="inlineStr">
        <is>
          <t>033</t>
        </is>
      </c>
      <c r="E628" s="5" t="inlineStr">
        <is>
          <t>ZMED</t>
        </is>
      </c>
      <c r="F628" s="5" t="inlineStr">
        <is>
          <t>1060</t>
        </is>
      </c>
      <c r="G628" s="5" t="inlineStr">
        <is>
          <t>6021</t>
        </is>
      </c>
      <c r="H628" s="5" t="inlineStr">
        <is>
          <t>C/U</t>
        </is>
      </c>
      <c r="I628" s="6" t="n">
        <v>120</v>
      </c>
      <c r="J628" s="6" t="n">
        <v>0</v>
      </c>
      <c r="K628" s="5" t="inlineStr">
        <is>
          <t>ARS</t>
        </is>
      </c>
      <c r="L628" s="48" t="n">
        <v>0</v>
      </c>
      <c r="M628" s="48" t="n">
        <v>129802.28</v>
      </c>
      <c r="O628" s="11">
        <f>M628/SUM($M$2:$M$2023)</f>
        <v/>
      </c>
      <c r="P628" s="49">
        <f>IFERROR(M628/I628,0)</f>
        <v/>
      </c>
      <c r="Q628" s="50" t="n"/>
      <c r="R628" s="8">
        <f>I628-Q628</f>
        <v/>
      </c>
      <c r="S628" s="49">
        <f>$AK628*R628</f>
        <v/>
      </c>
      <c r="U628" s="39" t="inlineStr">
        <is>
          <t>Stock SAP</t>
        </is>
      </c>
      <c r="V628" s="39" t="inlineStr">
        <is>
          <t>Medicamentos</t>
        </is>
      </c>
      <c r="W628" s="39" t="inlineStr">
        <is>
          <t>Dentro del alcance</t>
        </is>
      </c>
      <c r="X628" s="42" t="inlineStr">
        <is>
          <t>Media</t>
        </is>
      </c>
      <c r="Y628" s="39" t="inlineStr">
        <is>
          <t>Homologado – confianza Media – pendiente de validación</t>
        </is>
      </c>
      <c r="Z628" s="38" t="inlineStr">
        <is>
          <t>Dar de baja en SAP</t>
        </is>
      </c>
      <c r="AA628" s="39" t="inlineStr">
        <is>
          <t>212</t>
        </is>
      </c>
      <c r="AB628" s="39" t="inlineStr">
        <is>
          <t>SOLUCIÓN FISIOLÓGICA</t>
        </is>
      </c>
      <c r="AC628" s="39" t="inlineStr">
        <is>
          <t>Homologación por código Avain (master M13-001)</t>
        </is>
      </c>
      <c r="AD628" s="39" t="inlineStr">
        <is>
          <t>No</t>
        </is>
      </c>
      <c r="AE628" s="39" t="n"/>
      <c r="AF628" s="39" t="inlineStr">
        <is>
          <t>Sí</t>
        </is>
      </c>
      <c r="AG628" s="39" t="inlineStr">
        <is>
          <t>M13-001</t>
        </is>
      </c>
      <c r="AH628" s="51" t="n"/>
      <c r="AI628" s="51" t="n"/>
      <c r="AJ628" s="51" t="n"/>
      <c r="AK628" s="52" t="n">
        <v>1081.685701526937</v>
      </c>
      <c r="AL628" s="52" t="n"/>
      <c r="AM628" s="52" t="n"/>
      <c r="AN628" s="39" t="n"/>
      <c r="AO628" s="39" t="inlineStr">
        <is>
          <t>La cantidad física del material se imputó en la fila 249 (primera fila del material). 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629">
      <c r="A629" s="5" t="inlineStr">
        <is>
          <t>1000089</t>
        </is>
      </c>
      <c r="B629" s="5" t="inlineStr">
        <is>
          <t>SOLUCION FISIOLOGICA DE 500CC</t>
        </is>
      </c>
      <c r="C629" s="5" t="inlineStr">
        <is>
          <t>NA3238</t>
        </is>
      </c>
      <c r="D629" s="5" t="inlineStr">
        <is>
          <t>033</t>
        </is>
      </c>
      <c r="E629" s="5" t="inlineStr">
        <is>
          <t>ZMED</t>
        </is>
      </c>
      <c r="F629" s="5" t="inlineStr">
        <is>
          <t>1060</t>
        </is>
      </c>
      <c r="G629" s="5" t="inlineStr">
        <is>
          <t>6021</t>
        </is>
      </c>
      <c r="H629" s="5" t="inlineStr">
        <is>
          <t>C/U</t>
        </is>
      </c>
      <c r="I629" s="6" t="n">
        <v>120</v>
      </c>
      <c r="J629" s="6" t="n">
        <v>0</v>
      </c>
      <c r="K629" s="5" t="inlineStr">
        <is>
          <t>ARS</t>
        </is>
      </c>
      <c r="L629" s="48" t="n">
        <v>0</v>
      </c>
      <c r="M629" s="48" t="n">
        <v>129802.28</v>
      </c>
      <c r="O629" s="11">
        <f>M629/SUM($M$2:$M$2023)</f>
        <v/>
      </c>
      <c r="P629" s="49">
        <f>IFERROR(M629/I629,0)</f>
        <v/>
      </c>
      <c r="Q629" s="50" t="n"/>
      <c r="R629" s="8">
        <f>I629-Q629</f>
        <v/>
      </c>
      <c r="S629" s="49">
        <f>$AK629*R629</f>
        <v/>
      </c>
      <c r="U629" s="39" t="inlineStr">
        <is>
          <t>Stock SAP</t>
        </is>
      </c>
      <c r="V629" s="39" t="inlineStr">
        <is>
          <t>Medicamentos</t>
        </is>
      </c>
      <c r="W629" s="39" t="inlineStr">
        <is>
          <t>Dentro del alcance</t>
        </is>
      </c>
      <c r="X629" s="42" t="inlineStr">
        <is>
          <t>Media</t>
        </is>
      </c>
      <c r="Y629" s="39" t="inlineStr">
        <is>
          <t>Homologado – confianza Media – pendiente de validación</t>
        </is>
      </c>
      <c r="Z629" s="38" t="inlineStr">
        <is>
          <t>Dar de baja en SAP</t>
        </is>
      </c>
      <c r="AA629" s="39" t="inlineStr">
        <is>
          <t>212</t>
        </is>
      </c>
      <c r="AB629" s="39" t="inlineStr">
        <is>
          <t>SOLUCIÓN FISIOLÓGICA</t>
        </is>
      </c>
      <c r="AC629" s="39" t="inlineStr">
        <is>
          <t>Homologación por código Avain (master M13-001)</t>
        </is>
      </c>
      <c r="AD629" s="39" t="inlineStr">
        <is>
          <t>No</t>
        </is>
      </c>
      <c r="AE629" s="39" t="n"/>
      <c r="AF629" s="39" t="inlineStr">
        <is>
          <t>Sí</t>
        </is>
      </c>
      <c r="AG629" s="39" t="inlineStr">
        <is>
          <t>M13-001</t>
        </is>
      </c>
      <c r="AH629" s="51" t="n"/>
      <c r="AI629" s="51" t="n"/>
      <c r="AJ629" s="51" t="n"/>
      <c r="AK629" s="52" t="n">
        <v>1081.685701526937</v>
      </c>
      <c r="AL629" s="52" t="n"/>
      <c r="AM629" s="52" t="n"/>
      <c r="AN629" s="39" t="n"/>
      <c r="AO629" s="39" t="inlineStr">
        <is>
          <t>La cantidad física del material se imputó en la fila 249 (primera fila del material). 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630">
      <c r="A630" s="5" t="inlineStr">
        <is>
          <t>1000144</t>
        </is>
      </c>
      <c r="B630" s="5" t="inlineStr">
        <is>
          <t>LORATADINA 10 MG COMP</t>
        </is>
      </c>
      <c r="C630" s="5" t="inlineStr">
        <is>
          <t>1</t>
        </is>
      </c>
      <c r="D630" s="5" t="inlineStr">
        <is>
          <t>033</t>
        </is>
      </c>
      <c r="E630" s="5" t="inlineStr">
        <is>
          <t>ZMED</t>
        </is>
      </c>
      <c r="F630" s="5" t="inlineStr">
        <is>
          <t>1060</t>
        </is>
      </c>
      <c r="G630" s="5" t="inlineStr">
        <is>
          <t>6021</t>
        </is>
      </c>
      <c r="H630" s="5" t="inlineStr">
        <is>
          <t>C/U</t>
        </is>
      </c>
      <c r="I630" s="6" t="n">
        <v>120</v>
      </c>
      <c r="J630" s="6" t="n">
        <v>0</v>
      </c>
      <c r="K630" s="5" t="inlineStr">
        <is>
          <t>ARS</t>
        </is>
      </c>
      <c r="L630" s="48" t="n">
        <v>0</v>
      </c>
      <c r="M630" s="48" t="n">
        <v>5332.49</v>
      </c>
      <c r="O630" s="11">
        <f>M630/SUM($M$2:$M$2023)</f>
        <v/>
      </c>
      <c r="P630" s="49">
        <f>IFERROR(M630/I630,0)</f>
        <v/>
      </c>
      <c r="Q630" s="50" t="n"/>
      <c r="R630" s="8">
        <f>I630-Q630</f>
        <v/>
      </c>
      <c r="S630" s="49">
        <f>$AK630*R630</f>
        <v/>
      </c>
      <c r="U630" s="39" t="inlineStr">
        <is>
          <t>Stock SAP</t>
        </is>
      </c>
      <c r="V630" s="39" t="inlineStr">
        <is>
          <t>Medicamentos</t>
        </is>
      </c>
      <c r="W630" s="39" t="inlineStr">
        <is>
          <t>Dentro del alcance</t>
        </is>
      </c>
      <c r="X630" s="37" t="inlineStr">
        <is>
          <t>Alta</t>
        </is>
      </c>
      <c r="Y630" s="39" t="inlineStr">
        <is>
          <t>Homologado – confianza Alta</t>
        </is>
      </c>
      <c r="Z630" s="38" t="inlineStr">
        <is>
          <t>Dar de baja en SAP</t>
        </is>
      </c>
      <c r="AA630" s="39" t="inlineStr">
        <is>
          <t>153</t>
        </is>
      </c>
      <c r="AB630" s="39" t="inlineStr">
        <is>
          <t>LORATADINA COMP</t>
        </is>
      </c>
      <c r="AC630" s="39" t="inlineStr">
        <is>
          <t>Cruce por nomenclatura SAP</t>
        </is>
      </c>
      <c r="AD630" s="39" t="inlineStr">
        <is>
          <t>No</t>
        </is>
      </c>
      <c r="AE630" s="39" t="n"/>
      <c r="AF630" s="39" t="inlineStr">
        <is>
          <t>Sí</t>
        </is>
      </c>
      <c r="AG630" s="39" t="n"/>
      <c r="AH630" s="51" t="n"/>
      <c r="AI630" s="51" t="n"/>
      <c r="AJ630" s="51" t="n"/>
      <c r="AK630" s="52" t="n">
        <v>44.43740480831708</v>
      </c>
      <c r="AL630" s="52" t="n"/>
      <c r="AM630" s="52" t="n"/>
      <c r="AN630" s="41" t="inlineStr">
        <is>
          <t>Valorización a validar: relación de cantidades 51 a 1 entre SAP y el recuento físico. Sugiere distinta unidad de medida (SAP por caja o envase y el recuento por unidad). La diferencia económica de esta fila no debe tomarse como definitiva.</t>
        </is>
      </c>
      <c r="AO630" s="39" t="inlineStr">
        <is>
          <t>La cantidad física del material se imputó en la fila 49 (primera fila del material). Cruce por nomenclatura: una nomenclatura no informa dosis; similitud 0.87. El material ocupa 20 filas en la hoja 1060 NQN (lote/almacén). La cantidad SAP y la física de esta vista son el total del material.</t>
        </is>
      </c>
    </row>
    <row r="631">
      <c r="A631" s="5" t="inlineStr">
        <is>
          <t>1000164</t>
        </is>
      </c>
      <c r="B631" s="5" t="inlineStr">
        <is>
          <t>ATENOLOL 100 MG COMPRIMIDO</t>
        </is>
      </c>
      <c r="C631" s="5" t="inlineStr">
        <is>
          <t>E4T1</t>
        </is>
      </c>
      <c r="D631" s="5" t="inlineStr">
        <is>
          <t>033</t>
        </is>
      </c>
      <c r="E631" s="5" t="inlineStr">
        <is>
          <t>ZMED</t>
        </is>
      </c>
      <c r="F631" s="5" t="inlineStr">
        <is>
          <t>1060</t>
        </is>
      </c>
      <c r="G631" s="5" t="inlineStr">
        <is>
          <t>6021</t>
        </is>
      </c>
      <c r="H631" s="5" t="inlineStr">
        <is>
          <t>C/U</t>
        </is>
      </c>
      <c r="I631" s="6" t="n">
        <v>120</v>
      </c>
      <c r="J631" s="6" t="n">
        <v>0</v>
      </c>
      <c r="K631" s="5" t="inlineStr">
        <is>
          <t>ARS</t>
        </is>
      </c>
      <c r="L631" s="48" t="n">
        <v>0</v>
      </c>
      <c r="M631" s="48" t="n">
        <v>30039.12</v>
      </c>
      <c r="O631" s="11">
        <f>M631/SUM($M$2:$M$2023)</f>
        <v/>
      </c>
      <c r="P631" s="49">
        <f>IFERROR(M631/I631,0)</f>
        <v/>
      </c>
      <c r="Q631" s="50" t="n"/>
      <c r="R631" s="8">
        <f>I631-Q631</f>
        <v/>
      </c>
      <c r="S631" s="49">
        <f>$AK631*R631</f>
        <v/>
      </c>
      <c r="U631" s="39" t="inlineStr">
        <is>
          <t>Stock SAP</t>
        </is>
      </c>
      <c r="V631" s="39" t="inlineStr">
        <is>
          <t>Medicamentos</t>
        </is>
      </c>
      <c r="W631" s="39" t="inlineStr">
        <is>
          <t>Dentro del alcance</t>
        </is>
      </c>
      <c r="X631" s="37" t="inlineStr">
        <is>
          <t>Alta</t>
        </is>
      </c>
      <c r="Y631" s="39" t="inlineStr">
        <is>
          <t>Homologado – confianza Alta</t>
        </is>
      </c>
      <c r="Z631" s="38" t="inlineStr">
        <is>
          <t>Dar de baja en SAP</t>
        </is>
      </c>
      <c r="AA631" s="39" t="inlineStr">
        <is>
          <t>399</t>
        </is>
      </c>
      <c r="AB631" s="39" t="inlineStr">
        <is>
          <t>ATENOLOL 100 MG COMPRIMIDOS</t>
        </is>
      </c>
      <c r="AC631" s="39" t="inlineStr">
        <is>
          <t>Cruce por nomenclatura SAP</t>
        </is>
      </c>
      <c r="AD631" s="39" t="inlineStr">
        <is>
          <t>No</t>
        </is>
      </c>
      <c r="AE631" s="39" t="n"/>
      <c r="AF631" s="39" t="inlineStr">
        <is>
          <t>No</t>
        </is>
      </c>
      <c r="AG631" s="39" t="n"/>
      <c r="AH631" s="51" t="n"/>
      <c r="AI631" s="51" t="n"/>
      <c r="AJ631" s="51" t="n"/>
      <c r="AK631" s="52" t="n">
        <v>250.3259807073954</v>
      </c>
      <c r="AL631" s="52" t="n"/>
      <c r="AM631" s="52" t="n"/>
      <c r="AN631" s="41" t="inlineStr">
        <is>
          <t>Valorización a validar: relación de cantidades 67 a 1 entre SAP y el recuento físico. Sugiere distinta unidad de medida (SAP por caja o envase y el recuento por unidad). La diferencia económica de esta fila no debe tomarse como definitiva.</t>
        </is>
      </c>
      <c r="AO631" s="39" t="inlineStr">
        <is>
          <t>La cantidad física del material se imputó en la fila 198 (primera fila del material). Cruce por nomenclatura: dosis coincide; similitud 1.00. El material ocupa 10 filas en la hoja 1060 NQN (lote/almacén). La cantidad SAP y la física de esta vista son el total del material.</t>
        </is>
      </c>
    </row>
    <row r="632">
      <c r="A632" s="5" t="inlineStr">
        <is>
          <t>1000424</t>
        </is>
      </c>
      <c r="B632" s="5" t="inlineStr">
        <is>
          <t>QURA PLUS</t>
        </is>
      </c>
      <c r="C632" s="5" t="inlineStr">
        <is>
          <t>9792</t>
        </is>
      </c>
      <c r="D632" s="5" t="inlineStr">
        <is>
          <t>033</t>
        </is>
      </c>
      <c r="E632" s="5" t="inlineStr">
        <is>
          <t>ZMED</t>
        </is>
      </c>
      <c r="F632" s="5" t="inlineStr">
        <is>
          <t>1060</t>
        </is>
      </c>
      <c r="G632" s="5" t="inlineStr">
        <is>
          <t>6021</t>
        </is>
      </c>
      <c r="H632" s="5" t="inlineStr">
        <is>
          <t>C/U</t>
        </is>
      </c>
      <c r="I632" s="6" t="n">
        <v>120</v>
      </c>
      <c r="J632" s="6" t="n">
        <v>0</v>
      </c>
      <c r="K632" s="5" t="inlineStr">
        <is>
          <t>ARS</t>
        </is>
      </c>
      <c r="L632" s="48" t="n">
        <v>0</v>
      </c>
      <c r="M632" s="48" t="n">
        <v>3385.44</v>
      </c>
      <c r="O632" s="11">
        <f>M632/SUM($M$2:$M$2023)</f>
        <v/>
      </c>
      <c r="P632" s="49">
        <f>IFERROR(M632/I632,0)</f>
        <v/>
      </c>
      <c r="Q632" s="50" t="n"/>
      <c r="R632" s="8">
        <f>I632-Q632</f>
        <v/>
      </c>
      <c r="S632" s="49">
        <f>$AK632*R632</f>
        <v/>
      </c>
      <c r="U632" s="39" t="inlineStr">
        <is>
          <t>Stock SAP</t>
        </is>
      </c>
      <c r="V632" s="39" t="inlineStr">
        <is>
          <t>Medicamentos</t>
        </is>
      </c>
      <c r="W632" s="39" t="inlineStr">
        <is>
          <t>Dentro del alcance</t>
        </is>
      </c>
      <c r="X632" s="39" t="n"/>
      <c r="Y632" s="39" t="inlineStr">
        <is>
          <t>Sin recuento físico en el inventario de Avain</t>
        </is>
      </c>
      <c r="Z632" s="40" t="inlineStr">
        <is>
          <t>Sin recuento físico</t>
        </is>
      </c>
      <c r="AA632" s="39" t="n"/>
      <c r="AB632" s="39" t="n"/>
      <c r="AC632" s="39" t="n"/>
      <c r="AD632" s="39" t="n"/>
      <c r="AE632" s="39" t="n"/>
      <c r="AF632" s="39" t="n"/>
      <c r="AG632" s="39" t="n"/>
      <c r="AH632" s="51" t="n">
        <v>120</v>
      </c>
      <c r="AI632" s="51">
        <f>Q632</f>
        <v/>
      </c>
      <c r="AJ632" s="51">
        <f>$AH632-$AI632</f>
        <v/>
      </c>
      <c r="AK632" s="52" t="n">
        <v>28.212</v>
      </c>
      <c r="AL632" s="52">
        <f>$AJ632*$AK632</f>
        <v/>
      </c>
      <c r="AM632" s="52">
        <f>$AI632*$AK632</f>
        <v/>
      </c>
      <c r="AN632" s="39" t="n"/>
      <c r="AO632" s="39" t="n"/>
    </row>
    <row r="633">
      <c r="A633" s="5" t="inlineStr">
        <is>
          <t>1000478</t>
        </is>
      </c>
      <c r="B633" s="5" t="inlineStr">
        <is>
          <t>DEXAMETASONA 8MG/2ML AMP(DESCONTINUADO)</t>
        </is>
      </c>
      <c r="C633" s="5" t="inlineStr">
        <is>
          <t>14998</t>
        </is>
      </c>
      <c r="D633" s="5" t="inlineStr">
        <is>
          <t>033</t>
        </is>
      </c>
      <c r="E633" s="5" t="inlineStr">
        <is>
          <t>ZMED</t>
        </is>
      </c>
      <c r="F633" s="5" t="inlineStr">
        <is>
          <t>1060</t>
        </is>
      </c>
      <c r="G633" s="5" t="inlineStr">
        <is>
          <t>6021</t>
        </is>
      </c>
      <c r="H633" s="5" t="inlineStr">
        <is>
          <t>C/U</t>
        </is>
      </c>
      <c r="I633" s="6" t="n">
        <v>120</v>
      </c>
      <c r="J633" s="6" t="n">
        <v>0</v>
      </c>
      <c r="K633" s="5" t="inlineStr">
        <is>
          <t>ARS</t>
        </is>
      </c>
      <c r="L633" s="48" t="n">
        <v>0</v>
      </c>
      <c r="M633" s="48" t="n">
        <v>14144.2</v>
      </c>
      <c r="O633" s="11">
        <f>M633/SUM($M$2:$M$2023)</f>
        <v/>
      </c>
      <c r="P633" s="49">
        <f>IFERROR(M633/I633,0)</f>
        <v/>
      </c>
      <c r="Q633" s="50" t="n"/>
      <c r="R633" s="8">
        <f>I633-Q633</f>
        <v/>
      </c>
      <c r="S633" s="49">
        <f>$AK633*R633</f>
        <v/>
      </c>
      <c r="U633" s="39" t="inlineStr">
        <is>
          <t>Stock SAP</t>
        </is>
      </c>
      <c r="V633" s="39" t="inlineStr">
        <is>
          <t>Medicamentos</t>
        </is>
      </c>
      <c r="W633" s="39" t="inlineStr">
        <is>
          <t>Dentro del alcance</t>
        </is>
      </c>
      <c r="X633" s="38" t="inlineStr">
        <is>
          <t>Baja</t>
        </is>
      </c>
      <c r="Y633" s="39" t="inlineStr">
        <is>
          <t>Homologado – confianza Baja – pendiente de validación</t>
        </is>
      </c>
      <c r="Z633" s="38" t="inlineStr">
        <is>
          <t>Dar de baja en SAP</t>
        </is>
      </c>
      <c r="AA633" s="39" t="inlineStr">
        <is>
          <t>65</t>
        </is>
      </c>
      <c r="AB633" s="39" t="inlineStr">
        <is>
          <t>DECADRON</t>
        </is>
      </c>
      <c r="AC633" s="39" t="inlineStr">
        <is>
          <t>Homologación por código Avain (master M06-001)</t>
        </is>
      </c>
      <c r="AD633" s="39" t="inlineStr">
        <is>
          <t>No</t>
        </is>
      </c>
      <c r="AE633" s="39" t="n"/>
      <c r="AF633" s="39" t="inlineStr">
        <is>
          <t>Sí</t>
        </is>
      </c>
      <c r="AG633" s="39" t="inlineStr">
        <is>
          <t>M06-001</t>
        </is>
      </c>
      <c r="AH633" s="51" t="n"/>
      <c r="AI633" s="51" t="n"/>
      <c r="AJ633" s="51" t="n"/>
      <c r="AK633" s="52" t="n">
        <v>117.868356223176</v>
      </c>
      <c r="AL633" s="52" t="n"/>
      <c r="AM633" s="52" t="n"/>
      <c r="AN633" s="41" t="inlineStr">
        <is>
          <t>Valorización a validar: relación de cantidades 146 a 1 entre SAP y el recuento físico. Sugiere distinta unidad de medida (SAP por caja o envase y el recuento por unidad). La diferencia económica de esta fila no debe tomarse como definitiva.</t>
        </is>
      </c>
      <c r="AO633" s="39" t="inlineStr">
        <is>
          <t>La cantidad física del material se imputó en la fila 192 (primera fila del material). Homologación: confianza base Media + confianza SAP Alta → Media. La nomenclatura del material imputado no respalda por sí sola la equivalencia (similitud 0.07); el vínculo proviene sólo de la homologación. Nivel degradado a Baja. El material ocupa 11 filas en la hoja 1060 NQN (lote/almacén). La cantidad SAP y la física de esta vista son el total del material.</t>
        </is>
      </c>
    </row>
    <row r="634">
      <c r="A634" s="5" t="inlineStr">
        <is>
          <t>1000485</t>
        </is>
      </c>
      <c r="B634" s="5" t="inlineStr">
        <is>
          <t>CIPROFLOXACINA 500MG COMP</t>
        </is>
      </c>
      <c r="C634" s="5" t="inlineStr">
        <is>
          <t>1</t>
        </is>
      </c>
      <c r="D634" s="5" t="inlineStr">
        <is>
          <t>033</t>
        </is>
      </c>
      <c r="E634" s="5" t="inlineStr">
        <is>
          <t>ZMED</t>
        </is>
      </c>
      <c r="F634" s="5" t="inlineStr">
        <is>
          <t>1060</t>
        </is>
      </c>
      <c r="G634" s="5" t="inlineStr">
        <is>
          <t>6021</t>
        </is>
      </c>
      <c r="H634" s="5" t="inlineStr">
        <is>
          <t>C/U</t>
        </is>
      </c>
      <c r="I634" s="6" t="n">
        <v>120</v>
      </c>
      <c r="J634" s="6" t="n">
        <v>0</v>
      </c>
      <c r="K634" s="5" t="inlineStr">
        <is>
          <t>ARS</t>
        </is>
      </c>
      <c r="L634" s="48" t="n">
        <v>0</v>
      </c>
      <c r="M634" s="48" t="n">
        <v>4508.15</v>
      </c>
      <c r="O634" s="11">
        <f>M634/SUM($M$2:$M$2023)</f>
        <v/>
      </c>
      <c r="P634" s="49">
        <f>IFERROR(M634/I634,0)</f>
        <v/>
      </c>
      <c r="Q634" s="50" t="n"/>
      <c r="R634" s="8">
        <f>I634-Q634</f>
        <v/>
      </c>
      <c r="S634" s="49">
        <f>$AK634*R634</f>
        <v/>
      </c>
      <c r="U634" s="39" t="inlineStr">
        <is>
          <t>Stock SAP</t>
        </is>
      </c>
      <c r="V634" s="39" t="inlineStr">
        <is>
          <t>Medicamentos</t>
        </is>
      </c>
      <c r="W634" s="39" t="inlineStr">
        <is>
          <t>Dentro del alcance</t>
        </is>
      </c>
      <c r="X634" s="39" t="n"/>
      <c r="Y634" s="39" t="inlineStr">
        <is>
          <t>Sin recuento físico en el inventario de Avain</t>
        </is>
      </c>
      <c r="Z634" s="40" t="inlineStr">
        <is>
          <t>Sin recuento físico</t>
        </is>
      </c>
      <c r="AA634" s="39" t="n"/>
      <c r="AB634" s="39" t="n"/>
      <c r="AC634" s="39" t="n"/>
      <c r="AD634" s="39" t="n"/>
      <c r="AE634" s="39" t="n"/>
      <c r="AF634" s="39" t="n"/>
      <c r="AG634" s="39" t="n"/>
      <c r="AH634" s="51" t="n">
        <v>180</v>
      </c>
      <c r="AI634" s="51">
        <f>Q634</f>
        <v/>
      </c>
      <c r="AJ634" s="51">
        <f>$AH634-$AI634</f>
        <v/>
      </c>
      <c r="AK634" s="52" t="n">
        <v>37.56794444444444</v>
      </c>
      <c r="AL634" s="52">
        <f>$AJ634*$AK634</f>
        <v/>
      </c>
      <c r="AM634" s="52">
        <f>$AI634*$AK634</f>
        <v/>
      </c>
      <c r="AN634" s="39" t="n"/>
      <c r="AO634" s="39" t="inlineStr">
        <is>
          <t>El material ocupa 4 filas en la hoja 1060 NQN (lote/almacén). La cantidad SAP y la física de esta vista son el total del material.</t>
        </is>
      </c>
    </row>
    <row r="635">
      <c r="A635" s="5" t="inlineStr">
        <is>
          <t>1000526</t>
        </is>
      </c>
      <c r="B635" s="5" t="inlineStr">
        <is>
          <t>CLARITROMICINA 500 COMPRIMIDOS</t>
        </is>
      </c>
      <c r="C635" s="5" t="inlineStr">
        <is>
          <t>0001</t>
        </is>
      </c>
      <c r="D635" s="5" t="inlineStr">
        <is>
          <t>033</t>
        </is>
      </c>
      <c r="E635" s="5" t="inlineStr">
        <is>
          <t>ZMED</t>
        </is>
      </c>
      <c r="F635" s="5" t="inlineStr">
        <is>
          <t>1060</t>
        </is>
      </c>
      <c r="G635" s="5" t="inlineStr">
        <is>
          <t>6021</t>
        </is>
      </c>
      <c r="H635" s="5" t="inlineStr">
        <is>
          <t>C/U</t>
        </is>
      </c>
      <c r="I635" s="6" t="n">
        <v>120</v>
      </c>
      <c r="J635" s="6" t="n">
        <v>0</v>
      </c>
      <c r="K635" s="5" t="inlineStr">
        <is>
          <t>ARS</t>
        </is>
      </c>
      <c r="L635" s="48" t="n">
        <v>0</v>
      </c>
      <c r="M635" s="48" t="n">
        <v>17349.66</v>
      </c>
      <c r="O635" s="11">
        <f>M635/SUM($M$2:$M$2023)</f>
        <v/>
      </c>
      <c r="P635" s="49">
        <f>IFERROR(M635/I635,0)</f>
        <v/>
      </c>
      <c r="Q635" s="50" t="n"/>
      <c r="R635" s="8">
        <f>I635-Q635</f>
        <v/>
      </c>
      <c r="S635" s="49">
        <f>$AK635*R635</f>
        <v/>
      </c>
      <c r="U635" s="39" t="inlineStr">
        <is>
          <t>Stock SAP</t>
        </is>
      </c>
      <c r="V635" s="39" t="inlineStr">
        <is>
          <t>Medicamentos</t>
        </is>
      </c>
      <c r="W635" s="39" t="inlineStr">
        <is>
          <t>Dentro del alcance</t>
        </is>
      </c>
      <c r="X635" s="42" t="inlineStr">
        <is>
          <t>Media</t>
        </is>
      </c>
      <c r="Y635" s="39" t="inlineStr">
        <is>
          <t>Homologado – confianza Media – pendiente de validación</t>
        </is>
      </c>
      <c r="Z635" s="38" t="inlineStr">
        <is>
          <t>Dar de baja en SAP</t>
        </is>
      </c>
      <c r="AA635" s="39" t="inlineStr">
        <is>
          <t>59</t>
        </is>
      </c>
      <c r="AB635" s="39" t="inlineStr">
        <is>
          <t>CLARITROMICINA</t>
        </is>
      </c>
      <c r="AC635" s="39" t="inlineStr">
        <is>
          <t>Homologación por código Avain (master M11-006)</t>
        </is>
      </c>
      <c r="AD635" s="39" t="inlineStr">
        <is>
          <t>No</t>
        </is>
      </c>
      <c r="AE635" s="39" t="n"/>
      <c r="AF635" s="39" t="inlineStr">
        <is>
          <t>Sí</t>
        </is>
      </c>
      <c r="AG635" s="39" t="inlineStr">
        <is>
          <t>M11-006</t>
        </is>
      </c>
      <c r="AH635" s="51" t="n"/>
      <c r="AI635" s="51" t="n"/>
      <c r="AJ635" s="51" t="n"/>
      <c r="AK635" s="52" t="n">
        <v>144.5804705882353</v>
      </c>
      <c r="AL635" s="52" t="n"/>
      <c r="AM635" s="52" t="n"/>
      <c r="AN635" s="39" t="n"/>
      <c r="AO635" s="39" t="inlineStr">
        <is>
          <t>La cantidad física del material se imputó en la fila 162 (primera fila del material). Homologación: confianza base Media + confianza SAP Media → Media. El material ocupa 4 filas en la hoja 1060 NQN (lote/almacén). La cantidad SAP y la física de esta vista son el total del material.</t>
        </is>
      </c>
    </row>
    <row r="636">
      <c r="A636" s="5" t="inlineStr">
        <is>
          <t>1000532</t>
        </is>
      </c>
      <c r="B636" s="5" t="inlineStr">
        <is>
          <t>BUSCAPINA COMPUESTA COMRIMIDOS</t>
        </is>
      </c>
      <c r="C636" s="5" t="inlineStr">
        <is>
          <t>ARDJHD</t>
        </is>
      </c>
      <c r="D636" s="5" t="inlineStr">
        <is>
          <t>033</t>
        </is>
      </c>
      <c r="E636" s="5" t="inlineStr">
        <is>
          <t>ZMED</t>
        </is>
      </c>
      <c r="F636" s="5" t="inlineStr">
        <is>
          <t>1060</t>
        </is>
      </c>
      <c r="G636" s="5" t="inlineStr">
        <is>
          <t>6021</t>
        </is>
      </c>
      <c r="H636" s="5" t="inlineStr">
        <is>
          <t>C/U</t>
        </is>
      </c>
      <c r="I636" s="6" t="n">
        <v>120</v>
      </c>
      <c r="J636" s="6" t="n">
        <v>0</v>
      </c>
      <c r="K636" s="5" t="inlineStr">
        <is>
          <t>ARS</t>
        </is>
      </c>
      <c r="L636" s="48" t="n">
        <v>0</v>
      </c>
      <c r="M636" s="48" t="n">
        <v>12131.17</v>
      </c>
      <c r="O636" s="11">
        <f>M636/SUM($M$2:$M$2023)</f>
        <v/>
      </c>
      <c r="P636" s="49">
        <f>IFERROR(M636/I636,0)</f>
        <v/>
      </c>
      <c r="Q636" s="50" t="n"/>
      <c r="R636" s="8">
        <f>I636-Q636</f>
        <v/>
      </c>
      <c r="S636" s="49">
        <f>$AK636*R636</f>
        <v/>
      </c>
      <c r="U636" s="39" t="inlineStr">
        <is>
          <t>Stock SAP</t>
        </is>
      </c>
      <c r="V636" s="39" t="inlineStr">
        <is>
          <t>Medicamentos</t>
        </is>
      </c>
      <c r="W636" s="39" t="inlineStr">
        <is>
          <t>Dentro del alcance</t>
        </is>
      </c>
      <c r="X636" s="39" t="n"/>
      <c r="Y636" s="39" t="inlineStr">
        <is>
          <t>Sin recuento físico en el inventario de Avain</t>
        </is>
      </c>
      <c r="Z636" s="40" t="inlineStr">
        <is>
          <t>Sin recuento físico</t>
        </is>
      </c>
      <c r="AA636" s="39" t="n"/>
      <c r="AB636" s="39" t="n"/>
      <c r="AC636" s="39" t="n"/>
      <c r="AD636" s="39" t="n"/>
      <c r="AE636" s="39" t="n"/>
      <c r="AF636" s="39" t="n"/>
      <c r="AG636" s="39" t="n"/>
      <c r="AH636" s="51" t="n"/>
      <c r="AI636" s="51" t="n"/>
      <c r="AJ636" s="51" t="n"/>
      <c r="AK636" s="52" t="n">
        <v>101.0930398812049</v>
      </c>
      <c r="AL636" s="52" t="n"/>
      <c r="AM636" s="52" t="n"/>
      <c r="AN636" s="39" t="n"/>
      <c r="AO636" s="39" t="inlineStr">
        <is>
          <t>El material ocupa 12 filas en la hoja 1060 NQN (lote/almacén). La cantidad SAP y la física de esta vista son el total del material.</t>
        </is>
      </c>
    </row>
    <row r="637">
      <c r="A637" s="5" t="inlineStr">
        <is>
          <t>1000659</t>
        </is>
      </c>
      <c r="B637" s="5" t="inlineStr">
        <is>
          <t>BUSCA FEM COMP.</t>
        </is>
      </c>
      <c r="C637" s="5" t="inlineStr">
        <is>
          <t>ARGEB2</t>
        </is>
      </c>
      <c r="D637" s="5" t="inlineStr">
        <is>
          <t>033</t>
        </is>
      </c>
      <c r="E637" s="5" t="inlineStr">
        <is>
          <t>ZMED</t>
        </is>
      </c>
      <c r="F637" s="5" t="inlineStr">
        <is>
          <t>1060</t>
        </is>
      </c>
      <c r="G637" s="5" t="inlineStr">
        <is>
          <t>6021</t>
        </is>
      </c>
      <c r="H637" s="5" t="inlineStr">
        <is>
          <t>C/U</t>
        </is>
      </c>
      <c r="I637" s="6" t="n">
        <v>120</v>
      </c>
      <c r="J637" s="6" t="n">
        <v>0</v>
      </c>
      <c r="K637" s="5" t="inlineStr">
        <is>
          <t>ARS</t>
        </is>
      </c>
      <c r="L637" s="48" t="n">
        <v>0</v>
      </c>
      <c r="M637" s="48" t="n">
        <v>29262.95</v>
      </c>
      <c r="O637" s="11">
        <f>M637/SUM($M$2:$M$2023)</f>
        <v/>
      </c>
      <c r="P637" s="49">
        <f>IFERROR(M637/I637,0)</f>
        <v/>
      </c>
      <c r="Q637" s="50" t="n"/>
      <c r="R637" s="8">
        <f>I637-Q637</f>
        <v/>
      </c>
      <c r="S637" s="49">
        <f>$AK637*R637</f>
        <v/>
      </c>
      <c r="U637" s="39" t="inlineStr">
        <is>
          <t>Stock SAP</t>
        </is>
      </c>
      <c r="V637" s="39" t="inlineStr">
        <is>
          <t>Medicamentos</t>
        </is>
      </c>
      <c r="W637" s="39" t="inlineStr">
        <is>
          <t>Dentro del alcance</t>
        </is>
      </c>
      <c r="X637" s="39" t="n"/>
      <c r="Y637" s="39" t="inlineStr">
        <is>
          <t>Sin recuento físico en el inventario de Avain</t>
        </is>
      </c>
      <c r="Z637" s="40" t="inlineStr">
        <is>
          <t>Sin recuento físico</t>
        </is>
      </c>
      <c r="AA637" s="39" t="n"/>
      <c r="AB637" s="39" t="n"/>
      <c r="AC637" s="39" t="n"/>
      <c r="AD637" s="39" t="n"/>
      <c r="AE637" s="39" t="n"/>
      <c r="AF637" s="39" t="n"/>
      <c r="AG637" s="39" t="n"/>
      <c r="AH637" s="51" t="n">
        <v>435</v>
      </c>
      <c r="AI637" s="51">
        <f>Q637</f>
        <v/>
      </c>
      <c r="AJ637" s="51">
        <f>$AH637-$AI637</f>
        <v/>
      </c>
      <c r="AK637" s="52" t="n">
        <v>243.8579540229885</v>
      </c>
      <c r="AL637" s="52">
        <f>$AJ637*$AK637</f>
        <v/>
      </c>
      <c r="AM637" s="52">
        <f>$AI637*$AK637</f>
        <v/>
      </c>
      <c r="AN637" s="39" t="n"/>
      <c r="AO637" s="39" t="inlineStr">
        <is>
          <t>El material ocupa 7 filas en la hoja 1060 NQN (lote/almacén). La cantidad SAP y la física de esta vista son el total del material.</t>
        </is>
      </c>
    </row>
    <row r="638">
      <c r="A638" s="5" t="inlineStr">
        <is>
          <t>1000730</t>
        </is>
      </c>
      <c r="B638" s="5" t="inlineStr">
        <is>
          <t>SUPRADYN</t>
        </is>
      </c>
      <c r="C638" s="5" t="inlineStr">
        <is>
          <t>ARFTR8</t>
        </is>
      </c>
      <c r="D638" s="5" t="inlineStr">
        <is>
          <t>033</t>
        </is>
      </c>
      <c r="E638" s="5" t="inlineStr">
        <is>
          <t>ZMED</t>
        </is>
      </c>
      <c r="F638" s="5" t="inlineStr">
        <is>
          <t>1060</t>
        </is>
      </c>
      <c r="G638" s="5" t="inlineStr">
        <is>
          <t>6021</t>
        </is>
      </c>
      <c r="H638" s="5" t="inlineStr">
        <is>
          <t>C/U</t>
        </is>
      </c>
      <c r="I638" s="6" t="n">
        <v>120</v>
      </c>
      <c r="J638" s="6" t="n">
        <v>0</v>
      </c>
      <c r="K638" s="5" t="inlineStr">
        <is>
          <t>ARS</t>
        </is>
      </c>
      <c r="L638" s="48" t="n">
        <v>0</v>
      </c>
      <c r="M638" s="48" t="n">
        <v>8201.17</v>
      </c>
      <c r="O638" s="11">
        <f>M638/SUM($M$2:$M$2023)</f>
        <v/>
      </c>
      <c r="P638" s="49">
        <f>IFERROR(M638/I638,0)</f>
        <v/>
      </c>
      <c r="Q638" s="50" t="n"/>
      <c r="R638" s="8">
        <f>I638-Q638</f>
        <v/>
      </c>
      <c r="S638" s="49">
        <f>$AK638*R638</f>
        <v/>
      </c>
      <c r="U638" s="39" t="inlineStr">
        <is>
          <t>Stock SAP</t>
        </is>
      </c>
      <c r="V638" s="39" t="inlineStr">
        <is>
          <t>Medicamentos</t>
        </is>
      </c>
      <c r="W638" s="39" t="inlineStr">
        <is>
          <t>Dentro del alcance</t>
        </is>
      </c>
      <c r="X638" s="39" t="n"/>
      <c r="Y638" s="39" t="inlineStr">
        <is>
          <t>Sin recuento físico en el inventario de Avain</t>
        </is>
      </c>
      <c r="Z638" s="40" t="inlineStr">
        <is>
          <t>Sin recuento físico</t>
        </is>
      </c>
      <c r="AA638" s="39" t="n"/>
      <c r="AB638" s="39" t="n"/>
      <c r="AC638" s="39" t="n"/>
      <c r="AD638" s="39" t="n"/>
      <c r="AE638" s="39" t="n"/>
      <c r="AF638" s="39" t="n"/>
      <c r="AG638" s="39" t="n"/>
      <c r="AH638" s="51" t="n"/>
      <c r="AI638" s="51" t="n"/>
      <c r="AJ638" s="51" t="n"/>
      <c r="AK638" s="52" t="n">
        <v>68.34309523809523</v>
      </c>
      <c r="AL638" s="52" t="n"/>
      <c r="AM638" s="52" t="n"/>
      <c r="AN638" s="39" t="n"/>
      <c r="AO638" s="39" t="inlineStr">
        <is>
          <t>El material ocupa 2 filas en la hoja 1060 NQN (lote/almacén). La cantidad SAP y la física de esta vista son el total del material.</t>
        </is>
      </c>
    </row>
    <row r="639">
      <c r="A639" s="5" t="inlineStr">
        <is>
          <t>2000078</t>
        </is>
      </c>
      <c r="B639" s="5" t="inlineStr">
        <is>
          <t>TUBO ENDOTRAQ N° 8 C/BALON</t>
        </is>
      </c>
      <c r="C639" s="5" t="n"/>
      <c r="D639" s="5" t="inlineStr">
        <is>
          <t>033</t>
        </is>
      </c>
      <c r="E639" s="5" t="inlineStr">
        <is>
          <t>ZDES</t>
        </is>
      </c>
      <c r="F639" s="5" t="inlineStr">
        <is>
          <t>1060</t>
        </is>
      </c>
      <c r="G639" s="5" t="inlineStr">
        <is>
          <t>6010</t>
        </is>
      </c>
      <c r="H639" s="5" t="inlineStr">
        <is>
          <t>C/U</t>
        </is>
      </c>
      <c r="I639" s="6" t="n">
        <v>120</v>
      </c>
      <c r="J639" s="6" t="n">
        <v>0</v>
      </c>
      <c r="K639" s="5" t="inlineStr">
        <is>
          <t>ARS</t>
        </is>
      </c>
      <c r="L639" s="48" t="n">
        <v>0</v>
      </c>
      <c r="M639" s="48" t="n">
        <v>51463.26</v>
      </c>
      <c r="O639" s="11">
        <f>M639/SUM($M$2:$M$2023)</f>
        <v/>
      </c>
      <c r="P639" s="49">
        <f>IFERROR(M639/I639,0)</f>
        <v/>
      </c>
      <c r="Q639" s="50" t="n"/>
      <c r="R639" s="8">
        <f>I639-Q639</f>
        <v/>
      </c>
      <c r="S639" s="49">
        <f>$AK639*R639</f>
        <v/>
      </c>
      <c r="U639" s="39" t="inlineStr">
        <is>
          <t>Stock SAP</t>
        </is>
      </c>
      <c r="V639" s="39" t="inlineStr">
        <is>
          <t>Descartables</t>
        </is>
      </c>
      <c r="W639" s="39" t="inlineStr">
        <is>
          <t>Dentro del alcance</t>
        </is>
      </c>
      <c r="X639" s="39" t="n"/>
      <c r="Y639" s="39" t="inlineStr">
        <is>
          <t>Sin recuento físico en el inventario de Avain</t>
        </is>
      </c>
      <c r="Z639" s="40" t="inlineStr">
        <is>
          <t>Sin recuento físico</t>
        </is>
      </c>
      <c r="AA639" s="39" t="n"/>
      <c r="AB639" s="39" t="n"/>
      <c r="AC639" s="39" t="n"/>
      <c r="AD639" s="39" t="n"/>
      <c r="AE639" s="39" t="n"/>
      <c r="AF639" s="39" t="n"/>
      <c r="AG639" s="39" t="n"/>
      <c r="AH639" s="51" t="n"/>
      <c r="AI639" s="51" t="n"/>
      <c r="AJ639" s="51" t="n"/>
      <c r="AK639" s="52" t="n">
        <v>428.8605172413794</v>
      </c>
      <c r="AL639" s="52" t="n"/>
      <c r="AM639" s="52" t="n"/>
      <c r="AN639" s="39" t="n"/>
      <c r="AO639" s="39" t="inlineStr">
        <is>
          <t>El material ocupa 4 filas en la hoja 1060 NQN (lote/almacén). La cantidad SAP y la física de esta vista son el total del material.</t>
        </is>
      </c>
    </row>
    <row r="640">
      <c r="A640" s="5" t="inlineStr">
        <is>
          <t>2000193</t>
        </is>
      </c>
      <c r="B640" s="5" t="inlineStr">
        <is>
          <t>SONDA DE ASPIRACION K-29P KOLLER C/REG</t>
        </is>
      </c>
      <c r="C640" s="5" t="n"/>
      <c r="D640" s="5" t="inlineStr">
        <is>
          <t>033</t>
        </is>
      </c>
      <c r="E640" s="5" t="inlineStr">
        <is>
          <t>ZDES</t>
        </is>
      </c>
      <c r="F640" s="5" t="inlineStr">
        <is>
          <t>1060</t>
        </is>
      </c>
      <c r="G640" s="5" t="inlineStr">
        <is>
          <t>6021</t>
        </is>
      </c>
      <c r="H640" s="5" t="inlineStr">
        <is>
          <t>C/U</t>
        </is>
      </c>
      <c r="I640" s="6" t="n">
        <v>120</v>
      </c>
      <c r="J640" s="6" t="n">
        <v>0</v>
      </c>
      <c r="K640" s="5" t="inlineStr">
        <is>
          <t>ARS</t>
        </is>
      </c>
      <c r="L640" s="48" t="n">
        <v>0</v>
      </c>
      <c r="M640" s="48" t="n">
        <v>39174</v>
      </c>
      <c r="O640" s="11">
        <f>M640/SUM($M$2:$M$2023)</f>
        <v/>
      </c>
      <c r="P640" s="49">
        <f>IFERROR(M640/I640,0)</f>
        <v/>
      </c>
      <c r="Q640" s="50" t="n"/>
      <c r="R640" s="8">
        <f>I640-Q640</f>
        <v/>
      </c>
      <c r="S640" s="49">
        <f>$AK640*R640</f>
        <v/>
      </c>
      <c r="U640" s="39" t="inlineStr">
        <is>
          <t>Stock SAP</t>
        </is>
      </c>
      <c r="V640" s="39" t="inlineStr">
        <is>
          <t>Descartables</t>
        </is>
      </c>
      <c r="W640" s="39" t="inlineStr">
        <is>
          <t>Dentro del alcance</t>
        </is>
      </c>
      <c r="X640" s="39" t="n"/>
      <c r="Y640" s="39" t="inlineStr">
        <is>
          <t>Sin recuento físico en el inventario de Avain</t>
        </is>
      </c>
      <c r="Z640" s="40" t="inlineStr">
        <is>
          <t>Sin recuento físico</t>
        </is>
      </c>
      <c r="AA640" s="39" t="n"/>
      <c r="AB640" s="39" t="n"/>
      <c r="AC640" s="39" t="n"/>
      <c r="AD640" s="39" t="n"/>
      <c r="AE640" s="39" t="n"/>
      <c r="AF640" s="39" t="n"/>
      <c r="AG640" s="39" t="n"/>
      <c r="AH640" s="51" t="n">
        <v>120</v>
      </c>
      <c r="AI640" s="51">
        <f>Q640</f>
        <v/>
      </c>
      <c r="AJ640" s="51">
        <f>$AH640-$AI640</f>
        <v/>
      </c>
      <c r="AK640" s="52" t="n">
        <v>326.45</v>
      </c>
      <c r="AL640" s="52">
        <f>$AJ640*$AK640</f>
        <v/>
      </c>
      <c r="AM640" s="52">
        <f>$AI640*$AK640</f>
        <v/>
      </c>
      <c r="AN640" s="39" t="n"/>
      <c r="AO640" s="39" t="n"/>
    </row>
    <row r="641">
      <c r="A641" s="5" t="inlineStr">
        <is>
          <t>2000438</t>
        </is>
      </c>
      <c r="B641" s="5" t="inlineStr">
        <is>
          <t>TUBO ENDOTRAQ Nº 3.5 S/BALON</t>
        </is>
      </c>
      <c r="C641" s="5" t="n"/>
      <c r="D641" s="5" t="inlineStr">
        <is>
          <t>033</t>
        </is>
      </c>
      <c r="E641" s="5" t="inlineStr">
        <is>
          <t>ZDES</t>
        </is>
      </c>
      <c r="F641" s="5" t="inlineStr">
        <is>
          <t>1060</t>
        </is>
      </c>
      <c r="G641" s="5" t="inlineStr">
        <is>
          <t>6022</t>
        </is>
      </c>
      <c r="H641" s="5" t="inlineStr">
        <is>
          <t>C/U</t>
        </is>
      </c>
      <c r="I641" s="6" t="n">
        <v>120</v>
      </c>
      <c r="J641" s="6" t="n">
        <v>0</v>
      </c>
      <c r="K641" s="5" t="inlineStr">
        <is>
          <t>ARS</t>
        </is>
      </c>
      <c r="L641" s="48" t="n">
        <v>0</v>
      </c>
      <c r="M641" s="48" t="n">
        <v>4800</v>
      </c>
      <c r="O641" s="11">
        <f>M641/SUM($M$2:$M$2023)</f>
        <v/>
      </c>
      <c r="P641" s="49">
        <f>IFERROR(M641/I641,0)</f>
        <v/>
      </c>
      <c r="Q641" s="50" t="n"/>
      <c r="R641" s="8">
        <f>I641-Q641</f>
        <v/>
      </c>
      <c r="S641" s="49">
        <f>$AK641*R641</f>
        <v/>
      </c>
      <c r="U641" s="39" t="inlineStr">
        <is>
          <t>Stock SAP</t>
        </is>
      </c>
      <c r="V641" s="39" t="inlineStr">
        <is>
          <t>Descartables</t>
        </is>
      </c>
      <c r="W641" s="39" t="inlineStr">
        <is>
          <t>Dentro del alcance</t>
        </is>
      </c>
      <c r="X641" s="39" t="n"/>
      <c r="Y641" s="39" t="inlineStr">
        <is>
          <t>Sin recuento físico en el inventario de Avain</t>
        </is>
      </c>
      <c r="Z641" s="40" t="inlineStr">
        <is>
          <t>Sin recuento físico</t>
        </is>
      </c>
      <c r="AA641" s="39" t="n"/>
      <c r="AB641" s="39" t="n"/>
      <c r="AC641" s="39" t="n"/>
      <c r="AD641" s="39" t="n"/>
      <c r="AE641" s="39" t="n"/>
      <c r="AF641" s="39" t="n"/>
      <c r="AG641" s="39" t="n"/>
      <c r="AH641" s="51" t="n">
        <v>120</v>
      </c>
      <c r="AI641" s="51">
        <f>Q641</f>
        <v/>
      </c>
      <c r="AJ641" s="51">
        <f>$AH641-$AI641</f>
        <v/>
      </c>
      <c r="AK641" s="52" t="n">
        <v>40</v>
      </c>
      <c r="AL641" s="52">
        <f>$AJ641*$AK641</f>
        <v/>
      </c>
      <c r="AM641" s="52">
        <f>$AI641*$AK641</f>
        <v/>
      </c>
      <c r="AN641" s="39" t="n"/>
      <c r="AO641" s="39" t="n"/>
    </row>
    <row r="642">
      <c r="A642" s="5" t="inlineStr">
        <is>
          <t>2000609</t>
        </is>
      </c>
      <c r="B642" s="5" t="inlineStr">
        <is>
          <t>SABANA PARA QUEMADO CUERPO COMPLETO</t>
        </is>
      </c>
      <c r="C642" s="5" t="n"/>
      <c r="D642" s="5" t="inlineStr">
        <is>
          <t>033</t>
        </is>
      </c>
      <c r="E642" s="5" t="inlineStr">
        <is>
          <t>ZDES</t>
        </is>
      </c>
      <c r="F642" s="5" t="inlineStr">
        <is>
          <t>1060</t>
        </is>
      </c>
      <c r="G642" s="5" t="inlineStr">
        <is>
          <t>6021</t>
        </is>
      </c>
      <c r="H642" s="5" t="inlineStr">
        <is>
          <t>C/U</t>
        </is>
      </c>
      <c r="I642" s="6" t="n">
        <v>120</v>
      </c>
      <c r="J642" s="6" t="n">
        <v>0</v>
      </c>
      <c r="K642" s="5" t="inlineStr">
        <is>
          <t>ARS</t>
        </is>
      </c>
      <c r="L642" s="48" t="n">
        <v>0</v>
      </c>
      <c r="M642" s="48" t="n">
        <v>106126.15</v>
      </c>
      <c r="O642" s="11">
        <f>M642/SUM($M$2:$M$2023)</f>
        <v/>
      </c>
      <c r="P642" s="49">
        <f>IFERROR(M642/I642,0)</f>
        <v/>
      </c>
      <c r="Q642" s="50" t="n"/>
      <c r="R642" s="8">
        <f>I642-Q642</f>
        <v/>
      </c>
      <c r="S642" s="49">
        <f>$AK642*R642</f>
        <v/>
      </c>
      <c r="U642" s="39" t="inlineStr">
        <is>
          <t>Stock SAP</t>
        </is>
      </c>
      <c r="V642" s="39" t="inlineStr">
        <is>
          <t>Descartables</t>
        </is>
      </c>
      <c r="W642" s="39" t="inlineStr">
        <is>
          <t>Dentro del alcance</t>
        </is>
      </c>
      <c r="X642" s="39" t="n"/>
      <c r="Y642" s="39" t="inlineStr">
        <is>
          <t>Sin recuento físico en el inventario de Avain</t>
        </is>
      </c>
      <c r="Z642" s="40" t="inlineStr">
        <is>
          <t>Sin recuento físico</t>
        </is>
      </c>
      <c r="AA642" s="39" t="n"/>
      <c r="AB642" s="39" t="n"/>
      <c r="AC642" s="39" t="n"/>
      <c r="AD642" s="39" t="n"/>
      <c r="AE642" s="39" t="n"/>
      <c r="AF642" s="39" t="n"/>
      <c r="AG642" s="39" t="n"/>
      <c r="AH642" s="51" t="n">
        <v>130</v>
      </c>
      <c r="AI642" s="51">
        <f>Q642</f>
        <v/>
      </c>
      <c r="AJ642" s="51">
        <f>$AH642-$AI642</f>
        <v/>
      </c>
      <c r="AK642" s="52" t="n">
        <v>884.3846153846154</v>
      </c>
      <c r="AL642" s="52">
        <f>$AJ642*$AK642</f>
        <v/>
      </c>
      <c r="AM642" s="52">
        <f>$AI642*$AK642</f>
        <v/>
      </c>
      <c r="AN642" s="39" t="n"/>
      <c r="AO642" s="39" t="inlineStr">
        <is>
          <t>El material ocupa 2 filas en la hoja 1060 NQN (lote/almacén). La cantidad SAP y la física de esta vista son el total del material.</t>
        </is>
      </c>
    </row>
    <row r="643">
      <c r="A643" s="5" t="inlineStr">
        <is>
          <t>2001254</t>
        </is>
      </c>
      <c r="B643" s="5" t="inlineStr">
        <is>
          <t>CANULA DE GUEDEL 12CM N5 NARANJA</t>
        </is>
      </c>
      <c r="C643" s="5" t="n"/>
      <c r="D643" s="5" t="inlineStr">
        <is>
          <t>033</t>
        </is>
      </c>
      <c r="E643" s="5" t="inlineStr">
        <is>
          <t>ZDES</t>
        </is>
      </c>
      <c r="F643" s="5" t="inlineStr">
        <is>
          <t>1060</t>
        </is>
      </c>
      <c r="G643" s="5" t="inlineStr">
        <is>
          <t>6022</t>
        </is>
      </c>
      <c r="H643" s="5" t="inlineStr">
        <is>
          <t>C/U</t>
        </is>
      </c>
      <c r="I643" s="6" t="n">
        <v>120</v>
      </c>
      <c r="J643" s="6" t="n">
        <v>0</v>
      </c>
      <c r="K643" s="5" t="inlineStr">
        <is>
          <t>ARS</t>
        </is>
      </c>
      <c r="L643" s="48" t="n">
        <v>0</v>
      </c>
      <c r="M643" s="48" t="n">
        <v>10578</v>
      </c>
      <c r="O643" s="11">
        <f>M643/SUM($M$2:$M$2023)</f>
        <v/>
      </c>
      <c r="P643" s="49">
        <f>IFERROR(M643/I643,0)</f>
        <v/>
      </c>
      <c r="Q643" s="50" t="n"/>
      <c r="R643" s="8">
        <f>I643-Q643</f>
        <v/>
      </c>
      <c r="S643" s="49">
        <f>$AK643*R643</f>
        <v/>
      </c>
      <c r="U643" s="39" t="inlineStr">
        <is>
          <t>Stock SAP</t>
        </is>
      </c>
      <c r="V643" s="39" t="inlineStr">
        <is>
          <t>Descartables</t>
        </is>
      </c>
      <c r="W643" s="39" t="inlineStr">
        <is>
          <t>Dentro del alcance</t>
        </is>
      </c>
      <c r="X643" s="39" t="n"/>
      <c r="Y643" s="39" t="inlineStr">
        <is>
          <t>Sin recuento físico en el inventario de Avain</t>
        </is>
      </c>
      <c r="Z643" s="40" t="inlineStr">
        <is>
          <t>Sin recuento físico</t>
        </is>
      </c>
      <c r="AA643" s="39" t="n"/>
      <c r="AB643" s="39" t="n"/>
      <c r="AC643" s="39" t="n"/>
      <c r="AD643" s="39" t="n"/>
      <c r="AE643" s="39" t="n"/>
      <c r="AF643" s="39" t="n"/>
      <c r="AG643" s="39" t="n"/>
      <c r="AH643" s="51" t="n">
        <v>120</v>
      </c>
      <c r="AI643" s="51">
        <f>Q643</f>
        <v/>
      </c>
      <c r="AJ643" s="51">
        <f>$AH643-$AI643</f>
        <v/>
      </c>
      <c r="AK643" s="52" t="n">
        <v>88.15000000000001</v>
      </c>
      <c r="AL643" s="52">
        <f>$AJ643*$AK643</f>
        <v/>
      </c>
      <c r="AM643" s="52">
        <f>$AI643*$AK643</f>
        <v/>
      </c>
      <c r="AN643" s="39" t="n"/>
      <c r="AO643" s="39" t="n"/>
    </row>
    <row r="644">
      <c r="A644" s="5" t="inlineStr">
        <is>
          <t>1000168</t>
        </is>
      </c>
      <c r="B644" s="5" t="inlineStr">
        <is>
          <t>BICARBONATO DE SODIO SOL. 1 MOL. 100 CM3</t>
        </is>
      </c>
      <c r="C644" s="5" t="inlineStr">
        <is>
          <t>ADGW</t>
        </is>
      </c>
      <c r="D644" s="5" t="inlineStr">
        <is>
          <t>033</t>
        </is>
      </c>
      <c r="E644" s="5" t="inlineStr">
        <is>
          <t>ZMED</t>
        </is>
      </c>
      <c r="F644" s="5" t="inlineStr">
        <is>
          <t>1060</t>
        </is>
      </c>
      <c r="G644" s="5" t="inlineStr">
        <is>
          <t>6021</t>
        </is>
      </c>
      <c r="H644" s="5" t="inlineStr">
        <is>
          <t>C/U</t>
        </is>
      </c>
      <c r="I644" s="6" t="n">
        <v>112</v>
      </c>
      <c r="J644" s="6" t="n">
        <v>0</v>
      </c>
      <c r="K644" s="5" t="inlineStr">
        <is>
          <t>ARS</t>
        </is>
      </c>
      <c r="L644" s="48" t="n">
        <v>0</v>
      </c>
      <c r="M644" s="48" t="n">
        <v>426239.69</v>
      </c>
      <c r="O644" s="11">
        <f>M644/SUM($M$2:$M$2023)</f>
        <v/>
      </c>
      <c r="P644" s="49">
        <f>IFERROR(M644/I644,0)</f>
        <v/>
      </c>
      <c r="Q644" s="50" t="n"/>
      <c r="R644" s="8">
        <f>I644-Q644</f>
        <v/>
      </c>
      <c r="S644" s="49">
        <f>$AK644*R644</f>
        <v/>
      </c>
      <c r="U644" s="39" t="inlineStr">
        <is>
          <t>Stock SAP</t>
        </is>
      </c>
      <c r="V644" s="39" t="inlineStr">
        <is>
          <t>Medicamentos</t>
        </is>
      </c>
      <c r="W644" s="39" t="inlineStr">
        <is>
          <t>Dentro del alcance</t>
        </is>
      </c>
      <c r="X644" s="39" t="n"/>
      <c r="Y644" s="39" t="inlineStr">
        <is>
          <t>Sin recuento físico en el inventario de Avain</t>
        </is>
      </c>
      <c r="Z644" s="40" t="inlineStr">
        <is>
          <t>Sin recuento físico</t>
        </is>
      </c>
      <c r="AA644" s="39" t="n"/>
      <c r="AB644" s="39" t="n"/>
      <c r="AC644" s="39" t="n"/>
      <c r="AD644" s="39" t="n"/>
      <c r="AE644" s="39" t="n"/>
      <c r="AF644" s="39" t="n"/>
      <c r="AG644" s="39" t="n"/>
      <c r="AH644" s="51" t="n"/>
      <c r="AI644" s="51" t="n"/>
      <c r="AJ644" s="51" t="n"/>
      <c r="AK644" s="52" t="n">
        <v>3805.711473765432</v>
      </c>
      <c r="AL644" s="52" t="n"/>
      <c r="AM644" s="52" t="n"/>
      <c r="AN644" s="39" t="n"/>
      <c r="AO644" s="39" t="inlineStr">
        <is>
          <t>El material ocupa 15 filas en la hoja 1060 NQN (lote/almacén). La cantidad SAP y la física de esta vista son el total del material.</t>
        </is>
      </c>
    </row>
    <row r="645">
      <c r="A645" s="5" t="inlineStr">
        <is>
          <t>1000527</t>
        </is>
      </c>
      <c r="B645" s="5" t="inlineStr">
        <is>
          <t>AMOXIDAL CLAVULANICO 1 G</t>
        </is>
      </c>
      <c r="C645" s="5" t="inlineStr">
        <is>
          <t>73</t>
        </is>
      </c>
      <c r="D645" s="5" t="inlineStr">
        <is>
          <t>033</t>
        </is>
      </c>
      <c r="E645" s="5" t="inlineStr">
        <is>
          <t>ZMED</t>
        </is>
      </c>
      <c r="F645" s="5" t="inlineStr">
        <is>
          <t>1060</t>
        </is>
      </c>
      <c r="G645" s="5" t="inlineStr">
        <is>
          <t>6021</t>
        </is>
      </c>
      <c r="H645" s="5" t="inlineStr">
        <is>
          <t>C/U</t>
        </is>
      </c>
      <c r="I645" s="6" t="n">
        <v>112</v>
      </c>
      <c r="J645" s="6" t="n">
        <v>0</v>
      </c>
      <c r="K645" s="5" t="inlineStr">
        <is>
          <t>ARS</t>
        </is>
      </c>
      <c r="L645" s="48" t="n">
        <v>0</v>
      </c>
      <c r="M645" s="48" t="n">
        <v>44680.47</v>
      </c>
      <c r="O645" s="11">
        <f>M645/SUM($M$2:$M$2023)</f>
        <v/>
      </c>
      <c r="P645" s="49">
        <f>IFERROR(M645/I645,0)</f>
        <v/>
      </c>
      <c r="Q645" s="50" t="n"/>
      <c r="R645" s="8">
        <f>I645-Q645</f>
        <v/>
      </c>
      <c r="S645" s="49">
        <f>$AK645*R645</f>
        <v/>
      </c>
      <c r="U645" s="39" t="inlineStr">
        <is>
          <t>Stock SAP</t>
        </is>
      </c>
      <c r="V645" s="39" t="inlineStr">
        <is>
          <t>Medicamentos</t>
        </is>
      </c>
      <c r="W645" s="39" t="inlineStr">
        <is>
          <t>Dentro del alcance</t>
        </is>
      </c>
      <c r="X645" s="38" t="inlineStr">
        <is>
          <t>Baja</t>
        </is>
      </c>
      <c r="Y645" s="39" t="inlineStr">
        <is>
          <t>Homologado – confianza Baja – pendiente de validación</t>
        </is>
      </c>
      <c r="Z645" s="38" t="inlineStr">
        <is>
          <t>Dar de baja en SAP</t>
        </is>
      </c>
      <c r="AA645" s="39" t="inlineStr">
        <is>
          <t>16</t>
        </is>
      </c>
      <c r="AB645" s="39" t="inlineStr">
        <is>
          <t>AMOXICILINA + AC. CLAVULANICO</t>
        </is>
      </c>
      <c r="AC645" s="39" t="inlineStr">
        <is>
          <t>Homologación por código Avain (master M11-001)</t>
        </is>
      </c>
      <c r="AD645" s="39" t="inlineStr">
        <is>
          <t>No</t>
        </is>
      </c>
      <c r="AE645" s="39" t="n"/>
      <c r="AF645" s="39" t="inlineStr">
        <is>
          <t>Sí</t>
        </is>
      </c>
      <c r="AG645" s="39" t="inlineStr">
        <is>
          <t>M11-001</t>
        </is>
      </c>
      <c r="AH645" s="51" t="n"/>
      <c r="AI645" s="51" t="n"/>
      <c r="AJ645" s="51" t="n"/>
      <c r="AK645" s="52" t="n">
        <v>398.9328047091412</v>
      </c>
      <c r="AL645" s="52" t="n"/>
      <c r="AM645" s="52" t="n"/>
      <c r="AN645" s="39" t="n"/>
      <c r="AO645" s="39" t="inlineStr">
        <is>
          <t>La cantidad física del material se imputó en la fila 550 (primera fila del material). Homologación: confianza base Alta + confianza SAP Media → Media. La nomenclatura del material imputado no respalda por sí sola la equivalencia (similitud 0.39); el vínculo proviene sólo de la homologación. Nivel degradado a Baja. Otros códigos SAP del master no están en el stock de este centro: 1000816. El material ocupa 16 filas en la hoja 1060 NQN (lote/almacén). La cantidad SAP y la física de esta vista son el total del material.</t>
        </is>
      </c>
    </row>
    <row r="646">
      <c r="A646" s="5" t="inlineStr">
        <is>
          <t>2000094</t>
        </is>
      </c>
      <c r="B646" s="5" t="inlineStr">
        <is>
          <t>TUBO ENDOTRAQ Nº 9 C/BALON</t>
        </is>
      </c>
      <c r="C646" s="5" t="n"/>
      <c r="D646" s="5" t="inlineStr">
        <is>
          <t>033</t>
        </is>
      </c>
      <c r="E646" s="5" t="inlineStr">
        <is>
          <t>ZDES</t>
        </is>
      </c>
      <c r="F646" s="5" t="inlineStr">
        <is>
          <t>1060</t>
        </is>
      </c>
      <c r="G646" s="5" t="inlineStr">
        <is>
          <t>6022</t>
        </is>
      </c>
      <c r="H646" s="5" t="inlineStr">
        <is>
          <t>C/U</t>
        </is>
      </c>
      <c r="I646" s="6" t="n">
        <v>112</v>
      </c>
      <c r="J646" s="6" t="n">
        <v>0</v>
      </c>
      <c r="K646" s="5" t="inlineStr">
        <is>
          <t>ARS</t>
        </is>
      </c>
      <c r="L646" s="48" t="n">
        <v>0</v>
      </c>
      <c r="M646" s="48" t="n">
        <v>8294.719999999999</v>
      </c>
      <c r="O646" s="11">
        <f>M646/SUM($M$2:$M$2023)</f>
        <v/>
      </c>
      <c r="P646" s="49">
        <f>IFERROR(M646/I646,0)</f>
        <v/>
      </c>
      <c r="Q646" s="50" t="n"/>
      <c r="R646" s="8">
        <f>I646-Q646</f>
        <v/>
      </c>
      <c r="S646" s="49">
        <f>$AK646*R646</f>
        <v/>
      </c>
      <c r="U646" s="39" t="inlineStr">
        <is>
          <t>Stock SAP</t>
        </is>
      </c>
      <c r="V646" s="39" t="inlineStr">
        <is>
          <t>Descartables</t>
        </is>
      </c>
      <c r="W646" s="39" t="inlineStr">
        <is>
          <t>Dentro del alcance</t>
        </is>
      </c>
      <c r="X646" s="39" t="n"/>
      <c r="Y646" s="39" t="inlineStr">
        <is>
          <t>Sin recuento físico en el inventario de Avain</t>
        </is>
      </c>
      <c r="Z646" s="40" t="inlineStr">
        <is>
          <t>Sin recuento físico</t>
        </is>
      </c>
      <c r="AA646" s="39" t="n"/>
      <c r="AB646" s="39" t="n"/>
      <c r="AC646" s="39" t="n"/>
      <c r="AD646" s="39" t="n"/>
      <c r="AE646" s="39" t="n"/>
      <c r="AF646" s="39" t="n"/>
      <c r="AG646" s="39" t="n"/>
      <c r="AH646" s="51" t="n">
        <v>112</v>
      </c>
      <c r="AI646" s="51">
        <f>Q646</f>
        <v/>
      </c>
      <c r="AJ646" s="51">
        <f>$AH646-$AI646</f>
        <v/>
      </c>
      <c r="AK646" s="52" t="n">
        <v>74.05999999999999</v>
      </c>
      <c r="AL646" s="52">
        <f>$AJ646*$AK646</f>
        <v/>
      </c>
      <c r="AM646" s="52">
        <f>$AI646*$AK646</f>
        <v/>
      </c>
      <c r="AN646" s="39" t="n"/>
      <c r="AO646" s="39" t="n"/>
    </row>
    <row r="647">
      <c r="A647" s="5" t="inlineStr">
        <is>
          <t>2000069</t>
        </is>
      </c>
      <c r="B647" s="5" t="inlineStr">
        <is>
          <t>TUBO ENDOTRAQ. Nº 3 C/BALON</t>
        </is>
      </c>
      <c r="C647" s="5" t="n"/>
      <c r="D647" s="5" t="inlineStr">
        <is>
          <t>033</t>
        </is>
      </c>
      <c r="E647" s="5" t="inlineStr">
        <is>
          <t>ZDES</t>
        </is>
      </c>
      <c r="F647" s="5" t="inlineStr">
        <is>
          <t>1060</t>
        </is>
      </c>
      <c r="G647" s="5" t="inlineStr">
        <is>
          <t>6022</t>
        </is>
      </c>
      <c r="H647" s="5" t="inlineStr">
        <is>
          <t>C/U</t>
        </is>
      </c>
      <c r="I647" s="6" t="n">
        <v>110</v>
      </c>
      <c r="J647" s="6" t="n">
        <v>0</v>
      </c>
      <c r="K647" s="5" t="inlineStr">
        <is>
          <t>ARS</t>
        </is>
      </c>
      <c r="L647" s="48" t="n">
        <v>0</v>
      </c>
      <c r="M647" s="48" t="n">
        <v>6828.8</v>
      </c>
      <c r="O647" s="11">
        <f>M647/SUM($M$2:$M$2023)</f>
        <v/>
      </c>
      <c r="P647" s="49">
        <f>IFERROR(M647/I647,0)</f>
        <v/>
      </c>
      <c r="Q647" s="50" t="n"/>
      <c r="R647" s="8">
        <f>I647-Q647</f>
        <v/>
      </c>
      <c r="S647" s="49">
        <f>$AK647*R647</f>
        <v/>
      </c>
      <c r="U647" s="39" t="inlineStr">
        <is>
          <t>Stock SAP</t>
        </is>
      </c>
      <c r="V647" s="39" t="inlineStr">
        <is>
          <t>Descartables</t>
        </is>
      </c>
      <c r="W647" s="39" t="inlineStr">
        <is>
          <t>Dentro del alcance</t>
        </is>
      </c>
      <c r="X647" s="39" t="n"/>
      <c r="Y647" s="39" t="inlineStr">
        <is>
          <t>Sin recuento físico en el inventario de Avain</t>
        </is>
      </c>
      <c r="Z647" s="40" t="inlineStr">
        <is>
          <t>Sin recuento físico</t>
        </is>
      </c>
      <c r="AA647" s="39" t="n"/>
      <c r="AB647" s="39" t="n"/>
      <c r="AC647" s="39" t="n"/>
      <c r="AD647" s="39" t="n"/>
      <c r="AE647" s="39" t="n"/>
      <c r="AF647" s="39" t="n"/>
      <c r="AG647" s="39" t="n"/>
      <c r="AH647" s="51" t="n">
        <v>110</v>
      </c>
      <c r="AI647" s="51">
        <f>Q647</f>
        <v/>
      </c>
      <c r="AJ647" s="51">
        <f>$AH647-$AI647</f>
        <v/>
      </c>
      <c r="AK647" s="52" t="n">
        <v>62.08</v>
      </c>
      <c r="AL647" s="52">
        <f>$AJ647*$AK647</f>
        <v/>
      </c>
      <c r="AM647" s="52">
        <f>$AI647*$AK647</f>
        <v/>
      </c>
      <c r="AN647" s="39" t="n"/>
      <c r="AO647" s="39" t="n"/>
    </row>
    <row r="648">
      <c r="A648" s="5" t="inlineStr">
        <is>
          <t>2000074</t>
        </is>
      </c>
      <c r="B648" s="5" t="inlineStr">
        <is>
          <t>TUBO ENDOTRAQ. Nº 5 C/BALON</t>
        </is>
      </c>
      <c r="C648" s="5" t="n"/>
      <c r="D648" s="5" t="inlineStr">
        <is>
          <t>033</t>
        </is>
      </c>
      <c r="E648" s="5" t="inlineStr">
        <is>
          <t>ZDES</t>
        </is>
      </c>
      <c r="F648" s="5" t="inlineStr">
        <is>
          <t>1060</t>
        </is>
      </c>
      <c r="G648" s="5" t="inlineStr">
        <is>
          <t>6022</t>
        </is>
      </c>
      <c r="H648" s="5" t="inlineStr">
        <is>
          <t>C/U</t>
        </is>
      </c>
      <c r="I648" s="6" t="n">
        <v>110</v>
      </c>
      <c r="J648" s="6" t="n">
        <v>0</v>
      </c>
      <c r="K648" s="5" t="inlineStr">
        <is>
          <t>ARS</t>
        </is>
      </c>
      <c r="L648" s="48" t="n">
        <v>0</v>
      </c>
      <c r="M648" s="48" t="n">
        <v>18380.68</v>
      </c>
      <c r="O648" s="11">
        <f>M648/SUM($M$2:$M$2023)</f>
        <v/>
      </c>
      <c r="P648" s="49">
        <f>IFERROR(M648/I648,0)</f>
        <v/>
      </c>
      <c r="Q648" s="50" t="n"/>
      <c r="R648" s="8">
        <f>I648-Q648</f>
        <v/>
      </c>
      <c r="S648" s="49">
        <f>$AK648*R648</f>
        <v/>
      </c>
      <c r="U648" s="39" t="inlineStr">
        <is>
          <t>Stock SAP</t>
        </is>
      </c>
      <c r="V648" s="39" t="inlineStr">
        <is>
          <t>Descartables</t>
        </is>
      </c>
      <c r="W648" s="39" t="inlineStr">
        <is>
          <t>Dentro del alcance</t>
        </is>
      </c>
      <c r="X648" s="39" t="n"/>
      <c r="Y648" s="39" t="inlineStr">
        <is>
          <t>Sin recuento físico en el inventario de Avain</t>
        </is>
      </c>
      <c r="Z648" s="40" t="inlineStr">
        <is>
          <t>Sin recuento físico</t>
        </is>
      </c>
      <c r="AA648" s="39" t="n"/>
      <c r="AB648" s="39" t="n"/>
      <c r="AC648" s="39" t="n"/>
      <c r="AD648" s="39" t="n"/>
      <c r="AE648" s="39" t="n"/>
      <c r="AF648" s="39" t="n"/>
      <c r="AG648" s="39" t="n"/>
      <c r="AH648" s="51" t="n">
        <v>120</v>
      </c>
      <c r="AI648" s="51">
        <f>Q648</f>
        <v/>
      </c>
      <c r="AJ648" s="51">
        <f>$AH648-$AI648</f>
        <v/>
      </c>
      <c r="AK648" s="52" t="n">
        <v>167.0970833333334</v>
      </c>
      <c r="AL648" s="52">
        <f>$AJ648*$AK648</f>
        <v/>
      </c>
      <c r="AM648" s="52">
        <f>$AI648*$AK648</f>
        <v/>
      </c>
      <c r="AN648" s="39" t="n"/>
      <c r="AO648" s="39" t="inlineStr">
        <is>
          <t>El material ocupa 2 filas en la hoja 1060 NQN (lote/almacén). La cantidad SAP y la física de esta vista son el total del material.</t>
        </is>
      </c>
    </row>
    <row r="649">
      <c r="A649" s="5" t="inlineStr">
        <is>
          <t>2000102</t>
        </is>
      </c>
      <c r="B649" s="5" t="inlineStr">
        <is>
          <t>CAMPOS ESTERILES 90x90</t>
        </is>
      </c>
      <c r="C649" s="5" t="n"/>
      <c r="D649" s="5" t="inlineStr">
        <is>
          <t>033</t>
        </is>
      </c>
      <c r="E649" s="5" t="inlineStr">
        <is>
          <t>ZDES</t>
        </is>
      </c>
      <c r="F649" s="5" t="inlineStr">
        <is>
          <t>1060</t>
        </is>
      </c>
      <c r="G649" s="5" t="inlineStr">
        <is>
          <t>6021</t>
        </is>
      </c>
      <c r="H649" s="5" t="inlineStr">
        <is>
          <t>C/U</t>
        </is>
      </c>
      <c r="I649" s="6" t="n">
        <v>110</v>
      </c>
      <c r="J649" s="6" t="n">
        <v>0</v>
      </c>
      <c r="K649" s="5" t="inlineStr">
        <is>
          <t>ARS</t>
        </is>
      </c>
      <c r="L649" s="48" t="n">
        <v>0</v>
      </c>
      <c r="M649" s="48" t="n">
        <v>225099.05</v>
      </c>
      <c r="O649" s="11">
        <f>M649/SUM($M$2:$M$2023)</f>
        <v/>
      </c>
      <c r="P649" s="49">
        <f>IFERROR(M649/I649,0)</f>
        <v/>
      </c>
      <c r="Q649" s="50" t="n">
        <v>29</v>
      </c>
      <c r="R649" s="8">
        <f>I649-Q649</f>
        <v/>
      </c>
      <c r="S649" s="49">
        <f>$AK649*R649</f>
        <v/>
      </c>
      <c r="U649" s="39" t="inlineStr">
        <is>
          <t>Stock SAP</t>
        </is>
      </c>
      <c r="V649" s="39" t="inlineStr">
        <is>
          <t>Descartables</t>
        </is>
      </c>
      <c r="W649" s="39" t="inlineStr">
        <is>
          <t>Dentro del alcance</t>
        </is>
      </c>
      <c r="X649" s="37" t="inlineStr">
        <is>
          <t>Alta</t>
        </is>
      </c>
      <c r="Y649" s="39" t="inlineStr">
        <is>
          <t>Homologado – confianza Alta</t>
        </is>
      </c>
      <c r="Z649" s="38" t="inlineStr">
        <is>
          <t>Dar de baja en SAP</t>
        </is>
      </c>
      <c r="AA649" s="39" t="inlineStr">
        <is>
          <t>358</t>
        </is>
      </c>
      <c r="AB649" s="39" t="inlineStr">
        <is>
          <t>CAMPO ESTERIL</t>
        </is>
      </c>
      <c r="AC649" s="39" t="inlineStr">
        <is>
          <t>Homologación por código Avain (master K-288)</t>
        </is>
      </c>
      <c r="AD649" s="39" t="inlineStr">
        <is>
          <t>No</t>
        </is>
      </c>
      <c r="AE649" s="39" t="n"/>
      <c r="AF649" s="39" t="inlineStr">
        <is>
          <t>Sí</t>
        </is>
      </c>
      <c r="AG649" s="39" t="inlineStr">
        <is>
          <t>K-288</t>
        </is>
      </c>
      <c r="AH649" s="51" t="n">
        <v>220</v>
      </c>
      <c r="AI649" s="51">
        <f>Q649</f>
        <v/>
      </c>
      <c r="AJ649" s="51">
        <f>$AH649-$AI649</f>
        <v/>
      </c>
      <c r="AK649" s="52" t="n">
        <v>2046.355</v>
      </c>
      <c r="AL649" s="52">
        <f>$AJ649*$AK649</f>
        <v/>
      </c>
      <c r="AM649" s="52">
        <f>$AI649*$AK649</f>
        <v/>
      </c>
      <c r="AN649" s="39" t="n"/>
      <c r="AO649" s="39" t="inlineStr">
        <is>
          <t>Homologación: confianza base Alta + confianza SAP Alta → Alta. El material ocupa 2 filas en la hoja 1060 NQN (lote/almacén). La cantidad SAP y la física de esta vista son el total del material.</t>
        </is>
      </c>
    </row>
    <row r="650">
      <c r="A650" s="5" t="inlineStr">
        <is>
          <t>2000102</t>
        </is>
      </c>
      <c r="B650" s="5" t="inlineStr">
        <is>
          <t>CAMPOS ESTERILES 90x90</t>
        </is>
      </c>
      <c r="C650" s="5" t="n"/>
      <c r="D650" s="5" t="inlineStr">
        <is>
          <t>033</t>
        </is>
      </c>
      <c r="E650" s="5" t="inlineStr">
        <is>
          <t>ZDES</t>
        </is>
      </c>
      <c r="F650" s="5" t="inlineStr">
        <is>
          <t>1060</t>
        </is>
      </c>
      <c r="G650" s="5" t="inlineStr">
        <is>
          <t>6022</t>
        </is>
      </c>
      <c r="H650" s="5" t="inlineStr">
        <is>
          <t>C/U</t>
        </is>
      </c>
      <c r="I650" s="6" t="n">
        <v>110</v>
      </c>
      <c r="J650" s="6" t="n">
        <v>0</v>
      </c>
      <c r="K650" s="5" t="inlineStr">
        <is>
          <t>ARS</t>
        </is>
      </c>
      <c r="L650" s="48" t="n">
        <v>0</v>
      </c>
      <c r="M650" s="48" t="n">
        <v>225099.05</v>
      </c>
      <c r="O650" s="11">
        <f>M650/SUM($M$2:$M$2023)</f>
        <v/>
      </c>
      <c r="P650" s="49">
        <f>IFERROR(M650/I650,0)</f>
        <v/>
      </c>
      <c r="Q650" s="50" t="n"/>
      <c r="R650" s="8">
        <f>I650-Q650</f>
        <v/>
      </c>
      <c r="S650" s="49">
        <f>$AK650*R650</f>
        <v/>
      </c>
      <c r="U650" s="39" t="inlineStr">
        <is>
          <t>Stock SAP</t>
        </is>
      </c>
      <c r="V650" s="39" t="inlineStr">
        <is>
          <t>Descartables</t>
        </is>
      </c>
      <c r="W650" s="39" t="inlineStr">
        <is>
          <t>Dentro del alcance</t>
        </is>
      </c>
      <c r="X650" s="37" t="inlineStr">
        <is>
          <t>Alta</t>
        </is>
      </c>
      <c r="Y650" s="39" t="inlineStr">
        <is>
          <t>Homologado – confianza Alta</t>
        </is>
      </c>
      <c r="Z650" s="38" t="inlineStr">
        <is>
          <t>Dar de baja en SAP</t>
        </is>
      </c>
      <c r="AA650" s="39" t="inlineStr">
        <is>
          <t>358</t>
        </is>
      </c>
      <c r="AB650" s="39" t="inlineStr">
        <is>
          <t>CAMPO ESTERIL</t>
        </is>
      </c>
      <c r="AC650" s="39" t="inlineStr">
        <is>
          <t>Homologación por código Avain (master K-288)</t>
        </is>
      </c>
      <c r="AD650" s="39" t="inlineStr">
        <is>
          <t>No</t>
        </is>
      </c>
      <c r="AE650" s="39" t="n"/>
      <c r="AF650" s="39" t="inlineStr">
        <is>
          <t>Sí</t>
        </is>
      </c>
      <c r="AG650" s="39" t="inlineStr">
        <is>
          <t>K-288</t>
        </is>
      </c>
      <c r="AH650" s="51" t="n"/>
      <c r="AI650" s="51" t="n"/>
      <c r="AJ650" s="51" t="n"/>
      <c r="AK650" s="52" t="n">
        <v>2046.355</v>
      </c>
      <c r="AL650" s="52" t="n"/>
      <c r="AM650" s="52" t="n"/>
      <c r="AN650" s="39" t="n"/>
      <c r="AO650" s="39" t="inlineStr">
        <is>
          <t>La cantidad física del material se imputó en la fila 649 (primera fila del material). Homologación: confianza base Alta + confianza SAP Alta → Alta. El material ocupa 2 filas en la hoja 1060 NQN (lote/almacén). La cantidad SAP y la física de esta vista son el total del material.</t>
        </is>
      </c>
    </row>
    <row r="651">
      <c r="A651" s="5" t="inlineStr">
        <is>
          <t>2000244</t>
        </is>
      </c>
      <c r="B651" s="5" t="inlineStr">
        <is>
          <t>SONDA FOLEY 2 VIAS Nº16 DE LÁTEX</t>
        </is>
      </c>
      <c r="C651" s="5" t="n"/>
      <c r="D651" s="5" t="inlineStr">
        <is>
          <t>033</t>
        </is>
      </c>
      <c r="E651" s="5" t="inlineStr">
        <is>
          <t>ZDES</t>
        </is>
      </c>
      <c r="F651" s="5" t="inlineStr">
        <is>
          <t>1060</t>
        </is>
      </c>
      <c r="G651" s="5" t="inlineStr">
        <is>
          <t>6021</t>
        </is>
      </c>
      <c r="H651" s="5" t="inlineStr">
        <is>
          <t>C/U</t>
        </is>
      </c>
      <c r="I651" s="6" t="n">
        <v>110</v>
      </c>
      <c r="J651" s="6" t="n">
        <v>0</v>
      </c>
      <c r="K651" s="5" t="inlineStr">
        <is>
          <t>ARS</t>
        </is>
      </c>
      <c r="L651" s="48" t="n">
        <v>0</v>
      </c>
      <c r="M651" s="48" t="n">
        <v>97444.35000000001</v>
      </c>
      <c r="O651" s="11">
        <f>M651/SUM($M$2:$M$2023)</f>
        <v/>
      </c>
      <c r="P651" s="49">
        <f>IFERROR(M651/I651,0)</f>
        <v/>
      </c>
      <c r="Q651" s="50" t="n"/>
      <c r="R651" s="8">
        <f>I651-Q651</f>
        <v/>
      </c>
      <c r="S651" s="49">
        <f>$AK651*R651</f>
        <v/>
      </c>
      <c r="U651" s="39" t="inlineStr">
        <is>
          <t>Stock SAP</t>
        </is>
      </c>
      <c r="V651" s="39" t="inlineStr">
        <is>
          <t>Descartables</t>
        </is>
      </c>
      <c r="W651" s="39" t="inlineStr">
        <is>
          <t>Dentro del alcance</t>
        </is>
      </c>
      <c r="X651" s="42" t="inlineStr">
        <is>
          <t>Media</t>
        </is>
      </c>
      <c r="Y651" s="39" t="inlineStr">
        <is>
          <t>Homologado – confianza Media – pendiente de validación</t>
        </is>
      </c>
      <c r="Z651" s="38" t="inlineStr">
        <is>
          <t>Dar de baja en SAP</t>
        </is>
      </c>
      <c r="AA651" s="39" t="inlineStr">
        <is>
          <t>346</t>
        </is>
      </c>
      <c r="AB651" s="39" t="inlineStr">
        <is>
          <t>sonda foley 16</t>
        </is>
      </c>
      <c r="AC651" s="39" t="inlineStr">
        <is>
          <t>Homologación por código Avain (master D-164)</t>
        </is>
      </c>
      <c r="AD651" s="39" t="inlineStr">
        <is>
          <t>Sí</t>
        </is>
      </c>
      <c r="AE651" s="39" t="inlineStr">
        <is>
          <t>2000244, 2000093, 2000066, 2000330, 2000201</t>
        </is>
      </c>
      <c r="AF651" s="39" t="inlineStr">
        <is>
          <t>Sí</t>
        </is>
      </c>
      <c r="AG651" s="39" t="inlineStr">
        <is>
          <t>D-164</t>
        </is>
      </c>
      <c r="AH651" s="51" t="n"/>
      <c r="AI651" s="51" t="n"/>
      <c r="AJ651" s="51" t="n"/>
      <c r="AK651" s="52" t="n">
        <v>885.8577142857143</v>
      </c>
      <c r="AL651" s="52" t="n"/>
      <c r="AM651" s="52" t="n"/>
      <c r="AN651" s="39" t="n"/>
      <c r="AO651" s="39" t="inlineStr">
        <is>
          <t>La cantidad física del material se imputó en la fila 575 (primera fila del material). Homologación: confianza base Media + confianza SAP Media → Media. El cruce SAP–Avain identificó 5 códigos SAP como posibles equivalentes del mismo ítem de Avain (2000244, 2000093, 2000066, 2000330, 2000201). Se imputó al primero (lógica BUSCARV); requiere validación posterior. El material ocupa 2 filas en la hoja 1060 NQN (lote/almacén). La cantidad SAP y la física de esta vista son el total del material.</t>
        </is>
      </c>
    </row>
    <row r="652">
      <c r="A652" s="5" t="inlineStr">
        <is>
          <t>2000414</t>
        </is>
      </c>
      <c r="B652" s="5" t="inlineStr">
        <is>
          <t>CANULA DE GUEDEL 11CM N3 CELESTE</t>
        </is>
      </c>
      <c r="C652" s="5" t="n"/>
      <c r="D652" s="5" t="inlineStr">
        <is>
          <t>033</t>
        </is>
      </c>
      <c r="E652" s="5" t="inlineStr">
        <is>
          <t>ZDES</t>
        </is>
      </c>
      <c r="F652" s="5" t="inlineStr">
        <is>
          <t>1060</t>
        </is>
      </c>
      <c r="G652" s="5" t="inlineStr">
        <is>
          <t>6022</t>
        </is>
      </c>
      <c r="H652" s="5" t="inlineStr">
        <is>
          <t>C/U</t>
        </is>
      </c>
      <c r="I652" s="6" t="n">
        <v>110</v>
      </c>
      <c r="J652" s="6" t="n">
        <v>0</v>
      </c>
      <c r="K652" s="5" t="inlineStr">
        <is>
          <t>ARS</t>
        </is>
      </c>
      <c r="L652" s="48" t="n">
        <v>0</v>
      </c>
      <c r="M652" s="48" t="n">
        <v>11990</v>
      </c>
      <c r="O652" s="11">
        <f>M652/SUM($M$2:$M$2023)</f>
        <v/>
      </c>
      <c r="P652" s="49">
        <f>IFERROR(M652/I652,0)</f>
        <v/>
      </c>
      <c r="Q652" s="50" t="n">
        <v>61</v>
      </c>
      <c r="R652" s="8">
        <f>I652-Q652</f>
        <v/>
      </c>
      <c r="S652" s="49">
        <f>$AK652*R652</f>
        <v/>
      </c>
      <c r="U652" s="39" t="inlineStr">
        <is>
          <t>Stock SAP</t>
        </is>
      </c>
      <c r="V652" s="39" t="inlineStr">
        <is>
          <t>Descartables</t>
        </is>
      </c>
      <c r="W652" s="39" t="inlineStr">
        <is>
          <t>Dentro del alcance</t>
        </is>
      </c>
      <c r="X652" s="38" t="inlineStr">
        <is>
          <t>Baja</t>
        </is>
      </c>
      <c r="Y652" s="39" t="inlineStr">
        <is>
          <t>Homologado – confianza Baja – pendiente de validación</t>
        </is>
      </c>
      <c r="Z652" s="38" t="inlineStr">
        <is>
          <t>Dar de baja en SAP</t>
        </is>
      </c>
      <c r="AA652" s="39" t="inlineStr">
        <is>
          <t>354</t>
        </is>
      </c>
      <c r="AB652" s="39" t="inlineStr">
        <is>
          <t>CANULAS DE MAYO N°3</t>
        </is>
      </c>
      <c r="AC652" s="39" t="inlineStr">
        <is>
          <t>Homologación por código Avain (master D-167)</t>
        </is>
      </c>
      <c r="AD652" s="39" t="inlineStr">
        <is>
          <t>Sí</t>
        </is>
      </c>
      <c r="AE652" s="39" t="inlineStr">
        <is>
          <t>2000414, 2000404, 2001254</t>
        </is>
      </c>
      <c r="AF652" s="39" t="inlineStr">
        <is>
          <t>Sí</t>
        </is>
      </c>
      <c r="AG652" s="39" t="inlineStr">
        <is>
          <t>D-167</t>
        </is>
      </c>
      <c r="AH652" s="51" t="n">
        <v>110</v>
      </c>
      <c r="AI652" s="51">
        <f>Q652</f>
        <v/>
      </c>
      <c r="AJ652" s="51">
        <f>$AH652-$AI652</f>
        <v/>
      </c>
      <c r="AK652" s="52" t="n">
        <v>109</v>
      </c>
      <c r="AL652" s="52">
        <f>$AJ652*$AK652</f>
        <v/>
      </c>
      <c r="AM652" s="52">
        <f>$AI652*$AK652</f>
        <v/>
      </c>
      <c r="AN652" s="39" t="n"/>
      <c r="AO652" s="39" t="inlineStr">
        <is>
          <t>La denominación del inventario («CANULAS DE MAYO N°3») difiere de la que registra el master para ese código («CANULASDEMAYON°3»). Nivel degradado a Baja hasta validar la equivalencia. Homologación: confianza base Media + confianza SAP Media → Baja. La nomenclatura del material imputado no respalda por sí sola la equivalencia (similitud 0.24); el vínculo proviene sólo de la homologación. Nivel degradado a Baja. El cruce SAP–Avain identificó 3 códigos SAP como posibles equivalentes del mismo ítem de Avain (2000414, 2000404, 2001254). Se imputó al primero (lógica BUSCARV); requiere validación posterior.</t>
        </is>
      </c>
    </row>
    <row r="653">
      <c r="A653" s="5" t="inlineStr">
        <is>
          <t>1000043</t>
        </is>
      </c>
      <c r="B653" s="5" t="inlineStr">
        <is>
          <t>ALCOHOL EN GEL X 250ML</t>
        </is>
      </c>
      <c r="C653" s="5" t="inlineStr">
        <is>
          <t>927069</t>
        </is>
      </c>
      <c r="D653" s="5" t="inlineStr">
        <is>
          <t>033</t>
        </is>
      </c>
      <c r="E653" s="5" t="inlineStr">
        <is>
          <t>ZMED</t>
        </is>
      </c>
      <c r="F653" s="5" t="inlineStr">
        <is>
          <t>1060</t>
        </is>
      </c>
      <c r="G653" s="5" t="inlineStr">
        <is>
          <t>6021</t>
        </is>
      </c>
      <c r="H653" s="5" t="inlineStr">
        <is>
          <t>C/U</t>
        </is>
      </c>
      <c r="I653" s="6" t="n">
        <v>109</v>
      </c>
      <c r="J653" s="6" t="n">
        <v>0</v>
      </c>
      <c r="K653" s="5" t="inlineStr">
        <is>
          <t>ARS</t>
        </is>
      </c>
      <c r="L653" s="48" t="n">
        <v>0</v>
      </c>
      <c r="M653" s="48" t="n">
        <v>87430.14999999999</v>
      </c>
      <c r="O653" s="11">
        <f>M653/SUM($M$2:$M$2023)</f>
        <v/>
      </c>
      <c r="P653" s="49">
        <f>IFERROR(M653/I653,0)</f>
        <v/>
      </c>
      <c r="Q653" s="50" t="n"/>
      <c r="R653" s="8">
        <f>I653-Q653</f>
        <v/>
      </c>
      <c r="S653" s="49">
        <f>$AK653*R653</f>
        <v/>
      </c>
      <c r="U653" s="39" t="inlineStr">
        <is>
          <t>Stock SAP</t>
        </is>
      </c>
      <c r="V653" s="39" t="inlineStr">
        <is>
          <t>Medicamentos</t>
        </is>
      </c>
      <c r="W653" s="39" t="inlineStr">
        <is>
          <t>Dentro del alcance</t>
        </is>
      </c>
      <c r="X653" s="39" t="n"/>
      <c r="Y653" s="39" t="inlineStr">
        <is>
          <t>Sin recuento físico en el inventario de Avain</t>
        </is>
      </c>
      <c r="Z653" s="40" t="inlineStr">
        <is>
          <t>Sin recuento físico</t>
        </is>
      </c>
      <c r="AA653" s="39" t="n"/>
      <c r="AB653" s="39" t="n"/>
      <c r="AC653" s="39" t="n"/>
      <c r="AD653" s="39" t="n"/>
      <c r="AE653" s="39" t="n"/>
      <c r="AF653" s="39" t="n"/>
      <c r="AG653" s="39" t="n"/>
      <c r="AH653" s="51" t="n">
        <v>337</v>
      </c>
      <c r="AI653" s="51">
        <f>Q653</f>
        <v/>
      </c>
      <c r="AJ653" s="51">
        <f>$AH653-$AI653</f>
        <v/>
      </c>
      <c r="AK653" s="52" t="n">
        <v>802.1114540059347</v>
      </c>
      <c r="AL653" s="52">
        <f>$AJ653*$AK653</f>
        <v/>
      </c>
      <c r="AM653" s="52">
        <f>$AI653*$AK653</f>
        <v/>
      </c>
      <c r="AN653" s="39" t="n"/>
      <c r="AO653" s="39" t="inlineStr">
        <is>
          <t>El material ocupa 7 filas en la hoja 1060 NQN (lote/almacén). La cantidad SAP y la física de esta vista son el total del material.</t>
        </is>
      </c>
    </row>
    <row r="654">
      <c r="A654" s="5" t="inlineStr">
        <is>
          <t>3000434</t>
        </is>
      </c>
      <c r="B654" s="5" t="inlineStr">
        <is>
          <t>Chaqueta Blanca ML yacimiento T L</t>
        </is>
      </c>
      <c r="C654" s="5" t="n"/>
      <c r="D654" s="5" t="inlineStr">
        <is>
          <t>INDU</t>
        </is>
      </c>
      <c r="E654" s="5" t="inlineStr">
        <is>
          <t>ZUNI</t>
        </is>
      </c>
      <c r="F654" s="5" t="inlineStr">
        <is>
          <t>1060</t>
        </is>
      </c>
      <c r="G654" s="5" t="inlineStr">
        <is>
          <t>6031</t>
        </is>
      </c>
      <c r="H654" s="5" t="inlineStr">
        <is>
          <t>C/U</t>
        </is>
      </c>
      <c r="I654" s="6" t="n">
        <v>109</v>
      </c>
      <c r="J654" s="6" t="n">
        <v>0</v>
      </c>
      <c r="K654" s="5" t="inlineStr">
        <is>
          <t>ARS</t>
        </is>
      </c>
      <c r="L654" s="48" t="n">
        <v>0</v>
      </c>
      <c r="M654" s="48" t="n">
        <v>1960241.93</v>
      </c>
      <c r="O654" s="11">
        <f>M654/SUM($M$2:$M$2023)</f>
        <v/>
      </c>
      <c r="P654" s="49">
        <f>IFERROR(M654/I654,0)</f>
        <v/>
      </c>
      <c r="Q654" s="50" t="n"/>
      <c r="R654" s="8">
        <f>I654-Q654</f>
        <v/>
      </c>
      <c r="S654" s="49">
        <f>$AK654*R654</f>
        <v/>
      </c>
      <c r="U654" s="39" t="inlineStr">
        <is>
          <t>Stock SAP</t>
        </is>
      </c>
      <c r="V654" s="39" t="inlineStr">
        <is>
          <t>Uniformes</t>
        </is>
      </c>
      <c r="W654" s="39" t="inlineStr">
        <is>
          <t>Fuera del alcance</t>
        </is>
      </c>
      <c r="X654" s="39" t="n"/>
      <c r="Y654" s="39" t="inlineStr">
        <is>
          <t>No aplica: uniformes, clasificación que el inventario físico de Farmacia no releva</t>
        </is>
      </c>
      <c r="Z654" s="40" t="inlineStr">
        <is>
          <t>Fuera del alcance del inventario físico</t>
        </is>
      </c>
      <c r="AA654" s="39" t="n"/>
      <c r="AB654" s="39" t="n"/>
      <c r="AC654" s="39" t="n"/>
      <c r="AD654" s="39" t="n"/>
      <c r="AE654" s="39" t="n"/>
      <c r="AF654" s="39" t="n"/>
      <c r="AG654" s="39" t="n"/>
      <c r="AH654" s="51" t="n">
        <v>133</v>
      </c>
      <c r="AI654" s="51">
        <f>Q654</f>
        <v/>
      </c>
      <c r="AJ654" s="51">
        <f>$AH654-$AI654</f>
        <v/>
      </c>
      <c r="AK654" s="52" t="n">
        <v>17983.87090225564</v>
      </c>
      <c r="AL654" s="52">
        <f>$AJ654*$AK654</f>
        <v/>
      </c>
      <c r="AM654" s="52">
        <f>$AI654*$AK654</f>
        <v/>
      </c>
      <c r="AN654" s="39" t="n"/>
      <c r="AO654" s="39" t="inlineStr">
        <is>
          <t>El material ocupa 2 filas en la hoja 1060 NQN (lote/almacén). La cantidad SAP y la física de esta vista son el total del material.</t>
        </is>
      </c>
    </row>
    <row r="655">
      <c r="A655" s="5" t="inlineStr">
        <is>
          <t>3000714</t>
        </is>
      </c>
      <c r="B655" s="5" t="inlineStr">
        <is>
          <t>PANTALON CARGO ANTI DESGARRO T44</t>
        </is>
      </c>
      <c r="C655" s="5" t="n"/>
      <c r="D655" s="5" t="inlineStr">
        <is>
          <t>INDU</t>
        </is>
      </c>
      <c r="E655" s="5" t="inlineStr">
        <is>
          <t>ZUNI</t>
        </is>
      </c>
      <c r="F655" s="5" t="inlineStr">
        <is>
          <t>1060</t>
        </is>
      </c>
      <c r="G655" s="5" t="inlineStr">
        <is>
          <t>6031</t>
        </is>
      </c>
      <c r="H655" s="5" t="inlineStr">
        <is>
          <t>C/U</t>
        </is>
      </c>
      <c r="I655" s="6" t="n">
        <v>109</v>
      </c>
      <c r="J655" s="6" t="n">
        <v>0</v>
      </c>
      <c r="K655" s="5" t="inlineStr">
        <is>
          <t>ARS</t>
        </is>
      </c>
      <c r="L655" s="48" t="n">
        <v>0</v>
      </c>
      <c r="M655" s="48" t="n">
        <v>2392630.86</v>
      </c>
      <c r="O655" s="11">
        <f>M655/SUM($M$2:$M$2023)</f>
        <v/>
      </c>
      <c r="P655" s="49">
        <f>IFERROR(M655/I655,0)</f>
        <v/>
      </c>
      <c r="Q655" s="50" t="n"/>
      <c r="R655" s="8">
        <f>I655-Q655</f>
        <v/>
      </c>
      <c r="S655" s="49">
        <f>$AK655*R655</f>
        <v/>
      </c>
      <c r="U655" s="39" t="inlineStr">
        <is>
          <t>Stock SAP</t>
        </is>
      </c>
      <c r="V655" s="39" t="inlineStr">
        <is>
          <t>Uniformes</t>
        </is>
      </c>
      <c r="W655" s="39" t="inlineStr">
        <is>
          <t>Fuera del alcance</t>
        </is>
      </c>
      <c r="X655" s="39" t="n"/>
      <c r="Y655" s="39" t="inlineStr">
        <is>
          <t>No aplica: uniformes, clasificación que el inventario físico de Farmacia no releva</t>
        </is>
      </c>
      <c r="Z655" s="40" t="inlineStr">
        <is>
          <t>Fuera del alcance del inventario físico</t>
        </is>
      </c>
      <c r="AA655" s="39" t="n"/>
      <c r="AB655" s="39" t="n"/>
      <c r="AC655" s="39" t="n"/>
      <c r="AD655" s="39" t="n"/>
      <c r="AE655" s="39" t="n"/>
      <c r="AF655" s="39" t="n"/>
      <c r="AG655" s="39" t="n"/>
      <c r="AH655" s="51" t="n">
        <v>109</v>
      </c>
      <c r="AI655" s="51">
        <f>Q655</f>
        <v/>
      </c>
      <c r="AJ655" s="51">
        <f>$AH655-$AI655</f>
        <v/>
      </c>
      <c r="AK655" s="52" t="n">
        <v>21950.74183486238</v>
      </c>
      <c r="AL655" s="52">
        <f>$AJ655*$AK655</f>
        <v/>
      </c>
      <c r="AM655" s="52">
        <f>$AI655*$AK655</f>
        <v/>
      </c>
      <c r="AN655" s="39" t="n"/>
      <c r="AO655" s="39" t="n"/>
    </row>
    <row r="656">
      <c r="A656" s="5" t="inlineStr">
        <is>
          <t>2000037</t>
        </is>
      </c>
      <c r="B656" s="5" t="inlineStr">
        <is>
          <t>TERMOMETRO DIGITAL</t>
        </is>
      </c>
      <c r="C656" s="5" t="n"/>
      <c r="D656" s="5" t="inlineStr">
        <is>
          <t>033</t>
        </is>
      </c>
      <c r="E656" s="5" t="inlineStr">
        <is>
          <t>ZDES</t>
        </is>
      </c>
      <c r="F656" s="5" t="inlineStr">
        <is>
          <t>1060</t>
        </is>
      </c>
      <c r="G656" s="5" t="inlineStr">
        <is>
          <t>6021</t>
        </is>
      </c>
      <c r="H656" s="5" t="inlineStr">
        <is>
          <t>C/U</t>
        </is>
      </c>
      <c r="I656" s="6" t="n">
        <v>108</v>
      </c>
      <c r="J656" s="6" t="n">
        <v>0</v>
      </c>
      <c r="K656" s="5" t="inlineStr">
        <is>
          <t>ARS</t>
        </is>
      </c>
      <c r="L656" s="48" t="n">
        <v>0</v>
      </c>
      <c r="M656" s="48" t="n">
        <v>362197.94</v>
      </c>
      <c r="O656" s="11">
        <f>M656/SUM($M$2:$M$2023)</f>
        <v/>
      </c>
      <c r="P656" s="49">
        <f>IFERROR(M656/I656,0)</f>
        <v/>
      </c>
      <c r="Q656" s="50" t="n">
        <v>37</v>
      </c>
      <c r="R656" s="8">
        <f>I656-Q656</f>
        <v/>
      </c>
      <c r="S656" s="49">
        <f>$AK656*R656</f>
        <v/>
      </c>
      <c r="U656" s="39" t="inlineStr">
        <is>
          <t>Stock SAP</t>
        </is>
      </c>
      <c r="V656" s="39" t="inlineStr">
        <is>
          <t>Descartables</t>
        </is>
      </c>
      <c r="W656" s="39" t="inlineStr">
        <is>
          <t>Dentro del alcance</t>
        </is>
      </c>
      <c r="X656" s="37" t="inlineStr">
        <is>
          <t>Alta</t>
        </is>
      </c>
      <c r="Y656" s="39" t="inlineStr">
        <is>
          <t>Homologado – confianza Alta</t>
        </is>
      </c>
      <c r="Z656" s="38" t="inlineStr">
        <is>
          <t>Dar de baja en SAP</t>
        </is>
      </c>
      <c r="AA656" s="39" t="inlineStr">
        <is>
          <t>423</t>
        </is>
      </c>
      <c r="AB656" s="39" t="inlineStr">
        <is>
          <t>TERMOMETRO DIGITAL</t>
        </is>
      </c>
      <c r="AC656" s="39" t="inlineStr">
        <is>
          <t>Homologación por código Avain (master E-208)</t>
        </is>
      </c>
      <c r="AD656" s="39" t="inlineStr">
        <is>
          <t>No</t>
        </is>
      </c>
      <c r="AE656" s="39" t="n"/>
      <c r="AF656" s="39" t="inlineStr">
        <is>
          <t>Sí</t>
        </is>
      </c>
      <c r="AG656" s="39" t="inlineStr">
        <is>
          <t>E-208</t>
        </is>
      </c>
      <c r="AH656" s="51" t="n">
        <v>175</v>
      </c>
      <c r="AI656" s="51">
        <f>Q656</f>
        <v/>
      </c>
      <c r="AJ656" s="51">
        <f>$AH656-$AI656</f>
        <v/>
      </c>
      <c r="AK656" s="52" t="n">
        <v>3353.684628571428</v>
      </c>
      <c r="AL656" s="52">
        <f>$AJ656*$AK656</f>
        <v/>
      </c>
      <c r="AM656" s="52">
        <f>$AI656*$AK656</f>
        <v/>
      </c>
      <c r="AN656" s="39" t="n"/>
      <c r="AO656" s="39" t="inlineStr">
        <is>
          <t>Homologación: confianza base Alta + confianza SAP Alta → Alta. El material ocupa 4 filas en la hoja 1060 NQN (lote/almacén). La cantidad SAP y la física de esta vista son el total del material.</t>
        </is>
      </c>
    </row>
    <row r="657">
      <c r="A657" s="5" t="inlineStr">
        <is>
          <t>1000170</t>
        </is>
      </c>
      <c r="B657" s="5" t="inlineStr">
        <is>
          <t>BUSCAPINA SIMPLE AMP</t>
        </is>
      </c>
      <c r="C657" s="5" t="inlineStr">
        <is>
          <t>F7911</t>
        </is>
      </c>
      <c r="D657" s="5" t="inlineStr">
        <is>
          <t>033</t>
        </is>
      </c>
      <c r="E657" s="5" t="inlineStr">
        <is>
          <t>ZMED</t>
        </is>
      </c>
      <c r="F657" s="5" t="inlineStr">
        <is>
          <t>1060</t>
        </is>
      </c>
      <c r="G657" s="5" t="inlineStr">
        <is>
          <t>6021</t>
        </is>
      </c>
      <c r="H657" s="5" t="inlineStr">
        <is>
          <t>C/U</t>
        </is>
      </c>
      <c r="I657" s="6" t="n">
        <v>107</v>
      </c>
      <c r="J657" s="6" t="n">
        <v>0</v>
      </c>
      <c r="K657" s="5" t="inlineStr">
        <is>
          <t>ARS</t>
        </is>
      </c>
      <c r="L657" s="48" t="n">
        <v>0</v>
      </c>
      <c r="M657" s="48" t="n">
        <v>35556.33</v>
      </c>
      <c r="O657" s="11">
        <f>M657/SUM($M$2:$M$2023)</f>
        <v/>
      </c>
      <c r="P657" s="49">
        <f>IFERROR(M657/I657,0)</f>
        <v/>
      </c>
      <c r="Q657" s="50" t="n"/>
      <c r="R657" s="8">
        <f>I657-Q657</f>
        <v/>
      </c>
      <c r="S657" s="49">
        <f>$AK657*R657</f>
        <v/>
      </c>
      <c r="U657" s="39" t="inlineStr">
        <is>
          <t>Stock SAP</t>
        </is>
      </c>
      <c r="V657" s="39" t="inlineStr">
        <is>
          <t>Medicamentos</t>
        </is>
      </c>
      <c r="W657" s="39" t="inlineStr">
        <is>
          <t>Dentro del alcance</t>
        </is>
      </c>
      <c r="X657" s="39" t="n"/>
      <c r="Y657" s="39" t="inlineStr">
        <is>
          <t>Sin recuento físico en el inventario de Avain</t>
        </is>
      </c>
      <c r="Z657" s="40" t="inlineStr">
        <is>
          <t>Sin recuento físico</t>
        </is>
      </c>
      <c r="AA657" s="39" t="n"/>
      <c r="AB657" s="39" t="n"/>
      <c r="AC657" s="39" t="n"/>
      <c r="AD657" s="39" t="n"/>
      <c r="AE657" s="39" t="n"/>
      <c r="AF657" s="39" t="n"/>
      <c r="AG657" s="39" t="n"/>
      <c r="AH657" s="51" t="n"/>
      <c r="AI657" s="51" t="n"/>
      <c r="AJ657" s="51" t="n"/>
      <c r="AK657" s="52" t="n">
        <v>332.3021059516022</v>
      </c>
      <c r="AL657" s="52" t="n"/>
      <c r="AM657" s="52" t="n"/>
      <c r="AN657" s="39" t="n"/>
      <c r="AO657" s="39" t="inlineStr">
        <is>
          <t>El material ocupa 23 filas en la hoja 1060 NQN (lote/almacén). La cantidad SAP y la física de esta vista son el total del material.</t>
        </is>
      </c>
    </row>
    <row r="658">
      <c r="A658" s="5" t="inlineStr">
        <is>
          <t>1000010</t>
        </is>
      </c>
      <c r="B658" s="5" t="inlineStr">
        <is>
          <t>HIDROCORTISONA 500MG  AMPOLLA</t>
        </is>
      </c>
      <c r="C658" s="5" t="inlineStr">
        <is>
          <t>1</t>
        </is>
      </c>
      <c r="D658" s="5" t="inlineStr">
        <is>
          <t>033</t>
        </is>
      </c>
      <c r="E658" s="5" t="inlineStr">
        <is>
          <t>ZMED</t>
        </is>
      </c>
      <c r="F658" s="5" t="inlineStr">
        <is>
          <t>1060</t>
        </is>
      </c>
      <c r="G658" s="5" t="inlineStr">
        <is>
          <t>6021</t>
        </is>
      </c>
      <c r="H658" s="5" t="inlineStr">
        <is>
          <t>C/U</t>
        </is>
      </c>
      <c r="I658" s="6" t="n">
        <v>105</v>
      </c>
      <c r="J658" s="6" t="n">
        <v>0</v>
      </c>
      <c r="K658" s="5" t="inlineStr">
        <is>
          <t>ARS</t>
        </is>
      </c>
      <c r="L658" s="48" t="n">
        <v>0</v>
      </c>
      <c r="M658" s="48" t="n">
        <v>228352.3</v>
      </c>
      <c r="O658" s="11">
        <f>M658/SUM($M$2:$M$2023)</f>
        <v/>
      </c>
      <c r="P658" s="49">
        <f>IFERROR(M658/I658,0)</f>
        <v/>
      </c>
      <c r="Q658" s="50" t="n"/>
      <c r="R658" s="8">
        <f>I658-Q658</f>
        <v/>
      </c>
      <c r="S658" s="49">
        <f>$AK658*R658</f>
        <v/>
      </c>
      <c r="U658" s="39" t="inlineStr">
        <is>
          <t>Stock SAP</t>
        </is>
      </c>
      <c r="V658" s="39" t="inlineStr">
        <is>
          <t>Medicamentos</t>
        </is>
      </c>
      <c r="W658" s="39" t="inlineStr">
        <is>
          <t>Dentro del alcance</t>
        </is>
      </c>
      <c r="X658" s="37" t="inlineStr">
        <is>
          <t>Alta</t>
        </is>
      </c>
      <c r="Y658" s="39" t="inlineStr">
        <is>
          <t>Homologado – confianza Alta</t>
        </is>
      </c>
      <c r="Z658" s="38" t="inlineStr">
        <is>
          <t>Dar de baja en SAP</t>
        </is>
      </c>
      <c r="AA658" s="39" t="inlineStr">
        <is>
          <t>130</t>
        </is>
      </c>
      <c r="AB658" s="39" t="inlineStr">
        <is>
          <t>HIDROCORTISONA 500 MG AMP</t>
        </is>
      </c>
      <c r="AC658" s="39" t="inlineStr">
        <is>
          <t>Homologación por código Avain (master M06-003)</t>
        </is>
      </c>
      <c r="AD658" s="39" t="inlineStr">
        <is>
          <t>No</t>
        </is>
      </c>
      <c r="AE658" s="39" t="n"/>
      <c r="AF658" s="39" t="inlineStr">
        <is>
          <t>Sí</t>
        </is>
      </c>
      <c r="AG658" s="39" t="inlineStr">
        <is>
          <t>M06-003</t>
        </is>
      </c>
      <c r="AH658" s="51" t="n"/>
      <c r="AI658" s="51" t="n"/>
      <c r="AJ658" s="51" t="n"/>
      <c r="AK658" s="52" t="n">
        <v>2174.783781094527</v>
      </c>
      <c r="AL658" s="52" t="n"/>
      <c r="AM658" s="52" t="n"/>
      <c r="AN658" s="39" t="n"/>
      <c r="AO658" s="39" t="inlineStr">
        <is>
          <t>La cantidad física del material se imputó en la fila 275 (primera fila del material). Homologación: confianza base Alta + confianza SAP Alta → Alta. El material ocupa 17 filas en la hoja 1060 NQN (lote/almacén). La cantidad SAP y la física de esta vista son el total del material.</t>
        </is>
      </c>
    </row>
    <row r="659">
      <c r="A659" s="5" t="inlineStr">
        <is>
          <t>1000100</t>
        </is>
      </c>
      <c r="B659" s="5" t="inlineStr">
        <is>
          <t>FUROSEMIDA AMPOLLA DE 20 MG/2ML</t>
        </is>
      </c>
      <c r="C659" s="5" t="inlineStr">
        <is>
          <t>1</t>
        </is>
      </c>
      <c r="D659" s="5" t="inlineStr">
        <is>
          <t>033</t>
        </is>
      </c>
      <c r="E659" s="5" t="inlineStr">
        <is>
          <t>ZMED</t>
        </is>
      </c>
      <c r="F659" s="5" t="inlineStr">
        <is>
          <t>1060</t>
        </is>
      </c>
      <c r="G659" s="5" t="inlineStr">
        <is>
          <t>6021</t>
        </is>
      </c>
      <c r="H659" s="5" t="inlineStr">
        <is>
          <t>C/U</t>
        </is>
      </c>
      <c r="I659" s="6" t="n">
        <v>105</v>
      </c>
      <c r="J659" s="6" t="n">
        <v>0</v>
      </c>
      <c r="K659" s="5" t="inlineStr">
        <is>
          <t>ARS</t>
        </is>
      </c>
      <c r="L659" s="48" t="n">
        <v>0</v>
      </c>
      <c r="M659" s="48" t="n">
        <v>23684.53</v>
      </c>
      <c r="O659" s="11">
        <f>M659/SUM($M$2:$M$2023)</f>
        <v/>
      </c>
      <c r="P659" s="49">
        <f>IFERROR(M659/I659,0)</f>
        <v/>
      </c>
      <c r="Q659" s="50" t="n"/>
      <c r="R659" s="8">
        <f>I659-Q659</f>
        <v/>
      </c>
      <c r="S659" s="49">
        <f>$AK659*R659</f>
        <v/>
      </c>
      <c r="U659" s="39" t="inlineStr">
        <is>
          <t>Stock SAP</t>
        </is>
      </c>
      <c r="V659" s="39" t="inlineStr">
        <is>
          <t>Medicamentos</t>
        </is>
      </c>
      <c r="W659" s="39" t="inlineStr">
        <is>
          <t>Dentro del alcance</t>
        </is>
      </c>
      <c r="X659" s="42" t="inlineStr">
        <is>
          <t>Media</t>
        </is>
      </c>
      <c r="Y659" s="39" t="inlineStr">
        <is>
          <t>Homologado – confianza Media – pendiente de validación</t>
        </is>
      </c>
      <c r="Z659" s="38" t="inlineStr">
        <is>
          <t>Dar de baja en SAP</t>
        </is>
      </c>
      <c r="AA659" s="39" t="inlineStr">
        <is>
          <t>116</t>
        </is>
      </c>
      <c r="AB659" s="39" t="inlineStr">
        <is>
          <t>FUROSEMIDA AMP</t>
        </is>
      </c>
      <c r="AC659" s="39" t="inlineStr">
        <is>
          <t>Homologación por código Avain (master M12-001)</t>
        </is>
      </c>
      <c r="AD659" s="39" t="inlineStr">
        <is>
          <t>No</t>
        </is>
      </c>
      <c r="AE659" s="39" t="n"/>
      <c r="AF659" s="39" t="inlineStr">
        <is>
          <t>Sí</t>
        </is>
      </c>
      <c r="AG659" s="39" t="inlineStr">
        <is>
          <t>M12-001</t>
        </is>
      </c>
      <c r="AH659" s="51" t="n"/>
      <c r="AI659" s="51" t="n"/>
      <c r="AJ659" s="51" t="n"/>
      <c r="AK659" s="52" t="n">
        <v>225.5669633027522</v>
      </c>
      <c r="AL659" s="52" t="n"/>
      <c r="AM659" s="52" t="n"/>
      <c r="AN659" s="39" t="n"/>
      <c r="AO659" s="39" t="inlineStr">
        <is>
          <t>La cantidad física del material se imputó en la fila 224 (primera fila del material). Homologación: confianza base Media + confianza SAP Alta → Media. El material ocupa 21 filas en la hoja 1060 NQN (lote/almacén). La cantidad SAP y la física de esta vista son el total del material.</t>
        </is>
      </c>
    </row>
    <row r="660">
      <c r="A660" s="5" t="inlineStr">
        <is>
          <t>1000369</t>
        </is>
      </c>
      <c r="B660" s="5" t="inlineStr">
        <is>
          <t>TOBRAMICINA+ DEX G</t>
        </is>
      </c>
      <c r="C660" s="5" t="inlineStr">
        <is>
          <t>1</t>
        </is>
      </c>
      <c r="D660" s="5" t="inlineStr">
        <is>
          <t>033</t>
        </is>
      </c>
      <c r="E660" s="5" t="inlineStr">
        <is>
          <t>ZMED</t>
        </is>
      </c>
      <c r="F660" s="5" t="inlineStr">
        <is>
          <t>1060</t>
        </is>
      </c>
      <c r="G660" s="5" t="inlineStr">
        <is>
          <t>6021</t>
        </is>
      </c>
      <c r="H660" s="5" t="inlineStr">
        <is>
          <t>C/U</t>
        </is>
      </c>
      <c r="I660" s="6" t="n">
        <v>105</v>
      </c>
      <c r="J660" s="6" t="n">
        <v>0</v>
      </c>
      <c r="K660" s="5" t="inlineStr">
        <is>
          <t>ARS</t>
        </is>
      </c>
      <c r="L660" s="48" t="n">
        <v>0</v>
      </c>
      <c r="M660" s="48" t="n">
        <v>150130.94</v>
      </c>
      <c r="O660" s="11">
        <f>M660/SUM($M$2:$M$2023)</f>
        <v/>
      </c>
      <c r="P660" s="49">
        <f>IFERROR(M660/I660,0)</f>
        <v/>
      </c>
      <c r="Q660" s="50" t="n">
        <v>19</v>
      </c>
      <c r="R660" s="8">
        <f>I660-Q660</f>
        <v/>
      </c>
      <c r="S660" s="49">
        <f>$AK660*R660</f>
        <v/>
      </c>
      <c r="U660" s="39" t="inlineStr">
        <is>
          <t>Stock SAP</t>
        </is>
      </c>
      <c r="V660" s="39" t="inlineStr">
        <is>
          <t>Medicamentos</t>
        </is>
      </c>
      <c r="W660" s="39" t="inlineStr">
        <is>
          <t>Dentro del alcance</t>
        </is>
      </c>
      <c r="X660" s="37" t="inlineStr">
        <is>
          <t>Alta</t>
        </is>
      </c>
      <c r="Y660" s="39" t="inlineStr">
        <is>
          <t>Homologado – confianza Alta</t>
        </is>
      </c>
      <c r="Z660" s="38" t="inlineStr">
        <is>
          <t>Dar de baja en SAP</t>
        </is>
      </c>
      <c r="AA660" s="39" t="inlineStr">
        <is>
          <t>228</t>
        </is>
      </c>
      <c r="AB660" s="39" t="inlineStr">
        <is>
          <t>TOBRAMICINA</t>
        </is>
      </c>
      <c r="AC660" s="39" t="inlineStr">
        <is>
          <t>Cruce por nomenclatura SAP</t>
        </is>
      </c>
      <c r="AD660" s="39" t="inlineStr">
        <is>
          <t>No</t>
        </is>
      </c>
      <c r="AE660" s="39" t="n"/>
      <c r="AF660" s="39" t="inlineStr">
        <is>
          <t>No</t>
        </is>
      </c>
      <c r="AG660" s="39" t="n"/>
      <c r="AH660" s="51" t="n">
        <v>227</v>
      </c>
      <c r="AI660" s="51">
        <f>Q660</f>
        <v/>
      </c>
      <c r="AJ660" s="51">
        <f>$AH660-$AI660</f>
        <v/>
      </c>
      <c r="AK660" s="52" t="n">
        <v>1429.81845814978</v>
      </c>
      <c r="AL660" s="52">
        <f>$AJ660*$AK660</f>
        <v/>
      </c>
      <c r="AM660" s="52">
        <f>$AI660*$AK660</f>
        <v/>
      </c>
      <c r="AN660" s="39" t="n"/>
      <c r="AO660" s="39" t="inlineStr">
        <is>
          <t>Cruce por nomenclatura: similitud 0.78. El material ocupa 8 filas en la hoja 1060 NQN (lote/almacén). La cantidad SAP y la física de esta vista son el total del material.</t>
        </is>
      </c>
    </row>
    <row r="661">
      <c r="A661" s="5" t="inlineStr">
        <is>
          <t>1000384</t>
        </is>
      </c>
      <c r="B661" s="5" t="inlineStr">
        <is>
          <t>RANITIDINA 50 MG AMP</t>
        </is>
      </c>
      <c r="C661" s="5" t="inlineStr">
        <is>
          <t>1</t>
        </is>
      </c>
      <c r="D661" s="5" t="inlineStr">
        <is>
          <t>033</t>
        </is>
      </c>
      <c r="E661" s="5" t="inlineStr">
        <is>
          <t>ZMED</t>
        </is>
      </c>
      <c r="F661" s="5" t="inlineStr">
        <is>
          <t>1060</t>
        </is>
      </c>
      <c r="G661" s="5" t="inlineStr">
        <is>
          <t>6021</t>
        </is>
      </c>
      <c r="H661" s="5" t="inlineStr">
        <is>
          <t>C/U</t>
        </is>
      </c>
      <c r="I661" s="6" t="n">
        <v>105</v>
      </c>
      <c r="J661" s="6" t="n">
        <v>0</v>
      </c>
      <c r="K661" s="5" t="inlineStr">
        <is>
          <t>ARS</t>
        </is>
      </c>
      <c r="L661" s="48" t="n">
        <v>0</v>
      </c>
      <c r="M661" s="48" t="n">
        <v>26664.61</v>
      </c>
      <c r="O661" s="11">
        <f>M661/SUM($M$2:$M$2023)</f>
        <v/>
      </c>
      <c r="P661" s="49">
        <f>IFERROR(M661/I661,0)</f>
        <v/>
      </c>
      <c r="Q661" s="50" t="n"/>
      <c r="R661" s="8">
        <f>I661-Q661</f>
        <v/>
      </c>
      <c r="S661" s="49">
        <f>$AK661*R661</f>
        <v/>
      </c>
      <c r="U661" s="39" t="inlineStr">
        <is>
          <t>Stock SAP</t>
        </is>
      </c>
      <c r="V661" s="39" t="inlineStr">
        <is>
          <t>Medicamentos</t>
        </is>
      </c>
      <c r="W661" s="39" t="inlineStr">
        <is>
          <t>Dentro del alcance</t>
        </is>
      </c>
      <c r="X661" s="42" t="inlineStr">
        <is>
          <t>Media</t>
        </is>
      </c>
      <c r="Y661" s="39" t="inlineStr">
        <is>
          <t>Homologado – confianza Media – pendiente de validación</t>
        </is>
      </c>
      <c r="Z661" s="38" t="inlineStr">
        <is>
          <t>Dar de baja en SAP</t>
        </is>
      </c>
      <c r="AA661" s="39" t="inlineStr">
        <is>
          <t>253</t>
        </is>
      </c>
      <c r="AB661" s="39" t="inlineStr">
        <is>
          <t>RANITIDINA AMP</t>
        </is>
      </c>
      <c r="AC661" s="39" t="inlineStr">
        <is>
          <t>Cruce por nomenclatura SAP</t>
        </is>
      </c>
      <c r="AD661" s="39" t="inlineStr">
        <is>
          <t>Sí</t>
        </is>
      </c>
      <c r="AE661" s="39" t="inlineStr">
        <is>
          <t>1000384, 1000171</t>
        </is>
      </c>
      <c r="AF661" s="39" t="inlineStr">
        <is>
          <t>No</t>
        </is>
      </c>
      <c r="AG661" s="39" t="n"/>
      <c r="AH661" s="51" t="n"/>
      <c r="AI661" s="51" t="n"/>
      <c r="AJ661" s="51" t="n"/>
      <c r="AK661" s="52" t="n">
        <v>253.9486826923077</v>
      </c>
      <c r="AL661" s="52" t="n"/>
      <c r="AM661" s="52" t="n"/>
      <c r="AN661" s="39" t="n"/>
      <c r="AO661" s="39" t="inlineStr">
        <is>
          <t>La cantidad física del material se imputó en la fila 343 (primera fila del material). Cruce por nomenclatura: una nomenclatura no informa dosis; similitud 0.82. El cruce SAP–Avain identificó 2 códigos SAP como posibles equivalentes del mismo ítem de Avain (1000384, 1000171). Se imputó al primero (lógica BUSCARV); requiere validación posterior. El material ocupa 7 filas en la hoja 1060 NQN (lote/almacén). La cantidad SAP y la física de esta vista son el total del material.</t>
        </is>
      </c>
    </row>
    <row r="662">
      <c r="A662" s="5" t="inlineStr">
        <is>
          <t>1000527</t>
        </is>
      </c>
      <c r="B662" s="5" t="inlineStr">
        <is>
          <t>AMOXIDAL CLAVULANICO 1 G</t>
        </is>
      </c>
      <c r="C662" s="5" t="inlineStr">
        <is>
          <t>67</t>
        </is>
      </c>
      <c r="D662" s="5" t="inlineStr">
        <is>
          <t>033</t>
        </is>
      </c>
      <c r="E662" s="5" t="inlineStr">
        <is>
          <t>ZMED</t>
        </is>
      </c>
      <c r="F662" s="5" t="inlineStr">
        <is>
          <t>1060</t>
        </is>
      </c>
      <c r="G662" s="5" t="inlineStr">
        <is>
          <t>6021</t>
        </is>
      </c>
      <c r="H662" s="5" t="inlineStr">
        <is>
          <t>C/U</t>
        </is>
      </c>
      <c r="I662" s="6" t="n">
        <v>105</v>
      </c>
      <c r="J662" s="6" t="n">
        <v>0</v>
      </c>
      <c r="K662" s="5" t="inlineStr">
        <is>
          <t>ARS</t>
        </is>
      </c>
      <c r="L662" s="48" t="n">
        <v>0</v>
      </c>
      <c r="M662" s="48" t="n">
        <v>41887.94</v>
      </c>
      <c r="O662" s="11">
        <f>M662/SUM($M$2:$M$2023)</f>
        <v/>
      </c>
      <c r="P662" s="49">
        <f>IFERROR(M662/I662,0)</f>
        <v/>
      </c>
      <c r="Q662" s="50" t="n"/>
      <c r="R662" s="8">
        <f>I662-Q662</f>
        <v/>
      </c>
      <c r="S662" s="49">
        <f>$AK662*R662</f>
        <v/>
      </c>
      <c r="U662" s="39" t="inlineStr">
        <is>
          <t>Stock SAP</t>
        </is>
      </c>
      <c r="V662" s="39" t="inlineStr">
        <is>
          <t>Medicamentos</t>
        </is>
      </c>
      <c r="W662" s="39" t="inlineStr">
        <is>
          <t>Dentro del alcance</t>
        </is>
      </c>
      <c r="X662" s="38" t="inlineStr">
        <is>
          <t>Baja</t>
        </is>
      </c>
      <c r="Y662" s="39" t="inlineStr">
        <is>
          <t>Homologado – confianza Baja – pendiente de validación</t>
        </is>
      </c>
      <c r="Z662" s="38" t="inlineStr">
        <is>
          <t>Dar de baja en SAP</t>
        </is>
      </c>
      <c r="AA662" s="39" t="inlineStr">
        <is>
          <t>16</t>
        </is>
      </c>
      <c r="AB662" s="39" t="inlineStr">
        <is>
          <t>AMOXICILINA + AC. CLAVULANICO</t>
        </is>
      </c>
      <c r="AC662" s="39" t="inlineStr">
        <is>
          <t>Homologación por código Avain (master M11-001)</t>
        </is>
      </c>
      <c r="AD662" s="39" t="inlineStr">
        <is>
          <t>No</t>
        </is>
      </c>
      <c r="AE662" s="39" t="n"/>
      <c r="AF662" s="39" t="inlineStr">
        <is>
          <t>Sí</t>
        </is>
      </c>
      <c r="AG662" s="39" t="inlineStr">
        <is>
          <t>M11-001</t>
        </is>
      </c>
      <c r="AH662" s="51" t="n"/>
      <c r="AI662" s="51" t="n"/>
      <c r="AJ662" s="51" t="n"/>
      <c r="AK662" s="52" t="n">
        <v>398.9328047091412</v>
      </c>
      <c r="AL662" s="52" t="n"/>
      <c r="AM662" s="52" t="n"/>
      <c r="AN662" s="39" t="n"/>
      <c r="AO662" s="39" t="inlineStr">
        <is>
          <t>La cantidad física del material se imputó en la fila 550 (primera fila del material). Homologación: confianza base Alta + confianza SAP Media → Media. La nomenclatura del material imputado no respalda por sí sola la equivalencia (similitud 0.39); el vínculo proviene sólo de la homologación. Nivel degradado a Baja. Otros códigos SAP del master no están en el stock de este centro: 1000816. El material ocupa 16 filas en la hoja 1060 NQN (lote/almacén). La cantidad SAP y la física de esta vista son el total del material.</t>
        </is>
      </c>
    </row>
    <row r="663">
      <c r="A663" s="5" t="inlineStr">
        <is>
          <t>1000093</t>
        </is>
      </c>
      <c r="B663" s="5" t="inlineStr">
        <is>
          <t>SALBUTAMOL 0,5% GOTAS FRASCO DE 20ML</t>
        </is>
      </c>
      <c r="C663" s="5" t="inlineStr">
        <is>
          <t>1</t>
        </is>
      </c>
      <c r="D663" s="5" t="inlineStr">
        <is>
          <t>033</t>
        </is>
      </c>
      <c r="E663" s="5" t="inlineStr">
        <is>
          <t>ZMED</t>
        </is>
      </c>
      <c r="F663" s="5" t="inlineStr">
        <is>
          <t>1060</t>
        </is>
      </c>
      <c r="G663" s="5" t="inlineStr">
        <is>
          <t>6021</t>
        </is>
      </c>
      <c r="H663" s="5" t="inlineStr">
        <is>
          <t>C/U</t>
        </is>
      </c>
      <c r="I663" s="6" t="n">
        <v>101</v>
      </c>
      <c r="J663" s="6" t="n">
        <v>0</v>
      </c>
      <c r="K663" s="5" t="inlineStr">
        <is>
          <t>ARS</t>
        </is>
      </c>
      <c r="L663" s="48" t="n">
        <v>0</v>
      </c>
      <c r="M663" s="48" t="n">
        <v>31824.43</v>
      </c>
      <c r="O663" s="11">
        <f>M663/SUM($M$2:$M$2023)</f>
        <v/>
      </c>
      <c r="P663" s="49">
        <f>IFERROR(M663/I663,0)</f>
        <v/>
      </c>
      <c r="Q663" s="50" t="n"/>
      <c r="R663" s="8">
        <f>I663-Q663</f>
        <v/>
      </c>
      <c r="S663" s="49">
        <f>$AK663*R663</f>
        <v/>
      </c>
      <c r="U663" s="39" t="inlineStr">
        <is>
          <t>Stock SAP</t>
        </is>
      </c>
      <c r="V663" s="39" t="inlineStr">
        <is>
          <t>Medicamentos</t>
        </is>
      </c>
      <c r="W663" s="39" t="inlineStr">
        <is>
          <t>Dentro del alcance</t>
        </is>
      </c>
      <c r="X663" s="39" t="n"/>
      <c r="Y663" s="39" t="inlineStr">
        <is>
          <t>Sin recuento físico en el inventario de Avain</t>
        </is>
      </c>
      <c r="Z663" s="40" t="inlineStr">
        <is>
          <t>Sin recuento físico</t>
        </is>
      </c>
      <c r="AA663" s="39" t="n"/>
      <c r="AB663" s="39" t="n"/>
      <c r="AC663" s="39" t="n"/>
      <c r="AD663" s="39" t="n"/>
      <c r="AE663" s="39" t="n"/>
      <c r="AF663" s="39" t="n"/>
      <c r="AG663" s="39" t="n"/>
      <c r="AH663" s="51" t="n">
        <v>552</v>
      </c>
      <c r="AI663" s="51">
        <f>Q663</f>
        <v/>
      </c>
      <c r="AJ663" s="51">
        <f>$AH663-$AI663</f>
        <v/>
      </c>
      <c r="AK663" s="52" t="n">
        <v>315.0932971014492</v>
      </c>
      <c r="AL663" s="52">
        <f>$AJ663*$AK663</f>
        <v/>
      </c>
      <c r="AM663" s="52">
        <f>$AI663*$AK663</f>
        <v/>
      </c>
      <c r="AN663" s="39" t="n"/>
      <c r="AO663" s="39" t="inlineStr">
        <is>
          <t>El material ocupa 11 filas en la hoja 1060 NQN (lote/almacén). La cantidad SAP y la física de esta vista son el total del material.</t>
        </is>
      </c>
    </row>
    <row r="664">
      <c r="A664" s="5" t="inlineStr">
        <is>
          <t>2000429</t>
        </is>
      </c>
      <c r="B664" s="5" t="inlineStr">
        <is>
          <t>AGUJA HIPODERMICA 30G x ½ - 13/3</t>
        </is>
      </c>
      <c r="C664" s="5" t="n"/>
      <c r="D664" s="5" t="inlineStr">
        <is>
          <t>033</t>
        </is>
      </c>
      <c r="E664" s="5" t="inlineStr">
        <is>
          <t>ZDES</t>
        </is>
      </c>
      <c r="F664" s="5" t="inlineStr">
        <is>
          <t>1060</t>
        </is>
      </c>
      <c r="G664" s="5" t="inlineStr">
        <is>
          <t>6021</t>
        </is>
      </c>
      <c r="H664" s="5" t="inlineStr">
        <is>
          <t>C/U</t>
        </is>
      </c>
      <c r="I664" s="6" t="n">
        <v>101</v>
      </c>
      <c r="J664" s="6" t="n">
        <v>0</v>
      </c>
      <c r="K664" s="5" t="inlineStr">
        <is>
          <t>ARS</t>
        </is>
      </c>
      <c r="L664" s="48" t="n">
        <v>0</v>
      </c>
      <c r="M664" s="48" t="n">
        <v>100968.96</v>
      </c>
      <c r="O664" s="11">
        <f>M664/SUM($M$2:$M$2023)</f>
        <v/>
      </c>
      <c r="P664" s="49">
        <f>IFERROR(M664/I664,0)</f>
        <v/>
      </c>
      <c r="Q664" s="50" t="n"/>
      <c r="R664" s="8">
        <f>I664-Q664</f>
        <v/>
      </c>
      <c r="S664" s="49">
        <f>$AK664*R664</f>
        <v/>
      </c>
      <c r="U664" s="39" t="inlineStr">
        <is>
          <t>Stock SAP</t>
        </is>
      </c>
      <c r="V664" s="39" t="inlineStr">
        <is>
          <t>Descartables</t>
        </is>
      </c>
      <c r="W664" s="39" t="inlineStr">
        <is>
          <t>Dentro del alcance</t>
        </is>
      </c>
      <c r="X664" s="39" t="n"/>
      <c r="Y664" s="39" t="inlineStr">
        <is>
          <t>Sin recuento físico en el inventario de Avain</t>
        </is>
      </c>
      <c r="Z664" s="40" t="inlineStr">
        <is>
          <t>Sin recuento físico</t>
        </is>
      </c>
      <c r="AA664" s="39" t="n"/>
      <c r="AB664" s="39" t="n"/>
      <c r="AC664" s="39" t="n"/>
      <c r="AD664" s="39" t="n"/>
      <c r="AE664" s="39" t="n"/>
      <c r="AF664" s="39" t="n"/>
      <c r="AG664" s="39" t="n"/>
      <c r="AH664" s="51" t="n">
        <v>101</v>
      </c>
      <c r="AI664" s="51">
        <f>Q664</f>
        <v/>
      </c>
      <c r="AJ664" s="51">
        <f>$AH664-$AI664</f>
        <v/>
      </c>
      <c r="AK664" s="52" t="n">
        <v>999.6926732673268</v>
      </c>
      <c r="AL664" s="52">
        <f>$AJ664*$AK664</f>
        <v/>
      </c>
      <c r="AM664" s="52">
        <f>$AI664*$AK664</f>
        <v/>
      </c>
      <c r="AN664" s="39" t="n"/>
      <c r="AO664" s="39" t="n"/>
    </row>
    <row r="665">
      <c r="A665" s="5" t="inlineStr">
        <is>
          <t>1000002</t>
        </is>
      </c>
      <c r="B665" s="5" t="inlineStr">
        <is>
          <t>ADRENALINA 1MG AMPOLLA DE 1 ML INYEC</t>
        </is>
      </c>
      <c r="C665" s="5" t="inlineStr">
        <is>
          <t>077992</t>
        </is>
      </c>
      <c r="D665" s="5" t="inlineStr">
        <is>
          <t>033</t>
        </is>
      </c>
      <c r="E665" s="5" t="inlineStr">
        <is>
          <t>ZMED</t>
        </is>
      </c>
      <c r="F665" s="5" t="inlineStr">
        <is>
          <t>1060</t>
        </is>
      </c>
      <c r="G665" s="5" t="inlineStr">
        <is>
          <t>6021</t>
        </is>
      </c>
      <c r="H665" s="5" t="inlineStr">
        <is>
          <t>C/U</t>
        </is>
      </c>
      <c r="I665" s="6" t="n">
        <v>100</v>
      </c>
      <c r="J665" s="6" t="n">
        <v>0</v>
      </c>
      <c r="K665" s="5" t="inlineStr">
        <is>
          <t>ARS</t>
        </is>
      </c>
      <c r="L665" s="48" t="n">
        <v>0</v>
      </c>
      <c r="M665" s="48" t="n">
        <v>28735.6</v>
      </c>
      <c r="O665" s="11">
        <f>M665/SUM($M$2:$M$2023)</f>
        <v/>
      </c>
      <c r="P665" s="49">
        <f>IFERROR(M665/I665,0)</f>
        <v/>
      </c>
      <c r="Q665" s="50" t="n"/>
      <c r="R665" s="8">
        <f>I665-Q665</f>
        <v/>
      </c>
      <c r="S665" s="49">
        <f>$AK665*R665</f>
        <v/>
      </c>
      <c r="U665" s="39" t="inlineStr">
        <is>
          <t>Stock SAP</t>
        </is>
      </c>
      <c r="V665" s="39" t="inlineStr">
        <is>
          <t>Medicamentos</t>
        </is>
      </c>
      <c r="W665" s="39" t="inlineStr">
        <is>
          <t>Dentro del alcance</t>
        </is>
      </c>
      <c r="X665" s="38" t="inlineStr">
        <is>
          <t>Baja</t>
        </is>
      </c>
      <c r="Y665" s="39" t="inlineStr">
        <is>
          <t>Homologado – confianza Baja – pendiente de validación</t>
        </is>
      </c>
      <c r="Z665" s="38" t="inlineStr">
        <is>
          <t>Dar de baja en SAP</t>
        </is>
      </c>
      <c r="AA665" s="39" t="inlineStr">
        <is>
          <t>MED-006; 2</t>
        </is>
      </c>
      <c r="AB665" s="39" t="inlineStr">
        <is>
          <t>Adrenalina 1mg/mL; ADRENALINA INY</t>
        </is>
      </c>
      <c r="AC665" s="39" t="inlineStr">
        <is>
          <t>Cruce por nomenclatura SAP; Homologación por código Avain (master M03-001)</t>
        </is>
      </c>
      <c r="AD665" s="39" t="inlineStr">
        <is>
          <t>No</t>
        </is>
      </c>
      <c r="AE665" s="39" t="n"/>
      <c r="AF665" s="39" t="inlineStr">
        <is>
          <t>Sí</t>
        </is>
      </c>
      <c r="AG665" s="39" t="inlineStr">
        <is>
          <t>M03-001</t>
        </is>
      </c>
      <c r="AH665" s="51" t="n"/>
      <c r="AI665" s="51" t="n"/>
      <c r="AJ665" s="51" t="n"/>
      <c r="AK665" s="52" t="n">
        <v>287.3559699355764</v>
      </c>
      <c r="AL665" s="52" t="n"/>
      <c r="AM665" s="52" t="n"/>
      <c r="AN665" s="39" t="n"/>
      <c r="AO665"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666">
      <c r="A666" s="5" t="inlineStr">
        <is>
          <t>1000002</t>
        </is>
      </c>
      <c r="B666" s="5" t="inlineStr">
        <is>
          <t>ADRENALINA 1MG AMPOLLA DE 1 ML INYEC</t>
        </is>
      </c>
      <c r="C666" s="5" t="inlineStr">
        <is>
          <t>16218</t>
        </is>
      </c>
      <c r="D666" s="5" t="inlineStr">
        <is>
          <t>033</t>
        </is>
      </c>
      <c r="E666" s="5" t="inlineStr">
        <is>
          <t>ZMED</t>
        </is>
      </c>
      <c r="F666" s="5" t="inlineStr">
        <is>
          <t>1060</t>
        </is>
      </c>
      <c r="G666" s="5" t="inlineStr">
        <is>
          <t>6021</t>
        </is>
      </c>
      <c r="H666" s="5" t="inlineStr">
        <is>
          <t>C/U</t>
        </is>
      </c>
      <c r="I666" s="6" t="n">
        <v>100</v>
      </c>
      <c r="J666" s="6" t="n">
        <v>0</v>
      </c>
      <c r="K666" s="5" t="inlineStr">
        <is>
          <t>ARS</t>
        </is>
      </c>
      <c r="L666" s="48" t="n">
        <v>0</v>
      </c>
      <c r="M666" s="48" t="n">
        <v>28735.6</v>
      </c>
      <c r="O666" s="11">
        <f>M666/SUM($M$2:$M$2023)</f>
        <v/>
      </c>
      <c r="P666" s="49">
        <f>IFERROR(M666/I666,0)</f>
        <v/>
      </c>
      <c r="Q666" s="50" t="n"/>
      <c r="R666" s="8">
        <f>I666-Q666</f>
        <v/>
      </c>
      <c r="S666" s="49">
        <f>$AK666*R666</f>
        <v/>
      </c>
      <c r="U666" s="39" t="inlineStr">
        <is>
          <t>Stock SAP</t>
        </is>
      </c>
      <c r="V666" s="39" t="inlineStr">
        <is>
          <t>Medicamentos</t>
        </is>
      </c>
      <c r="W666" s="39" t="inlineStr">
        <is>
          <t>Dentro del alcance</t>
        </is>
      </c>
      <c r="X666" s="38" t="inlineStr">
        <is>
          <t>Baja</t>
        </is>
      </c>
      <c r="Y666" s="39" t="inlineStr">
        <is>
          <t>Homologado – confianza Baja – pendiente de validación</t>
        </is>
      </c>
      <c r="Z666" s="38" t="inlineStr">
        <is>
          <t>Dar de baja en SAP</t>
        </is>
      </c>
      <c r="AA666" s="39" t="inlineStr">
        <is>
          <t>MED-006; 2</t>
        </is>
      </c>
      <c r="AB666" s="39" t="inlineStr">
        <is>
          <t>Adrenalina 1mg/mL; ADRENALINA INY</t>
        </is>
      </c>
      <c r="AC666" s="39" t="inlineStr">
        <is>
          <t>Cruce por nomenclatura SAP; Homologación por código Avain (master M03-001)</t>
        </is>
      </c>
      <c r="AD666" s="39" t="inlineStr">
        <is>
          <t>No</t>
        </is>
      </c>
      <c r="AE666" s="39" t="n"/>
      <c r="AF666" s="39" t="inlineStr">
        <is>
          <t>Sí</t>
        </is>
      </c>
      <c r="AG666" s="39" t="inlineStr">
        <is>
          <t>M03-001</t>
        </is>
      </c>
      <c r="AH666" s="51" t="n"/>
      <c r="AI666" s="51" t="n"/>
      <c r="AJ666" s="51" t="n"/>
      <c r="AK666" s="52" t="n">
        <v>287.3559699355764</v>
      </c>
      <c r="AL666" s="52" t="n"/>
      <c r="AM666" s="52" t="n"/>
      <c r="AN666" s="39" t="n"/>
      <c r="AO666"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667">
      <c r="A667" s="5" t="inlineStr">
        <is>
          <t>1000002</t>
        </is>
      </c>
      <c r="B667" s="5" t="inlineStr">
        <is>
          <t>ADRENALINA 1MG AMPOLLA DE 1 ML INYEC</t>
        </is>
      </c>
      <c r="C667" s="5" t="inlineStr">
        <is>
          <t>16896</t>
        </is>
      </c>
      <c r="D667" s="5" t="inlineStr">
        <is>
          <t>033</t>
        </is>
      </c>
      <c r="E667" s="5" t="inlineStr">
        <is>
          <t>ZMED</t>
        </is>
      </c>
      <c r="F667" s="5" t="inlineStr">
        <is>
          <t>1060</t>
        </is>
      </c>
      <c r="G667" s="5" t="inlineStr">
        <is>
          <t>6021</t>
        </is>
      </c>
      <c r="H667" s="5" t="inlineStr">
        <is>
          <t>C/U</t>
        </is>
      </c>
      <c r="I667" s="6" t="n">
        <v>100</v>
      </c>
      <c r="J667" s="6" t="n">
        <v>0</v>
      </c>
      <c r="K667" s="5" t="inlineStr">
        <is>
          <t>ARS</t>
        </is>
      </c>
      <c r="L667" s="48" t="n">
        <v>0</v>
      </c>
      <c r="M667" s="48" t="n">
        <v>28735.6</v>
      </c>
      <c r="O667" s="11">
        <f>M667/SUM($M$2:$M$2023)</f>
        <v/>
      </c>
      <c r="P667" s="49">
        <f>IFERROR(M667/I667,0)</f>
        <v/>
      </c>
      <c r="Q667" s="50" t="n"/>
      <c r="R667" s="8">
        <f>I667-Q667</f>
        <v/>
      </c>
      <c r="S667" s="49">
        <f>$AK667*R667</f>
        <v/>
      </c>
      <c r="U667" s="39" t="inlineStr">
        <is>
          <t>Stock SAP</t>
        </is>
      </c>
      <c r="V667" s="39" t="inlineStr">
        <is>
          <t>Medicamentos</t>
        </is>
      </c>
      <c r="W667" s="39" t="inlineStr">
        <is>
          <t>Dentro del alcance</t>
        </is>
      </c>
      <c r="X667" s="38" t="inlineStr">
        <is>
          <t>Baja</t>
        </is>
      </c>
      <c r="Y667" s="39" t="inlineStr">
        <is>
          <t>Homologado – confianza Baja – pendiente de validación</t>
        </is>
      </c>
      <c r="Z667" s="38" t="inlineStr">
        <is>
          <t>Dar de baja en SAP</t>
        </is>
      </c>
      <c r="AA667" s="39" t="inlineStr">
        <is>
          <t>MED-006; 2</t>
        </is>
      </c>
      <c r="AB667" s="39" t="inlineStr">
        <is>
          <t>Adrenalina 1mg/mL; ADRENALINA INY</t>
        </is>
      </c>
      <c r="AC667" s="39" t="inlineStr">
        <is>
          <t>Cruce por nomenclatura SAP; Homologación por código Avain (master M03-001)</t>
        </is>
      </c>
      <c r="AD667" s="39" t="inlineStr">
        <is>
          <t>No</t>
        </is>
      </c>
      <c r="AE667" s="39" t="n"/>
      <c r="AF667" s="39" t="inlineStr">
        <is>
          <t>Sí</t>
        </is>
      </c>
      <c r="AG667" s="39" t="inlineStr">
        <is>
          <t>M03-001</t>
        </is>
      </c>
      <c r="AH667" s="51" t="n"/>
      <c r="AI667" s="51" t="n"/>
      <c r="AJ667" s="51" t="n"/>
      <c r="AK667" s="52" t="n">
        <v>287.3559699355764</v>
      </c>
      <c r="AL667" s="52" t="n"/>
      <c r="AM667" s="52" t="n"/>
      <c r="AN667" s="39" t="n"/>
      <c r="AO667"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668">
      <c r="A668" s="5" t="inlineStr">
        <is>
          <t>1000002</t>
        </is>
      </c>
      <c r="B668" s="5" t="inlineStr">
        <is>
          <t>ADRENALINA 1MG AMPOLLA DE 1 ML INYEC</t>
        </is>
      </c>
      <c r="C668" s="5" t="inlineStr">
        <is>
          <t>74005</t>
        </is>
      </c>
      <c r="D668" s="5" t="inlineStr">
        <is>
          <t>033</t>
        </is>
      </c>
      <c r="E668" s="5" t="inlineStr">
        <is>
          <t>ZMED</t>
        </is>
      </c>
      <c r="F668" s="5" t="inlineStr">
        <is>
          <t>1060</t>
        </is>
      </c>
      <c r="G668" s="5" t="inlineStr">
        <is>
          <t>6021</t>
        </is>
      </c>
      <c r="H668" s="5" t="inlineStr">
        <is>
          <t>C/U</t>
        </is>
      </c>
      <c r="I668" s="6" t="n">
        <v>100</v>
      </c>
      <c r="J668" s="6" t="n">
        <v>0</v>
      </c>
      <c r="K668" s="5" t="inlineStr">
        <is>
          <t>ARS</t>
        </is>
      </c>
      <c r="L668" s="48" t="n">
        <v>0</v>
      </c>
      <c r="M668" s="48" t="n">
        <v>28735.6</v>
      </c>
      <c r="O668" s="11">
        <f>M668/SUM($M$2:$M$2023)</f>
        <v/>
      </c>
      <c r="P668" s="49">
        <f>IFERROR(M668/I668,0)</f>
        <v/>
      </c>
      <c r="Q668" s="50" t="n"/>
      <c r="R668" s="8">
        <f>I668-Q668</f>
        <v/>
      </c>
      <c r="S668" s="49">
        <f>$AK668*R668</f>
        <v/>
      </c>
      <c r="U668" s="39" t="inlineStr">
        <is>
          <t>Stock SAP</t>
        </is>
      </c>
      <c r="V668" s="39" t="inlineStr">
        <is>
          <t>Medicamentos</t>
        </is>
      </c>
      <c r="W668" s="39" t="inlineStr">
        <is>
          <t>Dentro del alcance</t>
        </is>
      </c>
      <c r="X668" s="38" t="inlineStr">
        <is>
          <t>Baja</t>
        </is>
      </c>
      <c r="Y668" s="39" t="inlineStr">
        <is>
          <t>Homologado – confianza Baja – pendiente de validación</t>
        </is>
      </c>
      <c r="Z668" s="38" t="inlineStr">
        <is>
          <t>Dar de baja en SAP</t>
        </is>
      </c>
      <c r="AA668" s="39" t="inlineStr">
        <is>
          <t>MED-006; 2</t>
        </is>
      </c>
      <c r="AB668" s="39" t="inlineStr">
        <is>
          <t>Adrenalina 1mg/mL; ADRENALINA INY</t>
        </is>
      </c>
      <c r="AC668" s="39" t="inlineStr">
        <is>
          <t>Cruce por nomenclatura SAP; Homologación por código Avain (master M03-001)</t>
        </is>
      </c>
      <c r="AD668" s="39" t="inlineStr">
        <is>
          <t>No</t>
        </is>
      </c>
      <c r="AE668" s="39" t="n"/>
      <c r="AF668" s="39" t="inlineStr">
        <is>
          <t>Sí</t>
        </is>
      </c>
      <c r="AG668" s="39" t="inlineStr">
        <is>
          <t>M03-001</t>
        </is>
      </c>
      <c r="AH668" s="51" t="n"/>
      <c r="AI668" s="51" t="n"/>
      <c r="AJ668" s="51" t="n"/>
      <c r="AK668" s="52" t="n">
        <v>287.3559699355764</v>
      </c>
      <c r="AL668" s="52" t="n"/>
      <c r="AM668" s="52" t="n"/>
      <c r="AN668" s="39" t="n"/>
      <c r="AO668"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669">
      <c r="A669" s="5" t="inlineStr">
        <is>
          <t>1000002</t>
        </is>
      </c>
      <c r="B669" s="5" t="inlineStr">
        <is>
          <t>ADRENALINA 1MG AMPOLLA DE 1 ML INYEC</t>
        </is>
      </c>
      <c r="C669" s="5" t="inlineStr">
        <is>
          <t>74012</t>
        </is>
      </c>
      <c r="D669" s="5" t="inlineStr">
        <is>
          <t>033</t>
        </is>
      </c>
      <c r="E669" s="5" t="inlineStr">
        <is>
          <t>ZMED</t>
        </is>
      </c>
      <c r="F669" s="5" t="inlineStr">
        <is>
          <t>1060</t>
        </is>
      </c>
      <c r="G669" s="5" t="inlineStr">
        <is>
          <t>6021</t>
        </is>
      </c>
      <c r="H669" s="5" t="inlineStr">
        <is>
          <t>C/U</t>
        </is>
      </c>
      <c r="I669" s="6" t="n">
        <v>100</v>
      </c>
      <c r="J669" s="6" t="n">
        <v>0</v>
      </c>
      <c r="K669" s="5" t="inlineStr">
        <is>
          <t>ARS</t>
        </is>
      </c>
      <c r="L669" s="48" t="n">
        <v>0</v>
      </c>
      <c r="M669" s="48" t="n">
        <v>28735.6</v>
      </c>
      <c r="O669" s="11">
        <f>M669/SUM($M$2:$M$2023)</f>
        <v/>
      </c>
      <c r="P669" s="49">
        <f>IFERROR(M669/I669,0)</f>
        <v/>
      </c>
      <c r="Q669" s="50" t="n"/>
      <c r="R669" s="8">
        <f>I669-Q669</f>
        <v/>
      </c>
      <c r="S669" s="49">
        <f>$AK669*R669</f>
        <v/>
      </c>
      <c r="U669" s="39" t="inlineStr">
        <is>
          <t>Stock SAP</t>
        </is>
      </c>
      <c r="V669" s="39" t="inlineStr">
        <is>
          <t>Medicamentos</t>
        </is>
      </c>
      <c r="W669" s="39" t="inlineStr">
        <is>
          <t>Dentro del alcance</t>
        </is>
      </c>
      <c r="X669" s="38" t="inlineStr">
        <is>
          <t>Baja</t>
        </is>
      </c>
      <c r="Y669" s="39" t="inlineStr">
        <is>
          <t>Homologado – confianza Baja – pendiente de validación</t>
        </is>
      </c>
      <c r="Z669" s="38" t="inlineStr">
        <is>
          <t>Dar de baja en SAP</t>
        </is>
      </c>
      <c r="AA669" s="39" t="inlineStr">
        <is>
          <t>MED-006; 2</t>
        </is>
      </c>
      <c r="AB669" s="39" t="inlineStr">
        <is>
          <t>Adrenalina 1mg/mL; ADRENALINA INY</t>
        </is>
      </c>
      <c r="AC669" s="39" t="inlineStr">
        <is>
          <t>Cruce por nomenclatura SAP; Homologación por código Avain (master M03-001)</t>
        </is>
      </c>
      <c r="AD669" s="39" t="inlineStr">
        <is>
          <t>No</t>
        </is>
      </c>
      <c r="AE669" s="39" t="n"/>
      <c r="AF669" s="39" t="inlineStr">
        <is>
          <t>Sí</t>
        </is>
      </c>
      <c r="AG669" s="39" t="inlineStr">
        <is>
          <t>M03-001</t>
        </is>
      </c>
      <c r="AH669" s="51" t="n"/>
      <c r="AI669" s="51" t="n"/>
      <c r="AJ669" s="51" t="n"/>
      <c r="AK669" s="52" t="n">
        <v>287.3559699355764</v>
      </c>
      <c r="AL669" s="52" t="n"/>
      <c r="AM669" s="52" t="n"/>
      <c r="AN669" s="39" t="n"/>
      <c r="AO669"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670">
      <c r="A670" s="5" t="inlineStr">
        <is>
          <t>1000002</t>
        </is>
      </c>
      <c r="B670" s="5" t="inlineStr">
        <is>
          <t>ADRENALINA 1MG AMPOLLA DE 1 ML INYEC</t>
        </is>
      </c>
      <c r="C670" s="5" t="inlineStr">
        <is>
          <t>7874/9069</t>
        </is>
      </c>
      <c r="D670" s="5" t="inlineStr">
        <is>
          <t>033</t>
        </is>
      </c>
      <c r="E670" s="5" t="inlineStr">
        <is>
          <t>ZMED</t>
        </is>
      </c>
      <c r="F670" s="5" t="inlineStr">
        <is>
          <t>1060</t>
        </is>
      </c>
      <c r="G670" s="5" t="inlineStr">
        <is>
          <t>6021</t>
        </is>
      </c>
      <c r="H670" s="5" t="inlineStr">
        <is>
          <t>C/U</t>
        </is>
      </c>
      <c r="I670" s="6" t="n">
        <v>100</v>
      </c>
      <c r="J670" s="6" t="n">
        <v>0</v>
      </c>
      <c r="K670" s="5" t="inlineStr">
        <is>
          <t>ARS</t>
        </is>
      </c>
      <c r="L670" s="48" t="n">
        <v>0</v>
      </c>
      <c r="M670" s="48" t="n">
        <v>28735.6</v>
      </c>
      <c r="O670" s="11">
        <f>M670/SUM($M$2:$M$2023)</f>
        <v/>
      </c>
      <c r="P670" s="49">
        <f>IFERROR(M670/I670,0)</f>
        <v/>
      </c>
      <c r="Q670" s="50" t="n"/>
      <c r="R670" s="8">
        <f>I670-Q670</f>
        <v/>
      </c>
      <c r="S670" s="49">
        <f>$AK670*R670</f>
        <v/>
      </c>
      <c r="U670" s="39" t="inlineStr">
        <is>
          <t>Stock SAP</t>
        </is>
      </c>
      <c r="V670" s="39" t="inlineStr">
        <is>
          <t>Medicamentos</t>
        </is>
      </c>
      <c r="W670" s="39" t="inlineStr">
        <is>
          <t>Dentro del alcance</t>
        </is>
      </c>
      <c r="X670" s="38" t="inlineStr">
        <is>
          <t>Baja</t>
        </is>
      </c>
      <c r="Y670" s="39" t="inlineStr">
        <is>
          <t>Homologado – confianza Baja – pendiente de validación</t>
        </is>
      </c>
      <c r="Z670" s="38" t="inlineStr">
        <is>
          <t>Dar de baja en SAP</t>
        </is>
      </c>
      <c r="AA670" s="39" t="inlineStr">
        <is>
          <t>MED-006; 2</t>
        </is>
      </c>
      <c r="AB670" s="39" t="inlineStr">
        <is>
          <t>Adrenalina 1mg/mL; ADRENALINA INY</t>
        </is>
      </c>
      <c r="AC670" s="39" t="inlineStr">
        <is>
          <t>Cruce por nomenclatura SAP; Homologación por código Avain (master M03-001)</t>
        </is>
      </c>
      <c r="AD670" s="39" t="inlineStr">
        <is>
          <t>No</t>
        </is>
      </c>
      <c r="AE670" s="39" t="n"/>
      <c r="AF670" s="39" t="inlineStr">
        <is>
          <t>Sí</t>
        </is>
      </c>
      <c r="AG670" s="39" t="inlineStr">
        <is>
          <t>M03-001</t>
        </is>
      </c>
      <c r="AH670" s="51" t="n"/>
      <c r="AI670" s="51" t="n"/>
      <c r="AJ670" s="51" t="n"/>
      <c r="AK670" s="52" t="n">
        <v>287.3559699355764</v>
      </c>
      <c r="AL670" s="52" t="n"/>
      <c r="AM670" s="52" t="n"/>
      <c r="AN670" s="39" t="n"/>
      <c r="AO670"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671">
      <c r="A671" s="5" t="inlineStr">
        <is>
          <t>1000002</t>
        </is>
      </c>
      <c r="B671" s="5" t="inlineStr">
        <is>
          <t>ADRENALINA 1MG AMPOLLA DE 1 ML INYEC</t>
        </is>
      </c>
      <c r="C671" s="5" t="inlineStr">
        <is>
          <t>992</t>
        </is>
      </c>
      <c r="D671" s="5" t="inlineStr">
        <is>
          <t>033</t>
        </is>
      </c>
      <c r="E671" s="5" t="inlineStr">
        <is>
          <t>ZMED</t>
        </is>
      </c>
      <c r="F671" s="5" t="inlineStr">
        <is>
          <t>1060</t>
        </is>
      </c>
      <c r="G671" s="5" t="inlineStr">
        <is>
          <t>6021</t>
        </is>
      </c>
      <c r="H671" s="5" t="inlineStr">
        <is>
          <t>C/U</t>
        </is>
      </c>
      <c r="I671" s="6" t="n">
        <v>100</v>
      </c>
      <c r="J671" s="6" t="n">
        <v>0</v>
      </c>
      <c r="K671" s="5" t="inlineStr">
        <is>
          <t>ARS</t>
        </is>
      </c>
      <c r="L671" s="48" t="n">
        <v>0</v>
      </c>
      <c r="M671" s="48" t="n">
        <v>28735.6</v>
      </c>
      <c r="O671" s="11">
        <f>M671/SUM($M$2:$M$2023)</f>
        <v/>
      </c>
      <c r="P671" s="49">
        <f>IFERROR(M671/I671,0)</f>
        <v/>
      </c>
      <c r="Q671" s="50" t="n"/>
      <c r="R671" s="8">
        <f>I671-Q671</f>
        <v/>
      </c>
      <c r="S671" s="49">
        <f>$AK671*R671</f>
        <v/>
      </c>
      <c r="U671" s="39" t="inlineStr">
        <is>
          <t>Stock SAP</t>
        </is>
      </c>
      <c r="V671" s="39" t="inlineStr">
        <is>
          <t>Medicamentos</t>
        </is>
      </c>
      <c r="W671" s="39" t="inlineStr">
        <is>
          <t>Dentro del alcance</t>
        </is>
      </c>
      <c r="X671" s="38" t="inlineStr">
        <is>
          <t>Baja</t>
        </is>
      </c>
      <c r="Y671" s="39" t="inlineStr">
        <is>
          <t>Homologado – confianza Baja – pendiente de validación</t>
        </is>
      </c>
      <c r="Z671" s="38" t="inlineStr">
        <is>
          <t>Dar de baja en SAP</t>
        </is>
      </c>
      <c r="AA671" s="39" t="inlineStr">
        <is>
          <t>MED-006; 2</t>
        </is>
      </c>
      <c r="AB671" s="39" t="inlineStr">
        <is>
          <t>Adrenalina 1mg/mL; ADRENALINA INY</t>
        </is>
      </c>
      <c r="AC671" s="39" t="inlineStr">
        <is>
          <t>Cruce por nomenclatura SAP; Homologación por código Avain (master M03-001)</t>
        </is>
      </c>
      <c r="AD671" s="39" t="inlineStr">
        <is>
          <t>No</t>
        </is>
      </c>
      <c r="AE671" s="39" t="n"/>
      <c r="AF671" s="39" t="inlineStr">
        <is>
          <t>Sí</t>
        </is>
      </c>
      <c r="AG671" s="39" t="inlineStr">
        <is>
          <t>M03-001</t>
        </is>
      </c>
      <c r="AH671" s="51" t="n"/>
      <c r="AI671" s="51" t="n"/>
      <c r="AJ671" s="51" t="n"/>
      <c r="AK671" s="52" t="n">
        <v>287.3559699355764</v>
      </c>
      <c r="AL671" s="52" t="n"/>
      <c r="AM671" s="52" t="n"/>
      <c r="AN671" s="39" t="n"/>
      <c r="AO671"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672">
      <c r="A672" s="5" t="inlineStr">
        <is>
          <t>1000005</t>
        </is>
      </c>
      <c r="B672" s="5" t="inlineStr">
        <is>
          <t>AMIODARONA 150MG AMPOLLA DE 3 ML INYEC</t>
        </is>
      </c>
      <c r="C672" s="5" t="inlineStr">
        <is>
          <t>14324</t>
        </is>
      </c>
      <c r="D672" s="5" t="inlineStr">
        <is>
          <t>033</t>
        </is>
      </c>
      <c r="E672" s="5" t="inlineStr">
        <is>
          <t>ZMED</t>
        </is>
      </c>
      <c r="F672" s="5" t="inlineStr">
        <is>
          <t>1060</t>
        </is>
      </c>
      <c r="G672" s="5" t="inlineStr">
        <is>
          <t>6021</t>
        </is>
      </c>
      <c r="H672" s="5" t="inlineStr">
        <is>
          <t>C/U</t>
        </is>
      </c>
      <c r="I672" s="6" t="n">
        <v>100</v>
      </c>
      <c r="J672" s="6" t="n">
        <v>0</v>
      </c>
      <c r="K672" s="5" t="inlineStr">
        <is>
          <t>ARS</t>
        </is>
      </c>
      <c r="L672" s="48" t="n">
        <v>0</v>
      </c>
      <c r="M672" s="48" t="n">
        <v>94722.00999999999</v>
      </c>
      <c r="O672" s="11">
        <f>M672/SUM($M$2:$M$2023)</f>
        <v/>
      </c>
      <c r="P672" s="49">
        <f>IFERROR(M672/I672,0)</f>
        <v/>
      </c>
      <c r="Q672" s="50" t="n"/>
      <c r="R672" s="8">
        <f>I672-Q672</f>
        <v/>
      </c>
      <c r="S672" s="49">
        <f>$AK672*R672</f>
        <v/>
      </c>
      <c r="U672" s="39" t="inlineStr">
        <is>
          <t>Stock SAP</t>
        </is>
      </c>
      <c r="V672" s="39" t="inlineStr">
        <is>
          <t>Medicamentos</t>
        </is>
      </c>
      <c r="W672" s="39" t="inlineStr">
        <is>
          <t>Dentro del alcance</t>
        </is>
      </c>
      <c r="X672" s="42" t="inlineStr">
        <is>
          <t>Media</t>
        </is>
      </c>
      <c r="Y672" s="39" t="inlineStr">
        <is>
          <t>Homologado – confianza Media – pendiente de validación</t>
        </is>
      </c>
      <c r="Z672" s="38" t="inlineStr">
        <is>
          <t>Dar de baja en SAP</t>
        </is>
      </c>
      <c r="AA672" s="39" t="inlineStr">
        <is>
          <t>342</t>
        </is>
      </c>
      <c r="AB672" s="39" t="inlineStr">
        <is>
          <t>AMIODARONA AMP</t>
        </is>
      </c>
      <c r="AC672" s="39" t="inlineStr">
        <is>
          <t>Homologación por código Avain (master M03-003)</t>
        </is>
      </c>
      <c r="AD672" s="39" t="inlineStr">
        <is>
          <t>No</t>
        </is>
      </c>
      <c r="AE672" s="39" t="n"/>
      <c r="AF672" s="39" t="inlineStr">
        <is>
          <t>Sí</t>
        </is>
      </c>
      <c r="AG672" s="39" t="inlineStr">
        <is>
          <t>M03-003</t>
        </is>
      </c>
      <c r="AH672" s="51" t="n"/>
      <c r="AI672" s="51" t="n"/>
      <c r="AJ672" s="51" t="n"/>
      <c r="AK672" s="52" t="n">
        <v>947.2201012731473</v>
      </c>
      <c r="AL672" s="52" t="n"/>
      <c r="AM672" s="52" t="n"/>
      <c r="AN672" s="41" t="inlineStr">
        <is>
          <t>Valorización a validar: relación de cantidades 63 a 1 entre SAP y el recuento físico. Sugiere distinta unidad de medida (SAP por caja o envase y el recuento por unidad). La diferencia económica de esta fila no debe tomarse como definitiva.</t>
        </is>
      </c>
      <c r="AO672"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673">
      <c r="A673" s="5" t="inlineStr">
        <is>
          <t>1000005</t>
        </is>
      </c>
      <c r="B673" s="5" t="inlineStr">
        <is>
          <t>AMIODARONA 150MG AMPOLLA DE 3 ML INYEC</t>
        </is>
      </c>
      <c r="C673" s="5" t="inlineStr">
        <is>
          <t>14325</t>
        </is>
      </c>
      <c r="D673" s="5" t="inlineStr">
        <is>
          <t>033</t>
        </is>
      </c>
      <c r="E673" s="5" t="inlineStr">
        <is>
          <t>ZMED</t>
        </is>
      </c>
      <c r="F673" s="5" t="inlineStr">
        <is>
          <t>1060</t>
        </is>
      </c>
      <c r="G673" s="5" t="inlineStr">
        <is>
          <t>6021</t>
        </is>
      </c>
      <c r="H673" s="5" t="inlineStr">
        <is>
          <t>C/U</t>
        </is>
      </c>
      <c r="I673" s="6" t="n">
        <v>100</v>
      </c>
      <c r="J673" s="6" t="n">
        <v>0</v>
      </c>
      <c r="K673" s="5" t="inlineStr">
        <is>
          <t>ARS</t>
        </is>
      </c>
      <c r="L673" s="48" t="n">
        <v>0</v>
      </c>
      <c r="M673" s="48" t="n">
        <v>94722.00999999999</v>
      </c>
      <c r="O673" s="11">
        <f>M673/SUM($M$2:$M$2023)</f>
        <v/>
      </c>
      <c r="P673" s="49">
        <f>IFERROR(M673/I673,0)</f>
        <v/>
      </c>
      <c r="Q673" s="50" t="n"/>
      <c r="R673" s="8">
        <f>I673-Q673</f>
        <v/>
      </c>
      <c r="S673" s="49">
        <f>$AK673*R673</f>
        <v/>
      </c>
      <c r="U673" s="39" t="inlineStr">
        <is>
          <t>Stock SAP</t>
        </is>
      </c>
      <c r="V673" s="39" t="inlineStr">
        <is>
          <t>Medicamentos</t>
        </is>
      </c>
      <c r="W673" s="39" t="inlineStr">
        <is>
          <t>Dentro del alcance</t>
        </is>
      </c>
      <c r="X673" s="42" t="inlineStr">
        <is>
          <t>Media</t>
        </is>
      </c>
      <c r="Y673" s="39" t="inlineStr">
        <is>
          <t>Homologado – confianza Media – pendiente de validación</t>
        </is>
      </c>
      <c r="Z673" s="38" t="inlineStr">
        <is>
          <t>Dar de baja en SAP</t>
        </is>
      </c>
      <c r="AA673" s="39" t="inlineStr">
        <is>
          <t>342</t>
        </is>
      </c>
      <c r="AB673" s="39" t="inlineStr">
        <is>
          <t>AMIODARONA AMP</t>
        </is>
      </c>
      <c r="AC673" s="39" t="inlineStr">
        <is>
          <t>Homologación por código Avain (master M03-003)</t>
        </is>
      </c>
      <c r="AD673" s="39" t="inlineStr">
        <is>
          <t>No</t>
        </is>
      </c>
      <c r="AE673" s="39" t="n"/>
      <c r="AF673" s="39" t="inlineStr">
        <is>
          <t>Sí</t>
        </is>
      </c>
      <c r="AG673" s="39" t="inlineStr">
        <is>
          <t>M03-003</t>
        </is>
      </c>
      <c r="AH673" s="51" t="n"/>
      <c r="AI673" s="51" t="n"/>
      <c r="AJ673" s="51" t="n"/>
      <c r="AK673" s="52" t="n">
        <v>947.2201012731473</v>
      </c>
      <c r="AL673" s="52" t="n"/>
      <c r="AM673" s="52" t="n"/>
      <c r="AN673" s="41" t="inlineStr">
        <is>
          <t>Valorización a validar: relación de cantidades 63 a 1 entre SAP y el recuento físico. Sugiere distinta unidad de medida (SAP por caja o envase y el recuento por unidad). La diferencia económica de esta fila no debe tomarse como definitiva.</t>
        </is>
      </c>
      <c r="AO673"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674">
      <c r="A674" s="5" t="inlineStr">
        <is>
          <t>1000005</t>
        </is>
      </c>
      <c r="B674" s="5" t="inlineStr">
        <is>
          <t>AMIODARONA 150MG AMPOLLA DE 3 ML INYEC</t>
        </is>
      </c>
      <c r="C674" s="5" t="inlineStr">
        <is>
          <t>14491</t>
        </is>
      </c>
      <c r="D674" s="5" t="inlineStr">
        <is>
          <t>033</t>
        </is>
      </c>
      <c r="E674" s="5" t="inlineStr">
        <is>
          <t>ZMED</t>
        </is>
      </c>
      <c r="F674" s="5" t="inlineStr">
        <is>
          <t>1060</t>
        </is>
      </c>
      <c r="G674" s="5" t="inlineStr">
        <is>
          <t>6021</t>
        </is>
      </c>
      <c r="H674" s="5" t="inlineStr">
        <is>
          <t>C/U</t>
        </is>
      </c>
      <c r="I674" s="6" t="n">
        <v>100</v>
      </c>
      <c r="J674" s="6" t="n">
        <v>0</v>
      </c>
      <c r="K674" s="5" t="inlineStr">
        <is>
          <t>ARS</t>
        </is>
      </c>
      <c r="L674" s="48" t="n">
        <v>0</v>
      </c>
      <c r="M674" s="48" t="n">
        <v>94722.00999999999</v>
      </c>
      <c r="O674" s="11">
        <f>M674/SUM($M$2:$M$2023)</f>
        <v/>
      </c>
      <c r="P674" s="49">
        <f>IFERROR(M674/I674,0)</f>
        <v/>
      </c>
      <c r="Q674" s="50" t="n"/>
      <c r="R674" s="8">
        <f>I674-Q674</f>
        <v/>
      </c>
      <c r="S674" s="49">
        <f>$AK674*R674</f>
        <v/>
      </c>
      <c r="U674" s="39" t="inlineStr">
        <is>
          <t>Stock SAP</t>
        </is>
      </c>
      <c r="V674" s="39" t="inlineStr">
        <is>
          <t>Medicamentos</t>
        </is>
      </c>
      <c r="W674" s="39" t="inlineStr">
        <is>
          <t>Dentro del alcance</t>
        </is>
      </c>
      <c r="X674" s="42" t="inlineStr">
        <is>
          <t>Media</t>
        </is>
      </c>
      <c r="Y674" s="39" t="inlineStr">
        <is>
          <t>Homologado – confianza Media – pendiente de validación</t>
        </is>
      </c>
      <c r="Z674" s="38" t="inlineStr">
        <is>
          <t>Dar de baja en SAP</t>
        </is>
      </c>
      <c r="AA674" s="39" t="inlineStr">
        <is>
          <t>342</t>
        </is>
      </c>
      <c r="AB674" s="39" t="inlineStr">
        <is>
          <t>AMIODARONA AMP</t>
        </is>
      </c>
      <c r="AC674" s="39" t="inlineStr">
        <is>
          <t>Homologación por código Avain (master M03-003)</t>
        </is>
      </c>
      <c r="AD674" s="39" t="inlineStr">
        <is>
          <t>No</t>
        </is>
      </c>
      <c r="AE674" s="39" t="n"/>
      <c r="AF674" s="39" t="inlineStr">
        <is>
          <t>Sí</t>
        </is>
      </c>
      <c r="AG674" s="39" t="inlineStr">
        <is>
          <t>M03-003</t>
        </is>
      </c>
      <c r="AH674" s="51" t="n"/>
      <c r="AI674" s="51" t="n"/>
      <c r="AJ674" s="51" t="n"/>
      <c r="AK674" s="52" t="n">
        <v>947.2201012731473</v>
      </c>
      <c r="AL674" s="52" t="n"/>
      <c r="AM674" s="52" t="n"/>
      <c r="AN674" s="41" t="inlineStr">
        <is>
          <t>Valorización a validar: relación de cantidades 63 a 1 entre SAP y el recuento físico. Sugiere distinta unidad de medida (SAP por caja o envase y el recuento por unidad). La diferencia económica de esta fila no debe tomarse como definitiva.</t>
        </is>
      </c>
      <c r="AO674"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675">
      <c r="A675" s="5" t="inlineStr">
        <is>
          <t>1000005</t>
        </is>
      </c>
      <c r="B675" s="5" t="inlineStr">
        <is>
          <t>AMIODARONA 150MG AMPOLLA DE 3 ML INYEC</t>
        </is>
      </c>
      <c r="C675" s="5" t="inlineStr">
        <is>
          <t>14672</t>
        </is>
      </c>
      <c r="D675" s="5" t="inlineStr">
        <is>
          <t>033</t>
        </is>
      </c>
      <c r="E675" s="5" t="inlineStr">
        <is>
          <t>ZMED</t>
        </is>
      </c>
      <c r="F675" s="5" t="inlineStr">
        <is>
          <t>1060</t>
        </is>
      </c>
      <c r="G675" s="5" t="inlineStr">
        <is>
          <t>6021</t>
        </is>
      </c>
      <c r="H675" s="5" t="inlineStr">
        <is>
          <t>C/U</t>
        </is>
      </c>
      <c r="I675" s="6" t="n">
        <v>100</v>
      </c>
      <c r="J675" s="6" t="n">
        <v>0</v>
      </c>
      <c r="K675" s="5" t="inlineStr">
        <is>
          <t>ARS</t>
        </is>
      </c>
      <c r="L675" s="48" t="n">
        <v>0</v>
      </c>
      <c r="M675" s="48" t="n">
        <v>94722.00999999999</v>
      </c>
      <c r="O675" s="11">
        <f>M675/SUM($M$2:$M$2023)</f>
        <v/>
      </c>
      <c r="P675" s="49">
        <f>IFERROR(M675/I675,0)</f>
        <v/>
      </c>
      <c r="Q675" s="50" t="n"/>
      <c r="R675" s="8">
        <f>I675-Q675</f>
        <v/>
      </c>
      <c r="S675" s="49">
        <f>$AK675*R675</f>
        <v/>
      </c>
      <c r="U675" s="39" t="inlineStr">
        <is>
          <t>Stock SAP</t>
        </is>
      </c>
      <c r="V675" s="39" t="inlineStr">
        <is>
          <t>Medicamentos</t>
        </is>
      </c>
      <c r="W675" s="39" t="inlineStr">
        <is>
          <t>Dentro del alcance</t>
        </is>
      </c>
      <c r="X675" s="42" t="inlineStr">
        <is>
          <t>Media</t>
        </is>
      </c>
      <c r="Y675" s="39" t="inlineStr">
        <is>
          <t>Homologado – confianza Media – pendiente de validación</t>
        </is>
      </c>
      <c r="Z675" s="38" t="inlineStr">
        <is>
          <t>Dar de baja en SAP</t>
        </is>
      </c>
      <c r="AA675" s="39" t="inlineStr">
        <is>
          <t>342</t>
        </is>
      </c>
      <c r="AB675" s="39" t="inlineStr">
        <is>
          <t>AMIODARONA AMP</t>
        </is>
      </c>
      <c r="AC675" s="39" t="inlineStr">
        <is>
          <t>Homologación por código Avain (master M03-003)</t>
        </is>
      </c>
      <c r="AD675" s="39" t="inlineStr">
        <is>
          <t>No</t>
        </is>
      </c>
      <c r="AE675" s="39" t="n"/>
      <c r="AF675" s="39" t="inlineStr">
        <is>
          <t>Sí</t>
        </is>
      </c>
      <c r="AG675" s="39" t="inlineStr">
        <is>
          <t>M03-003</t>
        </is>
      </c>
      <c r="AH675" s="51" t="n"/>
      <c r="AI675" s="51" t="n"/>
      <c r="AJ675" s="51" t="n"/>
      <c r="AK675" s="52" t="n">
        <v>947.2201012731473</v>
      </c>
      <c r="AL675" s="52" t="n"/>
      <c r="AM675" s="52" t="n"/>
      <c r="AN675" s="41" t="inlineStr">
        <is>
          <t>Valorización a validar: relación de cantidades 63 a 1 entre SAP y el recuento físico. Sugiere distinta unidad de medida (SAP por caja o envase y el recuento por unidad). La diferencia económica de esta fila no debe tomarse como definitiva.</t>
        </is>
      </c>
      <c r="AO675"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676">
      <c r="A676" s="5" t="inlineStr">
        <is>
          <t>1000005</t>
        </is>
      </c>
      <c r="B676" s="5" t="inlineStr">
        <is>
          <t>AMIODARONA 150MG AMPOLLA DE 3 ML INYEC</t>
        </is>
      </c>
      <c r="C676" s="5" t="inlineStr">
        <is>
          <t>1575</t>
        </is>
      </c>
      <c r="D676" s="5" t="inlineStr">
        <is>
          <t>033</t>
        </is>
      </c>
      <c r="E676" s="5" t="inlineStr">
        <is>
          <t>ZMED</t>
        </is>
      </c>
      <c r="F676" s="5" t="inlineStr">
        <is>
          <t>1060</t>
        </is>
      </c>
      <c r="G676" s="5" t="inlineStr">
        <is>
          <t>6021</t>
        </is>
      </c>
      <c r="H676" s="5" t="inlineStr">
        <is>
          <t>C/U</t>
        </is>
      </c>
      <c r="I676" s="6" t="n">
        <v>100</v>
      </c>
      <c r="J676" s="6" t="n">
        <v>0</v>
      </c>
      <c r="K676" s="5" t="inlineStr">
        <is>
          <t>ARS</t>
        </is>
      </c>
      <c r="L676" s="48" t="n">
        <v>0</v>
      </c>
      <c r="M676" s="48" t="n">
        <v>94722.00999999999</v>
      </c>
      <c r="O676" s="11">
        <f>M676/SUM($M$2:$M$2023)</f>
        <v/>
      </c>
      <c r="P676" s="49">
        <f>IFERROR(M676/I676,0)</f>
        <v/>
      </c>
      <c r="Q676" s="50" t="n"/>
      <c r="R676" s="8">
        <f>I676-Q676</f>
        <v/>
      </c>
      <c r="S676" s="49">
        <f>$AK676*R676</f>
        <v/>
      </c>
      <c r="U676" s="39" t="inlineStr">
        <is>
          <t>Stock SAP</t>
        </is>
      </c>
      <c r="V676" s="39" t="inlineStr">
        <is>
          <t>Medicamentos</t>
        </is>
      </c>
      <c r="W676" s="39" t="inlineStr">
        <is>
          <t>Dentro del alcance</t>
        </is>
      </c>
      <c r="X676" s="42" t="inlineStr">
        <is>
          <t>Media</t>
        </is>
      </c>
      <c r="Y676" s="39" t="inlineStr">
        <is>
          <t>Homologado – confianza Media – pendiente de validación</t>
        </is>
      </c>
      <c r="Z676" s="38" t="inlineStr">
        <is>
          <t>Dar de baja en SAP</t>
        </is>
      </c>
      <c r="AA676" s="39" t="inlineStr">
        <is>
          <t>342</t>
        </is>
      </c>
      <c r="AB676" s="39" t="inlineStr">
        <is>
          <t>AMIODARONA AMP</t>
        </is>
      </c>
      <c r="AC676" s="39" t="inlineStr">
        <is>
          <t>Homologación por código Avain (master M03-003)</t>
        </is>
      </c>
      <c r="AD676" s="39" t="inlineStr">
        <is>
          <t>No</t>
        </is>
      </c>
      <c r="AE676" s="39" t="n"/>
      <c r="AF676" s="39" t="inlineStr">
        <is>
          <t>Sí</t>
        </is>
      </c>
      <c r="AG676" s="39" t="inlineStr">
        <is>
          <t>M03-003</t>
        </is>
      </c>
      <c r="AH676" s="51" t="n"/>
      <c r="AI676" s="51" t="n"/>
      <c r="AJ676" s="51" t="n"/>
      <c r="AK676" s="52" t="n">
        <v>947.2201012731473</v>
      </c>
      <c r="AL676" s="52" t="n"/>
      <c r="AM676" s="52" t="n"/>
      <c r="AN676" s="41" t="inlineStr">
        <is>
          <t>Valorización a validar: relación de cantidades 63 a 1 entre SAP y el recuento físico. Sugiere distinta unidad de medida (SAP por caja o envase y el recuento por unidad). La diferencia económica de esta fila no debe tomarse como definitiva.</t>
        </is>
      </c>
      <c r="AO676"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677">
      <c r="A677" s="5" t="inlineStr">
        <is>
          <t>1000005</t>
        </is>
      </c>
      <c r="B677" s="5" t="inlineStr">
        <is>
          <t>AMIODARONA 150MG AMPOLLA DE 3 ML INYEC</t>
        </is>
      </c>
      <c r="C677" s="5" t="inlineStr">
        <is>
          <t>15758</t>
        </is>
      </c>
      <c r="D677" s="5" t="inlineStr">
        <is>
          <t>033</t>
        </is>
      </c>
      <c r="E677" s="5" t="inlineStr">
        <is>
          <t>ZMED</t>
        </is>
      </c>
      <c r="F677" s="5" t="inlineStr">
        <is>
          <t>1060</t>
        </is>
      </c>
      <c r="G677" s="5" t="inlineStr">
        <is>
          <t>6021</t>
        </is>
      </c>
      <c r="H677" s="5" t="inlineStr">
        <is>
          <t>C/U</t>
        </is>
      </c>
      <c r="I677" s="6" t="n">
        <v>100</v>
      </c>
      <c r="J677" s="6" t="n">
        <v>0</v>
      </c>
      <c r="K677" s="5" t="inlineStr">
        <is>
          <t>ARS</t>
        </is>
      </c>
      <c r="L677" s="48" t="n">
        <v>0</v>
      </c>
      <c r="M677" s="48" t="n">
        <v>94722.00999999999</v>
      </c>
      <c r="O677" s="11">
        <f>M677/SUM($M$2:$M$2023)</f>
        <v/>
      </c>
      <c r="P677" s="49">
        <f>IFERROR(M677/I677,0)</f>
        <v/>
      </c>
      <c r="Q677" s="50" t="n"/>
      <c r="R677" s="8">
        <f>I677-Q677</f>
        <v/>
      </c>
      <c r="S677" s="49">
        <f>$AK677*R677</f>
        <v/>
      </c>
      <c r="U677" s="39" t="inlineStr">
        <is>
          <t>Stock SAP</t>
        </is>
      </c>
      <c r="V677" s="39" t="inlineStr">
        <is>
          <t>Medicamentos</t>
        </is>
      </c>
      <c r="W677" s="39" t="inlineStr">
        <is>
          <t>Dentro del alcance</t>
        </is>
      </c>
      <c r="X677" s="42" t="inlineStr">
        <is>
          <t>Media</t>
        </is>
      </c>
      <c r="Y677" s="39" t="inlineStr">
        <is>
          <t>Homologado – confianza Media – pendiente de validación</t>
        </is>
      </c>
      <c r="Z677" s="38" t="inlineStr">
        <is>
          <t>Dar de baja en SAP</t>
        </is>
      </c>
      <c r="AA677" s="39" t="inlineStr">
        <is>
          <t>342</t>
        </is>
      </c>
      <c r="AB677" s="39" t="inlineStr">
        <is>
          <t>AMIODARONA AMP</t>
        </is>
      </c>
      <c r="AC677" s="39" t="inlineStr">
        <is>
          <t>Homologación por código Avain (master M03-003)</t>
        </is>
      </c>
      <c r="AD677" s="39" t="inlineStr">
        <is>
          <t>No</t>
        </is>
      </c>
      <c r="AE677" s="39" t="n"/>
      <c r="AF677" s="39" t="inlineStr">
        <is>
          <t>Sí</t>
        </is>
      </c>
      <c r="AG677" s="39" t="inlineStr">
        <is>
          <t>M03-003</t>
        </is>
      </c>
      <c r="AH677" s="51" t="n"/>
      <c r="AI677" s="51" t="n"/>
      <c r="AJ677" s="51" t="n"/>
      <c r="AK677" s="52" t="n">
        <v>947.2201012731473</v>
      </c>
      <c r="AL677" s="52" t="n"/>
      <c r="AM677" s="52" t="n"/>
      <c r="AN677" s="41" t="inlineStr">
        <is>
          <t>Valorización a validar: relación de cantidades 63 a 1 entre SAP y el recuento físico. Sugiere distinta unidad de medida (SAP por caja o envase y el recuento por unidad). La diferencia económica de esta fila no debe tomarse como definitiva.</t>
        </is>
      </c>
      <c r="AO677"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678">
      <c r="A678" s="5" t="inlineStr">
        <is>
          <t>1000005</t>
        </is>
      </c>
      <c r="B678" s="5" t="inlineStr">
        <is>
          <t>AMIODARONA 150MG AMPOLLA DE 3 ML INYEC</t>
        </is>
      </c>
      <c r="C678" s="5" t="inlineStr">
        <is>
          <t>15832</t>
        </is>
      </c>
      <c r="D678" s="5" t="inlineStr">
        <is>
          <t>033</t>
        </is>
      </c>
      <c r="E678" s="5" t="inlineStr">
        <is>
          <t>ZMED</t>
        </is>
      </c>
      <c r="F678" s="5" t="inlineStr">
        <is>
          <t>1060</t>
        </is>
      </c>
      <c r="G678" s="5" t="inlineStr">
        <is>
          <t>6021</t>
        </is>
      </c>
      <c r="H678" s="5" t="inlineStr">
        <is>
          <t>C/U</t>
        </is>
      </c>
      <c r="I678" s="6" t="n">
        <v>100</v>
      </c>
      <c r="J678" s="6" t="n">
        <v>0</v>
      </c>
      <c r="K678" s="5" t="inlineStr">
        <is>
          <t>ARS</t>
        </is>
      </c>
      <c r="L678" s="48" t="n">
        <v>0</v>
      </c>
      <c r="M678" s="48" t="n">
        <v>94722.00999999999</v>
      </c>
      <c r="O678" s="11">
        <f>M678/SUM($M$2:$M$2023)</f>
        <v/>
      </c>
      <c r="P678" s="49">
        <f>IFERROR(M678/I678,0)</f>
        <v/>
      </c>
      <c r="Q678" s="50" t="n"/>
      <c r="R678" s="8">
        <f>I678-Q678</f>
        <v/>
      </c>
      <c r="S678" s="49">
        <f>$AK678*R678</f>
        <v/>
      </c>
      <c r="U678" s="39" t="inlineStr">
        <is>
          <t>Stock SAP</t>
        </is>
      </c>
      <c r="V678" s="39" t="inlineStr">
        <is>
          <t>Medicamentos</t>
        </is>
      </c>
      <c r="W678" s="39" t="inlineStr">
        <is>
          <t>Dentro del alcance</t>
        </is>
      </c>
      <c r="X678" s="42" t="inlineStr">
        <is>
          <t>Media</t>
        </is>
      </c>
      <c r="Y678" s="39" t="inlineStr">
        <is>
          <t>Homologado – confianza Media – pendiente de validación</t>
        </is>
      </c>
      <c r="Z678" s="38" t="inlineStr">
        <is>
          <t>Dar de baja en SAP</t>
        </is>
      </c>
      <c r="AA678" s="39" t="inlineStr">
        <is>
          <t>342</t>
        </is>
      </c>
      <c r="AB678" s="39" t="inlineStr">
        <is>
          <t>AMIODARONA AMP</t>
        </is>
      </c>
      <c r="AC678" s="39" t="inlineStr">
        <is>
          <t>Homologación por código Avain (master M03-003)</t>
        </is>
      </c>
      <c r="AD678" s="39" t="inlineStr">
        <is>
          <t>No</t>
        </is>
      </c>
      <c r="AE678" s="39" t="n"/>
      <c r="AF678" s="39" t="inlineStr">
        <is>
          <t>Sí</t>
        </is>
      </c>
      <c r="AG678" s="39" t="inlineStr">
        <is>
          <t>M03-003</t>
        </is>
      </c>
      <c r="AH678" s="51" t="n"/>
      <c r="AI678" s="51" t="n"/>
      <c r="AJ678" s="51" t="n"/>
      <c r="AK678" s="52" t="n">
        <v>947.2201012731473</v>
      </c>
      <c r="AL678" s="52" t="n"/>
      <c r="AM678" s="52" t="n"/>
      <c r="AN678" s="41" t="inlineStr">
        <is>
          <t>Valorización a validar: relación de cantidades 63 a 1 entre SAP y el recuento físico. Sugiere distinta unidad de medida (SAP por caja o envase y el recuento por unidad). La diferencia económica de esta fila no debe tomarse como definitiva.</t>
        </is>
      </c>
      <c r="AO678"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679">
      <c r="A679" s="5" t="inlineStr">
        <is>
          <t>1000005</t>
        </is>
      </c>
      <c r="B679" s="5" t="inlineStr">
        <is>
          <t>AMIODARONA 150MG AMPOLLA DE 3 ML INYEC</t>
        </is>
      </c>
      <c r="C679" s="5" t="inlineStr">
        <is>
          <t>15833</t>
        </is>
      </c>
      <c r="D679" s="5" t="inlineStr">
        <is>
          <t>033</t>
        </is>
      </c>
      <c r="E679" s="5" t="inlineStr">
        <is>
          <t>ZMED</t>
        </is>
      </c>
      <c r="F679" s="5" t="inlineStr">
        <is>
          <t>1060</t>
        </is>
      </c>
      <c r="G679" s="5" t="inlineStr">
        <is>
          <t>6021</t>
        </is>
      </c>
      <c r="H679" s="5" t="inlineStr">
        <is>
          <t>C/U</t>
        </is>
      </c>
      <c r="I679" s="6" t="n">
        <v>100</v>
      </c>
      <c r="J679" s="6" t="n">
        <v>0</v>
      </c>
      <c r="K679" s="5" t="inlineStr">
        <is>
          <t>ARS</t>
        </is>
      </c>
      <c r="L679" s="48" t="n">
        <v>0</v>
      </c>
      <c r="M679" s="48" t="n">
        <v>94722.00999999999</v>
      </c>
      <c r="O679" s="11">
        <f>M679/SUM($M$2:$M$2023)</f>
        <v/>
      </c>
      <c r="P679" s="49">
        <f>IFERROR(M679/I679,0)</f>
        <v/>
      </c>
      <c r="Q679" s="50" t="n"/>
      <c r="R679" s="8">
        <f>I679-Q679</f>
        <v/>
      </c>
      <c r="S679" s="49">
        <f>$AK679*R679</f>
        <v/>
      </c>
      <c r="U679" s="39" t="inlineStr">
        <is>
          <t>Stock SAP</t>
        </is>
      </c>
      <c r="V679" s="39" t="inlineStr">
        <is>
          <t>Medicamentos</t>
        </is>
      </c>
      <c r="W679" s="39" t="inlineStr">
        <is>
          <t>Dentro del alcance</t>
        </is>
      </c>
      <c r="X679" s="42" t="inlineStr">
        <is>
          <t>Media</t>
        </is>
      </c>
      <c r="Y679" s="39" t="inlineStr">
        <is>
          <t>Homologado – confianza Media – pendiente de validación</t>
        </is>
      </c>
      <c r="Z679" s="38" t="inlineStr">
        <is>
          <t>Dar de baja en SAP</t>
        </is>
      </c>
      <c r="AA679" s="39" t="inlineStr">
        <is>
          <t>342</t>
        </is>
      </c>
      <c r="AB679" s="39" t="inlineStr">
        <is>
          <t>AMIODARONA AMP</t>
        </is>
      </c>
      <c r="AC679" s="39" t="inlineStr">
        <is>
          <t>Homologación por código Avain (master M03-003)</t>
        </is>
      </c>
      <c r="AD679" s="39" t="inlineStr">
        <is>
          <t>No</t>
        </is>
      </c>
      <c r="AE679" s="39" t="n"/>
      <c r="AF679" s="39" t="inlineStr">
        <is>
          <t>Sí</t>
        </is>
      </c>
      <c r="AG679" s="39" t="inlineStr">
        <is>
          <t>M03-003</t>
        </is>
      </c>
      <c r="AH679" s="51" t="n"/>
      <c r="AI679" s="51" t="n"/>
      <c r="AJ679" s="51" t="n"/>
      <c r="AK679" s="52" t="n">
        <v>947.2201012731473</v>
      </c>
      <c r="AL679" s="52" t="n"/>
      <c r="AM679" s="52" t="n"/>
      <c r="AN679" s="41" t="inlineStr">
        <is>
          <t>Valorización a validar: relación de cantidades 63 a 1 entre SAP y el recuento físico. Sugiere distinta unidad de medida (SAP por caja o envase y el recuento por unidad). La diferencia económica de esta fila no debe tomarse como definitiva.</t>
        </is>
      </c>
      <c r="AO679"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680">
      <c r="A680" s="5" t="inlineStr">
        <is>
          <t>1000005</t>
        </is>
      </c>
      <c r="B680" s="5" t="inlineStr">
        <is>
          <t>AMIODARONA 150MG AMPOLLA DE 3 ML INYEC</t>
        </is>
      </c>
      <c r="C680" s="5" t="inlineStr">
        <is>
          <t>39956</t>
        </is>
      </c>
      <c r="D680" s="5" t="inlineStr">
        <is>
          <t>033</t>
        </is>
      </c>
      <c r="E680" s="5" t="inlineStr">
        <is>
          <t>ZMED</t>
        </is>
      </c>
      <c r="F680" s="5" t="inlineStr">
        <is>
          <t>1060</t>
        </is>
      </c>
      <c r="G680" s="5" t="inlineStr">
        <is>
          <t>6021</t>
        </is>
      </c>
      <c r="H680" s="5" t="inlineStr">
        <is>
          <t>C/U</t>
        </is>
      </c>
      <c r="I680" s="6" t="n">
        <v>100</v>
      </c>
      <c r="J680" s="6" t="n">
        <v>0</v>
      </c>
      <c r="K680" s="5" t="inlineStr">
        <is>
          <t>ARS</t>
        </is>
      </c>
      <c r="L680" s="48" t="n">
        <v>0</v>
      </c>
      <c r="M680" s="48" t="n">
        <v>94722.00999999999</v>
      </c>
      <c r="O680" s="11">
        <f>M680/SUM($M$2:$M$2023)</f>
        <v/>
      </c>
      <c r="P680" s="49">
        <f>IFERROR(M680/I680,0)</f>
        <v/>
      </c>
      <c r="Q680" s="50" t="n"/>
      <c r="R680" s="8">
        <f>I680-Q680</f>
        <v/>
      </c>
      <c r="S680" s="49">
        <f>$AK680*R680</f>
        <v/>
      </c>
      <c r="U680" s="39" t="inlineStr">
        <is>
          <t>Stock SAP</t>
        </is>
      </c>
      <c r="V680" s="39" t="inlineStr">
        <is>
          <t>Medicamentos</t>
        </is>
      </c>
      <c r="W680" s="39" t="inlineStr">
        <is>
          <t>Dentro del alcance</t>
        </is>
      </c>
      <c r="X680" s="42" t="inlineStr">
        <is>
          <t>Media</t>
        </is>
      </c>
      <c r="Y680" s="39" t="inlineStr">
        <is>
          <t>Homologado – confianza Media – pendiente de validación</t>
        </is>
      </c>
      <c r="Z680" s="38" t="inlineStr">
        <is>
          <t>Dar de baja en SAP</t>
        </is>
      </c>
      <c r="AA680" s="39" t="inlineStr">
        <is>
          <t>342</t>
        </is>
      </c>
      <c r="AB680" s="39" t="inlineStr">
        <is>
          <t>AMIODARONA AMP</t>
        </is>
      </c>
      <c r="AC680" s="39" t="inlineStr">
        <is>
          <t>Homologación por código Avain (master M03-003)</t>
        </is>
      </c>
      <c r="AD680" s="39" t="inlineStr">
        <is>
          <t>No</t>
        </is>
      </c>
      <c r="AE680" s="39" t="n"/>
      <c r="AF680" s="39" t="inlineStr">
        <is>
          <t>Sí</t>
        </is>
      </c>
      <c r="AG680" s="39" t="inlineStr">
        <is>
          <t>M03-003</t>
        </is>
      </c>
      <c r="AH680" s="51" t="n"/>
      <c r="AI680" s="51" t="n"/>
      <c r="AJ680" s="51" t="n"/>
      <c r="AK680" s="52" t="n">
        <v>947.2201012731473</v>
      </c>
      <c r="AL680" s="52" t="n"/>
      <c r="AM680" s="52" t="n"/>
      <c r="AN680" s="41" t="inlineStr">
        <is>
          <t>Valorización a validar: relación de cantidades 63 a 1 entre SAP y el recuento físico. Sugiere distinta unidad de medida (SAP por caja o envase y el recuento por unidad). La diferencia económica de esta fila no debe tomarse como definitiva.</t>
        </is>
      </c>
      <c r="AO680"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681">
      <c r="A681" s="5" t="inlineStr">
        <is>
          <t>1000005</t>
        </is>
      </c>
      <c r="B681" s="5" t="inlineStr">
        <is>
          <t>AMIODARONA 150MG AMPOLLA DE 3 ML INYEC</t>
        </is>
      </c>
      <c r="C681" s="5" t="inlineStr">
        <is>
          <t>40280</t>
        </is>
      </c>
      <c r="D681" s="5" t="inlineStr">
        <is>
          <t>033</t>
        </is>
      </c>
      <c r="E681" s="5" t="inlineStr">
        <is>
          <t>ZMED</t>
        </is>
      </c>
      <c r="F681" s="5" t="inlineStr">
        <is>
          <t>1060</t>
        </is>
      </c>
      <c r="G681" s="5" t="inlineStr">
        <is>
          <t>6021</t>
        </is>
      </c>
      <c r="H681" s="5" t="inlineStr">
        <is>
          <t>C/U</t>
        </is>
      </c>
      <c r="I681" s="6" t="n">
        <v>100</v>
      </c>
      <c r="J681" s="6" t="n">
        <v>0</v>
      </c>
      <c r="K681" s="5" t="inlineStr">
        <is>
          <t>ARS</t>
        </is>
      </c>
      <c r="L681" s="48" t="n">
        <v>0</v>
      </c>
      <c r="M681" s="48" t="n">
        <v>94722.00999999999</v>
      </c>
      <c r="O681" s="11">
        <f>M681/SUM($M$2:$M$2023)</f>
        <v/>
      </c>
      <c r="P681" s="49">
        <f>IFERROR(M681/I681,0)</f>
        <v/>
      </c>
      <c r="Q681" s="50" t="n"/>
      <c r="R681" s="8">
        <f>I681-Q681</f>
        <v/>
      </c>
      <c r="S681" s="49">
        <f>$AK681*R681</f>
        <v/>
      </c>
      <c r="U681" s="39" t="inlineStr">
        <is>
          <t>Stock SAP</t>
        </is>
      </c>
      <c r="V681" s="39" t="inlineStr">
        <is>
          <t>Medicamentos</t>
        </is>
      </c>
      <c r="W681" s="39" t="inlineStr">
        <is>
          <t>Dentro del alcance</t>
        </is>
      </c>
      <c r="X681" s="42" t="inlineStr">
        <is>
          <t>Media</t>
        </is>
      </c>
      <c r="Y681" s="39" t="inlineStr">
        <is>
          <t>Homologado – confianza Media – pendiente de validación</t>
        </is>
      </c>
      <c r="Z681" s="38" t="inlineStr">
        <is>
          <t>Dar de baja en SAP</t>
        </is>
      </c>
      <c r="AA681" s="39" t="inlineStr">
        <is>
          <t>342</t>
        </is>
      </c>
      <c r="AB681" s="39" t="inlineStr">
        <is>
          <t>AMIODARONA AMP</t>
        </is>
      </c>
      <c r="AC681" s="39" t="inlineStr">
        <is>
          <t>Homologación por código Avain (master M03-003)</t>
        </is>
      </c>
      <c r="AD681" s="39" t="inlineStr">
        <is>
          <t>No</t>
        </is>
      </c>
      <c r="AE681" s="39" t="n"/>
      <c r="AF681" s="39" t="inlineStr">
        <is>
          <t>Sí</t>
        </is>
      </c>
      <c r="AG681" s="39" t="inlineStr">
        <is>
          <t>M03-003</t>
        </is>
      </c>
      <c r="AH681" s="51" t="n"/>
      <c r="AI681" s="51" t="n"/>
      <c r="AJ681" s="51" t="n"/>
      <c r="AK681" s="52" t="n">
        <v>947.2201012731473</v>
      </c>
      <c r="AL681" s="52" t="n"/>
      <c r="AM681" s="52" t="n"/>
      <c r="AN681" s="41" t="inlineStr">
        <is>
          <t>Valorización a validar: relación de cantidades 63 a 1 entre SAP y el recuento físico. Sugiere distinta unidad de medida (SAP por caja o envase y el recuento por unidad). La diferencia económica de esta fila no debe tomarse como definitiva.</t>
        </is>
      </c>
      <c r="AO681"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682">
      <c r="A682" s="5" t="inlineStr">
        <is>
          <t>1000005</t>
        </is>
      </c>
      <c r="B682" s="5" t="inlineStr">
        <is>
          <t>AMIODARONA 150MG AMPOLLA DE 3 ML INYEC</t>
        </is>
      </c>
      <c r="C682" s="5" t="inlineStr">
        <is>
          <t>43333</t>
        </is>
      </c>
      <c r="D682" s="5" t="inlineStr">
        <is>
          <t>033</t>
        </is>
      </c>
      <c r="E682" s="5" t="inlineStr">
        <is>
          <t>ZMED</t>
        </is>
      </c>
      <c r="F682" s="5" t="inlineStr">
        <is>
          <t>1060</t>
        </is>
      </c>
      <c r="G682" s="5" t="inlineStr">
        <is>
          <t>6021</t>
        </is>
      </c>
      <c r="H682" s="5" t="inlineStr">
        <is>
          <t>C/U</t>
        </is>
      </c>
      <c r="I682" s="6" t="n">
        <v>100</v>
      </c>
      <c r="J682" s="6" t="n">
        <v>0</v>
      </c>
      <c r="K682" s="5" t="inlineStr">
        <is>
          <t>ARS</t>
        </is>
      </c>
      <c r="L682" s="48" t="n">
        <v>0</v>
      </c>
      <c r="M682" s="48" t="n">
        <v>94722.00999999999</v>
      </c>
      <c r="O682" s="11">
        <f>M682/SUM($M$2:$M$2023)</f>
        <v/>
      </c>
      <c r="P682" s="49">
        <f>IFERROR(M682/I682,0)</f>
        <v/>
      </c>
      <c r="Q682" s="50" t="n"/>
      <c r="R682" s="8">
        <f>I682-Q682</f>
        <v/>
      </c>
      <c r="S682" s="49">
        <f>$AK682*R682</f>
        <v/>
      </c>
      <c r="U682" s="39" t="inlineStr">
        <is>
          <t>Stock SAP</t>
        </is>
      </c>
      <c r="V682" s="39" t="inlineStr">
        <is>
          <t>Medicamentos</t>
        </is>
      </c>
      <c r="W682" s="39" t="inlineStr">
        <is>
          <t>Dentro del alcance</t>
        </is>
      </c>
      <c r="X682" s="42" t="inlineStr">
        <is>
          <t>Media</t>
        </is>
      </c>
      <c r="Y682" s="39" t="inlineStr">
        <is>
          <t>Homologado – confianza Media – pendiente de validación</t>
        </is>
      </c>
      <c r="Z682" s="38" t="inlineStr">
        <is>
          <t>Dar de baja en SAP</t>
        </is>
      </c>
      <c r="AA682" s="39" t="inlineStr">
        <is>
          <t>342</t>
        </is>
      </c>
      <c r="AB682" s="39" t="inlineStr">
        <is>
          <t>AMIODARONA AMP</t>
        </is>
      </c>
      <c r="AC682" s="39" t="inlineStr">
        <is>
          <t>Homologación por código Avain (master M03-003)</t>
        </is>
      </c>
      <c r="AD682" s="39" t="inlineStr">
        <is>
          <t>No</t>
        </is>
      </c>
      <c r="AE682" s="39" t="n"/>
      <c r="AF682" s="39" t="inlineStr">
        <is>
          <t>Sí</t>
        </is>
      </c>
      <c r="AG682" s="39" t="inlineStr">
        <is>
          <t>M03-003</t>
        </is>
      </c>
      <c r="AH682" s="51" t="n"/>
      <c r="AI682" s="51" t="n"/>
      <c r="AJ682" s="51" t="n"/>
      <c r="AK682" s="52" t="n">
        <v>947.2201012731473</v>
      </c>
      <c r="AL682" s="52" t="n"/>
      <c r="AM682" s="52" t="n"/>
      <c r="AN682" s="41" t="inlineStr">
        <is>
          <t>Valorización a validar: relación de cantidades 63 a 1 entre SAP y el recuento físico. Sugiere distinta unidad de medida (SAP por caja o envase y el recuento por unidad). La diferencia económica de esta fila no debe tomarse como definitiva.</t>
        </is>
      </c>
      <c r="AO682"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683">
      <c r="A683" s="5" t="inlineStr">
        <is>
          <t>1000005</t>
        </is>
      </c>
      <c r="B683" s="5" t="inlineStr">
        <is>
          <t>AMIODARONA 150MG AMPOLLA DE 3 ML INYEC</t>
        </is>
      </c>
      <c r="C683" s="5" t="inlineStr">
        <is>
          <t>43738</t>
        </is>
      </c>
      <c r="D683" s="5" t="inlineStr">
        <is>
          <t>033</t>
        </is>
      </c>
      <c r="E683" s="5" t="inlineStr">
        <is>
          <t>ZMED</t>
        </is>
      </c>
      <c r="F683" s="5" t="inlineStr">
        <is>
          <t>1060</t>
        </is>
      </c>
      <c r="G683" s="5" t="inlineStr">
        <is>
          <t>6021</t>
        </is>
      </c>
      <c r="H683" s="5" t="inlineStr">
        <is>
          <t>C/U</t>
        </is>
      </c>
      <c r="I683" s="6" t="n">
        <v>100</v>
      </c>
      <c r="J683" s="6" t="n">
        <v>0</v>
      </c>
      <c r="K683" s="5" t="inlineStr">
        <is>
          <t>ARS</t>
        </is>
      </c>
      <c r="L683" s="48" t="n">
        <v>0</v>
      </c>
      <c r="M683" s="48" t="n">
        <v>94722.00999999999</v>
      </c>
      <c r="O683" s="11">
        <f>M683/SUM($M$2:$M$2023)</f>
        <v/>
      </c>
      <c r="P683" s="49">
        <f>IFERROR(M683/I683,0)</f>
        <v/>
      </c>
      <c r="Q683" s="50" t="n"/>
      <c r="R683" s="8">
        <f>I683-Q683</f>
        <v/>
      </c>
      <c r="S683" s="49">
        <f>$AK683*R683</f>
        <v/>
      </c>
      <c r="U683" s="39" t="inlineStr">
        <is>
          <t>Stock SAP</t>
        </is>
      </c>
      <c r="V683" s="39" t="inlineStr">
        <is>
          <t>Medicamentos</t>
        </is>
      </c>
      <c r="W683" s="39" t="inlineStr">
        <is>
          <t>Dentro del alcance</t>
        </is>
      </c>
      <c r="X683" s="42" t="inlineStr">
        <is>
          <t>Media</t>
        </is>
      </c>
      <c r="Y683" s="39" t="inlineStr">
        <is>
          <t>Homologado – confianza Media – pendiente de validación</t>
        </is>
      </c>
      <c r="Z683" s="38" t="inlineStr">
        <is>
          <t>Dar de baja en SAP</t>
        </is>
      </c>
      <c r="AA683" s="39" t="inlineStr">
        <is>
          <t>342</t>
        </is>
      </c>
      <c r="AB683" s="39" t="inlineStr">
        <is>
          <t>AMIODARONA AMP</t>
        </is>
      </c>
      <c r="AC683" s="39" t="inlineStr">
        <is>
          <t>Homologación por código Avain (master M03-003)</t>
        </is>
      </c>
      <c r="AD683" s="39" t="inlineStr">
        <is>
          <t>No</t>
        </is>
      </c>
      <c r="AE683" s="39" t="n"/>
      <c r="AF683" s="39" t="inlineStr">
        <is>
          <t>Sí</t>
        </is>
      </c>
      <c r="AG683" s="39" t="inlineStr">
        <is>
          <t>M03-003</t>
        </is>
      </c>
      <c r="AH683" s="51" t="n"/>
      <c r="AI683" s="51" t="n"/>
      <c r="AJ683" s="51" t="n"/>
      <c r="AK683" s="52" t="n">
        <v>947.2201012731473</v>
      </c>
      <c r="AL683" s="52" t="n"/>
      <c r="AM683" s="52" t="n"/>
      <c r="AN683" s="41" t="inlineStr">
        <is>
          <t>Valorización a validar: relación de cantidades 63 a 1 entre SAP y el recuento físico. Sugiere distinta unidad de medida (SAP por caja o envase y el recuento por unidad). La diferencia económica de esta fila no debe tomarse como definitiva.</t>
        </is>
      </c>
      <c r="AO683"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684">
      <c r="A684" s="5" t="inlineStr">
        <is>
          <t>1000005</t>
        </is>
      </c>
      <c r="B684" s="5" t="inlineStr">
        <is>
          <t>AMIODARONA 150MG AMPOLLA DE 3 ML INYEC</t>
        </is>
      </c>
      <c r="C684" s="5" t="inlineStr">
        <is>
          <t>44205</t>
        </is>
      </c>
      <c r="D684" s="5" t="inlineStr">
        <is>
          <t>033</t>
        </is>
      </c>
      <c r="E684" s="5" t="inlineStr">
        <is>
          <t>ZMED</t>
        </is>
      </c>
      <c r="F684" s="5" t="inlineStr">
        <is>
          <t>1060</t>
        </is>
      </c>
      <c r="G684" s="5" t="inlineStr">
        <is>
          <t>6021</t>
        </is>
      </c>
      <c r="H684" s="5" t="inlineStr">
        <is>
          <t>C/U</t>
        </is>
      </c>
      <c r="I684" s="6" t="n">
        <v>100</v>
      </c>
      <c r="J684" s="6" t="n">
        <v>0</v>
      </c>
      <c r="K684" s="5" t="inlineStr">
        <is>
          <t>ARS</t>
        </is>
      </c>
      <c r="L684" s="48" t="n">
        <v>0</v>
      </c>
      <c r="M684" s="48" t="n">
        <v>94722.00999999999</v>
      </c>
      <c r="O684" s="11">
        <f>M684/SUM($M$2:$M$2023)</f>
        <v/>
      </c>
      <c r="P684" s="49">
        <f>IFERROR(M684/I684,0)</f>
        <v/>
      </c>
      <c r="Q684" s="50" t="n"/>
      <c r="R684" s="8">
        <f>I684-Q684</f>
        <v/>
      </c>
      <c r="S684" s="49">
        <f>$AK684*R684</f>
        <v/>
      </c>
      <c r="U684" s="39" t="inlineStr">
        <is>
          <t>Stock SAP</t>
        </is>
      </c>
      <c r="V684" s="39" t="inlineStr">
        <is>
          <t>Medicamentos</t>
        </is>
      </c>
      <c r="W684" s="39" t="inlineStr">
        <is>
          <t>Dentro del alcance</t>
        </is>
      </c>
      <c r="X684" s="42" t="inlineStr">
        <is>
          <t>Media</t>
        </is>
      </c>
      <c r="Y684" s="39" t="inlineStr">
        <is>
          <t>Homologado – confianza Media – pendiente de validación</t>
        </is>
      </c>
      <c r="Z684" s="38" t="inlineStr">
        <is>
          <t>Dar de baja en SAP</t>
        </is>
      </c>
      <c r="AA684" s="39" t="inlineStr">
        <is>
          <t>342</t>
        </is>
      </c>
      <c r="AB684" s="39" t="inlineStr">
        <is>
          <t>AMIODARONA AMP</t>
        </is>
      </c>
      <c r="AC684" s="39" t="inlineStr">
        <is>
          <t>Homologación por código Avain (master M03-003)</t>
        </is>
      </c>
      <c r="AD684" s="39" t="inlineStr">
        <is>
          <t>No</t>
        </is>
      </c>
      <c r="AE684" s="39" t="n"/>
      <c r="AF684" s="39" t="inlineStr">
        <is>
          <t>Sí</t>
        </is>
      </c>
      <c r="AG684" s="39" t="inlineStr">
        <is>
          <t>M03-003</t>
        </is>
      </c>
      <c r="AH684" s="51" t="n"/>
      <c r="AI684" s="51" t="n"/>
      <c r="AJ684" s="51" t="n"/>
      <c r="AK684" s="52" t="n">
        <v>947.2201012731473</v>
      </c>
      <c r="AL684" s="52" t="n"/>
      <c r="AM684" s="52" t="n"/>
      <c r="AN684" s="41" t="inlineStr">
        <is>
          <t>Valorización a validar: relación de cantidades 63 a 1 entre SAP y el recuento físico. Sugiere distinta unidad de medida (SAP por caja o envase y el recuento por unidad). La diferencia económica de esta fila no debe tomarse como definitiva.</t>
        </is>
      </c>
      <c r="AO684"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685">
      <c r="A685" s="5" t="inlineStr">
        <is>
          <t>1000005</t>
        </is>
      </c>
      <c r="B685" s="5" t="inlineStr">
        <is>
          <t>AMIODARONA 150MG AMPOLLA DE 3 ML INYEC</t>
        </is>
      </c>
      <c r="C685" s="5" t="inlineStr">
        <is>
          <t>WFRTQ</t>
        </is>
      </c>
      <c r="D685" s="5" t="inlineStr">
        <is>
          <t>033</t>
        </is>
      </c>
      <c r="E685" s="5" t="inlineStr">
        <is>
          <t>ZMED</t>
        </is>
      </c>
      <c r="F685" s="5" t="inlineStr">
        <is>
          <t>1060</t>
        </is>
      </c>
      <c r="G685" s="5" t="inlineStr">
        <is>
          <t>6021</t>
        </is>
      </c>
      <c r="H685" s="5" t="inlineStr">
        <is>
          <t>C/U</t>
        </is>
      </c>
      <c r="I685" s="6" t="n">
        <v>100</v>
      </c>
      <c r="J685" s="6" t="n">
        <v>0</v>
      </c>
      <c r="K685" s="5" t="inlineStr">
        <is>
          <t>ARS</t>
        </is>
      </c>
      <c r="L685" s="48" t="n">
        <v>0</v>
      </c>
      <c r="M685" s="48" t="n">
        <v>94722.00999999999</v>
      </c>
      <c r="O685" s="11">
        <f>M685/SUM($M$2:$M$2023)</f>
        <v/>
      </c>
      <c r="P685" s="49">
        <f>IFERROR(M685/I685,0)</f>
        <v/>
      </c>
      <c r="Q685" s="50" t="n"/>
      <c r="R685" s="8">
        <f>I685-Q685</f>
        <v/>
      </c>
      <c r="S685" s="49">
        <f>$AK685*R685</f>
        <v/>
      </c>
      <c r="U685" s="39" t="inlineStr">
        <is>
          <t>Stock SAP</t>
        </is>
      </c>
      <c r="V685" s="39" t="inlineStr">
        <is>
          <t>Medicamentos</t>
        </is>
      </c>
      <c r="W685" s="39" t="inlineStr">
        <is>
          <t>Dentro del alcance</t>
        </is>
      </c>
      <c r="X685" s="42" t="inlineStr">
        <is>
          <t>Media</t>
        </is>
      </c>
      <c r="Y685" s="39" t="inlineStr">
        <is>
          <t>Homologado – confianza Media – pendiente de validación</t>
        </is>
      </c>
      <c r="Z685" s="38" t="inlineStr">
        <is>
          <t>Dar de baja en SAP</t>
        </is>
      </c>
      <c r="AA685" s="39" t="inlineStr">
        <is>
          <t>342</t>
        </is>
      </c>
      <c r="AB685" s="39" t="inlineStr">
        <is>
          <t>AMIODARONA AMP</t>
        </is>
      </c>
      <c r="AC685" s="39" t="inlineStr">
        <is>
          <t>Homologación por código Avain (master M03-003)</t>
        </is>
      </c>
      <c r="AD685" s="39" t="inlineStr">
        <is>
          <t>No</t>
        </is>
      </c>
      <c r="AE685" s="39" t="n"/>
      <c r="AF685" s="39" t="inlineStr">
        <is>
          <t>Sí</t>
        </is>
      </c>
      <c r="AG685" s="39" t="inlineStr">
        <is>
          <t>M03-003</t>
        </is>
      </c>
      <c r="AH685" s="51" t="n"/>
      <c r="AI685" s="51" t="n"/>
      <c r="AJ685" s="51" t="n"/>
      <c r="AK685" s="52" t="n">
        <v>947.2201012731473</v>
      </c>
      <c r="AL685" s="52" t="n"/>
      <c r="AM685" s="52" t="n"/>
      <c r="AN685" s="41" t="inlineStr">
        <is>
          <t>Valorización a validar: relación de cantidades 63 a 1 entre SAP y el recuento físico. Sugiere distinta unidad de medida (SAP por caja o envase y el recuento por unidad). La diferencia económica de esta fila no debe tomarse como definitiva.</t>
        </is>
      </c>
      <c r="AO685"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686">
      <c r="A686" s="5" t="inlineStr">
        <is>
          <t>1000007</t>
        </is>
      </c>
      <c r="B686" s="5" t="inlineStr">
        <is>
          <t>ATROPINA 1MG AMPOLLA DE 1ML</t>
        </is>
      </c>
      <c r="C686" s="5" t="inlineStr">
        <is>
          <t>30434</t>
        </is>
      </c>
      <c r="D686" s="5" t="inlineStr">
        <is>
          <t>033</t>
        </is>
      </c>
      <c r="E686" s="5" t="inlineStr">
        <is>
          <t>ZMED</t>
        </is>
      </c>
      <c r="F686" s="5" t="inlineStr">
        <is>
          <t>1060</t>
        </is>
      </c>
      <c r="G686" s="5" t="inlineStr">
        <is>
          <t>6021</t>
        </is>
      </c>
      <c r="H686" s="5" t="inlineStr">
        <is>
          <t>C/U</t>
        </is>
      </c>
      <c r="I686" s="6" t="n">
        <v>100</v>
      </c>
      <c r="J686" s="6" t="n">
        <v>0</v>
      </c>
      <c r="K686" s="5" t="inlineStr">
        <is>
          <t>ARS</t>
        </is>
      </c>
      <c r="L686" s="48" t="n">
        <v>0</v>
      </c>
      <c r="M686" s="48" t="n">
        <v>19645.44</v>
      </c>
      <c r="O686" s="11">
        <f>M686/SUM($M$2:$M$2023)</f>
        <v/>
      </c>
      <c r="P686" s="49">
        <f>IFERROR(M686/I686,0)</f>
        <v/>
      </c>
      <c r="Q686" s="50" t="n"/>
      <c r="R686" s="8">
        <f>I686-Q686</f>
        <v/>
      </c>
      <c r="S686" s="49">
        <f>$AK686*R686</f>
        <v/>
      </c>
      <c r="U686" s="39" t="inlineStr">
        <is>
          <t>Stock SAP</t>
        </is>
      </c>
      <c r="V686" s="39" t="inlineStr">
        <is>
          <t>Medicamentos</t>
        </is>
      </c>
      <c r="W686" s="39" t="inlineStr">
        <is>
          <t>Dentro del alcance</t>
        </is>
      </c>
      <c r="X686" s="42" t="inlineStr">
        <is>
          <t>Media</t>
        </is>
      </c>
      <c r="Y686" s="39" t="inlineStr">
        <is>
          <t>Homologado – confianza Media – pendiente de validación</t>
        </is>
      </c>
      <c r="Z686" s="38" t="inlineStr">
        <is>
          <t>Dar de baja en SAP</t>
        </is>
      </c>
      <c r="AA686" s="39" t="inlineStr">
        <is>
          <t>26</t>
        </is>
      </c>
      <c r="AB686" s="39" t="inlineStr">
        <is>
          <t>ATROPINA AMP</t>
        </is>
      </c>
      <c r="AC686" s="39" t="inlineStr">
        <is>
          <t>Homologación por código Avain (master M03-002)</t>
        </is>
      </c>
      <c r="AD686" s="39" t="inlineStr">
        <is>
          <t>No</t>
        </is>
      </c>
      <c r="AE686" s="39" t="n"/>
      <c r="AF686" s="39" t="inlineStr">
        <is>
          <t>Sí</t>
        </is>
      </c>
      <c r="AG686" s="39" t="inlineStr">
        <is>
          <t>M03-002</t>
        </is>
      </c>
      <c r="AH686" s="51" t="n"/>
      <c r="AI686" s="51" t="n"/>
      <c r="AJ686" s="51" t="n"/>
      <c r="AK686" s="52" t="n">
        <v>196.4544375930257</v>
      </c>
      <c r="AL686" s="52" t="n"/>
      <c r="AM686" s="52" t="n"/>
      <c r="AN686" s="39" t="n"/>
      <c r="AO686"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687">
      <c r="A687" s="5" t="inlineStr">
        <is>
          <t>1000007</t>
        </is>
      </c>
      <c r="B687" s="5" t="inlineStr">
        <is>
          <t>ATROPINA 1MG AMPOLLA DE 1ML</t>
        </is>
      </c>
      <c r="C687" s="5" t="inlineStr">
        <is>
          <t>6UOWY</t>
        </is>
      </c>
      <c r="D687" s="5" t="inlineStr">
        <is>
          <t>033</t>
        </is>
      </c>
      <c r="E687" s="5" t="inlineStr">
        <is>
          <t>ZMED</t>
        </is>
      </c>
      <c r="F687" s="5" t="inlineStr">
        <is>
          <t>1060</t>
        </is>
      </c>
      <c r="G687" s="5" t="inlineStr">
        <is>
          <t>6021</t>
        </is>
      </c>
      <c r="H687" s="5" t="inlineStr">
        <is>
          <t>C/U</t>
        </is>
      </c>
      <c r="I687" s="6" t="n">
        <v>100</v>
      </c>
      <c r="J687" s="6" t="n">
        <v>0</v>
      </c>
      <c r="K687" s="5" t="inlineStr">
        <is>
          <t>ARS</t>
        </is>
      </c>
      <c r="L687" s="48" t="n">
        <v>0</v>
      </c>
      <c r="M687" s="48" t="n">
        <v>19645.44</v>
      </c>
      <c r="O687" s="11">
        <f>M687/SUM($M$2:$M$2023)</f>
        <v/>
      </c>
      <c r="P687" s="49">
        <f>IFERROR(M687/I687,0)</f>
        <v/>
      </c>
      <c r="Q687" s="50" t="n"/>
      <c r="R687" s="8">
        <f>I687-Q687</f>
        <v/>
      </c>
      <c r="S687" s="49">
        <f>$AK687*R687</f>
        <v/>
      </c>
      <c r="U687" s="39" t="inlineStr">
        <is>
          <t>Stock SAP</t>
        </is>
      </c>
      <c r="V687" s="39" t="inlineStr">
        <is>
          <t>Medicamentos</t>
        </is>
      </c>
      <c r="W687" s="39" t="inlineStr">
        <is>
          <t>Dentro del alcance</t>
        </is>
      </c>
      <c r="X687" s="42" t="inlineStr">
        <is>
          <t>Media</t>
        </is>
      </c>
      <c r="Y687" s="39" t="inlineStr">
        <is>
          <t>Homologado – confianza Media – pendiente de validación</t>
        </is>
      </c>
      <c r="Z687" s="38" t="inlineStr">
        <is>
          <t>Dar de baja en SAP</t>
        </is>
      </c>
      <c r="AA687" s="39" t="inlineStr">
        <is>
          <t>26</t>
        </is>
      </c>
      <c r="AB687" s="39" t="inlineStr">
        <is>
          <t>ATROPINA AMP</t>
        </is>
      </c>
      <c r="AC687" s="39" t="inlineStr">
        <is>
          <t>Homologación por código Avain (master M03-002)</t>
        </is>
      </c>
      <c r="AD687" s="39" t="inlineStr">
        <is>
          <t>No</t>
        </is>
      </c>
      <c r="AE687" s="39" t="n"/>
      <c r="AF687" s="39" t="inlineStr">
        <is>
          <t>Sí</t>
        </is>
      </c>
      <c r="AG687" s="39" t="inlineStr">
        <is>
          <t>M03-002</t>
        </is>
      </c>
      <c r="AH687" s="51" t="n"/>
      <c r="AI687" s="51" t="n"/>
      <c r="AJ687" s="51" t="n"/>
      <c r="AK687" s="52" t="n">
        <v>196.4544375930257</v>
      </c>
      <c r="AL687" s="52" t="n"/>
      <c r="AM687" s="52" t="n"/>
      <c r="AN687" s="39" t="n"/>
      <c r="AO687"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688">
      <c r="A688" s="5" t="inlineStr">
        <is>
          <t>1000007</t>
        </is>
      </c>
      <c r="B688" s="5" t="inlineStr">
        <is>
          <t>ATROPINA 1MG AMPOLLA DE 1ML</t>
        </is>
      </c>
      <c r="C688" s="5" t="inlineStr">
        <is>
          <t>DXWE</t>
        </is>
      </c>
      <c r="D688" s="5" t="inlineStr">
        <is>
          <t>033</t>
        </is>
      </c>
      <c r="E688" s="5" t="inlineStr">
        <is>
          <t>ZMED</t>
        </is>
      </c>
      <c r="F688" s="5" t="inlineStr">
        <is>
          <t>1060</t>
        </is>
      </c>
      <c r="G688" s="5" t="inlineStr">
        <is>
          <t>6021</t>
        </is>
      </c>
      <c r="H688" s="5" t="inlineStr">
        <is>
          <t>C/U</t>
        </is>
      </c>
      <c r="I688" s="6" t="n">
        <v>100</v>
      </c>
      <c r="J688" s="6" t="n">
        <v>0</v>
      </c>
      <c r="K688" s="5" t="inlineStr">
        <is>
          <t>ARS</t>
        </is>
      </c>
      <c r="L688" s="48" t="n">
        <v>0</v>
      </c>
      <c r="M688" s="48" t="n">
        <v>19645.44</v>
      </c>
      <c r="O688" s="11">
        <f>M688/SUM($M$2:$M$2023)</f>
        <v/>
      </c>
      <c r="P688" s="49">
        <f>IFERROR(M688/I688,0)</f>
        <v/>
      </c>
      <c r="Q688" s="50" t="n"/>
      <c r="R688" s="8">
        <f>I688-Q688</f>
        <v/>
      </c>
      <c r="S688" s="49">
        <f>$AK688*R688</f>
        <v/>
      </c>
      <c r="U688" s="39" t="inlineStr">
        <is>
          <t>Stock SAP</t>
        </is>
      </c>
      <c r="V688" s="39" t="inlineStr">
        <is>
          <t>Medicamentos</t>
        </is>
      </c>
      <c r="W688" s="39" t="inlineStr">
        <is>
          <t>Dentro del alcance</t>
        </is>
      </c>
      <c r="X688" s="42" t="inlineStr">
        <is>
          <t>Media</t>
        </is>
      </c>
      <c r="Y688" s="39" t="inlineStr">
        <is>
          <t>Homologado – confianza Media – pendiente de validación</t>
        </is>
      </c>
      <c r="Z688" s="38" t="inlineStr">
        <is>
          <t>Dar de baja en SAP</t>
        </is>
      </c>
      <c r="AA688" s="39" t="inlineStr">
        <is>
          <t>26</t>
        </is>
      </c>
      <c r="AB688" s="39" t="inlineStr">
        <is>
          <t>ATROPINA AMP</t>
        </is>
      </c>
      <c r="AC688" s="39" t="inlineStr">
        <is>
          <t>Homologación por código Avain (master M03-002)</t>
        </is>
      </c>
      <c r="AD688" s="39" t="inlineStr">
        <is>
          <t>No</t>
        </is>
      </c>
      <c r="AE688" s="39" t="n"/>
      <c r="AF688" s="39" t="inlineStr">
        <is>
          <t>Sí</t>
        </is>
      </c>
      <c r="AG688" s="39" t="inlineStr">
        <is>
          <t>M03-002</t>
        </is>
      </c>
      <c r="AH688" s="51" t="n"/>
      <c r="AI688" s="51" t="n"/>
      <c r="AJ688" s="51" t="n"/>
      <c r="AK688" s="52" t="n">
        <v>196.4544375930257</v>
      </c>
      <c r="AL688" s="52" t="n"/>
      <c r="AM688" s="52" t="n"/>
      <c r="AN688" s="39" t="n"/>
      <c r="AO688"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689">
      <c r="A689" s="5" t="inlineStr">
        <is>
          <t>1000007</t>
        </is>
      </c>
      <c r="B689" s="5" t="inlineStr">
        <is>
          <t>ATROPINA 1MG AMPOLLA DE 1ML</t>
        </is>
      </c>
      <c r="C689" s="5" t="inlineStr">
        <is>
          <t>SDFGEDSGVD</t>
        </is>
      </c>
      <c r="D689" s="5" t="inlineStr">
        <is>
          <t>033</t>
        </is>
      </c>
      <c r="E689" s="5" t="inlineStr">
        <is>
          <t>ZMED</t>
        </is>
      </c>
      <c r="F689" s="5" t="inlineStr">
        <is>
          <t>1060</t>
        </is>
      </c>
      <c r="G689" s="5" t="inlineStr">
        <is>
          <t>6021</t>
        </is>
      </c>
      <c r="H689" s="5" t="inlineStr">
        <is>
          <t>C/U</t>
        </is>
      </c>
      <c r="I689" s="6" t="n">
        <v>100</v>
      </c>
      <c r="J689" s="6" t="n">
        <v>0</v>
      </c>
      <c r="K689" s="5" t="inlineStr">
        <is>
          <t>ARS</t>
        </is>
      </c>
      <c r="L689" s="48" t="n">
        <v>0</v>
      </c>
      <c r="M689" s="48" t="n">
        <v>19645.44</v>
      </c>
      <c r="O689" s="11">
        <f>M689/SUM($M$2:$M$2023)</f>
        <v/>
      </c>
      <c r="P689" s="49">
        <f>IFERROR(M689/I689,0)</f>
        <v/>
      </c>
      <c r="Q689" s="50" t="n"/>
      <c r="R689" s="8">
        <f>I689-Q689</f>
        <v/>
      </c>
      <c r="S689" s="49">
        <f>$AK689*R689</f>
        <v/>
      </c>
      <c r="U689" s="39" t="inlineStr">
        <is>
          <t>Stock SAP</t>
        </is>
      </c>
      <c r="V689" s="39" t="inlineStr">
        <is>
          <t>Medicamentos</t>
        </is>
      </c>
      <c r="W689" s="39" t="inlineStr">
        <is>
          <t>Dentro del alcance</t>
        </is>
      </c>
      <c r="X689" s="42" t="inlineStr">
        <is>
          <t>Media</t>
        </is>
      </c>
      <c r="Y689" s="39" t="inlineStr">
        <is>
          <t>Homologado – confianza Media – pendiente de validación</t>
        </is>
      </c>
      <c r="Z689" s="38" t="inlineStr">
        <is>
          <t>Dar de baja en SAP</t>
        </is>
      </c>
      <c r="AA689" s="39" t="inlineStr">
        <is>
          <t>26</t>
        </is>
      </c>
      <c r="AB689" s="39" t="inlineStr">
        <is>
          <t>ATROPINA AMP</t>
        </is>
      </c>
      <c r="AC689" s="39" t="inlineStr">
        <is>
          <t>Homologación por código Avain (master M03-002)</t>
        </is>
      </c>
      <c r="AD689" s="39" t="inlineStr">
        <is>
          <t>No</t>
        </is>
      </c>
      <c r="AE689" s="39" t="n"/>
      <c r="AF689" s="39" t="inlineStr">
        <is>
          <t>Sí</t>
        </is>
      </c>
      <c r="AG689" s="39" t="inlineStr">
        <is>
          <t>M03-002</t>
        </is>
      </c>
      <c r="AH689" s="51" t="n"/>
      <c r="AI689" s="51" t="n"/>
      <c r="AJ689" s="51" t="n"/>
      <c r="AK689" s="52" t="n">
        <v>196.4544375930257</v>
      </c>
      <c r="AL689" s="52" t="n"/>
      <c r="AM689" s="52" t="n"/>
      <c r="AN689" s="39" t="n"/>
      <c r="AO689"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690">
      <c r="A690" s="5" t="inlineStr">
        <is>
          <t>1000008</t>
        </is>
      </c>
      <c r="B690" s="5" t="inlineStr">
        <is>
          <t>DIFENHIDRAMINA 10MG AMPOLLA DE 1ML</t>
        </is>
      </c>
      <c r="C690" s="5" t="inlineStr">
        <is>
          <t>02211</t>
        </is>
      </c>
      <c r="D690" s="5" t="inlineStr">
        <is>
          <t>033</t>
        </is>
      </c>
      <c r="E690" s="5" t="inlineStr">
        <is>
          <t>ZMED</t>
        </is>
      </c>
      <c r="F690" s="5" t="inlineStr">
        <is>
          <t>1060</t>
        </is>
      </c>
      <c r="G690" s="5" t="inlineStr">
        <is>
          <t>6021</t>
        </is>
      </c>
      <c r="H690" s="5" t="inlineStr">
        <is>
          <t>C/U</t>
        </is>
      </c>
      <c r="I690" s="6" t="n">
        <v>100</v>
      </c>
      <c r="J690" s="6" t="n">
        <v>0</v>
      </c>
      <c r="K690" s="5" t="inlineStr">
        <is>
          <t>ARS</t>
        </is>
      </c>
      <c r="L690" s="48" t="n">
        <v>0</v>
      </c>
      <c r="M690" s="48" t="n">
        <v>28767.15</v>
      </c>
      <c r="O690" s="11">
        <f>M690/SUM($M$2:$M$2023)</f>
        <v/>
      </c>
      <c r="P690" s="49">
        <f>IFERROR(M690/I690,0)</f>
        <v/>
      </c>
      <c r="Q690" s="50" t="n"/>
      <c r="R690" s="8">
        <f>I690-Q690</f>
        <v/>
      </c>
      <c r="S690" s="49">
        <f>$AK690*R690</f>
        <v/>
      </c>
      <c r="U690" s="39" t="inlineStr">
        <is>
          <t>Stock SAP</t>
        </is>
      </c>
      <c r="V690" s="39" t="inlineStr">
        <is>
          <t>Medicamentos</t>
        </is>
      </c>
      <c r="W690" s="39" t="inlineStr">
        <is>
          <t>Dentro del alcance</t>
        </is>
      </c>
      <c r="X690" s="37" t="inlineStr">
        <is>
          <t>Alta</t>
        </is>
      </c>
      <c r="Y690" s="39" t="inlineStr">
        <is>
          <t>Homologado – confianza Alta</t>
        </is>
      </c>
      <c r="Z690" s="38" t="inlineStr">
        <is>
          <t>Dar de baja en SAP</t>
        </is>
      </c>
      <c r="AA690" s="39" t="inlineStr">
        <is>
          <t>244</t>
        </is>
      </c>
      <c r="AB690" s="39" t="inlineStr">
        <is>
          <t>DIFENHIDRAMINA 10 MG X 1 ML AMP</t>
        </is>
      </c>
      <c r="AC690" s="39" t="inlineStr">
        <is>
          <t>Cruce por nomenclatura SAP</t>
        </is>
      </c>
      <c r="AD690" s="39" t="inlineStr">
        <is>
          <t>No</t>
        </is>
      </c>
      <c r="AE690" s="39" t="n"/>
      <c r="AF690" s="39" t="inlineStr">
        <is>
          <t>Sí</t>
        </is>
      </c>
      <c r="AG690" s="39" t="inlineStr">
        <is>
          <t>M07-001</t>
        </is>
      </c>
      <c r="AH690" s="51" t="n"/>
      <c r="AI690" s="51" t="n"/>
      <c r="AJ690" s="51" t="n"/>
      <c r="AK690" s="52" t="n">
        <v>287.6714792452831</v>
      </c>
      <c r="AL690" s="52" t="n"/>
      <c r="AM690" s="52" t="n"/>
      <c r="AN690" s="39" t="n"/>
      <c r="AO690" s="39" t="inlineStr">
        <is>
          <t>La cantidad física del material se imputó en la fila 274 (primera fila del material). 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691">
      <c r="A691" s="5" t="inlineStr">
        <is>
          <t>1000008</t>
        </is>
      </c>
      <c r="B691" s="5" t="inlineStr">
        <is>
          <t>DIFENHIDRAMINA 10MG AMPOLLA DE 1ML</t>
        </is>
      </c>
      <c r="C691" s="5" t="inlineStr">
        <is>
          <t>10248</t>
        </is>
      </c>
      <c r="D691" s="5" t="inlineStr">
        <is>
          <t>033</t>
        </is>
      </c>
      <c r="E691" s="5" t="inlineStr">
        <is>
          <t>ZMED</t>
        </is>
      </c>
      <c r="F691" s="5" t="inlineStr">
        <is>
          <t>1060</t>
        </is>
      </c>
      <c r="G691" s="5" t="inlineStr">
        <is>
          <t>6021</t>
        </is>
      </c>
      <c r="H691" s="5" t="inlineStr">
        <is>
          <t>C/U</t>
        </is>
      </c>
      <c r="I691" s="6" t="n">
        <v>100</v>
      </c>
      <c r="J691" s="6" t="n">
        <v>0</v>
      </c>
      <c r="K691" s="5" t="inlineStr">
        <is>
          <t>ARS</t>
        </is>
      </c>
      <c r="L691" s="48" t="n">
        <v>0</v>
      </c>
      <c r="M691" s="48" t="n">
        <v>28767.15</v>
      </c>
      <c r="O691" s="11">
        <f>M691/SUM($M$2:$M$2023)</f>
        <v/>
      </c>
      <c r="P691" s="49">
        <f>IFERROR(M691/I691,0)</f>
        <v/>
      </c>
      <c r="Q691" s="50" t="n"/>
      <c r="R691" s="8">
        <f>I691-Q691</f>
        <v/>
      </c>
      <c r="S691" s="49">
        <f>$AK691*R691</f>
        <v/>
      </c>
      <c r="U691" s="39" t="inlineStr">
        <is>
          <t>Stock SAP</t>
        </is>
      </c>
      <c r="V691" s="39" t="inlineStr">
        <is>
          <t>Medicamentos</t>
        </is>
      </c>
      <c r="W691" s="39" t="inlineStr">
        <is>
          <t>Dentro del alcance</t>
        </is>
      </c>
      <c r="X691" s="37" t="inlineStr">
        <is>
          <t>Alta</t>
        </is>
      </c>
      <c r="Y691" s="39" t="inlineStr">
        <is>
          <t>Homologado – confianza Alta</t>
        </is>
      </c>
      <c r="Z691" s="38" t="inlineStr">
        <is>
          <t>Dar de baja en SAP</t>
        </is>
      </c>
      <c r="AA691" s="39" t="inlineStr">
        <is>
          <t>244</t>
        </is>
      </c>
      <c r="AB691" s="39" t="inlineStr">
        <is>
          <t>DIFENHIDRAMINA 10 MG X 1 ML AMP</t>
        </is>
      </c>
      <c r="AC691" s="39" t="inlineStr">
        <is>
          <t>Cruce por nomenclatura SAP</t>
        </is>
      </c>
      <c r="AD691" s="39" t="inlineStr">
        <is>
          <t>No</t>
        </is>
      </c>
      <c r="AE691" s="39" t="n"/>
      <c r="AF691" s="39" t="inlineStr">
        <is>
          <t>Sí</t>
        </is>
      </c>
      <c r="AG691" s="39" t="inlineStr">
        <is>
          <t>M07-001</t>
        </is>
      </c>
      <c r="AH691" s="51" t="n"/>
      <c r="AI691" s="51" t="n"/>
      <c r="AJ691" s="51" t="n"/>
      <c r="AK691" s="52" t="n">
        <v>287.6714792452831</v>
      </c>
      <c r="AL691" s="52" t="n"/>
      <c r="AM691" s="52" t="n"/>
      <c r="AN691" s="39" t="n"/>
      <c r="AO691" s="39" t="inlineStr">
        <is>
          <t>La cantidad física del material se imputó en la fila 274 (primera fila del material). 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692">
      <c r="A692" s="5" t="inlineStr">
        <is>
          <t>1000008</t>
        </is>
      </c>
      <c r="B692" s="5" t="inlineStr">
        <is>
          <t>DIFENHIDRAMINA 10MG AMPOLLA DE 1ML</t>
        </is>
      </c>
      <c r="C692" s="5" t="inlineStr">
        <is>
          <t>10518</t>
        </is>
      </c>
      <c r="D692" s="5" t="inlineStr">
        <is>
          <t>033</t>
        </is>
      </c>
      <c r="E692" s="5" t="inlineStr">
        <is>
          <t>ZMED</t>
        </is>
      </c>
      <c r="F692" s="5" t="inlineStr">
        <is>
          <t>1060</t>
        </is>
      </c>
      <c r="G692" s="5" t="inlineStr">
        <is>
          <t>6021</t>
        </is>
      </c>
      <c r="H692" s="5" t="inlineStr">
        <is>
          <t>C/U</t>
        </is>
      </c>
      <c r="I692" s="6" t="n">
        <v>100</v>
      </c>
      <c r="J692" s="6" t="n">
        <v>0</v>
      </c>
      <c r="K692" s="5" t="inlineStr">
        <is>
          <t>ARS</t>
        </is>
      </c>
      <c r="L692" s="48" t="n">
        <v>0</v>
      </c>
      <c r="M692" s="48" t="n">
        <v>28767.15</v>
      </c>
      <c r="O692" s="11">
        <f>M692/SUM($M$2:$M$2023)</f>
        <v/>
      </c>
      <c r="P692" s="49">
        <f>IFERROR(M692/I692,0)</f>
        <v/>
      </c>
      <c r="Q692" s="50" t="n"/>
      <c r="R692" s="8">
        <f>I692-Q692</f>
        <v/>
      </c>
      <c r="S692" s="49">
        <f>$AK692*R692</f>
        <v/>
      </c>
      <c r="U692" s="39" t="inlineStr">
        <is>
          <t>Stock SAP</t>
        </is>
      </c>
      <c r="V692" s="39" t="inlineStr">
        <is>
          <t>Medicamentos</t>
        </is>
      </c>
      <c r="W692" s="39" t="inlineStr">
        <is>
          <t>Dentro del alcance</t>
        </is>
      </c>
      <c r="X692" s="37" t="inlineStr">
        <is>
          <t>Alta</t>
        </is>
      </c>
      <c r="Y692" s="39" t="inlineStr">
        <is>
          <t>Homologado – confianza Alta</t>
        </is>
      </c>
      <c r="Z692" s="38" t="inlineStr">
        <is>
          <t>Dar de baja en SAP</t>
        </is>
      </c>
      <c r="AA692" s="39" t="inlineStr">
        <is>
          <t>244</t>
        </is>
      </c>
      <c r="AB692" s="39" t="inlineStr">
        <is>
          <t>DIFENHIDRAMINA 10 MG X 1 ML AMP</t>
        </is>
      </c>
      <c r="AC692" s="39" t="inlineStr">
        <is>
          <t>Cruce por nomenclatura SAP</t>
        </is>
      </c>
      <c r="AD692" s="39" t="inlineStr">
        <is>
          <t>No</t>
        </is>
      </c>
      <c r="AE692" s="39" t="n"/>
      <c r="AF692" s="39" t="inlineStr">
        <is>
          <t>Sí</t>
        </is>
      </c>
      <c r="AG692" s="39" t="inlineStr">
        <is>
          <t>M07-001</t>
        </is>
      </c>
      <c r="AH692" s="51" t="n"/>
      <c r="AI692" s="51" t="n"/>
      <c r="AJ692" s="51" t="n"/>
      <c r="AK692" s="52" t="n">
        <v>287.6714792452831</v>
      </c>
      <c r="AL692" s="52" t="n"/>
      <c r="AM692" s="52" t="n"/>
      <c r="AN692" s="39" t="n"/>
      <c r="AO692" s="39" t="inlineStr">
        <is>
          <t>La cantidad física del material se imputó en la fila 274 (primera fila del material). 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693">
      <c r="A693" s="5" t="inlineStr">
        <is>
          <t>1000008</t>
        </is>
      </c>
      <c r="B693" s="5" t="inlineStr">
        <is>
          <t>DIFENHIDRAMINA 10MG AMPOLLA DE 1ML</t>
        </is>
      </c>
      <c r="C693" s="5" t="inlineStr">
        <is>
          <t>1351</t>
        </is>
      </c>
      <c r="D693" s="5" t="inlineStr">
        <is>
          <t>033</t>
        </is>
      </c>
      <c r="E693" s="5" t="inlineStr">
        <is>
          <t>ZMED</t>
        </is>
      </c>
      <c r="F693" s="5" t="inlineStr">
        <is>
          <t>1060</t>
        </is>
      </c>
      <c r="G693" s="5" t="inlineStr">
        <is>
          <t>6021</t>
        </is>
      </c>
      <c r="H693" s="5" t="inlineStr">
        <is>
          <t>C/U</t>
        </is>
      </c>
      <c r="I693" s="6" t="n">
        <v>100</v>
      </c>
      <c r="J693" s="6" t="n">
        <v>0</v>
      </c>
      <c r="K693" s="5" t="inlineStr">
        <is>
          <t>ARS</t>
        </is>
      </c>
      <c r="L693" s="48" t="n">
        <v>0</v>
      </c>
      <c r="M693" s="48" t="n">
        <v>28767.15</v>
      </c>
      <c r="O693" s="11">
        <f>M693/SUM($M$2:$M$2023)</f>
        <v/>
      </c>
      <c r="P693" s="49">
        <f>IFERROR(M693/I693,0)</f>
        <v/>
      </c>
      <c r="Q693" s="50" t="n"/>
      <c r="R693" s="8">
        <f>I693-Q693</f>
        <v/>
      </c>
      <c r="S693" s="49">
        <f>$AK693*R693</f>
        <v/>
      </c>
      <c r="U693" s="39" t="inlineStr">
        <is>
          <t>Stock SAP</t>
        </is>
      </c>
      <c r="V693" s="39" t="inlineStr">
        <is>
          <t>Medicamentos</t>
        </is>
      </c>
      <c r="W693" s="39" t="inlineStr">
        <is>
          <t>Dentro del alcance</t>
        </is>
      </c>
      <c r="X693" s="37" t="inlineStr">
        <is>
          <t>Alta</t>
        </is>
      </c>
      <c r="Y693" s="39" t="inlineStr">
        <is>
          <t>Homologado – confianza Alta</t>
        </is>
      </c>
      <c r="Z693" s="38" t="inlineStr">
        <is>
          <t>Dar de baja en SAP</t>
        </is>
      </c>
      <c r="AA693" s="39" t="inlineStr">
        <is>
          <t>244</t>
        </is>
      </c>
      <c r="AB693" s="39" t="inlineStr">
        <is>
          <t>DIFENHIDRAMINA 10 MG X 1 ML AMP</t>
        </is>
      </c>
      <c r="AC693" s="39" t="inlineStr">
        <is>
          <t>Cruce por nomenclatura SAP</t>
        </is>
      </c>
      <c r="AD693" s="39" t="inlineStr">
        <is>
          <t>No</t>
        </is>
      </c>
      <c r="AE693" s="39" t="n"/>
      <c r="AF693" s="39" t="inlineStr">
        <is>
          <t>Sí</t>
        </is>
      </c>
      <c r="AG693" s="39" t="inlineStr">
        <is>
          <t>M07-001</t>
        </is>
      </c>
      <c r="AH693" s="51" t="n"/>
      <c r="AI693" s="51" t="n"/>
      <c r="AJ693" s="51" t="n"/>
      <c r="AK693" s="52" t="n">
        <v>287.6714792452831</v>
      </c>
      <c r="AL693" s="52" t="n"/>
      <c r="AM693" s="52" t="n"/>
      <c r="AN693" s="39" t="n"/>
      <c r="AO693" s="39" t="inlineStr">
        <is>
          <t>La cantidad física del material se imputó en la fila 274 (primera fila del material). 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694">
      <c r="A694" s="5" t="inlineStr">
        <is>
          <t>1000008</t>
        </is>
      </c>
      <c r="B694" s="5" t="inlineStr">
        <is>
          <t>DIFENHIDRAMINA 10MG AMPOLLA DE 1ML</t>
        </is>
      </c>
      <c r="C694" s="5" t="inlineStr">
        <is>
          <t>16407</t>
        </is>
      </c>
      <c r="D694" s="5" t="inlineStr">
        <is>
          <t>033</t>
        </is>
      </c>
      <c r="E694" s="5" t="inlineStr">
        <is>
          <t>ZMED</t>
        </is>
      </c>
      <c r="F694" s="5" t="inlineStr">
        <is>
          <t>1060</t>
        </is>
      </c>
      <c r="G694" s="5" t="inlineStr">
        <is>
          <t>6021</t>
        </is>
      </c>
      <c r="H694" s="5" t="inlineStr">
        <is>
          <t>C/U</t>
        </is>
      </c>
      <c r="I694" s="6" t="n">
        <v>100</v>
      </c>
      <c r="J694" s="6" t="n">
        <v>0</v>
      </c>
      <c r="K694" s="5" t="inlineStr">
        <is>
          <t>ARS</t>
        </is>
      </c>
      <c r="L694" s="48" t="n">
        <v>0</v>
      </c>
      <c r="M694" s="48" t="n">
        <v>28767.15</v>
      </c>
      <c r="O694" s="11">
        <f>M694/SUM($M$2:$M$2023)</f>
        <v/>
      </c>
      <c r="P694" s="49">
        <f>IFERROR(M694/I694,0)</f>
        <v/>
      </c>
      <c r="Q694" s="50" t="n"/>
      <c r="R694" s="8">
        <f>I694-Q694</f>
        <v/>
      </c>
      <c r="S694" s="49">
        <f>$AK694*R694</f>
        <v/>
      </c>
      <c r="U694" s="39" t="inlineStr">
        <is>
          <t>Stock SAP</t>
        </is>
      </c>
      <c r="V694" s="39" t="inlineStr">
        <is>
          <t>Medicamentos</t>
        </is>
      </c>
      <c r="W694" s="39" t="inlineStr">
        <is>
          <t>Dentro del alcance</t>
        </is>
      </c>
      <c r="X694" s="37" t="inlineStr">
        <is>
          <t>Alta</t>
        </is>
      </c>
      <c r="Y694" s="39" t="inlineStr">
        <is>
          <t>Homologado – confianza Alta</t>
        </is>
      </c>
      <c r="Z694" s="38" t="inlineStr">
        <is>
          <t>Dar de baja en SAP</t>
        </is>
      </c>
      <c r="AA694" s="39" t="inlineStr">
        <is>
          <t>244</t>
        </is>
      </c>
      <c r="AB694" s="39" t="inlineStr">
        <is>
          <t>DIFENHIDRAMINA 10 MG X 1 ML AMP</t>
        </is>
      </c>
      <c r="AC694" s="39" t="inlineStr">
        <is>
          <t>Cruce por nomenclatura SAP</t>
        </is>
      </c>
      <c r="AD694" s="39" t="inlineStr">
        <is>
          <t>No</t>
        </is>
      </c>
      <c r="AE694" s="39" t="n"/>
      <c r="AF694" s="39" t="inlineStr">
        <is>
          <t>Sí</t>
        </is>
      </c>
      <c r="AG694" s="39" t="inlineStr">
        <is>
          <t>M07-001</t>
        </is>
      </c>
      <c r="AH694" s="51" t="n"/>
      <c r="AI694" s="51" t="n"/>
      <c r="AJ694" s="51" t="n"/>
      <c r="AK694" s="52" t="n">
        <v>287.6714792452831</v>
      </c>
      <c r="AL694" s="52" t="n"/>
      <c r="AM694" s="52" t="n"/>
      <c r="AN694" s="39" t="n"/>
      <c r="AO694" s="39" t="inlineStr">
        <is>
          <t>La cantidad física del material se imputó en la fila 274 (primera fila del material). 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695">
      <c r="A695" s="5" t="inlineStr">
        <is>
          <t>1000008</t>
        </is>
      </c>
      <c r="B695" s="5" t="inlineStr">
        <is>
          <t>DIFENHIDRAMINA 10MG AMPOLLA DE 1ML</t>
        </is>
      </c>
      <c r="C695" s="5" t="inlineStr">
        <is>
          <t>20015</t>
        </is>
      </c>
      <c r="D695" s="5" t="inlineStr">
        <is>
          <t>033</t>
        </is>
      </c>
      <c r="E695" s="5" t="inlineStr">
        <is>
          <t>ZMED</t>
        </is>
      </c>
      <c r="F695" s="5" t="inlineStr">
        <is>
          <t>1060</t>
        </is>
      </c>
      <c r="G695" s="5" t="inlineStr">
        <is>
          <t>6021</t>
        </is>
      </c>
      <c r="H695" s="5" t="inlineStr">
        <is>
          <t>C/U</t>
        </is>
      </c>
      <c r="I695" s="6" t="n">
        <v>100</v>
      </c>
      <c r="J695" s="6" t="n">
        <v>0</v>
      </c>
      <c r="K695" s="5" t="inlineStr">
        <is>
          <t>ARS</t>
        </is>
      </c>
      <c r="L695" s="48" t="n">
        <v>0</v>
      </c>
      <c r="M695" s="48" t="n">
        <v>28767.15</v>
      </c>
      <c r="O695" s="11">
        <f>M695/SUM($M$2:$M$2023)</f>
        <v/>
      </c>
      <c r="P695" s="49">
        <f>IFERROR(M695/I695,0)</f>
        <v/>
      </c>
      <c r="Q695" s="50" t="n"/>
      <c r="R695" s="8">
        <f>I695-Q695</f>
        <v/>
      </c>
      <c r="S695" s="49">
        <f>$AK695*R695</f>
        <v/>
      </c>
      <c r="U695" s="39" t="inlineStr">
        <is>
          <t>Stock SAP</t>
        </is>
      </c>
      <c r="V695" s="39" t="inlineStr">
        <is>
          <t>Medicamentos</t>
        </is>
      </c>
      <c r="W695" s="39" t="inlineStr">
        <is>
          <t>Dentro del alcance</t>
        </is>
      </c>
      <c r="X695" s="37" t="inlineStr">
        <is>
          <t>Alta</t>
        </is>
      </c>
      <c r="Y695" s="39" t="inlineStr">
        <is>
          <t>Homologado – confianza Alta</t>
        </is>
      </c>
      <c r="Z695" s="38" t="inlineStr">
        <is>
          <t>Dar de baja en SAP</t>
        </is>
      </c>
      <c r="AA695" s="39" t="inlineStr">
        <is>
          <t>244</t>
        </is>
      </c>
      <c r="AB695" s="39" t="inlineStr">
        <is>
          <t>DIFENHIDRAMINA 10 MG X 1 ML AMP</t>
        </is>
      </c>
      <c r="AC695" s="39" t="inlineStr">
        <is>
          <t>Cruce por nomenclatura SAP</t>
        </is>
      </c>
      <c r="AD695" s="39" t="inlineStr">
        <is>
          <t>No</t>
        </is>
      </c>
      <c r="AE695" s="39" t="n"/>
      <c r="AF695" s="39" t="inlineStr">
        <is>
          <t>Sí</t>
        </is>
      </c>
      <c r="AG695" s="39" t="inlineStr">
        <is>
          <t>M07-001</t>
        </is>
      </c>
      <c r="AH695" s="51" t="n"/>
      <c r="AI695" s="51" t="n"/>
      <c r="AJ695" s="51" t="n"/>
      <c r="AK695" s="52" t="n">
        <v>287.6714792452831</v>
      </c>
      <c r="AL695" s="52" t="n"/>
      <c r="AM695" s="52" t="n"/>
      <c r="AN695" s="39" t="n"/>
      <c r="AO695" s="39" t="inlineStr">
        <is>
          <t>La cantidad física del material se imputó en la fila 274 (primera fila del material). 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696">
      <c r="A696" s="5" t="inlineStr">
        <is>
          <t>1000008</t>
        </is>
      </c>
      <c r="B696" s="5" t="inlineStr">
        <is>
          <t>DIFENHIDRAMINA 10MG AMPOLLA DE 1ML</t>
        </is>
      </c>
      <c r="C696" s="5" t="inlineStr">
        <is>
          <t>2Z7207</t>
        </is>
      </c>
      <c r="D696" s="5" t="inlineStr">
        <is>
          <t>033</t>
        </is>
      </c>
      <c r="E696" s="5" t="inlineStr">
        <is>
          <t>ZMED</t>
        </is>
      </c>
      <c r="F696" s="5" t="inlineStr">
        <is>
          <t>1060</t>
        </is>
      </c>
      <c r="G696" s="5" t="inlineStr">
        <is>
          <t>6021</t>
        </is>
      </c>
      <c r="H696" s="5" t="inlineStr">
        <is>
          <t>C/U</t>
        </is>
      </c>
      <c r="I696" s="6" t="n">
        <v>100</v>
      </c>
      <c r="J696" s="6" t="n">
        <v>0</v>
      </c>
      <c r="K696" s="5" t="inlineStr">
        <is>
          <t>ARS</t>
        </is>
      </c>
      <c r="L696" s="48" t="n">
        <v>0</v>
      </c>
      <c r="M696" s="48" t="n">
        <v>28767.15</v>
      </c>
      <c r="O696" s="11">
        <f>M696/SUM($M$2:$M$2023)</f>
        <v/>
      </c>
      <c r="P696" s="49">
        <f>IFERROR(M696/I696,0)</f>
        <v/>
      </c>
      <c r="Q696" s="50" t="n"/>
      <c r="R696" s="8">
        <f>I696-Q696</f>
        <v/>
      </c>
      <c r="S696" s="49">
        <f>$AK696*R696</f>
        <v/>
      </c>
      <c r="U696" s="39" t="inlineStr">
        <is>
          <t>Stock SAP</t>
        </is>
      </c>
      <c r="V696" s="39" t="inlineStr">
        <is>
          <t>Medicamentos</t>
        </is>
      </c>
      <c r="W696" s="39" t="inlineStr">
        <is>
          <t>Dentro del alcance</t>
        </is>
      </c>
      <c r="X696" s="37" t="inlineStr">
        <is>
          <t>Alta</t>
        </is>
      </c>
      <c r="Y696" s="39" t="inlineStr">
        <is>
          <t>Homologado – confianza Alta</t>
        </is>
      </c>
      <c r="Z696" s="38" t="inlineStr">
        <is>
          <t>Dar de baja en SAP</t>
        </is>
      </c>
      <c r="AA696" s="39" t="inlineStr">
        <is>
          <t>244</t>
        </is>
      </c>
      <c r="AB696" s="39" t="inlineStr">
        <is>
          <t>DIFENHIDRAMINA 10 MG X 1 ML AMP</t>
        </is>
      </c>
      <c r="AC696" s="39" t="inlineStr">
        <is>
          <t>Cruce por nomenclatura SAP</t>
        </is>
      </c>
      <c r="AD696" s="39" t="inlineStr">
        <is>
          <t>No</t>
        </is>
      </c>
      <c r="AE696" s="39" t="n"/>
      <c r="AF696" s="39" t="inlineStr">
        <is>
          <t>Sí</t>
        </is>
      </c>
      <c r="AG696" s="39" t="inlineStr">
        <is>
          <t>M07-001</t>
        </is>
      </c>
      <c r="AH696" s="51" t="n"/>
      <c r="AI696" s="51" t="n"/>
      <c r="AJ696" s="51" t="n"/>
      <c r="AK696" s="52" t="n">
        <v>287.6714792452831</v>
      </c>
      <c r="AL696" s="52" t="n"/>
      <c r="AM696" s="52" t="n"/>
      <c r="AN696" s="39" t="n"/>
      <c r="AO696" s="39" t="inlineStr">
        <is>
          <t>La cantidad física del material se imputó en la fila 274 (primera fila del material). 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697">
      <c r="A697" s="5" t="inlineStr">
        <is>
          <t>1000008</t>
        </is>
      </c>
      <c r="B697" s="5" t="inlineStr">
        <is>
          <t>DIFENHIDRAMINA 10MG AMPOLLA DE 1ML</t>
        </is>
      </c>
      <c r="C697" s="5" t="inlineStr">
        <is>
          <t>300043</t>
        </is>
      </c>
      <c r="D697" s="5" t="inlineStr">
        <is>
          <t>033</t>
        </is>
      </c>
      <c r="E697" s="5" t="inlineStr">
        <is>
          <t>ZMED</t>
        </is>
      </c>
      <c r="F697" s="5" t="inlineStr">
        <is>
          <t>1060</t>
        </is>
      </c>
      <c r="G697" s="5" t="inlineStr">
        <is>
          <t>6021</t>
        </is>
      </c>
      <c r="H697" s="5" t="inlineStr">
        <is>
          <t>C/U</t>
        </is>
      </c>
      <c r="I697" s="6" t="n">
        <v>100</v>
      </c>
      <c r="J697" s="6" t="n">
        <v>0</v>
      </c>
      <c r="K697" s="5" t="inlineStr">
        <is>
          <t>ARS</t>
        </is>
      </c>
      <c r="L697" s="48" t="n">
        <v>0</v>
      </c>
      <c r="M697" s="48" t="n">
        <v>28767.15</v>
      </c>
      <c r="O697" s="11">
        <f>M697/SUM($M$2:$M$2023)</f>
        <v/>
      </c>
      <c r="P697" s="49">
        <f>IFERROR(M697/I697,0)</f>
        <v/>
      </c>
      <c r="Q697" s="50" t="n"/>
      <c r="R697" s="8">
        <f>I697-Q697</f>
        <v/>
      </c>
      <c r="S697" s="49">
        <f>$AK697*R697</f>
        <v/>
      </c>
      <c r="U697" s="39" t="inlineStr">
        <is>
          <t>Stock SAP</t>
        </is>
      </c>
      <c r="V697" s="39" t="inlineStr">
        <is>
          <t>Medicamentos</t>
        </is>
      </c>
      <c r="W697" s="39" t="inlineStr">
        <is>
          <t>Dentro del alcance</t>
        </is>
      </c>
      <c r="X697" s="37" t="inlineStr">
        <is>
          <t>Alta</t>
        </is>
      </c>
      <c r="Y697" s="39" t="inlineStr">
        <is>
          <t>Homologado – confianza Alta</t>
        </is>
      </c>
      <c r="Z697" s="38" t="inlineStr">
        <is>
          <t>Dar de baja en SAP</t>
        </is>
      </c>
      <c r="AA697" s="39" t="inlineStr">
        <is>
          <t>244</t>
        </is>
      </c>
      <c r="AB697" s="39" t="inlineStr">
        <is>
          <t>DIFENHIDRAMINA 10 MG X 1 ML AMP</t>
        </is>
      </c>
      <c r="AC697" s="39" t="inlineStr">
        <is>
          <t>Cruce por nomenclatura SAP</t>
        </is>
      </c>
      <c r="AD697" s="39" t="inlineStr">
        <is>
          <t>No</t>
        </is>
      </c>
      <c r="AE697" s="39" t="n"/>
      <c r="AF697" s="39" t="inlineStr">
        <is>
          <t>Sí</t>
        </is>
      </c>
      <c r="AG697" s="39" t="inlineStr">
        <is>
          <t>M07-001</t>
        </is>
      </c>
      <c r="AH697" s="51" t="n"/>
      <c r="AI697" s="51" t="n"/>
      <c r="AJ697" s="51" t="n"/>
      <c r="AK697" s="52" t="n">
        <v>287.6714792452831</v>
      </c>
      <c r="AL697" s="52" t="n"/>
      <c r="AM697" s="52" t="n"/>
      <c r="AN697" s="39" t="n"/>
      <c r="AO697" s="39" t="inlineStr">
        <is>
          <t>La cantidad física del material se imputó en la fila 274 (primera fila del material). 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698">
      <c r="A698" s="5" t="inlineStr">
        <is>
          <t>1000008</t>
        </is>
      </c>
      <c r="B698" s="5" t="inlineStr">
        <is>
          <t>DIFENHIDRAMINA 10MG AMPOLLA DE 1ML</t>
        </is>
      </c>
      <c r="C698" s="5" t="inlineStr">
        <is>
          <t>30122</t>
        </is>
      </c>
      <c r="D698" s="5" t="inlineStr">
        <is>
          <t>033</t>
        </is>
      </c>
      <c r="E698" s="5" t="inlineStr">
        <is>
          <t>ZMED</t>
        </is>
      </c>
      <c r="F698" s="5" t="inlineStr">
        <is>
          <t>1060</t>
        </is>
      </c>
      <c r="G698" s="5" t="inlineStr">
        <is>
          <t>6021</t>
        </is>
      </c>
      <c r="H698" s="5" t="inlineStr">
        <is>
          <t>C/U</t>
        </is>
      </c>
      <c r="I698" s="6" t="n">
        <v>100</v>
      </c>
      <c r="J698" s="6" t="n">
        <v>0</v>
      </c>
      <c r="K698" s="5" t="inlineStr">
        <is>
          <t>ARS</t>
        </is>
      </c>
      <c r="L698" s="48" t="n">
        <v>0</v>
      </c>
      <c r="M698" s="48" t="n">
        <v>28767.15</v>
      </c>
      <c r="O698" s="11">
        <f>M698/SUM($M$2:$M$2023)</f>
        <v/>
      </c>
      <c r="P698" s="49">
        <f>IFERROR(M698/I698,0)</f>
        <v/>
      </c>
      <c r="Q698" s="50" t="n"/>
      <c r="R698" s="8">
        <f>I698-Q698</f>
        <v/>
      </c>
      <c r="S698" s="49">
        <f>$AK698*R698</f>
        <v/>
      </c>
      <c r="U698" s="39" t="inlineStr">
        <is>
          <t>Stock SAP</t>
        </is>
      </c>
      <c r="V698" s="39" t="inlineStr">
        <is>
          <t>Medicamentos</t>
        </is>
      </c>
      <c r="W698" s="39" t="inlineStr">
        <is>
          <t>Dentro del alcance</t>
        </is>
      </c>
      <c r="X698" s="37" t="inlineStr">
        <is>
          <t>Alta</t>
        </is>
      </c>
      <c r="Y698" s="39" t="inlineStr">
        <is>
          <t>Homologado – confianza Alta</t>
        </is>
      </c>
      <c r="Z698" s="38" t="inlineStr">
        <is>
          <t>Dar de baja en SAP</t>
        </is>
      </c>
      <c r="AA698" s="39" t="inlineStr">
        <is>
          <t>244</t>
        </is>
      </c>
      <c r="AB698" s="39" t="inlineStr">
        <is>
          <t>DIFENHIDRAMINA 10 MG X 1 ML AMP</t>
        </is>
      </c>
      <c r="AC698" s="39" t="inlineStr">
        <is>
          <t>Cruce por nomenclatura SAP</t>
        </is>
      </c>
      <c r="AD698" s="39" t="inlineStr">
        <is>
          <t>No</t>
        </is>
      </c>
      <c r="AE698" s="39" t="n"/>
      <c r="AF698" s="39" t="inlineStr">
        <is>
          <t>Sí</t>
        </is>
      </c>
      <c r="AG698" s="39" t="inlineStr">
        <is>
          <t>M07-001</t>
        </is>
      </c>
      <c r="AH698" s="51" t="n"/>
      <c r="AI698" s="51" t="n"/>
      <c r="AJ698" s="51" t="n"/>
      <c r="AK698" s="52" t="n">
        <v>287.6714792452831</v>
      </c>
      <c r="AL698" s="52" t="n"/>
      <c r="AM698" s="52" t="n"/>
      <c r="AN698" s="39" t="n"/>
      <c r="AO698" s="39" t="inlineStr">
        <is>
          <t>La cantidad física del material se imputó en la fila 274 (primera fila del material). 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699">
      <c r="A699" s="5" t="inlineStr">
        <is>
          <t>1000008</t>
        </is>
      </c>
      <c r="B699" s="5" t="inlineStr">
        <is>
          <t>DIFENHIDRAMINA 10MG AMPOLLA DE 1ML</t>
        </is>
      </c>
      <c r="C699" s="5" t="inlineStr">
        <is>
          <t>30480</t>
        </is>
      </c>
      <c r="D699" s="5" t="inlineStr">
        <is>
          <t>033</t>
        </is>
      </c>
      <c r="E699" s="5" t="inlineStr">
        <is>
          <t>ZMED</t>
        </is>
      </c>
      <c r="F699" s="5" t="inlineStr">
        <is>
          <t>1060</t>
        </is>
      </c>
      <c r="G699" s="5" t="inlineStr">
        <is>
          <t>6021</t>
        </is>
      </c>
      <c r="H699" s="5" t="inlineStr">
        <is>
          <t>C/U</t>
        </is>
      </c>
      <c r="I699" s="6" t="n">
        <v>100</v>
      </c>
      <c r="J699" s="6" t="n">
        <v>0</v>
      </c>
      <c r="K699" s="5" t="inlineStr">
        <is>
          <t>ARS</t>
        </is>
      </c>
      <c r="L699" s="48" t="n">
        <v>0</v>
      </c>
      <c r="M699" s="48" t="n">
        <v>28767.15</v>
      </c>
      <c r="O699" s="11">
        <f>M699/SUM($M$2:$M$2023)</f>
        <v/>
      </c>
      <c r="P699" s="49">
        <f>IFERROR(M699/I699,0)</f>
        <v/>
      </c>
      <c r="Q699" s="50" t="n"/>
      <c r="R699" s="8">
        <f>I699-Q699</f>
        <v/>
      </c>
      <c r="S699" s="49">
        <f>$AK699*R699</f>
        <v/>
      </c>
      <c r="U699" s="39" t="inlineStr">
        <is>
          <t>Stock SAP</t>
        </is>
      </c>
      <c r="V699" s="39" t="inlineStr">
        <is>
          <t>Medicamentos</t>
        </is>
      </c>
      <c r="W699" s="39" t="inlineStr">
        <is>
          <t>Dentro del alcance</t>
        </is>
      </c>
      <c r="X699" s="37" t="inlineStr">
        <is>
          <t>Alta</t>
        </is>
      </c>
      <c r="Y699" s="39" t="inlineStr">
        <is>
          <t>Homologado – confianza Alta</t>
        </is>
      </c>
      <c r="Z699" s="38" t="inlineStr">
        <is>
          <t>Dar de baja en SAP</t>
        </is>
      </c>
      <c r="AA699" s="39" t="inlineStr">
        <is>
          <t>244</t>
        </is>
      </c>
      <c r="AB699" s="39" t="inlineStr">
        <is>
          <t>DIFENHIDRAMINA 10 MG X 1 ML AMP</t>
        </is>
      </c>
      <c r="AC699" s="39" t="inlineStr">
        <is>
          <t>Cruce por nomenclatura SAP</t>
        </is>
      </c>
      <c r="AD699" s="39" t="inlineStr">
        <is>
          <t>No</t>
        </is>
      </c>
      <c r="AE699" s="39" t="n"/>
      <c r="AF699" s="39" t="inlineStr">
        <is>
          <t>Sí</t>
        </is>
      </c>
      <c r="AG699" s="39" t="inlineStr">
        <is>
          <t>M07-001</t>
        </is>
      </c>
      <c r="AH699" s="51" t="n"/>
      <c r="AI699" s="51" t="n"/>
      <c r="AJ699" s="51" t="n"/>
      <c r="AK699" s="52" t="n">
        <v>287.6714792452831</v>
      </c>
      <c r="AL699" s="52" t="n"/>
      <c r="AM699" s="52" t="n"/>
      <c r="AN699" s="39" t="n"/>
      <c r="AO699" s="39" t="inlineStr">
        <is>
          <t>La cantidad física del material se imputó en la fila 274 (primera fila del material). 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700">
      <c r="A700" s="5" t="inlineStr">
        <is>
          <t>1000008</t>
        </is>
      </c>
      <c r="B700" s="5" t="inlineStr">
        <is>
          <t>DIFENHIDRAMINA 10MG AMPOLLA DE 1ML</t>
        </is>
      </c>
      <c r="C700" s="5" t="inlineStr">
        <is>
          <t>30521|</t>
        </is>
      </c>
      <c r="D700" s="5" t="inlineStr">
        <is>
          <t>033</t>
        </is>
      </c>
      <c r="E700" s="5" t="inlineStr">
        <is>
          <t>ZMED</t>
        </is>
      </c>
      <c r="F700" s="5" t="inlineStr">
        <is>
          <t>1060</t>
        </is>
      </c>
      <c r="G700" s="5" t="inlineStr">
        <is>
          <t>6021</t>
        </is>
      </c>
      <c r="H700" s="5" t="inlineStr">
        <is>
          <t>C/U</t>
        </is>
      </c>
      <c r="I700" s="6" t="n">
        <v>100</v>
      </c>
      <c r="J700" s="6" t="n">
        <v>0</v>
      </c>
      <c r="K700" s="5" t="inlineStr">
        <is>
          <t>ARS</t>
        </is>
      </c>
      <c r="L700" s="48" t="n">
        <v>0</v>
      </c>
      <c r="M700" s="48" t="n">
        <v>28767.15</v>
      </c>
      <c r="O700" s="11">
        <f>M700/SUM($M$2:$M$2023)</f>
        <v/>
      </c>
      <c r="P700" s="49">
        <f>IFERROR(M700/I700,0)</f>
        <v/>
      </c>
      <c r="Q700" s="50" t="n"/>
      <c r="R700" s="8">
        <f>I700-Q700</f>
        <v/>
      </c>
      <c r="S700" s="49">
        <f>$AK700*R700</f>
        <v/>
      </c>
      <c r="U700" s="39" t="inlineStr">
        <is>
          <t>Stock SAP</t>
        </is>
      </c>
      <c r="V700" s="39" t="inlineStr">
        <is>
          <t>Medicamentos</t>
        </is>
      </c>
      <c r="W700" s="39" t="inlineStr">
        <is>
          <t>Dentro del alcance</t>
        </is>
      </c>
      <c r="X700" s="37" t="inlineStr">
        <is>
          <t>Alta</t>
        </is>
      </c>
      <c r="Y700" s="39" t="inlineStr">
        <is>
          <t>Homologado – confianza Alta</t>
        </is>
      </c>
      <c r="Z700" s="38" t="inlineStr">
        <is>
          <t>Dar de baja en SAP</t>
        </is>
      </c>
      <c r="AA700" s="39" t="inlineStr">
        <is>
          <t>244</t>
        </is>
      </c>
      <c r="AB700" s="39" t="inlineStr">
        <is>
          <t>DIFENHIDRAMINA 10 MG X 1 ML AMP</t>
        </is>
      </c>
      <c r="AC700" s="39" t="inlineStr">
        <is>
          <t>Cruce por nomenclatura SAP</t>
        </is>
      </c>
      <c r="AD700" s="39" t="inlineStr">
        <is>
          <t>No</t>
        </is>
      </c>
      <c r="AE700" s="39" t="n"/>
      <c r="AF700" s="39" t="inlineStr">
        <is>
          <t>Sí</t>
        </is>
      </c>
      <c r="AG700" s="39" t="inlineStr">
        <is>
          <t>M07-001</t>
        </is>
      </c>
      <c r="AH700" s="51" t="n"/>
      <c r="AI700" s="51" t="n"/>
      <c r="AJ700" s="51" t="n"/>
      <c r="AK700" s="52" t="n">
        <v>287.6714792452831</v>
      </c>
      <c r="AL700" s="52" t="n"/>
      <c r="AM700" s="52" t="n"/>
      <c r="AN700" s="39" t="n"/>
      <c r="AO700" s="39" t="inlineStr">
        <is>
          <t>La cantidad física del material se imputó en la fila 274 (primera fila del material). 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701">
      <c r="A701" s="5" t="inlineStr">
        <is>
          <t>1000008</t>
        </is>
      </c>
      <c r="B701" s="5" t="inlineStr">
        <is>
          <t>DIFENHIDRAMINA 10MG AMPOLLA DE 1ML</t>
        </is>
      </c>
      <c r="C701" s="5" t="inlineStr">
        <is>
          <t>30683</t>
        </is>
      </c>
      <c r="D701" s="5" t="inlineStr">
        <is>
          <t>033</t>
        </is>
      </c>
      <c r="E701" s="5" t="inlineStr">
        <is>
          <t>ZMED</t>
        </is>
      </c>
      <c r="F701" s="5" t="inlineStr">
        <is>
          <t>1060</t>
        </is>
      </c>
      <c r="G701" s="5" t="inlineStr">
        <is>
          <t>6021</t>
        </is>
      </c>
      <c r="H701" s="5" t="inlineStr">
        <is>
          <t>C/U</t>
        </is>
      </c>
      <c r="I701" s="6" t="n">
        <v>100</v>
      </c>
      <c r="J701" s="6" t="n">
        <v>0</v>
      </c>
      <c r="K701" s="5" t="inlineStr">
        <is>
          <t>ARS</t>
        </is>
      </c>
      <c r="L701" s="48" t="n">
        <v>0</v>
      </c>
      <c r="M701" s="48" t="n">
        <v>28767.15</v>
      </c>
      <c r="O701" s="11">
        <f>M701/SUM($M$2:$M$2023)</f>
        <v/>
      </c>
      <c r="P701" s="49">
        <f>IFERROR(M701/I701,0)</f>
        <v/>
      </c>
      <c r="Q701" s="50" t="n"/>
      <c r="R701" s="8">
        <f>I701-Q701</f>
        <v/>
      </c>
      <c r="S701" s="49">
        <f>$AK701*R701</f>
        <v/>
      </c>
      <c r="U701" s="39" t="inlineStr">
        <is>
          <t>Stock SAP</t>
        </is>
      </c>
      <c r="V701" s="39" t="inlineStr">
        <is>
          <t>Medicamentos</t>
        </is>
      </c>
      <c r="W701" s="39" t="inlineStr">
        <is>
          <t>Dentro del alcance</t>
        </is>
      </c>
      <c r="X701" s="37" t="inlineStr">
        <is>
          <t>Alta</t>
        </is>
      </c>
      <c r="Y701" s="39" t="inlineStr">
        <is>
          <t>Homologado – confianza Alta</t>
        </is>
      </c>
      <c r="Z701" s="38" t="inlineStr">
        <is>
          <t>Dar de baja en SAP</t>
        </is>
      </c>
      <c r="AA701" s="39" t="inlineStr">
        <is>
          <t>244</t>
        </is>
      </c>
      <c r="AB701" s="39" t="inlineStr">
        <is>
          <t>DIFENHIDRAMINA 10 MG X 1 ML AMP</t>
        </is>
      </c>
      <c r="AC701" s="39" t="inlineStr">
        <is>
          <t>Cruce por nomenclatura SAP</t>
        </is>
      </c>
      <c r="AD701" s="39" t="inlineStr">
        <is>
          <t>No</t>
        </is>
      </c>
      <c r="AE701" s="39" t="n"/>
      <c r="AF701" s="39" t="inlineStr">
        <is>
          <t>Sí</t>
        </is>
      </c>
      <c r="AG701" s="39" t="inlineStr">
        <is>
          <t>M07-001</t>
        </is>
      </c>
      <c r="AH701" s="51" t="n"/>
      <c r="AI701" s="51" t="n"/>
      <c r="AJ701" s="51" t="n"/>
      <c r="AK701" s="52" t="n">
        <v>287.6714792452831</v>
      </c>
      <c r="AL701" s="52" t="n"/>
      <c r="AM701" s="52" t="n"/>
      <c r="AN701" s="39" t="n"/>
      <c r="AO701" s="39" t="inlineStr">
        <is>
          <t>La cantidad física del material se imputó en la fila 274 (primera fila del material). 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702">
      <c r="A702" s="5" t="inlineStr">
        <is>
          <t>1000008</t>
        </is>
      </c>
      <c r="B702" s="5" t="inlineStr">
        <is>
          <t>DIFENHIDRAMINA 10MG AMPOLLA DE 1ML</t>
        </is>
      </c>
      <c r="C702" s="5" t="inlineStr">
        <is>
          <t>31017</t>
        </is>
      </c>
      <c r="D702" s="5" t="inlineStr">
        <is>
          <t>033</t>
        </is>
      </c>
      <c r="E702" s="5" t="inlineStr">
        <is>
          <t>ZMED</t>
        </is>
      </c>
      <c r="F702" s="5" t="inlineStr">
        <is>
          <t>1060</t>
        </is>
      </c>
      <c r="G702" s="5" t="inlineStr">
        <is>
          <t>6021</t>
        </is>
      </c>
      <c r="H702" s="5" t="inlineStr">
        <is>
          <t>C/U</t>
        </is>
      </c>
      <c r="I702" s="6" t="n">
        <v>100</v>
      </c>
      <c r="J702" s="6" t="n">
        <v>0</v>
      </c>
      <c r="K702" s="5" t="inlineStr">
        <is>
          <t>ARS</t>
        </is>
      </c>
      <c r="L702" s="48" t="n">
        <v>0</v>
      </c>
      <c r="M702" s="48" t="n">
        <v>28767.15</v>
      </c>
      <c r="O702" s="11">
        <f>M702/SUM($M$2:$M$2023)</f>
        <v/>
      </c>
      <c r="P702" s="49">
        <f>IFERROR(M702/I702,0)</f>
        <v/>
      </c>
      <c r="Q702" s="50" t="n"/>
      <c r="R702" s="8">
        <f>I702-Q702</f>
        <v/>
      </c>
      <c r="S702" s="49">
        <f>$AK702*R702</f>
        <v/>
      </c>
      <c r="U702" s="39" t="inlineStr">
        <is>
          <t>Stock SAP</t>
        </is>
      </c>
      <c r="V702" s="39" t="inlineStr">
        <is>
          <t>Medicamentos</t>
        </is>
      </c>
      <c r="W702" s="39" t="inlineStr">
        <is>
          <t>Dentro del alcance</t>
        </is>
      </c>
      <c r="X702" s="37" t="inlineStr">
        <is>
          <t>Alta</t>
        </is>
      </c>
      <c r="Y702" s="39" t="inlineStr">
        <is>
          <t>Homologado – confianza Alta</t>
        </is>
      </c>
      <c r="Z702" s="38" t="inlineStr">
        <is>
          <t>Dar de baja en SAP</t>
        </is>
      </c>
      <c r="AA702" s="39" t="inlineStr">
        <is>
          <t>244</t>
        </is>
      </c>
      <c r="AB702" s="39" t="inlineStr">
        <is>
          <t>DIFENHIDRAMINA 10 MG X 1 ML AMP</t>
        </is>
      </c>
      <c r="AC702" s="39" t="inlineStr">
        <is>
          <t>Cruce por nomenclatura SAP</t>
        </is>
      </c>
      <c r="AD702" s="39" t="inlineStr">
        <is>
          <t>No</t>
        </is>
      </c>
      <c r="AE702" s="39" t="n"/>
      <c r="AF702" s="39" t="inlineStr">
        <is>
          <t>Sí</t>
        </is>
      </c>
      <c r="AG702" s="39" t="inlineStr">
        <is>
          <t>M07-001</t>
        </is>
      </c>
      <c r="AH702" s="51" t="n"/>
      <c r="AI702" s="51" t="n"/>
      <c r="AJ702" s="51" t="n"/>
      <c r="AK702" s="52" t="n">
        <v>287.6714792452831</v>
      </c>
      <c r="AL702" s="52" t="n"/>
      <c r="AM702" s="52" t="n"/>
      <c r="AN702" s="39" t="n"/>
      <c r="AO702" s="39" t="inlineStr">
        <is>
          <t>La cantidad física del material se imputó en la fila 274 (primera fila del material). 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703">
      <c r="A703" s="5" t="inlineStr">
        <is>
          <t>1000008</t>
        </is>
      </c>
      <c r="B703" s="5" t="inlineStr">
        <is>
          <t>DIFENHIDRAMINA 10MG AMPOLLA DE 1ML</t>
        </is>
      </c>
      <c r="C703" s="5" t="inlineStr">
        <is>
          <t>40389</t>
        </is>
      </c>
      <c r="D703" s="5" t="inlineStr">
        <is>
          <t>033</t>
        </is>
      </c>
      <c r="E703" s="5" t="inlineStr">
        <is>
          <t>ZMED</t>
        </is>
      </c>
      <c r="F703" s="5" t="inlineStr">
        <is>
          <t>1060</t>
        </is>
      </c>
      <c r="G703" s="5" t="inlineStr">
        <is>
          <t>6021</t>
        </is>
      </c>
      <c r="H703" s="5" t="inlineStr">
        <is>
          <t>C/U</t>
        </is>
      </c>
      <c r="I703" s="6" t="n">
        <v>100</v>
      </c>
      <c r="J703" s="6" t="n">
        <v>0</v>
      </c>
      <c r="K703" s="5" t="inlineStr">
        <is>
          <t>ARS</t>
        </is>
      </c>
      <c r="L703" s="48" t="n">
        <v>0</v>
      </c>
      <c r="M703" s="48" t="n">
        <v>28767.15</v>
      </c>
      <c r="O703" s="11">
        <f>M703/SUM($M$2:$M$2023)</f>
        <v/>
      </c>
      <c r="P703" s="49">
        <f>IFERROR(M703/I703,0)</f>
        <v/>
      </c>
      <c r="Q703" s="50" t="n"/>
      <c r="R703" s="8">
        <f>I703-Q703</f>
        <v/>
      </c>
      <c r="S703" s="49">
        <f>$AK703*R703</f>
        <v/>
      </c>
      <c r="U703" s="39" t="inlineStr">
        <is>
          <t>Stock SAP</t>
        </is>
      </c>
      <c r="V703" s="39" t="inlineStr">
        <is>
          <t>Medicamentos</t>
        </is>
      </c>
      <c r="W703" s="39" t="inlineStr">
        <is>
          <t>Dentro del alcance</t>
        </is>
      </c>
      <c r="X703" s="37" t="inlineStr">
        <is>
          <t>Alta</t>
        </is>
      </c>
      <c r="Y703" s="39" t="inlineStr">
        <is>
          <t>Homologado – confianza Alta</t>
        </is>
      </c>
      <c r="Z703" s="38" t="inlineStr">
        <is>
          <t>Dar de baja en SAP</t>
        </is>
      </c>
      <c r="AA703" s="39" t="inlineStr">
        <is>
          <t>244</t>
        </is>
      </c>
      <c r="AB703" s="39" t="inlineStr">
        <is>
          <t>DIFENHIDRAMINA 10 MG X 1 ML AMP</t>
        </is>
      </c>
      <c r="AC703" s="39" t="inlineStr">
        <is>
          <t>Cruce por nomenclatura SAP</t>
        </is>
      </c>
      <c r="AD703" s="39" t="inlineStr">
        <is>
          <t>No</t>
        </is>
      </c>
      <c r="AE703" s="39" t="n"/>
      <c r="AF703" s="39" t="inlineStr">
        <is>
          <t>Sí</t>
        </is>
      </c>
      <c r="AG703" s="39" t="inlineStr">
        <is>
          <t>M07-001</t>
        </is>
      </c>
      <c r="AH703" s="51" t="n"/>
      <c r="AI703" s="51" t="n"/>
      <c r="AJ703" s="51" t="n"/>
      <c r="AK703" s="52" t="n">
        <v>287.6714792452831</v>
      </c>
      <c r="AL703" s="52" t="n"/>
      <c r="AM703" s="52" t="n"/>
      <c r="AN703" s="39" t="n"/>
      <c r="AO703" s="39" t="inlineStr">
        <is>
          <t>La cantidad física del material se imputó en la fila 274 (primera fila del material). 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704">
      <c r="A704" s="5" t="inlineStr">
        <is>
          <t>1000008</t>
        </is>
      </c>
      <c r="B704" s="5" t="inlineStr">
        <is>
          <t>DIFENHIDRAMINA 10MG AMPOLLA DE 1ML</t>
        </is>
      </c>
      <c r="C704" s="5" t="inlineStr">
        <is>
          <t>40501</t>
        </is>
      </c>
      <c r="D704" s="5" t="inlineStr">
        <is>
          <t>033</t>
        </is>
      </c>
      <c r="E704" s="5" t="inlineStr">
        <is>
          <t>ZMED</t>
        </is>
      </c>
      <c r="F704" s="5" t="inlineStr">
        <is>
          <t>1060</t>
        </is>
      </c>
      <c r="G704" s="5" t="inlineStr">
        <is>
          <t>6021</t>
        </is>
      </c>
      <c r="H704" s="5" t="inlineStr">
        <is>
          <t>C/U</t>
        </is>
      </c>
      <c r="I704" s="6" t="n">
        <v>100</v>
      </c>
      <c r="J704" s="6" t="n">
        <v>0</v>
      </c>
      <c r="K704" s="5" t="inlineStr">
        <is>
          <t>ARS</t>
        </is>
      </c>
      <c r="L704" s="48" t="n">
        <v>0</v>
      </c>
      <c r="M704" s="48" t="n">
        <v>28767.15</v>
      </c>
      <c r="O704" s="11">
        <f>M704/SUM($M$2:$M$2023)</f>
        <v/>
      </c>
      <c r="P704" s="49">
        <f>IFERROR(M704/I704,0)</f>
        <v/>
      </c>
      <c r="Q704" s="50" t="n"/>
      <c r="R704" s="8">
        <f>I704-Q704</f>
        <v/>
      </c>
      <c r="S704" s="49">
        <f>$AK704*R704</f>
        <v/>
      </c>
      <c r="U704" s="39" t="inlineStr">
        <is>
          <t>Stock SAP</t>
        </is>
      </c>
      <c r="V704" s="39" t="inlineStr">
        <is>
          <t>Medicamentos</t>
        </is>
      </c>
      <c r="W704" s="39" t="inlineStr">
        <is>
          <t>Dentro del alcance</t>
        </is>
      </c>
      <c r="X704" s="37" t="inlineStr">
        <is>
          <t>Alta</t>
        </is>
      </c>
      <c r="Y704" s="39" t="inlineStr">
        <is>
          <t>Homologado – confianza Alta</t>
        </is>
      </c>
      <c r="Z704" s="38" t="inlineStr">
        <is>
          <t>Dar de baja en SAP</t>
        </is>
      </c>
      <c r="AA704" s="39" t="inlineStr">
        <is>
          <t>244</t>
        </is>
      </c>
      <c r="AB704" s="39" t="inlineStr">
        <is>
          <t>DIFENHIDRAMINA 10 MG X 1 ML AMP</t>
        </is>
      </c>
      <c r="AC704" s="39" t="inlineStr">
        <is>
          <t>Cruce por nomenclatura SAP</t>
        </is>
      </c>
      <c r="AD704" s="39" t="inlineStr">
        <is>
          <t>No</t>
        </is>
      </c>
      <c r="AE704" s="39" t="n"/>
      <c r="AF704" s="39" t="inlineStr">
        <is>
          <t>Sí</t>
        </is>
      </c>
      <c r="AG704" s="39" t="inlineStr">
        <is>
          <t>M07-001</t>
        </is>
      </c>
      <c r="AH704" s="51" t="n"/>
      <c r="AI704" s="51" t="n"/>
      <c r="AJ704" s="51" t="n"/>
      <c r="AK704" s="52" t="n">
        <v>287.6714792452831</v>
      </c>
      <c r="AL704" s="52" t="n"/>
      <c r="AM704" s="52" t="n"/>
      <c r="AN704" s="39" t="n"/>
      <c r="AO704" s="39" t="inlineStr">
        <is>
          <t>La cantidad física del material se imputó en la fila 274 (primera fila del material). 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705">
      <c r="A705" s="5" t="inlineStr">
        <is>
          <t>1000010</t>
        </is>
      </c>
      <c r="B705" s="5" t="inlineStr">
        <is>
          <t>HIDROCORTISONA 500MG  AMPOLLA</t>
        </is>
      </c>
      <c r="C705" s="5" t="inlineStr">
        <is>
          <t>1005</t>
        </is>
      </c>
      <c r="D705" s="5" t="inlineStr">
        <is>
          <t>033</t>
        </is>
      </c>
      <c r="E705" s="5" t="inlineStr">
        <is>
          <t>ZMED</t>
        </is>
      </c>
      <c r="F705" s="5" t="inlineStr">
        <is>
          <t>1060</t>
        </is>
      </c>
      <c r="G705" s="5" t="inlineStr">
        <is>
          <t>6021</t>
        </is>
      </c>
      <c r="H705" s="5" t="inlineStr">
        <is>
          <t>C/U</t>
        </is>
      </c>
      <c r="I705" s="6" t="n">
        <v>100</v>
      </c>
      <c r="J705" s="6" t="n">
        <v>0</v>
      </c>
      <c r="K705" s="5" t="inlineStr">
        <is>
          <t>ARS</t>
        </is>
      </c>
      <c r="L705" s="48" t="n">
        <v>0</v>
      </c>
      <c r="M705" s="48" t="n">
        <v>217478.38</v>
      </c>
      <c r="O705" s="11">
        <f>M705/SUM($M$2:$M$2023)</f>
        <v/>
      </c>
      <c r="P705" s="49">
        <f>IFERROR(M705/I705,0)</f>
        <v/>
      </c>
      <c r="Q705" s="50" t="n"/>
      <c r="R705" s="8">
        <f>I705-Q705</f>
        <v/>
      </c>
      <c r="S705" s="49">
        <f>$AK705*R705</f>
        <v/>
      </c>
      <c r="U705" s="39" t="inlineStr">
        <is>
          <t>Stock SAP</t>
        </is>
      </c>
      <c r="V705" s="39" t="inlineStr">
        <is>
          <t>Medicamentos</t>
        </is>
      </c>
      <c r="W705" s="39" t="inlineStr">
        <is>
          <t>Dentro del alcance</t>
        </is>
      </c>
      <c r="X705" s="37" t="inlineStr">
        <is>
          <t>Alta</t>
        </is>
      </c>
      <c r="Y705" s="39" t="inlineStr">
        <is>
          <t>Homologado – confianza Alta</t>
        </is>
      </c>
      <c r="Z705" s="38" t="inlineStr">
        <is>
          <t>Dar de baja en SAP</t>
        </is>
      </c>
      <c r="AA705" s="39" t="inlineStr">
        <is>
          <t>130</t>
        </is>
      </c>
      <c r="AB705" s="39" t="inlineStr">
        <is>
          <t>HIDROCORTISONA 500 MG AMP</t>
        </is>
      </c>
      <c r="AC705" s="39" t="inlineStr">
        <is>
          <t>Homologación por código Avain (master M06-003)</t>
        </is>
      </c>
      <c r="AD705" s="39" t="inlineStr">
        <is>
          <t>No</t>
        </is>
      </c>
      <c r="AE705" s="39" t="n"/>
      <c r="AF705" s="39" t="inlineStr">
        <is>
          <t>Sí</t>
        </is>
      </c>
      <c r="AG705" s="39" t="inlineStr">
        <is>
          <t>M06-003</t>
        </is>
      </c>
      <c r="AH705" s="51" t="n"/>
      <c r="AI705" s="51" t="n"/>
      <c r="AJ705" s="51" t="n"/>
      <c r="AK705" s="52" t="n">
        <v>2174.783781094527</v>
      </c>
      <c r="AL705" s="52" t="n"/>
      <c r="AM705" s="52" t="n"/>
      <c r="AN705" s="39" t="n"/>
      <c r="AO705" s="39" t="inlineStr">
        <is>
          <t>La cantidad física del material se imputó en la fila 275 (primera fila del material). Homologación: confianza base Alta + confianza SAP Alta → Alta. El material ocupa 17 filas en la hoja 1060 NQN (lote/almacén). La cantidad SAP y la física de esta vista son el total del material.</t>
        </is>
      </c>
    </row>
    <row r="706">
      <c r="A706" s="5" t="inlineStr">
        <is>
          <t>1000010</t>
        </is>
      </c>
      <c r="B706" s="5" t="inlineStr">
        <is>
          <t>HIDROCORTISONA 500MG  AMPOLLA</t>
        </is>
      </c>
      <c r="C706" s="5" t="inlineStr">
        <is>
          <t>1020</t>
        </is>
      </c>
      <c r="D706" s="5" t="inlineStr">
        <is>
          <t>033</t>
        </is>
      </c>
      <c r="E706" s="5" t="inlineStr">
        <is>
          <t>ZMED</t>
        </is>
      </c>
      <c r="F706" s="5" t="inlineStr">
        <is>
          <t>1060</t>
        </is>
      </c>
      <c r="G706" s="5" t="inlineStr">
        <is>
          <t>6021</t>
        </is>
      </c>
      <c r="H706" s="5" t="inlineStr">
        <is>
          <t>C/U</t>
        </is>
      </c>
      <c r="I706" s="6" t="n">
        <v>100</v>
      </c>
      <c r="J706" s="6" t="n">
        <v>0</v>
      </c>
      <c r="K706" s="5" t="inlineStr">
        <is>
          <t>ARS</t>
        </is>
      </c>
      <c r="L706" s="48" t="n">
        <v>0</v>
      </c>
      <c r="M706" s="48" t="n">
        <v>217478.38</v>
      </c>
      <c r="O706" s="11">
        <f>M706/SUM($M$2:$M$2023)</f>
        <v/>
      </c>
      <c r="P706" s="49">
        <f>IFERROR(M706/I706,0)</f>
        <v/>
      </c>
      <c r="Q706" s="50" t="n"/>
      <c r="R706" s="8">
        <f>I706-Q706</f>
        <v/>
      </c>
      <c r="S706" s="49">
        <f>$AK706*R706</f>
        <v/>
      </c>
      <c r="U706" s="39" t="inlineStr">
        <is>
          <t>Stock SAP</t>
        </is>
      </c>
      <c r="V706" s="39" t="inlineStr">
        <is>
          <t>Medicamentos</t>
        </is>
      </c>
      <c r="W706" s="39" t="inlineStr">
        <is>
          <t>Dentro del alcance</t>
        </is>
      </c>
      <c r="X706" s="37" t="inlineStr">
        <is>
          <t>Alta</t>
        </is>
      </c>
      <c r="Y706" s="39" t="inlineStr">
        <is>
          <t>Homologado – confianza Alta</t>
        </is>
      </c>
      <c r="Z706" s="38" t="inlineStr">
        <is>
          <t>Dar de baja en SAP</t>
        </is>
      </c>
      <c r="AA706" s="39" t="inlineStr">
        <is>
          <t>130</t>
        </is>
      </c>
      <c r="AB706" s="39" t="inlineStr">
        <is>
          <t>HIDROCORTISONA 500 MG AMP</t>
        </is>
      </c>
      <c r="AC706" s="39" t="inlineStr">
        <is>
          <t>Homologación por código Avain (master M06-003)</t>
        </is>
      </c>
      <c r="AD706" s="39" t="inlineStr">
        <is>
          <t>No</t>
        </is>
      </c>
      <c r="AE706" s="39" t="n"/>
      <c r="AF706" s="39" t="inlineStr">
        <is>
          <t>Sí</t>
        </is>
      </c>
      <c r="AG706" s="39" t="inlineStr">
        <is>
          <t>M06-003</t>
        </is>
      </c>
      <c r="AH706" s="51" t="n"/>
      <c r="AI706" s="51" t="n"/>
      <c r="AJ706" s="51" t="n"/>
      <c r="AK706" s="52" t="n">
        <v>2174.783781094527</v>
      </c>
      <c r="AL706" s="52" t="n"/>
      <c r="AM706" s="52" t="n"/>
      <c r="AN706" s="39" t="n"/>
      <c r="AO706" s="39" t="inlineStr">
        <is>
          <t>La cantidad física del material se imputó en la fila 275 (primera fila del material). Homologación: confianza base Alta + confianza SAP Alta → Alta. El material ocupa 17 filas en la hoja 1060 NQN (lote/almacén). La cantidad SAP y la física de esta vista son el total del material.</t>
        </is>
      </c>
    </row>
    <row r="707">
      <c r="A707" s="5" t="inlineStr">
        <is>
          <t>1000010</t>
        </is>
      </c>
      <c r="B707" s="5" t="inlineStr">
        <is>
          <t>HIDROCORTISONA 500MG  AMPOLLA</t>
        </is>
      </c>
      <c r="C707" s="5" t="inlineStr">
        <is>
          <t>420014</t>
        </is>
      </c>
      <c r="D707" s="5" t="inlineStr">
        <is>
          <t>033</t>
        </is>
      </c>
      <c r="E707" s="5" t="inlineStr">
        <is>
          <t>ZMED</t>
        </is>
      </c>
      <c r="F707" s="5" t="inlineStr">
        <is>
          <t>1060</t>
        </is>
      </c>
      <c r="G707" s="5" t="inlineStr">
        <is>
          <t>6021</t>
        </is>
      </c>
      <c r="H707" s="5" t="inlineStr">
        <is>
          <t>C/U</t>
        </is>
      </c>
      <c r="I707" s="6" t="n">
        <v>100</v>
      </c>
      <c r="J707" s="6" t="n">
        <v>0</v>
      </c>
      <c r="K707" s="5" t="inlineStr">
        <is>
          <t>ARS</t>
        </is>
      </c>
      <c r="L707" s="48" t="n">
        <v>0</v>
      </c>
      <c r="M707" s="48" t="n">
        <v>217478.38</v>
      </c>
      <c r="O707" s="11">
        <f>M707/SUM($M$2:$M$2023)</f>
        <v/>
      </c>
      <c r="P707" s="49">
        <f>IFERROR(M707/I707,0)</f>
        <v/>
      </c>
      <c r="Q707" s="50" t="n"/>
      <c r="R707" s="8">
        <f>I707-Q707</f>
        <v/>
      </c>
      <c r="S707" s="49">
        <f>$AK707*R707</f>
        <v/>
      </c>
      <c r="U707" s="39" t="inlineStr">
        <is>
          <t>Stock SAP</t>
        </is>
      </c>
      <c r="V707" s="39" t="inlineStr">
        <is>
          <t>Medicamentos</t>
        </is>
      </c>
      <c r="W707" s="39" t="inlineStr">
        <is>
          <t>Dentro del alcance</t>
        </is>
      </c>
      <c r="X707" s="37" t="inlineStr">
        <is>
          <t>Alta</t>
        </is>
      </c>
      <c r="Y707" s="39" t="inlineStr">
        <is>
          <t>Homologado – confianza Alta</t>
        </is>
      </c>
      <c r="Z707" s="38" t="inlineStr">
        <is>
          <t>Dar de baja en SAP</t>
        </is>
      </c>
      <c r="AA707" s="39" t="inlineStr">
        <is>
          <t>130</t>
        </is>
      </c>
      <c r="AB707" s="39" t="inlineStr">
        <is>
          <t>HIDROCORTISONA 500 MG AMP</t>
        </is>
      </c>
      <c r="AC707" s="39" t="inlineStr">
        <is>
          <t>Homologación por código Avain (master M06-003)</t>
        </is>
      </c>
      <c r="AD707" s="39" t="inlineStr">
        <is>
          <t>No</t>
        </is>
      </c>
      <c r="AE707" s="39" t="n"/>
      <c r="AF707" s="39" t="inlineStr">
        <is>
          <t>Sí</t>
        </is>
      </c>
      <c r="AG707" s="39" t="inlineStr">
        <is>
          <t>M06-003</t>
        </is>
      </c>
      <c r="AH707" s="51" t="n"/>
      <c r="AI707" s="51" t="n"/>
      <c r="AJ707" s="51" t="n"/>
      <c r="AK707" s="52" t="n">
        <v>2174.783781094527</v>
      </c>
      <c r="AL707" s="52" t="n"/>
      <c r="AM707" s="52" t="n"/>
      <c r="AN707" s="39" t="n"/>
      <c r="AO707" s="39" t="inlineStr">
        <is>
          <t>La cantidad física del material se imputó en la fila 275 (primera fila del material). Homologación: confianza base Alta + confianza SAP Alta → Alta. El material ocupa 17 filas en la hoja 1060 NQN (lote/almacén). La cantidad SAP y la física de esta vista son el total del material.</t>
        </is>
      </c>
    </row>
    <row r="708">
      <c r="A708" s="5" t="inlineStr">
        <is>
          <t>1000010</t>
        </is>
      </c>
      <c r="B708" s="5" t="inlineStr">
        <is>
          <t>HIDROCORTISONA 500MG  AMPOLLA</t>
        </is>
      </c>
      <c r="C708" s="5" t="inlineStr">
        <is>
          <t>43367</t>
        </is>
      </c>
      <c r="D708" s="5" t="inlineStr">
        <is>
          <t>033</t>
        </is>
      </c>
      <c r="E708" s="5" t="inlineStr">
        <is>
          <t>ZMED</t>
        </is>
      </c>
      <c r="F708" s="5" t="inlineStr">
        <is>
          <t>1060</t>
        </is>
      </c>
      <c r="G708" s="5" t="inlineStr">
        <is>
          <t>6021</t>
        </is>
      </c>
      <c r="H708" s="5" t="inlineStr">
        <is>
          <t>C/U</t>
        </is>
      </c>
      <c r="I708" s="6" t="n">
        <v>100</v>
      </c>
      <c r="J708" s="6" t="n">
        <v>0</v>
      </c>
      <c r="K708" s="5" t="inlineStr">
        <is>
          <t>ARS</t>
        </is>
      </c>
      <c r="L708" s="48" t="n">
        <v>0</v>
      </c>
      <c r="M708" s="48" t="n">
        <v>217478.38</v>
      </c>
      <c r="O708" s="11">
        <f>M708/SUM($M$2:$M$2023)</f>
        <v/>
      </c>
      <c r="P708" s="49">
        <f>IFERROR(M708/I708,0)</f>
        <v/>
      </c>
      <c r="Q708" s="50" t="n"/>
      <c r="R708" s="8">
        <f>I708-Q708</f>
        <v/>
      </c>
      <c r="S708" s="49">
        <f>$AK708*R708</f>
        <v/>
      </c>
      <c r="U708" s="39" t="inlineStr">
        <is>
          <t>Stock SAP</t>
        </is>
      </c>
      <c r="V708" s="39" t="inlineStr">
        <is>
          <t>Medicamentos</t>
        </is>
      </c>
      <c r="W708" s="39" t="inlineStr">
        <is>
          <t>Dentro del alcance</t>
        </is>
      </c>
      <c r="X708" s="37" t="inlineStr">
        <is>
          <t>Alta</t>
        </is>
      </c>
      <c r="Y708" s="39" t="inlineStr">
        <is>
          <t>Homologado – confianza Alta</t>
        </is>
      </c>
      <c r="Z708" s="38" t="inlineStr">
        <is>
          <t>Dar de baja en SAP</t>
        </is>
      </c>
      <c r="AA708" s="39" t="inlineStr">
        <is>
          <t>130</t>
        </is>
      </c>
      <c r="AB708" s="39" t="inlineStr">
        <is>
          <t>HIDROCORTISONA 500 MG AMP</t>
        </is>
      </c>
      <c r="AC708" s="39" t="inlineStr">
        <is>
          <t>Homologación por código Avain (master M06-003)</t>
        </is>
      </c>
      <c r="AD708" s="39" t="inlineStr">
        <is>
          <t>No</t>
        </is>
      </c>
      <c r="AE708" s="39" t="n"/>
      <c r="AF708" s="39" t="inlineStr">
        <is>
          <t>Sí</t>
        </is>
      </c>
      <c r="AG708" s="39" t="inlineStr">
        <is>
          <t>M06-003</t>
        </is>
      </c>
      <c r="AH708" s="51" t="n"/>
      <c r="AI708" s="51" t="n"/>
      <c r="AJ708" s="51" t="n"/>
      <c r="AK708" s="52" t="n">
        <v>2174.783781094527</v>
      </c>
      <c r="AL708" s="52" t="n"/>
      <c r="AM708" s="52" t="n"/>
      <c r="AN708" s="39" t="n"/>
      <c r="AO708" s="39" t="inlineStr">
        <is>
          <t>La cantidad física del material se imputó en la fila 275 (primera fila del material). Homologación: confianza base Alta + confianza SAP Alta → Alta. El material ocupa 17 filas en la hoja 1060 NQN (lote/almacén). La cantidad SAP y la física de esta vista son el total del material.</t>
        </is>
      </c>
    </row>
    <row r="709">
      <c r="A709" s="5" t="inlineStr">
        <is>
          <t>1000010</t>
        </is>
      </c>
      <c r="B709" s="5" t="inlineStr">
        <is>
          <t>HIDROCORTISONA 500MG  AMPOLLA</t>
        </is>
      </c>
      <c r="C709" s="5" t="inlineStr">
        <is>
          <t>ERW</t>
        </is>
      </c>
      <c r="D709" s="5" t="inlineStr">
        <is>
          <t>033</t>
        </is>
      </c>
      <c r="E709" s="5" t="inlineStr">
        <is>
          <t>ZMED</t>
        </is>
      </c>
      <c r="F709" s="5" t="inlineStr">
        <is>
          <t>1060</t>
        </is>
      </c>
      <c r="G709" s="5" t="inlineStr">
        <is>
          <t>6021</t>
        </is>
      </c>
      <c r="H709" s="5" t="inlineStr">
        <is>
          <t>C/U</t>
        </is>
      </c>
      <c r="I709" s="6" t="n">
        <v>100</v>
      </c>
      <c r="J709" s="6" t="n">
        <v>0</v>
      </c>
      <c r="K709" s="5" t="inlineStr">
        <is>
          <t>ARS</t>
        </is>
      </c>
      <c r="L709" s="48" t="n">
        <v>0</v>
      </c>
      <c r="M709" s="48" t="n">
        <v>217478.38</v>
      </c>
      <c r="O709" s="11">
        <f>M709/SUM($M$2:$M$2023)</f>
        <v/>
      </c>
      <c r="P709" s="49">
        <f>IFERROR(M709/I709,0)</f>
        <v/>
      </c>
      <c r="Q709" s="50" t="n"/>
      <c r="R709" s="8">
        <f>I709-Q709</f>
        <v/>
      </c>
      <c r="S709" s="49">
        <f>$AK709*R709</f>
        <v/>
      </c>
      <c r="U709" s="39" t="inlineStr">
        <is>
          <t>Stock SAP</t>
        </is>
      </c>
      <c r="V709" s="39" t="inlineStr">
        <is>
          <t>Medicamentos</t>
        </is>
      </c>
      <c r="W709" s="39" t="inlineStr">
        <is>
          <t>Dentro del alcance</t>
        </is>
      </c>
      <c r="X709" s="37" t="inlineStr">
        <is>
          <t>Alta</t>
        </is>
      </c>
      <c r="Y709" s="39" t="inlineStr">
        <is>
          <t>Homologado – confianza Alta</t>
        </is>
      </c>
      <c r="Z709" s="38" t="inlineStr">
        <is>
          <t>Dar de baja en SAP</t>
        </is>
      </c>
      <c r="AA709" s="39" t="inlineStr">
        <is>
          <t>130</t>
        </is>
      </c>
      <c r="AB709" s="39" t="inlineStr">
        <is>
          <t>HIDROCORTISONA 500 MG AMP</t>
        </is>
      </c>
      <c r="AC709" s="39" t="inlineStr">
        <is>
          <t>Homologación por código Avain (master M06-003)</t>
        </is>
      </c>
      <c r="AD709" s="39" t="inlineStr">
        <is>
          <t>No</t>
        </is>
      </c>
      <c r="AE709" s="39" t="n"/>
      <c r="AF709" s="39" t="inlineStr">
        <is>
          <t>Sí</t>
        </is>
      </c>
      <c r="AG709" s="39" t="inlineStr">
        <is>
          <t>M06-003</t>
        </is>
      </c>
      <c r="AH709" s="51" t="n"/>
      <c r="AI709" s="51" t="n"/>
      <c r="AJ709" s="51" t="n"/>
      <c r="AK709" s="52" t="n">
        <v>2174.783781094527</v>
      </c>
      <c r="AL709" s="52" t="n"/>
      <c r="AM709" s="52" t="n"/>
      <c r="AN709" s="39" t="n"/>
      <c r="AO709" s="39" t="inlineStr">
        <is>
          <t>La cantidad física del material se imputó en la fila 275 (primera fila del material). Homologación: confianza base Alta + confianza SAP Alta → Alta. El material ocupa 17 filas en la hoja 1060 NQN (lote/almacén). La cantidad SAP y la física de esta vista son el total del material.</t>
        </is>
      </c>
    </row>
    <row r="710">
      <c r="A710" s="5" t="inlineStr">
        <is>
          <t>1000010</t>
        </is>
      </c>
      <c r="B710" s="5" t="inlineStr">
        <is>
          <t>HIDROCORTISONA 500MG  AMPOLLA</t>
        </is>
      </c>
      <c r="C710" s="5" t="inlineStr">
        <is>
          <t>QTQ</t>
        </is>
      </c>
      <c r="D710" s="5" t="inlineStr">
        <is>
          <t>033</t>
        </is>
      </c>
      <c r="E710" s="5" t="inlineStr">
        <is>
          <t>ZMED</t>
        </is>
      </c>
      <c r="F710" s="5" t="inlineStr">
        <is>
          <t>1060</t>
        </is>
      </c>
      <c r="G710" s="5" t="inlineStr">
        <is>
          <t>6021</t>
        </is>
      </c>
      <c r="H710" s="5" t="inlineStr">
        <is>
          <t>C/U</t>
        </is>
      </c>
      <c r="I710" s="6" t="n">
        <v>100</v>
      </c>
      <c r="J710" s="6" t="n">
        <v>0</v>
      </c>
      <c r="K710" s="5" t="inlineStr">
        <is>
          <t>ARS</t>
        </is>
      </c>
      <c r="L710" s="48" t="n">
        <v>0</v>
      </c>
      <c r="M710" s="48" t="n">
        <v>217478.38</v>
      </c>
      <c r="O710" s="11">
        <f>M710/SUM($M$2:$M$2023)</f>
        <v/>
      </c>
      <c r="P710" s="49">
        <f>IFERROR(M710/I710,0)</f>
        <v/>
      </c>
      <c r="Q710" s="50" t="n"/>
      <c r="R710" s="8">
        <f>I710-Q710</f>
        <v/>
      </c>
      <c r="S710" s="49">
        <f>$AK710*R710</f>
        <v/>
      </c>
      <c r="U710" s="39" t="inlineStr">
        <is>
          <t>Stock SAP</t>
        </is>
      </c>
      <c r="V710" s="39" t="inlineStr">
        <is>
          <t>Medicamentos</t>
        </is>
      </c>
      <c r="W710" s="39" t="inlineStr">
        <is>
          <t>Dentro del alcance</t>
        </is>
      </c>
      <c r="X710" s="37" t="inlineStr">
        <is>
          <t>Alta</t>
        </is>
      </c>
      <c r="Y710" s="39" t="inlineStr">
        <is>
          <t>Homologado – confianza Alta</t>
        </is>
      </c>
      <c r="Z710" s="38" t="inlineStr">
        <is>
          <t>Dar de baja en SAP</t>
        </is>
      </c>
      <c r="AA710" s="39" t="inlineStr">
        <is>
          <t>130</t>
        </is>
      </c>
      <c r="AB710" s="39" t="inlineStr">
        <is>
          <t>HIDROCORTISONA 500 MG AMP</t>
        </is>
      </c>
      <c r="AC710" s="39" t="inlineStr">
        <is>
          <t>Homologación por código Avain (master M06-003)</t>
        </is>
      </c>
      <c r="AD710" s="39" t="inlineStr">
        <is>
          <t>No</t>
        </is>
      </c>
      <c r="AE710" s="39" t="n"/>
      <c r="AF710" s="39" t="inlineStr">
        <is>
          <t>Sí</t>
        </is>
      </c>
      <c r="AG710" s="39" t="inlineStr">
        <is>
          <t>M06-003</t>
        </is>
      </c>
      <c r="AH710" s="51" t="n"/>
      <c r="AI710" s="51" t="n"/>
      <c r="AJ710" s="51" t="n"/>
      <c r="AK710" s="52" t="n">
        <v>2174.783781094527</v>
      </c>
      <c r="AL710" s="52" t="n"/>
      <c r="AM710" s="52" t="n"/>
      <c r="AN710" s="39" t="n"/>
      <c r="AO710" s="39" t="inlineStr">
        <is>
          <t>La cantidad física del material se imputó en la fila 275 (primera fila del material). Homologación: confianza base Alta + confianza SAP Alta → Alta. El material ocupa 17 filas en la hoja 1060 NQN (lote/almacén). La cantidad SAP y la física de esta vista son el total del material.</t>
        </is>
      </c>
    </row>
    <row r="711">
      <c r="A711" s="5" t="inlineStr">
        <is>
          <t>1000010</t>
        </is>
      </c>
      <c r="B711" s="5" t="inlineStr">
        <is>
          <t>HIDROCORTISONA 500MG  AMPOLLA</t>
        </is>
      </c>
      <c r="C711" s="5" t="inlineStr">
        <is>
          <t>RT4E35Y</t>
        </is>
      </c>
      <c r="D711" s="5" t="inlineStr">
        <is>
          <t>033</t>
        </is>
      </c>
      <c r="E711" s="5" t="inlineStr">
        <is>
          <t>ZMED</t>
        </is>
      </c>
      <c r="F711" s="5" t="inlineStr">
        <is>
          <t>1060</t>
        </is>
      </c>
      <c r="G711" s="5" t="inlineStr">
        <is>
          <t>6021</t>
        </is>
      </c>
      <c r="H711" s="5" t="inlineStr">
        <is>
          <t>C/U</t>
        </is>
      </c>
      <c r="I711" s="6" t="n">
        <v>100</v>
      </c>
      <c r="J711" s="6" t="n">
        <v>0</v>
      </c>
      <c r="K711" s="5" t="inlineStr">
        <is>
          <t>ARS</t>
        </is>
      </c>
      <c r="L711" s="48" t="n">
        <v>0</v>
      </c>
      <c r="M711" s="48" t="n">
        <v>217478.38</v>
      </c>
      <c r="O711" s="11">
        <f>M711/SUM($M$2:$M$2023)</f>
        <v/>
      </c>
      <c r="P711" s="49">
        <f>IFERROR(M711/I711,0)</f>
        <v/>
      </c>
      <c r="Q711" s="50" t="n"/>
      <c r="R711" s="8">
        <f>I711-Q711</f>
        <v/>
      </c>
      <c r="S711" s="49">
        <f>$AK711*R711</f>
        <v/>
      </c>
      <c r="U711" s="39" t="inlineStr">
        <is>
          <t>Stock SAP</t>
        </is>
      </c>
      <c r="V711" s="39" t="inlineStr">
        <is>
          <t>Medicamentos</t>
        </is>
      </c>
      <c r="W711" s="39" t="inlineStr">
        <is>
          <t>Dentro del alcance</t>
        </is>
      </c>
      <c r="X711" s="37" t="inlineStr">
        <is>
          <t>Alta</t>
        </is>
      </c>
      <c r="Y711" s="39" t="inlineStr">
        <is>
          <t>Homologado – confianza Alta</t>
        </is>
      </c>
      <c r="Z711" s="38" t="inlineStr">
        <is>
          <t>Dar de baja en SAP</t>
        </is>
      </c>
      <c r="AA711" s="39" t="inlineStr">
        <is>
          <t>130</t>
        </is>
      </c>
      <c r="AB711" s="39" t="inlineStr">
        <is>
          <t>HIDROCORTISONA 500 MG AMP</t>
        </is>
      </c>
      <c r="AC711" s="39" t="inlineStr">
        <is>
          <t>Homologación por código Avain (master M06-003)</t>
        </is>
      </c>
      <c r="AD711" s="39" t="inlineStr">
        <is>
          <t>No</t>
        </is>
      </c>
      <c r="AE711" s="39" t="n"/>
      <c r="AF711" s="39" t="inlineStr">
        <is>
          <t>Sí</t>
        </is>
      </c>
      <c r="AG711" s="39" t="inlineStr">
        <is>
          <t>M06-003</t>
        </is>
      </c>
      <c r="AH711" s="51" t="n"/>
      <c r="AI711" s="51" t="n"/>
      <c r="AJ711" s="51" t="n"/>
      <c r="AK711" s="52" t="n">
        <v>2174.783781094527</v>
      </c>
      <c r="AL711" s="52" t="n"/>
      <c r="AM711" s="52" t="n"/>
      <c r="AN711" s="39" t="n"/>
      <c r="AO711" s="39" t="inlineStr">
        <is>
          <t>La cantidad física del material se imputó en la fila 275 (primera fila del material). Homologación: confianza base Alta + confianza SAP Alta → Alta. El material ocupa 17 filas en la hoja 1060 NQN (lote/almacén). La cantidad SAP y la física de esta vista son el total del material.</t>
        </is>
      </c>
    </row>
    <row r="712">
      <c r="A712" s="5" t="inlineStr">
        <is>
          <t>1000010</t>
        </is>
      </c>
      <c r="B712" s="5" t="inlineStr">
        <is>
          <t>HIDROCORTISONA 500MG  AMPOLLA</t>
        </is>
      </c>
      <c r="C712" s="5" t="inlineStr">
        <is>
          <t>WRFWED</t>
        </is>
      </c>
      <c r="D712" s="5" t="inlineStr">
        <is>
          <t>033</t>
        </is>
      </c>
      <c r="E712" s="5" t="inlineStr">
        <is>
          <t>ZMED</t>
        </is>
      </c>
      <c r="F712" s="5" t="inlineStr">
        <is>
          <t>1060</t>
        </is>
      </c>
      <c r="G712" s="5" t="inlineStr">
        <is>
          <t>6021</t>
        </is>
      </c>
      <c r="H712" s="5" t="inlineStr">
        <is>
          <t>C/U</t>
        </is>
      </c>
      <c r="I712" s="6" t="n">
        <v>100</v>
      </c>
      <c r="J712" s="6" t="n">
        <v>0</v>
      </c>
      <c r="K712" s="5" t="inlineStr">
        <is>
          <t>ARS</t>
        </is>
      </c>
      <c r="L712" s="48" t="n">
        <v>0</v>
      </c>
      <c r="M712" s="48" t="n">
        <v>217478.38</v>
      </c>
      <c r="O712" s="11">
        <f>M712/SUM($M$2:$M$2023)</f>
        <v/>
      </c>
      <c r="P712" s="49">
        <f>IFERROR(M712/I712,0)</f>
        <v/>
      </c>
      <c r="Q712" s="50" t="n"/>
      <c r="R712" s="8">
        <f>I712-Q712</f>
        <v/>
      </c>
      <c r="S712" s="49">
        <f>$AK712*R712</f>
        <v/>
      </c>
      <c r="U712" s="39" t="inlineStr">
        <is>
          <t>Stock SAP</t>
        </is>
      </c>
      <c r="V712" s="39" t="inlineStr">
        <is>
          <t>Medicamentos</t>
        </is>
      </c>
      <c r="W712" s="39" t="inlineStr">
        <is>
          <t>Dentro del alcance</t>
        </is>
      </c>
      <c r="X712" s="37" t="inlineStr">
        <is>
          <t>Alta</t>
        </is>
      </c>
      <c r="Y712" s="39" t="inlineStr">
        <is>
          <t>Homologado – confianza Alta</t>
        </is>
      </c>
      <c r="Z712" s="38" t="inlineStr">
        <is>
          <t>Dar de baja en SAP</t>
        </is>
      </c>
      <c r="AA712" s="39" t="inlineStr">
        <is>
          <t>130</t>
        </is>
      </c>
      <c r="AB712" s="39" t="inlineStr">
        <is>
          <t>HIDROCORTISONA 500 MG AMP</t>
        </is>
      </c>
      <c r="AC712" s="39" t="inlineStr">
        <is>
          <t>Homologación por código Avain (master M06-003)</t>
        </is>
      </c>
      <c r="AD712" s="39" t="inlineStr">
        <is>
          <t>No</t>
        </is>
      </c>
      <c r="AE712" s="39" t="n"/>
      <c r="AF712" s="39" t="inlineStr">
        <is>
          <t>Sí</t>
        </is>
      </c>
      <c r="AG712" s="39" t="inlineStr">
        <is>
          <t>M06-003</t>
        </is>
      </c>
      <c r="AH712" s="51" t="n"/>
      <c r="AI712" s="51" t="n"/>
      <c r="AJ712" s="51" t="n"/>
      <c r="AK712" s="52" t="n">
        <v>2174.783781094527</v>
      </c>
      <c r="AL712" s="52" t="n"/>
      <c r="AM712" s="52" t="n"/>
      <c r="AN712" s="39" t="n"/>
      <c r="AO712" s="39" t="inlineStr">
        <is>
          <t>La cantidad física del material se imputó en la fila 275 (primera fila del material). Homologación: confianza base Alta + confianza SAP Alta → Alta. El material ocupa 17 filas en la hoja 1060 NQN (lote/almacén). La cantidad SAP y la física de esta vista son el total del material.</t>
        </is>
      </c>
    </row>
    <row r="713">
      <c r="A713" s="5" t="inlineStr">
        <is>
          <t>1000011</t>
        </is>
      </c>
      <c r="B713" s="5" t="inlineStr">
        <is>
          <t>DINITRATO DE ISOSORBIDE 5 MG COMP SL</t>
        </is>
      </c>
      <c r="C713" s="5" t="inlineStr">
        <is>
          <t>00010</t>
        </is>
      </c>
      <c r="D713" s="5" t="inlineStr">
        <is>
          <t>033</t>
        </is>
      </c>
      <c r="E713" s="5" t="inlineStr">
        <is>
          <t>ZMED</t>
        </is>
      </c>
      <c r="F713" s="5" t="inlineStr">
        <is>
          <t>1060</t>
        </is>
      </c>
      <c r="G713" s="5" t="inlineStr">
        <is>
          <t>6021</t>
        </is>
      </c>
      <c r="H713" s="5" t="inlineStr">
        <is>
          <t>C/U</t>
        </is>
      </c>
      <c r="I713" s="6" t="n">
        <v>100</v>
      </c>
      <c r="J713" s="6" t="n">
        <v>0</v>
      </c>
      <c r="K713" s="5" t="inlineStr">
        <is>
          <t>ARS</t>
        </is>
      </c>
      <c r="L713" s="48" t="n">
        <v>0</v>
      </c>
      <c r="M713" s="48" t="n">
        <v>16525.27</v>
      </c>
      <c r="O713" s="11">
        <f>M713/SUM($M$2:$M$2023)</f>
        <v/>
      </c>
      <c r="P713" s="49">
        <f>IFERROR(M713/I713,0)</f>
        <v/>
      </c>
      <c r="Q713" s="50" t="n"/>
      <c r="R713" s="8">
        <f>I713-Q713</f>
        <v/>
      </c>
      <c r="S713" s="49">
        <f>$AK713*R713</f>
        <v/>
      </c>
      <c r="U713" s="39" t="inlineStr">
        <is>
          <t>Stock SAP</t>
        </is>
      </c>
      <c r="V713" s="39" t="inlineStr">
        <is>
          <t>Medicamentos</t>
        </is>
      </c>
      <c r="W713" s="39" t="inlineStr">
        <is>
          <t>Dentro del alcance</t>
        </is>
      </c>
      <c r="X713" s="39" t="n"/>
      <c r="Y713" s="39" t="inlineStr">
        <is>
          <t>Sin recuento físico en el inventario de Avain</t>
        </is>
      </c>
      <c r="Z713" s="40" t="inlineStr">
        <is>
          <t>Sin recuento físico</t>
        </is>
      </c>
      <c r="AA713" s="39" t="n"/>
      <c r="AB713" s="39" t="n"/>
      <c r="AC713" s="39" t="n"/>
      <c r="AD713" s="39" t="n"/>
      <c r="AE713" s="39" t="n"/>
      <c r="AF713" s="39" t="n"/>
      <c r="AG713" s="39" t="n"/>
      <c r="AH713" s="51" t="n"/>
      <c r="AI713" s="51" t="n"/>
      <c r="AJ713" s="51" t="n"/>
      <c r="AK713" s="52" t="n">
        <v>165.252680890538</v>
      </c>
      <c r="AL713" s="52" t="n"/>
      <c r="AM713" s="52" t="n"/>
      <c r="AN713" s="39" t="n"/>
      <c r="AO713" s="39" t="inlineStr">
        <is>
          <t>El material ocupa 14 filas en la hoja 1060 NQN (lote/almacén). La cantidad SAP y la física de esta vista son el total del material.</t>
        </is>
      </c>
    </row>
    <row r="714">
      <c r="A714" s="5" t="inlineStr">
        <is>
          <t>1000016</t>
        </is>
      </c>
      <c r="B714" s="5" t="inlineStr">
        <is>
          <t>AGUA BIDESTILADA AMPOLLA POR 5ML</t>
        </is>
      </c>
      <c r="C714" s="5" t="inlineStr">
        <is>
          <t>7C401</t>
        </is>
      </c>
      <c r="D714" s="5" t="inlineStr">
        <is>
          <t>033</t>
        </is>
      </c>
      <c r="E714" s="5" t="inlineStr">
        <is>
          <t>ZMED</t>
        </is>
      </c>
      <c r="F714" s="5" t="inlineStr">
        <is>
          <t>1060</t>
        </is>
      </c>
      <c r="G714" s="5" t="inlineStr">
        <is>
          <t>6021</t>
        </is>
      </c>
      <c r="H714" s="5" t="inlineStr">
        <is>
          <t>C/U</t>
        </is>
      </c>
      <c r="I714" s="6" t="n">
        <v>100</v>
      </c>
      <c r="J714" s="6" t="n">
        <v>0</v>
      </c>
      <c r="K714" s="5" t="inlineStr">
        <is>
          <t>ARS</t>
        </is>
      </c>
      <c r="L714" s="48" t="n">
        <v>0</v>
      </c>
      <c r="M714" s="48" t="n">
        <v>6629.56</v>
      </c>
      <c r="O714" s="11">
        <f>M714/SUM($M$2:$M$2023)</f>
        <v/>
      </c>
      <c r="P714" s="49">
        <f>IFERROR(M714/I714,0)</f>
        <v/>
      </c>
      <c r="Q714" s="50" t="n"/>
      <c r="R714" s="8">
        <f>I714-Q714</f>
        <v/>
      </c>
      <c r="S714" s="49">
        <f>$AK714*R714</f>
        <v/>
      </c>
      <c r="U714" s="39" t="inlineStr">
        <is>
          <t>Stock SAP</t>
        </is>
      </c>
      <c r="V714" s="39" t="inlineStr">
        <is>
          <t>Medicamentos</t>
        </is>
      </c>
      <c r="W714" s="39" t="inlineStr">
        <is>
          <t>Dentro del alcance</t>
        </is>
      </c>
      <c r="X714" s="42" t="inlineStr">
        <is>
          <t>Media</t>
        </is>
      </c>
      <c r="Y714" s="39" t="inlineStr">
        <is>
          <t>Homologado – confianza Media – pendiente de validación</t>
        </is>
      </c>
      <c r="Z714" s="38" t="inlineStr">
        <is>
          <t>Dar de baja en SAP</t>
        </is>
      </c>
      <c r="AA714" s="39" t="inlineStr">
        <is>
          <t>5</t>
        </is>
      </c>
      <c r="AB714" s="39" t="inlineStr">
        <is>
          <t>AGUA DESTILADA AMP</t>
        </is>
      </c>
      <c r="AC714" s="39" t="inlineStr">
        <is>
          <t>Homologación por código Avain (master M13-006)</t>
        </is>
      </c>
      <c r="AD714" s="39" t="inlineStr">
        <is>
          <t>No</t>
        </is>
      </c>
      <c r="AE714" s="39" t="n"/>
      <c r="AF714" s="39" t="inlineStr">
        <is>
          <t>Sí</t>
        </is>
      </c>
      <c r="AG714" s="39" t="inlineStr">
        <is>
          <t>M13-006</t>
        </is>
      </c>
      <c r="AH714" s="51" t="n"/>
      <c r="AI714" s="51" t="n"/>
      <c r="AJ714" s="51" t="n"/>
      <c r="AK714" s="52" t="n">
        <v>66.29564156206415</v>
      </c>
      <c r="AL714" s="52" t="n"/>
      <c r="AM714" s="52" t="n"/>
      <c r="AN714" s="39" t="n"/>
      <c r="AO714" s="39" t="inlineStr">
        <is>
          <t>La cantidad física del material se imputó en la fila 279 (primera fila del material). Homologación: confianza base Media + confianza SAP Media → Media. El material ocupa 9 filas en la hoja 1060 NQN (lote/almacén). La cantidad SAP y la física de esta vista son el total del material.</t>
        </is>
      </c>
    </row>
    <row r="715">
      <c r="A715" s="5" t="inlineStr">
        <is>
          <t>1000021</t>
        </is>
      </c>
      <c r="B715" s="5" t="inlineStr">
        <is>
          <t>DIAZEPAM 10MG AMPOLLA DE 2ML INYECTABLE</t>
        </is>
      </c>
      <c r="C715" s="5" t="inlineStr">
        <is>
          <t>050-653</t>
        </is>
      </c>
      <c r="D715" s="5" t="inlineStr">
        <is>
          <t>033</t>
        </is>
      </c>
      <c r="E715" s="5" t="inlineStr">
        <is>
          <t>ZMED</t>
        </is>
      </c>
      <c r="F715" s="5" t="inlineStr">
        <is>
          <t>1060</t>
        </is>
      </c>
      <c r="G715" s="5" t="inlineStr">
        <is>
          <t>6021</t>
        </is>
      </c>
      <c r="H715" s="5" t="inlineStr">
        <is>
          <t>C/U</t>
        </is>
      </c>
      <c r="I715" s="6" t="n">
        <v>100</v>
      </c>
      <c r="J715" s="6" t="n">
        <v>0</v>
      </c>
      <c r="K715" s="5" t="inlineStr">
        <is>
          <t>ARS</t>
        </is>
      </c>
      <c r="L715" s="48" t="n">
        <v>0</v>
      </c>
      <c r="M715" s="48" t="n">
        <v>22121.31</v>
      </c>
      <c r="O715" s="11">
        <f>M715/SUM($M$2:$M$2023)</f>
        <v/>
      </c>
      <c r="P715" s="49">
        <f>IFERROR(M715/I715,0)</f>
        <v/>
      </c>
      <c r="Q715" s="50" t="n"/>
      <c r="R715" s="8">
        <f>I715-Q715</f>
        <v/>
      </c>
      <c r="S715" s="49">
        <f>$AK715*R715</f>
        <v/>
      </c>
      <c r="U715" s="39" t="inlineStr">
        <is>
          <t>Stock SAP</t>
        </is>
      </c>
      <c r="V715" s="39" t="inlineStr">
        <is>
          <t>Medicamentos</t>
        </is>
      </c>
      <c r="W715" s="39" t="inlineStr">
        <is>
          <t>Dentro del alcance</t>
        </is>
      </c>
      <c r="X715" s="42" t="inlineStr">
        <is>
          <t>Media</t>
        </is>
      </c>
      <c r="Y715" s="39" t="inlineStr">
        <is>
          <t>Homologado – confianza Media – pendiente de validación</t>
        </is>
      </c>
      <c r="Z715" s="38" t="inlineStr">
        <is>
          <t>Dar de baja en SAP</t>
        </is>
      </c>
      <c r="AA715" s="39" t="inlineStr">
        <is>
          <t>77</t>
        </is>
      </c>
      <c r="AB715" s="39" t="inlineStr">
        <is>
          <t>DIAZEPAM AMP</t>
        </is>
      </c>
      <c r="AC715" s="39" t="inlineStr">
        <is>
          <t>Cruce por nomenclatura SAP</t>
        </is>
      </c>
      <c r="AD715" s="39" t="inlineStr">
        <is>
          <t>No</t>
        </is>
      </c>
      <c r="AE715" s="39" t="n"/>
      <c r="AF715" s="39" t="inlineStr">
        <is>
          <t>Sí</t>
        </is>
      </c>
      <c r="AG715" s="39" t="n"/>
      <c r="AH715" s="51" t="n"/>
      <c r="AI715" s="51" t="n"/>
      <c r="AJ715" s="51" t="n"/>
      <c r="AK715" s="52" t="n">
        <v>221.2131011450382</v>
      </c>
      <c r="AL715" s="52" t="n"/>
      <c r="AM715" s="52" t="n"/>
      <c r="AN715" s="39" t="n"/>
      <c r="AO715" s="39" t="inlineStr">
        <is>
          <t>La cantidad física del material se imputó en la fila 280 (primera fila del material). Cruce por nomenclatura: una nomenclatura no informa dosis; similitud 0.72. El material ocupa 16 filas en la hoja 1060 NQN (lote/almacén). La cantidad SAP y la física de esta vista son el total del material.</t>
        </is>
      </c>
    </row>
    <row r="716">
      <c r="A716" s="5" t="inlineStr">
        <is>
          <t>1000021</t>
        </is>
      </c>
      <c r="B716" s="5" t="inlineStr">
        <is>
          <t>DIAZEPAM 10MG AMPOLLA DE 2ML INYECTABLE</t>
        </is>
      </c>
      <c r="C716" s="5" t="inlineStr">
        <is>
          <t>051-748</t>
        </is>
      </c>
      <c r="D716" s="5" t="inlineStr">
        <is>
          <t>033</t>
        </is>
      </c>
      <c r="E716" s="5" t="inlineStr">
        <is>
          <t>ZMED</t>
        </is>
      </c>
      <c r="F716" s="5" t="inlineStr">
        <is>
          <t>1060</t>
        </is>
      </c>
      <c r="G716" s="5" t="inlineStr">
        <is>
          <t>6021</t>
        </is>
      </c>
      <c r="H716" s="5" t="inlineStr">
        <is>
          <t>C/U</t>
        </is>
      </c>
      <c r="I716" s="6" t="n">
        <v>100</v>
      </c>
      <c r="J716" s="6" t="n">
        <v>0</v>
      </c>
      <c r="K716" s="5" t="inlineStr">
        <is>
          <t>ARS</t>
        </is>
      </c>
      <c r="L716" s="48" t="n">
        <v>0</v>
      </c>
      <c r="M716" s="48" t="n">
        <v>22121.31</v>
      </c>
      <c r="O716" s="11">
        <f>M716/SUM($M$2:$M$2023)</f>
        <v/>
      </c>
      <c r="P716" s="49">
        <f>IFERROR(M716/I716,0)</f>
        <v/>
      </c>
      <c r="Q716" s="50" t="n"/>
      <c r="R716" s="8">
        <f>I716-Q716</f>
        <v/>
      </c>
      <c r="S716" s="49">
        <f>$AK716*R716</f>
        <v/>
      </c>
      <c r="U716" s="39" t="inlineStr">
        <is>
          <t>Stock SAP</t>
        </is>
      </c>
      <c r="V716" s="39" t="inlineStr">
        <is>
          <t>Medicamentos</t>
        </is>
      </c>
      <c r="W716" s="39" t="inlineStr">
        <is>
          <t>Dentro del alcance</t>
        </is>
      </c>
      <c r="X716" s="42" t="inlineStr">
        <is>
          <t>Media</t>
        </is>
      </c>
      <c r="Y716" s="39" t="inlineStr">
        <is>
          <t>Homologado – confianza Media – pendiente de validación</t>
        </is>
      </c>
      <c r="Z716" s="38" t="inlineStr">
        <is>
          <t>Dar de baja en SAP</t>
        </is>
      </c>
      <c r="AA716" s="39" t="inlineStr">
        <is>
          <t>77</t>
        </is>
      </c>
      <c r="AB716" s="39" t="inlineStr">
        <is>
          <t>DIAZEPAM AMP</t>
        </is>
      </c>
      <c r="AC716" s="39" t="inlineStr">
        <is>
          <t>Cruce por nomenclatura SAP</t>
        </is>
      </c>
      <c r="AD716" s="39" t="inlineStr">
        <is>
          <t>No</t>
        </is>
      </c>
      <c r="AE716" s="39" t="n"/>
      <c r="AF716" s="39" t="inlineStr">
        <is>
          <t>Sí</t>
        </is>
      </c>
      <c r="AG716" s="39" t="n"/>
      <c r="AH716" s="51" t="n"/>
      <c r="AI716" s="51" t="n"/>
      <c r="AJ716" s="51" t="n"/>
      <c r="AK716" s="52" t="n">
        <v>221.2131011450382</v>
      </c>
      <c r="AL716" s="52" t="n"/>
      <c r="AM716" s="52" t="n"/>
      <c r="AN716" s="39" t="n"/>
      <c r="AO716" s="39" t="inlineStr">
        <is>
          <t>La cantidad física del material se imputó en la fila 280 (primera fila del material). Cruce por nomenclatura: una nomenclatura no informa dosis; similitud 0.72. El material ocupa 16 filas en la hoja 1060 NQN (lote/almacén). La cantidad SAP y la física de esta vista son el total del material.</t>
        </is>
      </c>
    </row>
    <row r="717">
      <c r="A717" s="5" t="inlineStr">
        <is>
          <t>1000021</t>
        </is>
      </c>
      <c r="B717" s="5" t="inlineStr">
        <is>
          <t>DIAZEPAM 10MG AMPOLLA DE 2ML INYECTABLE</t>
        </is>
      </c>
      <c r="C717" s="5" t="inlineStr">
        <is>
          <t>11215</t>
        </is>
      </c>
      <c r="D717" s="5" t="inlineStr">
        <is>
          <t>033</t>
        </is>
      </c>
      <c r="E717" s="5" t="inlineStr">
        <is>
          <t>ZMED</t>
        </is>
      </c>
      <c r="F717" s="5" t="inlineStr">
        <is>
          <t>1060</t>
        </is>
      </c>
      <c r="G717" s="5" t="inlineStr">
        <is>
          <t>6021</t>
        </is>
      </c>
      <c r="H717" s="5" t="inlineStr">
        <is>
          <t>C/U</t>
        </is>
      </c>
      <c r="I717" s="6" t="n">
        <v>100</v>
      </c>
      <c r="J717" s="6" t="n">
        <v>0</v>
      </c>
      <c r="K717" s="5" t="inlineStr">
        <is>
          <t>ARS</t>
        </is>
      </c>
      <c r="L717" s="48" t="n">
        <v>0</v>
      </c>
      <c r="M717" s="48" t="n">
        <v>22121.31</v>
      </c>
      <c r="O717" s="11">
        <f>M717/SUM($M$2:$M$2023)</f>
        <v/>
      </c>
      <c r="P717" s="49">
        <f>IFERROR(M717/I717,0)</f>
        <v/>
      </c>
      <c r="Q717" s="50" t="n"/>
      <c r="R717" s="8">
        <f>I717-Q717</f>
        <v/>
      </c>
      <c r="S717" s="49">
        <f>$AK717*R717</f>
        <v/>
      </c>
      <c r="U717" s="39" t="inlineStr">
        <is>
          <t>Stock SAP</t>
        </is>
      </c>
      <c r="V717" s="39" t="inlineStr">
        <is>
          <t>Medicamentos</t>
        </is>
      </c>
      <c r="W717" s="39" t="inlineStr">
        <is>
          <t>Dentro del alcance</t>
        </is>
      </c>
      <c r="X717" s="42" t="inlineStr">
        <is>
          <t>Media</t>
        </is>
      </c>
      <c r="Y717" s="39" t="inlineStr">
        <is>
          <t>Homologado – confianza Media – pendiente de validación</t>
        </is>
      </c>
      <c r="Z717" s="38" t="inlineStr">
        <is>
          <t>Dar de baja en SAP</t>
        </is>
      </c>
      <c r="AA717" s="39" t="inlineStr">
        <is>
          <t>77</t>
        </is>
      </c>
      <c r="AB717" s="39" t="inlineStr">
        <is>
          <t>DIAZEPAM AMP</t>
        </is>
      </c>
      <c r="AC717" s="39" t="inlineStr">
        <is>
          <t>Cruce por nomenclatura SAP</t>
        </is>
      </c>
      <c r="AD717" s="39" t="inlineStr">
        <is>
          <t>No</t>
        </is>
      </c>
      <c r="AE717" s="39" t="n"/>
      <c r="AF717" s="39" t="inlineStr">
        <is>
          <t>Sí</t>
        </is>
      </c>
      <c r="AG717" s="39" t="n"/>
      <c r="AH717" s="51" t="n"/>
      <c r="AI717" s="51" t="n"/>
      <c r="AJ717" s="51" t="n"/>
      <c r="AK717" s="52" t="n">
        <v>221.2131011450382</v>
      </c>
      <c r="AL717" s="52" t="n"/>
      <c r="AM717" s="52" t="n"/>
      <c r="AN717" s="39" t="n"/>
      <c r="AO717" s="39" t="inlineStr">
        <is>
          <t>La cantidad física del material se imputó en la fila 280 (primera fila del material). Cruce por nomenclatura: una nomenclatura no informa dosis; similitud 0.72. El material ocupa 16 filas en la hoja 1060 NQN (lote/almacén). La cantidad SAP y la física de esta vista son el total del material.</t>
        </is>
      </c>
    </row>
    <row r="718">
      <c r="A718" s="5" t="inlineStr">
        <is>
          <t>1000021</t>
        </is>
      </c>
      <c r="B718" s="5" t="inlineStr">
        <is>
          <t>DIAZEPAM 10MG AMPOLLA DE 2ML INYECTABLE</t>
        </is>
      </c>
      <c r="C718" s="5" t="inlineStr">
        <is>
          <t>122215</t>
        </is>
      </c>
      <c r="D718" s="5" t="inlineStr">
        <is>
          <t>033</t>
        </is>
      </c>
      <c r="E718" s="5" t="inlineStr">
        <is>
          <t>ZMED</t>
        </is>
      </c>
      <c r="F718" s="5" t="inlineStr">
        <is>
          <t>1060</t>
        </is>
      </c>
      <c r="G718" s="5" t="inlineStr">
        <is>
          <t>6021</t>
        </is>
      </c>
      <c r="H718" s="5" t="inlineStr">
        <is>
          <t>C/U</t>
        </is>
      </c>
      <c r="I718" s="6" t="n">
        <v>100</v>
      </c>
      <c r="J718" s="6" t="n">
        <v>0</v>
      </c>
      <c r="K718" s="5" t="inlineStr">
        <is>
          <t>ARS</t>
        </is>
      </c>
      <c r="L718" s="48" t="n">
        <v>0</v>
      </c>
      <c r="M718" s="48" t="n">
        <v>22121.31</v>
      </c>
      <c r="O718" s="11">
        <f>M718/SUM($M$2:$M$2023)</f>
        <v/>
      </c>
      <c r="P718" s="49">
        <f>IFERROR(M718/I718,0)</f>
        <v/>
      </c>
      <c r="Q718" s="50" t="n"/>
      <c r="R718" s="8">
        <f>I718-Q718</f>
        <v/>
      </c>
      <c r="S718" s="49">
        <f>$AK718*R718</f>
        <v/>
      </c>
      <c r="U718" s="39" t="inlineStr">
        <is>
          <t>Stock SAP</t>
        </is>
      </c>
      <c r="V718" s="39" t="inlineStr">
        <is>
          <t>Medicamentos</t>
        </is>
      </c>
      <c r="W718" s="39" t="inlineStr">
        <is>
          <t>Dentro del alcance</t>
        </is>
      </c>
      <c r="X718" s="42" t="inlineStr">
        <is>
          <t>Media</t>
        </is>
      </c>
      <c r="Y718" s="39" t="inlineStr">
        <is>
          <t>Homologado – confianza Media – pendiente de validación</t>
        </is>
      </c>
      <c r="Z718" s="38" t="inlineStr">
        <is>
          <t>Dar de baja en SAP</t>
        </is>
      </c>
      <c r="AA718" s="39" t="inlineStr">
        <is>
          <t>77</t>
        </is>
      </c>
      <c r="AB718" s="39" t="inlineStr">
        <is>
          <t>DIAZEPAM AMP</t>
        </is>
      </c>
      <c r="AC718" s="39" t="inlineStr">
        <is>
          <t>Cruce por nomenclatura SAP</t>
        </is>
      </c>
      <c r="AD718" s="39" t="inlineStr">
        <is>
          <t>No</t>
        </is>
      </c>
      <c r="AE718" s="39" t="n"/>
      <c r="AF718" s="39" t="inlineStr">
        <is>
          <t>Sí</t>
        </is>
      </c>
      <c r="AG718" s="39" t="n"/>
      <c r="AH718" s="51" t="n"/>
      <c r="AI718" s="51" t="n"/>
      <c r="AJ718" s="51" t="n"/>
      <c r="AK718" s="52" t="n">
        <v>221.2131011450382</v>
      </c>
      <c r="AL718" s="52" t="n"/>
      <c r="AM718" s="52" t="n"/>
      <c r="AN718" s="39" t="n"/>
      <c r="AO718" s="39" t="inlineStr">
        <is>
          <t>La cantidad física del material se imputó en la fila 280 (primera fila del material). Cruce por nomenclatura: una nomenclatura no informa dosis; similitud 0.72. El material ocupa 16 filas en la hoja 1060 NQN (lote/almacén). La cantidad SAP y la física de esta vista son el total del material.</t>
        </is>
      </c>
    </row>
    <row r="719">
      <c r="A719" s="5" t="inlineStr">
        <is>
          <t>1000021</t>
        </is>
      </c>
      <c r="B719" s="5" t="inlineStr">
        <is>
          <t>DIAZEPAM 10MG AMPOLLA DE 2ML INYECTABLE</t>
        </is>
      </c>
      <c r="C719" s="5" t="inlineStr">
        <is>
          <t>15622</t>
        </is>
      </c>
      <c r="D719" s="5" t="inlineStr">
        <is>
          <t>033</t>
        </is>
      </c>
      <c r="E719" s="5" t="inlineStr">
        <is>
          <t>ZMED</t>
        </is>
      </c>
      <c r="F719" s="5" t="inlineStr">
        <is>
          <t>1060</t>
        </is>
      </c>
      <c r="G719" s="5" t="inlineStr">
        <is>
          <t>6021</t>
        </is>
      </c>
      <c r="H719" s="5" t="inlineStr">
        <is>
          <t>C/U</t>
        </is>
      </c>
      <c r="I719" s="6" t="n">
        <v>100</v>
      </c>
      <c r="J719" s="6" t="n">
        <v>0</v>
      </c>
      <c r="K719" s="5" t="inlineStr">
        <is>
          <t>ARS</t>
        </is>
      </c>
      <c r="L719" s="48" t="n">
        <v>0</v>
      </c>
      <c r="M719" s="48" t="n">
        <v>22121.31</v>
      </c>
      <c r="O719" s="11">
        <f>M719/SUM($M$2:$M$2023)</f>
        <v/>
      </c>
      <c r="P719" s="49">
        <f>IFERROR(M719/I719,0)</f>
        <v/>
      </c>
      <c r="Q719" s="50" t="n"/>
      <c r="R719" s="8">
        <f>I719-Q719</f>
        <v/>
      </c>
      <c r="S719" s="49">
        <f>$AK719*R719</f>
        <v/>
      </c>
      <c r="U719" s="39" t="inlineStr">
        <is>
          <t>Stock SAP</t>
        </is>
      </c>
      <c r="V719" s="39" t="inlineStr">
        <is>
          <t>Medicamentos</t>
        </is>
      </c>
      <c r="W719" s="39" t="inlineStr">
        <is>
          <t>Dentro del alcance</t>
        </is>
      </c>
      <c r="X719" s="42" t="inlineStr">
        <is>
          <t>Media</t>
        </is>
      </c>
      <c r="Y719" s="39" t="inlineStr">
        <is>
          <t>Homologado – confianza Media – pendiente de validación</t>
        </is>
      </c>
      <c r="Z719" s="38" t="inlineStr">
        <is>
          <t>Dar de baja en SAP</t>
        </is>
      </c>
      <c r="AA719" s="39" t="inlineStr">
        <is>
          <t>77</t>
        </is>
      </c>
      <c r="AB719" s="39" t="inlineStr">
        <is>
          <t>DIAZEPAM AMP</t>
        </is>
      </c>
      <c r="AC719" s="39" t="inlineStr">
        <is>
          <t>Cruce por nomenclatura SAP</t>
        </is>
      </c>
      <c r="AD719" s="39" t="inlineStr">
        <is>
          <t>No</t>
        </is>
      </c>
      <c r="AE719" s="39" t="n"/>
      <c r="AF719" s="39" t="inlineStr">
        <is>
          <t>Sí</t>
        </is>
      </c>
      <c r="AG719" s="39" t="n"/>
      <c r="AH719" s="51" t="n"/>
      <c r="AI719" s="51" t="n"/>
      <c r="AJ719" s="51" t="n"/>
      <c r="AK719" s="52" t="n">
        <v>221.2131011450382</v>
      </c>
      <c r="AL719" s="52" t="n"/>
      <c r="AM719" s="52" t="n"/>
      <c r="AN719" s="39" t="n"/>
      <c r="AO719" s="39" t="inlineStr">
        <is>
          <t>La cantidad física del material se imputó en la fila 280 (primera fila del material). Cruce por nomenclatura: una nomenclatura no informa dosis; similitud 0.72. El material ocupa 16 filas en la hoja 1060 NQN (lote/almacén). La cantidad SAP y la física de esta vista son el total del material.</t>
        </is>
      </c>
    </row>
    <row r="720">
      <c r="A720" s="5" t="inlineStr">
        <is>
          <t>1000021</t>
        </is>
      </c>
      <c r="B720" s="5" t="inlineStr">
        <is>
          <t>DIAZEPAM 10MG AMPOLLA DE 2ML INYECTABLE</t>
        </is>
      </c>
      <c r="C720" s="5" t="inlineStr">
        <is>
          <t>25220</t>
        </is>
      </c>
      <c r="D720" s="5" t="inlineStr">
        <is>
          <t>033</t>
        </is>
      </c>
      <c r="E720" s="5" t="inlineStr">
        <is>
          <t>ZMED</t>
        </is>
      </c>
      <c r="F720" s="5" t="inlineStr">
        <is>
          <t>1060</t>
        </is>
      </c>
      <c r="G720" s="5" t="inlineStr">
        <is>
          <t>6021</t>
        </is>
      </c>
      <c r="H720" s="5" t="inlineStr">
        <is>
          <t>C/U</t>
        </is>
      </c>
      <c r="I720" s="6" t="n">
        <v>100</v>
      </c>
      <c r="J720" s="6" t="n">
        <v>0</v>
      </c>
      <c r="K720" s="5" t="inlineStr">
        <is>
          <t>ARS</t>
        </is>
      </c>
      <c r="L720" s="48" t="n">
        <v>0</v>
      </c>
      <c r="M720" s="48" t="n">
        <v>22121.31</v>
      </c>
      <c r="O720" s="11">
        <f>M720/SUM($M$2:$M$2023)</f>
        <v/>
      </c>
      <c r="P720" s="49">
        <f>IFERROR(M720/I720,0)</f>
        <v/>
      </c>
      <c r="Q720" s="50" t="n"/>
      <c r="R720" s="8">
        <f>I720-Q720</f>
        <v/>
      </c>
      <c r="S720" s="49">
        <f>$AK720*R720</f>
        <v/>
      </c>
      <c r="U720" s="39" t="inlineStr">
        <is>
          <t>Stock SAP</t>
        </is>
      </c>
      <c r="V720" s="39" t="inlineStr">
        <is>
          <t>Medicamentos</t>
        </is>
      </c>
      <c r="W720" s="39" t="inlineStr">
        <is>
          <t>Dentro del alcance</t>
        </is>
      </c>
      <c r="X720" s="42" t="inlineStr">
        <is>
          <t>Media</t>
        </is>
      </c>
      <c r="Y720" s="39" t="inlineStr">
        <is>
          <t>Homologado – confianza Media – pendiente de validación</t>
        </is>
      </c>
      <c r="Z720" s="38" t="inlineStr">
        <is>
          <t>Dar de baja en SAP</t>
        </is>
      </c>
      <c r="AA720" s="39" t="inlineStr">
        <is>
          <t>77</t>
        </is>
      </c>
      <c r="AB720" s="39" t="inlineStr">
        <is>
          <t>DIAZEPAM AMP</t>
        </is>
      </c>
      <c r="AC720" s="39" t="inlineStr">
        <is>
          <t>Cruce por nomenclatura SAP</t>
        </is>
      </c>
      <c r="AD720" s="39" t="inlineStr">
        <is>
          <t>No</t>
        </is>
      </c>
      <c r="AE720" s="39" t="n"/>
      <c r="AF720" s="39" t="inlineStr">
        <is>
          <t>Sí</t>
        </is>
      </c>
      <c r="AG720" s="39" t="n"/>
      <c r="AH720" s="51" t="n"/>
      <c r="AI720" s="51" t="n"/>
      <c r="AJ720" s="51" t="n"/>
      <c r="AK720" s="52" t="n">
        <v>221.2131011450382</v>
      </c>
      <c r="AL720" s="52" t="n"/>
      <c r="AM720" s="52" t="n"/>
      <c r="AN720" s="39" t="n"/>
      <c r="AO720" s="39" t="inlineStr">
        <is>
          <t>La cantidad física del material se imputó en la fila 280 (primera fila del material). Cruce por nomenclatura: una nomenclatura no informa dosis; similitud 0.72. El material ocupa 16 filas en la hoja 1060 NQN (lote/almacén). La cantidad SAP y la física de esta vista son el total del material.</t>
        </is>
      </c>
    </row>
    <row r="721">
      <c r="A721" s="5" t="inlineStr">
        <is>
          <t>1000021</t>
        </is>
      </c>
      <c r="B721" s="5" t="inlineStr">
        <is>
          <t>DIAZEPAM 10MG AMPOLLA DE 2ML INYECTABLE</t>
        </is>
      </c>
      <c r="C721" s="5" t="inlineStr">
        <is>
          <t>40833</t>
        </is>
      </c>
      <c r="D721" s="5" t="inlineStr">
        <is>
          <t>033</t>
        </is>
      </c>
      <c r="E721" s="5" t="inlineStr">
        <is>
          <t>ZMED</t>
        </is>
      </c>
      <c r="F721" s="5" t="inlineStr">
        <is>
          <t>1060</t>
        </is>
      </c>
      <c r="G721" s="5" t="inlineStr">
        <is>
          <t>6021</t>
        </is>
      </c>
      <c r="H721" s="5" t="inlineStr">
        <is>
          <t>C/U</t>
        </is>
      </c>
      <c r="I721" s="6" t="n">
        <v>100</v>
      </c>
      <c r="J721" s="6" t="n">
        <v>0</v>
      </c>
      <c r="K721" s="5" t="inlineStr">
        <is>
          <t>ARS</t>
        </is>
      </c>
      <c r="L721" s="48" t="n">
        <v>0</v>
      </c>
      <c r="M721" s="48" t="n">
        <v>22121.31</v>
      </c>
      <c r="O721" s="11">
        <f>M721/SUM($M$2:$M$2023)</f>
        <v/>
      </c>
      <c r="P721" s="49">
        <f>IFERROR(M721/I721,0)</f>
        <v/>
      </c>
      <c r="Q721" s="50" t="n"/>
      <c r="R721" s="8">
        <f>I721-Q721</f>
        <v/>
      </c>
      <c r="S721" s="49">
        <f>$AK721*R721</f>
        <v/>
      </c>
      <c r="U721" s="39" t="inlineStr">
        <is>
          <t>Stock SAP</t>
        </is>
      </c>
      <c r="V721" s="39" t="inlineStr">
        <is>
          <t>Medicamentos</t>
        </is>
      </c>
      <c r="W721" s="39" t="inlineStr">
        <is>
          <t>Dentro del alcance</t>
        </is>
      </c>
      <c r="X721" s="42" t="inlineStr">
        <is>
          <t>Media</t>
        </is>
      </c>
      <c r="Y721" s="39" t="inlineStr">
        <is>
          <t>Homologado – confianza Media – pendiente de validación</t>
        </is>
      </c>
      <c r="Z721" s="38" t="inlineStr">
        <is>
          <t>Dar de baja en SAP</t>
        </is>
      </c>
      <c r="AA721" s="39" t="inlineStr">
        <is>
          <t>77</t>
        </is>
      </c>
      <c r="AB721" s="39" t="inlineStr">
        <is>
          <t>DIAZEPAM AMP</t>
        </is>
      </c>
      <c r="AC721" s="39" t="inlineStr">
        <is>
          <t>Cruce por nomenclatura SAP</t>
        </is>
      </c>
      <c r="AD721" s="39" t="inlineStr">
        <is>
          <t>No</t>
        </is>
      </c>
      <c r="AE721" s="39" t="n"/>
      <c r="AF721" s="39" t="inlineStr">
        <is>
          <t>Sí</t>
        </is>
      </c>
      <c r="AG721" s="39" t="n"/>
      <c r="AH721" s="51" t="n"/>
      <c r="AI721" s="51" t="n"/>
      <c r="AJ721" s="51" t="n"/>
      <c r="AK721" s="52" t="n">
        <v>221.2131011450382</v>
      </c>
      <c r="AL721" s="52" t="n"/>
      <c r="AM721" s="52" t="n"/>
      <c r="AN721" s="39" t="n"/>
      <c r="AO721" s="39" t="inlineStr">
        <is>
          <t>La cantidad física del material se imputó en la fila 280 (primera fila del material). Cruce por nomenclatura: una nomenclatura no informa dosis; similitud 0.72. El material ocupa 16 filas en la hoja 1060 NQN (lote/almacén). La cantidad SAP y la física de esta vista son el total del material.</t>
        </is>
      </c>
    </row>
    <row r="722">
      <c r="A722" s="5" t="inlineStr">
        <is>
          <t>1000021</t>
        </is>
      </c>
      <c r="B722" s="5" t="inlineStr">
        <is>
          <t>DIAZEPAM 10MG AMPOLLA DE 2ML INYECTABLE</t>
        </is>
      </c>
      <c r="C722" s="5" t="inlineStr">
        <is>
          <t>DAFGD</t>
        </is>
      </c>
      <c r="D722" s="5" t="inlineStr">
        <is>
          <t>033</t>
        </is>
      </c>
      <c r="E722" s="5" t="inlineStr">
        <is>
          <t>ZMED</t>
        </is>
      </c>
      <c r="F722" s="5" t="inlineStr">
        <is>
          <t>1060</t>
        </is>
      </c>
      <c r="G722" s="5" t="inlineStr">
        <is>
          <t>6021</t>
        </is>
      </c>
      <c r="H722" s="5" t="inlineStr">
        <is>
          <t>C/U</t>
        </is>
      </c>
      <c r="I722" s="6" t="n">
        <v>100</v>
      </c>
      <c r="J722" s="6" t="n">
        <v>0</v>
      </c>
      <c r="K722" s="5" t="inlineStr">
        <is>
          <t>ARS</t>
        </is>
      </c>
      <c r="L722" s="48" t="n">
        <v>0</v>
      </c>
      <c r="M722" s="48" t="n">
        <v>22121.31</v>
      </c>
      <c r="O722" s="11">
        <f>M722/SUM($M$2:$M$2023)</f>
        <v/>
      </c>
      <c r="P722" s="49">
        <f>IFERROR(M722/I722,0)</f>
        <v/>
      </c>
      <c r="Q722" s="50" t="n"/>
      <c r="R722" s="8">
        <f>I722-Q722</f>
        <v/>
      </c>
      <c r="S722" s="49">
        <f>$AK722*R722</f>
        <v/>
      </c>
      <c r="U722" s="39" t="inlineStr">
        <is>
          <t>Stock SAP</t>
        </is>
      </c>
      <c r="V722" s="39" t="inlineStr">
        <is>
          <t>Medicamentos</t>
        </is>
      </c>
      <c r="W722" s="39" t="inlineStr">
        <is>
          <t>Dentro del alcance</t>
        </is>
      </c>
      <c r="X722" s="42" t="inlineStr">
        <is>
          <t>Media</t>
        </is>
      </c>
      <c r="Y722" s="39" t="inlineStr">
        <is>
          <t>Homologado – confianza Media – pendiente de validación</t>
        </is>
      </c>
      <c r="Z722" s="38" t="inlineStr">
        <is>
          <t>Dar de baja en SAP</t>
        </is>
      </c>
      <c r="AA722" s="39" t="inlineStr">
        <is>
          <t>77</t>
        </is>
      </c>
      <c r="AB722" s="39" t="inlineStr">
        <is>
          <t>DIAZEPAM AMP</t>
        </is>
      </c>
      <c r="AC722" s="39" t="inlineStr">
        <is>
          <t>Cruce por nomenclatura SAP</t>
        </is>
      </c>
      <c r="AD722" s="39" t="inlineStr">
        <is>
          <t>No</t>
        </is>
      </c>
      <c r="AE722" s="39" t="n"/>
      <c r="AF722" s="39" t="inlineStr">
        <is>
          <t>Sí</t>
        </is>
      </c>
      <c r="AG722" s="39" t="n"/>
      <c r="AH722" s="51" t="n"/>
      <c r="AI722" s="51" t="n"/>
      <c r="AJ722" s="51" t="n"/>
      <c r="AK722" s="52" t="n">
        <v>221.2131011450382</v>
      </c>
      <c r="AL722" s="52" t="n"/>
      <c r="AM722" s="52" t="n"/>
      <c r="AN722" s="39" t="n"/>
      <c r="AO722" s="39" t="inlineStr">
        <is>
          <t>La cantidad física del material se imputó en la fila 280 (primera fila del material). Cruce por nomenclatura: una nomenclatura no informa dosis; similitud 0.72. El material ocupa 16 filas en la hoja 1060 NQN (lote/almacén). La cantidad SAP y la física de esta vista son el total del material.</t>
        </is>
      </c>
    </row>
    <row r="723">
      <c r="A723" s="5" t="inlineStr">
        <is>
          <t>1000022</t>
        </is>
      </c>
      <c r="B723" s="5" t="inlineStr">
        <is>
          <t>DIPIRONA 1G AMPOLLA DE 2ML INYECTABLE</t>
        </is>
      </c>
      <c r="C723" s="5" t="inlineStr">
        <is>
          <t>15093</t>
        </is>
      </c>
      <c r="D723" s="5" t="inlineStr">
        <is>
          <t>033</t>
        </is>
      </c>
      <c r="E723" s="5" t="inlineStr">
        <is>
          <t>ZMED</t>
        </is>
      </c>
      <c r="F723" s="5" t="inlineStr">
        <is>
          <t>1060</t>
        </is>
      </c>
      <c r="G723" s="5" t="inlineStr">
        <is>
          <t>6021</t>
        </is>
      </c>
      <c r="H723" s="5" t="inlineStr">
        <is>
          <t>C/U</t>
        </is>
      </c>
      <c r="I723" s="6" t="n">
        <v>100</v>
      </c>
      <c r="J723" s="6" t="n">
        <v>0</v>
      </c>
      <c r="K723" s="5" t="inlineStr">
        <is>
          <t>ARS</t>
        </is>
      </c>
      <c r="L723" s="48" t="n">
        <v>0</v>
      </c>
      <c r="M723" s="48" t="n">
        <v>29972.65</v>
      </c>
      <c r="O723" s="11">
        <f>M723/SUM($M$2:$M$2023)</f>
        <v/>
      </c>
      <c r="P723" s="49">
        <f>IFERROR(M723/I723,0)</f>
        <v/>
      </c>
      <c r="Q723" s="50" t="n"/>
      <c r="R723" s="8">
        <f>I723-Q723</f>
        <v/>
      </c>
      <c r="S723" s="49">
        <f>$AK723*R723</f>
        <v/>
      </c>
      <c r="U723" s="39" t="inlineStr">
        <is>
          <t>Stock SAP</t>
        </is>
      </c>
      <c r="V723" s="39" t="inlineStr">
        <is>
          <t>Medicamentos</t>
        </is>
      </c>
      <c r="W723" s="39" t="inlineStr">
        <is>
          <t>Dentro del alcance</t>
        </is>
      </c>
      <c r="X723" s="42" t="inlineStr">
        <is>
          <t>Media</t>
        </is>
      </c>
      <c r="Y723" s="39" t="inlineStr">
        <is>
          <t>Homologado – confianza Media – pendiente de validación</t>
        </is>
      </c>
      <c r="Z723" s="38" t="inlineStr">
        <is>
          <t>Dar de baja en SAP</t>
        </is>
      </c>
      <c r="AA723" s="39" t="inlineStr">
        <is>
          <t>93</t>
        </is>
      </c>
      <c r="AB723" s="39" t="inlineStr">
        <is>
          <t>DIPIRONA AMP</t>
        </is>
      </c>
      <c r="AC723" s="39" t="inlineStr">
        <is>
          <t>Homologación por código Avain (master M01-010)</t>
        </is>
      </c>
      <c r="AD723" s="39" t="inlineStr">
        <is>
          <t>No</t>
        </is>
      </c>
      <c r="AE723" s="39" t="n"/>
      <c r="AF723" s="39" t="inlineStr">
        <is>
          <t>Sí</t>
        </is>
      </c>
      <c r="AG723" s="39" t="inlineStr">
        <is>
          <t>M01-010</t>
        </is>
      </c>
      <c r="AH723" s="51" t="n"/>
      <c r="AI723" s="51" t="n"/>
      <c r="AJ723" s="51" t="n"/>
      <c r="AK723" s="52" t="n">
        <v>299.7265277777778</v>
      </c>
      <c r="AL723" s="52" t="n"/>
      <c r="AM723" s="52" t="n"/>
      <c r="AN723" s="39" t="n"/>
      <c r="AO723" s="39" t="inlineStr">
        <is>
          <t>La cantidad física del material se imputó en la fila 170 (primera fila del material). Homologación: confianza base Media + confianza SAP Alta → Media. El material ocupa 18 filas en la hoja 1060 NQN (lote/almacén). La cantidad SAP y la física de esta vista son el total del material.</t>
        </is>
      </c>
    </row>
    <row r="724">
      <c r="A724" s="5" t="inlineStr">
        <is>
          <t>1000022</t>
        </is>
      </c>
      <c r="B724" s="5" t="inlineStr">
        <is>
          <t>DIPIRONA 1G AMPOLLA DE 2ML INYECTABLE</t>
        </is>
      </c>
      <c r="C724" s="5" t="inlineStr">
        <is>
          <t>30509</t>
        </is>
      </c>
      <c r="D724" s="5" t="inlineStr">
        <is>
          <t>033</t>
        </is>
      </c>
      <c r="E724" s="5" t="inlineStr">
        <is>
          <t>ZMED</t>
        </is>
      </c>
      <c r="F724" s="5" t="inlineStr">
        <is>
          <t>1060</t>
        </is>
      </c>
      <c r="G724" s="5" t="inlineStr">
        <is>
          <t>6021</t>
        </is>
      </c>
      <c r="H724" s="5" t="inlineStr">
        <is>
          <t>C/U</t>
        </is>
      </c>
      <c r="I724" s="6" t="n">
        <v>100</v>
      </c>
      <c r="J724" s="6" t="n">
        <v>0</v>
      </c>
      <c r="K724" s="5" t="inlineStr">
        <is>
          <t>ARS</t>
        </is>
      </c>
      <c r="L724" s="48" t="n">
        <v>0</v>
      </c>
      <c r="M724" s="48" t="n">
        <v>29972.65</v>
      </c>
      <c r="O724" s="11">
        <f>M724/SUM($M$2:$M$2023)</f>
        <v/>
      </c>
      <c r="P724" s="49">
        <f>IFERROR(M724/I724,0)</f>
        <v/>
      </c>
      <c r="Q724" s="50" t="n"/>
      <c r="R724" s="8">
        <f>I724-Q724</f>
        <v/>
      </c>
      <c r="S724" s="49">
        <f>$AK724*R724</f>
        <v/>
      </c>
      <c r="U724" s="39" t="inlineStr">
        <is>
          <t>Stock SAP</t>
        </is>
      </c>
      <c r="V724" s="39" t="inlineStr">
        <is>
          <t>Medicamentos</t>
        </is>
      </c>
      <c r="W724" s="39" t="inlineStr">
        <is>
          <t>Dentro del alcance</t>
        </is>
      </c>
      <c r="X724" s="42" t="inlineStr">
        <is>
          <t>Media</t>
        </is>
      </c>
      <c r="Y724" s="39" t="inlineStr">
        <is>
          <t>Homologado – confianza Media – pendiente de validación</t>
        </is>
      </c>
      <c r="Z724" s="38" t="inlineStr">
        <is>
          <t>Dar de baja en SAP</t>
        </is>
      </c>
      <c r="AA724" s="39" t="inlineStr">
        <is>
          <t>93</t>
        </is>
      </c>
      <c r="AB724" s="39" t="inlineStr">
        <is>
          <t>DIPIRONA AMP</t>
        </is>
      </c>
      <c r="AC724" s="39" t="inlineStr">
        <is>
          <t>Homologación por código Avain (master M01-010)</t>
        </is>
      </c>
      <c r="AD724" s="39" t="inlineStr">
        <is>
          <t>No</t>
        </is>
      </c>
      <c r="AE724" s="39" t="n"/>
      <c r="AF724" s="39" t="inlineStr">
        <is>
          <t>Sí</t>
        </is>
      </c>
      <c r="AG724" s="39" t="inlineStr">
        <is>
          <t>M01-010</t>
        </is>
      </c>
      <c r="AH724" s="51" t="n"/>
      <c r="AI724" s="51" t="n"/>
      <c r="AJ724" s="51" t="n"/>
      <c r="AK724" s="52" t="n">
        <v>299.7265277777778</v>
      </c>
      <c r="AL724" s="52" t="n"/>
      <c r="AM724" s="52" t="n"/>
      <c r="AN724" s="39" t="n"/>
      <c r="AO724" s="39" t="inlineStr">
        <is>
          <t>La cantidad física del material se imputó en la fila 170 (primera fila del material). Homologación: confianza base Media + confianza SAP Alta → Media. El material ocupa 18 filas en la hoja 1060 NQN (lote/almacén). La cantidad SAP y la física de esta vista son el total del material.</t>
        </is>
      </c>
    </row>
    <row r="725">
      <c r="A725" s="5" t="inlineStr">
        <is>
          <t>1000022</t>
        </is>
      </c>
      <c r="B725" s="5" t="inlineStr">
        <is>
          <t>DIPIRONA 1G AMPOLLA DE 2ML INYECTABLE</t>
        </is>
      </c>
      <c r="C725" s="5" t="inlineStr">
        <is>
          <t>30627</t>
        </is>
      </c>
      <c r="D725" s="5" t="inlineStr">
        <is>
          <t>033</t>
        </is>
      </c>
      <c r="E725" s="5" t="inlineStr">
        <is>
          <t>ZMED</t>
        </is>
      </c>
      <c r="F725" s="5" t="inlineStr">
        <is>
          <t>1060</t>
        </is>
      </c>
      <c r="G725" s="5" t="inlineStr">
        <is>
          <t>6021</t>
        </is>
      </c>
      <c r="H725" s="5" t="inlineStr">
        <is>
          <t>C/U</t>
        </is>
      </c>
      <c r="I725" s="6" t="n">
        <v>100</v>
      </c>
      <c r="J725" s="6" t="n">
        <v>0</v>
      </c>
      <c r="K725" s="5" t="inlineStr">
        <is>
          <t>ARS</t>
        </is>
      </c>
      <c r="L725" s="48" t="n">
        <v>0</v>
      </c>
      <c r="M725" s="48" t="n">
        <v>29972.65</v>
      </c>
      <c r="O725" s="11">
        <f>M725/SUM($M$2:$M$2023)</f>
        <v/>
      </c>
      <c r="P725" s="49">
        <f>IFERROR(M725/I725,0)</f>
        <v/>
      </c>
      <c r="Q725" s="50" t="n"/>
      <c r="R725" s="8">
        <f>I725-Q725</f>
        <v/>
      </c>
      <c r="S725" s="49">
        <f>$AK725*R725</f>
        <v/>
      </c>
      <c r="U725" s="39" t="inlineStr">
        <is>
          <t>Stock SAP</t>
        </is>
      </c>
      <c r="V725" s="39" t="inlineStr">
        <is>
          <t>Medicamentos</t>
        </is>
      </c>
      <c r="W725" s="39" t="inlineStr">
        <is>
          <t>Dentro del alcance</t>
        </is>
      </c>
      <c r="X725" s="42" t="inlineStr">
        <is>
          <t>Media</t>
        </is>
      </c>
      <c r="Y725" s="39" t="inlineStr">
        <is>
          <t>Homologado – confianza Media – pendiente de validación</t>
        </is>
      </c>
      <c r="Z725" s="38" t="inlineStr">
        <is>
          <t>Dar de baja en SAP</t>
        </is>
      </c>
      <c r="AA725" s="39" t="inlineStr">
        <is>
          <t>93</t>
        </is>
      </c>
      <c r="AB725" s="39" t="inlineStr">
        <is>
          <t>DIPIRONA AMP</t>
        </is>
      </c>
      <c r="AC725" s="39" t="inlineStr">
        <is>
          <t>Homologación por código Avain (master M01-010)</t>
        </is>
      </c>
      <c r="AD725" s="39" t="inlineStr">
        <is>
          <t>No</t>
        </is>
      </c>
      <c r="AE725" s="39" t="n"/>
      <c r="AF725" s="39" t="inlineStr">
        <is>
          <t>Sí</t>
        </is>
      </c>
      <c r="AG725" s="39" t="inlineStr">
        <is>
          <t>M01-010</t>
        </is>
      </c>
      <c r="AH725" s="51" t="n"/>
      <c r="AI725" s="51" t="n"/>
      <c r="AJ725" s="51" t="n"/>
      <c r="AK725" s="52" t="n">
        <v>299.7265277777778</v>
      </c>
      <c r="AL725" s="52" t="n"/>
      <c r="AM725" s="52" t="n"/>
      <c r="AN725" s="39" t="n"/>
      <c r="AO725" s="39" t="inlineStr">
        <is>
          <t>La cantidad física del material se imputó en la fila 170 (primera fila del material). Homologación: confianza base Media + confianza SAP Alta → Media. El material ocupa 18 filas en la hoja 1060 NQN (lote/almacén). La cantidad SAP y la física de esta vista son el total del material.</t>
        </is>
      </c>
    </row>
    <row r="726">
      <c r="A726" s="5" t="inlineStr">
        <is>
          <t>1000022</t>
        </is>
      </c>
      <c r="B726" s="5" t="inlineStr">
        <is>
          <t>DIPIRONA 1G AMPOLLA DE 2ML INYECTABLE</t>
        </is>
      </c>
      <c r="C726" s="5" t="inlineStr">
        <is>
          <t>34535</t>
        </is>
      </c>
      <c r="D726" s="5" t="inlineStr">
        <is>
          <t>033</t>
        </is>
      </c>
      <c r="E726" s="5" t="inlineStr">
        <is>
          <t>ZMED</t>
        </is>
      </c>
      <c r="F726" s="5" t="inlineStr">
        <is>
          <t>1060</t>
        </is>
      </c>
      <c r="G726" s="5" t="inlineStr">
        <is>
          <t>6021</t>
        </is>
      </c>
      <c r="H726" s="5" t="inlineStr">
        <is>
          <t>C/U</t>
        </is>
      </c>
      <c r="I726" s="6" t="n">
        <v>100</v>
      </c>
      <c r="J726" s="6" t="n">
        <v>0</v>
      </c>
      <c r="K726" s="5" t="inlineStr">
        <is>
          <t>ARS</t>
        </is>
      </c>
      <c r="L726" s="48" t="n">
        <v>0</v>
      </c>
      <c r="M726" s="48" t="n">
        <v>29972.65</v>
      </c>
      <c r="O726" s="11">
        <f>M726/SUM($M$2:$M$2023)</f>
        <v/>
      </c>
      <c r="P726" s="49">
        <f>IFERROR(M726/I726,0)</f>
        <v/>
      </c>
      <c r="Q726" s="50" t="n"/>
      <c r="R726" s="8">
        <f>I726-Q726</f>
        <v/>
      </c>
      <c r="S726" s="49">
        <f>$AK726*R726</f>
        <v/>
      </c>
      <c r="U726" s="39" t="inlineStr">
        <is>
          <t>Stock SAP</t>
        </is>
      </c>
      <c r="V726" s="39" t="inlineStr">
        <is>
          <t>Medicamentos</t>
        </is>
      </c>
      <c r="W726" s="39" t="inlineStr">
        <is>
          <t>Dentro del alcance</t>
        </is>
      </c>
      <c r="X726" s="42" t="inlineStr">
        <is>
          <t>Media</t>
        </is>
      </c>
      <c r="Y726" s="39" t="inlineStr">
        <is>
          <t>Homologado – confianza Media – pendiente de validación</t>
        </is>
      </c>
      <c r="Z726" s="38" t="inlineStr">
        <is>
          <t>Dar de baja en SAP</t>
        </is>
      </c>
      <c r="AA726" s="39" t="inlineStr">
        <is>
          <t>93</t>
        </is>
      </c>
      <c r="AB726" s="39" t="inlineStr">
        <is>
          <t>DIPIRONA AMP</t>
        </is>
      </c>
      <c r="AC726" s="39" t="inlineStr">
        <is>
          <t>Homologación por código Avain (master M01-010)</t>
        </is>
      </c>
      <c r="AD726" s="39" t="inlineStr">
        <is>
          <t>No</t>
        </is>
      </c>
      <c r="AE726" s="39" t="n"/>
      <c r="AF726" s="39" t="inlineStr">
        <is>
          <t>Sí</t>
        </is>
      </c>
      <c r="AG726" s="39" t="inlineStr">
        <is>
          <t>M01-010</t>
        </is>
      </c>
      <c r="AH726" s="51" t="n"/>
      <c r="AI726" s="51" t="n"/>
      <c r="AJ726" s="51" t="n"/>
      <c r="AK726" s="52" t="n">
        <v>299.7265277777778</v>
      </c>
      <c r="AL726" s="52" t="n"/>
      <c r="AM726" s="52" t="n"/>
      <c r="AN726" s="39" t="n"/>
      <c r="AO726" s="39" t="inlineStr">
        <is>
          <t>La cantidad física del material se imputó en la fila 170 (primera fila del material). Homologación: confianza base Media + confianza SAP Alta → Media. El material ocupa 18 filas en la hoja 1060 NQN (lote/almacén). La cantidad SAP y la física de esta vista son el total del material.</t>
        </is>
      </c>
    </row>
    <row r="727">
      <c r="A727" s="5" t="inlineStr">
        <is>
          <t>1000022</t>
        </is>
      </c>
      <c r="B727" s="5" t="inlineStr">
        <is>
          <t>DIPIRONA 1G AMPOLLA DE 2ML INYECTABLE</t>
        </is>
      </c>
      <c r="C727" s="5" t="inlineStr">
        <is>
          <t>34TR314G</t>
        </is>
      </c>
      <c r="D727" s="5" t="inlineStr">
        <is>
          <t>033</t>
        </is>
      </c>
      <c r="E727" s="5" t="inlineStr">
        <is>
          <t>ZMED</t>
        </is>
      </c>
      <c r="F727" s="5" t="inlineStr">
        <is>
          <t>1060</t>
        </is>
      </c>
      <c r="G727" s="5" t="inlineStr">
        <is>
          <t>6021</t>
        </is>
      </c>
      <c r="H727" s="5" t="inlineStr">
        <is>
          <t>C/U</t>
        </is>
      </c>
      <c r="I727" s="6" t="n">
        <v>100</v>
      </c>
      <c r="J727" s="6" t="n">
        <v>0</v>
      </c>
      <c r="K727" s="5" t="inlineStr">
        <is>
          <t>ARS</t>
        </is>
      </c>
      <c r="L727" s="48" t="n">
        <v>0</v>
      </c>
      <c r="M727" s="48" t="n">
        <v>29972.65</v>
      </c>
      <c r="O727" s="11">
        <f>M727/SUM($M$2:$M$2023)</f>
        <v/>
      </c>
      <c r="P727" s="49">
        <f>IFERROR(M727/I727,0)</f>
        <v/>
      </c>
      <c r="Q727" s="50" t="n"/>
      <c r="R727" s="8">
        <f>I727-Q727</f>
        <v/>
      </c>
      <c r="S727" s="49">
        <f>$AK727*R727</f>
        <v/>
      </c>
      <c r="U727" s="39" t="inlineStr">
        <is>
          <t>Stock SAP</t>
        </is>
      </c>
      <c r="V727" s="39" t="inlineStr">
        <is>
          <t>Medicamentos</t>
        </is>
      </c>
      <c r="W727" s="39" t="inlineStr">
        <is>
          <t>Dentro del alcance</t>
        </is>
      </c>
      <c r="X727" s="42" t="inlineStr">
        <is>
          <t>Media</t>
        </is>
      </c>
      <c r="Y727" s="39" t="inlineStr">
        <is>
          <t>Homologado – confianza Media – pendiente de validación</t>
        </is>
      </c>
      <c r="Z727" s="38" t="inlineStr">
        <is>
          <t>Dar de baja en SAP</t>
        </is>
      </c>
      <c r="AA727" s="39" t="inlineStr">
        <is>
          <t>93</t>
        </is>
      </c>
      <c r="AB727" s="39" t="inlineStr">
        <is>
          <t>DIPIRONA AMP</t>
        </is>
      </c>
      <c r="AC727" s="39" t="inlineStr">
        <is>
          <t>Homologación por código Avain (master M01-010)</t>
        </is>
      </c>
      <c r="AD727" s="39" t="inlineStr">
        <is>
          <t>No</t>
        </is>
      </c>
      <c r="AE727" s="39" t="n"/>
      <c r="AF727" s="39" t="inlineStr">
        <is>
          <t>Sí</t>
        </is>
      </c>
      <c r="AG727" s="39" t="inlineStr">
        <is>
          <t>M01-010</t>
        </is>
      </c>
      <c r="AH727" s="51" t="n"/>
      <c r="AI727" s="51" t="n"/>
      <c r="AJ727" s="51" t="n"/>
      <c r="AK727" s="52" t="n">
        <v>299.7265277777778</v>
      </c>
      <c r="AL727" s="52" t="n"/>
      <c r="AM727" s="52" t="n"/>
      <c r="AN727" s="39" t="n"/>
      <c r="AO727" s="39" t="inlineStr">
        <is>
          <t>La cantidad física del material se imputó en la fila 170 (primera fila del material). Homologación: confianza base Media + confianza SAP Alta → Media. El material ocupa 18 filas en la hoja 1060 NQN (lote/almacén). La cantidad SAP y la física de esta vista son el total del material.</t>
        </is>
      </c>
    </row>
    <row r="728">
      <c r="A728" s="5" t="inlineStr">
        <is>
          <t>1000022</t>
        </is>
      </c>
      <c r="B728" s="5" t="inlineStr">
        <is>
          <t>DIPIRONA 1G AMPOLLA DE 2ML INYECTABLE</t>
        </is>
      </c>
      <c r="C728" s="5" t="inlineStr">
        <is>
          <t>40285</t>
        </is>
      </c>
      <c r="D728" s="5" t="inlineStr">
        <is>
          <t>033</t>
        </is>
      </c>
      <c r="E728" s="5" t="inlineStr">
        <is>
          <t>ZMED</t>
        </is>
      </c>
      <c r="F728" s="5" t="inlineStr">
        <is>
          <t>1060</t>
        </is>
      </c>
      <c r="G728" s="5" t="inlineStr">
        <is>
          <t>6021</t>
        </is>
      </c>
      <c r="H728" s="5" t="inlineStr">
        <is>
          <t>C/U</t>
        </is>
      </c>
      <c r="I728" s="6" t="n">
        <v>100</v>
      </c>
      <c r="J728" s="6" t="n">
        <v>0</v>
      </c>
      <c r="K728" s="5" t="inlineStr">
        <is>
          <t>ARS</t>
        </is>
      </c>
      <c r="L728" s="48" t="n">
        <v>0</v>
      </c>
      <c r="M728" s="48" t="n">
        <v>29972.65</v>
      </c>
      <c r="O728" s="11">
        <f>M728/SUM($M$2:$M$2023)</f>
        <v/>
      </c>
      <c r="P728" s="49">
        <f>IFERROR(M728/I728,0)</f>
        <v/>
      </c>
      <c r="Q728" s="50" t="n"/>
      <c r="R728" s="8">
        <f>I728-Q728</f>
        <v/>
      </c>
      <c r="S728" s="49">
        <f>$AK728*R728</f>
        <v/>
      </c>
      <c r="U728" s="39" t="inlineStr">
        <is>
          <t>Stock SAP</t>
        </is>
      </c>
      <c r="V728" s="39" t="inlineStr">
        <is>
          <t>Medicamentos</t>
        </is>
      </c>
      <c r="W728" s="39" t="inlineStr">
        <is>
          <t>Dentro del alcance</t>
        </is>
      </c>
      <c r="X728" s="42" t="inlineStr">
        <is>
          <t>Media</t>
        </is>
      </c>
      <c r="Y728" s="39" t="inlineStr">
        <is>
          <t>Homologado – confianza Media – pendiente de validación</t>
        </is>
      </c>
      <c r="Z728" s="38" t="inlineStr">
        <is>
          <t>Dar de baja en SAP</t>
        </is>
      </c>
      <c r="AA728" s="39" t="inlineStr">
        <is>
          <t>93</t>
        </is>
      </c>
      <c r="AB728" s="39" t="inlineStr">
        <is>
          <t>DIPIRONA AMP</t>
        </is>
      </c>
      <c r="AC728" s="39" t="inlineStr">
        <is>
          <t>Homologación por código Avain (master M01-010)</t>
        </is>
      </c>
      <c r="AD728" s="39" t="inlineStr">
        <is>
          <t>No</t>
        </is>
      </c>
      <c r="AE728" s="39" t="n"/>
      <c r="AF728" s="39" t="inlineStr">
        <is>
          <t>Sí</t>
        </is>
      </c>
      <c r="AG728" s="39" t="inlineStr">
        <is>
          <t>M01-010</t>
        </is>
      </c>
      <c r="AH728" s="51" t="n"/>
      <c r="AI728" s="51" t="n"/>
      <c r="AJ728" s="51" t="n"/>
      <c r="AK728" s="52" t="n">
        <v>299.7265277777778</v>
      </c>
      <c r="AL728" s="52" t="n"/>
      <c r="AM728" s="52" t="n"/>
      <c r="AN728" s="39" t="n"/>
      <c r="AO728" s="39" t="inlineStr">
        <is>
          <t>La cantidad física del material se imputó en la fila 170 (primera fila del material). Homologación: confianza base Media + confianza SAP Alta → Media. El material ocupa 18 filas en la hoja 1060 NQN (lote/almacén). La cantidad SAP y la física de esta vista son el total del material.</t>
        </is>
      </c>
    </row>
    <row r="729">
      <c r="A729" s="5" t="inlineStr">
        <is>
          <t>1000022</t>
        </is>
      </c>
      <c r="B729" s="5" t="inlineStr">
        <is>
          <t>DIPIRONA 1G AMPOLLA DE 2ML INYECTABLE</t>
        </is>
      </c>
      <c r="C729" s="5" t="inlineStr">
        <is>
          <t>L15740</t>
        </is>
      </c>
      <c r="D729" s="5" t="inlineStr">
        <is>
          <t>033</t>
        </is>
      </c>
      <c r="E729" s="5" t="inlineStr">
        <is>
          <t>ZMED</t>
        </is>
      </c>
      <c r="F729" s="5" t="inlineStr">
        <is>
          <t>1060</t>
        </is>
      </c>
      <c r="G729" s="5" t="inlineStr">
        <is>
          <t>6021</t>
        </is>
      </c>
      <c r="H729" s="5" t="inlineStr">
        <is>
          <t>C/U</t>
        </is>
      </c>
      <c r="I729" s="6" t="n">
        <v>100</v>
      </c>
      <c r="J729" s="6" t="n">
        <v>0</v>
      </c>
      <c r="K729" s="5" t="inlineStr">
        <is>
          <t>ARS</t>
        </is>
      </c>
      <c r="L729" s="48" t="n">
        <v>0</v>
      </c>
      <c r="M729" s="48" t="n">
        <v>29972.65</v>
      </c>
      <c r="O729" s="11">
        <f>M729/SUM($M$2:$M$2023)</f>
        <v/>
      </c>
      <c r="P729" s="49">
        <f>IFERROR(M729/I729,0)</f>
        <v/>
      </c>
      <c r="Q729" s="50" t="n"/>
      <c r="R729" s="8">
        <f>I729-Q729</f>
        <v/>
      </c>
      <c r="S729" s="49">
        <f>$AK729*R729</f>
        <v/>
      </c>
      <c r="U729" s="39" t="inlineStr">
        <is>
          <t>Stock SAP</t>
        </is>
      </c>
      <c r="V729" s="39" t="inlineStr">
        <is>
          <t>Medicamentos</t>
        </is>
      </c>
      <c r="W729" s="39" t="inlineStr">
        <is>
          <t>Dentro del alcance</t>
        </is>
      </c>
      <c r="X729" s="42" t="inlineStr">
        <is>
          <t>Media</t>
        </is>
      </c>
      <c r="Y729" s="39" t="inlineStr">
        <is>
          <t>Homologado – confianza Media – pendiente de validación</t>
        </is>
      </c>
      <c r="Z729" s="38" t="inlineStr">
        <is>
          <t>Dar de baja en SAP</t>
        </is>
      </c>
      <c r="AA729" s="39" t="inlineStr">
        <is>
          <t>93</t>
        </is>
      </c>
      <c r="AB729" s="39" t="inlineStr">
        <is>
          <t>DIPIRONA AMP</t>
        </is>
      </c>
      <c r="AC729" s="39" t="inlineStr">
        <is>
          <t>Homologación por código Avain (master M01-010)</t>
        </is>
      </c>
      <c r="AD729" s="39" t="inlineStr">
        <is>
          <t>No</t>
        </is>
      </c>
      <c r="AE729" s="39" t="n"/>
      <c r="AF729" s="39" t="inlineStr">
        <is>
          <t>Sí</t>
        </is>
      </c>
      <c r="AG729" s="39" t="inlineStr">
        <is>
          <t>M01-010</t>
        </is>
      </c>
      <c r="AH729" s="51" t="n"/>
      <c r="AI729" s="51" t="n"/>
      <c r="AJ729" s="51" t="n"/>
      <c r="AK729" s="52" t="n">
        <v>299.7265277777778</v>
      </c>
      <c r="AL729" s="52" t="n"/>
      <c r="AM729" s="52" t="n"/>
      <c r="AN729" s="39" t="n"/>
      <c r="AO729" s="39" t="inlineStr">
        <is>
          <t>La cantidad física del material se imputó en la fila 170 (primera fila del material). Homologación: confianza base Media + confianza SAP Alta → Media. El material ocupa 18 filas en la hoja 1060 NQN (lote/almacén). La cantidad SAP y la física de esta vista son el total del material.</t>
        </is>
      </c>
    </row>
    <row r="730">
      <c r="A730" s="5" t="inlineStr">
        <is>
          <t>1000022</t>
        </is>
      </c>
      <c r="B730" s="5" t="inlineStr">
        <is>
          <t>DIPIRONA 1G AMPOLLA DE 2ML INYECTABLE</t>
        </is>
      </c>
      <c r="C730" s="5" t="inlineStr">
        <is>
          <t>LC0405</t>
        </is>
      </c>
      <c r="D730" s="5" t="inlineStr">
        <is>
          <t>033</t>
        </is>
      </c>
      <c r="E730" s="5" t="inlineStr">
        <is>
          <t>ZMED</t>
        </is>
      </c>
      <c r="F730" s="5" t="inlineStr">
        <is>
          <t>1060</t>
        </is>
      </c>
      <c r="G730" s="5" t="inlineStr">
        <is>
          <t>6021</t>
        </is>
      </c>
      <c r="H730" s="5" t="inlineStr">
        <is>
          <t>C/U</t>
        </is>
      </c>
      <c r="I730" s="6" t="n">
        <v>100</v>
      </c>
      <c r="J730" s="6" t="n">
        <v>0</v>
      </c>
      <c r="K730" s="5" t="inlineStr">
        <is>
          <t>ARS</t>
        </is>
      </c>
      <c r="L730" s="48" t="n">
        <v>0</v>
      </c>
      <c r="M730" s="48" t="n">
        <v>29972.65</v>
      </c>
      <c r="O730" s="11">
        <f>M730/SUM($M$2:$M$2023)</f>
        <v/>
      </c>
      <c r="P730" s="49">
        <f>IFERROR(M730/I730,0)</f>
        <v/>
      </c>
      <c r="Q730" s="50" t="n"/>
      <c r="R730" s="8">
        <f>I730-Q730</f>
        <v/>
      </c>
      <c r="S730" s="49">
        <f>$AK730*R730</f>
        <v/>
      </c>
      <c r="U730" s="39" t="inlineStr">
        <is>
          <t>Stock SAP</t>
        </is>
      </c>
      <c r="V730" s="39" t="inlineStr">
        <is>
          <t>Medicamentos</t>
        </is>
      </c>
      <c r="W730" s="39" t="inlineStr">
        <is>
          <t>Dentro del alcance</t>
        </is>
      </c>
      <c r="X730" s="42" t="inlineStr">
        <is>
          <t>Media</t>
        </is>
      </c>
      <c r="Y730" s="39" t="inlineStr">
        <is>
          <t>Homologado – confianza Media – pendiente de validación</t>
        </is>
      </c>
      <c r="Z730" s="38" t="inlineStr">
        <is>
          <t>Dar de baja en SAP</t>
        </is>
      </c>
      <c r="AA730" s="39" t="inlineStr">
        <is>
          <t>93</t>
        </is>
      </c>
      <c r="AB730" s="39" t="inlineStr">
        <is>
          <t>DIPIRONA AMP</t>
        </is>
      </c>
      <c r="AC730" s="39" t="inlineStr">
        <is>
          <t>Homologación por código Avain (master M01-010)</t>
        </is>
      </c>
      <c r="AD730" s="39" t="inlineStr">
        <is>
          <t>No</t>
        </is>
      </c>
      <c r="AE730" s="39" t="n"/>
      <c r="AF730" s="39" t="inlineStr">
        <is>
          <t>Sí</t>
        </is>
      </c>
      <c r="AG730" s="39" t="inlineStr">
        <is>
          <t>M01-010</t>
        </is>
      </c>
      <c r="AH730" s="51" t="n"/>
      <c r="AI730" s="51" t="n"/>
      <c r="AJ730" s="51" t="n"/>
      <c r="AK730" s="52" t="n">
        <v>299.7265277777778</v>
      </c>
      <c r="AL730" s="52" t="n"/>
      <c r="AM730" s="52" t="n"/>
      <c r="AN730" s="39" t="n"/>
      <c r="AO730" s="39" t="inlineStr">
        <is>
          <t>La cantidad física del material se imputó en la fila 170 (primera fila del material). Homologación: confianza base Media + confianza SAP Alta → Media. El material ocupa 18 filas en la hoja 1060 NQN (lote/almacén). La cantidad SAP y la física de esta vista son el total del material.</t>
        </is>
      </c>
    </row>
    <row r="731">
      <c r="A731" s="5" t="inlineStr">
        <is>
          <t>1000022</t>
        </is>
      </c>
      <c r="B731" s="5" t="inlineStr">
        <is>
          <t>DIPIRONA 1G AMPOLLA DE 2ML INYECTABLE</t>
        </is>
      </c>
      <c r="C731" s="5" t="inlineStr">
        <is>
          <t>LOKLO</t>
        </is>
      </c>
      <c r="D731" s="5" t="inlineStr">
        <is>
          <t>033</t>
        </is>
      </c>
      <c r="E731" s="5" t="inlineStr">
        <is>
          <t>ZMED</t>
        </is>
      </c>
      <c r="F731" s="5" t="inlineStr">
        <is>
          <t>1060</t>
        </is>
      </c>
      <c r="G731" s="5" t="inlineStr">
        <is>
          <t>6021</t>
        </is>
      </c>
      <c r="H731" s="5" t="inlineStr">
        <is>
          <t>C/U</t>
        </is>
      </c>
      <c r="I731" s="6" t="n">
        <v>100</v>
      </c>
      <c r="J731" s="6" t="n">
        <v>0</v>
      </c>
      <c r="K731" s="5" t="inlineStr">
        <is>
          <t>ARS</t>
        </is>
      </c>
      <c r="L731" s="48" t="n">
        <v>0</v>
      </c>
      <c r="M731" s="48" t="n">
        <v>29972.65</v>
      </c>
      <c r="O731" s="11">
        <f>M731/SUM($M$2:$M$2023)</f>
        <v/>
      </c>
      <c r="P731" s="49">
        <f>IFERROR(M731/I731,0)</f>
        <v/>
      </c>
      <c r="Q731" s="50" t="n"/>
      <c r="R731" s="8">
        <f>I731-Q731</f>
        <v/>
      </c>
      <c r="S731" s="49">
        <f>$AK731*R731</f>
        <v/>
      </c>
      <c r="U731" s="39" t="inlineStr">
        <is>
          <t>Stock SAP</t>
        </is>
      </c>
      <c r="V731" s="39" t="inlineStr">
        <is>
          <t>Medicamentos</t>
        </is>
      </c>
      <c r="W731" s="39" t="inlineStr">
        <is>
          <t>Dentro del alcance</t>
        </is>
      </c>
      <c r="X731" s="42" t="inlineStr">
        <is>
          <t>Media</t>
        </is>
      </c>
      <c r="Y731" s="39" t="inlineStr">
        <is>
          <t>Homologado – confianza Media – pendiente de validación</t>
        </is>
      </c>
      <c r="Z731" s="38" t="inlineStr">
        <is>
          <t>Dar de baja en SAP</t>
        </is>
      </c>
      <c r="AA731" s="39" t="inlineStr">
        <is>
          <t>93</t>
        </is>
      </c>
      <c r="AB731" s="39" t="inlineStr">
        <is>
          <t>DIPIRONA AMP</t>
        </is>
      </c>
      <c r="AC731" s="39" t="inlineStr">
        <is>
          <t>Homologación por código Avain (master M01-010)</t>
        </is>
      </c>
      <c r="AD731" s="39" t="inlineStr">
        <is>
          <t>No</t>
        </is>
      </c>
      <c r="AE731" s="39" t="n"/>
      <c r="AF731" s="39" t="inlineStr">
        <is>
          <t>Sí</t>
        </is>
      </c>
      <c r="AG731" s="39" t="inlineStr">
        <is>
          <t>M01-010</t>
        </is>
      </c>
      <c r="AH731" s="51" t="n"/>
      <c r="AI731" s="51" t="n"/>
      <c r="AJ731" s="51" t="n"/>
      <c r="AK731" s="52" t="n">
        <v>299.7265277777778</v>
      </c>
      <c r="AL731" s="52" t="n"/>
      <c r="AM731" s="52" t="n"/>
      <c r="AN731" s="39" t="n"/>
      <c r="AO731" s="39" t="inlineStr">
        <is>
          <t>La cantidad física del material se imputó en la fila 170 (primera fila del material). Homologación: confianza base Media + confianza SAP Alta → Media. El material ocupa 18 filas en la hoja 1060 NQN (lote/almacén). La cantidad SAP y la física de esta vista son el total del material.</t>
        </is>
      </c>
    </row>
    <row r="732">
      <c r="A732" s="5" t="inlineStr">
        <is>
          <t>1000029</t>
        </is>
      </c>
      <c r="B732" s="5" t="inlineStr">
        <is>
          <t>ORINAL MASCULINO (PAPAGAYO)</t>
        </is>
      </c>
      <c r="C732" s="5" t="inlineStr">
        <is>
          <t>0012</t>
        </is>
      </c>
      <c r="D732" s="5" t="inlineStr">
        <is>
          <t>033</t>
        </is>
      </c>
      <c r="E732" s="5" t="inlineStr">
        <is>
          <t>ZMED</t>
        </is>
      </c>
      <c r="F732" s="5" t="inlineStr">
        <is>
          <t>1060</t>
        </is>
      </c>
      <c r="G732" s="5" t="inlineStr">
        <is>
          <t>6021</t>
        </is>
      </c>
      <c r="H732" s="5" t="inlineStr">
        <is>
          <t>C/U</t>
        </is>
      </c>
      <c r="I732" s="6" t="n">
        <v>100</v>
      </c>
      <c r="J732" s="6" t="n">
        <v>0</v>
      </c>
      <c r="K732" s="5" t="inlineStr">
        <is>
          <t>ARS</t>
        </is>
      </c>
      <c r="L732" s="48" t="n">
        <v>0</v>
      </c>
      <c r="M732" s="48" t="n">
        <v>37811.72</v>
      </c>
      <c r="O732" s="11">
        <f>M732/SUM($M$2:$M$2023)</f>
        <v/>
      </c>
      <c r="P732" s="49">
        <f>IFERROR(M732/I732,0)</f>
        <v/>
      </c>
      <c r="Q732" s="50" t="n">
        <v>9</v>
      </c>
      <c r="R732" s="8">
        <f>I732-Q732</f>
        <v/>
      </c>
      <c r="S732" s="49">
        <f>$AK732*R732</f>
        <v/>
      </c>
      <c r="U732" s="39" t="inlineStr">
        <is>
          <t>Stock SAP</t>
        </is>
      </c>
      <c r="V732" s="39" t="inlineStr">
        <is>
          <t>Medicamentos</t>
        </is>
      </c>
      <c r="W732" s="39" t="inlineStr">
        <is>
          <t>Dentro del alcance</t>
        </is>
      </c>
      <c r="X732" s="42" t="inlineStr">
        <is>
          <t>Media</t>
        </is>
      </c>
      <c r="Y732" s="39" t="inlineStr">
        <is>
          <t>Homologado – confianza Media – pendiente de validación</t>
        </is>
      </c>
      <c r="Z732" s="38" t="inlineStr">
        <is>
          <t>Dar de baja en SAP</t>
        </is>
      </c>
      <c r="AA732" s="39" t="inlineStr">
        <is>
          <t>392</t>
        </is>
      </c>
      <c r="AB732" s="39" t="inlineStr">
        <is>
          <t>PAPAGAYO</t>
        </is>
      </c>
      <c r="AC732" s="39" t="inlineStr">
        <is>
          <t>Cruce por nomenclatura SAP</t>
        </is>
      </c>
      <c r="AD732" s="39" t="inlineStr">
        <is>
          <t>No</t>
        </is>
      </c>
      <c r="AE732" s="39" t="n"/>
      <c r="AF732" s="39" t="inlineStr">
        <is>
          <t>No</t>
        </is>
      </c>
      <c r="AG732" s="39" t="n"/>
      <c r="AH732" s="51" t="n">
        <v>177</v>
      </c>
      <c r="AI732" s="51">
        <f>Q732</f>
        <v/>
      </c>
      <c r="AJ732" s="51">
        <f>$AH732-$AI732</f>
        <v/>
      </c>
      <c r="AK732" s="52" t="n">
        <v>378.117175141243</v>
      </c>
      <c r="AL732" s="52">
        <f>$AJ732*$AK732</f>
        <v/>
      </c>
      <c r="AM732" s="52">
        <f>$AI732*$AK732</f>
        <v/>
      </c>
      <c r="AN732" s="39" t="n"/>
      <c r="AO732" s="39" t="inlineStr">
        <is>
          <t>Cruce por nomenclatura: similitud 0.68. El material ocupa 6 filas en la hoja 1060 NQN (lote/almacén). La cantidad SAP y la física de esta vista son el total del material.</t>
        </is>
      </c>
    </row>
    <row r="733">
      <c r="A733" s="5" t="inlineStr">
        <is>
          <t>1000033</t>
        </is>
      </c>
      <c r="B733" s="5" t="inlineStr">
        <is>
          <t>SOLUCIÓN DEXTROSA AL 5% DE 500 CC</t>
        </is>
      </c>
      <c r="C733" s="5" t="inlineStr">
        <is>
          <t>40478</t>
        </is>
      </c>
      <c r="D733" s="5" t="inlineStr">
        <is>
          <t>033</t>
        </is>
      </c>
      <c r="E733" s="5" t="inlineStr">
        <is>
          <t>ZMED</t>
        </is>
      </c>
      <c r="F733" s="5" t="inlineStr">
        <is>
          <t>1060</t>
        </is>
      </c>
      <c r="G733" s="5" t="inlineStr">
        <is>
          <t>6021</t>
        </is>
      </c>
      <c r="H733" s="5" t="inlineStr">
        <is>
          <t>C/U</t>
        </is>
      </c>
      <c r="I733" s="6" t="n">
        <v>100</v>
      </c>
      <c r="J733" s="6" t="n">
        <v>0</v>
      </c>
      <c r="K733" s="5" t="inlineStr">
        <is>
          <t>ARS</t>
        </is>
      </c>
      <c r="L733" s="48" t="n">
        <v>0</v>
      </c>
      <c r="M733" s="48" t="n">
        <v>97667.32000000001</v>
      </c>
      <c r="O733" s="11">
        <f>M733/SUM($M$2:$M$2023)</f>
        <v/>
      </c>
      <c r="P733" s="49">
        <f>IFERROR(M733/I733,0)</f>
        <v/>
      </c>
      <c r="Q733" s="50" t="n"/>
      <c r="R733" s="8">
        <f>I733-Q733</f>
        <v/>
      </c>
      <c r="S733" s="49">
        <f>$AK733*R733</f>
        <v/>
      </c>
      <c r="U733" s="39" t="inlineStr">
        <is>
          <t>Stock SAP</t>
        </is>
      </c>
      <c r="V733" s="39" t="inlineStr">
        <is>
          <t>Medicamentos</t>
        </is>
      </c>
      <c r="W733" s="39" t="inlineStr">
        <is>
          <t>Dentro del alcance</t>
        </is>
      </c>
      <c r="X733" s="38" t="inlineStr">
        <is>
          <t>Baja</t>
        </is>
      </c>
      <c r="Y733" s="39" t="inlineStr">
        <is>
          <t>Homologado – confianza Baja – pendiente de validación</t>
        </is>
      </c>
      <c r="Z733" s="38" t="inlineStr">
        <is>
          <t>Dar de baja en SAP</t>
        </is>
      </c>
      <c r="AA733" s="39" t="inlineStr">
        <is>
          <t>211</t>
        </is>
      </c>
      <c r="AB733" s="39" t="inlineStr">
        <is>
          <t>SOLUCION DEXTROSA</t>
        </is>
      </c>
      <c r="AC733" s="39" t="inlineStr">
        <is>
          <t>Homologación por código Avain (master M13-002)</t>
        </is>
      </c>
      <c r="AD733" s="39" t="inlineStr">
        <is>
          <t>No</t>
        </is>
      </c>
      <c r="AE733" s="39" t="n"/>
      <c r="AF733" s="39" t="inlineStr">
        <is>
          <t>Sí</t>
        </is>
      </c>
      <c r="AG733" s="39" t="inlineStr">
        <is>
          <t>M13-002</t>
        </is>
      </c>
      <c r="AH733" s="51" t="n"/>
      <c r="AI733" s="51" t="n"/>
      <c r="AJ733" s="51" t="n"/>
      <c r="AK733" s="52" t="n">
        <v>976.6731938184158</v>
      </c>
      <c r="AL733" s="52" t="n"/>
      <c r="AM733" s="52" t="n"/>
      <c r="AN733" s="39" t="n"/>
      <c r="AO733" s="39" t="inlineStr">
        <is>
          <t>La cantidad física del material se imputó en la fila 455 (primera fila del material). Homologación: confianza base Baja + confianza SAP Alta → Baja. El material ocupa 17 filas en la hoja 1060 NQN (lote/almacén). La cantidad SAP y la física de esta vista son el total del material.</t>
        </is>
      </c>
    </row>
    <row r="734">
      <c r="A734" s="5" t="inlineStr">
        <is>
          <t>1000033</t>
        </is>
      </c>
      <c r="B734" s="5" t="inlineStr">
        <is>
          <t>SOLUCIÓN DEXTROSA AL 5% DE 500 CC</t>
        </is>
      </c>
      <c r="C734" s="5" t="inlineStr">
        <is>
          <t>70678</t>
        </is>
      </c>
      <c r="D734" s="5" t="inlineStr">
        <is>
          <t>033</t>
        </is>
      </c>
      <c r="E734" s="5" t="inlineStr">
        <is>
          <t>ZMED</t>
        </is>
      </c>
      <c r="F734" s="5" t="inlineStr">
        <is>
          <t>1060</t>
        </is>
      </c>
      <c r="G734" s="5" t="inlineStr">
        <is>
          <t>6021</t>
        </is>
      </c>
      <c r="H734" s="5" t="inlineStr">
        <is>
          <t>C/U</t>
        </is>
      </c>
      <c r="I734" s="6" t="n">
        <v>100</v>
      </c>
      <c r="J734" s="6" t="n">
        <v>0</v>
      </c>
      <c r="K734" s="5" t="inlineStr">
        <is>
          <t>ARS</t>
        </is>
      </c>
      <c r="L734" s="48" t="n">
        <v>0</v>
      </c>
      <c r="M734" s="48" t="n">
        <v>97667.32000000001</v>
      </c>
      <c r="O734" s="11">
        <f>M734/SUM($M$2:$M$2023)</f>
        <v/>
      </c>
      <c r="P734" s="49">
        <f>IFERROR(M734/I734,0)</f>
        <v/>
      </c>
      <c r="Q734" s="50" t="n"/>
      <c r="R734" s="8">
        <f>I734-Q734</f>
        <v/>
      </c>
      <c r="S734" s="49">
        <f>$AK734*R734</f>
        <v/>
      </c>
      <c r="U734" s="39" t="inlineStr">
        <is>
          <t>Stock SAP</t>
        </is>
      </c>
      <c r="V734" s="39" t="inlineStr">
        <is>
          <t>Medicamentos</t>
        </is>
      </c>
      <c r="W734" s="39" t="inlineStr">
        <is>
          <t>Dentro del alcance</t>
        </is>
      </c>
      <c r="X734" s="38" t="inlineStr">
        <is>
          <t>Baja</t>
        </is>
      </c>
      <c r="Y734" s="39" t="inlineStr">
        <is>
          <t>Homologado – confianza Baja – pendiente de validación</t>
        </is>
      </c>
      <c r="Z734" s="38" t="inlineStr">
        <is>
          <t>Dar de baja en SAP</t>
        </is>
      </c>
      <c r="AA734" s="39" t="inlineStr">
        <is>
          <t>211</t>
        </is>
      </c>
      <c r="AB734" s="39" t="inlineStr">
        <is>
          <t>SOLUCION DEXTROSA</t>
        </is>
      </c>
      <c r="AC734" s="39" t="inlineStr">
        <is>
          <t>Homologación por código Avain (master M13-002)</t>
        </is>
      </c>
      <c r="AD734" s="39" t="inlineStr">
        <is>
          <t>No</t>
        </is>
      </c>
      <c r="AE734" s="39" t="n"/>
      <c r="AF734" s="39" t="inlineStr">
        <is>
          <t>Sí</t>
        </is>
      </c>
      <c r="AG734" s="39" t="inlineStr">
        <is>
          <t>M13-002</t>
        </is>
      </c>
      <c r="AH734" s="51" t="n"/>
      <c r="AI734" s="51" t="n"/>
      <c r="AJ734" s="51" t="n"/>
      <c r="AK734" s="52" t="n">
        <v>976.6731938184158</v>
      </c>
      <c r="AL734" s="52" t="n"/>
      <c r="AM734" s="52" t="n"/>
      <c r="AN734" s="39" t="n"/>
      <c r="AO734" s="39" t="inlineStr">
        <is>
          <t>La cantidad física del material se imputó en la fila 455 (primera fila del material). Homologación: confianza base Baja + confianza SAP Alta → Baja. El material ocupa 17 filas en la hoja 1060 NQN (lote/almacén). La cantidad SAP y la física de esta vista son el total del material.</t>
        </is>
      </c>
    </row>
    <row r="735">
      <c r="A735" s="5" t="inlineStr">
        <is>
          <t>1000035</t>
        </is>
      </c>
      <c r="B735" s="5" t="inlineStr">
        <is>
          <t>SOLUCIÓN RINGER LACTATO 500 ML</t>
        </is>
      </c>
      <c r="C735" s="5" t="inlineStr">
        <is>
          <t>0414</t>
        </is>
      </c>
      <c r="D735" s="5" t="inlineStr">
        <is>
          <t>033</t>
        </is>
      </c>
      <c r="E735" s="5" t="inlineStr">
        <is>
          <t>ZMED</t>
        </is>
      </c>
      <c r="F735" s="5" t="inlineStr">
        <is>
          <t>1060</t>
        </is>
      </c>
      <c r="G735" s="5" t="inlineStr">
        <is>
          <t>6021</t>
        </is>
      </c>
      <c r="H735" s="5" t="inlineStr">
        <is>
          <t>C/U</t>
        </is>
      </c>
      <c r="I735" s="6" t="n">
        <v>100</v>
      </c>
      <c r="J735" s="6" t="n">
        <v>0</v>
      </c>
      <c r="K735" s="5" t="inlineStr">
        <is>
          <t>ARS</t>
        </is>
      </c>
      <c r="L735" s="48" t="n">
        <v>0</v>
      </c>
      <c r="M735" s="48" t="n">
        <v>156230.13</v>
      </c>
      <c r="O735" s="11">
        <f>M735/SUM($M$2:$M$2023)</f>
        <v/>
      </c>
      <c r="P735" s="49">
        <f>IFERROR(M735/I735,0)</f>
        <v/>
      </c>
      <c r="Q735" s="50" t="n"/>
      <c r="R735" s="8">
        <f>I735-Q735</f>
        <v/>
      </c>
      <c r="S735" s="49">
        <f>$AK735*R735</f>
        <v/>
      </c>
      <c r="U735" s="39" t="inlineStr">
        <is>
          <t>Stock SAP</t>
        </is>
      </c>
      <c r="V735" s="39" t="inlineStr">
        <is>
          <t>Medicamentos</t>
        </is>
      </c>
      <c r="W735" s="39" t="inlineStr">
        <is>
          <t>Dentro del alcance</t>
        </is>
      </c>
      <c r="X735" s="42" t="inlineStr">
        <is>
          <t>Media</t>
        </is>
      </c>
      <c r="Y735" s="39" t="inlineStr">
        <is>
          <t>Homologado – confianza Media – pendiente de validación</t>
        </is>
      </c>
      <c r="Z735" s="38" t="inlineStr">
        <is>
          <t>Dar de baja en SAP</t>
        </is>
      </c>
      <c r="AA735" s="39" t="inlineStr">
        <is>
          <t>216</t>
        </is>
      </c>
      <c r="AB735" s="39" t="inlineStr">
        <is>
          <t>SOLUCIÓN RINGER LACTATO</t>
        </is>
      </c>
      <c r="AC735" s="39" t="inlineStr">
        <is>
          <t>Homologación por código Avain (master M13-003)</t>
        </is>
      </c>
      <c r="AD735" s="39" t="inlineStr">
        <is>
          <t>No</t>
        </is>
      </c>
      <c r="AE735" s="39" t="n"/>
      <c r="AF735" s="39" t="inlineStr">
        <is>
          <t>Sí</t>
        </is>
      </c>
      <c r="AG735" s="39" t="inlineStr">
        <is>
          <t>M13-003</t>
        </is>
      </c>
      <c r="AH735" s="51" t="n"/>
      <c r="AI735" s="51" t="n"/>
      <c r="AJ735" s="51" t="n"/>
      <c r="AK735" s="52" t="n">
        <v>1562.301268615554</v>
      </c>
      <c r="AL735" s="52" t="n"/>
      <c r="AM735" s="52" t="n"/>
      <c r="AN735" s="39" t="n"/>
      <c r="AO735" s="39" t="inlineStr">
        <is>
          <t>La cantidad física del material se imputó en la fila 283 (primera fila del material). Homologación: confianza base Media + confianza SAP Alta → Media. El material ocupa 18 filas en la hoja 1060 NQN (lote/almacén). La cantidad SAP y la física de esta vista son el total del material.</t>
        </is>
      </c>
    </row>
    <row r="736">
      <c r="A736" s="5" t="inlineStr">
        <is>
          <t>1000041</t>
        </is>
      </c>
      <c r="B736" s="5" t="inlineStr">
        <is>
          <t>IODOPOVIDONA SOLUCION 10% X 1000ML</t>
        </is>
      </c>
      <c r="C736" s="5" t="inlineStr">
        <is>
          <t>7564</t>
        </is>
      </c>
      <c r="D736" s="5" t="inlineStr">
        <is>
          <t>033</t>
        </is>
      </c>
      <c r="E736" s="5" t="inlineStr">
        <is>
          <t>ZMED</t>
        </is>
      </c>
      <c r="F736" s="5" t="inlineStr">
        <is>
          <t>1060</t>
        </is>
      </c>
      <c r="G736" s="5" t="inlineStr">
        <is>
          <t>6021</t>
        </is>
      </c>
      <c r="H736" s="5" t="inlineStr">
        <is>
          <t>C/U</t>
        </is>
      </c>
      <c r="I736" s="6" t="n">
        <v>100</v>
      </c>
      <c r="J736" s="6" t="n">
        <v>0</v>
      </c>
      <c r="K736" s="5" t="inlineStr">
        <is>
          <t>ARS</t>
        </is>
      </c>
      <c r="L736" s="48" t="n">
        <v>0</v>
      </c>
      <c r="M736" s="48" t="n">
        <v>940261.55</v>
      </c>
      <c r="O736" s="11">
        <f>M736/SUM($M$2:$M$2023)</f>
        <v/>
      </c>
      <c r="P736" s="49">
        <f>IFERROR(M736/I736,0)</f>
        <v/>
      </c>
      <c r="Q736" s="50" t="n"/>
      <c r="R736" s="8">
        <f>I736-Q736</f>
        <v/>
      </c>
      <c r="S736" s="49">
        <f>$AK736*R736</f>
        <v/>
      </c>
      <c r="U736" s="39" t="inlineStr">
        <is>
          <t>Stock SAP</t>
        </is>
      </c>
      <c r="V736" s="39" t="inlineStr">
        <is>
          <t>Medicamentos</t>
        </is>
      </c>
      <c r="W736" s="39" t="inlineStr">
        <is>
          <t>Dentro del alcance</t>
        </is>
      </c>
      <c r="X736" s="39" t="n"/>
      <c r="Y736" s="39" t="inlineStr">
        <is>
          <t>Sin recuento físico en el inventario de Avain</t>
        </is>
      </c>
      <c r="Z736" s="40" t="inlineStr">
        <is>
          <t>Sin recuento físico</t>
        </is>
      </c>
      <c r="AA736" s="39" t="n"/>
      <c r="AB736" s="39" t="n"/>
      <c r="AC736" s="39" t="n"/>
      <c r="AD736" s="39" t="n"/>
      <c r="AE736" s="39" t="n"/>
      <c r="AF736" s="39" t="n"/>
      <c r="AG736" s="39" t="n"/>
      <c r="AH736" s="51" t="n">
        <v>431</v>
      </c>
      <c r="AI736" s="51">
        <f>Q736</f>
        <v/>
      </c>
      <c r="AJ736" s="51">
        <f>$AH736-$AI736</f>
        <v/>
      </c>
      <c r="AK736" s="52" t="n">
        <v>9402.615522041766</v>
      </c>
      <c r="AL736" s="52">
        <f>$AJ736*$AK736</f>
        <v/>
      </c>
      <c r="AM736" s="52">
        <f>$AI736*$AK736</f>
        <v/>
      </c>
      <c r="AN736" s="39" t="n"/>
      <c r="AO736" s="39" t="inlineStr">
        <is>
          <t>El material ocupa 14 filas en la hoja 1060 NQN (lote/almacén). La cantidad SAP y la física de esta vista son el total del material.</t>
        </is>
      </c>
    </row>
    <row r="737">
      <c r="A737" s="5" t="inlineStr">
        <is>
          <t>1000045</t>
        </is>
      </c>
      <c r="B737" s="5" t="inlineStr">
        <is>
          <t>DICLOFENAC 75MG AMPOLLA 3ML</t>
        </is>
      </c>
      <c r="C737" s="5" t="inlineStr">
        <is>
          <t>0221</t>
        </is>
      </c>
      <c r="D737" s="5" t="inlineStr">
        <is>
          <t>033</t>
        </is>
      </c>
      <c r="E737" s="5" t="inlineStr">
        <is>
          <t>ZMED</t>
        </is>
      </c>
      <c r="F737" s="5" t="inlineStr">
        <is>
          <t>1060</t>
        </is>
      </c>
      <c r="G737" s="5" t="inlineStr">
        <is>
          <t>6021</t>
        </is>
      </c>
      <c r="H737" s="5" t="inlineStr">
        <is>
          <t>C/U</t>
        </is>
      </c>
      <c r="I737" s="6" t="n">
        <v>100</v>
      </c>
      <c r="J737" s="6" t="n">
        <v>0</v>
      </c>
      <c r="K737" s="5" t="inlineStr">
        <is>
          <t>ARS</t>
        </is>
      </c>
      <c r="L737" s="48" t="n">
        <v>0</v>
      </c>
      <c r="M737" s="48" t="n">
        <v>23613.73</v>
      </c>
      <c r="O737" s="11">
        <f>M737/SUM($M$2:$M$2023)</f>
        <v/>
      </c>
      <c r="P737" s="49">
        <f>IFERROR(M737/I737,0)</f>
        <v/>
      </c>
      <c r="Q737" s="50" t="n"/>
      <c r="R737" s="8">
        <f>I737-Q737</f>
        <v/>
      </c>
      <c r="S737" s="49">
        <f>$AK737*R737</f>
        <v/>
      </c>
      <c r="U737" s="39" t="inlineStr">
        <is>
          <t>Stock SAP</t>
        </is>
      </c>
      <c r="V737" s="39" t="inlineStr">
        <is>
          <t>Medicamentos</t>
        </is>
      </c>
      <c r="W737" s="39" t="inlineStr">
        <is>
          <t>Dentro del alcance</t>
        </is>
      </c>
      <c r="X737" s="42" t="inlineStr">
        <is>
          <t>Media</t>
        </is>
      </c>
      <c r="Y737" s="39" t="inlineStr">
        <is>
          <t>Homologado – confianza Media – pendiente de validación</t>
        </is>
      </c>
      <c r="Z737" s="38" t="inlineStr">
        <is>
          <t>Dar de baja en SAP</t>
        </is>
      </c>
      <c r="AA737" s="39" t="inlineStr">
        <is>
          <t>80</t>
        </is>
      </c>
      <c r="AB737" s="39" t="inlineStr">
        <is>
          <t>DICLOFENAC AMP</t>
        </is>
      </c>
      <c r="AC737" s="39" t="inlineStr">
        <is>
          <t>Cruce por nomenclatura SAP</t>
        </is>
      </c>
      <c r="AD737" s="39" t="inlineStr">
        <is>
          <t>No</t>
        </is>
      </c>
      <c r="AE737" s="39" t="n"/>
      <c r="AF737" s="39" t="inlineStr">
        <is>
          <t>Sí</t>
        </is>
      </c>
      <c r="AG737" s="39" t="n"/>
      <c r="AH737" s="51" t="n"/>
      <c r="AI737" s="51" t="n"/>
      <c r="AJ737" s="51" t="n"/>
      <c r="AK737" s="52" t="n">
        <v>236.1373017279574</v>
      </c>
      <c r="AL737" s="52" t="n"/>
      <c r="AM737" s="52" t="n"/>
      <c r="AN737" s="41" t="inlineStr">
        <is>
          <t>Valorización a validar: relación de cantidades 342 a 1 entre SAP y el recuento físico. Sugiere distinta unidad de medida (SAP por caja o envase y el recuento por unidad). La diferencia económica de esta fila no debe tomarse como definitiva.</t>
        </is>
      </c>
      <c r="AO737"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738">
      <c r="A738" s="5" t="inlineStr">
        <is>
          <t>1000045</t>
        </is>
      </c>
      <c r="B738" s="5" t="inlineStr">
        <is>
          <t>DICLOFENAC 75MG AMPOLLA 3ML</t>
        </is>
      </c>
      <c r="C738" s="5" t="inlineStr">
        <is>
          <t>10822</t>
        </is>
      </c>
      <c r="D738" s="5" t="inlineStr">
        <is>
          <t>033</t>
        </is>
      </c>
      <c r="E738" s="5" t="inlineStr">
        <is>
          <t>ZMED</t>
        </is>
      </c>
      <c r="F738" s="5" t="inlineStr">
        <is>
          <t>1060</t>
        </is>
      </c>
      <c r="G738" s="5" t="inlineStr">
        <is>
          <t>6021</t>
        </is>
      </c>
      <c r="H738" s="5" t="inlineStr">
        <is>
          <t>C/U</t>
        </is>
      </c>
      <c r="I738" s="6" t="n">
        <v>100</v>
      </c>
      <c r="J738" s="6" t="n">
        <v>0</v>
      </c>
      <c r="K738" s="5" t="inlineStr">
        <is>
          <t>ARS</t>
        </is>
      </c>
      <c r="L738" s="48" t="n">
        <v>0</v>
      </c>
      <c r="M738" s="48" t="n">
        <v>23613.73</v>
      </c>
      <c r="O738" s="11">
        <f>M738/SUM($M$2:$M$2023)</f>
        <v/>
      </c>
      <c r="P738" s="49">
        <f>IFERROR(M738/I738,0)</f>
        <v/>
      </c>
      <c r="Q738" s="50" t="n"/>
      <c r="R738" s="8">
        <f>I738-Q738</f>
        <v/>
      </c>
      <c r="S738" s="49">
        <f>$AK738*R738</f>
        <v/>
      </c>
      <c r="U738" s="39" t="inlineStr">
        <is>
          <t>Stock SAP</t>
        </is>
      </c>
      <c r="V738" s="39" t="inlineStr">
        <is>
          <t>Medicamentos</t>
        </is>
      </c>
      <c r="W738" s="39" t="inlineStr">
        <is>
          <t>Dentro del alcance</t>
        </is>
      </c>
      <c r="X738" s="42" t="inlineStr">
        <is>
          <t>Media</t>
        </is>
      </c>
      <c r="Y738" s="39" t="inlineStr">
        <is>
          <t>Homologado – confianza Media – pendiente de validación</t>
        </is>
      </c>
      <c r="Z738" s="38" t="inlineStr">
        <is>
          <t>Dar de baja en SAP</t>
        </is>
      </c>
      <c r="AA738" s="39" t="inlineStr">
        <is>
          <t>80</t>
        </is>
      </c>
      <c r="AB738" s="39" t="inlineStr">
        <is>
          <t>DICLOFENAC AMP</t>
        </is>
      </c>
      <c r="AC738" s="39" t="inlineStr">
        <is>
          <t>Cruce por nomenclatura SAP</t>
        </is>
      </c>
      <c r="AD738" s="39" t="inlineStr">
        <is>
          <t>No</t>
        </is>
      </c>
      <c r="AE738" s="39" t="n"/>
      <c r="AF738" s="39" t="inlineStr">
        <is>
          <t>Sí</t>
        </is>
      </c>
      <c r="AG738" s="39" t="n"/>
      <c r="AH738" s="51" t="n"/>
      <c r="AI738" s="51" t="n"/>
      <c r="AJ738" s="51" t="n"/>
      <c r="AK738" s="52" t="n">
        <v>236.1373017279574</v>
      </c>
      <c r="AL738" s="52" t="n"/>
      <c r="AM738" s="52" t="n"/>
      <c r="AN738" s="41" t="inlineStr">
        <is>
          <t>Valorización a validar: relación de cantidades 342 a 1 entre SAP y el recuento físico. Sugiere distinta unidad de medida (SAP por caja o envase y el recuento por unidad). La diferencia económica de esta fila no debe tomarse como definitiva.</t>
        </is>
      </c>
      <c r="AO738"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739">
      <c r="A739" s="5" t="inlineStr">
        <is>
          <t>1000045</t>
        </is>
      </c>
      <c r="B739" s="5" t="inlineStr">
        <is>
          <t>DICLOFENAC 75MG AMPOLLA 3ML</t>
        </is>
      </c>
      <c r="C739" s="5" t="inlineStr">
        <is>
          <t>31RQ</t>
        </is>
      </c>
      <c r="D739" s="5" t="inlineStr">
        <is>
          <t>033</t>
        </is>
      </c>
      <c r="E739" s="5" t="inlineStr">
        <is>
          <t>ZMED</t>
        </is>
      </c>
      <c r="F739" s="5" t="inlineStr">
        <is>
          <t>1060</t>
        </is>
      </c>
      <c r="G739" s="5" t="inlineStr">
        <is>
          <t>6021</t>
        </is>
      </c>
      <c r="H739" s="5" t="inlineStr">
        <is>
          <t>C/U</t>
        </is>
      </c>
      <c r="I739" s="6" t="n">
        <v>100</v>
      </c>
      <c r="J739" s="6" t="n">
        <v>0</v>
      </c>
      <c r="K739" s="5" t="inlineStr">
        <is>
          <t>ARS</t>
        </is>
      </c>
      <c r="L739" s="48" t="n">
        <v>0</v>
      </c>
      <c r="M739" s="48" t="n">
        <v>23613.73</v>
      </c>
      <c r="O739" s="11">
        <f>M739/SUM($M$2:$M$2023)</f>
        <v/>
      </c>
      <c r="P739" s="49">
        <f>IFERROR(M739/I739,0)</f>
        <v/>
      </c>
      <c r="Q739" s="50" t="n"/>
      <c r="R739" s="8">
        <f>I739-Q739</f>
        <v/>
      </c>
      <c r="S739" s="49">
        <f>$AK739*R739</f>
        <v/>
      </c>
      <c r="U739" s="39" t="inlineStr">
        <is>
          <t>Stock SAP</t>
        </is>
      </c>
      <c r="V739" s="39" t="inlineStr">
        <is>
          <t>Medicamentos</t>
        </is>
      </c>
      <c r="W739" s="39" t="inlineStr">
        <is>
          <t>Dentro del alcance</t>
        </is>
      </c>
      <c r="X739" s="42" t="inlineStr">
        <is>
          <t>Media</t>
        </is>
      </c>
      <c r="Y739" s="39" t="inlineStr">
        <is>
          <t>Homologado – confianza Media – pendiente de validación</t>
        </is>
      </c>
      <c r="Z739" s="38" t="inlineStr">
        <is>
          <t>Dar de baja en SAP</t>
        </is>
      </c>
      <c r="AA739" s="39" t="inlineStr">
        <is>
          <t>80</t>
        </is>
      </c>
      <c r="AB739" s="39" t="inlineStr">
        <is>
          <t>DICLOFENAC AMP</t>
        </is>
      </c>
      <c r="AC739" s="39" t="inlineStr">
        <is>
          <t>Cruce por nomenclatura SAP</t>
        </is>
      </c>
      <c r="AD739" s="39" t="inlineStr">
        <is>
          <t>No</t>
        </is>
      </c>
      <c r="AE739" s="39" t="n"/>
      <c r="AF739" s="39" t="inlineStr">
        <is>
          <t>Sí</t>
        </is>
      </c>
      <c r="AG739" s="39" t="n"/>
      <c r="AH739" s="51" t="n"/>
      <c r="AI739" s="51" t="n"/>
      <c r="AJ739" s="51" t="n"/>
      <c r="AK739" s="52" t="n">
        <v>236.1373017279574</v>
      </c>
      <c r="AL739" s="52" t="n"/>
      <c r="AM739" s="52" t="n"/>
      <c r="AN739" s="41" t="inlineStr">
        <is>
          <t>Valorización a validar: relación de cantidades 342 a 1 entre SAP y el recuento físico. Sugiere distinta unidad de medida (SAP por caja o envase y el recuento por unidad). La diferencia económica de esta fila no debe tomarse como definitiva.</t>
        </is>
      </c>
      <c r="AO739"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740">
      <c r="A740" s="5" t="inlineStr">
        <is>
          <t>1000045</t>
        </is>
      </c>
      <c r="B740" s="5" t="inlineStr">
        <is>
          <t>DICLOFENAC 75MG AMPOLLA 3ML</t>
        </is>
      </c>
      <c r="C740" s="5" t="inlineStr">
        <is>
          <t>400089</t>
        </is>
      </c>
      <c r="D740" s="5" t="inlineStr">
        <is>
          <t>033</t>
        </is>
      </c>
      <c r="E740" s="5" t="inlineStr">
        <is>
          <t>ZMED</t>
        </is>
      </c>
      <c r="F740" s="5" t="inlineStr">
        <is>
          <t>1060</t>
        </is>
      </c>
      <c r="G740" s="5" t="inlineStr">
        <is>
          <t>6021</t>
        </is>
      </c>
      <c r="H740" s="5" t="inlineStr">
        <is>
          <t>C/U</t>
        </is>
      </c>
      <c r="I740" s="6" t="n">
        <v>100</v>
      </c>
      <c r="J740" s="6" t="n">
        <v>0</v>
      </c>
      <c r="K740" s="5" t="inlineStr">
        <is>
          <t>ARS</t>
        </is>
      </c>
      <c r="L740" s="48" t="n">
        <v>0</v>
      </c>
      <c r="M740" s="48" t="n">
        <v>23613.73</v>
      </c>
      <c r="O740" s="11">
        <f>M740/SUM($M$2:$M$2023)</f>
        <v/>
      </c>
      <c r="P740" s="49">
        <f>IFERROR(M740/I740,0)</f>
        <v/>
      </c>
      <c r="Q740" s="50" t="n"/>
      <c r="R740" s="8">
        <f>I740-Q740</f>
        <v/>
      </c>
      <c r="S740" s="49">
        <f>$AK740*R740</f>
        <v/>
      </c>
      <c r="U740" s="39" t="inlineStr">
        <is>
          <t>Stock SAP</t>
        </is>
      </c>
      <c r="V740" s="39" t="inlineStr">
        <is>
          <t>Medicamentos</t>
        </is>
      </c>
      <c r="W740" s="39" t="inlineStr">
        <is>
          <t>Dentro del alcance</t>
        </is>
      </c>
      <c r="X740" s="42" t="inlineStr">
        <is>
          <t>Media</t>
        </is>
      </c>
      <c r="Y740" s="39" t="inlineStr">
        <is>
          <t>Homologado – confianza Media – pendiente de validación</t>
        </is>
      </c>
      <c r="Z740" s="38" t="inlineStr">
        <is>
          <t>Dar de baja en SAP</t>
        </is>
      </c>
      <c r="AA740" s="39" t="inlineStr">
        <is>
          <t>80</t>
        </is>
      </c>
      <c r="AB740" s="39" t="inlineStr">
        <is>
          <t>DICLOFENAC AMP</t>
        </is>
      </c>
      <c r="AC740" s="39" t="inlineStr">
        <is>
          <t>Cruce por nomenclatura SAP</t>
        </is>
      </c>
      <c r="AD740" s="39" t="inlineStr">
        <is>
          <t>No</t>
        </is>
      </c>
      <c r="AE740" s="39" t="n"/>
      <c r="AF740" s="39" t="inlineStr">
        <is>
          <t>Sí</t>
        </is>
      </c>
      <c r="AG740" s="39" t="n"/>
      <c r="AH740" s="51" t="n"/>
      <c r="AI740" s="51" t="n"/>
      <c r="AJ740" s="51" t="n"/>
      <c r="AK740" s="52" t="n">
        <v>236.1373017279574</v>
      </c>
      <c r="AL740" s="52" t="n"/>
      <c r="AM740" s="52" t="n"/>
      <c r="AN740" s="41" t="inlineStr">
        <is>
          <t>Valorización a validar: relación de cantidades 342 a 1 entre SAP y el recuento físico. Sugiere distinta unidad de medida (SAP por caja o envase y el recuento por unidad). La diferencia económica de esta fila no debe tomarse como definitiva.</t>
        </is>
      </c>
      <c r="AO740"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741">
      <c r="A741" s="5" t="inlineStr">
        <is>
          <t>1000045</t>
        </is>
      </c>
      <c r="B741" s="5" t="inlineStr">
        <is>
          <t>DICLOFENAC 75MG AMPOLLA 3ML</t>
        </is>
      </c>
      <c r="C741" s="5" t="inlineStr">
        <is>
          <t>90597</t>
        </is>
      </c>
      <c r="D741" s="5" t="inlineStr">
        <is>
          <t>033</t>
        </is>
      </c>
      <c r="E741" s="5" t="inlineStr">
        <is>
          <t>ZMED</t>
        </is>
      </c>
      <c r="F741" s="5" t="inlineStr">
        <is>
          <t>1060</t>
        </is>
      </c>
      <c r="G741" s="5" t="inlineStr">
        <is>
          <t>6021</t>
        </is>
      </c>
      <c r="H741" s="5" t="inlineStr">
        <is>
          <t>C/U</t>
        </is>
      </c>
      <c r="I741" s="6" t="n">
        <v>100</v>
      </c>
      <c r="J741" s="6" t="n">
        <v>0</v>
      </c>
      <c r="K741" s="5" t="inlineStr">
        <is>
          <t>ARS</t>
        </is>
      </c>
      <c r="L741" s="48" t="n">
        <v>0</v>
      </c>
      <c r="M741" s="48" t="n">
        <v>23613.73</v>
      </c>
      <c r="O741" s="11">
        <f>M741/SUM($M$2:$M$2023)</f>
        <v/>
      </c>
      <c r="P741" s="49">
        <f>IFERROR(M741/I741,0)</f>
        <v/>
      </c>
      <c r="Q741" s="50" t="n"/>
      <c r="R741" s="8">
        <f>I741-Q741</f>
        <v/>
      </c>
      <c r="S741" s="49">
        <f>$AK741*R741</f>
        <v/>
      </c>
      <c r="U741" s="39" t="inlineStr">
        <is>
          <t>Stock SAP</t>
        </is>
      </c>
      <c r="V741" s="39" t="inlineStr">
        <is>
          <t>Medicamentos</t>
        </is>
      </c>
      <c r="W741" s="39" t="inlineStr">
        <is>
          <t>Dentro del alcance</t>
        </is>
      </c>
      <c r="X741" s="42" t="inlineStr">
        <is>
          <t>Media</t>
        </is>
      </c>
      <c r="Y741" s="39" t="inlineStr">
        <is>
          <t>Homologado – confianza Media – pendiente de validación</t>
        </is>
      </c>
      <c r="Z741" s="38" t="inlineStr">
        <is>
          <t>Dar de baja en SAP</t>
        </is>
      </c>
      <c r="AA741" s="39" t="inlineStr">
        <is>
          <t>80</t>
        </is>
      </c>
      <c r="AB741" s="39" t="inlineStr">
        <is>
          <t>DICLOFENAC AMP</t>
        </is>
      </c>
      <c r="AC741" s="39" t="inlineStr">
        <is>
          <t>Cruce por nomenclatura SAP</t>
        </is>
      </c>
      <c r="AD741" s="39" t="inlineStr">
        <is>
          <t>No</t>
        </is>
      </c>
      <c r="AE741" s="39" t="n"/>
      <c r="AF741" s="39" t="inlineStr">
        <is>
          <t>Sí</t>
        </is>
      </c>
      <c r="AG741" s="39" t="n"/>
      <c r="AH741" s="51" t="n"/>
      <c r="AI741" s="51" t="n"/>
      <c r="AJ741" s="51" t="n"/>
      <c r="AK741" s="52" t="n">
        <v>236.1373017279574</v>
      </c>
      <c r="AL741" s="52" t="n"/>
      <c r="AM741" s="52" t="n"/>
      <c r="AN741" s="41" t="inlineStr">
        <is>
          <t>Valorización a validar: relación de cantidades 342 a 1 entre SAP y el recuento físico. Sugiere distinta unidad de medida (SAP por caja o envase y el recuento por unidad). La diferencia económica de esta fila no debe tomarse como definitiva.</t>
        </is>
      </c>
      <c r="AO741"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742">
      <c r="A742" s="5" t="inlineStr">
        <is>
          <t>1000045</t>
        </is>
      </c>
      <c r="B742" s="5" t="inlineStr">
        <is>
          <t>DICLOFENAC 75MG AMPOLLA 3ML</t>
        </is>
      </c>
      <c r="C742" s="5" t="inlineStr">
        <is>
          <t>P4002</t>
        </is>
      </c>
      <c r="D742" s="5" t="inlineStr">
        <is>
          <t>033</t>
        </is>
      </c>
      <c r="E742" s="5" t="inlineStr">
        <is>
          <t>ZMED</t>
        </is>
      </c>
      <c r="F742" s="5" t="inlineStr">
        <is>
          <t>1060</t>
        </is>
      </c>
      <c r="G742" s="5" t="inlineStr">
        <is>
          <t>6021</t>
        </is>
      </c>
      <c r="H742" s="5" t="inlineStr">
        <is>
          <t>C/U</t>
        </is>
      </c>
      <c r="I742" s="6" t="n">
        <v>100</v>
      </c>
      <c r="J742" s="6" t="n">
        <v>0</v>
      </c>
      <c r="K742" s="5" t="inlineStr">
        <is>
          <t>ARS</t>
        </is>
      </c>
      <c r="L742" s="48" t="n">
        <v>0</v>
      </c>
      <c r="M742" s="48" t="n">
        <v>23613.73</v>
      </c>
      <c r="O742" s="11">
        <f>M742/SUM($M$2:$M$2023)</f>
        <v/>
      </c>
      <c r="P742" s="49">
        <f>IFERROR(M742/I742,0)</f>
        <v/>
      </c>
      <c r="Q742" s="50" t="n"/>
      <c r="R742" s="8">
        <f>I742-Q742</f>
        <v/>
      </c>
      <c r="S742" s="49">
        <f>$AK742*R742</f>
        <v/>
      </c>
      <c r="U742" s="39" t="inlineStr">
        <is>
          <t>Stock SAP</t>
        </is>
      </c>
      <c r="V742" s="39" t="inlineStr">
        <is>
          <t>Medicamentos</t>
        </is>
      </c>
      <c r="W742" s="39" t="inlineStr">
        <is>
          <t>Dentro del alcance</t>
        </is>
      </c>
      <c r="X742" s="42" t="inlineStr">
        <is>
          <t>Media</t>
        </is>
      </c>
      <c r="Y742" s="39" t="inlineStr">
        <is>
          <t>Homologado – confianza Media – pendiente de validación</t>
        </is>
      </c>
      <c r="Z742" s="38" t="inlineStr">
        <is>
          <t>Dar de baja en SAP</t>
        </is>
      </c>
      <c r="AA742" s="39" t="inlineStr">
        <is>
          <t>80</t>
        </is>
      </c>
      <c r="AB742" s="39" t="inlineStr">
        <is>
          <t>DICLOFENAC AMP</t>
        </is>
      </c>
      <c r="AC742" s="39" t="inlineStr">
        <is>
          <t>Cruce por nomenclatura SAP</t>
        </is>
      </c>
      <c r="AD742" s="39" t="inlineStr">
        <is>
          <t>No</t>
        </is>
      </c>
      <c r="AE742" s="39" t="n"/>
      <c r="AF742" s="39" t="inlineStr">
        <is>
          <t>Sí</t>
        </is>
      </c>
      <c r="AG742" s="39" t="n"/>
      <c r="AH742" s="51" t="n"/>
      <c r="AI742" s="51" t="n"/>
      <c r="AJ742" s="51" t="n"/>
      <c r="AK742" s="52" t="n">
        <v>236.1373017279574</v>
      </c>
      <c r="AL742" s="52" t="n"/>
      <c r="AM742" s="52" t="n"/>
      <c r="AN742" s="41" t="inlineStr">
        <is>
          <t>Valorización a validar: relación de cantidades 342 a 1 entre SAP y el recuento físico. Sugiere distinta unidad de medida (SAP por caja o envase y el recuento por unidad). La diferencia económica de esta fila no debe tomarse como definitiva.</t>
        </is>
      </c>
      <c r="AO742"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743">
      <c r="A743" s="5" t="inlineStr">
        <is>
          <t>1000052</t>
        </is>
      </c>
      <c r="B743" s="5" t="inlineStr">
        <is>
          <t>AGUA OXIGENADA 10 VOL. X 500ML</t>
        </is>
      </c>
      <c r="C743" s="5" t="inlineStr">
        <is>
          <t>AO260124</t>
        </is>
      </c>
      <c r="D743" s="5" t="inlineStr">
        <is>
          <t>033</t>
        </is>
      </c>
      <c r="E743" s="5" t="inlineStr">
        <is>
          <t>ZMED</t>
        </is>
      </c>
      <c r="F743" s="5" t="inlineStr">
        <is>
          <t>1060</t>
        </is>
      </c>
      <c r="G743" s="5" t="inlineStr">
        <is>
          <t>6021</t>
        </is>
      </c>
      <c r="H743" s="5" t="inlineStr">
        <is>
          <t>C/U</t>
        </is>
      </c>
      <c r="I743" s="6" t="n">
        <v>100</v>
      </c>
      <c r="J743" s="6" t="n">
        <v>0</v>
      </c>
      <c r="K743" s="5" t="inlineStr">
        <is>
          <t>ARS</t>
        </is>
      </c>
      <c r="L743" s="48" t="n">
        <v>0</v>
      </c>
      <c r="M743" s="48" t="n">
        <v>54258.05</v>
      </c>
      <c r="O743" s="11">
        <f>M743/SUM($M$2:$M$2023)</f>
        <v/>
      </c>
      <c r="P743" s="49">
        <f>IFERROR(M743/I743,0)</f>
        <v/>
      </c>
      <c r="Q743" s="50" t="n"/>
      <c r="R743" s="8">
        <f>I743-Q743</f>
        <v/>
      </c>
      <c r="S743" s="49">
        <f>$AK743*R743</f>
        <v/>
      </c>
      <c r="U743" s="39" t="inlineStr">
        <is>
          <t>Stock SAP</t>
        </is>
      </c>
      <c r="V743" s="39" t="inlineStr">
        <is>
          <t>Medicamentos</t>
        </is>
      </c>
      <c r="W743" s="39" t="inlineStr">
        <is>
          <t>Dentro del alcance</t>
        </is>
      </c>
      <c r="X743" s="39" t="n"/>
      <c r="Y743" s="39" t="inlineStr">
        <is>
          <t>Sin recuento físico en el inventario de Avain</t>
        </is>
      </c>
      <c r="Z743" s="40" t="inlineStr">
        <is>
          <t>Sin recuento físico</t>
        </is>
      </c>
      <c r="AA743" s="39" t="n"/>
      <c r="AB743" s="39" t="n"/>
      <c r="AC743" s="39" t="n"/>
      <c r="AD743" s="39" t="n"/>
      <c r="AE743" s="39" t="n"/>
      <c r="AF743" s="39" t="n"/>
      <c r="AG743" s="39" t="n"/>
      <c r="AH743" s="51" t="n"/>
      <c r="AI743" s="51" t="n"/>
      <c r="AJ743" s="51" t="n"/>
      <c r="AK743" s="52" t="n">
        <v>542.5805037313434</v>
      </c>
      <c r="AL743" s="52" t="n"/>
      <c r="AM743" s="52" t="n"/>
      <c r="AN743" s="39" t="n"/>
      <c r="AO743" s="39" t="inlineStr">
        <is>
          <t>El material ocupa 7 filas en la hoja 1060 NQN (lote/almacén). La cantidad SAP y la física de esta vista son el total del material.</t>
        </is>
      </c>
    </row>
    <row r="744">
      <c r="A744" s="5" t="inlineStr">
        <is>
          <t>1000052</t>
        </is>
      </c>
      <c r="B744" s="5" t="inlineStr">
        <is>
          <t>AGUA OXIGENADA 10 VOL. X 500ML</t>
        </is>
      </c>
      <c r="C744" s="5" t="inlineStr">
        <is>
          <t>0255</t>
        </is>
      </c>
      <c r="D744" s="5" t="inlineStr">
        <is>
          <t>033</t>
        </is>
      </c>
      <c r="E744" s="5" t="inlineStr">
        <is>
          <t>ZMED</t>
        </is>
      </c>
      <c r="F744" s="5" t="inlineStr">
        <is>
          <t>1060</t>
        </is>
      </c>
      <c r="G744" s="5" t="inlineStr">
        <is>
          <t>6022</t>
        </is>
      </c>
      <c r="H744" s="5" t="inlineStr">
        <is>
          <t>C/U</t>
        </is>
      </c>
      <c r="I744" s="6" t="n">
        <v>100</v>
      </c>
      <c r="J744" s="6" t="n">
        <v>0</v>
      </c>
      <c r="K744" s="5" t="inlineStr">
        <is>
          <t>ARS</t>
        </is>
      </c>
      <c r="L744" s="48" t="n">
        <v>0</v>
      </c>
      <c r="M744" s="48" t="n">
        <v>54258.05</v>
      </c>
      <c r="O744" s="11">
        <f>M744/SUM($M$2:$M$2023)</f>
        <v/>
      </c>
      <c r="P744" s="49">
        <f>IFERROR(M744/I744,0)</f>
        <v/>
      </c>
      <c r="Q744" s="50" t="n"/>
      <c r="R744" s="8">
        <f>I744-Q744</f>
        <v/>
      </c>
      <c r="S744" s="49">
        <f>$AK744*R744</f>
        <v/>
      </c>
      <c r="U744" s="39" t="inlineStr">
        <is>
          <t>Stock SAP</t>
        </is>
      </c>
      <c r="V744" s="39" t="inlineStr">
        <is>
          <t>Medicamentos</t>
        </is>
      </c>
      <c r="W744" s="39" t="inlineStr">
        <is>
          <t>Dentro del alcance</t>
        </is>
      </c>
      <c r="X744" s="39" t="n"/>
      <c r="Y744" s="39" t="inlineStr">
        <is>
          <t>Sin recuento físico en el inventario de Avain</t>
        </is>
      </c>
      <c r="Z744" s="40" t="inlineStr">
        <is>
          <t>Sin recuento físico</t>
        </is>
      </c>
      <c r="AA744" s="39" t="n"/>
      <c r="AB744" s="39" t="n"/>
      <c r="AC744" s="39" t="n"/>
      <c r="AD744" s="39" t="n"/>
      <c r="AE744" s="39" t="n"/>
      <c r="AF744" s="39" t="n"/>
      <c r="AG744" s="39" t="n"/>
      <c r="AH744" s="51" t="n"/>
      <c r="AI744" s="51" t="n"/>
      <c r="AJ744" s="51" t="n"/>
      <c r="AK744" s="52" t="n">
        <v>542.5805037313434</v>
      </c>
      <c r="AL744" s="52" t="n"/>
      <c r="AM744" s="52" t="n"/>
      <c r="AN744" s="39" t="n"/>
      <c r="AO744" s="39" t="inlineStr">
        <is>
          <t>El material ocupa 7 filas en la hoja 1060 NQN (lote/almacén). La cantidad SAP y la física de esta vista son el total del material.</t>
        </is>
      </c>
    </row>
    <row r="745">
      <c r="A745" s="5" t="inlineStr">
        <is>
          <t>1000053</t>
        </is>
      </c>
      <c r="B745" s="5" t="inlineStr">
        <is>
          <t>ALCOHOL AL 96% X 1000ML</t>
        </is>
      </c>
      <c r="C745" s="5" t="inlineStr">
        <is>
          <t>5754</t>
        </is>
      </c>
      <c r="D745" s="5" t="inlineStr">
        <is>
          <t>033</t>
        </is>
      </c>
      <c r="E745" s="5" t="inlineStr">
        <is>
          <t>ZMED</t>
        </is>
      </c>
      <c r="F745" s="5" t="inlineStr">
        <is>
          <t>1060</t>
        </is>
      </c>
      <c r="G745" s="5" t="inlineStr">
        <is>
          <t>6021</t>
        </is>
      </c>
      <c r="H745" s="5" t="inlineStr">
        <is>
          <t>C/U</t>
        </is>
      </c>
      <c r="I745" s="6" t="n">
        <v>100</v>
      </c>
      <c r="J745" s="6" t="n">
        <v>0</v>
      </c>
      <c r="K745" s="5" t="inlineStr">
        <is>
          <t>ARS</t>
        </is>
      </c>
      <c r="L745" s="48" t="n">
        <v>0</v>
      </c>
      <c r="M745" s="48" t="n">
        <v>142670.04</v>
      </c>
      <c r="O745" s="11">
        <f>M745/SUM($M$2:$M$2023)</f>
        <v/>
      </c>
      <c r="P745" s="49">
        <f>IFERROR(M745/I745,0)</f>
        <v/>
      </c>
      <c r="Q745" s="50" t="n"/>
      <c r="R745" s="8">
        <f>I745-Q745</f>
        <v/>
      </c>
      <c r="S745" s="49">
        <f>$AK745*R745</f>
        <v/>
      </c>
      <c r="U745" s="39" t="inlineStr">
        <is>
          <t>Stock SAP</t>
        </is>
      </c>
      <c r="V745" s="39" t="inlineStr">
        <is>
          <t>Medicamentos</t>
        </is>
      </c>
      <c r="W745" s="39" t="inlineStr">
        <is>
          <t>Dentro del alcance</t>
        </is>
      </c>
      <c r="X745" s="38" t="inlineStr">
        <is>
          <t>Baja</t>
        </is>
      </c>
      <c r="Y745" s="39" t="inlineStr">
        <is>
          <t>Homologado – confianza Baja – pendiente de validación</t>
        </is>
      </c>
      <c r="Z745" s="38" t="inlineStr">
        <is>
          <t>Dar de baja en SAP</t>
        </is>
      </c>
      <c r="AA745" s="39" t="inlineStr">
        <is>
          <t>255</t>
        </is>
      </c>
      <c r="AB745" s="39" t="inlineStr">
        <is>
          <t>ALCOHOL ETILICO 96% X 1 LTS</t>
        </is>
      </c>
      <c r="AC745" s="39" t="inlineStr">
        <is>
          <t>Homologación por código Avain (master D-174)</t>
        </is>
      </c>
      <c r="AD745" s="39" t="inlineStr">
        <is>
          <t>No</t>
        </is>
      </c>
      <c r="AE745" s="39" t="n"/>
      <c r="AF745" s="39" t="inlineStr">
        <is>
          <t>Sí</t>
        </is>
      </c>
      <c r="AG745" s="39" t="inlineStr">
        <is>
          <t>D-174</t>
        </is>
      </c>
      <c r="AH745" s="51" t="n"/>
      <c r="AI745" s="51" t="n"/>
      <c r="AJ745" s="51" t="n"/>
      <c r="AK745" s="52" t="n">
        <v>1426.700385144429</v>
      </c>
      <c r="AL745" s="52" t="n"/>
      <c r="AM745" s="52" t="n"/>
      <c r="AN745" s="41" t="inlineStr">
        <is>
          <t>Valorización a validar: relación de cantidades 182 a 1 entre SAP y el recuento físico. Sugiere distinta unidad de medida (SAP por caja o envase y el recuento por unidad). La diferencia económica de esta fila no debe tomarse como definitiva.</t>
        </is>
      </c>
      <c r="AO745" s="39" t="inlineStr">
        <is>
          <t>La cantidad física del material se imputó en la fila 470 (primera fila del material). Homologación: confianza base Alta + confianza SAP Alta → Alta. La nomenclatura del material imputado no respalda por sí sola la equivalencia (similitud 0.59); el vínculo proviene sólo de la homologación. Nivel degradado a Baja. El material ocupa 10 filas en la hoja 1060 NQN (lote/almacén). La cantidad SAP y la física de esta vista son el total del material.</t>
        </is>
      </c>
    </row>
    <row r="746">
      <c r="A746" s="5" t="inlineStr">
        <is>
          <t>1000059</t>
        </is>
      </c>
      <c r="B746" s="5" t="inlineStr">
        <is>
          <t>BUTIL BROMURO DE HIOSCINA 20MG AMPOLLA</t>
        </is>
      </c>
      <c r="C746" s="5" t="inlineStr">
        <is>
          <t>120026</t>
        </is>
      </c>
      <c r="D746" s="5" t="inlineStr">
        <is>
          <t>033</t>
        </is>
      </c>
      <c r="E746" s="5" t="inlineStr">
        <is>
          <t>ZMED</t>
        </is>
      </c>
      <c r="F746" s="5" t="inlineStr">
        <is>
          <t>1060</t>
        </is>
      </c>
      <c r="G746" s="5" t="inlineStr">
        <is>
          <t>6021</t>
        </is>
      </c>
      <c r="H746" s="5" t="inlineStr">
        <is>
          <t>C/U</t>
        </is>
      </c>
      <c r="I746" s="6" t="n">
        <v>100</v>
      </c>
      <c r="J746" s="6" t="n">
        <v>0</v>
      </c>
      <c r="K746" s="5" t="inlineStr">
        <is>
          <t>ARS</t>
        </is>
      </c>
      <c r="L746" s="48" t="n">
        <v>0</v>
      </c>
      <c r="M746" s="48" t="n">
        <v>17757.64</v>
      </c>
      <c r="O746" s="11">
        <f>M746/SUM($M$2:$M$2023)</f>
        <v/>
      </c>
      <c r="P746" s="49">
        <f>IFERROR(M746/I746,0)</f>
        <v/>
      </c>
      <c r="Q746" s="50" t="n"/>
      <c r="R746" s="8">
        <f>I746-Q746</f>
        <v/>
      </c>
      <c r="S746" s="49">
        <f>$AK746*R746</f>
        <v/>
      </c>
      <c r="U746" s="39" t="inlineStr">
        <is>
          <t>Stock SAP</t>
        </is>
      </c>
      <c r="V746" s="39" t="inlineStr">
        <is>
          <t>Medicamentos</t>
        </is>
      </c>
      <c r="W746" s="39" t="inlineStr">
        <is>
          <t>Dentro del alcance</t>
        </is>
      </c>
      <c r="X746" s="39" t="n"/>
      <c r="Y746" s="39" t="inlineStr">
        <is>
          <t>Sin recuento físico en el inventario de Avain</t>
        </is>
      </c>
      <c r="Z746" s="40" t="inlineStr">
        <is>
          <t>Sin recuento físico</t>
        </is>
      </c>
      <c r="AA746" s="39" t="n"/>
      <c r="AB746" s="39" t="n"/>
      <c r="AC746" s="39" t="n"/>
      <c r="AD746" s="39" t="n"/>
      <c r="AE746" s="39" t="n"/>
      <c r="AF746" s="39" t="n"/>
      <c r="AG746" s="39" t="n"/>
      <c r="AH746" s="51" t="n"/>
      <c r="AI746" s="51" t="n"/>
      <c r="AJ746" s="51" t="n"/>
      <c r="AK746" s="52" t="n">
        <v>177.5763666666666</v>
      </c>
      <c r="AL746" s="52" t="n"/>
      <c r="AM746" s="52" t="n"/>
      <c r="AN746" s="39" t="n"/>
      <c r="AO746" s="39" t="inlineStr">
        <is>
          <t>El material ocupa 4 filas en la hoja 1060 NQN (lote/almacén). La cantidad SAP y la física de esta vista son el total del material.</t>
        </is>
      </c>
    </row>
    <row r="747">
      <c r="A747" s="5" t="inlineStr">
        <is>
          <t>1000063</t>
        </is>
      </c>
      <c r="B747" s="5" t="inlineStr">
        <is>
          <t>DIGOXINA 0,25 MG/ML AMPOLLA DE 1ML</t>
        </is>
      </c>
      <c r="C747" s="5" t="inlineStr">
        <is>
          <t>0002</t>
        </is>
      </c>
      <c r="D747" s="5" t="inlineStr">
        <is>
          <t>033</t>
        </is>
      </c>
      <c r="E747" s="5" t="inlineStr">
        <is>
          <t>ZMED</t>
        </is>
      </c>
      <c r="F747" s="5" t="inlineStr">
        <is>
          <t>1060</t>
        </is>
      </c>
      <c r="G747" s="5" t="inlineStr">
        <is>
          <t>6021</t>
        </is>
      </c>
      <c r="H747" s="5" t="inlineStr">
        <is>
          <t>C/U</t>
        </is>
      </c>
      <c r="I747" s="6" t="n">
        <v>100</v>
      </c>
      <c r="J747" s="6" t="n">
        <v>0</v>
      </c>
      <c r="K747" s="5" t="inlineStr">
        <is>
          <t>ARS</t>
        </is>
      </c>
      <c r="L747" s="48" t="n">
        <v>0</v>
      </c>
      <c r="M747" s="48" t="n">
        <v>24247.81</v>
      </c>
      <c r="O747" s="11">
        <f>M747/SUM($M$2:$M$2023)</f>
        <v/>
      </c>
      <c r="P747" s="49">
        <f>IFERROR(M747/I747,0)</f>
        <v/>
      </c>
      <c r="Q747" s="50" t="n">
        <v>23</v>
      </c>
      <c r="R747" s="8">
        <f>I747-Q747</f>
        <v/>
      </c>
      <c r="S747" s="49">
        <f>$AK747*R747</f>
        <v/>
      </c>
      <c r="U747" s="39" t="inlineStr">
        <is>
          <t>Stock SAP</t>
        </is>
      </c>
      <c r="V747" s="39" t="inlineStr">
        <is>
          <t>Medicamentos</t>
        </is>
      </c>
      <c r="W747" s="39" t="inlineStr">
        <is>
          <t>Dentro del alcance</t>
        </is>
      </c>
      <c r="X747" s="42" t="inlineStr">
        <is>
          <t>Media</t>
        </is>
      </c>
      <c r="Y747" s="39" t="inlineStr">
        <is>
          <t>Homologado – confianza Media – pendiente de validación</t>
        </is>
      </c>
      <c r="Z747" s="38" t="inlineStr">
        <is>
          <t>Dar de baja en SAP</t>
        </is>
      </c>
      <c r="AA747" s="39" t="inlineStr">
        <is>
          <t>308</t>
        </is>
      </c>
      <c r="AB747" s="39" t="inlineStr">
        <is>
          <t>DIGOXINA</t>
        </is>
      </c>
      <c r="AC747" s="39" t="inlineStr">
        <is>
          <t>Homologación por código Avain (master M04-008)</t>
        </is>
      </c>
      <c r="AD747" s="39" t="inlineStr">
        <is>
          <t>No</t>
        </is>
      </c>
      <c r="AE747" s="39" t="n"/>
      <c r="AF747" s="39" t="inlineStr">
        <is>
          <t>Sí</t>
        </is>
      </c>
      <c r="AG747" s="39" t="inlineStr">
        <is>
          <t>M04-008</t>
        </is>
      </c>
      <c r="AH747" s="51" t="n">
        <v>1074</v>
      </c>
      <c r="AI747" s="51">
        <f>Q747</f>
        <v/>
      </c>
      <c r="AJ747" s="51">
        <f>$AH747-$AI747</f>
        <v/>
      </c>
      <c r="AK747" s="52" t="n">
        <v>242.4781005586592</v>
      </c>
      <c r="AL747" s="52">
        <f>$AJ747*$AK747</f>
        <v/>
      </c>
      <c r="AM747" s="52">
        <f>$AI747*$AK747</f>
        <v/>
      </c>
      <c r="AN747" s="39" t="n"/>
      <c r="AO747" s="39" t="inlineStr">
        <is>
          <t>Homologación: confianza base Media + confianza SAP Alta → Media. El material ocupa 11 filas en la hoja 1060 NQN (lote/almacén). La cantidad SAP y la física de esta vista son el total del material.</t>
        </is>
      </c>
    </row>
    <row r="748">
      <c r="A748" s="5" t="inlineStr">
        <is>
          <t>1000063</t>
        </is>
      </c>
      <c r="B748" s="5" t="inlineStr">
        <is>
          <t>DIGOXINA 0,25 MG/ML AMPOLLA DE 1ML</t>
        </is>
      </c>
      <c r="C748" s="5" t="inlineStr">
        <is>
          <t>1</t>
        </is>
      </c>
      <c r="D748" s="5" t="inlineStr">
        <is>
          <t>033</t>
        </is>
      </c>
      <c r="E748" s="5" t="inlineStr">
        <is>
          <t>ZMED</t>
        </is>
      </c>
      <c r="F748" s="5" t="inlineStr">
        <is>
          <t>1060</t>
        </is>
      </c>
      <c r="G748" s="5" t="inlineStr">
        <is>
          <t>6021</t>
        </is>
      </c>
      <c r="H748" s="5" t="inlineStr">
        <is>
          <t>C/U</t>
        </is>
      </c>
      <c r="I748" s="6" t="n">
        <v>100</v>
      </c>
      <c r="J748" s="6" t="n">
        <v>0</v>
      </c>
      <c r="K748" s="5" t="inlineStr">
        <is>
          <t>ARS</t>
        </is>
      </c>
      <c r="L748" s="48" t="n">
        <v>0</v>
      </c>
      <c r="M748" s="48" t="n">
        <v>24247.81</v>
      </c>
      <c r="O748" s="11">
        <f>M748/SUM($M$2:$M$2023)</f>
        <v/>
      </c>
      <c r="P748" s="49">
        <f>IFERROR(M748/I748,0)</f>
        <v/>
      </c>
      <c r="Q748" s="50" t="n"/>
      <c r="R748" s="8">
        <f>I748-Q748</f>
        <v/>
      </c>
      <c r="S748" s="49">
        <f>$AK748*R748</f>
        <v/>
      </c>
      <c r="U748" s="39" t="inlineStr">
        <is>
          <t>Stock SAP</t>
        </is>
      </c>
      <c r="V748" s="39" t="inlineStr">
        <is>
          <t>Medicamentos</t>
        </is>
      </c>
      <c r="W748" s="39" t="inlineStr">
        <is>
          <t>Dentro del alcance</t>
        </is>
      </c>
      <c r="X748" s="42" t="inlineStr">
        <is>
          <t>Media</t>
        </is>
      </c>
      <c r="Y748" s="39" t="inlineStr">
        <is>
          <t>Homologado – confianza Media – pendiente de validación</t>
        </is>
      </c>
      <c r="Z748" s="38" t="inlineStr">
        <is>
          <t>Dar de baja en SAP</t>
        </is>
      </c>
      <c r="AA748" s="39" t="inlineStr">
        <is>
          <t>308</t>
        </is>
      </c>
      <c r="AB748" s="39" t="inlineStr">
        <is>
          <t>DIGOXINA</t>
        </is>
      </c>
      <c r="AC748" s="39" t="inlineStr">
        <is>
          <t>Homologación por código Avain (master M04-008)</t>
        </is>
      </c>
      <c r="AD748" s="39" t="inlineStr">
        <is>
          <t>No</t>
        </is>
      </c>
      <c r="AE748" s="39" t="n"/>
      <c r="AF748" s="39" t="inlineStr">
        <is>
          <t>Sí</t>
        </is>
      </c>
      <c r="AG748" s="39" t="inlineStr">
        <is>
          <t>M04-008</t>
        </is>
      </c>
      <c r="AH748" s="51" t="n"/>
      <c r="AI748" s="51" t="n"/>
      <c r="AJ748" s="51" t="n"/>
      <c r="AK748" s="52" t="n">
        <v>242.4781005586592</v>
      </c>
      <c r="AL748" s="52" t="n"/>
      <c r="AM748" s="52" t="n"/>
      <c r="AN748" s="39" t="n"/>
      <c r="AO748" s="39" t="inlineStr">
        <is>
          <t>La cantidad física del material se imputó en la fila 747 (primera fila del material). Homologación: confianza base Media + confianza SAP Alta → Media. El material ocupa 11 filas en la hoja 1060 NQN (lote/almacén). La cantidad SAP y la física de esta vista son el total del material.</t>
        </is>
      </c>
    </row>
    <row r="749">
      <c r="A749" s="5" t="inlineStr">
        <is>
          <t>1000063</t>
        </is>
      </c>
      <c r="B749" s="5" t="inlineStr">
        <is>
          <t>DIGOXINA 0,25 MG/ML AMPOLLA DE 1ML</t>
        </is>
      </c>
      <c r="C749" s="5" t="inlineStr">
        <is>
          <t>34513</t>
        </is>
      </c>
      <c r="D749" s="5" t="inlineStr">
        <is>
          <t>033</t>
        </is>
      </c>
      <c r="E749" s="5" t="inlineStr">
        <is>
          <t>ZMED</t>
        </is>
      </c>
      <c r="F749" s="5" t="inlineStr">
        <is>
          <t>1060</t>
        </is>
      </c>
      <c r="G749" s="5" t="inlineStr">
        <is>
          <t>6021</t>
        </is>
      </c>
      <c r="H749" s="5" t="inlineStr">
        <is>
          <t>C/U</t>
        </is>
      </c>
      <c r="I749" s="6" t="n">
        <v>100</v>
      </c>
      <c r="J749" s="6" t="n">
        <v>0</v>
      </c>
      <c r="K749" s="5" t="inlineStr">
        <is>
          <t>ARS</t>
        </is>
      </c>
      <c r="L749" s="48" t="n">
        <v>0</v>
      </c>
      <c r="M749" s="48" t="n">
        <v>24247.81</v>
      </c>
      <c r="O749" s="11">
        <f>M749/SUM($M$2:$M$2023)</f>
        <v/>
      </c>
      <c r="P749" s="49">
        <f>IFERROR(M749/I749,0)</f>
        <v/>
      </c>
      <c r="Q749" s="50" t="n"/>
      <c r="R749" s="8">
        <f>I749-Q749</f>
        <v/>
      </c>
      <c r="S749" s="49">
        <f>$AK749*R749</f>
        <v/>
      </c>
      <c r="U749" s="39" t="inlineStr">
        <is>
          <t>Stock SAP</t>
        </is>
      </c>
      <c r="V749" s="39" t="inlineStr">
        <is>
          <t>Medicamentos</t>
        </is>
      </c>
      <c r="W749" s="39" t="inlineStr">
        <is>
          <t>Dentro del alcance</t>
        </is>
      </c>
      <c r="X749" s="42" t="inlineStr">
        <is>
          <t>Media</t>
        </is>
      </c>
      <c r="Y749" s="39" t="inlineStr">
        <is>
          <t>Homologado – confianza Media – pendiente de validación</t>
        </is>
      </c>
      <c r="Z749" s="38" t="inlineStr">
        <is>
          <t>Dar de baja en SAP</t>
        </is>
      </c>
      <c r="AA749" s="39" t="inlineStr">
        <is>
          <t>308</t>
        </is>
      </c>
      <c r="AB749" s="39" t="inlineStr">
        <is>
          <t>DIGOXINA</t>
        </is>
      </c>
      <c r="AC749" s="39" t="inlineStr">
        <is>
          <t>Homologación por código Avain (master M04-008)</t>
        </is>
      </c>
      <c r="AD749" s="39" t="inlineStr">
        <is>
          <t>No</t>
        </is>
      </c>
      <c r="AE749" s="39" t="n"/>
      <c r="AF749" s="39" t="inlineStr">
        <is>
          <t>Sí</t>
        </is>
      </c>
      <c r="AG749" s="39" t="inlineStr">
        <is>
          <t>M04-008</t>
        </is>
      </c>
      <c r="AH749" s="51" t="n"/>
      <c r="AI749" s="51" t="n"/>
      <c r="AJ749" s="51" t="n"/>
      <c r="AK749" s="52" t="n">
        <v>242.4781005586592</v>
      </c>
      <c r="AL749" s="52" t="n"/>
      <c r="AM749" s="52" t="n"/>
      <c r="AN749" s="39" t="n"/>
      <c r="AO749" s="39" t="inlineStr">
        <is>
          <t>La cantidad física del material se imputó en la fila 747 (primera fila del material). Homologación: confianza base Media + confianza SAP Alta → Media. El material ocupa 11 filas en la hoja 1060 NQN (lote/almacén). La cantidad SAP y la física de esta vista son el total del material.</t>
        </is>
      </c>
    </row>
    <row r="750">
      <c r="A750" s="5" t="inlineStr">
        <is>
          <t>1000063</t>
        </is>
      </c>
      <c r="B750" s="5" t="inlineStr">
        <is>
          <t>DIGOXINA 0,25 MG/ML AMPOLLA DE 1ML</t>
        </is>
      </c>
      <c r="C750" s="5" t="inlineStr">
        <is>
          <t>7212/8021</t>
        </is>
      </c>
      <c r="D750" s="5" t="inlineStr">
        <is>
          <t>033</t>
        </is>
      </c>
      <c r="E750" s="5" t="inlineStr">
        <is>
          <t>ZMED</t>
        </is>
      </c>
      <c r="F750" s="5" t="inlineStr">
        <is>
          <t>1060</t>
        </is>
      </c>
      <c r="G750" s="5" t="inlineStr">
        <is>
          <t>6021</t>
        </is>
      </c>
      <c r="H750" s="5" t="inlineStr">
        <is>
          <t>C/U</t>
        </is>
      </c>
      <c r="I750" s="6" t="n">
        <v>100</v>
      </c>
      <c r="J750" s="6" t="n">
        <v>0</v>
      </c>
      <c r="K750" s="5" t="inlineStr">
        <is>
          <t>ARS</t>
        </is>
      </c>
      <c r="L750" s="48" t="n">
        <v>0</v>
      </c>
      <c r="M750" s="48" t="n">
        <v>24247.81</v>
      </c>
      <c r="O750" s="11">
        <f>M750/SUM($M$2:$M$2023)</f>
        <v/>
      </c>
      <c r="P750" s="49">
        <f>IFERROR(M750/I750,0)</f>
        <v/>
      </c>
      <c r="Q750" s="50" t="n"/>
      <c r="R750" s="8">
        <f>I750-Q750</f>
        <v/>
      </c>
      <c r="S750" s="49">
        <f>$AK750*R750</f>
        <v/>
      </c>
      <c r="U750" s="39" t="inlineStr">
        <is>
          <t>Stock SAP</t>
        </is>
      </c>
      <c r="V750" s="39" t="inlineStr">
        <is>
          <t>Medicamentos</t>
        </is>
      </c>
      <c r="W750" s="39" t="inlineStr">
        <is>
          <t>Dentro del alcance</t>
        </is>
      </c>
      <c r="X750" s="42" t="inlineStr">
        <is>
          <t>Media</t>
        </is>
      </c>
      <c r="Y750" s="39" t="inlineStr">
        <is>
          <t>Homologado – confianza Media – pendiente de validación</t>
        </is>
      </c>
      <c r="Z750" s="38" t="inlineStr">
        <is>
          <t>Dar de baja en SAP</t>
        </is>
      </c>
      <c r="AA750" s="39" t="inlineStr">
        <is>
          <t>308</t>
        </is>
      </c>
      <c r="AB750" s="39" t="inlineStr">
        <is>
          <t>DIGOXINA</t>
        </is>
      </c>
      <c r="AC750" s="39" t="inlineStr">
        <is>
          <t>Homologación por código Avain (master M04-008)</t>
        </is>
      </c>
      <c r="AD750" s="39" t="inlineStr">
        <is>
          <t>No</t>
        </is>
      </c>
      <c r="AE750" s="39" t="n"/>
      <c r="AF750" s="39" t="inlineStr">
        <is>
          <t>Sí</t>
        </is>
      </c>
      <c r="AG750" s="39" t="inlineStr">
        <is>
          <t>M04-008</t>
        </is>
      </c>
      <c r="AH750" s="51" t="n"/>
      <c r="AI750" s="51" t="n"/>
      <c r="AJ750" s="51" t="n"/>
      <c r="AK750" s="52" t="n">
        <v>242.4781005586592</v>
      </c>
      <c r="AL750" s="52" t="n"/>
      <c r="AM750" s="52" t="n"/>
      <c r="AN750" s="39" t="n"/>
      <c r="AO750" s="39" t="inlineStr">
        <is>
          <t>La cantidad física del material se imputó en la fila 747 (primera fila del material). Homologación: confianza base Media + confianza SAP Alta → Media. El material ocupa 11 filas en la hoja 1060 NQN (lote/almacén). La cantidad SAP y la física de esta vista son el total del material.</t>
        </is>
      </c>
    </row>
    <row r="751">
      <c r="A751" s="5" t="inlineStr">
        <is>
          <t>1000063</t>
        </is>
      </c>
      <c r="B751" s="5" t="inlineStr">
        <is>
          <t>DIGOXINA 0,25 MG/ML AMPOLLA DE 1ML</t>
        </is>
      </c>
      <c r="C751" s="5" t="inlineStr">
        <is>
          <t>7712</t>
        </is>
      </c>
      <c r="D751" s="5" t="inlineStr">
        <is>
          <t>033</t>
        </is>
      </c>
      <c r="E751" s="5" t="inlineStr">
        <is>
          <t>ZMED</t>
        </is>
      </c>
      <c r="F751" s="5" t="inlineStr">
        <is>
          <t>1060</t>
        </is>
      </c>
      <c r="G751" s="5" t="inlineStr">
        <is>
          <t>6021</t>
        </is>
      </c>
      <c r="H751" s="5" t="inlineStr">
        <is>
          <t>C/U</t>
        </is>
      </c>
      <c r="I751" s="6" t="n">
        <v>100</v>
      </c>
      <c r="J751" s="6" t="n">
        <v>0</v>
      </c>
      <c r="K751" s="5" t="inlineStr">
        <is>
          <t>ARS</t>
        </is>
      </c>
      <c r="L751" s="48" t="n">
        <v>0</v>
      </c>
      <c r="M751" s="48" t="n">
        <v>24247.81</v>
      </c>
      <c r="O751" s="11">
        <f>M751/SUM($M$2:$M$2023)</f>
        <v/>
      </c>
      <c r="P751" s="49">
        <f>IFERROR(M751/I751,0)</f>
        <v/>
      </c>
      <c r="Q751" s="50" t="n"/>
      <c r="R751" s="8">
        <f>I751-Q751</f>
        <v/>
      </c>
      <c r="S751" s="49">
        <f>$AK751*R751</f>
        <v/>
      </c>
      <c r="U751" s="39" t="inlineStr">
        <is>
          <t>Stock SAP</t>
        </is>
      </c>
      <c r="V751" s="39" t="inlineStr">
        <is>
          <t>Medicamentos</t>
        </is>
      </c>
      <c r="W751" s="39" t="inlineStr">
        <is>
          <t>Dentro del alcance</t>
        </is>
      </c>
      <c r="X751" s="42" t="inlineStr">
        <is>
          <t>Media</t>
        </is>
      </c>
      <c r="Y751" s="39" t="inlineStr">
        <is>
          <t>Homologado – confianza Media – pendiente de validación</t>
        </is>
      </c>
      <c r="Z751" s="38" t="inlineStr">
        <is>
          <t>Dar de baja en SAP</t>
        </is>
      </c>
      <c r="AA751" s="39" t="inlineStr">
        <is>
          <t>308</t>
        </is>
      </c>
      <c r="AB751" s="39" t="inlineStr">
        <is>
          <t>DIGOXINA</t>
        </is>
      </c>
      <c r="AC751" s="39" t="inlineStr">
        <is>
          <t>Homologación por código Avain (master M04-008)</t>
        </is>
      </c>
      <c r="AD751" s="39" t="inlineStr">
        <is>
          <t>No</t>
        </is>
      </c>
      <c r="AE751" s="39" t="n"/>
      <c r="AF751" s="39" t="inlineStr">
        <is>
          <t>Sí</t>
        </is>
      </c>
      <c r="AG751" s="39" t="inlineStr">
        <is>
          <t>M04-008</t>
        </is>
      </c>
      <c r="AH751" s="51" t="n"/>
      <c r="AI751" s="51" t="n"/>
      <c r="AJ751" s="51" t="n"/>
      <c r="AK751" s="52" t="n">
        <v>242.4781005586592</v>
      </c>
      <c r="AL751" s="52" t="n"/>
      <c r="AM751" s="52" t="n"/>
      <c r="AN751" s="39" t="n"/>
      <c r="AO751" s="39" t="inlineStr">
        <is>
          <t>La cantidad física del material se imputó en la fila 747 (primera fila del material). Homologación: confianza base Media + confianza SAP Alta → Media. El material ocupa 11 filas en la hoja 1060 NQN (lote/almacén). La cantidad SAP y la física de esta vista son el total del material.</t>
        </is>
      </c>
    </row>
    <row r="752">
      <c r="A752" s="5" t="inlineStr">
        <is>
          <t>1000063</t>
        </is>
      </c>
      <c r="B752" s="5" t="inlineStr">
        <is>
          <t>DIGOXINA 0,25 MG/ML AMPOLLA DE 1ML</t>
        </is>
      </c>
      <c r="C752" s="5" t="inlineStr">
        <is>
          <t>7799</t>
        </is>
      </c>
      <c r="D752" s="5" t="inlineStr">
        <is>
          <t>033</t>
        </is>
      </c>
      <c r="E752" s="5" t="inlineStr">
        <is>
          <t>ZMED</t>
        </is>
      </c>
      <c r="F752" s="5" t="inlineStr">
        <is>
          <t>1060</t>
        </is>
      </c>
      <c r="G752" s="5" t="inlineStr">
        <is>
          <t>6021</t>
        </is>
      </c>
      <c r="H752" s="5" t="inlineStr">
        <is>
          <t>C/U</t>
        </is>
      </c>
      <c r="I752" s="6" t="n">
        <v>100</v>
      </c>
      <c r="J752" s="6" t="n">
        <v>0</v>
      </c>
      <c r="K752" s="5" t="inlineStr">
        <is>
          <t>ARS</t>
        </is>
      </c>
      <c r="L752" s="48" t="n">
        <v>0</v>
      </c>
      <c r="M752" s="48" t="n">
        <v>24247.81</v>
      </c>
      <c r="O752" s="11">
        <f>M752/SUM($M$2:$M$2023)</f>
        <v/>
      </c>
      <c r="P752" s="49">
        <f>IFERROR(M752/I752,0)</f>
        <v/>
      </c>
      <c r="Q752" s="50" t="n"/>
      <c r="R752" s="8">
        <f>I752-Q752</f>
        <v/>
      </c>
      <c r="S752" s="49">
        <f>$AK752*R752</f>
        <v/>
      </c>
      <c r="U752" s="39" t="inlineStr">
        <is>
          <t>Stock SAP</t>
        </is>
      </c>
      <c r="V752" s="39" t="inlineStr">
        <is>
          <t>Medicamentos</t>
        </is>
      </c>
      <c r="W752" s="39" t="inlineStr">
        <is>
          <t>Dentro del alcance</t>
        </is>
      </c>
      <c r="X752" s="42" t="inlineStr">
        <is>
          <t>Media</t>
        </is>
      </c>
      <c r="Y752" s="39" t="inlineStr">
        <is>
          <t>Homologado – confianza Media – pendiente de validación</t>
        </is>
      </c>
      <c r="Z752" s="38" t="inlineStr">
        <is>
          <t>Dar de baja en SAP</t>
        </is>
      </c>
      <c r="AA752" s="39" t="inlineStr">
        <is>
          <t>308</t>
        </is>
      </c>
      <c r="AB752" s="39" t="inlineStr">
        <is>
          <t>DIGOXINA</t>
        </is>
      </c>
      <c r="AC752" s="39" t="inlineStr">
        <is>
          <t>Homologación por código Avain (master M04-008)</t>
        </is>
      </c>
      <c r="AD752" s="39" t="inlineStr">
        <is>
          <t>No</t>
        </is>
      </c>
      <c r="AE752" s="39" t="n"/>
      <c r="AF752" s="39" t="inlineStr">
        <is>
          <t>Sí</t>
        </is>
      </c>
      <c r="AG752" s="39" t="inlineStr">
        <is>
          <t>M04-008</t>
        </is>
      </c>
      <c r="AH752" s="51" t="n"/>
      <c r="AI752" s="51" t="n"/>
      <c r="AJ752" s="51" t="n"/>
      <c r="AK752" s="52" t="n">
        <v>242.4781005586592</v>
      </c>
      <c r="AL752" s="52" t="n"/>
      <c r="AM752" s="52" t="n"/>
      <c r="AN752" s="39" t="n"/>
      <c r="AO752" s="39" t="inlineStr">
        <is>
          <t>La cantidad física del material se imputó en la fila 747 (primera fila del material). Homologación: confianza base Media + confianza SAP Alta → Media. El material ocupa 11 filas en la hoja 1060 NQN (lote/almacén). La cantidad SAP y la física de esta vista son el total del material.</t>
        </is>
      </c>
    </row>
    <row r="753">
      <c r="A753" s="5" t="inlineStr">
        <is>
          <t>1000063</t>
        </is>
      </c>
      <c r="B753" s="5" t="inlineStr">
        <is>
          <t>DIGOXINA 0,25 MG/ML AMPOLLA DE 1ML</t>
        </is>
      </c>
      <c r="C753" s="5" t="inlineStr">
        <is>
          <t>H0001</t>
        </is>
      </c>
      <c r="D753" s="5" t="inlineStr">
        <is>
          <t>033</t>
        </is>
      </c>
      <c r="E753" s="5" t="inlineStr">
        <is>
          <t>ZMED</t>
        </is>
      </c>
      <c r="F753" s="5" t="inlineStr">
        <is>
          <t>1060</t>
        </is>
      </c>
      <c r="G753" s="5" t="inlineStr">
        <is>
          <t>6021</t>
        </is>
      </c>
      <c r="H753" s="5" t="inlineStr">
        <is>
          <t>C/U</t>
        </is>
      </c>
      <c r="I753" s="6" t="n">
        <v>100</v>
      </c>
      <c r="J753" s="6" t="n">
        <v>0</v>
      </c>
      <c r="K753" s="5" t="inlineStr">
        <is>
          <t>ARS</t>
        </is>
      </c>
      <c r="L753" s="48" t="n">
        <v>0</v>
      </c>
      <c r="M753" s="48" t="n">
        <v>24247.81</v>
      </c>
      <c r="O753" s="11">
        <f>M753/SUM($M$2:$M$2023)</f>
        <v/>
      </c>
      <c r="P753" s="49">
        <f>IFERROR(M753/I753,0)</f>
        <v/>
      </c>
      <c r="Q753" s="50" t="n"/>
      <c r="R753" s="8">
        <f>I753-Q753</f>
        <v/>
      </c>
      <c r="S753" s="49">
        <f>$AK753*R753</f>
        <v/>
      </c>
      <c r="U753" s="39" t="inlineStr">
        <is>
          <t>Stock SAP</t>
        </is>
      </c>
      <c r="V753" s="39" t="inlineStr">
        <is>
          <t>Medicamentos</t>
        </is>
      </c>
      <c r="W753" s="39" t="inlineStr">
        <is>
          <t>Dentro del alcance</t>
        </is>
      </c>
      <c r="X753" s="42" t="inlineStr">
        <is>
          <t>Media</t>
        </is>
      </c>
      <c r="Y753" s="39" t="inlineStr">
        <is>
          <t>Homologado – confianza Media – pendiente de validación</t>
        </is>
      </c>
      <c r="Z753" s="38" t="inlineStr">
        <is>
          <t>Dar de baja en SAP</t>
        </is>
      </c>
      <c r="AA753" s="39" t="inlineStr">
        <is>
          <t>308</t>
        </is>
      </c>
      <c r="AB753" s="39" t="inlineStr">
        <is>
          <t>DIGOXINA</t>
        </is>
      </c>
      <c r="AC753" s="39" t="inlineStr">
        <is>
          <t>Homologación por código Avain (master M04-008)</t>
        </is>
      </c>
      <c r="AD753" s="39" t="inlineStr">
        <is>
          <t>No</t>
        </is>
      </c>
      <c r="AE753" s="39" t="n"/>
      <c r="AF753" s="39" t="inlineStr">
        <is>
          <t>Sí</t>
        </is>
      </c>
      <c r="AG753" s="39" t="inlineStr">
        <is>
          <t>M04-008</t>
        </is>
      </c>
      <c r="AH753" s="51" t="n"/>
      <c r="AI753" s="51" t="n"/>
      <c r="AJ753" s="51" t="n"/>
      <c r="AK753" s="52" t="n">
        <v>242.4781005586592</v>
      </c>
      <c r="AL753" s="52" t="n"/>
      <c r="AM753" s="52" t="n"/>
      <c r="AN753" s="39" t="n"/>
      <c r="AO753" s="39" t="inlineStr">
        <is>
          <t>La cantidad física del material se imputó en la fila 747 (primera fila del material). Homologación: confianza base Media + confianza SAP Alta → Media. El material ocupa 11 filas en la hoja 1060 NQN (lote/almacén). La cantidad SAP y la física de esta vista son el total del material.</t>
        </is>
      </c>
    </row>
    <row r="754">
      <c r="A754" s="5" t="inlineStr">
        <is>
          <t>1000063</t>
        </is>
      </c>
      <c r="B754" s="5" t="inlineStr">
        <is>
          <t>DIGOXINA 0,25 MG/ML AMPOLLA DE 1ML</t>
        </is>
      </c>
      <c r="C754" s="5" t="inlineStr">
        <is>
          <t>H0102</t>
        </is>
      </c>
      <c r="D754" s="5" t="inlineStr">
        <is>
          <t>033</t>
        </is>
      </c>
      <c r="E754" s="5" t="inlineStr">
        <is>
          <t>ZMED</t>
        </is>
      </c>
      <c r="F754" s="5" t="inlineStr">
        <is>
          <t>1060</t>
        </is>
      </c>
      <c r="G754" s="5" t="inlineStr">
        <is>
          <t>6021</t>
        </is>
      </c>
      <c r="H754" s="5" t="inlineStr">
        <is>
          <t>C/U</t>
        </is>
      </c>
      <c r="I754" s="6" t="n">
        <v>100</v>
      </c>
      <c r="J754" s="6" t="n">
        <v>0</v>
      </c>
      <c r="K754" s="5" t="inlineStr">
        <is>
          <t>ARS</t>
        </is>
      </c>
      <c r="L754" s="48" t="n">
        <v>0</v>
      </c>
      <c r="M754" s="48" t="n">
        <v>24247.81</v>
      </c>
      <c r="O754" s="11">
        <f>M754/SUM($M$2:$M$2023)</f>
        <v/>
      </c>
      <c r="P754" s="49">
        <f>IFERROR(M754/I754,0)</f>
        <v/>
      </c>
      <c r="Q754" s="50" t="n"/>
      <c r="R754" s="8">
        <f>I754-Q754</f>
        <v/>
      </c>
      <c r="S754" s="49">
        <f>$AK754*R754</f>
        <v/>
      </c>
      <c r="U754" s="39" t="inlineStr">
        <is>
          <t>Stock SAP</t>
        </is>
      </c>
      <c r="V754" s="39" t="inlineStr">
        <is>
          <t>Medicamentos</t>
        </is>
      </c>
      <c r="W754" s="39" t="inlineStr">
        <is>
          <t>Dentro del alcance</t>
        </is>
      </c>
      <c r="X754" s="42" t="inlineStr">
        <is>
          <t>Media</t>
        </is>
      </c>
      <c r="Y754" s="39" t="inlineStr">
        <is>
          <t>Homologado – confianza Media – pendiente de validación</t>
        </is>
      </c>
      <c r="Z754" s="38" t="inlineStr">
        <is>
          <t>Dar de baja en SAP</t>
        </is>
      </c>
      <c r="AA754" s="39" t="inlineStr">
        <is>
          <t>308</t>
        </is>
      </c>
      <c r="AB754" s="39" t="inlineStr">
        <is>
          <t>DIGOXINA</t>
        </is>
      </c>
      <c r="AC754" s="39" t="inlineStr">
        <is>
          <t>Homologación por código Avain (master M04-008)</t>
        </is>
      </c>
      <c r="AD754" s="39" t="inlineStr">
        <is>
          <t>No</t>
        </is>
      </c>
      <c r="AE754" s="39" t="n"/>
      <c r="AF754" s="39" t="inlineStr">
        <is>
          <t>Sí</t>
        </is>
      </c>
      <c r="AG754" s="39" t="inlineStr">
        <is>
          <t>M04-008</t>
        </is>
      </c>
      <c r="AH754" s="51" t="n"/>
      <c r="AI754" s="51" t="n"/>
      <c r="AJ754" s="51" t="n"/>
      <c r="AK754" s="52" t="n">
        <v>242.4781005586592</v>
      </c>
      <c r="AL754" s="52" t="n"/>
      <c r="AM754" s="52" t="n"/>
      <c r="AN754" s="39" t="n"/>
      <c r="AO754" s="39" t="inlineStr">
        <is>
          <t>La cantidad física del material se imputó en la fila 747 (primera fila del material). Homologación: confianza base Media + confianza SAP Alta → Media. El material ocupa 11 filas en la hoja 1060 NQN (lote/almacén). La cantidad SAP y la física de esta vista son el total del material.</t>
        </is>
      </c>
    </row>
    <row r="755">
      <c r="A755" s="5" t="inlineStr">
        <is>
          <t>1000063</t>
        </is>
      </c>
      <c r="B755" s="5" t="inlineStr">
        <is>
          <t>DIGOXINA 0,25 MG/ML AMPOLLA DE 1ML</t>
        </is>
      </c>
      <c r="C755" s="5" t="inlineStr">
        <is>
          <t>W4T</t>
        </is>
      </c>
      <c r="D755" s="5" t="inlineStr">
        <is>
          <t>033</t>
        </is>
      </c>
      <c r="E755" s="5" t="inlineStr">
        <is>
          <t>ZMED</t>
        </is>
      </c>
      <c r="F755" s="5" t="inlineStr">
        <is>
          <t>1060</t>
        </is>
      </c>
      <c r="G755" s="5" t="inlineStr">
        <is>
          <t>6021</t>
        </is>
      </c>
      <c r="H755" s="5" t="inlineStr">
        <is>
          <t>C/U</t>
        </is>
      </c>
      <c r="I755" s="6" t="n">
        <v>100</v>
      </c>
      <c r="J755" s="6" t="n">
        <v>0</v>
      </c>
      <c r="K755" s="5" t="inlineStr">
        <is>
          <t>ARS</t>
        </is>
      </c>
      <c r="L755" s="48" t="n">
        <v>0</v>
      </c>
      <c r="M755" s="48" t="n">
        <v>24247.81</v>
      </c>
      <c r="O755" s="11">
        <f>M755/SUM($M$2:$M$2023)</f>
        <v/>
      </c>
      <c r="P755" s="49">
        <f>IFERROR(M755/I755,0)</f>
        <v/>
      </c>
      <c r="Q755" s="50" t="n"/>
      <c r="R755" s="8">
        <f>I755-Q755</f>
        <v/>
      </c>
      <c r="S755" s="49">
        <f>$AK755*R755</f>
        <v/>
      </c>
      <c r="U755" s="39" t="inlineStr">
        <is>
          <t>Stock SAP</t>
        </is>
      </c>
      <c r="V755" s="39" t="inlineStr">
        <is>
          <t>Medicamentos</t>
        </is>
      </c>
      <c r="W755" s="39" t="inlineStr">
        <is>
          <t>Dentro del alcance</t>
        </is>
      </c>
      <c r="X755" s="42" t="inlineStr">
        <is>
          <t>Media</t>
        </is>
      </c>
      <c r="Y755" s="39" t="inlineStr">
        <is>
          <t>Homologado – confianza Media – pendiente de validación</t>
        </is>
      </c>
      <c r="Z755" s="38" t="inlineStr">
        <is>
          <t>Dar de baja en SAP</t>
        </is>
      </c>
      <c r="AA755" s="39" t="inlineStr">
        <is>
          <t>308</t>
        </is>
      </c>
      <c r="AB755" s="39" t="inlineStr">
        <is>
          <t>DIGOXINA</t>
        </is>
      </c>
      <c r="AC755" s="39" t="inlineStr">
        <is>
          <t>Homologación por código Avain (master M04-008)</t>
        </is>
      </c>
      <c r="AD755" s="39" t="inlineStr">
        <is>
          <t>No</t>
        </is>
      </c>
      <c r="AE755" s="39" t="n"/>
      <c r="AF755" s="39" t="inlineStr">
        <is>
          <t>Sí</t>
        </is>
      </c>
      <c r="AG755" s="39" t="inlineStr">
        <is>
          <t>M04-008</t>
        </is>
      </c>
      <c r="AH755" s="51" t="n"/>
      <c r="AI755" s="51" t="n"/>
      <c r="AJ755" s="51" t="n"/>
      <c r="AK755" s="52" t="n">
        <v>242.4781005586592</v>
      </c>
      <c r="AL755" s="52" t="n"/>
      <c r="AM755" s="52" t="n"/>
      <c r="AN755" s="39" t="n"/>
      <c r="AO755" s="39" t="inlineStr">
        <is>
          <t>La cantidad física del material se imputó en la fila 747 (primera fila del material). Homologación: confianza base Media + confianza SAP Alta → Media. El material ocupa 11 filas en la hoja 1060 NQN (lote/almacén). La cantidad SAP y la física de esta vista son el total del material.</t>
        </is>
      </c>
    </row>
    <row r="756">
      <c r="A756" s="5" t="inlineStr">
        <is>
          <t>1000063</t>
        </is>
      </c>
      <c r="B756" s="5" t="inlineStr">
        <is>
          <t>DIGOXINA 0,25 MG/ML AMPOLLA DE 1ML</t>
        </is>
      </c>
      <c r="C756" s="5" t="inlineStr">
        <is>
          <t>WEQTQW</t>
        </is>
      </c>
      <c r="D756" s="5" t="inlineStr">
        <is>
          <t>033</t>
        </is>
      </c>
      <c r="E756" s="5" t="inlineStr">
        <is>
          <t>ZMED</t>
        </is>
      </c>
      <c r="F756" s="5" t="inlineStr">
        <is>
          <t>1060</t>
        </is>
      </c>
      <c r="G756" s="5" t="inlineStr">
        <is>
          <t>6021</t>
        </is>
      </c>
      <c r="H756" s="5" t="inlineStr">
        <is>
          <t>C/U</t>
        </is>
      </c>
      <c r="I756" s="6" t="n">
        <v>100</v>
      </c>
      <c r="J756" s="6" t="n">
        <v>0</v>
      </c>
      <c r="K756" s="5" t="inlineStr">
        <is>
          <t>ARS</t>
        </is>
      </c>
      <c r="L756" s="48" t="n">
        <v>0</v>
      </c>
      <c r="M756" s="48" t="n">
        <v>24247.81</v>
      </c>
      <c r="O756" s="11">
        <f>M756/SUM($M$2:$M$2023)</f>
        <v/>
      </c>
      <c r="P756" s="49">
        <f>IFERROR(M756/I756,0)</f>
        <v/>
      </c>
      <c r="Q756" s="50" t="n"/>
      <c r="R756" s="8">
        <f>I756-Q756</f>
        <v/>
      </c>
      <c r="S756" s="49">
        <f>$AK756*R756</f>
        <v/>
      </c>
      <c r="U756" s="39" t="inlineStr">
        <is>
          <t>Stock SAP</t>
        </is>
      </c>
      <c r="V756" s="39" t="inlineStr">
        <is>
          <t>Medicamentos</t>
        </is>
      </c>
      <c r="W756" s="39" t="inlineStr">
        <is>
          <t>Dentro del alcance</t>
        </is>
      </c>
      <c r="X756" s="42" t="inlineStr">
        <is>
          <t>Media</t>
        </is>
      </c>
      <c r="Y756" s="39" t="inlineStr">
        <is>
          <t>Homologado – confianza Media – pendiente de validación</t>
        </is>
      </c>
      <c r="Z756" s="38" t="inlineStr">
        <is>
          <t>Dar de baja en SAP</t>
        </is>
      </c>
      <c r="AA756" s="39" t="inlineStr">
        <is>
          <t>308</t>
        </is>
      </c>
      <c r="AB756" s="39" t="inlineStr">
        <is>
          <t>DIGOXINA</t>
        </is>
      </c>
      <c r="AC756" s="39" t="inlineStr">
        <is>
          <t>Homologación por código Avain (master M04-008)</t>
        </is>
      </c>
      <c r="AD756" s="39" t="inlineStr">
        <is>
          <t>No</t>
        </is>
      </c>
      <c r="AE756" s="39" t="n"/>
      <c r="AF756" s="39" t="inlineStr">
        <is>
          <t>Sí</t>
        </is>
      </c>
      <c r="AG756" s="39" t="inlineStr">
        <is>
          <t>M04-008</t>
        </is>
      </c>
      <c r="AH756" s="51" t="n"/>
      <c r="AI756" s="51" t="n"/>
      <c r="AJ756" s="51" t="n"/>
      <c r="AK756" s="52" t="n">
        <v>242.4781005586592</v>
      </c>
      <c r="AL756" s="52" t="n"/>
      <c r="AM756" s="52" t="n"/>
      <c r="AN756" s="39" t="n"/>
      <c r="AO756" s="39" t="inlineStr">
        <is>
          <t>La cantidad física del material se imputó en la fila 747 (primera fila del material). Homologación: confianza base Media + confianza SAP Alta → Media. El material ocupa 11 filas en la hoja 1060 NQN (lote/almacén). La cantidad SAP y la física de esta vista son el total del material.</t>
        </is>
      </c>
    </row>
    <row r="757">
      <c r="A757" s="5" t="inlineStr">
        <is>
          <t>1000066</t>
        </is>
      </c>
      <c r="B757" s="5" t="inlineStr">
        <is>
          <t>ENALAPRIL MALEATO 10MG COMPRIMIDO</t>
        </is>
      </c>
      <c r="C757" s="5" t="inlineStr">
        <is>
          <t>33Q4WFRQ</t>
        </is>
      </c>
      <c r="D757" s="5" t="inlineStr">
        <is>
          <t>033</t>
        </is>
      </c>
      <c r="E757" s="5" t="inlineStr">
        <is>
          <t>ZMED</t>
        </is>
      </c>
      <c r="F757" s="5" t="inlineStr">
        <is>
          <t>1060</t>
        </is>
      </c>
      <c r="G757" s="5" t="inlineStr">
        <is>
          <t>6021</t>
        </is>
      </c>
      <c r="H757" s="5" t="inlineStr">
        <is>
          <t>C/U</t>
        </is>
      </c>
      <c r="I757" s="6" t="n">
        <v>100</v>
      </c>
      <c r="J757" s="6" t="n">
        <v>0</v>
      </c>
      <c r="K757" s="5" t="inlineStr">
        <is>
          <t>ARS</t>
        </is>
      </c>
      <c r="L757" s="48" t="n">
        <v>0</v>
      </c>
      <c r="M757" s="48" t="n">
        <v>1628.31</v>
      </c>
      <c r="O757" s="11">
        <f>M757/SUM($M$2:$M$2023)</f>
        <v/>
      </c>
      <c r="P757" s="49">
        <f>IFERROR(M757/I757,0)</f>
        <v/>
      </c>
      <c r="Q757" s="50" t="n"/>
      <c r="R757" s="8">
        <f>I757-Q757</f>
        <v/>
      </c>
      <c r="S757" s="49">
        <f>$AK757*R757</f>
        <v/>
      </c>
      <c r="U757" s="39" t="inlineStr">
        <is>
          <t>Stock SAP</t>
        </is>
      </c>
      <c r="V757" s="39" t="inlineStr">
        <is>
          <t>Medicamentos</t>
        </is>
      </c>
      <c r="W757" s="39" t="inlineStr">
        <is>
          <t>Dentro del alcance</t>
        </is>
      </c>
      <c r="X757" s="42" t="inlineStr">
        <is>
          <t>Media</t>
        </is>
      </c>
      <c r="Y757" s="39" t="inlineStr">
        <is>
          <t>Homologado – confianza Media – pendiente de validación</t>
        </is>
      </c>
      <c r="Z757" s="38" t="inlineStr">
        <is>
          <t>Dar de baja en SAP</t>
        </is>
      </c>
      <c r="AA757" s="39" t="inlineStr">
        <is>
          <t>101</t>
        </is>
      </c>
      <c r="AB757" s="39" t="inlineStr">
        <is>
          <t>ENALAPRIL COMP</t>
        </is>
      </c>
      <c r="AC757" s="39" t="inlineStr">
        <is>
          <t>Cruce por nomenclatura SAP</t>
        </is>
      </c>
      <c r="AD757" s="39" t="inlineStr">
        <is>
          <t>Sí</t>
        </is>
      </c>
      <c r="AE757" s="39" t="inlineStr">
        <is>
          <t>1000066, 1000343</t>
        </is>
      </c>
      <c r="AF757" s="39" t="inlineStr">
        <is>
          <t>Sí</t>
        </is>
      </c>
      <c r="AG757" s="39" t="inlineStr">
        <is>
          <t>M04-003</t>
        </is>
      </c>
      <c r="AH757" s="51" t="n"/>
      <c r="AI757" s="51" t="n"/>
      <c r="AJ757" s="51" t="n"/>
      <c r="AK757" s="52" t="n">
        <v>16.2830661345496</v>
      </c>
      <c r="AL757" s="52" t="n"/>
      <c r="AM757" s="52" t="n"/>
      <c r="AN757" s="39" t="n"/>
      <c r="AO757" s="39" t="inlineStr">
        <is>
          <t>La cantidad física del material se imputó en la fila 28 (primera fila del material). Homologado al master M04-003, pero sus códigos SAP (1005140) no figuran en el stock SAP de este centro. Cruce por nomenclatura: una nomenclatura no informa dosis; similitud 0.78. El cruce SAP–Avain identificó 2 códigos SAP como posibles equivalentes del mismo ítem de Avain (1000066, 1000343). Se imputó al primero (lógica BUSCARV); requiere validación posterior. El material ocupa 17 filas en la hoja 1060 NQN (lote/almacén). La cantidad SAP y la física de esta vista son el total del material.</t>
        </is>
      </c>
    </row>
    <row r="758">
      <c r="A758" s="5" t="inlineStr">
        <is>
          <t>1000078</t>
        </is>
      </c>
      <c r="B758" s="5" t="inlineStr">
        <is>
          <t>SOLUCION GLUCOSADA HIPERTONICA 25% AMP</t>
        </is>
      </c>
      <c r="C758" s="5" t="inlineStr">
        <is>
          <t>055-849</t>
        </is>
      </c>
      <c r="D758" s="5" t="inlineStr">
        <is>
          <t>033</t>
        </is>
      </c>
      <c r="E758" s="5" t="inlineStr">
        <is>
          <t>ZMED</t>
        </is>
      </c>
      <c r="F758" s="5" t="inlineStr">
        <is>
          <t>1060</t>
        </is>
      </c>
      <c r="G758" s="5" t="inlineStr">
        <is>
          <t>6021</t>
        </is>
      </c>
      <c r="H758" s="5" t="inlineStr">
        <is>
          <t>C/U</t>
        </is>
      </c>
      <c r="I758" s="6" t="n">
        <v>100</v>
      </c>
      <c r="J758" s="6" t="n">
        <v>0</v>
      </c>
      <c r="K758" s="5" t="inlineStr">
        <is>
          <t>ARS</t>
        </is>
      </c>
      <c r="L758" s="48" t="n">
        <v>0</v>
      </c>
      <c r="M758" s="48" t="n">
        <v>34762.66</v>
      </c>
      <c r="O758" s="11">
        <f>M758/SUM($M$2:$M$2023)</f>
        <v/>
      </c>
      <c r="P758" s="49">
        <f>IFERROR(M758/I758,0)</f>
        <v/>
      </c>
      <c r="Q758" s="50" t="n"/>
      <c r="R758" s="8">
        <f>I758-Q758</f>
        <v/>
      </c>
      <c r="S758" s="49">
        <f>$AK758*R758</f>
        <v/>
      </c>
      <c r="U758" s="39" t="inlineStr">
        <is>
          <t>Stock SAP</t>
        </is>
      </c>
      <c r="V758" s="39" t="inlineStr">
        <is>
          <t>Medicamentos</t>
        </is>
      </c>
      <c r="W758" s="39" t="inlineStr">
        <is>
          <t>Dentro del alcance</t>
        </is>
      </c>
      <c r="X758" s="39" t="n"/>
      <c r="Y758" s="39" t="inlineStr">
        <is>
          <t>Sin recuento físico en el inventario de Avain</t>
        </is>
      </c>
      <c r="Z758" s="40" t="inlineStr">
        <is>
          <t>Sin recuento físico</t>
        </is>
      </c>
      <c r="AA758" s="39" t="n"/>
      <c r="AB758" s="39" t="n"/>
      <c r="AC758" s="39" t="n"/>
      <c r="AD758" s="39" t="n"/>
      <c r="AE758" s="39" t="n"/>
      <c r="AF758" s="39" t="n"/>
      <c r="AG758" s="39" t="n"/>
      <c r="AH758" s="51" t="n"/>
      <c r="AI758" s="51" t="n"/>
      <c r="AJ758" s="51" t="n"/>
      <c r="AK758" s="52" t="n">
        <v>347.6266121297602</v>
      </c>
      <c r="AL758" s="52" t="n"/>
      <c r="AM758" s="52" t="n"/>
      <c r="AN758" s="39" t="n"/>
      <c r="AO758" s="39" t="inlineStr">
        <is>
          <t>El material ocupa 19 filas en la hoja 1060 NQN (lote/almacén). La cantidad SAP y la física de esta vista son el total del material.</t>
        </is>
      </c>
    </row>
    <row r="759">
      <c r="A759" s="5" t="inlineStr">
        <is>
          <t>1000078</t>
        </is>
      </c>
      <c r="B759" s="5" t="inlineStr">
        <is>
          <t>SOLUCION GLUCOSADA HIPERTONICA 25% AMP</t>
        </is>
      </c>
      <c r="C759" s="5" t="inlineStr">
        <is>
          <t>056-850</t>
        </is>
      </c>
      <c r="D759" s="5" t="inlineStr">
        <is>
          <t>033</t>
        </is>
      </c>
      <c r="E759" s="5" t="inlineStr">
        <is>
          <t>ZMED</t>
        </is>
      </c>
      <c r="F759" s="5" t="inlineStr">
        <is>
          <t>1060</t>
        </is>
      </c>
      <c r="G759" s="5" t="inlineStr">
        <is>
          <t>6021</t>
        </is>
      </c>
      <c r="H759" s="5" t="inlineStr">
        <is>
          <t>C/U</t>
        </is>
      </c>
      <c r="I759" s="6" t="n">
        <v>100</v>
      </c>
      <c r="J759" s="6" t="n">
        <v>0</v>
      </c>
      <c r="K759" s="5" t="inlineStr">
        <is>
          <t>ARS</t>
        </is>
      </c>
      <c r="L759" s="48" t="n">
        <v>0</v>
      </c>
      <c r="M759" s="48" t="n">
        <v>34762.66</v>
      </c>
      <c r="O759" s="11">
        <f>M759/SUM($M$2:$M$2023)</f>
        <v/>
      </c>
      <c r="P759" s="49">
        <f>IFERROR(M759/I759,0)</f>
        <v/>
      </c>
      <c r="Q759" s="50" t="n"/>
      <c r="R759" s="8">
        <f>I759-Q759</f>
        <v/>
      </c>
      <c r="S759" s="49">
        <f>$AK759*R759</f>
        <v/>
      </c>
      <c r="U759" s="39" t="inlineStr">
        <is>
          <t>Stock SAP</t>
        </is>
      </c>
      <c r="V759" s="39" t="inlineStr">
        <is>
          <t>Medicamentos</t>
        </is>
      </c>
      <c r="W759" s="39" t="inlineStr">
        <is>
          <t>Dentro del alcance</t>
        </is>
      </c>
      <c r="X759" s="39" t="n"/>
      <c r="Y759" s="39" t="inlineStr">
        <is>
          <t>Sin recuento físico en el inventario de Avain</t>
        </is>
      </c>
      <c r="Z759" s="40" t="inlineStr">
        <is>
          <t>Sin recuento físico</t>
        </is>
      </c>
      <c r="AA759" s="39" t="n"/>
      <c r="AB759" s="39" t="n"/>
      <c r="AC759" s="39" t="n"/>
      <c r="AD759" s="39" t="n"/>
      <c r="AE759" s="39" t="n"/>
      <c r="AF759" s="39" t="n"/>
      <c r="AG759" s="39" t="n"/>
      <c r="AH759" s="51" t="n"/>
      <c r="AI759" s="51" t="n"/>
      <c r="AJ759" s="51" t="n"/>
      <c r="AK759" s="52" t="n">
        <v>347.6266121297602</v>
      </c>
      <c r="AL759" s="52" t="n"/>
      <c r="AM759" s="52" t="n"/>
      <c r="AN759" s="39" t="n"/>
      <c r="AO759" s="39" t="inlineStr">
        <is>
          <t>El material ocupa 19 filas en la hoja 1060 NQN (lote/almacén). La cantidad SAP y la física de esta vista son el total del material.</t>
        </is>
      </c>
    </row>
    <row r="760">
      <c r="A760" s="5" t="inlineStr">
        <is>
          <t>1000078</t>
        </is>
      </c>
      <c r="B760" s="5" t="inlineStr">
        <is>
          <t>SOLUCION GLUCOSADA HIPERTONICA 25% AMP</t>
        </is>
      </c>
      <c r="C760" s="5" t="inlineStr">
        <is>
          <t>15499</t>
        </is>
      </c>
      <c r="D760" s="5" t="inlineStr">
        <is>
          <t>033</t>
        </is>
      </c>
      <c r="E760" s="5" t="inlineStr">
        <is>
          <t>ZMED</t>
        </is>
      </c>
      <c r="F760" s="5" t="inlineStr">
        <is>
          <t>1060</t>
        </is>
      </c>
      <c r="G760" s="5" t="inlineStr">
        <is>
          <t>6021</t>
        </is>
      </c>
      <c r="H760" s="5" t="inlineStr">
        <is>
          <t>C/U</t>
        </is>
      </c>
      <c r="I760" s="6" t="n">
        <v>100</v>
      </c>
      <c r="J760" s="6" t="n">
        <v>0</v>
      </c>
      <c r="K760" s="5" t="inlineStr">
        <is>
          <t>ARS</t>
        </is>
      </c>
      <c r="L760" s="48" t="n">
        <v>0</v>
      </c>
      <c r="M760" s="48" t="n">
        <v>34762.66</v>
      </c>
      <c r="O760" s="11">
        <f>M760/SUM($M$2:$M$2023)</f>
        <v/>
      </c>
      <c r="P760" s="49">
        <f>IFERROR(M760/I760,0)</f>
        <v/>
      </c>
      <c r="Q760" s="50" t="n"/>
      <c r="R760" s="8">
        <f>I760-Q760</f>
        <v/>
      </c>
      <c r="S760" s="49">
        <f>$AK760*R760</f>
        <v/>
      </c>
      <c r="U760" s="39" t="inlineStr">
        <is>
          <t>Stock SAP</t>
        </is>
      </c>
      <c r="V760" s="39" t="inlineStr">
        <is>
          <t>Medicamentos</t>
        </is>
      </c>
      <c r="W760" s="39" t="inlineStr">
        <is>
          <t>Dentro del alcance</t>
        </is>
      </c>
      <c r="X760" s="39" t="n"/>
      <c r="Y760" s="39" t="inlineStr">
        <is>
          <t>Sin recuento físico en el inventario de Avain</t>
        </is>
      </c>
      <c r="Z760" s="40" t="inlineStr">
        <is>
          <t>Sin recuento físico</t>
        </is>
      </c>
      <c r="AA760" s="39" t="n"/>
      <c r="AB760" s="39" t="n"/>
      <c r="AC760" s="39" t="n"/>
      <c r="AD760" s="39" t="n"/>
      <c r="AE760" s="39" t="n"/>
      <c r="AF760" s="39" t="n"/>
      <c r="AG760" s="39" t="n"/>
      <c r="AH760" s="51" t="n"/>
      <c r="AI760" s="51" t="n"/>
      <c r="AJ760" s="51" t="n"/>
      <c r="AK760" s="52" t="n">
        <v>347.6266121297602</v>
      </c>
      <c r="AL760" s="52" t="n"/>
      <c r="AM760" s="52" t="n"/>
      <c r="AN760" s="39" t="n"/>
      <c r="AO760" s="39" t="inlineStr">
        <is>
          <t>El material ocupa 19 filas en la hoja 1060 NQN (lote/almacén). La cantidad SAP y la física de esta vista son el total del material.</t>
        </is>
      </c>
    </row>
    <row r="761">
      <c r="A761" s="5" t="inlineStr">
        <is>
          <t>1000078</t>
        </is>
      </c>
      <c r="B761" s="5" t="inlineStr">
        <is>
          <t>SOLUCION GLUCOSADA HIPERTONICA 25% AMP</t>
        </is>
      </c>
      <c r="C761" s="5" t="inlineStr">
        <is>
          <t>39108</t>
        </is>
      </c>
      <c r="D761" s="5" t="inlineStr">
        <is>
          <t>033</t>
        </is>
      </c>
      <c r="E761" s="5" t="inlineStr">
        <is>
          <t>ZMED</t>
        </is>
      </c>
      <c r="F761" s="5" t="inlineStr">
        <is>
          <t>1060</t>
        </is>
      </c>
      <c r="G761" s="5" t="inlineStr">
        <is>
          <t>6021</t>
        </is>
      </c>
      <c r="H761" s="5" t="inlineStr">
        <is>
          <t>C/U</t>
        </is>
      </c>
      <c r="I761" s="6" t="n">
        <v>100</v>
      </c>
      <c r="J761" s="6" t="n">
        <v>0</v>
      </c>
      <c r="K761" s="5" t="inlineStr">
        <is>
          <t>ARS</t>
        </is>
      </c>
      <c r="L761" s="48" t="n">
        <v>0</v>
      </c>
      <c r="M761" s="48" t="n">
        <v>34762.66</v>
      </c>
      <c r="O761" s="11">
        <f>M761/SUM($M$2:$M$2023)</f>
        <v/>
      </c>
      <c r="P761" s="49">
        <f>IFERROR(M761/I761,0)</f>
        <v/>
      </c>
      <c r="Q761" s="50" t="n"/>
      <c r="R761" s="8">
        <f>I761-Q761</f>
        <v/>
      </c>
      <c r="S761" s="49">
        <f>$AK761*R761</f>
        <v/>
      </c>
      <c r="U761" s="39" t="inlineStr">
        <is>
          <t>Stock SAP</t>
        </is>
      </c>
      <c r="V761" s="39" t="inlineStr">
        <is>
          <t>Medicamentos</t>
        </is>
      </c>
      <c r="W761" s="39" t="inlineStr">
        <is>
          <t>Dentro del alcance</t>
        </is>
      </c>
      <c r="X761" s="39" t="n"/>
      <c r="Y761" s="39" t="inlineStr">
        <is>
          <t>Sin recuento físico en el inventario de Avain</t>
        </is>
      </c>
      <c r="Z761" s="40" t="inlineStr">
        <is>
          <t>Sin recuento físico</t>
        </is>
      </c>
      <c r="AA761" s="39" t="n"/>
      <c r="AB761" s="39" t="n"/>
      <c r="AC761" s="39" t="n"/>
      <c r="AD761" s="39" t="n"/>
      <c r="AE761" s="39" t="n"/>
      <c r="AF761" s="39" t="n"/>
      <c r="AG761" s="39" t="n"/>
      <c r="AH761" s="51" t="n"/>
      <c r="AI761" s="51" t="n"/>
      <c r="AJ761" s="51" t="n"/>
      <c r="AK761" s="52" t="n">
        <v>347.6266121297602</v>
      </c>
      <c r="AL761" s="52" t="n"/>
      <c r="AM761" s="52" t="n"/>
      <c r="AN761" s="39" t="n"/>
      <c r="AO761" s="39" t="inlineStr">
        <is>
          <t>El material ocupa 19 filas en la hoja 1060 NQN (lote/almacén). La cantidad SAP y la física de esta vista son el total del material.</t>
        </is>
      </c>
    </row>
    <row r="762">
      <c r="A762" s="5" t="inlineStr">
        <is>
          <t>1000078</t>
        </is>
      </c>
      <c r="B762" s="5" t="inlineStr">
        <is>
          <t>SOLUCION GLUCOSADA HIPERTONICA 25% AMP</t>
        </is>
      </c>
      <c r="C762" s="5" t="inlineStr">
        <is>
          <t>42001</t>
        </is>
      </c>
      <c r="D762" s="5" t="inlineStr">
        <is>
          <t>033</t>
        </is>
      </c>
      <c r="E762" s="5" t="inlineStr">
        <is>
          <t>ZMED</t>
        </is>
      </c>
      <c r="F762" s="5" t="inlineStr">
        <is>
          <t>1060</t>
        </is>
      </c>
      <c r="G762" s="5" t="inlineStr">
        <is>
          <t>6021</t>
        </is>
      </c>
      <c r="H762" s="5" t="inlineStr">
        <is>
          <t>C/U</t>
        </is>
      </c>
      <c r="I762" s="6" t="n">
        <v>100</v>
      </c>
      <c r="J762" s="6" t="n">
        <v>0</v>
      </c>
      <c r="K762" s="5" t="inlineStr">
        <is>
          <t>ARS</t>
        </is>
      </c>
      <c r="L762" s="48" t="n">
        <v>0</v>
      </c>
      <c r="M762" s="48" t="n">
        <v>34762.66</v>
      </c>
      <c r="O762" s="11">
        <f>M762/SUM($M$2:$M$2023)</f>
        <v/>
      </c>
      <c r="P762" s="49">
        <f>IFERROR(M762/I762,0)</f>
        <v/>
      </c>
      <c r="Q762" s="50" t="n"/>
      <c r="R762" s="8">
        <f>I762-Q762</f>
        <v/>
      </c>
      <c r="S762" s="49">
        <f>$AK762*R762</f>
        <v/>
      </c>
      <c r="U762" s="39" t="inlineStr">
        <is>
          <t>Stock SAP</t>
        </is>
      </c>
      <c r="V762" s="39" t="inlineStr">
        <is>
          <t>Medicamentos</t>
        </is>
      </c>
      <c r="W762" s="39" t="inlineStr">
        <is>
          <t>Dentro del alcance</t>
        </is>
      </c>
      <c r="X762" s="39" t="n"/>
      <c r="Y762" s="39" t="inlineStr">
        <is>
          <t>Sin recuento físico en el inventario de Avain</t>
        </is>
      </c>
      <c r="Z762" s="40" t="inlineStr">
        <is>
          <t>Sin recuento físico</t>
        </is>
      </c>
      <c r="AA762" s="39" t="n"/>
      <c r="AB762" s="39" t="n"/>
      <c r="AC762" s="39" t="n"/>
      <c r="AD762" s="39" t="n"/>
      <c r="AE762" s="39" t="n"/>
      <c r="AF762" s="39" t="n"/>
      <c r="AG762" s="39" t="n"/>
      <c r="AH762" s="51" t="n"/>
      <c r="AI762" s="51" t="n"/>
      <c r="AJ762" s="51" t="n"/>
      <c r="AK762" s="52" t="n">
        <v>347.6266121297602</v>
      </c>
      <c r="AL762" s="52" t="n"/>
      <c r="AM762" s="52" t="n"/>
      <c r="AN762" s="39" t="n"/>
      <c r="AO762" s="39" t="inlineStr">
        <is>
          <t>El material ocupa 19 filas en la hoja 1060 NQN (lote/almacén). La cantidad SAP y la física de esta vista son el total del material.</t>
        </is>
      </c>
    </row>
    <row r="763">
      <c r="A763" s="5" t="inlineStr">
        <is>
          <t>1000078</t>
        </is>
      </c>
      <c r="B763" s="5" t="inlineStr">
        <is>
          <t>SOLUCION GLUCOSADA HIPERTONICA 25% AMP</t>
        </is>
      </c>
      <c r="C763" s="5" t="inlineStr">
        <is>
          <t>ERTAE</t>
        </is>
      </c>
      <c r="D763" s="5" t="inlineStr">
        <is>
          <t>033</t>
        </is>
      </c>
      <c r="E763" s="5" t="inlineStr">
        <is>
          <t>ZMED</t>
        </is>
      </c>
      <c r="F763" s="5" t="inlineStr">
        <is>
          <t>1060</t>
        </is>
      </c>
      <c r="G763" s="5" t="inlineStr">
        <is>
          <t>6021</t>
        </is>
      </c>
      <c r="H763" s="5" t="inlineStr">
        <is>
          <t>C/U</t>
        </is>
      </c>
      <c r="I763" s="6" t="n">
        <v>100</v>
      </c>
      <c r="J763" s="6" t="n">
        <v>0</v>
      </c>
      <c r="K763" s="5" t="inlineStr">
        <is>
          <t>ARS</t>
        </is>
      </c>
      <c r="L763" s="48" t="n">
        <v>0</v>
      </c>
      <c r="M763" s="48" t="n">
        <v>34762.66</v>
      </c>
      <c r="O763" s="11">
        <f>M763/SUM($M$2:$M$2023)</f>
        <v/>
      </c>
      <c r="P763" s="49">
        <f>IFERROR(M763/I763,0)</f>
        <v/>
      </c>
      <c r="Q763" s="50" t="n"/>
      <c r="R763" s="8">
        <f>I763-Q763</f>
        <v/>
      </c>
      <c r="S763" s="49">
        <f>$AK763*R763</f>
        <v/>
      </c>
      <c r="U763" s="39" t="inlineStr">
        <is>
          <t>Stock SAP</t>
        </is>
      </c>
      <c r="V763" s="39" t="inlineStr">
        <is>
          <t>Medicamentos</t>
        </is>
      </c>
      <c r="W763" s="39" t="inlineStr">
        <is>
          <t>Dentro del alcance</t>
        </is>
      </c>
      <c r="X763" s="39" t="n"/>
      <c r="Y763" s="39" t="inlineStr">
        <is>
          <t>Sin recuento físico en el inventario de Avain</t>
        </is>
      </c>
      <c r="Z763" s="40" t="inlineStr">
        <is>
          <t>Sin recuento físico</t>
        </is>
      </c>
      <c r="AA763" s="39" t="n"/>
      <c r="AB763" s="39" t="n"/>
      <c r="AC763" s="39" t="n"/>
      <c r="AD763" s="39" t="n"/>
      <c r="AE763" s="39" t="n"/>
      <c r="AF763" s="39" t="n"/>
      <c r="AG763" s="39" t="n"/>
      <c r="AH763" s="51" t="n"/>
      <c r="AI763" s="51" t="n"/>
      <c r="AJ763" s="51" t="n"/>
      <c r="AK763" s="52" t="n">
        <v>347.6266121297602</v>
      </c>
      <c r="AL763" s="52" t="n"/>
      <c r="AM763" s="52" t="n"/>
      <c r="AN763" s="39" t="n"/>
      <c r="AO763" s="39" t="inlineStr">
        <is>
          <t>El material ocupa 19 filas en la hoja 1060 NQN (lote/almacén). La cantidad SAP y la física de esta vista son el total del material.</t>
        </is>
      </c>
    </row>
    <row r="764">
      <c r="A764" s="5" t="inlineStr">
        <is>
          <t>1000078</t>
        </is>
      </c>
      <c r="B764" s="5" t="inlineStr">
        <is>
          <t>SOLUCION GLUCOSADA HIPERTONICA 25% AMP</t>
        </is>
      </c>
      <c r="C764" s="5" t="inlineStr">
        <is>
          <t>FSFS</t>
        </is>
      </c>
      <c r="D764" s="5" t="inlineStr">
        <is>
          <t>033</t>
        </is>
      </c>
      <c r="E764" s="5" t="inlineStr">
        <is>
          <t>ZMED</t>
        </is>
      </c>
      <c r="F764" s="5" t="inlineStr">
        <is>
          <t>1060</t>
        </is>
      </c>
      <c r="G764" s="5" t="inlineStr">
        <is>
          <t>6021</t>
        </is>
      </c>
      <c r="H764" s="5" t="inlineStr">
        <is>
          <t>C/U</t>
        </is>
      </c>
      <c r="I764" s="6" t="n">
        <v>100</v>
      </c>
      <c r="J764" s="6" t="n">
        <v>0</v>
      </c>
      <c r="K764" s="5" t="inlineStr">
        <is>
          <t>ARS</t>
        </is>
      </c>
      <c r="L764" s="48" t="n">
        <v>0</v>
      </c>
      <c r="M764" s="48" t="n">
        <v>34762.66</v>
      </c>
      <c r="O764" s="11">
        <f>M764/SUM($M$2:$M$2023)</f>
        <v/>
      </c>
      <c r="P764" s="49">
        <f>IFERROR(M764/I764,0)</f>
        <v/>
      </c>
      <c r="Q764" s="50" t="n"/>
      <c r="R764" s="8">
        <f>I764-Q764</f>
        <v/>
      </c>
      <c r="S764" s="49">
        <f>$AK764*R764</f>
        <v/>
      </c>
      <c r="U764" s="39" t="inlineStr">
        <is>
          <t>Stock SAP</t>
        </is>
      </c>
      <c r="V764" s="39" t="inlineStr">
        <is>
          <t>Medicamentos</t>
        </is>
      </c>
      <c r="W764" s="39" t="inlineStr">
        <is>
          <t>Dentro del alcance</t>
        </is>
      </c>
      <c r="X764" s="39" t="n"/>
      <c r="Y764" s="39" t="inlineStr">
        <is>
          <t>Sin recuento físico en el inventario de Avain</t>
        </is>
      </c>
      <c r="Z764" s="40" t="inlineStr">
        <is>
          <t>Sin recuento físico</t>
        </is>
      </c>
      <c r="AA764" s="39" t="n"/>
      <c r="AB764" s="39" t="n"/>
      <c r="AC764" s="39" t="n"/>
      <c r="AD764" s="39" t="n"/>
      <c r="AE764" s="39" t="n"/>
      <c r="AF764" s="39" t="n"/>
      <c r="AG764" s="39" t="n"/>
      <c r="AH764" s="51" t="n"/>
      <c r="AI764" s="51" t="n"/>
      <c r="AJ764" s="51" t="n"/>
      <c r="AK764" s="52" t="n">
        <v>347.6266121297602</v>
      </c>
      <c r="AL764" s="52" t="n"/>
      <c r="AM764" s="52" t="n"/>
      <c r="AN764" s="39" t="n"/>
      <c r="AO764" s="39" t="inlineStr">
        <is>
          <t>El material ocupa 19 filas en la hoja 1060 NQN (lote/almacén). La cantidad SAP y la física de esta vista son el total del material.</t>
        </is>
      </c>
    </row>
    <row r="765">
      <c r="A765" s="5" t="inlineStr">
        <is>
          <t>1000087</t>
        </is>
      </c>
      <c r="B765" s="5" t="inlineStr">
        <is>
          <t>SALBUTAMOL PUFF ("AEROS" 250 DOSIS) 100M</t>
        </is>
      </c>
      <c r="C765" s="5" t="inlineStr">
        <is>
          <t>202</t>
        </is>
      </c>
      <c r="D765" s="5" t="inlineStr">
        <is>
          <t>033</t>
        </is>
      </c>
      <c r="E765" s="5" t="inlineStr">
        <is>
          <t>ZMED</t>
        </is>
      </c>
      <c r="F765" s="5" t="inlineStr">
        <is>
          <t>1060</t>
        </is>
      </c>
      <c r="G765" s="5" t="inlineStr">
        <is>
          <t>6021</t>
        </is>
      </c>
      <c r="H765" s="5" t="inlineStr">
        <is>
          <t>C/U</t>
        </is>
      </c>
      <c r="I765" s="6" t="n">
        <v>100</v>
      </c>
      <c r="J765" s="6" t="n">
        <v>0</v>
      </c>
      <c r="K765" s="5" t="inlineStr">
        <is>
          <t>ARS</t>
        </is>
      </c>
      <c r="L765" s="48" t="n">
        <v>0</v>
      </c>
      <c r="M765" s="48" t="n">
        <v>363000.76</v>
      </c>
      <c r="O765" s="11">
        <f>M765/SUM($M$2:$M$2023)</f>
        <v/>
      </c>
      <c r="P765" s="49">
        <f>IFERROR(M765/I765,0)</f>
        <v/>
      </c>
      <c r="Q765" s="50" t="n">
        <v>29</v>
      </c>
      <c r="R765" s="8">
        <f>I765-Q765</f>
        <v/>
      </c>
      <c r="S765" s="49">
        <f>$AK765*R765</f>
        <v/>
      </c>
      <c r="U765" s="39" t="inlineStr">
        <is>
          <t>Stock SAP</t>
        </is>
      </c>
      <c r="V765" s="39" t="inlineStr">
        <is>
          <t>Medicamentos</t>
        </is>
      </c>
      <c r="W765" s="39" t="inlineStr">
        <is>
          <t>Dentro del alcance</t>
        </is>
      </c>
      <c r="X765" s="42" t="inlineStr">
        <is>
          <t>Media</t>
        </is>
      </c>
      <c r="Y765" s="39" t="inlineStr">
        <is>
          <t>Homologado – confianza Media – pendiente de validación</t>
        </is>
      </c>
      <c r="Z765" s="38" t="inlineStr">
        <is>
          <t>Dar de baja en SAP</t>
        </is>
      </c>
      <c r="AA765" s="39" t="inlineStr">
        <is>
          <t>204</t>
        </is>
      </c>
      <c r="AB765" s="39" t="inlineStr">
        <is>
          <t>SALBUTAMOL</t>
        </is>
      </c>
      <c r="AC765" s="39" t="inlineStr">
        <is>
          <t>Homologación por código Avain (master M05-001)</t>
        </is>
      </c>
      <c r="AD765" s="39" t="inlineStr">
        <is>
          <t>No</t>
        </is>
      </c>
      <c r="AE765" s="39" t="n"/>
      <c r="AF765" s="39" t="inlineStr">
        <is>
          <t>Sí</t>
        </is>
      </c>
      <c r="AG765" s="39" t="inlineStr">
        <is>
          <t>M05-001</t>
        </is>
      </c>
      <c r="AH765" s="51" t="n">
        <v>463</v>
      </c>
      <c r="AI765" s="51">
        <f>Q765</f>
        <v/>
      </c>
      <c r="AJ765" s="51">
        <f>$AH765-$AI765</f>
        <v/>
      </c>
      <c r="AK765" s="52" t="n">
        <v>3630.00758099352</v>
      </c>
      <c r="AL765" s="52">
        <f>$AJ765*$AK765</f>
        <v/>
      </c>
      <c r="AM765" s="52">
        <f>$AI765*$AK765</f>
        <v/>
      </c>
      <c r="AN765" s="39" t="n"/>
      <c r="AO765" s="39" t="inlineStr">
        <is>
          <t>Homologación: confianza base Media + confianza SAP Alta → Media. El material ocupa 14 filas en la hoja 1060 NQN (lote/almacén). La cantidad SAP y la física de esta vista son el total del material.</t>
        </is>
      </c>
    </row>
    <row r="766">
      <c r="A766" s="5" t="inlineStr">
        <is>
          <t>1000089</t>
        </is>
      </c>
      <c r="B766" s="5" t="inlineStr">
        <is>
          <t>SOLUCION FISIOLOGICA DE 500CC</t>
        </is>
      </c>
      <c r="C766" s="5" t="inlineStr">
        <is>
          <t>650</t>
        </is>
      </c>
      <c r="D766" s="5" t="inlineStr">
        <is>
          <t>033</t>
        </is>
      </c>
      <c r="E766" s="5" t="inlineStr">
        <is>
          <t>ZMED</t>
        </is>
      </c>
      <c r="F766" s="5" t="inlineStr">
        <is>
          <t>1060</t>
        </is>
      </c>
      <c r="G766" s="5" t="inlineStr">
        <is>
          <t>6021</t>
        </is>
      </c>
      <c r="H766" s="5" t="inlineStr">
        <is>
          <t>C/U</t>
        </is>
      </c>
      <c r="I766" s="6" t="n">
        <v>100</v>
      </c>
      <c r="J766" s="6" t="n">
        <v>0</v>
      </c>
      <c r="K766" s="5" t="inlineStr">
        <is>
          <t>ARS</t>
        </is>
      </c>
      <c r="L766" s="48" t="n">
        <v>0</v>
      </c>
      <c r="M766" s="48" t="n">
        <v>108168.57</v>
      </c>
      <c r="O766" s="11">
        <f>M766/SUM($M$2:$M$2023)</f>
        <v/>
      </c>
      <c r="P766" s="49">
        <f>IFERROR(M766/I766,0)</f>
        <v/>
      </c>
      <c r="Q766" s="50" t="n"/>
      <c r="R766" s="8">
        <f>I766-Q766</f>
        <v/>
      </c>
      <c r="S766" s="49">
        <f>$AK766*R766</f>
        <v/>
      </c>
      <c r="U766" s="39" t="inlineStr">
        <is>
          <t>Stock SAP</t>
        </is>
      </c>
      <c r="V766" s="39" t="inlineStr">
        <is>
          <t>Medicamentos</t>
        </is>
      </c>
      <c r="W766" s="39" t="inlineStr">
        <is>
          <t>Dentro del alcance</t>
        </is>
      </c>
      <c r="X766" s="42" t="inlineStr">
        <is>
          <t>Media</t>
        </is>
      </c>
      <c r="Y766" s="39" t="inlineStr">
        <is>
          <t>Homologado – confianza Media – pendiente de validación</t>
        </is>
      </c>
      <c r="Z766" s="38" t="inlineStr">
        <is>
          <t>Dar de baja en SAP</t>
        </is>
      </c>
      <c r="AA766" s="39" t="inlineStr">
        <is>
          <t>212</t>
        </is>
      </c>
      <c r="AB766" s="39" t="inlineStr">
        <is>
          <t>SOLUCIÓN FISIOLÓGICA</t>
        </is>
      </c>
      <c r="AC766" s="39" t="inlineStr">
        <is>
          <t>Homologación por código Avain (master M13-001)</t>
        </is>
      </c>
      <c r="AD766" s="39" t="inlineStr">
        <is>
          <t>No</t>
        </is>
      </c>
      <c r="AE766" s="39" t="n"/>
      <c r="AF766" s="39" t="inlineStr">
        <is>
          <t>Sí</t>
        </is>
      </c>
      <c r="AG766" s="39" t="inlineStr">
        <is>
          <t>M13-001</t>
        </is>
      </c>
      <c r="AH766" s="51" t="n"/>
      <c r="AI766" s="51" t="n"/>
      <c r="AJ766" s="51" t="n"/>
      <c r="AK766" s="52" t="n">
        <v>1081.685701526937</v>
      </c>
      <c r="AL766" s="52" t="n"/>
      <c r="AM766" s="52" t="n"/>
      <c r="AN766" s="39" t="n"/>
      <c r="AO766" s="39" t="inlineStr">
        <is>
          <t>La cantidad física del material se imputó en la fila 249 (primera fila del material). 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767">
      <c r="A767" s="5" t="inlineStr">
        <is>
          <t>1000089</t>
        </is>
      </c>
      <c r="B767" s="5" t="inlineStr">
        <is>
          <t>SOLUCION FISIOLOGICA DE 500CC</t>
        </is>
      </c>
      <c r="C767" s="5" t="inlineStr">
        <is>
          <t>SF5000410</t>
        </is>
      </c>
      <c r="D767" s="5" t="inlineStr">
        <is>
          <t>033</t>
        </is>
      </c>
      <c r="E767" s="5" t="inlineStr">
        <is>
          <t>ZMED</t>
        </is>
      </c>
      <c r="F767" s="5" t="inlineStr">
        <is>
          <t>1060</t>
        </is>
      </c>
      <c r="G767" s="5" t="inlineStr">
        <is>
          <t>6021</t>
        </is>
      </c>
      <c r="H767" s="5" t="inlineStr">
        <is>
          <t>C/U</t>
        </is>
      </c>
      <c r="I767" s="6" t="n">
        <v>100</v>
      </c>
      <c r="J767" s="6" t="n">
        <v>0</v>
      </c>
      <c r="K767" s="5" t="inlineStr">
        <is>
          <t>ARS</t>
        </is>
      </c>
      <c r="L767" s="48" t="n">
        <v>0</v>
      </c>
      <c r="M767" s="48" t="n">
        <v>108168.57</v>
      </c>
      <c r="O767" s="11">
        <f>M767/SUM($M$2:$M$2023)</f>
        <v/>
      </c>
      <c r="P767" s="49">
        <f>IFERROR(M767/I767,0)</f>
        <v/>
      </c>
      <c r="Q767" s="50" t="n"/>
      <c r="R767" s="8">
        <f>I767-Q767</f>
        <v/>
      </c>
      <c r="S767" s="49">
        <f>$AK767*R767</f>
        <v/>
      </c>
      <c r="U767" s="39" t="inlineStr">
        <is>
          <t>Stock SAP</t>
        </is>
      </c>
      <c r="V767" s="39" t="inlineStr">
        <is>
          <t>Medicamentos</t>
        </is>
      </c>
      <c r="W767" s="39" t="inlineStr">
        <is>
          <t>Dentro del alcance</t>
        </is>
      </c>
      <c r="X767" s="42" t="inlineStr">
        <is>
          <t>Media</t>
        </is>
      </c>
      <c r="Y767" s="39" t="inlineStr">
        <is>
          <t>Homologado – confianza Media – pendiente de validación</t>
        </is>
      </c>
      <c r="Z767" s="38" t="inlineStr">
        <is>
          <t>Dar de baja en SAP</t>
        </is>
      </c>
      <c r="AA767" s="39" t="inlineStr">
        <is>
          <t>212</t>
        </is>
      </c>
      <c r="AB767" s="39" t="inlineStr">
        <is>
          <t>SOLUCIÓN FISIOLÓGICA</t>
        </is>
      </c>
      <c r="AC767" s="39" t="inlineStr">
        <is>
          <t>Homologación por código Avain (master M13-001)</t>
        </is>
      </c>
      <c r="AD767" s="39" t="inlineStr">
        <is>
          <t>No</t>
        </is>
      </c>
      <c r="AE767" s="39" t="n"/>
      <c r="AF767" s="39" t="inlineStr">
        <is>
          <t>Sí</t>
        </is>
      </c>
      <c r="AG767" s="39" t="inlineStr">
        <is>
          <t>M13-001</t>
        </is>
      </c>
      <c r="AH767" s="51" t="n"/>
      <c r="AI767" s="51" t="n"/>
      <c r="AJ767" s="51" t="n"/>
      <c r="AK767" s="52" t="n">
        <v>1081.685701526937</v>
      </c>
      <c r="AL767" s="52" t="n"/>
      <c r="AM767" s="52" t="n"/>
      <c r="AN767" s="39" t="n"/>
      <c r="AO767" s="39" t="inlineStr">
        <is>
          <t>La cantidad física del material se imputó en la fila 249 (primera fila del material). 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768">
      <c r="A768" s="5" t="inlineStr">
        <is>
          <t>1000093</t>
        </is>
      </c>
      <c r="B768" s="5" t="inlineStr">
        <is>
          <t>SALBUTAMOL 0,5% GOTAS FRASCO DE 20ML</t>
        </is>
      </c>
      <c r="C768" s="5" t="inlineStr">
        <is>
          <t>1526</t>
        </is>
      </c>
      <c r="D768" s="5" t="inlineStr">
        <is>
          <t>033</t>
        </is>
      </c>
      <c r="E768" s="5" t="inlineStr">
        <is>
          <t>ZMED</t>
        </is>
      </c>
      <c r="F768" s="5" t="inlineStr">
        <is>
          <t>1060</t>
        </is>
      </c>
      <c r="G768" s="5" t="inlineStr">
        <is>
          <t>6021</t>
        </is>
      </c>
      <c r="H768" s="5" t="inlineStr">
        <is>
          <t>C/U</t>
        </is>
      </c>
      <c r="I768" s="6" t="n">
        <v>100</v>
      </c>
      <c r="J768" s="6" t="n">
        <v>0</v>
      </c>
      <c r="K768" s="5" t="inlineStr">
        <is>
          <t>ARS</t>
        </is>
      </c>
      <c r="L768" s="48" t="n">
        <v>0</v>
      </c>
      <c r="M768" s="48" t="n">
        <v>31509.33</v>
      </c>
      <c r="O768" s="11">
        <f>M768/SUM($M$2:$M$2023)</f>
        <v/>
      </c>
      <c r="P768" s="49">
        <f>IFERROR(M768/I768,0)</f>
        <v/>
      </c>
      <c r="Q768" s="50" t="n"/>
      <c r="R768" s="8">
        <f>I768-Q768</f>
        <v/>
      </c>
      <c r="S768" s="49">
        <f>$AK768*R768</f>
        <v/>
      </c>
      <c r="U768" s="39" t="inlineStr">
        <is>
          <t>Stock SAP</t>
        </is>
      </c>
      <c r="V768" s="39" t="inlineStr">
        <is>
          <t>Medicamentos</t>
        </is>
      </c>
      <c r="W768" s="39" t="inlineStr">
        <is>
          <t>Dentro del alcance</t>
        </is>
      </c>
      <c r="X768" s="39" t="n"/>
      <c r="Y768" s="39" t="inlineStr">
        <is>
          <t>Sin recuento físico en el inventario de Avain</t>
        </is>
      </c>
      <c r="Z768" s="40" t="inlineStr">
        <is>
          <t>Sin recuento físico</t>
        </is>
      </c>
      <c r="AA768" s="39" t="n"/>
      <c r="AB768" s="39" t="n"/>
      <c r="AC768" s="39" t="n"/>
      <c r="AD768" s="39" t="n"/>
      <c r="AE768" s="39" t="n"/>
      <c r="AF768" s="39" t="n"/>
      <c r="AG768" s="39" t="n"/>
      <c r="AH768" s="51" t="n"/>
      <c r="AI768" s="51" t="n"/>
      <c r="AJ768" s="51" t="n"/>
      <c r="AK768" s="52" t="n">
        <v>315.0932971014492</v>
      </c>
      <c r="AL768" s="52" t="n"/>
      <c r="AM768" s="52" t="n"/>
      <c r="AN768" s="39" t="n"/>
      <c r="AO768" s="39" t="inlineStr">
        <is>
          <t>El material ocupa 11 filas en la hoja 1060 NQN (lote/almacén). La cantidad SAP y la física de esta vista son el total del material.</t>
        </is>
      </c>
    </row>
    <row r="769">
      <c r="A769" s="5" t="inlineStr">
        <is>
          <t>1000093</t>
        </is>
      </c>
      <c r="B769" s="5" t="inlineStr">
        <is>
          <t>SALBUTAMOL 0,5% GOTAS FRASCO DE 20ML</t>
        </is>
      </c>
      <c r="C769" s="5" t="inlineStr">
        <is>
          <t>2533</t>
        </is>
      </c>
      <c r="D769" s="5" t="inlineStr">
        <is>
          <t>033</t>
        </is>
      </c>
      <c r="E769" s="5" t="inlineStr">
        <is>
          <t>ZMED</t>
        </is>
      </c>
      <c r="F769" s="5" t="inlineStr">
        <is>
          <t>1060</t>
        </is>
      </c>
      <c r="G769" s="5" t="inlineStr">
        <is>
          <t>6021</t>
        </is>
      </c>
      <c r="H769" s="5" t="inlineStr">
        <is>
          <t>C/U</t>
        </is>
      </c>
      <c r="I769" s="6" t="n">
        <v>100</v>
      </c>
      <c r="J769" s="6" t="n">
        <v>0</v>
      </c>
      <c r="K769" s="5" t="inlineStr">
        <is>
          <t>ARS</t>
        </is>
      </c>
      <c r="L769" s="48" t="n">
        <v>0</v>
      </c>
      <c r="M769" s="48" t="n">
        <v>31509.33</v>
      </c>
      <c r="O769" s="11">
        <f>M769/SUM($M$2:$M$2023)</f>
        <v/>
      </c>
      <c r="P769" s="49">
        <f>IFERROR(M769/I769,0)</f>
        <v/>
      </c>
      <c r="Q769" s="50" t="n"/>
      <c r="R769" s="8">
        <f>I769-Q769</f>
        <v/>
      </c>
      <c r="S769" s="49">
        <f>$AK769*R769</f>
        <v/>
      </c>
      <c r="U769" s="39" t="inlineStr">
        <is>
          <t>Stock SAP</t>
        </is>
      </c>
      <c r="V769" s="39" t="inlineStr">
        <is>
          <t>Medicamentos</t>
        </is>
      </c>
      <c r="W769" s="39" t="inlineStr">
        <is>
          <t>Dentro del alcance</t>
        </is>
      </c>
      <c r="X769" s="39" t="n"/>
      <c r="Y769" s="39" t="inlineStr">
        <is>
          <t>Sin recuento físico en el inventario de Avain</t>
        </is>
      </c>
      <c r="Z769" s="40" t="inlineStr">
        <is>
          <t>Sin recuento físico</t>
        </is>
      </c>
      <c r="AA769" s="39" t="n"/>
      <c r="AB769" s="39" t="n"/>
      <c r="AC769" s="39" t="n"/>
      <c r="AD769" s="39" t="n"/>
      <c r="AE769" s="39" t="n"/>
      <c r="AF769" s="39" t="n"/>
      <c r="AG769" s="39" t="n"/>
      <c r="AH769" s="51" t="n"/>
      <c r="AI769" s="51" t="n"/>
      <c r="AJ769" s="51" t="n"/>
      <c r="AK769" s="52" t="n">
        <v>315.0932971014492</v>
      </c>
      <c r="AL769" s="52" t="n"/>
      <c r="AM769" s="52" t="n"/>
      <c r="AN769" s="39" t="n"/>
      <c r="AO769" s="39" t="inlineStr">
        <is>
          <t>El material ocupa 11 filas en la hoja 1060 NQN (lote/almacén). La cantidad SAP y la física de esta vista son el total del material.</t>
        </is>
      </c>
    </row>
    <row r="770">
      <c r="A770" s="5" t="inlineStr">
        <is>
          <t>1000093</t>
        </is>
      </c>
      <c r="B770" s="5" t="inlineStr">
        <is>
          <t>SALBUTAMOL 0,5% GOTAS FRASCO DE 20ML</t>
        </is>
      </c>
      <c r="C770" s="5" t="inlineStr">
        <is>
          <t>S150</t>
        </is>
      </c>
      <c r="D770" s="5" t="inlineStr">
        <is>
          <t>033</t>
        </is>
      </c>
      <c r="E770" s="5" t="inlineStr">
        <is>
          <t>ZMED</t>
        </is>
      </c>
      <c r="F770" s="5" t="inlineStr">
        <is>
          <t>1060</t>
        </is>
      </c>
      <c r="G770" s="5" t="inlineStr">
        <is>
          <t>6021</t>
        </is>
      </c>
      <c r="H770" s="5" t="inlineStr">
        <is>
          <t>C/U</t>
        </is>
      </c>
      <c r="I770" s="6" t="n">
        <v>100</v>
      </c>
      <c r="J770" s="6" t="n">
        <v>0</v>
      </c>
      <c r="K770" s="5" t="inlineStr">
        <is>
          <t>ARS</t>
        </is>
      </c>
      <c r="L770" s="48" t="n">
        <v>0</v>
      </c>
      <c r="M770" s="48" t="n">
        <v>31509.33</v>
      </c>
      <c r="O770" s="11">
        <f>M770/SUM($M$2:$M$2023)</f>
        <v/>
      </c>
      <c r="P770" s="49">
        <f>IFERROR(M770/I770,0)</f>
        <v/>
      </c>
      <c r="Q770" s="50" t="n"/>
      <c r="R770" s="8">
        <f>I770-Q770</f>
        <v/>
      </c>
      <c r="S770" s="49">
        <f>$AK770*R770</f>
        <v/>
      </c>
      <c r="U770" s="39" t="inlineStr">
        <is>
          <t>Stock SAP</t>
        </is>
      </c>
      <c r="V770" s="39" t="inlineStr">
        <is>
          <t>Medicamentos</t>
        </is>
      </c>
      <c r="W770" s="39" t="inlineStr">
        <is>
          <t>Dentro del alcance</t>
        </is>
      </c>
      <c r="X770" s="39" t="n"/>
      <c r="Y770" s="39" t="inlineStr">
        <is>
          <t>Sin recuento físico en el inventario de Avain</t>
        </is>
      </c>
      <c r="Z770" s="40" t="inlineStr">
        <is>
          <t>Sin recuento físico</t>
        </is>
      </c>
      <c r="AA770" s="39" t="n"/>
      <c r="AB770" s="39" t="n"/>
      <c r="AC770" s="39" t="n"/>
      <c r="AD770" s="39" t="n"/>
      <c r="AE770" s="39" t="n"/>
      <c r="AF770" s="39" t="n"/>
      <c r="AG770" s="39" t="n"/>
      <c r="AH770" s="51" t="n"/>
      <c r="AI770" s="51" t="n"/>
      <c r="AJ770" s="51" t="n"/>
      <c r="AK770" s="52" t="n">
        <v>315.0932971014492</v>
      </c>
      <c r="AL770" s="52" t="n"/>
      <c r="AM770" s="52" t="n"/>
      <c r="AN770" s="39" t="n"/>
      <c r="AO770" s="39" t="inlineStr">
        <is>
          <t>El material ocupa 11 filas en la hoja 1060 NQN (lote/almacén). La cantidad SAP y la física de esta vista son el total del material.</t>
        </is>
      </c>
    </row>
    <row r="771">
      <c r="A771" s="5" t="inlineStr">
        <is>
          <t>1000094</t>
        </is>
      </c>
      <c r="B771" s="5" t="inlineStr">
        <is>
          <t>DEXAMETASONA INY 4MG/ML AMPOLLA</t>
        </is>
      </c>
      <c r="C771" s="5" t="inlineStr">
        <is>
          <t>1351</t>
        </is>
      </c>
      <c r="D771" s="5" t="inlineStr">
        <is>
          <t>033</t>
        </is>
      </c>
      <c r="E771" s="5" t="inlineStr">
        <is>
          <t>ZMED</t>
        </is>
      </c>
      <c r="F771" s="5" t="inlineStr">
        <is>
          <t>1060</t>
        </is>
      </c>
      <c r="G771" s="5" t="inlineStr">
        <is>
          <t>6021</t>
        </is>
      </c>
      <c r="H771" s="5" t="inlineStr">
        <is>
          <t>C/U</t>
        </is>
      </c>
      <c r="I771" s="6" t="n">
        <v>100</v>
      </c>
      <c r="J771" s="6" t="n">
        <v>0</v>
      </c>
      <c r="K771" s="5" t="inlineStr">
        <is>
          <t>ARS</t>
        </is>
      </c>
      <c r="L771" s="48" t="n">
        <v>0</v>
      </c>
      <c r="M771" s="48" t="n">
        <v>33095.25</v>
      </c>
      <c r="O771" s="11">
        <f>M771/SUM($M$2:$M$2023)</f>
        <v/>
      </c>
      <c r="P771" s="49">
        <f>IFERROR(M771/I771,0)</f>
        <v/>
      </c>
      <c r="Q771" s="50" t="n"/>
      <c r="R771" s="8">
        <f>I771-Q771</f>
        <v/>
      </c>
      <c r="S771" s="49">
        <f>$AK771*R771</f>
        <v/>
      </c>
      <c r="U771" s="39" t="inlineStr">
        <is>
          <t>Stock SAP</t>
        </is>
      </c>
      <c r="V771" s="39" t="inlineStr">
        <is>
          <t>Medicamentos</t>
        </is>
      </c>
      <c r="W771" s="39" t="inlineStr">
        <is>
          <t>Dentro del alcance</t>
        </is>
      </c>
      <c r="X771" s="42" t="inlineStr">
        <is>
          <t>Media</t>
        </is>
      </c>
      <c r="Y771" s="39" t="inlineStr">
        <is>
          <t>Homologado – confianza Media – pendiente de validación</t>
        </is>
      </c>
      <c r="Z771" s="38" t="inlineStr">
        <is>
          <t>Dar de baja en SAP</t>
        </is>
      </c>
      <c r="AA771" s="39" t="inlineStr">
        <is>
          <t>73</t>
        </is>
      </c>
      <c r="AB771" s="39" t="inlineStr">
        <is>
          <t>DEXAMETASONA AMP</t>
        </is>
      </c>
      <c r="AC771" s="39" t="inlineStr">
        <is>
          <t>Cruce por nomenclatura SAP</t>
        </is>
      </c>
      <c r="AD771" s="39" t="inlineStr">
        <is>
          <t>Sí</t>
        </is>
      </c>
      <c r="AE771" s="39" t="inlineStr">
        <is>
          <t>1000094, 1000478</t>
        </is>
      </c>
      <c r="AF771" s="39" t="inlineStr">
        <is>
          <t>No</t>
        </is>
      </c>
      <c r="AG771" s="39" t="n"/>
      <c r="AH771" s="51" t="n"/>
      <c r="AI771" s="51" t="n"/>
      <c r="AJ771" s="51" t="n"/>
      <c r="AK771" s="52" t="n">
        <v>330.9525386854604</v>
      </c>
      <c r="AL771" s="52" t="n"/>
      <c r="AM771" s="52" t="n"/>
      <c r="AN771" s="39" t="n"/>
      <c r="AO771" s="39" t="inlineStr">
        <is>
          <t>La cantidad física del material se imputó en la fila 93 (primera fila del material). 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772">
      <c r="A772" s="5" t="inlineStr">
        <is>
          <t>1000094</t>
        </is>
      </c>
      <c r="B772" s="5" t="inlineStr">
        <is>
          <t>DEXAMETASONA INY 4MG/ML AMPOLLA</t>
        </is>
      </c>
      <c r="C772" s="5" t="inlineStr">
        <is>
          <t>30923</t>
        </is>
      </c>
      <c r="D772" s="5" t="inlineStr">
        <is>
          <t>033</t>
        </is>
      </c>
      <c r="E772" s="5" t="inlineStr">
        <is>
          <t>ZMED</t>
        </is>
      </c>
      <c r="F772" s="5" t="inlineStr">
        <is>
          <t>1060</t>
        </is>
      </c>
      <c r="G772" s="5" t="inlineStr">
        <is>
          <t>6021</t>
        </is>
      </c>
      <c r="H772" s="5" t="inlineStr">
        <is>
          <t>C/U</t>
        </is>
      </c>
      <c r="I772" s="6" t="n">
        <v>100</v>
      </c>
      <c r="J772" s="6" t="n">
        <v>0</v>
      </c>
      <c r="K772" s="5" t="inlineStr">
        <is>
          <t>ARS</t>
        </is>
      </c>
      <c r="L772" s="48" t="n">
        <v>0</v>
      </c>
      <c r="M772" s="48" t="n">
        <v>33095.25</v>
      </c>
      <c r="O772" s="11">
        <f>M772/SUM($M$2:$M$2023)</f>
        <v/>
      </c>
      <c r="P772" s="49">
        <f>IFERROR(M772/I772,0)</f>
        <v/>
      </c>
      <c r="Q772" s="50" t="n"/>
      <c r="R772" s="8">
        <f>I772-Q772</f>
        <v/>
      </c>
      <c r="S772" s="49">
        <f>$AK772*R772</f>
        <v/>
      </c>
      <c r="U772" s="39" t="inlineStr">
        <is>
          <t>Stock SAP</t>
        </is>
      </c>
      <c r="V772" s="39" t="inlineStr">
        <is>
          <t>Medicamentos</t>
        </is>
      </c>
      <c r="W772" s="39" t="inlineStr">
        <is>
          <t>Dentro del alcance</t>
        </is>
      </c>
      <c r="X772" s="42" t="inlineStr">
        <is>
          <t>Media</t>
        </is>
      </c>
      <c r="Y772" s="39" t="inlineStr">
        <is>
          <t>Homologado – confianza Media – pendiente de validación</t>
        </is>
      </c>
      <c r="Z772" s="38" t="inlineStr">
        <is>
          <t>Dar de baja en SAP</t>
        </is>
      </c>
      <c r="AA772" s="39" t="inlineStr">
        <is>
          <t>73</t>
        </is>
      </c>
      <c r="AB772" s="39" t="inlineStr">
        <is>
          <t>DEXAMETASONA AMP</t>
        </is>
      </c>
      <c r="AC772" s="39" t="inlineStr">
        <is>
          <t>Cruce por nomenclatura SAP</t>
        </is>
      </c>
      <c r="AD772" s="39" t="inlineStr">
        <is>
          <t>Sí</t>
        </is>
      </c>
      <c r="AE772" s="39" t="inlineStr">
        <is>
          <t>1000094, 1000478</t>
        </is>
      </c>
      <c r="AF772" s="39" t="inlineStr">
        <is>
          <t>No</t>
        </is>
      </c>
      <c r="AG772" s="39" t="n"/>
      <c r="AH772" s="51" t="n"/>
      <c r="AI772" s="51" t="n"/>
      <c r="AJ772" s="51" t="n"/>
      <c r="AK772" s="52" t="n">
        <v>330.9525386854604</v>
      </c>
      <c r="AL772" s="52" t="n"/>
      <c r="AM772" s="52" t="n"/>
      <c r="AN772" s="39" t="n"/>
      <c r="AO772" s="39" t="inlineStr">
        <is>
          <t>La cantidad física del material se imputó en la fila 93 (primera fila del material). 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773">
      <c r="A773" s="5" t="inlineStr">
        <is>
          <t>1000094</t>
        </is>
      </c>
      <c r="B773" s="5" t="inlineStr">
        <is>
          <t>DEXAMETASONA INY 4MG/ML AMPOLLA</t>
        </is>
      </c>
      <c r="C773" s="5" t="inlineStr">
        <is>
          <t>8384</t>
        </is>
      </c>
      <c r="D773" s="5" t="inlineStr">
        <is>
          <t>033</t>
        </is>
      </c>
      <c r="E773" s="5" t="inlineStr">
        <is>
          <t>ZMED</t>
        </is>
      </c>
      <c r="F773" s="5" t="inlineStr">
        <is>
          <t>1060</t>
        </is>
      </c>
      <c r="G773" s="5" t="inlineStr">
        <is>
          <t>6021</t>
        </is>
      </c>
      <c r="H773" s="5" t="inlineStr">
        <is>
          <t>C/U</t>
        </is>
      </c>
      <c r="I773" s="6" t="n">
        <v>100</v>
      </c>
      <c r="J773" s="6" t="n">
        <v>0</v>
      </c>
      <c r="K773" s="5" t="inlineStr">
        <is>
          <t>ARS</t>
        </is>
      </c>
      <c r="L773" s="48" t="n">
        <v>0</v>
      </c>
      <c r="M773" s="48" t="n">
        <v>33095.25</v>
      </c>
      <c r="O773" s="11">
        <f>M773/SUM($M$2:$M$2023)</f>
        <v/>
      </c>
      <c r="P773" s="49">
        <f>IFERROR(M773/I773,0)</f>
        <v/>
      </c>
      <c r="Q773" s="50" t="n"/>
      <c r="R773" s="8">
        <f>I773-Q773</f>
        <v/>
      </c>
      <c r="S773" s="49">
        <f>$AK773*R773</f>
        <v/>
      </c>
      <c r="U773" s="39" t="inlineStr">
        <is>
          <t>Stock SAP</t>
        </is>
      </c>
      <c r="V773" s="39" t="inlineStr">
        <is>
          <t>Medicamentos</t>
        </is>
      </c>
      <c r="W773" s="39" t="inlineStr">
        <is>
          <t>Dentro del alcance</t>
        </is>
      </c>
      <c r="X773" s="42" t="inlineStr">
        <is>
          <t>Media</t>
        </is>
      </c>
      <c r="Y773" s="39" t="inlineStr">
        <is>
          <t>Homologado – confianza Media – pendiente de validación</t>
        </is>
      </c>
      <c r="Z773" s="38" t="inlineStr">
        <is>
          <t>Dar de baja en SAP</t>
        </is>
      </c>
      <c r="AA773" s="39" t="inlineStr">
        <is>
          <t>73</t>
        </is>
      </c>
      <c r="AB773" s="39" t="inlineStr">
        <is>
          <t>DEXAMETASONA AMP</t>
        </is>
      </c>
      <c r="AC773" s="39" t="inlineStr">
        <is>
          <t>Cruce por nomenclatura SAP</t>
        </is>
      </c>
      <c r="AD773" s="39" t="inlineStr">
        <is>
          <t>Sí</t>
        </is>
      </c>
      <c r="AE773" s="39" t="inlineStr">
        <is>
          <t>1000094, 1000478</t>
        </is>
      </c>
      <c r="AF773" s="39" t="inlineStr">
        <is>
          <t>No</t>
        </is>
      </c>
      <c r="AG773" s="39" t="n"/>
      <c r="AH773" s="51" t="n"/>
      <c r="AI773" s="51" t="n"/>
      <c r="AJ773" s="51" t="n"/>
      <c r="AK773" s="52" t="n">
        <v>330.9525386854604</v>
      </c>
      <c r="AL773" s="52" t="n"/>
      <c r="AM773" s="52" t="n"/>
      <c r="AN773" s="39" t="n"/>
      <c r="AO773" s="39" t="inlineStr">
        <is>
          <t>La cantidad física del material se imputó en la fila 93 (primera fila del material). 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774">
      <c r="A774" s="5" t="inlineStr">
        <is>
          <t>1000094</t>
        </is>
      </c>
      <c r="B774" s="5" t="inlineStr">
        <is>
          <t>DEXAMETASONA INY 4MG/ML AMPOLLA</t>
        </is>
      </c>
      <c r="C774" s="5" t="inlineStr">
        <is>
          <t>ETY3TGH</t>
        </is>
      </c>
      <c r="D774" s="5" t="inlineStr">
        <is>
          <t>033</t>
        </is>
      </c>
      <c r="E774" s="5" t="inlineStr">
        <is>
          <t>ZMED</t>
        </is>
      </c>
      <c r="F774" s="5" t="inlineStr">
        <is>
          <t>1060</t>
        </is>
      </c>
      <c r="G774" s="5" t="inlineStr">
        <is>
          <t>6021</t>
        </is>
      </c>
      <c r="H774" s="5" t="inlineStr">
        <is>
          <t>C/U</t>
        </is>
      </c>
      <c r="I774" s="6" t="n">
        <v>100</v>
      </c>
      <c r="J774" s="6" t="n">
        <v>0</v>
      </c>
      <c r="K774" s="5" t="inlineStr">
        <is>
          <t>ARS</t>
        </is>
      </c>
      <c r="L774" s="48" t="n">
        <v>0</v>
      </c>
      <c r="M774" s="48" t="n">
        <v>33095.25</v>
      </c>
      <c r="O774" s="11">
        <f>M774/SUM($M$2:$M$2023)</f>
        <v/>
      </c>
      <c r="P774" s="49">
        <f>IFERROR(M774/I774,0)</f>
        <v/>
      </c>
      <c r="Q774" s="50" t="n"/>
      <c r="R774" s="8">
        <f>I774-Q774</f>
        <v/>
      </c>
      <c r="S774" s="49">
        <f>$AK774*R774</f>
        <v/>
      </c>
      <c r="U774" s="39" t="inlineStr">
        <is>
          <t>Stock SAP</t>
        </is>
      </c>
      <c r="V774" s="39" t="inlineStr">
        <is>
          <t>Medicamentos</t>
        </is>
      </c>
      <c r="W774" s="39" t="inlineStr">
        <is>
          <t>Dentro del alcance</t>
        </is>
      </c>
      <c r="X774" s="42" t="inlineStr">
        <is>
          <t>Media</t>
        </is>
      </c>
      <c r="Y774" s="39" t="inlineStr">
        <is>
          <t>Homologado – confianza Media – pendiente de validación</t>
        </is>
      </c>
      <c r="Z774" s="38" t="inlineStr">
        <is>
          <t>Dar de baja en SAP</t>
        </is>
      </c>
      <c r="AA774" s="39" t="inlineStr">
        <is>
          <t>73</t>
        </is>
      </c>
      <c r="AB774" s="39" t="inlineStr">
        <is>
          <t>DEXAMETASONA AMP</t>
        </is>
      </c>
      <c r="AC774" s="39" t="inlineStr">
        <is>
          <t>Cruce por nomenclatura SAP</t>
        </is>
      </c>
      <c r="AD774" s="39" t="inlineStr">
        <is>
          <t>Sí</t>
        </is>
      </c>
      <c r="AE774" s="39" t="inlineStr">
        <is>
          <t>1000094, 1000478</t>
        </is>
      </c>
      <c r="AF774" s="39" t="inlineStr">
        <is>
          <t>No</t>
        </is>
      </c>
      <c r="AG774" s="39" t="n"/>
      <c r="AH774" s="51" t="n"/>
      <c r="AI774" s="51" t="n"/>
      <c r="AJ774" s="51" t="n"/>
      <c r="AK774" s="52" t="n">
        <v>330.9525386854604</v>
      </c>
      <c r="AL774" s="52" t="n"/>
      <c r="AM774" s="52" t="n"/>
      <c r="AN774" s="39" t="n"/>
      <c r="AO774" s="39" t="inlineStr">
        <is>
          <t>La cantidad física del material se imputó en la fila 93 (primera fila del material). 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775">
      <c r="A775" s="5" t="inlineStr">
        <is>
          <t>1000095</t>
        </is>
      </c>
      <c r="B775" s="5" t="inlineStr">
        <is>
          <t>LIDOCAINA AL 2% JALEA</t>
        </is>
      </c>
      <c r="C775" s="5" t="inlineStr">
        <is>
          <t>M22053</t>
        </is>
      </c>
      <c r="D775" s="5" t="inlineStr">
        <is>
          <t>033</t>
        </is>
      </c>
      <c r="E775" s="5" t="inlineStr">
        <is>
          <t>ZMED</t>
        </is>
      </c>
      <c r="F775" s="5" t="inlineStr">
        <is>
          <t>1060</t>
        </is>
      </c>
      <c r="G775" s="5" t="inlineStr">
        <is>
          <t>6021</t>
        </is>
      </c>
      <c r="H775" s="5" t="inlineStr">
        <is>
          <t>C/U</t>
        </is>
      </c>
      <c r="I775" s="6" t="n">
        <v>100</v>
      </c>
      <c r="J775" s="6" t="n">
        <v>0</v>
      </c>
      <c r="K775" s="5" t="inlineStr">
        <is>
          <t>ARS</t>
        </is>
      </c>
      <c r="L775" s="48" t="n">
        <v>0</v>
      </c>
      <c r="M775" s="48" t="n">
        <v>114055.31</v>
      </c>
      <c r="O775" s="11">
        <f>M775/SUM($M$2:$M$2023)</f>
        <v/>
      </c>
      <c r="P775" s="49">
        <f>IFERROR(M775/I775,0)</f>
        <v/>
      </c>
      <c r="Q775" s="50" t="n">
        <v>61</v>
      </c>
      <c r="R775" s="8">
        <f>I775-Q775</f>
        <v/>
      </c>
      <c r="S775" s="49">
        <f>$AK775*R775</f>
        <v/>
      </c>
      <c r="U775" s="39" t="inlineStr">
        <is>
          <t>Stock SAP</t>
        </is>
      </c>
      <c r="V775" s="39" t="inlineStr">
        <is>
          <t>Medicamentos</t>
        </is>
      </c>
      <c r="W775" s="39" t="inlineStr">
        <is>
          <t>Dentro del alcance</t>
        </is>
      </c>
      <c r="X775" s="37" t="inlineStr">
        <is>
          <t>Alta</t>
        </is>
      </c>
      <c r="Y775" s="39" t="inlineStr">
        <is>
          <t>Homologado – confianza Alta</t>
        </is>
      </c>
      <c r="Z775" s="38" t="inlineStr">
        <is>
          <t>Dar de baja en SAP</t>
        </is>
      </c>
      <c r="AA775" s="39" t="inlineStr">
        <is>
          <t>305</t>
        </is>
      </c>
      <c r="AB775" s="39" t="inlineStr">
        <is>
          <t>LIDOCAINA EN JALEA</t>
        </is>
      </c>
      <c r="AC775" s="39" t="inlineStr">
        <is>
          <t>Cruce por nomenclatura SAP</t>
        </is>
      </c>
      <c r="AD775" s="39" t="inlineStr">
        <is>
          <t>No</t>
        </is>
      </c>
      <c r="AE775" s="39" t="n"/>
      <c r="AF775" s="39" t="inlineStr">
        <is>
          <t>Sí</t>
        </is>
      </c>
      <c r="AG775" s="39" t="n"/>
      <c r="AH775" s="51" t="n">
        <v>546</v>
      </c>
      <c r="AI775" s="51">
        <f>Q775</f>
        <v/>
      </c>
      <c r="AJ775" s="51">
        <f>$AH775-$AI775</f>
        <v/>
      </c>
      <c r="AK775" s="52" t="n">
        <v>1140.553095238095</v>
      </c>
      <c r="AL775" s="52">
        <f>$AJ775*$AK775</f>
        <v/>
      </c>
      <c r="AM775" s="52">
        <f>$AI775*$AK775</f>
        <v/>
      </c>
      <c r="AN775" s="39" t="n"/>
      <c r="AO775" s="39" t="inlineStr">
        <is>
          <t>Cruce por nomenclatura: una nomenclatura no informa dosis; similitud 0.88. El material ocupa 13 filas en la hoja 1060 NQN (lote/almacén). La cantidad SAP y la física de esta vista son el total del material.</t>
        </is>
      </c>
    </row>
    <row r="776">
      <c r="A776" s="5" t="inlineStr">
        <is>
          <t>1000098</t>
        </is>
      </c>
      <c r="B776" s="5" t="inlineStr">
        <is>
          <t>MIDAZOLAN 15MG/3ML AMPOLLA INYECTABLE</t>
        </is>
      </c>
      <c r="C776" s="5" t="inlineStr">
        <is>
          <t>11084</t>
        </is>
      </c>
      <c r="D776" s="5" t="inlineStr">
        <is>
          <t>033</t>
        </is>
      </c>
      <c r="E776" s="5" t="inlineStr">
        <is>
          <t>ZMED</t>
        </is>
      </c>
      <c r="F776" s="5" t="inlineStr">
        <is>
          <t>1060</t>
        </is>
      </c>
      <c r="G776" s="5" t="inlineStr">
        <is>
          <t>6021</t>
        </is>
      </c>
      <c r="H776" s="5" t="inlineStr">
        <is>
          <t>C/U</t>
        </is>
      </c>
      <c r="I776" s="6" t="n">
        <v>100</v>
      </c>
      <c r="J776" s="6" t="n">
        <v>0</v>
      </c>
      <c r="K776" s="5" t="inlineStr">
        <is>
          <t>ARS</t>
        </is>
      </c>
      <c r="L776" s="48" t="n">
        <v>0</v>
      </c>
      <c r="M776" s="48" t="n">
        <v>52001.9</v>
      </c>
      <c r="O776" s="11">
        <f>M776/SUM($M$2:$M$2023)</f>
        <v/>
      </c>
      <c r="P776" s="49">
        <f>IFERROR(M776/I776,0)</f>
        <v/>
      </c>
      <c r="Q776" s="50" t="n"/>
      <c r="R776" s="8">
        <f>I776-Q776</f>
        <v/>
      </c>
      <c r="S776" s="49">
        <f>$AK776*R776</f>
        <v/>
      </c>
      <c r="U776" s="39" t="inlineStr">
        <is>
          <t>Stock SAP</t>
        </is>
      </c>
      <c r="V776" s="39" t="inlineStr">
        <is>
          <t>Medicamentos</t>
        </is>
      </c>
      <c r="W776" s="39" t="inlineStr">
        <is>
          <t>Dentro del alcance</t>
        </is>
      </c>
      <c r="X776" s="38" t="inlineStr">
        <is>
          <t>Baja</t>
        </is>
      </c>
      <c r="Y776" s="39" t="inlineStr">
        <is>
          <t>Homologado – confianza Baja – pendiente de validación</t>
        </is>
      </c>
      <c r="Z776" s="38" t="inlineStr">
        <is>
          <t>Dar de baja en SAP</t>
        </is>
      </c>
      <c r="AA776" s="39" t="inlineStr">
        <is>
          <t>330</t>
        </is>
      </c>
      <c r="AB776" s="39" t="inlineStr">
        <is>
          <t>MIDAZOLAM 5MG AMP</t>
        </is>
      </c>
      <c r="AC776" s="39" t="inlineStr">
        <is>
          <t>Homologación por código Avain (master M02-001)</t>
        </is>
      </c>
      <c r="AD776" s="39" t="inlineStr">
        <is>
          <t>No</t>
        </is>
      </c>
      <c r="AE776" s="39" t="n"/>
      <c r="AF776" s="39" t="inlineStr">
        <is>
          <t>Sí</t>
        </is>
      </c>
      <c r="AG776" s="39" t="inlineStr">
        <is>
          <t>M02-001</t>
        </is>
      </c>
      <c r="AH776" s="51" t="n"/>
      <c r="AI776" s="51" t="n"/>
      <c r="AJ776" s="51" t="n"/>
      <c r="AK776" s="52" t="n">
        <v>520.0189716981132</v>
      </c>
      <c r="AL776" s="52" t="n"/>
      <c r="AM776" s="52" t="n"/>
      <c r="AN776" s="39" t="n"/>
      <c r="AO776" s="39" t="inlineStr">
        <is>
          <t>La cantidad física del material se imputó en la fila 306 (primera fila del material). Homologación: confianza base Baja + confianza SAP Alta → Baja. Aunque la homologación vincula estos registros, la presentación no coincide con el material imputado (dosis/presentación distinta (5MG vs 3ML, 15MG); similitud 0.50). Nivel degradado a Baja: verificar si corresponde otro código SAP. El material ocupa 8 filas en la hoja 1060 NQN (lote/almacén). La cantidad SAP y la física de esta vista son el total del material.</t>
        </is>
      </c>
    </row>
    <row r="777">
      <c r="A777" s="5" t="inlineStr">
        <is>
          <t>1000098</t>
        </is>
      </c>
      <c r="B777" s="5" t="inlineStr">
        <is>
          <t>MIDAZOLAN 15MG/3ML AMPOLLA INYECTABLE</t>
        </is>
      </c>
      <c r="C777" s="5" t="inlineStr">
        <is>
          <t>41332</t>
        </is>
      </c>
      <c r="D777" s="5" t="inlineStr">
        <is>
          <t>033</t>
        </is>
      </c>
      <c r="E777" s="5" t="inlineStr">
        <is>
          <t>ZMED</t>
        </is>
      </c>
      <c r="F777" s="5" t="inlineStr">
        <is>
          <t>1060</t>
        </is>
      </c>
      <c r="G777" s="5" t="inlineStr">
        <is>
          <t>6021</t>
        </is>
      </c>
      <c r="H777" s="5" t="inlineStr">
        <is>
          <t>C/U</t>
        </is>
      </c>
      <c r="I777" s="6" t="n">
        <v>100</v>
      </c>
      <c r="J777" s="6" t="n">
        <v>0</v>
      </c>
      <c r="K777" s="5" t="inlineStr">
        <is>
          <t>ARS</t>
        </is>
      </c>
      <c r="L777" s="48" t="n">
        <v>0</v>
      </c>
      <c r="M777" s="48" t="n">
        <v>52001.9</v>
      </c>
      <c r="O777" s="11">
        <f>M777/SUM($M$2:$M$2023)</f>
        <v/>
      </c>
      <c r="P777" s="49">
        <f>IFERROR(M777/I777,0)</f>
        <v/>
      </c>
      <c r="Q777" s="50" t="n"/>
      <c r="R777" s="8">
        <f>I777-Q777</f>
        <v/>
      </c>
      <c r="S777" s="49">
        <f>$AK777*R777</f>
        <v/>
      </c>
      <c r="U777" s="39" t="inlineStr">
        <is>
          <t>Stock SAP</t>
        </is>
      </c>
      <c r="V777" s="39" t="inlineStr">
        <is>
          <t>Medicamentos</t>
        </is>
      </c>
      <c r="W777" s="39" t="inlineStr">
        <is>
          <t>Dentro del alcance</t>
        </is>
      </c>
      <c r="X777" s="38" t="inlineStr">
        <is>
          <t>Baja</t>
        </is>
      </c>
      <c r="Y777" s="39" t="inlineStr">
        <is>
          <t>Homologado – confianza Baja – pendiente de validación</t>
        </is>
      </c>
      <c r="Z777" s="38" t="inlineStr">
        <is>
          <t>Dar de baja en SAP</t>
        </is>
      </c>
      <c r="AA777" s="39" t="inlineStr">
        <is>
          <t>330</t>
        </is>
      </c>
      <c r="AB777" s="39" t="inlineStr">
        <is>
          <t>MIDAZOLAM 5MG AMP</t>
        </is>
      </c>
      <c r="AC777" s="39" t="inlineStr">
        <is>
          <t>Homologación por código Avain (master M02-001)</t>
        </is>
      </c>
      <c r="AD777" s="39" t="inlineStr">
        <is>
          <t>No</t>
        </is>
      </c>
      <c r="AE777" s="39" t="n"/>
      <c r="AF777" s="39" t="inlineStr">
        <is>
          <t>Sí</t>
        </is>
      </c>
      <c r="AG777" s="39" t="inlineStr">
        <is>
          <t>M02-001</t>
        </is>
      </c>
      <c r="AH777" s="51" t="n"/>
      <c r="AI777" s="51" t="n"/>
      <c r="AJ777" s="51" t="n"/>
      <c r="AK777" s="52" t="n">
        <v>520.0189716981132</v>
      </c>
      <c r="AL777" s="52" t="n"/>
      <c r="AM777" s="52" t="n"/>
      <c r="AN777" s="39" t="n"/>
      <c r="AO777" s="39" t="inlineStr">
        <is>
          <t>La cantidad física del material se imputó en la fila 306 (primera fila del material). Homologación: confianza base Baja + confianza SAP Alta → Baja. Aunque la homologación vincula estos registros, la presentación no coincide con el material imputado (dosis/presentación distinta (5MG vs 3ML, 15MG); similitud 0.50). Nivel degradado a Baja: verificar si corresponde otro código SAP. El material ocupa 8 filas en la hoja 1060 NQN (lote/almacén). La cantidad SAP y la física de esta vista son el total del material.</t>
        </is>
      </c>
    </row>
    <row r="778">
      <c r="A778" s="5" t="inlineStr">
        <is>
          <t>1000098</t>
        </is>
      </c>
      <c r="B778" s="5" t="inlineStr">
        <is>
          <t>MIDAZOLAN 15MG/3ML AMPOLLA INYECTABLE</t>
        </is>
      </c>
      <c r="C778" s="5" t="inlineStr">
        <is>
          <t>93100</t>
        </is>
      </c>
      <c r="D778" s="5" t="inlineStr">
        <is>
          <t>033</t>
        </is>
      </c>
      <c r="E778" s="5" t="inlineStr">
        <is>
          <t>ZMED</t>
        </is>
      </c>
      <c r="F778" s="5" t="inlineStr">
        <is>
          <t>1060</t>
        </is>
      </c>
      <c r="G778" s="5" t="inlineStr">
        <is>
          <t>6021</t>
        </is>
      </c>
      <c r="H778" s="5" t="inlineStr">
        <is>
          <t>C/U</t>
        </is>
      </c>
      <c r="I778" s="6" t="n">
        <v>100</v>
      </c>
      <c r="J778" s="6" t="n">
        <v>0</v>
      </c>
      <c r="K778" s="5" t="inlineStr">
        <is>
          <t>ARS</t>
        </is>
      </c>
      <c r="L778" s="48" t="n">
        <v>0</v>
      </c>
      <c r="M778" s="48" t="n">
        <v>52001.9</v>
      </c>
      <c r="O778" s="11">
        <f>M778/SUM($M$2:$M$2023)</f>
        <v/>
      </c>
      <c r="P778" s="49">
        <f>IFERROR(M778/I778,0)</f>
        <v/>
      </c>
      <c r="Q778" s="50" t="n"/>
      <c r="R778" s="8">
        <f>I778-Q778</f>
        <v/>
      </c>
      <c r="S778" s="49">
        <f>$AK778*R778</f>
        <v/>
      </c>
      <c r="U778" s="39" t="inlineStr">
        <is>
          <t>Stock SAP</t>
        </is>
      </c>
      <c r="V778" s="39" t="inlineStr">
        <is>
          <t>Medicamentos</t>
        </is>
      </c>
      <c r="W778" s="39" t="inlineStr">
        <is>
          <t>Dentro del alcance</t>
        </is>
      </c>
      <c r="X778" s="38" t="inlineStr">
        <is>
          <t>Baja</t>
        </is>
      </c>
      <c r="Y778" s="39" t="inlineStr">
        <is>
          <t>Homologado – confianza Baja – pendiente de validación</t>
        </is>
      </c>
      <c r="Z778" s="38" t="inlineStr">
        <is>
          <t>Dar de baja en SAP</t>
        </is>
      </c>
      <c r="AA778" s="39" t="inlineStr">
        <is>
          <t>330</t>
        </is>
      </c>
      <c r="AB778" s="39" t="inlineStr">
        <is>
          <t>MIDAZOLAM 5MG AMP</t>
        </is>
      </c>
      <c r="AC778" s="39" t="inlineStr">
        <is>
          <t>Homologación por código Avain (master M02-001)</t>
        </is>
      </c>
      <c r="AD778" s="39" t="inlineStr">
        <is>
          <t>No</t>
        </is>
      </c>
      <c r="AE778" s="39" t="n"/>
      <c r="AF778" s="39" t="inlineStr">
        <is>
          <t>Sí</t>
        </is>
      </c>
      <c r="AG778" s="39" t="inlineStr">
        <is>
          <t>M02-001</t>
        </is>
      </c>
      <c r="AH778" s="51" t="n"/>
      <c r="AI778" s="51" t="n"/>
      <c r="AJ778" s="51" t="n"/>
      <c r="AK778" s="52" t="n">
        <v>520.0189716981132</v>
      </c>
      <c r="AL778" s="52" t="n"/>
      <c r="AM778" s="52" t="n"/>
      <c r="AN778" s="39" t="n"/>
      <c r="AO778" s="39" t="inlineStr">
        <is>
          <t>La cantidad física del material se imputó en la fila 306 (primera fila del material). Homologación: confianza base Baja + confianza SAP Alta → Baja. Aunque la homologación vincula estos registros, la presentación no coincide con el material imputado (dosis/presentación distinta (5MG vs 3ML, 15MG); similitud 0.50). Nivel degradado a Baja: verificar si corresponde otro código SAP. El material ocupa 8 filas en la hoja 1060 NQN (lote/almacén). La cantidad SAP y la física de esta vista son el total del material.</t>
        </is>
      </c>
    </row>
    <row r="779">
      <c r="A779" s="5" t="inlineStr">
        <is>
          <t>1000100</t>
        </is>
      </c>
      <c r="B779" s="5" t="inlineStr">
        <is>
          <t>FUROSEMIDA AMPOLLA DE 20 MG/2ML</t>
        </is>
      </c>
      <c r="C779" s="5" t="inlineStr">
        <is>
          <t>140730</t>
        </is>
      </c>
      <c r="D779" s="5" t="inlineStr">
        <is>
          <t>033</t>
        </is>
      </c>
      <c r="E779" s="5" t="inlineStr">
        <is>
          <t>ZMED</t>
        </is>
      </c>
      <c r="F779" s="5" t="inlineStr">
        <is>
          <t>1060</t>
        </is>
      </c>
      <c r="G779" s="5" t="inlineStr">
        <is>
          <t>6021</t>
        </is>
      </c>
      <c r="H779" s="5" t="inlineStr">
        <is>
          <t>C/U</t>
        </is>
      </c>
      <c r="I779" s="6" t="n">
        <v>100</v>
      </c>
      <c r="J779" s="6" t="n">
        <v>0</v>
      </c>
      <c r="K779" s="5" t="inlineStr">
        <is>
          <t>ARS</t>
        </is>
      </c>
      <c r="L779" s="48" t="n">
        <v>0</v>
      </c>
      <c r="M779" s="48" t="n">
        <v>22556.7</v>
      </c>
      <c r="O779" s="11">
        <f>M779/SUM($M$2:$M$2023)</f>
        <v/>
      </c>
      <c r="P779" s="49">
        <f>IFERROR(M779/I779,0)</f>
        <v/>
      </c>
      <c r="Q779" s="50" t="n"/>
      <c r="R779" s="8">
        <f>I779-Q779</f>
        <v/>
      </c>
      <c r="S779" s="49">
        <f>$AK779*R779</f>
        <v/>
      </c>
      <c r="U779" s="39" t="inlineStr">
        <is>
          <t>Stock SAP</t>
        </is>
      </c>
      <c r="V779" s="39" t="inlineStr">
        <is>
          <t>Medicamentos</t>
        </is>
      </c>
      <c r="W779" s="39" t="inlineStr">
        <is>
          <t>Dentro del alcance</t>
        </is>
      </c>
      <c r="X779" s="42" t="inlineStr">
        <is>
          <t>Media</t>
        </is>
      </c>
      <c r="Y779" s="39" t="inlineStr">
        <is>
          <t>Homologado – confianza Media – pendiente de validación</t>
        </is>
      </c>
      <c r="Z779" s="38" t="inlineStr">
        <is>
          <t>Dar de baja en SAP</t>
        </is>
      </c>
      <c r="AA779" s="39" t="inlineStr">
        <is>
          <t>116</t>
        </is>
      </c>
      <c r="AB779" s="39" t="inlineStr">
        <is>
          <t>FUROSEMIDA AMP</t>
        </is>
      </c>
      <c r="AC779" s="39" t="inlineStr">
        <is>
          <t>Homologación por código Avain (master M12-001)</t>
        </is>
      </c>
      <c r="AD779" s="39" t="inlineStr">
        <is>
          <t>No</t>
        </is>
      </c>
      <c r="AE779" s="39" t="n"/>
      <c r="AF779" s="39" t="inlineStr">
        <is>
          <t>Sí</t>
        </is>
      </c>
      <c r="AG779" s="39" t="inlineStr">
        <is>
          <t>M12-001</t>
        </is>
      </c>
      <c r="AH779" s="51" t="n"/>
      <c r="AI779" s="51" t="n"/>
      <c r="AJ779" s="51" t="n"/>
      <c r="AK779" s="52" t="n">
        <v>225.5669633027522</v>
      </c>
      <c r="AL779" s="52" t="n"/>
      <c r="AM779" s="52" t="n"/>
      <c r="AN779" s="39" t="n"/>
      <c r="AO779" s="39" t="inlineStr">
        <is>
          <t>La cantidad física del material se imputó en la fila 224 (primera fila del material). Homologación: confianza base Media + confianza SAP Alta → Media. El material ocupa 21 filas en la hoja 1060 NQN (lote/almacén). La cantidad SAP y la física de esta vista son el total del material.</t>
        </is>
      </c>
    </row>
    <row r="780">
      <c r="A780" s="5" t="inlineStr">
        <is>
          <t>1000100</t>
        </is>
      </c>
      <c r="B780" s="5" t="inlineStr">
        <is>
          <t>FUROSEMIDA AMPOLLA DE 20 MG/2ML</t>
        </is>
      </c>
      <c r="C780" s="5" t="inlineStr">
        <is>
          <t>19490</t>
        </is>
      </c>
      <c r="D780" s="5" t="inlineStr">
        <is>
          <t>033</t>
        </is>
      </c>
      <c r="E780" s="5" t="inlineStr">
        <is>
          <t>ZMED</t>
        </is>
      </c>
      <c r="F780" s="5" t="inlineStr">
        <is>
          <t>1060</t>
        </is>
      </c>
      <c r="G780" s="5" t="inlineStr">
        <is>
          <t>6021</t>
        </is>
      </c>
      <c r="H780" s="5" t="inlineStr">
        <is>
          <t>C/U</t>
        </is>
      </c>
      <c r="I780" s="6" t="n">
        <v>100</v>
      </c>
      <c r="J780" s="6" t="n">
        <v>0</v>
      </c>
      <c r="K780" s="5" t="inlineStr">
        <is>
          <t>ARS</t>
        </is>
      </c>
      <c r="L780" s="48" t="n">
        <v>0</v>
      </c>
      <c r="M780" s="48" t="n">
        <v>22556.7</v>
      </c>
      <c r="O780" s="11">
        <f>M780/SUM($M$2:$M$2023)</f>
        <v/>
      </c>
      <c r="P780" s="49">
        <f>IFERROR(M780/I780,0)</f>
        <v/>
      </c>
      <c r="Q780" s="50" t="n"/>
      <c r="R780" s="8">
        <f>I780-Q780</f>
        <v/>
      </c>
      <c r="S780" s="49">
        <f>$AK780*R780</f>
        <v/>
      </c>
      <c r="U780" s="39" t="inlineStr">
        <is>
          <t>Stock SAP</t>
        </is>
      </c>
      <c r="V780" s="39" t="inlineStr">
        <is>
          <t>Medicamentos</t>
        </is>
      </c>
      <c r="W780" s="39" t="inlineStr">
        <is>
          <t>Dentro del alcance</t>
        </is>
      </c>
      <c r="X780" s="42" t="inlineStr">
        <is>
          <t>Media</t>
        </is>
      </c>
      <c r="Y780" s="39" t="inlineStr">
        <is>
          <t>Homologado – confianza Media – pendiente de validación</t>
        </is>
      </c>
      <c r="Z780" s="38" t="inlineStr">
        <is>
          <t>Dar de baja en SAP</t>
        </is>
      </c>
      <c r="AA780" s="39" t="inlineStr">
        <is>
          <t>116</t>
        </is>
      </c>
      <c r="AB780" s="39" t="inlineStr">
        <is>
          <t>FUROSEMIDA AMP</t>
        </is>
      </c>
      <c r="AC780" s="39" t="inlineStr">
        <is>
          <t>Homologación por código Avain (master M12-001)</t>
        </is>
      </c>
      <c r="AD780" s="39" t="inlineStr">
        <is>
          <t>No</t>
        </is>
      </c>
      <c r="AE780" s="39" t="n"/>
      <c r="AF780" s="39" t="inlineStr">
        <is>
          <t>Sí</t>
        </is>
      </c>
      <c r="AG780" s="39" t="inlineStr">
        <is>
          <t>M12-001</t>
        </is>
      </c>
      <c r="AH780" s="51" t="n"/>
      <c r="AI780" s="51" t="n"/>
      <c r="AJ780" s="51" t="n"/>
      <c r="AK780" s="52" t="n">
        <v>225.5669633027522</v>
      </c>
      <c r="AL780" s="52" t="n"/>
      <c r="AM780" s="52" t="n"/>
      <c r="AN780" s="39" t="n"/>
      <c r="AO780" s="39" t="inlineStr">
        <is>
          <t>La cantidad física del material se imputó en la fila 224 (primera fila del material). Homologación: confianza base Media + confianza SAP Alta → Media. El material ocupa 21 filas en la hoja 1060 NQN (lote/almacén). La cantidad SAP y la física de esta vista son el total del material.</t>
        </is>
      </c>
    </row>
    <row r="781">
      <c r="A781" s="5" t="inlineStr">
        <is>
          <t>1000100</t>
        </is>
      </c>
      <c r="B781" s="5" t="inlineStr">
        <is>
          <t>FUROSEMIDA AMPOLLA DE 20 MG/2ML</t>
        </is>
      </c>
      <c r="C781" s="5" t="inlineStr">
        <is>
          <t>19523</t>
        </is>
      </c>
      <c r="D781" s="5" t="inlineStr">
        <is>
          <t>033</t>
        </is>
      </c>
      <c r="E781" s="5" t="inlineStr">
        <is>
          <t>ZMED</t>
        </is>
      </c>
      <c r="F781" s="5" t="inlineStr">
        <is>
          <t>1060</t>
        </is>
      </c>
      <c r="G781" s="5" t="inlineStr">
        <is>
          <t>6021</t>
        </is>
      </c>
      <c r="H781" s="5" t="inlineStr">
        <is>
          <t>C/U</t>
        </is>
      </c>
      <c r="I781" s="6" t="n">
        <v>100</v>
      </c>
      <c r="J781" s="6" t="n">
        <v>0</v>
      </c>
      <c r="K781" s="5" t="inlineStr">
        <is>
          <t>ARS</t>
        </is>
      </c>
      <c r="L781" s="48" t="n">
        <v>0</v>
      </c>
      <c r="M781" s="48" t="n">
        <v>22556.7</v>
      </c>
      <c r="O781" s="11">
        <f>M781/SUM($M$2:$M$2023)</f>
        <v/>
      </c>
      <c r="P781" s="49">
        <f>IFERROR(M781/I781,0)</f>
        <v/>
      </c>
      <c r="Q781" s="50" t="n"/>
      <c r="R781" s="8">
        <f>I781-Q781</f>
        <v/>
      </c>
      <c r="S781" s="49">
        <f>$AK781*R781</f>
        <v/>
      </c>
      <c r="U781" s="39" t="inlineStr">
        <is>
          <t>Stock SAP</t>
        </is>
      </c>
      <c r="V781" s="39" t="inlineStr">
        <is>
          <t>Medicamentos</t>
        </is>
      </c>
      <c r="W781" s="39" t="inlineStr">
        <is>
          <t>Dentro del alcance</t>
        </is>
      </c>
      <c r="X781" s="42" t="inlineStr">
        <is>
          <t>Media</t>
        </is>
      </c>
      <c r="Y781" s="39" t="inlineStr">
        <is>
          <t>Homologado – confianza Media – pendiente de validación</t>
        </is>
      </c>
      <c r="Z781" s="38" t="inlineStr">
        <is>
          <t>Dar de baja en SAP</t>
        </is>
      </c>
      <c r="AA781" s="39" t="inlineStr">
        <is>
          <t>116</t>
        </is>
      </c>
      <c r="AB781" s="39" t="inlineStr">
        <is>
          <t>FUROSEMIDA AMP</t>
        </is>
      </c>
      <c r="AC781" s="39" t="inlineStr">
        <is>
          <t>Homologación por código Avain (master M12-001)</t>
        </is>
      </c>
      <c r="AD781" s="39" t="inlineStr">
        <is>
          <t>No</t>
        </is>
      </c>
      <c r="AE781" s="39" t="n"/>
      <c r="AF781" s="39" t="inlineStr">
        <is>
          <t>Sí</t>
        </is>
      </c>
      <c r="AG781" s="39" t="inlineStr">
        <is>
          <t>M12-001</t>
        </is>
      </c>
      <c r="AH781" s="51" t="n"/>
      <c r="AI781" s="51" t="n"/>
      <c r="AJ781" s="51" t="n"/>
      <c r="AK781" s="52" t="n">
        <v>225.5669633027522</v>
      </c>
      <c r="AL781" s="52" t="n"/>
      <c r="AM781" s="52" t="n"/>
      <c r="AN781" s="39" t="n"/>
      <c r="AO781" s="39" t="inlineStr">
        <is>
          <t>La cantidad física del material se imputó en la fila 224 (primera fila del material). Homologación: confianza base Media + confianza SAP Alta → Media. El material ocupa 21 filas en la hoja 1060 NQN (lote/almacén). La cantidad SAP y la física de esta vista son el total del material.</t>
        </is>
      </c>
    </row>
    <row r="782">
      <c r="A782" s="5" t="inlineStr">
        <is>
          <t>1000100</t>
        </is>
      </c>
      <c r="B782" s="5" t="inlineStr">
        <is>
          <t>FUROSEMIDA AMPOLLA DE 20 MG/2ML</t>
        </is>
      </c>
      <c r="C782" s="5" t="inlineStr">
        <is>
          <t>19528</t>
        </is>
      </c>
      <c r="D782" s="5" t="inlineStr">
        <is>
          <t>033</t>
        </is>
      </c>
      <c r="E782" s="5" t="inlineStr">
        <is>
          <t>ZMED</t>
        </is>
      </c>
      <c r="F782" s="5" t="inlineStr">
        <is>
          <t>1060</t>
        </is>
      </c>
      <c r="G782" s="5" t="inlineStr">
        <is>
          <t>6021</t>
        </is>
      </c>
      <c r="H782" s="5" t="inlineStr">
        <is>
          <t>C/U</t>
        </is>
      </c>
      <c r="I782" s="6" t="n">
        <v>100</v>
      </c>
      <c r="J782" s="6" t="n">
        <v>0</v>
      </c>
      <c r="K782" s="5" t="inlineStr">
        <is>
          <t>ARS</t>
        </is>
      </c>
      <c r="L782" s="48" t="n">
        <v>0</v>
      </c>
      <c r="M782" s="48" t="n">
        <v>22556.7</v>
      </c>
      <c r="O782" s="11">
        <f>M782/SUM($M$2:$M$2023)</f>
        <v/>
      </c>
      <c r="P782" s="49">
        <f>IFERROR(M782/I782,0)</f>
        <v/>
      </c>
      <c r="Q782" s="50" t="n"/>
      <c r="R782" s="8">
        <f>I782-Q782</f>
        <v/>
      </c>
      <c r="S782" s="49">
        <f>$AK782*R782</f>
        <v/>
      </c>
      <c r="U782" s="39" t="inlineStr">
        <is>
          <t>Stock SAP</t>
        </is>
      </c>
      <c r="V782" s="39" t="inlineStr">
        <is>
          <t>Medicamentos</t>
        </is>
      </c>
      <c r="W782" s="39" t="inlineStr">
        <is>
          <t>Dentro del alcance</t>
        </is>
      </c>
      <c r="X782" s="42" t="inlineStr">
        <is>
          <t>Media</t>
        </is>
      </c>
      <c r="Y782" s="39" t="inlineStr">
        <is>
          <t>Homologado – confianza Media – pendiente de validación</t>
        </is>
      </c>
      <c r="Z782" s="38" t="inlineStr">
        <is>
          <t>Dar de baja en SAP</t>
        </is>
      </c>
      <c r="AA782" s="39" t="inlineStr">
        <is>
          <t>116</t>
        </is>
      </c>
      <c r="AB782" s="39" t="inlineStr">
        <is>
          <t>FUROSEMIDA AMP</t>
        </is>
      </c>
      <c r="AC782" s="39" t="inlineStr">
        <is>
          <t>Homologación por código Avain (master M12-001)</t>
        </is>
      </c>
      <c r="AD782" s="39" t="inlineStr">
        <is>
          <t>No</t>
        </is>
      </c>
      <c r="AE782" s="39" t="n"/>
      <c r="AF782" s="39" t="inlineStr">
        <is>
          <t>Sí</t>
        </is>
      </c>
      <c r="AG782" s="39" t="inlineStr">
        <is>
          <t>M12-001</t>
        </is>
      </c>
      <c r="AH782" s="51" t="n"/>
      <c r="AI782" s="51" t="n"/>
      <c r="AJ782" s="51" t="n"/>
      <c r="AK782" s="52" t="n">
        <v>225.5669633027522</v>
      </c>
      <c r="AL782" s="52" t="n"/>
      <c r="AM782" s="52" t="n"/>
      <c r="AN782" s="39" t="n"/>
      <c r="AO782" s="39" t="inlineStr">
        <is>
          <t>La cantidad física del material se imputó en la fila 224 (primera fila del material). Homologación: confianza base Media + confianza SAP Alta → Media. El material ocupa 21 filas en la hoja 1060 NQN (lote/almacén). La cantidad SAP y la física de esta vista son el total del material.</t>
        </is>
      </c>
    </row>
    <row r="783">
      <c r="A783" s="5" t="inlineStr">
        <is>
          <t>1000100</t>
        </is>
      </c>
      <c r="B783" s="5" t="inlineStr">
        <is>
          <t>FUROSEMIDA AMPOLLA DE 20 MG/2ML</t>
        </is>
      </c>
      <c r="C783" s="5" t="inlineStr">
        <is>
          <t>30860</t>
        </is>
      </c>
      <c r="D783" s="5" t="inlineStr">
        <is>
          <t>033</t>
        </is>
      </c>
      <c r="E783" s="5" t="inlineStr">
        <is>
          <t>ZMED</t>
        </is>
      </c>
      <c r="F783" s="5" t="inlineStr">
        <is>
          <t>1060</t>
        </is>
      </c>
      <c r="G783" s="5" t="inlineStr">
        <is>
          <t>6021</t>
        </is>
      </c>
      <c r="H783" s="5" t="inlineStr">
        <is>
          <t>C/U</t>
        </is>
      </c>
      <c r="I783" s="6" t="n">
        <v>100</v>
      </c>
      <c r="J783" s="6" t="n">
        <v>0</v>
      </c>
      <c r="K783" s="5" t="inlineStr">
        <is>
          <t>ARS</t>
        </is>
      </c>
      <c r="L783" s="48" t="n">
        <v>0</v>
      </c>
      <c r="M783" s="48" t="n">
        <v>22556.7</v>
      </c>
      <c r="O783" s="11">
        <f>M783/SUM($M$2:$M$2023)</f>
        <v/>
      </c>
      <c r="P783" s="49">
        <f>IFERROR(M783/I783,0)</f>
        <v/>
      </c>
      <c r="Q783" s="50" t="n"/>
      <c r="R783" s="8">
        <f>I783-Q783</f>
        <v/>
      </c>
      <c r="S783" s="49">
        <f>$AK783*R783</f>
        <v/>
      </c>
      <c r="U783" s="39" t="inlineStr">
        <is>
          <t>Stock SAP</t>
        </is>
      </c>
      <c r="V783" s="39" t="inlineStr">
        <is>
          <t>Medicamentos</t>
        </is>
      </c>
      <c r="W783" s="39" t="inlineStr">
        <is>
          <t>Dentro del alcance</t>
        </is>
      </c>
      <c r="X783" s="42" t="inlineStr">
        <is>
          <t>Media</t>
        </is>
      </c>
      <c r="Y783" s="39" t="inlineStr">
        <is>
          <t>Homologado – confianza Media – pendiente de validación</t>
        </is>
      </c>
      <c r="Z783" s="38" t="inlineStr">
        <is>
          <t>Dar de baja en SAP</t>
        </is>
      </c>
      <c r="AA783" s="39" t="inlineStr">
        <is>
          <t>116</t>
        </is>
      </c>
      <c r="AB783" s="39" t="inlineStr">
        <is>
          <t>FUROSEMIDA AMP</t>
        </is>
      </c>
      <c r="AC783" s="39" t="inlineStr">
        <is>
          <t>Homologación por código Avain (master M12-001)</t>
        </is>
      </c>
      <c r="AD783" s="39" t="inlineStr">
        <is>
          <t>No</t>
        </is>
      </c>
      <c r="AE783" s="39" t="n"/>
      <c r="AF783" s="39" t="inlineStr">
        <is>
          <t>Sí</t>
        </is>
      </c>
      <c r="AG783" s="39" t="inlineStr">
        <is>
          <t>M12-001</t>
        </is>
      </c>
      <c r="AH783" s="51" t="n"/>
      <c r="AI783" s="51" t="n"/>
      <c r="AJ783" s="51" t="n"/>
      <c r="AK783" s="52" t="n">
        <v>225.5669633027522</v>
      </c>
      <c r="AL783" s="52" t="n"/>
      <c r="AM783" s="52" t="n"/>
      <c r="AN783" s="39" t="n"/>
      <c r="AO783" s="39" t="inlineStr">
        <is>
          <t>La cantidad física del material se imputó en la fila 224 (primera fila del material). Homologación: confianza base Media + confianza SAP Alta → Media. El material ocupa 21 filas en la hoja 1060 NQN (lote/almacén). La cantidad SAP y la física de esta vista son el total del material.</t>
        </is>
      </c>
    </row>
    <row r="784">
      <c r="A784" s="5" t="inlineStr">
        <is>
          <t>1000100</t>
        </is>
      </c>
      <c r="B784" s="5" t="inlineStr">
        <is>
          <t>FUROSEMIDA AMPOLLA DE 20 MG/2ML</t>
        </is>
      </c>
      <c r="C784" s="5" t="inlineStr">
        <is>
          <t>QTQ</t>
        </is>
      </c>
      <c r="D784" s="5" t="inlineStr">
        <is>
          <t>033</t>
        </is>
      </c>
      <c r="E784" s="5" t="inlineStr">
        <is>
          <t>ZMED</t>
        </is>
      </c>
      <c r="F784" s="5" t="inlineStr">
        <is>
          <t>1060</t>
        </is>
      </c>
      <c r="G784" s="5" t="inlineStr">
        <is>
          <t>6021</t>
        </is>
      </c>
      <c r="H784" s="5" t="inlineStr">
        <is>
          <t>C/U</t>
        </is>
      </c>
      <c r="I784" s="6" t="n">
        <v>100</v>
      </c>
      <c r="J784" s="6" t="n">
        <v>0</v>
      </c>
      <c r="K784" s="5" t="inlineStr">
        <is>
          <t>ARS</t>
        </is>
      </c>
      <c r="L784" s="48" t="n">
        <v>0</v>
      </c>
      <c r="M784" s="48" t="n">
        <v>22556.7</v>
      </c>
      <c r="O784" s="11">
        <f>M784/SUM($M$2:$M$2023)</f>
        <v/>
      </c>
      <c r="P784" s="49">
        <f>IFERROR(M784/I784,0)</f>
        <v/>
      </c>
      <c r="Q784" s="50" t="n"/>
      <c r="R784" s="8">
        <f>I784-Q784</f>
        <v/>
      </c>
      <c r="S784" s="49">
        <f>$AK784*R784</f>
        <v/>
      </c>
      <c r="U784" s="39" t="inlineStr">
        <is>
          <t>Stock SAP</t>
        </is>
      </c>
      <c r="V784" s="39" t="inlineStr">
        <is>
          <t>Medicamentos</t>
        </is>
      </c>
      <c r="W784" s="39" t="inlineStr">
        <is>
          <t>Dentro del alcance</t>
        </is>
      </c>
      <c r="X784" s="42" t="inlineStr">
        <is>
          <t>Media</t>
        </is>
      </c>
      <c r="Y784" s="39" t="inlineStr">
        <is>
          <t>Homologado – confianza Media – pendiente de validación</t>
        </is>
      </c>
      <c r="Z784" s="38" t="inlineStr">
        <is>
          <t>Dar de baja en SAP</t>
        </is>
      </c>
      <c r="AA784" s="39" t="inlineStr">
        <is>
          <t>116</t>
        </is>
      </c>
      <c r="AB784" s="39" t="inlineStr">
        <is>
          <t>FUROSEMIDA AMP</t>
        </is>
      </c>
      <c r="AC784" s="39" t="inlineStr">
        <is>
          <t>Homologación por código Avain (master M12-001)</t>
        </is>
      </c>
      <c r="AD784" s="39" t="inlineStr">
        <is>
          <t>No</t>
        </is>
      </c>
      <c r="AE784" s="39" t="n"/>
      <c r="AF784" s="39" t="inlineStr">
        <is>
          <t>Sí</t>
        </is>
      </c>
      <c r="AG784" s="39" t="inlineStr">
        <is>
          <t>M12-001</t>
        </is>
      </c>
      <c r="AH784" s="51" t="n"/>
      <c r="AI784" s="51" t="n"/>
      <c r="AJ784" s="51" t="n"/>
      <c r="AK784" s="52" t="n">
        <v>225.5669633027522</v>
      </c>
      <c r="AL784" s="52" t="n"/>
      <c r="AM784" s="52" t="n"/>
      <c r="AN784" s="39" t="n"/>
      <c r="AO784" s="39" t="inlineStr">
        <is>
          <t>La cantidad física del material se imputó en la fila 224 (primera fila del material). Homologación: confianza base Media + confianza SAP Alta → Media. El material ocupa 21 filas en la hoja 1060 NQN (lote/almacén). La cantidad SAP y la física de esta vista son el total del material.</t>
        </is>
      </c>
    </row>
    <row r="785">
      <c r="A785" s="5" t="inlineStr">
        <is>
          <t>1000103</t>
        </is>
      </c>
      <c r="B785" s="5" t="inlineStr">
        <is>
          <t>FENITOINA 100MG /2ML AMPOLLA</t>
        </is>
      </c>
      <c r="C785" s="5" t="inlineStr">
        <is>
          <t>10421</t>
        </is>
      </c>
      <c r="D785" s="5" t="inlineStr">
        <is>
          <t>033</t>
        </is>
      </c>
      <c r="E785" s="5" t="inlineStr">
        <is>
          <t>ZMED</t>
        </is>
      </c>
      <c r="F785" s="5" t="inlineStr">
        <is>
          <t>1060</t>
        </is>
      </c>
      <c r="G785" s="5" t="inlineStr">
        <is>
          <t>6021</t>
        </is>
      </c>
      <c r="H785" s="5" t="inlineStr">
        <is>
          <t>C/U</t>
        </is>
      </c>
      <c r="I785" s="6" t="n">
        <v>100</v>
      </c>
      <c r="J785" s="6" t="n">
        <v>0</v>
      </c>
      <c r="K785" s="5" t="inlineStr">
        <is>
          <t>ARS</t>
        </is>
      </c>
      <c r="L785" s="48" t="n">
        <v>0</v>
      </c>
      <c r="M785" s="48" t="n">
        <v>20129.18</v>
      </c>
      <c r="O785" s="11">
        <f>M785/SUM($M$2:$M$2023)</f>
        <v/>
      </c>
      <c r="P785" s="49">
        <f>IFERROR(M785/I785,0)</f>
        <v/>
      </c>
      <c r="Q785" s="50" t="n"/>
      <c r="R785" s="8">
        <f>I785-Q785</f>
        <v/>
      </c>
      <c r="S785" s="49">
        <f>$AK785*R785</f>
        <v/>
      </c>
      <c r="U785" s="39" t="inlineStr">
        <is>
          <t>Stock SAP</t>
        </is>
      </c>
      <c r="V785" s="39" t="inlineStr">
        <is>
          <t>Medicamentos</t>
        </is>
      </c>
      <c r="W785" s="39" t="inlineStr">
        <is>
          <t>Dentro del alcance</t>
        </is>
      </c>
      <c r="X785" s="42" t="inlineStr">
        <is>
          <t>Media</t>
        </is>
      </c>
      <c r="Y785" s="39" t="inlineStr">
        <is>
          <t>Homologado – confianza Media – pendiente de validación</t>
        </is>
      </c>
      <c r="Z785" s="38" t="inlineStr">
        <is>
          <t>Dar de baja en SAP</t>
        </is>
      </c>
      <c r="AA785" s="39" t="inlineStr">
        <is>
          <t>249</t>
        </is>
      </c>
      <c r="AB785" s="39" t="inlineStr">
        <is>
          <t>FENITOINA AMP</t>
        </is>
      </c>
      <c r="AC785" s="39" t="inlineStr">
        <is>
          <t>Homologación por código Avain (master M09-002)</t>
        </is>
      </c>
      <c r="AD785" s="39" t="inlineStr">
        <is>
          <t>No</t>
        </is>
      </c>
      <c r="AE785" s="39" t="n"/>
      <c r="AF785" s="39" t="inlineStr">
        <is>
          <t>Sí</t>
        </is>
      </c>
      <c r="AG785" s="39" t="inlineStr">
        <is>
          <t>M09-002</t>
        </is>
      </c>
      <c r="AH785" s="51" t="n"/>
      <c r="AI785" s="51" t="n"/>
      <c r="AJ785" s="51" t="n"/>
      <c r="AK785" s="52" t="n">
        <v>201.2917983043284</v>
      </c>
      <c r="AL785" s="52" t="n"/>
      <c r="AM785" s="52" t="n"/>
      <c r="AN785" s="39" t="n"/>
      <c r="AO785" s="39" t="inlineStr">
        <is>
          <t>La cantidad física del material se imputó en la fila 310 (primera fila del material). Homologación: confianza base Media + confianza SAP Alta → Media. El material ocupa 17 filas en la hoja 1060 NQN (lote/almacén). La cantidad SAP y la física de esta vista son el total del material.</t>
        </is>
      </c>
    </row>
    <row r="786">
      <c r="A786" s="5" t="inlineStr">
        <is>
          <t>1000103</t>
        </is>
      </c>
      <c r="B786" s="5" t="inlineStr">
        <is>
          <t>FENITOINA 100MG /2ML AMPOLLA</t>
        </is>
      </c>
      <c r="C786" s="5" t="inlineStr">
        <is>
          <t>15220</t>
        </is>
      </c>
      <c r="D786" s="5" t="inlineStr">
        <is>
          <t>033</t>
        </is>
      </c>
      <c r="E786" s="5" t="inlineStr">
        <is>
          <t>ZMED</t>
        </is>
      </c>
      <c r="F786" s="5" t="inlineStr">
        <is>
          <t>1060</t>
        </is>
      </c>
      <c r="G786" s="5" t="inlineStr">
        <is>
          <t>6021</t>
        </is>
      </c>
      <c r="H786" s="5" t="inlineStr">
        <is>
          <t>C/U</t>
        </is>
      </c>
      <c r="I786" s="6" t="n">
        <v>100</v>
      </c>
      <c r="J786" s="6" t="n">
        <v>0</v>
      </c>
      <c r="K786" s="5" t="inlineStr">
        <is>
          <t>ARS</t>
        </is>
      </c>
      <c r="L786" s="48" t="n">
        <v>0</v>
      </c>
      <c r="M786" s="48" t="n">
        <v>20129.18</v>
      </c>
      <c r="O786" s="11">
        <f>M786/SUM($M$2:$M$2023)</f>
        <v/>
      </c>
      <c r="P786" s="49">
        <f>IFERROR(M786/I786,0)</f>
        <v/>
      </c>
      <c r="Q786" s="50" t="n"/>
      <c r="R786" s="8">
        <f>I786-Q786</f>
        <v/>
      </c>
      <c r="S786" s="49">
        <f>$AK786*R786</f>
        <v/>
      </c>
      <c r="U786" s="39" t="inlineStr">
        <is>
          <t>Stock SAP</t>
        </is>
      </c>
      <c r="V786" s="39" t="inlineStr">
        <is>
          <t>Medicamentos</t>
        </is>
      </c>
      <c r="W786" s="39" t="inlineStr">
        <is>
          <t>Dentro del alcance</t>
        </is>
      </c>
      <c r="X786" s="42" t="inlineStr">
        <is>
          <t>Media</t>
        </is>
      </c>
      <c r="Y786" s="39" t="inlineStr">
        <is>
          <t>Homologado – confianza Media – pendiente de validación</t>
        </is>
      </c>
      <c r="Z786" s="38" t="inlineStr">
        <is>
          <t>Dar de baja en SAP</t>
        </is>
      </c>
      <c r="AA786" s="39" t="inlineStr">
        <is>
          <t>249</t>
        </is>
      </c>
      <c r="AB786" s="39" t="inlineStr">
        <is>
          <t>FENITOINA AMP</t>
        </is>
      </c>
      <c r="AC786" s="39" t="inlineStr">
        <is>
          <t>Homologación por código Avain (master M09-002)</t>
        </is>
      </c>
      <c r="AD786" s="39" t="inlineStr">
        <is>
          <t>No</t>
        </is>
      </c>
      <c r="AE786" s="39" t="n"/>
      <c r="AF786" s="39" t="inlineStr">
        <is>
          <t>Sí</t>
        </is>
      </c>
      <c r="AG786" s="39" t="inlineStr">
        <is>
          <t>M09-002</t>
        </is>
      </c>
      <c r="AH786" s="51" t="n"/>
      <c r="AI786" s="51" t="n"/>
      <c r="AJ786" s="51" t="n"/>
      <c r="AK786" s="52" t="n">
        <v>201.2917983043284</v>
      </c>
      <c r="AL786" s="52" t="n"/>
      <c r="AM786" s="52" t="n"/>
      <c r="AN786" s="39" t="n"/>
      <c r="AO786" s="39" t="inlineStr">
        <is>
          <t>La cantidad física del material se imputó en la fila 310 (primera fila del material). Homologación: confianza base Media + confianza SAP Alta → Media. El material ocupa 17 filas en la hoja 1060 NQN (lote/almacén). La cantidad SAP y la física de esta vista son el total del material.</t>
        </is>
      </c>
    </row>
    <row r="787">
      <c r="A787" s="5" t="inlineStr">
        <is>
          <t>1000103</t>
        </is>
      </c>
      <c r="B787" s="5" t="inlineStr">
        <is>
          <t>FENITOINA 100MG /2ML AMPOLLA</t>
        </is>
      </c>
      <c r="C787" s="5" t="inlineStr">
        <is>
          <t>30448</t>
        </is>
      </c>
      <c r="D787" s="5" t="inlineStr">
        <is>
          <t>033</t>
        </is>
      </c>
      <c r="E787" s="5" t="inlineStr">
        <is>
          <t>ZMED</t>
        </is>
      </c>
      <c r="F787" s="5" t="inlineStr">
        <is>
          <t>1060</t>
        </is>
      </c>
      <c r="G787" s="5" t="inlineStr">
        <is>
          <t>6021</t>
        </is>
      </c>
      <c r="H787" s="5" t="inlineStr">
        <is>
          <t>C/U</t>
        </is>
      </c>
      <c r="I787" s="6" t="n">
        <v>100</v>
      </c>
      <c r="J787" s="6" t="n">
        <v>0</v>
      </c>
      <c r="K787" s="5" t="inlineStr">
        <is>
          <t>ARS</t>
        </is>
      </c>
      <c r="L787" s="48" t="n">
        <v>0</v>
      </c>
      <c r="M787" s="48" t="n">
        <v>20129.18</v>
      </c>
      <c r="O787" s="11">
        <f>M787/SUM($M$2:$M$2023)</f>
        <v/>
      </c>
      <c r="P787" s="49">
        <f>IFERROR(M787/I787,0)</f>
        <v/>
      </c>
      <c r="Q787" s="50" t="n"/>
      <c r="R787" s="8">
        <f>I787-Q787</f>
        <v/>
      </c>
      <c r="S787" s="49">
        <f>$AK787*R787</f>
        <v/>
      </c>
      <c r="U787" s="39" t="inlineStr">
        <is>
          <t>Stock SAP</t>
        </is>
      </c>
      <c r="V787" s="39" t="inlineStr">
        <is>
          <t>Medicamentos</t>
        </is>
      </c>
      <c r="W787" s="39" t="inlineStr">
        <is>
          <t>Dentro del alcance</t>
        </is>
      </c>
      <c r="X787" s="42" t="inlineStr">
        <is>
          <t>Media</t>
        </is>
      </c>
      <c r="Y787" s="39" t="inlineStr">
        <is>
          <t>Homologado – confianza Media – pendiente de validación</t>
        </is>
      </c>
      <c r="Z787" s="38" t="inlineStr">
        <is>
          <t>Dar de baja en SAP</t>
        </is>
      </c>
      <c r="AA787" s="39" t="inlineStr">
        <is>
          <t>249</t>
        </is>
      </c>
      <c r="AB787" s="39" t="inlineStr">
        <is>
          <t>FENITOINA AMP</t>
        </is>
      </c>
      <c r="AC787" s="39" t="inlineStr">
        <is>
          <t>Homologación por código Avain (master M09-002)</t>
        </is>
      </c>
      <c r="AD787" s="39" t="inlineStr">
        <is>
          <t>No</t>
        </is>
      </c>
      <c r="AE787" s="39" t="n"/>
      <c r="AF787" s="39" t="inlineStr">
        <is>
          <t>Sí</t>
        </is>
      </c>
      <c r="AG787" s="39" t="inlineStr">
        <is>
          <t>M09-002</t>
        </is>
      </c>
      <c r="AH787" s="51" t="n"/>
      <c r="AI787" s="51" t="n"/>
      <c r="AJ787" s="51" t="n"/>
      <c r="AK787" s="52" t="n">
        <v>201.2917983043284</v>
      </c>
      <c r="AL787" s="52" t="n"/>
      <c r="AM787" s="52" t="n"/>
      <c r="AN787" s="39" t="n"/>
      <c r="AO787" s="39" t="inlineStr">
        <is>
          <t>La cantidad física del material se imputó en la fila 310 (primera fila del material). Homologación: confianza base Media + confianza SAP Alta → Media. El material ocupa 17 filas en la hoja 1060 NQN (lote/almacén). La cantidad SAP y la física de esta vista son el total del material.</t>
        </is>
      </c>
    </row>
    <row r="788">
      <c r="A788" s="5" t="inlineStr">
        <is>
          <t>1000103</t>
        </is>
      </c>
      <c r="B788" s="5" t="inlineStr">
        <is>
          <t>FENITOINA 100MG /2ML AMPOLLA</t>
        </is>
      </c>
      <c r="C788" s="5" t="inlineStr">
        <is>
          <t>3Q5RQWE</t>
        </is>
      </c>
      <c r="D788" s="5" t="inlineStr">
        <is>
          <t>033</t>
        </is>
      </c>
      <c r="E788" s="5" t="inlineStr">
        <is>
          <t>ZMED</t>
        </is>
      </c>
      <c r="F788" s="5" t="inlineStr">
        <is>
          <t>1060</t>
        </is>
      </c>
      <c r="G788" s="5" t="inlineStr">
        <is>
          <t>6021</t>
        </is>
      </c>
      <c r="H788" s="5" t="inlineStr">
        <is>
          <t>C/U</t>
        </is>
      </c>
      <c r="I788" s="6" t="n">
        <v>100</v>
      </c>
      <c r="J788" s="6" t="n">
        <v>0</v>
      </c>
      <c r="K788" s="5" t="inlineStr">
        <is>
          <t>ARS</t>
        </is>
      </c>
      <c r="L788" s="48" t="n">
        <v>0</v>
      </c>
      <c r="M788" s="48" t="n">
        <v>20129.18</v>
      </c>
      <c r="O788" s="11">
        <f>M788/SUM($M$2:$M$2023)</f>
        <v/>
      </c>
      <c r="P788" s="49">
        <f>IFERROR(M788/I788,0)</f>
        <v/>
      </c>
      <c r="Q788" s="50" t="n"/>
      <c r="R788" s="8">
        <f>I788-Q788</f>
        <v/>
      </c>
      <c r="S788" s="49">
        <f>$AK788*R788</f>
        <v/>
      </c>
      <c r="U788" s="39" t="inlineStr">
        <is>
          <t>Stock SAP</t>
        </is>
      </c>
      <c r="V788" s="39" t="inlineStr">
        <is>
          <t>Medicamentos</t>
        </is>
      </c>
      <c r="W788" s="39" t="inlineStr">
        <is>
          <t>Dentro del alcance</t>
        </is>
      </c>
      <c r="X788" s="42" t="inlineStr">
        <is>
          <t>Media</t>
        </is>
      </c>
      <c r="Y788" s="39" t="inlineStr">
        <is>
          <t>Homologado – confianza Media – pendiente de validación</t>
        </is>
      </c>
      <c r="Z788" s="38" t="inlineStr">
        <is>
          <t>Dar de baja en SAP</t>
        </is>
      </c>
      <c r="AA788" s="39" t="inlineStr">
        <is>
          <t>249</t>
        </is>
      </c>
      <c r="AB788" s="39" t="inlineStr">
        <is>
          <t>FENITOINA AMP</t>
        </is>
      </c>
      <c r="AC788" s="39" t="inlineStr">
        <is>
          <t>Homologación por código Avain (master M09-002)</t>
        </is>
      </c>
      <c r="AD788" s="39" t="inlineStr">
        <is>
          <t>No</t>
        </is>
      </c>
      <c r="AE788" s="39" t="n"/>
      <c r="AF788" s="39" t="inlineStr">
        <is>
          <t>Sí</t>
        </is>
      </c>
      <c r="AG788" s="39" t="inlineStr">
        <is>
          <t>M09-002</t>
        </is>
      </c>
      <c r="AH788" s="51" t="n"/>
      <c r="AI788" s="51" t="n"/>
      <c r="AJ788" s="51" t="n"/>
      <c r="AK788" s="52" t="n">
        <v>201.2917983043284</v>
      </c>
      <c r="AL788" s="52" t="n"/>
      <c r="AM788" s="52" t="n"/>
      <c r="AN788" s="39" t="n"/>
      <c r="AO788" s="39" t="inlineStr">
        <is>
          <t>La cantidad física del material se imputó en la fila 310 (primera fila del material). Homologación: confianza base Media + confianza SAP Alta → Media. El material ocupa 17 filas en la hoja 1060 NQN (lote/almacén). La cantidad SAP y la física de esta vista son el total del material.</t>
        </is>
      </c>
    </row>
    <row r="789">
      <c r="A789" s="5" t="inlineStr">
        <is>
          <t>1000103</t>
        </is>
      </c>
      <c r="B789" s="5" t="inlineStr">
        <is>
          <t>FENITOINA 100MG /2ML AMPOLLA</t>
        </is>
      </c>
      <c r="C789" s="5" t="inlineStr">
        <is>
          <t>40941</t>
        </is>
      </c>
      <c r="D789" s="5" t="inlineStr">
        <is>
          <t>033</t>
        </is>
      </c>
      <c r="E789" s="5" t="inlineStr">
        <is>
          <t>ZMED</t>
        </is>
      </c>
      <c r="F789" s="5" t="inlineStr">
        <is>
          <t>1060</t>
        </is>
      </c>
      <c r="G789" s="5" t="inlineStr">
        <is>
          <t>6021</t>
        </is>
      </c>
      <c r="H789" s="5" t="inlineStr">
        <is>
          <t>C/U</t>
        </is>
      </c>
      <c r="I789" s="6" t="n">
        <v>100</v>
      </c>
      <c r="J789" s="6" t="n">
        <v>0</v>
      </c>
      <c r="K789" s="5" t="inlineStr">
        <is>
          <t>ARS</t>
        </is>
      </c>
      <c r="L789" s="48" t="n">
        <v>0</v>
      </c>
      <c r="M789" s="48" t="n">
        <v>20129.18</v>
      </c>
      <c r="O789" s="11">
        <f>M789/SUM($M$2:$M$2023)</f>
        <v/>
      </c>
      <c r="P789" s="49">
        <f>IFERROR(M789/I789,0)</f>
        <v/>
      </c>
      <c r="Q789" s="50" t="n"/>
      <c r="R789" s="8">
        <f>I789-Q789</f>
        <v/>
      </c>
      <c r="S789" s="49">
        <f>$AK789*R789</f>
        <v/>
      </c>
      <c r="U789" s="39" t="inlineStr">
        <is>
          <t>Stock SAP</t>
        </is>
      </c>
      <c r="V789" s="39" t="inlineStr">
        <is>
          <t>Medicamentos</t>
        </is>
      </c>
      <c r="W789" s="39" t="inlineStr">
        <is>
          <t>Dentro del alcance</t>
        </is>
      </c>
      <c r="X789" s="42" t="inlineStr">
        <is>
          <t>Media</t>
        </is>
      </c>
      <c r="Y789" s="39" t="inlineStr">
        <is>
          <t>Homologado – confianza Media – pendiente de validación</t>
        </is>
      </c>
      <c r="Z789" s="38" t="inlineStr">
        <is>
          <t>Dar de baja en SAP</t>
        </is>
      </c>
      <c r="AA789" s="39" t="inlineStr">
        <is>
          <t>249</t>
        </is>
      </c>
      <c r="AB789" s="39" t="inlineStr">
        <is>
          <t>FENITOINA AMP</t>
        </is>
      </c>
      <c r="AC789" s="39" t="inlineStr">
        <is>
          <t>Homologación por código Avain (master M09-002)</t>
        </is>
      </c>
      <c r="AD789" s="39" t="inlineStr">
        <is>
          <t>No</t>
        </is>
      </c>
      <c r="AE789" s="39" t="n"/>
      <c r="AF789" s="39" t="inlineStr">
        <is>
          <t>Sí</t>
        </is>
      </c>
      <c r="AG789" s="39" t="inlineStr">
        <is>
          <t>M09-002</t>
        </is>
      </c>
      <c r="AH789" s="51" t="n"/>
      <c r="AI789" s="51" t="n"/>
      <c r="AJ789" s="51" t="n"/>
      <c r="AK789" s="52" t="n">
        <v>201.2917983043284</v>
      </c>
      <c r="AL789" s="52" t="n"/>
      <c r="AM789" s="52" t="n"/>
      <c r="AN789" s="39" t="n"/>
      <c r="AO789" s="39" t="inlineStr">
        <is>
          <t>La cantidad física del material se imputó en la fila 310 (primera fila del material). Homologación: confianza base Media + confianza SAP Alta → Media. El material ocupa 17 filas en la hoja 1060 NQN (lote/almacén). La cantidad SAP y la física de esta vista son el total del material.</t>
        </is>
      </c>
    </row>
    <row r="790">
      <c r="A790" s="5" t="inlineStr">
        <is>
          <t>1000103</t>
        </is>
      </c>
      <c r="B790" s="5" t="inlineStr">
        <is>
          <t>FENITOINA 100MG /2ML AMPOLLA</t>
        </is>
      </c>
      <c r="C790" s="5" t="inlineStr">
        <is>
          <t>41871</t>
        </is>
      </c>
      <c r="D790" s="5" t="inlineStr">
        <is>
          <t>033</t>
        </is>
      </c>
      <c r="E790" s="5" t="inlineStr">
        <is>
          <t>ZMED</t>
        </is>
      </c>
      <c r="F790" s="5" t="inlineStr">
        <is>
          <t>1060</t>
        </is>
      </c>
      <c r="G790" s="5" t="inlineStr">
        <is>
          <t>6021</t>
        </is>
      </c>
      <c r="H790" s="5" t="inlineStr">
        <is>
          <t>C/U</t>
        </is>
      </c>
      <c r="I790" s="6" t="n">
        <v>100</v>
      </c>
      <c r="J790" s="6" t="n">
        <v>0</v>
      </c>
      <c r="K790" s="5" t="inlineStr">
        <is>
          <t>ARS</t>
        </is>
      </c>
      <c r="L790" s="48" t="n">
        <v>0</v>
      </c>
      <c r="M790" s="48" t="n">
        <v>20129.18</v>
      </c>
      <c r="O790" s="11">
        <f>M790/SUM($M$2:$M$2023)</f>
        <v/>
      </c>
      <c r="P790" s="49">
        <f>IFERROR(M790/I790,0)</f>
        <v/>
      </c>
      <c r="Q790" s="50" t="n"/>
      <c r="R790" s="8">
        <f>I790-Q790</f>
        <v/>
      </c>
      <c r="S790" s="49">
        <f>$AK790*R790</f>
        <v/>
      </c>
      <c r="U790" s="39" t="inlineStr">
        <is>
          <t>Stock SAP</t>
        </is>
      </c>
      <c r="V790" s="39" t="inlineStr">
        <is>
          <t>Medicamentos</t>
        </is>
      </c>
      <c r="W790" s="39" t="inlineStr">
        <is>
          <t>Dentro del alcance</t>
        </is>
      </c>
      <c r="X790" s="42" t="inlineStr">
        <is>
          <t>Media</t>
        </is>
      </c>
      <c r="Y790" s="39" t="inlineStr">
        <is>
          <t>Homologado – confianza Media – pendiente de validación</t>
        </is>
      </c>
      <c r="Z790" s="38" t="inlineStr">
        <is>
          <t>Dar de baja en SAP</t>
        </is>
      </c>
      <c r="AA790" s="39" t="inlineStr">
        <is>
          <t>249</t>
        </is>
      </c>
      <c r="AB790" s="39" t="inlineStr">
        <is>
          <t>FENITOINA AMP</t>
        </is>
      </c>
      <c r="AC790" s="39" t="inlineStr">
        <is>
          <t>Homologación por código Avain (master M09-002)</t>
        </is>
      </c>
      <c r="AD790" s="39" t="inlineStr">
        <is>
          <t>No</t>
        </is>
      </c>
      <c r="AE790" s="39" t="n"/>
      <c r="AF790" s="39" t="inlineStr">
        <is>
          <t>Sí</t>
        </is>
      </c>
      <c r="AG790" s="39" t="inlineStr">
        <is>
          <t>M09-002</t>
        </is>
      </c>
      <c r="AH790" s="51" t="n"/>
      <c r="AI790" s="51" t="n"/>
      <c r="AJ790" s="51" t="n"/>
      <c r="AK790" s="52" t="n">
        <v>201.2917983043284</v>
      </c>
      <c r="AL790" s="52" t="n"/>
      <c r="AM790" s="52" t="n"/>
      <c r="AN790" s="39" t="n"/>
      <c r="AO790" s="39" t="inlineStr">
        <is>
          <t>La cantidad física del material se imputó en la fila 310 (primera fila del material). Homologación: confianza base Media + confianza SAP Alta → Media. El material ocupa 17 filas en la hoja 1060 NQN (lote/almacén). La cantidad SAP y la física de esta vista son el total del material.</t>
        </is>
      </c>
    </row>
    <row r="791">
      <c r="A791" s="5" t="inlineStr">
        <is>
          <t>1000103</t>
        </is>
      </c>
      <c r="B791" s="5" t="inlineStr">
        <is>
          <t>FENITOINA 100MG /2ML AMPOLLA</t>
        </is>
      </c>
      <c r="C791" s="5" t="inlineStr">
        <is>
          <t>6002</t>
        </is>
      </c>
      <c r="D791" s="5" t="inlineStr">
        <is>
          <t>033</t>
        </is>
      </c>
      <c r="E791" s="5" t="inlineStr">
        <is>
          <t>ZMED</t>
        </is>
      </c>
      <c r="F791" s="5" t="inlineStr">
        <is>
          <t>1060</t>
        </is>
      </c>
      <c r="G791" s="5" t="inlineStr">
        <is>
          <t>6021</t>
        </is>
      </c>
      <c r="H791" s="5" t="inlineStr">
        <is>
          <t>C/U</t>
        </is>
      </c>
      <c r="I791" s="6" t="n">
        <v>100</v>
      </c>
      <c r="J791" s="6" t="n">
        <v>0</v>
      </c>
      <c r="K791" s="5" t="inlineStr">
        <is>
          <t>ARS</t>
        </is>
      </c>
      <c r="L791" s="48" t="n">
        <v>0</v>
      </c>
      <c r="M791" s="48" t="n">
        <v>20129.18</v>
      </c>
      <c r="O791" s="11">
        <f>M791/SUM($M$2:$M$2023)</f>
        <v/>
      </c>
      <c r="P791" s="49">
        <f>IFERROR(M791/I791,0)</f>
        <v/>
      </c>
      <c r="Q791" s="50" t="n"/>
      <c r="R791" s="8">
        <f>I791-Q791</f>
        <v/>
      </c>
      <c r="S791" s="49">
        <f>$AK791*R791</f>
        <v/>
      </c>
      <c r="U791" s="39" t="inlineStr">
        <is>
          <t>Stock SAP</t>
        </is>
      </c>
      <c r="V791" s="39" t="inlineStr">
        <is>
          <t>Medicamentos</t>
        </is>
      </c>
      <c r="W791" s="39" t="inlineStr">
        <is>
          <t>Dentro del alcance</t>
        </is>
      </c>
      <c r="X791" s="42" t="inlineStr">
        <is>
          <t>Media</t>
        </is>
      </c>
      <c r="Y791" s="39" t="inlineStr">
        <is>
          <t>Homologado – confianza Media – pendiente de validación</t>
        </is>
      </c>
      <c r="Z791" s="38" t="inlineStr">
        <is>
          <t>Dar de baja en SAP</t>
        </is>
      </c>
      <c r="AA791" s="39" t="inlineStr">
        <is>
          <t>249</t>
        </is>
      </c>
      <c r="AB791" s="39" t="inlineStr">
        <is>
          <t>FENITOINA AMP</t>
        </is>
      </c>
      <c r="AC791" s="39" t="inlineStr">
        <is>
          <t>Homologación por código Avain (master M09-002)</t>
        </is>
      </c>
      <c r="AD791" s="39" t="inlineStr">
        <is>
          <t>No</t>
        </is>
      </c>
      <c r="AE791" s="39" t="n"/>
      <c r="AF791" s="39" t="inlineStr">
        <is>
          <t>Sí</t>
        </is>
      </c>
      <c r="AG791" s="39" t="inlineStr">
        <is>
          <t>M09-002</t>
        </is>
      </c>
      <c r="AH791" s="51" t="n"/>
      <c r="AI791" s="51" t="n"/>
      <c r="AJ791" s="51" t="n"/>
      <c r="AK791" s="52" t="n">
        <v>201.2917983043284</v>
      </c>
      <c r="AL791" s="52" t="n"/>
      <c r="AM791" s="52" t="n"/>
      <c r="AN791" s="39" t="n"/>
      <c r="AO791" s="39" t="inlineStr">
        <is>
          <t>La cantidad física del material se imputó en la fila 310 (primera fila del material). Homologación: confianza base Media + confianza SAP Alta → Media. El material ocupa 17 filas en la hoja 1060 NQN (lote/almacén). La cantidad SAP y la física de esta vista son el total del material.</t>
        </is>
      </c>
    </row>
    <row r="792">
      <c r="A792" s="5" t="inlineStr">
        <is>
          <t>1000103</t>
        </is>
      </c>
      <c r="B792" s="5" t="inlineStr">
        <is>
          <t>FENITOINA 100MG /2ML AMPOLLA</t>
        </is>
      </c>
      <c r="C792" s="5" t="inlineStr">
        <is>
          <t>WETRFWE</t>
        </is>
      </c>
      <c r="D792" s="5" t="inlineStr">
        <is>
          <t>033</t>
        </is>
      </c>
      <c r="E792" s="5" t="inlineStr">
        <is>
          <t>ZMED</t>
        </is>
      </c>
      <c r="F792" s="5" t="inlineStr">
        <is>
          <t>1060</t>
        </is>
      </c>
      <c r="G792" s="5" t="inlineStr">
        <is>
          <t>6021</t>
        </is>
      </c>
      <c r="H792" s="5" t="inlineStr">
        <is>
          <t>C/U</t>
        </is>
      </c>
      <c r="I792" s="6" t="n">
        <v>100</v>
      </c>
      <c r="J792" s="6" t="n">
        <v>0</v>
      </c>
      <c r="K792" s="5" t="inlineStr">
        <is>
          <t>ARS</t>
        </is>
      </c>
      <c r="L792" s="48" t="n">
        <v>0</v>
      </c>
      <c r="M792" s="48" t="n">
        <v>20129.18</v>
      </c>
      <c r="O792" s="11">
        <f>M792/SUM($M$2:$M$2023)</f>
        <v/>
      </c>
      <c r="P792" s="49">
        <f>IFERROR(M792/I792,0)</f>
        <v/>
      </c>
      <c r="Q792" s="50" t="n"/>
      <c r="R792" s="8">
        <f>I792-Q792</f>
        <v/>
      </c>
      <c r="S792" s="49">
        <f>$AK792*R792</f>
        <v/>
      </c>
      <c r="U792" s="39" t="inlineStr">
        <is>
          <t>Stock SAP</t>
        </is>
      </c>
      <c r="V792" s="39" t="inlineStr">
        <is>
          <t>Medicamentos</t>
        </is>
      </c>
      <c r="W792" s="39" t="inlineStr">
        <is>
          <t>Dentro del alcance</t>
        </is>
      </c>
      <c r="X792" s="42" t="inlineStr">
        <is>
          <t>Media</t>
        </is>
      </c>
      <c r="Y792" s="39" t="inlineStr">
        <is>
          <t>Homologado – confianza Media – pendiente de validación</t>
        </is>
      </c>
      <c r="Z792" s="38" t="inlineStr">
        <is>
          <t>Dar de baja en SAP</t>
        </is>
      </c>
      <c r="AA792" s="39" t="inlineStr">
        <is>
          <t>249</t>
        </is>
      </c>
      <c r="AB792" s="39" t="inlineStr">
        <is>
          <t>FENITOINA AMP</t>
        </is>
      </c>
      <c r="AC792" s="39" t="inlineStr">
        <is>
          <t>Homologación por código Avain (master M09-002)</t>
        </is>
      </c>
      <c r="AD792" s="39" t="inlineStr">
        <is>
          <t>No</t>
        </is>
      </c>
      <c r="AE792" s="39" t="n"/>
      <c r="AF792" s="39" t="inlineStr">
        <is>
          <t>Sí</t>
        </is>
      </c>
      <c r="AG792" s="39" t="inlineStr">
        <is>
          <t>M09-002</t>
        </is>
      </c>
      <c r="AH792" s="51" t="n"/>
      <c r="AI792" s="51" t="n"/>
      <c r="AJ792" s="51" t="n"/>
      <c r="AK792" s="52" t="n">
        <v>201.2917983043284</v>
      </c>
      <c r="AL792" s="52" t="n"/>
      <c r="AM792" s="52" t="n"/>
      <c r="AN792" s="39" t="n"/>
      <c r="AO792" s="39" t="inlineStr">
        <is>
          <t>La cantidad física del material se imputó en la fila 310 (primera fila del material). Homologación: confianza base Media + confianza SAP Alta → Media. El material ocupa 17 filas en la hoja 1060 NQN (lote/almacén). La cantidad SAP y la física de esta vista son el total del material.</t>
        </is>
      </c>
    </row>
    <row r="793">
      <c r="A793" s="5" t="inlineStr">
        <is>
          <t>1000104</t>
        </is>
      </c>
      <c r="B793" s="5" t="inlineStr">
        <is>
          <t>NALBUFINA 10MG/1ML AMPOLLA</t>
        </is>
      </c>
      <c r="C793" s="5" t="inlineStr">
        <is>
          <t>00478</t>
        </is>
      </c>
      <c r="D793" s="5" t="inlineStr">
        <is>
          <t>033</t>
        </is>
      </c>
      <c r="E793" s="5" t="inlineStr">
        <is>
          <t>ZMED</t>
        </is>
      </c>
      <c r="F793" s="5" t="inlineStr">
        <is>
          <t>1060</t>
        </is>
      </c>
      <c r="G793" s="5" t="inlineStr">
        <is>
          <t>6021</t>
        </is>
      </c>
      <c r="H793" s="5" t="inlineStr">
        <is>
          <t>C/U</t>
        </is>
      </c>
      <c r="I793" s="6" t="n">
        <v>100</v>
      </c>
      <c r="J793" s="6" t="n">
        <v>0</v>
      </c>
      <c r="K793" s="5" t="inlineStr">
        <is>
          <t>ARS</t>
        </is>
      </c>
      <c r="L793" s="48" t="n">
        <v>0</v>
      </c>
      <c r="M793" s="48" t="n">
        <v>35851.95</v>
      </c>
      <c r="O793" s="11">
        <f>M793/SUM($M$2:$M$2023)</f>
        <v/>
      </c>
      <c r="P793" s="49">
        <f>IFERROR(M793/I793,0)</f>
        <v/>
      </c>
      <c r="Q793" s="50" t="n"/>
      <c r="R793" s="8">
        <f>I793-Q793</f>
        <v/>
      </c>
      <c r="S793" s="49">
        <f>$AK793*R793</f>
        <v/>
      </c>
      <c r="U793" s="39" t="inlineStr">
        <is>
          <t>Stock SAP</t>
        </is>
      </c>
      <c r="V793" s="39" t="inlineStr">
        <is>
          <t>Medicamentos</t>
        </is>
      </c>
      <c r="W793" s="39" t="inlineStr">
        <is>
          <t>Dentro del alcance</t>
        </is>
      </c>
      <c r="X793" s="42" t="inlineStr">
        <is>
          <t>Media</t>
        </is>
      </c>
      <c r="Y793" s="39" t="inlineStr">
        <is>
          <t>Homologado – confianza Media – pendiente de validación</t>
        </is>
      </c>
      <c r="Z793" s="38" t="inlineStr">
        <is>
          <t>Dar de baja en SAP</t>
        </is>
      </c>
      <c r="AA793" s="39" t="inlineStr">
        <is>
          <t>272</t>
        </is>
      </c>
      <c r="AB793" s="39" t="inlineStr">
        <is>
          <t>NALBUFINA AMP</t>
        </is>
      </c>
      <c r="AC793" s="39" t="inlineStr">
        <is>
          <t>Homologación por código Avain (master M02-004)</t>
        </is>
      </c>
      <c r="AD793" s="39" t="inlineStr">
        <is>
          <t>No</t>
        </is>
      </c>
      <c r="AE793" s="39" t="n"/>
      <c r="AF793" s="39" t="inlineStr">
        <is>
          <t>Sí</t>
        </is>
      </c>
      <c r="AG793" s="39" t="inlineStr">
        <is>
          <t>M02-004</t>
        </is>
      </c>
      <c r="AH793" s="51" t="n"/>
      <c r="AI793" s="51" t="n"/>
      <c r="AJ793" s="51" t="n"/>
      <c r="AK793" s="52" t="n">
        <v>358.5194763636364</v>
      </c>
      <c r="AL793" s="52" t="n"/>
      <c r="AM793" s="52" t="n"/>
      <c r="AN793" s="39" t="n"/>
      <c r="AO793" s="39" t="inlineStr">
        <is>
          <t>La cantidad física del material se imputó en la fila 312 (primera fila del material). Homologación: confianza base Media + confianza SAP Alta → Media. El material ocupa 11 filas en la hoja 1060 NQN (lote/almacén). La cantidad SAP y la física de esta vista son el total del material.</t>
        </is>
      </c>
    </row>
    <row r="794">
      <c r="A794" s="5" t="inlineStr">
        <is>
          <t>1000104</t>
        </is>
      </c>
      <c r="B794" s="5" t="inlineStr">
        <is>
          <t>NALBUFINA 10MG/1ML AMPOLLA</t>
        </is>
      </c>
      <c r="C794" s="5" t="inlineStr">
        <is>
          <t>076150</t>
        </is>
      </c>
      <c r="D794" s="5" t="inlineStr">
        <is>
          <t>033</t>
        </is>
      </c>
      <c r="E794" s="5" t="inlineStr">
        <is>
          <t>ZMED</t>
        </is>
      </c>
      <c r="F794" s="5" t="inlineStr">
        <is>
          <t>1060</t>
        </is>
      </c>
      <c r="G794" s="5" t="inlineStr">
        <is>
          <t>6021</t>
        </is>
      </c>
      <c r="H794" s="5" t="inlineStr">
        <is>
          <t>C/U</t>
        </is>
      </c>
      <c r="I794" s="6" t="n">
        <v>100</v>
      </c>
      <c r="J794" s="6" t="n">
        <v>0</v>
      </c>
      <c r="K794" s="5" t="inlineStr">
        <is>
          <t>ARS</t>
        </is>
      </c>
      <c r="L794" s="48" t="n">
        <v>0</v>
      </c>
      <c r="M794" s="48" t="n">
        <v>35851.95</v>
      </c>
      <c r="O794" s="11">
        <f>M794/SUM($M$2:$M$2023)</f>
        <v/>
      </c>
      <c r="P794" s="49">
        <f>IFERROR(M794/I794,0)</f>
        <v/>
      </c>
      <c r="Q794" s="50" t="n"/>
      <c r="R794" s="8">
        <f>I794-Q794</f>
        <v/>
      </c>
      <c r="S794" s="49">
        <f>$AK794*R794</f>
        <v/>
      </c>
      <c r="U794" s="39" t="inlineStr">
        <is>
          <t>Stock SAP</t>
        </is>
      </c>
      <c r="V794" s="39" t="inlineStr">
        <is>
          <t>Medicamentos</t>
        </is>
      </c>
      <c r="W794" s="39" t="inlineStr">
        <is>
          <t>Dentro del alcance</t>
        </is>
      </c>
      <c r="X794" s="42" t="inlineStr">
        <is>
          <t>Media</t>
        </is>
      </c>
      <c r="Y794" s="39" t="inlineStr">
        <is>
          <t>Homologado – confianza Media – pendiente de validación</t>
        </is>
      </c>
      <c r="Z794" s="38" t="inlineStr">
        <is>
          <t>Dar de baja en SAP</t>
        </is>
      </c>
      <c r="AA794" s="39" t="inlineStr">
        <is>
          <t>272</t>
        </is>
      </c>
      <c r="AB794" s="39" t="inlineStr">
        <is>
          <t>NALBUFINA AMP</t>
        </is>
      </c>
      <c r="AC794" s="39" t="inlineStr">
        <is>
          <t>Homologación por código Avain (master M02-004)</t>
        </is>
      </c>
      <c r="AD794" s="39" t="inlineStr">
        <is>
          <t>No</t>
        </is>
      </c>
      <c r="AE794" s="39" t="n"/>
      <c r="AF794" s="39" t="inlineStr">
        <is>
          <t>Sí</t>
        </is>
      </c>
      <c r="AG794" s="39" t="inlineStr">
        <is>
          <t>M02-004</t>
        </is>
      </c>
      <c r="AH794" s="51" t="n"/>
      <c r="AI794" s="51" t="n"/>
      <c r="AJ794" s="51" t="n"/>
      <c r="AK794" s="52" t="n">
        <v>358.5194763636364</v>
      </c>
      <c r="AL794" s="52" t="n"/>
      <c r="AM794" s="52" t="n"/>
      <c r="AN794" s="39" t="n"/>
      <c r="AO794" s="39" t="inlineStr">
        <is>
          <t>La cantidad física del material se imputó en la fila 312 (primera fila del material). Homologación: confianza base Media + confianza SAP Alta → Media. El material ocupa 11 filas en la hoja 1060 NQN (lote/almacén). La cantidad SAP y la física de esta vista son el total del material.</t>
        </is>
      </c>
    </row>
    <row r="795">
      <c r="A795" s="5" t="inlineStr">
        <is>
          <t>1000104</t>
        </is>
      </c>
      <c r="B795" s="5" t="inlineStr">
        <is>
          <t>NALBUFINA 10MG/1ML AMPOLLA</t>
        </is>
      </c>
      <c r="C795" s="5" t="inlineStr">
        <is>
          <t>41674</t>
        </is>
      </c>
      <c r="D795" s="5" t="inlineStr">
        <is>
          <t>033</t>
        </is>
      </c>
      <c r="E795" s="5" t="inlineStr">
        <is>
          <t>ZMED</t>
        </is>
      </c>
      <c r="F795" s="5" t="inlineStr">
        <is>
          <t>1060</t>
        </is>
      </c>
      <c r="G795" s="5" t="inlineStr">
        <is>
          <t>6021</t>
        </is>
      </c>
      <c r="H795" s="5" t="inlineStr">
        <is>
          <t>C/U</t>
        </is>
      </c>
      <c r="I795" s="6" t="n">
        <v>100</v>
      </c>
      <c r="J795" s="6" t="n">
        <v>0</v>
      </c>
      <c r="K795" s="5" t="inlineStr">
        <is>
          <t>ARS</t>
        </is>
      </c>
      <c r="L795" s="48" t="n">
        <v>0</v>
      </c>
      <c r="M795" s="48" t="n">
        <v>35851.95</v>
      </c>
      <c r="O795" s="11">
        <f>M795/SUM($M$2:$M$2023)</f>
        <v/>
      </c>
      <c r="P795" s="49">
        <f>IFERROR(M795/I795,0)</f>
        <v/>
      </c>
      <c r="Q795" s="50" t="n"/>
      <c r="R795" s="8">
        <f>I795-Q795</f>
        <v/>
      </c>
      <c r="S795" s="49">
        <f>$AK795*R795</f>
        <v/>
      </c>
      <c r="U795" s="39" t="inlineStr">
        <is>
          <t>Stock SAP</t>
        </is>
      </c>
      <c r="V795" s="39" t="inlineStr">
        <is>
          <t>Medicamentos</t>
        </is>
      </c>
      <c r="W795" s="39" t="inlineStr">
        <is>
          <t>Dentro del alcance</t>
        </is>
      </c>
      <c r="X795" s="42" t="inlineStr">
        <is>
          <t>Media</t>
        </is>
      </c>
      <c r="Y795" s="39" t="inlineStr">
        <is>
          <t>Homologado – confianza Media – pendiente de validación</t>
        </is>
      </c>
      <c r="Z795" s="38" t="inlineStr">
        <is>
          <t>Dar de baja en SAP</t>
        </is>
      </c>
      <c r="AA795" s="39" t="inlineStr">
        <is>
          <t>272</t>
        </is>
      </c>
      <c r="AB795" s="39" t="inlineStr">
        <is>
          <t>NALBUFINA AMP</t>
        </is>
      </c>
      <c r="AC795" s="39" t="inlineStr">
        <is>
          <t>Homologación por código Avain (master M02-004)</t>
        </is>
      </c>
      <c r="AD795" s="39" t="inlineStr">
        <is>
          <t>No</t>
        </is>
      </c>
      <c r="AE795" s="39" t="n"/>
      <c r="AF795" s="39" t="inlineStr">
        <is>
          <t>Sí</t>
        </is>
      </c>
      <c r="AG795" s="39" t="inlineStr">
        <is>
          <t>M02-004</t>
        </is>
      </c>
      <c r="AH795" s="51" t="n"/>
      <c r="AI795" s="51" t="n"/>
      <c r="AJ795" s="51" t="n"/>
      <c r="AK795" s="52" t="n">
        <v>358.5194763636364</v>
      </c>
      <c r="AL795" s="52" t="n"/>
      <c r="AM795" s="52" t="n"/>
      <c r="AN795" s="39" t="n"/>
      <c r="AO795" s="39" t="inlineStr">
        <is>
          <t>La cantidad física del material se imputó en la fila 312 (primera fila del material). Homologación: confianza base Media + confianza SAP Alta → Media. El material ocupa 11 filas en la hoja 1060 NQN (lote/almacén). La cantidad SAP y la física de esta vista son el total del material.</t>
        </is>
      </c>
    </row>
    <row r="796">
      <c r="A796" s="5" t="inlineStr">
        <is>
          <t>1000104</t>
        </is>
      </c>
      <c r="B796" s="5" t="inlineStr">
        <is>
          <t>NALBUFINA 10MG/1ML AMPOLLA</t>
        </is>
      </c>
      <c r="C796" s="5" t="inlineStr">
        <is>
          <t>41774</t>
        </is>
      </c>
      <c r="D796" s="5" t="inlineStr">
        <is>
          <t>033</t>
        </is>
      </c>
      <c r="E796" s="5" t="inlineStr">
        <is>
          <t>ZMED</t>
        </is>
      </c>
      <c r="F796" s="5" t="inlineStr">
        <is>
          <t>1060</t>
        </is>
      </c>
      <c r="G796" s="5" t="inlineStr">
        <is>
          <t>6021</t>
        </is>
      </c>
      <c r="H796" s="5" t="inlineStr">
        <is>
          <t>C/U</t>
        </is>
      </c>
      <c r="I796" s="6" t="n">
        <v>100</v>
      </c>
      <c r="J796" s="6" t="n">
        <v>0</v>
      </c>
      <c r="K796" s="5" t="inlineStr">
        <is>
          <t>ARS</t>
        </is>
      </c>
      <c r="L796" s="48" t="n">
        <v>0</v>
      </c>
      <c r="M796" s="48" t="n">
        <v>35851.95</v>
      </c>
      <c r="O796" s="11">
        <f>M796/SUM($M$2:$M$2023)</f>
        <v/>
      </c>
      <c r="P796" s="49">
        <f>IFERROR(M796/I796,0)</f>
        <v/>
      </c>
      <c r="Q796" s="50" t="n"/>
      <c r="R796" s="8">
        <f>I796-Q796</f>
        <v/>
      </c>
      <c r="S796" s="49">
        <f>$AK796*R796</f>
        <v/>
      </c>
      <c r="U796" s="39" t="inlineStr">
        <is>
          <t>Stock SAP</t>
        </is>
      </c>
      <c r="V796" s="39" t="inlineStr">
        <is>
          <t>Medicamentos</t>
        </is>
      </c>
      <c r="W796" s="39" t="inlineStr">
        <is>
          <t>Dentro del alcance</t>
        </is>
      </c>
      <c r="X796" s="42" t="inlineStr">
        <is>
          <t>Media</t>
        </is>
      </c>
      <c r="Y796" s="39" t="inlineStr">
        <is>
          <t>Homologado – confianza Media – pendiente de validación</t>
        </is>
      </c>
      <c r="Z796" s="38" t="inlineStr">
        <is>
          <t>Dar de baja en SAP</t>
        </is>
      </c>
      <c r="AA796" s="39" t="inlineStr">
        <is>
          <t>272</t>
        </is>
      </c>
      <c r="AB796" s="39" t="inlineStr">
        <is>
          <t>NALBUFINA AMP</t>
        </is>
      </c>
      <c r="AC796" s="39" t="inlineStr">
        <is>
          <t>Homologación por código Avain (master M02-004)</t>
        </is>
      </c>
      <c r="AD796" s="39" t="inlineStr">
        <is>
          <t>No</t>
        </is>
      </c>
      <c r="AE796" s="39" t="n"/>
      <c r="AF796" s="39" t="inlineStr">
        <is>
          <t>Sí</t>
        </is>
      </c>
      <c r="AG796" s="39" t="inlineStr">
        <is>
          <t>M02-004</t>
        </is>
      </c>
      <c r="AH796" s="51" t="n"/>
      <c r="AI796" s="51" t="n"/>
      <c r="AJ796" s="51" t="n"/>
      <c r="AK796" s="52" t="n">
        <v>358.5194763636364</v>
      </c>
      <c r="AL796" s="52" t="n"/>
      <c r="AM796" s="52" t="n"/>
      <c r="AN796" s="39" t="n"/>
      <c r="AO796" s="39" t="inlineStr">
        <is>
          <t>La cantidad física del material se imputó en la fila 312 (primera fila del material). Homologación: confianza base Media + confianza SAP Alta → Media. El material ocupa 11 filas en la hoja 1060 NQN (lote/almacén). La cantidad SAP y la física de esta vista son el total del material.</t>
        </is>
      </c>
    </row>
    <row r="797">
      <c r="A797" s="5" t="inlineStr">
        <is>
          <t>1000104</t>
        </is>
      </c>
      <c r="B797" s="5" t="inlineStr">
        <is>
          <t>NALBUFINA 10MG/1ML AMPOLLA</t>
        </is>
      </c>
      <c r="C797" s="5" t="inlineStr">
        <is>
          <t>GNB111</t>
        </is>
      </c>
      <c r="D797" s="5" t="inlineStr">
        <is>
          <t>033</t>
        </is>
      </c>
      <c r="E797" s="5" t="inlineStr">
        <is>
          <t>ZMED</t>
        </is>
      </c>
      <c r="F797" s="5" t="inlineStr">
        <is>
          <t>1060</t>
        </is>
      </c>
      <c r="G797" s="5" t="inlineStr">
        <is>
          <t>6021</t>
        </is>
      </c>
      <c r="H797" s="5" t="inlineStr">
        <is>
          <t>C/U</t>
        </is>
      </c>
      <c r="I797" s="6" t="n">
        <v>100</v>
      </c>
      <c r="J797" s="6" t="n">
        <v>0</v>
      </c>
      <c r="K797" s="5" t="inlineStr">
        <is>
          <t>ARS</t>
        </is>
      </c>
      <c r="L797" s="48" t="n">
        <v>0</v>
      </c>
      <c r="M797" s="48" t="n">
        <v>35851.95</v>
      </c>
      <c r="O797" s="11">
        <f>M797/SUM($M$2:$M$2023)</f>
        <v/>
      </c>
      <c r="P797" s="49">
        <f>IFERROR(M797/I797,0)</f>
        <v/>
      </c>
      <c r="Q797" s="50" t="n"/>
      <c r="R797" s="8">
        <f>I797-Q797</f>
        <v/>
      </c>
      <c r="S797" s="49">
        <f>$AK797*R797</f>
        <v/>
      </c>
      <c r="U797" s="39" t="inlineStr">
        <is>
          <t>Stock SAP</t>
        </is>
      </c>
      <c r="V797" s="39" t="inlineStr">
        <is>
          <t>Medicamentos</t>
        </is>
      </c>
      <c r="W797" s="39" t="inlineStr">
        <is>
          <t>Dentro del alcance</t>
        </is>
      </c>
      <c r="X797" s="42" t="inlineStr">
        <is>
          <t>Media</t>
        </is>
      </c>
      <c r="Y797" s="39" t="inlineStr">
        <is>
          <t>Homologado – confianza Media – pendiente de validación</t>
        </is>
      </c>
      <c r="Z797" s="38" t="inlineStr">
        <is>
          <t>Dar de baja en SAP</t>
        </is>
      </c>
      <c r="AA797" s="39" t="inlineStr">
        <is>
          <t>272</t>
        </is>
      </c>
      <c r="AB797" s="39" t="inlineStr">
        <is>
          <t>NALBUFINA AMP</t>
        </is>
      </c>
      <c r="AC797" s="39" t="inlineStr">
        <is>
          <t>Homologación por código Avain (master M02-004)</t>
        </is>
      </c>
      <c r="AD797" s="39" t="inlineStr">
        <is>
          <t>No</t>
        </is>
      </c>
      <c r="AE797" s="39" t="n"/>
      <c r="AF797" s="39" t="inlineStr">
        <is>
          <t>Sí</t>
        </is>
      </c>
      <c r="AG797" s="39" t="inlineStr">
        <is>
          <t>M02-004</t>
        </is>
      </c>
      <c r="AH797" s="51" t="n"/>
      <c r="AI797" s="51" t="n"/>
      <c r="AJ797" s="51" t="n"/>
      <c r="AK797" s="52" t="n">
        <v>358.5194763636364</v>
      </c>
      <c r="AL797" s="52" t="n"/>
      <c r="AM797" s="52" t="n"/>
      <c r="AN797" s="39" t="n"/>
      <c r="AO797" s="39" t="inlineStr">
        <is>
          <t>La cantidad física del material se imputó en la fila 312 (primera fila del material). Homologación: confianza base Media + confianza SAP Alta → Media. El material ocupa 11 filas en la hoja 1060 NQN (lote/almacén). La cantidad SAP y la física de esta vista son el total del material.</t>
        </is>
      </c>
    </row>
    <row r="798">
      <c r="A798" s="5" t="inlineStr">
        <is>
          <t>1000105</t>
        </is>
      </c>
      <c r="B798" s="5" t="inlineStr">
        <is>
          <t>METOCLOPRAMIDA 10MG/2ML AMPOLLA</t>
        </is>
      </c>
      <c r="C798" s="5" t="inlineStr">
        <is>
          <t>13811</t>
        </is>
      </c>
      <c r="D798" s="5" t="inlineStr">
        <is>
          <t>033</t>
        </is>
      </c>
      <c r="E798" s="5" t="inlineStr">
        <is>
          <t>ZMED</t>
        </is>
      </c>
      <c r="F798" s="5" t="inlineStr">
        <is>
          <t>1060</t>
        </is>
      </c>
      <c r="G798" s="5" t="inlineStr">
        <is>
          <t>6021</t>
        </is>
      </c>
      <c r="H798" s="5" t="inlineStr">
        <is>
          <t>C/U</t>
        </is>
      </c>
      <c r="I798" s="6" t="n">
        <v>100</v>
      </c>
      <c r="J798" s="6" t="n">
        <v>0</v>
      </c>
      <c r="K798" s="5" t="inlineStr">
        <is>
          <t>ARS</t>
        </is>
      </c>
      <c r="L798" s="48" t="n">
        <v>0</v>
      </c>
      <c r="M798" s="48" t="n">
        <v>26012.26</v>
      </c>
      <c r="O798" s="11">
        <f>M798/SUM($M$2:$M$2023)</f>
        <v/>
      </c>
      <c r="P798" s="49">
        <f>IFERROR(M798/I798,0)</f>
        <v/>
      </c>
      <c r="Q798" s="50" t="n"/>
      <c r="R798" s="8">
        <f>I798-Q798</f>
        <v/>
      </c>
      <c r="S798" s="49">
        <f>$AK798*R798</f>
        <v/>
      </c>
      <c r="U798" s="39" t="inlineStr">
        <is>
          <t>Stock SAP</t>
        </is>
      </c>
      <c r="V798" s="39" t="inlineStr">
        <is>
          <t>Medicamentos</t>
        </is>
      </c>
      <c r="W798" s="39" t="inlineStr">
        <is>
          <t>Dentro del alcance</t>
        </is>
      </c>
      <c r="X798" s="42" t="inlineStr">
        <is>
          <t>Media</t>
        </is>
      </c>
      <c r="Y798" s="39" t="inlineStr">
        <is>
          <t>Homologado – confianza Media – pendiente de validación</t>
        </is>
      </c>
      <c r="Z798" s="38" t="inlineStr">
        <is>
          <t>Dar de baja en SAP</t>
        </is>
      </c>
      <c r="AA798" s="39" t="inlineStr">
        <is>
          <t>160</t>
        </is>
      </c>
      <c r="AB798" s="39" t="inlineStr">
        <is>
          <t>METOCLOPRAMIDA AMP</t>
        </is>
      </c>
      <c r="AC798" s="39" t="inlineStr">
        <is>
          <t>Cruce por nomenclatura SAP</t>
        </is>
      </c>
      <c r="AD798" s="39" t="inlineStr">
        <is>
          <t>No</t>
        </is>
      </c>
      <c r="AE798" s="39" t="n"/>
      <c r="AF798" s="39" t="inlineStr">
        <is>
          <t>Sí</t>
        </is>
      </c>
      <c r="AG798" s="39" t="n"/>
      <c r="AH798" s="51" t="n"/>
      <c r="AI798" s="51" t="n"/>
      <c r="AJ798" s="51" t="n"/>
      <c r="AK798" s="52" t="n">
        <v>260.1225857142858</v>
      </c>
      <c r="AL798" s="52" t="n"/>
      <c r="AM798" s="52" t="n"/>
      <c r="AN798" s="39" t="n"/>
      <c r="AO798"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799">
      <c r="A799" s="5" t="inlineStr">
        <is>
          <t>1000105</t>
        </is>
      </c>
      <c r="B799" s="5" t="inlineStr">
        <is>
          <t>METOCLOPRAMIDA 10MG/2ML AMPOLLA</t>
        </is>
      </c>
      <c r="C799" s="5" t="inlineStr">
        <is>
          <t>13856</t>
        </is>
      </c>
      <c r="D799" s="5" t="inlineStr">
        <is>
          <t>033</t>
        </is>
      </c>
      <c r="E799" s="5" t="inlineStr">
        <is>
          <t>ZMED</t>
        </is>
      </c>
      <c r="F799" s="5" t="inlineStr">
        <is>
          <t>1060</t>
        </is>
      </c>
      <c r="G799" s="5" t="inlineStr">
        <is>
          <t>6021</t>
        </is>
      </c>
      <c r="H799" s="5" t="inlineStr">
        <is>
          <t>C/U</t>
        </is>
      </c>
      <c r="I799" s="6" t="n">
        <v>100</v>
      </c>
      <c r="J799" s="6" t="n">
        <v>0</v>
      </c>
      <c r="K799" s="5" t="inlineStr">
        <is>
          <t>ARS</t>
        </is>
      </c>
      <c r="L799" s="48" t="n">
        <v>0</v>
      </c>
      <c r="M799" s="48" t="n">
        <v>26012.26</v>
      </c>
      <c r="O799" s="11">
        <f>M799/SUM($M$2:$M$2023)</f>
        <v/>
      </c>
      <c r="P799" s="49">
        <f>IFERROR(M799/I799,0)</f>
        <v/>
      </c>
      <c r="Q799" s="50" t="n"/>
      <c r="R799" s="8">
        <f>I799-Q799</f>
        <v/>
      </c>
      <c r="S799" s="49">
        <f>$AK799*R799</f>
        <v/>
      </c>
      <c r="U799" s="39" t="inlineStr">
        <is>
          <t>Stock SAP</t>
        </is>
      </c>
      <c r="V799" s="39" t="inlineStr">
        <is>
          <t>Medicamentos</t>
        </is>
      </c>
      <c r="W799" s="39" t="inlineStr">
        <is>
          <t>Dentro del alcance</t>
        </is>
      </c>
      <c r="X799" s="42" t="inlineStr">
        <is>
          <t>Media</t>
        </is>
      </c>
      <c r="Y799" s="39" t="inlineStr">
        <is>
          <t>Homologado – confianza Media – pendiente de validación</t>
        </is>
      </c>
      <c r="Z799" s="38" t="inlineStr">
        <is>
          <t>Dar de baja en SAP</t>
        </is>
      </c>
      <c r="AA799" s="39" t="inlineStr">
        <is>
          <t>160</t>
        </is>
      </c>
      <c r="AB799" s="39" t="inlineStr">
        <is>
          <t>METOCLOPRAMIDA AMP</t>
        </is>
      </c>
      <c r="AC799" s="39" t="inlineStr">
        <is>
          <t>Cruce por nomenclatura SAP</t>
        </is>
      </c>
      <c r="AD799" s="39" t="inlineStr">
        <is>
          <t>No</t>
        </is>
      </c>
      <c r="AE799" s="39" t="n"/>
      <c r="AF799" s="39" t="inlineStr">
        <is>
          <t>Sí</t>
        </is>
      </c>
      <c r="AG799" s="39" t="n"/>
      <c r="AH799" s="51" t="n"/>
      <c r="AI799" s="51" t="n"/>
      <c r="AJ799" s="51" t="n"/>
      <c r="AK799" s="52" t="n">
        <v>260.1225857142858</v>
      </c>
      <c r="AL799" s="52" t="n"/>
      <c r="AM799" s="52" t="n"/>
      <c r="AN799" s="39" t="n"/>
      <c r="AO799"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800">
      <c r="A800" s="5" t="inlineStr">
        <is>
          <t>1000105</t>
        </is>
      </c>
      <c r="B800" s="5" t="inlineStr">
        <is>
          <t>METOCLOPRAMIDA 10MG/2ML AMPOLLA</t>
        </is>
      </c>
      <c r="C800" s="5" t="inlineStr">
        <is>
          <t>275-973</t>
        </is>
      </c>
      <c r="D800" s="5" t="inlineStr">
        <is>
          <t>033</t>
        </is>
      </c>
      <c r="E800" s="5" t="inlineStr">
        <is>
          <t>ZMED</t>
        </is>
      </c>
      <c r="F800" s="5" t="inlineStr">
        <is>
          <t>1060</t>
        </is>
      </c>
      <c r="G800" s="5" t="inlineStr">
        <is>
          <t>6021</t>
        </is>
      </c>
      <c r="H800" s="5" t="inlineStr">
        <is>
          <t>C/U</t>
        </is>
      </c>
      <c r="I800" s="6" t="n">
        <v>100</v>
      </c>
      <c r="J800" s="6" t="n">
        <v>0</v>
      </c>
      <c r="K800" s="5" t="inlineStr">
        <is>
          <t>ARS</t>
        </is>
      </c>
      <c r="L800" s="48" t="n">
        <v>0</v>
      </c>
      <c r="M800" s="48" t="n">
        <v>26012.26</v>
      </c>
      <c r="O800" s="11">
        <f>M800/SUM($M$2:$M$2023)</f>
        <v/>
      </c>
      <c r="P800" s="49">
        <f>IFERROR(M800/I800,0)</f>
        <v/>
      </c>
      <c r="Q800" s="50" t="n"/>
      <c r="R800" s="8">
        <f>I800-Q800</f>
        <v/>
      </c>
      <c r="S800" s="49">
        <f>$AK800*R800</f>
        <v/>
      </c>
      <c r="U800" s="39" t="inlineStr">
        <is>
          <t>Stock SAP</t>
        </is>
      </c>
      <c r="V800" s="39" t="inlineStr">
        <is>
          <t>Medicamentos</t>
        </is>
      </c>
      <c r="W800" s="39" t="inlineStr">
        <is>
          <t>Dentro del alcance</t>
        </is>
      </c>
      <c r="X800" s="42" t="inlineStr">
        <is>
          <t>Media</t>
        </is>
      </c>
      <c r="Y800" s="39" t="inlineStr">
        <is>
          <t>Homologado – confianza Media – pendiente de validación</t>
        </is>
      </c>
      <c r="Z800" s="38" t="inlineStr">
        <is>
          <t>Dar de baja en SAP</t>
        </is>
      </c>
      <c r="AA800" s="39" t="inlineStr">
        <is>
          <t>160</t>
        </is>
      </c>
      <c r="AB800" s="39" t="inlineStr">
        <is>
          <t>METOCLOPRAMIDA AMP</t>
        </is>
      </c>
      <c r="AC800" s="39" t="inlineStr">
        <is>
          <t>Cruce por nomenclatura SAP</t>
        </is>
      </c>
      <c r="AD800" s="39" t="inlineStr">
        <is>
          <t>No</t>
        </is>
      </c>
      <c r="AE800" s="39" t="n"/>
      <c r="AF800" s="39" t="inlineStr">
        <is>
          <t>Sí</t>
        </is>
      </c>
      <c r="AG800" s="39" t="n"/>
      <c r="AH800" s="51" t="n"/>
      <c r="AI800" s="51" t="n"/>
      <c r="AJ800" s="51" t="n"/>
      <c r="AK800" s="52" t="n">
        <v>260.1225857142858</v>
      </c>
      <c r="AL800" s="52" t="n"/>
      <c r="AM800" s="52" t="n"/>
      <c r="AN800" s="39" t="n"/>
      <c r="AO800"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801">
      <c r="A801" s="5" t="inlineStr">
        <is>
          <t>1000105</t>
        </is>
      </c>
      <c r="B801" s="5" t="inlineStr">
        <is>
          <t>METOCLOPRAMIDA 10MG/2ML AMPOLLA</t>
        </is>
      </c>
      <c r="C801" s="5" t="inlineStr">
        <is>
          <t>30.08.2025</t>
        </is>
      </c>
      <c r="D801" s="5" t="inlineStr">
        <is>
          <t>033</t>
        </is>
      </c>
      <c r="E801" s="5" t="inlineStr">
        <is>
          <t>ZMED</t>
        </is>
      </c>
      <c r="F801" s="5" t="inlineStr">
        <is>
          <t>1060</t>
        </is>
      </c>
      <c r="G801" s="5" t="inlineStr">
        <is>
          <t>6021</t>
        </is>
      </c>
      <c r="H801" s="5" t="inlineStr">
        <is>
          <t>C/U</t>
        </is>
      </c>
      <c r="I801" s="6" t="n">
        <v>100</v>
      </c>
      <c r="J801" s="6" t="n">
        <v>0</v>
      </c>
      <c r="K801" s="5" t="inlineStr">
        <is>
          <t>ARS</t>
        </is>
      </c>
      <c r="L801" s="48" t="n">
        <v>0</v>
      </c>
      <c r="M801" s="48" t="n">
        <v>26012.26</v>
      </c>
      <c r="O801" s="11">
        <f>M801/SUM($M$2:$M$2023)</f>
        <v/>
      </c>
      <c r="P801" s="49">
        <f>IFERROR(M801/I801,0)</f>
        <v/>
      </c>
      <c r="Q801" s="50" t="n"/>
      <c r="R801" s="8">
        <f>I801-Q801</f>
        <v/>
      </c>
      <c r="S801" s="49">
        <f>$AK801*R801</f>
        <v/>
      </c>
      <c r="U801" s="39" t="inlineStr">
        <is>
          <t>Stock SAP</t>
        </is>
      </c>
      <c r="V801" s="39" t="inlineStr">
        <is>
          <t>Medicamentos</t>
        </is>
      </c>
      <c r="W801" s="39" t="inlineStr">
        <is>
          <t>Dentro del alcance</t>
        </is>
      </c>
      <c r="X801" s="42" t="inlineStr">
        <is>
          <t>Media</t>
        </is>
      </c>
      <c r="Y801" s="39" t="inlineStr">
        <is>
          <t>Homologado – confianza Media – pendiente de validación</t>
        </is>
      </c>
      <c r="Z801" s="38" t="inlineStr">
        <is>
          <t>Dar de baja en SAP</t>
        </is>
      </c>
      <c r="AA801" s="39" t="inlineStr">
        <is>
          <t>160</t>
        </is>
      </c>
      <c r="AB801" s="39" t="inlineStr">
        <is>
          <t>METOCLOPRAMIDA AMP</t>
        </is>
      </c>
      <c r="AC801" s="39" t="inlineStr">
        <is>
          <t>Cruce por nomenclatura SAP</t>
        </is>
      </c>
      <c r="AD801" s="39" t="inlineStr">
        <is>
          <t>No</t>
        </is>
      </c>
      <c r="AE801" s="39" t="n"/>
      <c r="AF801" s="39" t="inlineStr">
        <is>
          <t>Sí</t>
        </is>
      </c>
      <c r="AG801" s="39" t="n"/>
      <c r="AH801" s="51" t="n"/>
      <c r="AI801" s="51" t="n"/>
      <c r="AJ801" s="51" t="n"/>
      <c r="AK801" s="52" t="n">
        <v>260.1225857142858</v>
      </c>
      <c r="AL801" s="52" t="n"/>
      <c r="AM801" s="52" t="n"/>
      <c r="AN801" s="39" t="n"/>
      <c r="AO801"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802">
      <c r="A802" s="5" t="inlineStr">
        <is>
          <t>1000105</t>
        </is>
      </c>
      <c r="B802" s="5" t="inlineStr">
        <is>
          <t>METOCLOPRAMIDA 10MG/2ML AMPOLLA</t>
        </is>
      </c>
      <c r="C802" s="5" t="inlineStr">
        <is>
          <t>43738</t>
        </is>
      </c>
      <c r="D802" s="5" t="inlineStr">
        <is>
          <t>033</t>
        </is>
      </c>
      <c r="E802" s="5" t="inlineStr">
        <is>
          <t>ZMED</t>
        </is>
      </c>
      <c r="F802" s="5" t="inlineStr">
        <is>
          <t>1060</t>
        </is>
      </c>
      <c r="G802" s="5" t="inlineStr">
        <is>
          <t>6021</t>
        </is>
      </c>
      <c r="H802" s="5" t="inlineStr">
        <is>
          <t>C/U</t>
        </is>
      </c>
      <c r="I802" s="6" t="n">
        <v>100</v>
      </c>
      <c r="J802" s="6" t="n">
        <v>0</v>
      </c>
      <c r="K802" s="5" t="inlineStr">
        <is>
          <t>ARS</t>
        </is>
      </c>
      <c r="L802" s="48" t="n">
        <v>0</v>
      </c>
      <c r="M802" s="48" t="n">
        <v>26012.26</v>
      </c>
      <c r="O802" s="11">
        <f>M802/SUM($M$2:$M$2023)</f>
        <v/>
      </c>
      <c r="P802" s="49">
        <f>IFERROR(M802/I802,0)</f>
        <v/>
      </c>
      <c r="Q802" s="50" t="n"/>
      <c r="R802" s="8">
        <f>I802-Q802</f>
        <v/>
      </c>
      <c r="S802" s="49">
        <f>$AK802*R802</f>
        <v/>
      </c>
      <c r="U802" s="39" t="inlineStr">
        <is>
          <t>Stock SAP</t>
        </is>
      </c>
      <c r="V802" s="39" t="inlineStr">
        <is>
          <t>Medicamentos</t>
        </is>
      </c>
      <c r="W802" s="39" t="inlineStr">
        <is>
          <t>Dentro del alcance</t>
        </is>
      </c>
      <c r="X802" s="42" t="inlineStr">
        <is>
          <t>Media</t>
        </is>
      </c>
      <c r="Y802" s="39" t="inlineStr">
        <is>
          <t>Homologado – confianza Media – pendiente de validación</t>
        </is>
      </c>
      <c r="Z802" s="38" t="inlineStr">
        <is>
          <t>Dar de baja en SAP</t>
        </is>
      </c>
      <c r="AA802" s="39" t="inlineStr">
        <is>
          <t>160</t>
        </is>
      </c>
      <c r="AB802" s="39" t="inlineStr">
        <is>
          <t>METOCLOPRAMIDA AMP</t>
        </is>
      </c>
      <c r="AC802" s="39" t="inlineStr">
        <is>
          <t>Cruce por nomenclatura SAP</t>
        </is>
      </c>
      <c r="AD802" s="39" t="inlineStr">
        <is>
          <t>No</t>
        </is>
      </c>
      <c r="AE802" s="39" t="n"/>
      <c r="AF802" s="39" t="inlineStr">
        <is>
          <t>Sí</t>
        </is>
      </c>
      <c r="AG802" s="39" t="n"/>
      <c r="AH802" s="51" t="n"/>
      <c r="AI802" s="51" t="n"/>
      <c r="AJ802" s="51" t="n"/>
      <c r="AK802" s="52" t="n">
        <v>260.1225857142858</v>
      </c>
      <c r="AL802" s="52" t="n"/>
      <c r="AM802" s="52" t="n"/>
      <c r="AN802" s="39" t="n"/>
      <c r="AO802"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803">
      <c r="A803" s="5" t="inlineStr">
        <is>
          <t>1000105</t>
        </is>
      </c>
      <c r="B803" s="5" t="inlineStr">
        <is>
          <t>METOCLOPRAMIDA 10MG/2ML AMPOLLA</t>
        </is>
      </c>
      <c r="C803" s="5" t="inlineStr">
        <is>
          <t>KOIK</t>
        </is>
      </c>
      <c r="D803" s="5" t="inlineStr">
        <is>
          <t>033</t>
        </is>
      </c>
      <c r="E803" s="5" t="inlineStr">
        <is>
          <t>ZMED</t>
        </is>
      </c>
      <c r="F803" s="5" t="inlineStr">
        <is>
          <t>1060</t>
        </is>
      </c>
      <c r="G803" s="5" t="inlineStr">
        <is>
          <t>6021</t>
        </is>
      </c>
      <c r="H803" s="5" t="inlineStr">
        <is>
          <t>C/U</t>
        </is>
      </c>
      <c r="I803" s="6" t="n">
        <v>100</v>
      </c>
      <c r="J803" s="6" t="n">
        <v>0</v>
      </c>
      <c r="K803" s="5" t="inlineStr">
        <is>
          <t>ARS</t>
        </is>
      </c>
      <c r="L803" s="48" t="n">
        <v>0</v>
      </c>
      <c r="M803" s="48" t="n">
        <v>26012.26</v>
      </c>
      <c r="O803" s="11">
        <f>M803/SUM($M$2:$M$2023)</f>
        <v/>
      </c>
      <c r="P803" s="49">
        <f>IFERROR(M803/I803,0)</f>
        <v/>
      </c>
      <c r="Q803" s="50" t="n"/>
      <c r="R803" s="8">
        <f>I803-Q803</f>
        <v/>
      </c>
      <c r="S803" s="49">
        <f>$AK803*R803</f>
        <v/>
      </c>
      <c r="U803" s="39" t="inlineStr">
        <is>
          <t>Stock SAP</t>
        </is>
      </c>
      <c r="V803" s="39" t="inlineStr">
        <is>
          <t>Medicamentos</t>
        </is>
      </c>
      <c r="W803" s="39" t="inlineStr">
        <is>
          <t>Dentro del alcance</t>
        </is>
      </c>
      <c r="X803" s="42" t="inlineStr">
        <is>
          <t>Media</t>
        </is>
      </c>
      <c r="Y803" s="39" t="inlineStr">
        <is>
          <t>Homologado – confianza Media – pendiente de validación</t>
        </is>
      </c>
      <c r="Z803" s="38" t="inlineStr">
        <is>
          <t>Dar de baja en SAP</t>
        </is>
      </c>
      <c r="AA803" s="39" t="inlineStr">
        <is>
          <t>160</t>
        </is>
      </c>
      <c r="AB803" s="39" t="inlineStr">
        <is>
          <t>METOCLOPRAMIDA AMP</t>
        </is>
      </c>
      <c r="AC803" s="39" t="inlineStr">
        <is>
          <t>Cruce por nomenclatura SAP</t>
        </is>
      </c>
      <c r="AD803" s="39" t="inlineStr">
        <is>
          <t>No</t>
        </is>
      </c>
      <c r="AE803" s="39" t="n"/>
      <c r="AF803" s="39" t="inlineStr">
        <is>
          <t>Sí</t>
        </is>
      </c>
      <c r="AG803" s="39" t="n"/>
      <c r="AH803" s="51" t="n"/>
      <c r="AI803" s="51" t="n"/>
      <c r="AJ803" s="51" t="n"/>
      <c r="AK803" s="52" t="n">
        <v>260.1225857142858</v>
      </c>
      <c r="AL803" s="52" t="n"/>
      <c r="AM803" s="52" t="n"/>
      <c r="AN803" s="39" t="n"/>
      <c r="AO803"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804">
      <c r="A804" s="5" t="inlineStr">
        <is>
          <t>1000105</t>
        </is>
      </c>
      <c r="B804" s="5" t="inlineStr">
        <is>
          <t>METOCLOPRAMIDA 10MG/2ML AMPOLLA</t>
        </is>
      </c>
      <c r="C804" s="5" t="inlineStr">
        <is>
          <t>WEQATFWA</t>
        </is>
      </c>
      <c r="D804" s="5" t="inlineStr">
        <is>
          <t>033</t>
        </is>
      </c>
      <c r="E804" s="5" t="inlineStr">
        <is>
          <t>ZMED</t>
        </is>
      </c>
      <c r="F804" s="5" t="inlineStr">
        <is>
          <t>1060</t>
        </is>
      </c>
      <c r="G804" s="5" t="inlineStr">
        <is>
          <t>6021</t>
        </is>
      </c>
      <c r="H804" s="5" t="inlineStr">
        <is>
          <t>C/U</t>
        </is>
      </c>
      <c r="I804" s="6" t="n">
        <v>100</v>
      </c>
      <c r="J804" s="6" t="n">
        <v>0</v>
      </c>
      <c r="K804" s="5" t="inlineStr">
        <is>
          <t>ARS</t>
        </is>
      </c>
      <c r="L804" s="48" t="n">
        <v>0</v>
      </c>
      <c r="M804" s="48" t="n">
        <v>26012.26</v>
      </c>
      <c r="O804" s="11">
        <f>M804/SUM($M$2:$M$2023)</f>
        <v/>
      </c>
      <c r="P804" s="49">
        <f>IFERROR(M804/I804,0)</f>
        <v/>
      </c>
      <c r="Q804" s="50" t="n"/>
      <c r="R804" s="8">
        <f>I804-Q804</f>
        <v/>
      </c>
      <c r="S804" s="49">
        <f>$AK804*R804</f>
        <v/>
      </c>
      <c r="U804" s="39" t="inlineStr">
        <is>
          <t>Stock SAP</t>
        </is>
      </c>
      <c r="V804" s="39" t="inlineStr">
        <is>
          <t>Medicamentos</t>
        </is>
      </c>
      <c r="W804" s="39" t="inlineStr">
        <is>
          <t>Dentro del alcance</t>
        </is>
      </c>
      <c r="X804" s="42" t="inlineStr">
        <is>
          <t>Media</t>
        </is>
      </c>
      <c r="Y804" s="39" t="inlineStr">
        <is>
          <t>Homologado – confianza Media – pendiente de validación</t>
        </is>
      </c>
      <c r="Z804" s="38" t="inlineStr">
        <is>
          <t>Dar de baja en SAP</t>
        </is>
      </c>
      <c r="AA804" s="39" t="inlineStr">
        <is>
          <t>160</t>
        </is>
      </c>
      <c r="AB804" s="39" t="inlineStr">
        <is>
          <t>METOCLOPRAMIDA AMP</t>
        </is>
      </c>
      <c r="AC804" s="39" t="inlineStr">
        <is>
          <t>Cruce por nomenclatura SAP</t>
        </is>
      </c>
      <c r="AD804" s="39" t="inlineStr">
        <is>
          <t>No</t>
        </is>
      </c>
      <c r="AE804" s="39" t="n"/>
      <c r="AF804" s="39" t="inlineStr">
        <is>
          <t>Sí</t>
        </is>
      </c>
      <c r="AG804" s="39" t="n"/>
      <c r="AH804" s="51" t="n"/>
      <c r="AI804" s="51" t="n"/>
      <c r="AJ804" s="51" t="n"/>
      <c r="AK804" s="52" t="n">
        <v>260.1225857142858</v>
      </c>
      <c r="AL804" s="52" t="n"/>
      <c r="AM804" s="52" t="n"/>
      <c r="AN804" s="39" t="n"/>
      <c r="AO804"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805">
      <c r="A805" s="5" t="inlineStr">
        <is>
          <t>1000108</t>
        </is>
      </c>
      <c r="B805" s="5" t="inlineStr">
        <is>
          <t>HALOPERIDOL  5MG/1ML AMPOLLA</t>
        </is>
      </c>
      <c r="C805" s="5" t="inlineStr">
        <is>
          <t>10054</t>
        </is>
      </c>
      <c r="D805" s="5" t="inlineStr">
        <is>
          <t>033</t>
        </is>
      </c>
      <c r="E805" s="5" t="inlineStr">
        <is>
          <t>ZMED</t>
        </is>
      </c>
      <c r="F805" s="5" t="inlineStr">
        <is>
          <t>1060</t>
        </is>
      </c>
      <c r="G805" s="5" t="inlineStr">
        <is>
          <t>6021</t>
        </is>
      </c>
      <c r="H805" s="5" t="inlineStr">
        <is>
          <t>C/U</t>
        </is>
      </c>
      <c r="I805" s="6" t="n">
        <v>100</v>
      </c>
      <c r="J805" s="6" t="n">
        <v>0</v>
      </c>
      <c r="K805" s="5" t="inlineStr">
        <is>
          <t>ARS</t>
        </is>
      </c>
      <c r="L805" s="48" t="n">
        <v>0</v>
      </c>
      <c r="M805" s="48" t="n">
        <v>31247.53</v>
      </c>
      <c r="O805" s="11">
        <f>M805/SUM($M$2:$M$2023)</f>
        <v/>
      </c>
      <c r="P805" s="49">
        <f>IFERROR(M805/I805,0)</f>
        <v/>
      </c>
      <c r="Q805" s="50" t="n"/>
      <c r="R805" s="8">
        <f>I805-Q805</f>
        <v/>
      </c>
      <c r="S805" s="49">
        <f>$AK805*R805</f>
        <v/>
      </c>
      <c r="U805" s="39" t="inlineStr">
        <is>
          <t>Stock SAP</t>
        </is>
      </c>
      <c r="V805" s="39" t="inlineStr">
        <is>
          <t>Medicamentos</t>
        </is>
      </c>
      <c r="W805" s="39" t="inlineStr">
        <is>
          <t>Dentro del alcance</t>
        </is>
      </c>
      <c r="X805" s="42" t="inlineStr">
        <is>
          <t>Media</t>
        </is>
      </c>
      <c r="Y805" s="39" t="inlineStr">
        <is>
          <t>Homologado – confianza Media – pendiente de validación</t>
        </is>
      </c>
      <c r="Z805" s="38" t="inlineStr">
        <is>
          <t>Dar de baja en SAP</t>
        </is>
      </c>
      <c r="AA805" s="39" t="inlineStr">
        <is>
          <t>325</t>
        </is>
      </c>
      <c r="AB805" s="39" t="inlineStr">
        <is>
          <t>HALOPERIDOL AMP</t>
        </is>
      </c>
      <c r="AC805" s="39" t="inlineStr">
        <is>
          <t>Homologación por código Avain (master M09-005)</t>
        </is>
      </c>
      <c r="AD805" s="39" t="inlineStr">
        <is>
          <t>No</t>
        </is>
      </c>
      <c r="AE805" s="39" t="n"/>
      <c r="AF805" s="39" t="inlineStr">
        <is>
          <t>Sí</t>
        </is>
      </c>
      <c r="AG805" s="39" t="inlineStr">
        <is>
          <t>M09-005</t>
        </is>
      </c>
      <c r="AH805" s="51" t="n"/>
      <c r="AI805" s="51" t="n"/>
      <c r="AJ805" s="51" t="n"/>
      <c r="AK805" s="52" t="n">
        <v>312.4752929085303</v>
      </c>
      <c r="AL805" s="52" t="n"/>
      <c r="AM805" s="52" t="n"/>
      <c r="AN805" s="39" t="n"/>
      <c r="AO805" s="39" t="inlineStr">
        <is>
          <t>La cantidad física del material se imputó en la fila 228 (primera fila del material). Homologación: confianza base Media + confianza SAP Alta → Media. El material ocupa 7 filas en la hoja 1060 NQN (lote/almacén). La cantidad SAP y la física de esta vista son el total del material.</t>
        </is>
      </c>
    </row>
    <row r="806">
      <c r="A806" s="5" t="inlineStr">
        <is>
          <t>1000108</t>
        </is>
      </c>
      <c r="B806" s="5" t="inlineStr">
        <is>
          <t>HALOPERIDOL  5MG/1ML AMPOLLA</t>
        </is>
      </c>
      <c r="C806" s="5" t="inlineStr">
        <is>
          <t>10829</t>
        </is>
      </c>
      <c r="D806" s="5" t="inlineStr">
        <is>
          <t>033</t>
        </is>
      </c>
      <c r="E806" s="5" t="inlineStr">
        <is>
          <t>ZMED</t>
        </is>
      </c>
      <c r="F806" s="5" t="inlineStr">
        <is>
          <t>1060</t>
        </is>
      </c>
      <c r="G806" s="5" t="inlineStr">
        <is>
          <t>6021</t>
        </is>
      </c>
      <c r="H806" s="5" t="inlineStr">
        <is>
          <t>C/U</t>
        </is>
      </c>
      <c r="I806" s="6" t="n">
        <v>100</v>
      </c>
      <c r="J806" s="6" t="n">
        <v>0</v>
      </c>
      <c r="K806" s="5" t="inlineStr">
        <is>
          <t>ARS</t>
        </is>
      </c>
      <c r="L806" s="48" t="n">
        <v>0</v>
      </c>
      <c r="M806" s="48" t="n">
        <v>31247.53</v>
      </c>
      <c r="O806" s="11">
        <f>M806/SUM($M$2:$M$2023)</f>
        <v/>
      </c>
      <c r="P806" s="49">
        <f>IFERROR(M806/I806,0)</f>
        <v/>
      </c>
      <c r="Q806" s="50" t="n"/>
      <c r="R806" s="8">
        <f>I806-Q806</f>
        <v/>
      </c>
      <c r="S806" s="49">
        <f>$AK806*R806</f>
        <v/>
      </c>
      <c r="U806" s="39" t="inlineStr">
        <is>
          <t>Stock SAP</t>
        </is>
      </c>
      <c r="V806" s="39" t="inlineStr">
        <is>
          <t>Medicamentos</t>
        </is>
      </c>
      <c r="W806" s="39" t="inlineStr">
        <is>
          <t>Dentro del alcance</t>
        </is>
      </c>
      <c r="X806" s="42" t="inlineStr">
        <is>
          <t>Media</t>
        </is>
      </c>
      <c r="Y806" s="39" t="inlineStr">
        <is>
          <t>Homologado – confianza Media – pendiente de validación</t>
        </is>
      </c>
      <c r="Z806" s="38" t="inlineStr">
        <is>
          <t>Dar de baja en SAP</t>
        </is>
      </c>
      <c r="AA806" s="39" t="inlineStr">
        <is>
          <t>325</t>
        </is>
      </c>
      <c r="AB806" s="39" t="inlineStr">
        <is>
          <t>HALOPERIDOL AMP</t>
        </is>
      </c>
      <c r="AC806" s="39" t="inlineStr">
        <is>
          <t>Homologación por código Avain (master M09-005)</t>
        </is>
      </c>
      <c r="AD806" s="39" t="inlineStr">
        <is>
          <t>No</t>
        </is>
      </c>
      <c r="AE806" s="39" t="n"/>
      <c r="AF806" s="39" t="inlineStr">
        <is>
          <t>Sí</t>
        </is>
      </c>
      <c r="AG806" s="39" t="inlineStr">
        <is>
          <t>M09-005</t>
        </is>
      </c>
      <c r="AH806" s="51" t="n"/>
      <c r="AI806" s="51" t="n"/>
      <c r="AJ806" s="51" t="n"/>
      <c r="AK806" s="52" t="n">
        <v>312.4752929085303</v>
      </c>
      <c r="AL806" s="52" t="n"/>
      <c r="AM806" s="52" t="n"/>
      <c r="AN806" s="39" t="n"/>
      <c r="AO806" s="39" t="inlineStr">
        <is>
          <t>La cantidad física del material se imputó en la fila 228 (primera fila del material). Homologación: confianza base Media + confianza SAP Alta → Media. El material ocupa 7 filas en la hoja 1060 NQN (lote/almacén). La cantidad SAP y la física de esta vista son el total del material.</t>
        </is>
      </c>
    </row>
    <row r="807">
      <c r="A807" s="5" t="inlineStr">
        <is>
          <t>1000108</t>
        </is>
      </c>
      <c r="B807" s="5" t="inlineStr">
        <is>
          <t>HALOPERIDOL  5MG/1ML AMPOLLA</t>
        </is>
      </c>
      <c r="C807" s="5" t="inlineStr">
        <is>
          <t>15532</t>
        </is>
      </c>
      <c r="D807" s="5" t="inlineStr">
        <is>
          <t>033</t>
        </is>
      </c>
      <c r="E807" s="5" t="inlineStr">
        <is>
          <t>ZMED</t>
        </is>
      </c>
      <c r="F807" s="5" t="inlineStr">
        <is>
          <t>1060</t>
        </is>
      </c>
      <c r="G807" s="5" t="inlineStr">
        <is>
          <t>6021</t>
        </is>
      </c>
      <c r="H807" s="5" t="inlineStr">
        <is>
          <t>C/U</t>
        </is>
      </c>
      <c r="I807" s="6" t="n">
        <v>100</v>
      </c>
      <c r="J807" s="6" t="n">
        <v>0</v>
      </c>
      <c r="K807" s="5" t="inlineStr">
        <is>
          <t>ARS</t>
        </is>
      </c>
      <c r="L807" s="48" t="n">
        <v>0</v>
      </c>
      <c r="M807" s="48" t="n">
        <v>31247.53</v>
      </c>
      <c r="O807" s="11">
        <f>M807/SUM($M$2:$M$2023)</f>
        <v/>
      </c>
      <c r="P807" s="49">
        <f>IFERROR(M807/I807,0)</f>
        <v/>
      </c>
      <c r="Q807" s="50" t="n"/>
      <c r="R807" s="8">
        <f>I807-Q807</f>
        <v/>
      </c>
      <c r="S807" s="49">
        <f>$AK807*R807</f>
        <v/>
      </c>
      <c r="U807" s="39" t="inlineStr">
        <is>
          <t>Stock SAP</t>
        </is>
      </c>
      <c r="V807" s="39" t="inlineStr">
        <is>
          <t>Medicamentos</t>
        </is>
      </c>
      <c r="W807" s="39" t="inlineStr">
        <is>
          <t>Dentro del alcance</t>
        </is>
      </c>
      <c r="X807" s="42" t="inlineStr">
        <is>
          <t>Media</t>
        </is>
      </c>
      <c r="Y807" s="39" t="inlineStr">
        <is>
          <t>Homologado – confianza Media – pendiente de validación</t>
        </is>
      </c>
      <c r="Z807" s="38" t="inlineStr">
        <is>
          <t>Dar de baja en SAP</t>
        </is>
      </c>
      <c r="AA807" s="39" t="inlineStr">
        <is>
          <t>325</t>
        </is>
      </c>
      <c r="AB807" s="39" t="inlineStr">
        <is>
          <t>HALOPERIDOL AMP</t>
        </is>
      </c>
      <c r="AC807" s="39" t="inlineStr">
        <is>
          <t>Homologación por código Avain (master M09-005)</t>
        </is>
      </c>
      <c r="AD807" s="39" t="inlineStr">
        <is>
          <t>No</t>
        </is>
      </c>
      <c r="AE807" s="39" t="n"/>
      <c r="AF807" s="39" t="inlineStr">
        <is>
          <t>Sí</t>
        </is>
      </c>
      <c r="AG807" s="39" t="inlineStr">
        <is>
          <t>M09-005</t>
        </is>
      </c>
      <c r="AH807" s="51" t="n"/>
      <c r="AI807" s="51" t="n"/>
      <c r="AJ807" s="51" t="n"/>
      <c r="AK807" s="52" t="n">
        <v>312.4752929085303</v>
      </c>
      <c r="AL807" s="52" t="n"/>
      <c r="AM807" s="52" t="n"/>
      <c r="AN807" s="39" t="n"/>
      <c r="AO807" s="39" t="inlineStr">
        <is>
          <t>La cantidad física del material se imputó en la fila 228 (primera fila del material). Homologación: confianza base Media + confianza SAP Alta → Media. El material ocupa 7 filas en la hoja 1060 NQN (lote/almacén). La cantidad SAP y la física de esta vista son el total del material.</t>
        </is>
      </c>
    </row>
    <row r="808">
      <c r="A808" s="5" t="inlineStr">
        <is>
          <t>1000108</t>
        </is>
      </c>
      <c r="B808" s="5" t="inlineStr">
        <is>
          <t>HALOPERIDOL  5MG/1ML AMPOLLA</t>
        </is>
      </c>
      <c r="C808" s="5" t="inlineStr">
        <is>
          <t>16293</t>
        </is>
      </c>
      <c r="D808" s="5" t="inlineStr">
        <is>
          <t>033</t>
        </is>
      </c>
      <c r="E808" s="5" t="inlineStr">
        <is>
          <t>ZMED</t>
        </is>
      </c>
      <c r="F808" s="5" t="inlineStr">
        <is>
          <t>1060</t>
        </is>
      </c>
      <c r="G808" s="5" t="inlineStr">
        <is>
          <t>6021</t>
        </is>
      </c>
      <c r="H808" s="5" t="inlineStr">
        <is>
          <t>C/U</t>
        </is>
      </c>
      <c r="I808" s="6" t="n">
        <v>100</v>
      </c>
      <c r="J808" s="6" t="n">
        <v>0</v>
      </c>
      <c r="K808" s="5" t="inlineStr">
        <is>
          <t>ARS</t>
        </is>
      </c>
      <c r="L808" s="48" t="n">
        <v>0</v>
      </c>
      <c r="M808" s="48" t="n">
        <v>31247.53</v>
      </c>
      <c r="O808" s="11">
        <f>M808/SUM($M$2:$M$2023)</f>
        <v/>
      </c>
      <c r="P808" s="49">
        <f>IFERROR(M808/I808,0)</f>
        <v/>
      </c>
      <c r="Q808" s="50" t="n"/>
      <c r="R808" s="8">
        <f>I808-Q808</f>
        <v/>
      </c>
      <c r="S808" s="49">
        <f>$AK808*R808</f>
        <v/>
      </c>
      <c r="U808" s="39" t="inlineStr">
        <is>
          <t>Stock SAP</t>
        </is>
      </c>
      <c r="V808" s="39" t="inlineStr">
        <is>
          <t>Medicamentos</t>
        </is>
      </c>
      <c r="W808" s="39" t="inlineStr">
        <is>
          <t>Dentro del alcance</t>
        </is>
      </c>
      <c r="X808" s="42" t="inlineStr">
        <is>
          <t>Media</t>
        </is>
      </c>
      <c r="Y808" s="39" t="inlineStr">
        <is>
          <t>Homologado – confianza Media – pendiente de validación</t>
        </is>
      </c>
      <c r="Z808" s="38" t="inlineStr">
        <is>
          <t>Dar de baja en SAP</t>
        </is>
      </c>
      <c r="AA808" s="39" t="inlineStr">
        <is>
          <t>325</t>
        </is>
      </c>
      <c r="AB808" s="39" t="inlineStr">
        <is>
          <t>HALOPERIDOL AMP</t>
        </is>
      </c>
      <c r="AC808" s="39" t="inlineStr">
        <is>
          <t>Homologación por código Avain (master M09-005)</t>
        </is>
      </c>
      <c r="AD808" s="39" t="inlineStr">
        <is>
          <t>No</t>
        </is>
      </c>
      <c r="AE808" s="39" t="n"/>
      <c r="AF808" s="39" t="inlineStr">
        <is>
          <t>Sí</t>
        </is>
      </c>
      <c r="AG808" s="39" t="inlineStr">
        <is>
          <t>M09-005</t>
        </is>
      </c>
      <c r="AH808" s="51" t="n"/>
      <c r="AI808" s="51" t="n"/>
      <c r="AJ808" s="51" t="n"/>
      <c r="AK808" s="52" t="n">
        <v>312.4752929085303</v>
      </c>
      <c r="AL808" s="52" t="n"/>
      <c r="AM808" s="52" t="n"/>
      <c r="AN808" s="39" t="n"/>
      <c r="AO808" s="39" t="inlineStr">
        <is>
          <t>La cantidad física del material se imputó en la fila 228 (primera fila del material). Homologación: confianza base Media + confianza SAP Alta → Media. El material ocupa 7 filas en la hoja 1060 NQN (lote/almacén). La cantidad SAP y la física de esta vista son el total del material.</t>
        </is>
      </c>
    </row>
    <row r="809">
      <c r="A809" s="5" t="inlineStr">
        <is>
          <t>1000108</t>
        </is>
      </c>
      <c r="B809" s="5" t="inlineStr">
        <is>
          <t>HALOPERIDOL  5MG/1ML AMPOLLA</t>
        </is>
      </c>
      <c r="C809" s="5" t="inlineStr">
        <is>
          <t>17</t>
        </is>
      </c>
      <c r="D809" s="5" t="inlineStr">
        <is>
          <t>033</t>
        </is>
      </c>
      <c r="E809" s="5" t="inlineStr">
        <is>
          <t>ZMED</t>
        </is>
      </c>
      <c r="F809" s="5" t="inlineStr">
        <is>
          <t>1060</t>
        </is>
      </c>
      <c r="G809" s="5" t="inlineStr">
        <is>
          <t>6021</t>
        </is>
      </c>
      <c r="H809" s="5" t="inlineStr">
        <is>
          <t>C/U</t>
        </is>
      </c>
      <c r="I809" s="6" t="n">
        <v>100</v>
      </c>
      <c r="J809" s="6" t="n">
        <v>0</v>
      </c>
      <c r="K809" s="5" t="inlineStr">
        <is>
          <t>ARS</t>
        </is>
      </c>
      <c r="L809" s="48" t="n">
        <v>0</v>
      </c>
      <c r="M809" s="48" t="n">
        <v>31247.53</v>
      </c>
      <c r="O809" s="11">
        <f>M809/SUM($M$2:$M$2023)</f>
        <v/>
      </c>
      <c r="P809" s="49">
        <f>IFERROR(M809/I809,0)</f>
        <v/>
      </c>
      <c r="Q809" s="50" t="n"/>
      <c r="R809" s="8">
        <f>I809-Q809</f>
        <v/>
      </c>
      <c r="S809" s="49">
        <f>$AK809*R809</f>
        <v/>
      </c>
      <c r="U809" s="39" t="inlineStr">
        <is>
          <t>Stock SAP</t>
        </is>
      </c>
      <c r="V809" s="39" t="inlineStr">
        <is>
          <t>Medicamentos</t>
        </is>
      </c>
      <c r="W809" s="39" t="inlineStr">
        <is>
          <t>Dentro del alcance</t>
        </is>
      </c>
      <c r="X809" s="42" t="inlineStr">
        <is>
          <t>Media</t>
        </is>
      </c>
      <c r="Y809" s="39" t="inlineStr">
        <is>
          <t>Homologado – confianza Media – pendiente de validación</t>
        </is>
      </c>
      <c r="Z809" s="38" t="inlineStr">
        <is>
          <t>Dar de baja en SAP</t>
        </is>
      </c>
      <c r="AA809" s="39" t="inlineStr">
        <is>
          <t>325</t>
        </is>
      </c>
      <c r="AB809" s="39" t="inlineStr">
        <is>
          <t>HALOPERIDOL AMP</t>
        </is>
      </c>
      <c r="AC809" s="39" t="inlineStr">
        <is>
          <t>Homologación por código Avain (master M09-005)</t>
        </is>
      </c>
      <c r="AD809" s="39" t="inlineStr">
        <is>
          <t>No</t>
        </is>
      </c>
      <c r="AE809" s="39" t="n"/>
      <c r="AF809" s="39" t="inlineStr">
        <is>
          <t>Sí</t>
        </is>
      </c>
      <c r="AG809" s="39" t="inlineStr">
        <is>
          <t>M09-005</t>
        </is>
      </c>
      <c r="AH809" s="51" t="n"/>
      <c r="AI809" s="51" t="n"/>
      <c r="AJ809" s="51" t="n"/>
      <c r="AK809" s="52" t="n">
        <v>312.4752929085303</v>
      </c>
      <c r="AL809" s="52" t="n"/>
      <c r="AM809" s="52" t="n"/>
      <c r="AN809" s="39" t="n"/>
      <c r="AO809" s="39" t="inlineStr">
        <is>
          <t>La cantidad física del material se imputó en la fila 228 (primera fila del material). Homologación: confianza base Media + confianza SAP Alta → Media. El material ocupa 7 filas en la hoja 1060 NQN (lote/almacén). La cantidad SAP y la física de esta vista son el total del material.</t>
        </is>
      </c>
    </row>
    <row r="810">
      <c r="A810" s="5" t="inlineStr">
        <is>
          <t>1000133</t>
        </is>
      </c>
      <c r="B810" s="5" t="inlineStr">
        <is>
          <t>OMEPRAZOL DE 20MG COMPRIMIDOS</t>
        </is>
      </c>
      <c r="C810" s="5" t="inlineStr">
        <is>
          <t>WYW</t>
        </is>
      </c>
      <c r="D810" s="5" t="inlineStr">
        <is>
          <t>033</t>
        </is>
      </c>
      <c r="E810" s="5" t="inlineStr">
        <is>
          <t>ZMED</t>
        </is>
      </c>
      <c r="F810" s="5" t="inlineStr">
        <is>
          <t>1060</t>
        </is>
      </c>
      <c r="G810" s="5" t="inlineStr">
        <is>
          <t>6021</t>
        </is>
      </c>
      <c r="H810" s="5" t="inlineStr">
        <is>
          <t>C/U</t>
        </is>
      </c>
      <c r="I810" s="6" t="n">
        <v>100</v>
      </c>
      <c r="J810" s="6" t="n">
        <v>0</v>
      </c>
      <c r="K810" s="5" t="inlineStr">
        <is>
          <t>ARS</t>
        </is>
      </c>
      <c r="L810" s="48" t="n">
        <v>0</v>
      </c>
      <c r="M810" s="48" t="n">
        <v>2447.07</v>
      </c>
      <c r="O810" s="11">
        <f>M810/SUM($M$2:$M$2023)</f>
        <v/>
      </c>
      <c r="P810" s="49">
        <f>IFERROR(M810/I810,0)</f>
        <v/>
      </c>
      <c r="Q810" s="50" t="n"/>
      <c r="R810" s="8">
        <f>I810-Q810</f>
        <v/>
      </c>
      <c r="S810" s="49">
        <f>$AK810*R810</f>
        <v/>
      </c>
      <c r="U810" s="39" t="inlineStr">
        <is>
          <t>Stock SAP</t>
        </is>
      </c>
      <c r="V810" s="39" t="inlineStr">
        <is>
          <t>Medicamentos</t>
        </is>
      </c>
      <c r="W810" s="39" t="inlineStr">
        <is>
          <t>Dentro del alcance</t>
        </is>
      </c>
      <c r="X810" s="37" t="inlineStr">
        <is>
          <t>Alta</t>
        </is>
      </c>
      <c r="Y810" s="39" t="inlineStr">
        <is>
          <t>Homologado – confianza Alta</t>
        </is>
      </c>
      <c r="Z810" s="38" t="inlineStr">
        <is>
          <t>Dar de baja en SAP</t>
        </is>
      </c>
      <c r="AA810" s="39" t="inlineStr">
        <is>
          <t>170</t>
        </is>
      </c>
      <c r="AB810" s="39" t="inlineStr">
        <is>
          <t>OMEPRAZOL 20 MG COMP</t>
        </is>
      </c>
      <c r="AC810" s="39" t="inlineStr">
        <is>
          <t>Cruce por nomenclatura SAP</t>
        </is>
      </c>
      <c r="AD810" s="39" t="inlineStr">
        <is>
          <t>No</t>
        </is>
      </c>
      <c r="AE810" s="39" t="n"/>
      <c r="AF810" s="39" t="inlineStr">
        <is>
          <t>Sí</t>
        </is>
      </c>
      <c r="AG810" s="39" t="inlineStr">
        <is>
          <t>M08-006</t>
        </is>
      </c>
      <c r="AH810" s="51" t="n"/>
      <c r="AI810" s="51" t="n"/>
      <c r="AJ810" s="51" t="n"/>
      <c r="AK810" s="52" t="n">
        <v>24.47065300896287</v>
      </c>
      <c r="AL810" s="52" t="n"/>
      <c r="AM810" s="52" t="n"/>
      <c r="AN810" s="39" t="n"/>
      <c r="AO810" s="39" t="inlineStr">
        <is>
          <t>La cantidad física del material se imputó en la fila 167 (primera fila del material). Homologado al master M08-006, pero sus códigos SAP (1000524) no figuran en el stock SAP de este centro. Cruce por nomenclatura: dosis coincide; similitud 1.00. El material ocupa 8 filas en la hoja 1060 NQN (lote/almacén). La cantidad SAP y la física de esta vista son el total del material.</t>
        </is>
      </c>
    </row>
    <row r="811">
      <c r="A811" s="5" t="inlineStr">
        <is>
          <t>1000136</t>
        </is>
      </c>
      <c r="B811" s="5" t="inlineStr">
        <is>
          <t>ASPIRINA DE 100 MG</t>
        </is>
      </c>
      <c r="C811" s="5" t="inlineStr">
        <is>
          <t>5816</t>
        </is>
      </c>
      <c r="D811" s="5" t="inlineStr">
        <is>
          <t>033</t>
        </is>
      </c>
      <c r="E811" s="5" t="inlineStr">
        <is>
          <t>ZMED</t>
        </is>
      </c>
      <c r="F811" s="5" t="inlineStr">
        <is>
          <t>1060</t>
        </is>
      </c>
      <c r="G811" s="5" t="inlineStr">
        <is>
          <t>6021</t>
        </is>
      </c>
      <c r="H811" s="5" t="inlineStr">
        <is>
          <t>C/U</t>
        </is>
      </c>
      <c r="I811" s="6" t="n">
        <v>100</v>
      </c>
      <c r="J811" s="6" t="n">
        <v>0</v>
      </c>
      <c r="K811" s="5" t="inlineStr">
        <is>
          <t>ARS</t>
        </is>
      </c>
      <c r="L811" s="48" t="n">
        <v>0</v>
      </c>
      <c r="M811" s="48" t="n">
        <v>12105.66</v>
      </c>
      <c r="O811" s="11">
        <f>M811/SUM($M$2:$M$2023)</f>
        <v/>
      </c>
      <c r="P811" s="49">
        <f>IFERROR(M811/I811,0)</f>
        <v/>
      </c>
      <c r="Q811" s="50" t="n"/>
      <c r="R811" s="8">
        <f>I811-Q811</f>
        <v/>
      </c>
      <c r="S811" s="49">
        <f>$AK811*R811</f>
        <v/>
      </c>
      <c r="U811" s="39" t="inlineStr">
        <is>
          <t>Stock SAP</t>
        </is>
      </c>
      <c r="V811" s="39" t="inlineStr">
        <is>
          <t>Medicamentos</t>
        </is>
      </c>
      <c r="W811" s="39" t="inlineStr">
        <is>
          <t>Dentro del alcance</t>
        </is>
      </c>
      <c r="X811" s="37" t="inlineStr">
        <is>
          <t>Alta</t>
        </is>
      </c>
      <c r="Y811" s="39" t="inlineStr">
        <is>
          <t>Homologado – confianza Alta</t>
        </is>
      </c>
      <c r="Z811" s="38" t="inlineStr">
        <is>
          <t>Dar de baja en SAP</t>
        </is>
      </c>
      <c r="AA811" s="39" t="inlineStr">
        <is>
          <t>23</t>
        </is>
      </c>
      <c r="AB811" s="39" t="inlineStr">
        <is>
          <t>ASPIRINA</t>
        </is>
      </c>
      <c r="AC811" s="39" t="inlineStr">
        <is>
          <t>Homologación por código Avain (master M01-001)</t>
        </is>
      </c>
      <c r="AD811" s="39" t="inlineStr">
        <is>
          <t>No</t>
        </is>
      </c>
      <c r="AE811" s="39" t="n"/>
      <c r="AF811" s="39" t="inlineStr">
        <is>
          <t>Sí</t>
        </is>
      </c>
      <c r="AG811" s="39" t="inlineStr">
        <is>
          <t>M01-001</t>
        </is>
      </c>
      <c r="AH811" s="51" t="n"/>
      <c r="AI811" s="51" t="n"/>
      <c r="AJ811" s="51" t="n"/>
      <c r="AK811" s="52" t="n">
        <v>121.0565531914893</v>
      </c>
      <c r="AL811" s="52" t="n"/>
      <c r="AM811" s="52" t="n"/>
      <c r="AN811" s="39" t="n"/>
      <c r="AO811" s="39" t="inlineStr">
        <is>
          <t>La cantidad física del material se imputó en la fila 60 (primera fila del material). Homologación: confianza base Alta + confianza SAP Alta → Alta. Otros códigos SAP del master no están en el stock de este centro: 1001237, 1000802. El material ocupa 16 filas en la hoja 1060 NQN (lote/almacén). La cantidad SAP y la física de esta vista son el total del material.</t>
        </is>
      </c>
    </row>
    <row r="812">
      <c r="A812" s="5" t="inlineStr">
        <is>
          <t>1000144</t>
        </is>
      </c>
      <c r="B812" s="5" t="inlineStr">
        <is>
          <t>LORATADINA 10 MG COMP</t>
        </is>
      </c>
      <c r="C812" s="5" t="inlineStr">
        <is>
          <t>071064</t>
        </is>
      </c>
      <c r="D812" s="5" t="inlineStr">
        <is>
          <t>033</t>
        </is>
      </c>
      <c r="E812" s="5" t="inlineStr">
        <is>
          <t>ZMED</t>
        </is>
      </c>
      <c r="F812" s="5" t="inlineStr">
        <is>
          <t>1060</t>
        </is>
      </c>
      <c r="G812" s="5" t="inlineStr">
        <is>
          <t>6021</t>
        </is>
      </c>
      <c r="H812" s="5" t="inlineStr">
        <is>
          <t>C/U</t>
        </is>
      </c>
      <c r="I812" s="6" t="n">
        <v>100</v>
      </c>
      <c r="J812" s="6" t="n">
        <v>0</v>
      </c>
      <c r="K812" s="5" t="inlineStr">
        <is>
          <t>ARS</t>
        </is>
      </c>
      <c r="L812" s="48" t="n">
        <v>0</v>
      </c>
      <c r="M812" s="48" t="n">
        <v>4443.74</v>
      </c>
      <c r="O812" s="11">
        <f>M812/SUM($M$2:$M$2023)</f>
        <v/>
      </c>
      <c r="P812" s="49">
        <f>IFERROR(M812/I812,0)</f>
        <v/>
      </c>
      <c r="Q812" s="50" t="n"/>
      <c r="R812" s="8">
        <f>I812-Q812</f>
        <v/>
      </c>
      <c r="S812" s="49">
        <f>$AK812*R812</f>
        <v/>
      </c>
      <c r="U812" s="39" t="inlineStr">
        <is>
          <t>Stock SAP</t>
        </is>
      </c>
      <c r="V812" s="39" t="inlineStr">
        <is>
          <t>Medicamentos</t>
        </is>
      </c>
      <c r="W812" s="39" t="inlineStr">
        <is>
          <t>Dentro del alcance</t>
        </is>
      </c>
      <c r="X812" s="37" t="inlineStr">
        <is>
          <t>Alta</t>
        </is>
      </c>
      <c r="Y812" s="39" t="inlineStr">
        <is>
          <t>Homologado – confianza Alta</t>
        </is>
      </c>
      <c r="Z812" s="38" t="inlineStr">
        <is>
          <t>Dar de baja en SAP</t>
        </is>
      </c>
      <c r="AA812" s="39" t="inlineStr">
        <is>
          <t>153</t>
        </is>
      </c>
      <c r="AB812" s="39" t="inlineStr">
        <is>
          <t>LORATADINA COMP</t>
        </is>
      </c>
      <c r="AC812" s="39" t="inlineStr">
        <is>
          <t>Cruce por nomenclatura SAP</t>
        </is>
      </c>
      <c r="AD812" s="39" t="inlineStr">
        <is>
          <t>No</t>
        </is>
      </c>
      <c r="AE812" s="39" t="n"/>
      <c r="AF812" s="39" t="inlineStr">
        <is>
          <t>Sí</t>
        </is>
      </c>
      <c r="AG812" s="39" t="n"/>
      <c r="AH812" s="51" t="n"/>
      <c r="AI812" s="51" t="n"/>
      <c r="AJ812" s="51" t="n"/>
      <c r="AK812" s="52" t="n">
        <v>44.43740480831708</v>
      </c>
      <c r="AL812" s="52" t="n"/>
      <c r="AM812" s="52" t="n"/>
      <c r="AN812" s="41" t="inlineStr">
        <is>
          <t>Valorización a validar: relación de cantidades 51 a 1 entre SAP y el recuento físico. Sugiere distinta unidad de medida (SAP por caja o envase y el recuento por unidad). La diferencia económica de esta fila no debe tomarse como definitiva.</t>
        </is>
      </c>
      <c r="AO812" s="39" t="inlineStr">
        <is>
          <t>La cantidad física del material se imputó en la fila 49 (primera fila del material). Cruce por nomenclatura: una nomenclatura no informa dosis; similitud 0.87. El material ocupa 20 filas en la hoja 1060 NQN (lote/almacén). La cantidad SAP y la física de esta vista son el total del material.</t>
        </is>
      </c>
    </row>
    <row r="813">
      <c r="A813" s="5" t="inlineStr">
        <is>
          <t>1000164</t>
        </is>
      </c>
      <c r="B813" s="5" t="inlineStr">
        <is>
          <t>ATENOLOL 100 MG COMPRIMIDO</t>
        </is>
      </c>
      <c r="C813" s="5" t="inlineStr">
        <is>
          <t>020</t>
        </is>
      </c>
      <c r="D813" s="5" t="inlineStr">
        <is>
          <t>033</t>
        </is>
      </c>
      <c r="E813" s="5" t="inlineStr">
        <is>
          <t>ZMED</t>
        </is>
      </c>
      <c r="F813" s="5" t="inlineStr">
        <is>
          <t>1060</t>
        </is>
      </c>
      <c r="G813" s="5" t="inlineStr">
        <is>
          <t>6021</t>
        </is>
      </c>
      <c r="H813" s="5" t="inlineStr">
        <is>
          <t>C/U</t>
        </is>
      </c>
      <c r="I813" s="6" t="n">
        <v>100</v>
      </c>
      <c r="J813" s="6" t="n">
        <v>0</v>
      </c>
      <c r="K813" s="5" t="inlineStr">
        <is>
          <t>ARS</t>
        </is>
      </c>
      <c r="L813" s="48" t="n">
        <v>0</v>
      </c>
      <c r="M813" s="48" t="n">
        <v>25032.6</v>
      </c>
      <c r="O813" s="11">
        <f>M813/SUM($M$2:$M$2023)</f>
        <v/>
      </c>
      <c r="P813" s="49">
        <f>IFERROR(M813/I813,0)</f>
        <v/>
      </c>
      <c r="Q813" s="50" t="n"/>
      <c r="R813" s="8">
        <f>I813-Q813</f>
        <v/>
      </c>
      <c r="S813" s="49">
        <f>$AK813*R813</f>
        <v/>
      </c>
      <c r="U813" s="39" t="inlineStr">
        <is>
          <t>Stock SAP</t>
        </is>
      </c>
      <c r="V813" s="39" t="inlineStr">
        <is>
          <t>Medicamentos</t>
        </is>
      </c>
      <c r="W813" s="39" t="inlineStr">
        <is>
          <t>Dentro del alcance</t>
        </is>
      </c>
      <c r="X813" s="37" t="inlineStr">
        <is>
          <t>Alta</t>
        </is>
      </c>
      <c r="Y813" s="39" t="inlineStr">
        <is>
          <t>Homologado – confianza Alta</t>
        </is>
      </c>
      <c r="Z813" s="38" t="inlineStr">
        <is>
          <t>Dar de baja en SAP</t>
        </is>
      </c>
      <c r="AA813" s="39" t="inlineStr">
        <is>
          <t>399</t>
        </is>
      </c>
      <c r="AB813" s="39" t="inlineStr">
        <is>
          <t>ATENOLOL 100 MG COMPRIMIDOS</t>
        </is>
      </c>
      <c r="AC813" s="39" t="inlineStr">
        <is>
          <t>Cruce por nomenclatura SAP</t>
        </is>
      </c>
      <c r="AD813" s="39" t="inlineStr">
        <is>
          <t>No</t>
        </is>
      </c>
      <c r="AE813" s="39" t="n"/>
      <c r="AF813" s="39" t="inlineStr">
        <is>
          <t>No</t>
        </is>
      </c>
      <c r="AG813" s="39" t="n"/>
      <c r="AH813" s="51" t="n"/>
      <c r="AI813" s="51" t="n"/>
      <c r="AJ813" s="51" t="n"/>
      <c r="AK813" s="52" t="n">
        <v>250.3259807073954</v>
      </c>
      <c r="AL813" s="52" t="n"/>
      <c r="AM813" s="52" t="n"/>
      <c r="AN813" s="41" t="inlineStr">
        <is>
          <t>Valorización a validar: relación de cantidades 67 a 1 entre SAP y el recuento físico. Sugiere distinta unidad de medida (SAP por caja o envase y el recuento por unidad). La diferencia económica de esta fila no debe tomarse como definitiva.</t>
        </is>
      </c>
      <c r="AO813" s="39" t="inlineStr">
        <is>
          <t>La cantidad física del material se imputó en la fila 198 (primera fila del material). Cruce por nomenclatura: dosis coincide; similitud 1.00. El material ocupa 10 filas en la hoja 1060 NQN (lote/almacén). La cantidad SAP y la física de esta vista son el total del material.</t>
        </is>
      </c>
    </row>
    <row r="814">
      <c r="A814" s="5" t="inlineStr">
        <is>
          <t>1000164</t>
        </is>
      </c>
      <c r="B814" s="5" t="inlineStr">
        <is>
          <t>ATENOLOL 100 MG COMPRIMIDO</t>
        </is>
      </c>
      <c r="C814" s="5" t="inlineStr">
        <is>
          <t>WERFWA</t>
        </is>
      </c>
      <c r="D814" s="5" t="inlineStr">
        <is>
          <t>033</t>
        </is>
      </c>
      <c r="E814" s="5" t="inlineStr">
        <is>
          <t>ZMED</t>
        </is>
      </c>
      <c r="F814" s="5" t="inlineStr">
        <is>
          <t>1060</t>
        </is>
      </c>
      <c r="G814" s="5" t="inlineStr">
        <is>
          <t>6021</t>
        </is>
      </c>
      <c r="H814" s="5" t="inlineStr">
        <is>
          <t>C/U</t>
        </is>
      </c>
      <c r="I814" s="6" t="n">
        <v>100</v>
      </c>
      <c r="J814" s="6" t="n">
        <v>0</v>
      </c>
      <c r="K814" s="5" t="inlineStr">
        <is>
          <t>ARS</t>
        </is>
      </c>
      <c r="L814" s="48" t="n">
        <v>0</v>
      </c>
      <c r="M814" s="48" t="n">
        <v>25032.6</v>
      </c>
      <c r="O814" s="11">
        <f>M814/SUM($M$2:$M$2023)</f>
        <v/>
      </c>
      <c r="P814" s="49">
        <f>IFERROR(M814/I814,0)</f>
        <v/>
      </c>
      <c r="Q814" s="50" t="n"/>
      <c r="R814" s="8">
        <f>I814-Q814</f>
        <v/>
      </c>
      <c r="S814" s="49">
        <f>$AK814*R814</f>
        <v/>
      </c>
      <c r="U814" s="39" t="inlineStr">
        <is>
          <t>Stock SAP</t>
        </is>
      </c>
      <c r="V814" s="39" t="inlineStr">
        <is>
          <t>Medicamentos</t>
        </is>
      </c>
      <c r="W814" s="39" t="inlineStr">
        <is>
          <t>Dentro del alcance</t>
        </is>
      </c>
      <c r="X814" s="37" t="inlineStr">
        <is>
          <t>Alta</t>
        </is>
      </c>
      <c r="Y814" s="39" t="inlineStr">
        <is>
          <t>Homologado – confianza Alta</t>
        </is>
      </c>
      <c r="Z814" s="38" t="inlineStr">
        <is>
          <t>Dar de baja en SAP</t>
        </is>
      </c>
      <c r="AA814" s="39" t="inlineStr">
        <is>
          <t>399</t>
        </is>
      </c>
      <c r="AB814" s="39" t="inlineStr">
        <is>
          <t>ATENOLOL 100 MG COMPRIMIDOS</t>
        </is>
      </c>
      <c r="AC814" s="39" t="inlineStr">
        <is>
          <t>Cruce por nomenclatura SAP</t>
        </is>
      </c>
      <c r="AD814" s="39" t="inlineStr">
        <is>
          <t>No</t>
        </is>
      </c>
      <c r="AE814" s="39" t="n"/>
      <c r="AF814" s="39" t="inlineStr">
        <is>
          <t>No</t>
        </is>
      </c>
      <c r="AG814" s="39" t="n"/>
      <c r="AH814" s="51" t="n"/>
      <c r="AI814" s="51" t="n"/>
      <c r="AJ814" s="51" t="n"/>
      <c r="AK814" s="52" t="n">
        <v>250.3259807073954</v>
      </c>
      <c r="AL814" s="52" t="n"/>
      <c r="AM814" s="52" t="n"/>
      <c r="AN814" s="41" t="inlineStr">
        <is>
          <t>Valorización a validar: relación de cantidades 67 a 1 entre SAP y el recuento físico. Sugiere distinta unidad de medida (SAP por caja o envase y el recuento por unidad). La diferencia económica de esta fila no debe tomarse como definitiva.</t>
        </is>
      </c>
      <c r="AO814" s="39" t="inlineStr">
        <is>
          <t>La cantidad física del material se imputó en la fila 198 (primera fila del material). Cruce por nomenclatura: dosis coincide; similitud 1.00. El material ocupa 10 filas en la hoja 1060 NQN (lote/almacén). La cantidad SAP y la física de esta vista son el total del material.</t>
        </is>
      </c>
    </row>
    <row r="815">
      <c r="A815" s="5" t="inlineStr">
        <is>
          <t>1000166</t>
        </is>
      </c>
      <c r="B815" s="5" t="inlineStr">
        <is>
          <t>AMINOFILINA 250 MG AMPOLLA</t>
        </is>
      </c>
      <c r="C815" s="5" t="inlineStr">
        <is>
          <t>1</t>
        </is>
      </c>
      <c r="D815" s="5" t="inlineStr">
        <is>
          <t>033</t>
        </is>
      </c>
      <c r="E815" s="5" t="inlineStr">
        <is>
          <t>ZMED</t>
        </is>
      </c>
      <c r="F815" s="5" t="inlineStr">
        <is>
          <t>1060</t>
        </is>
      </c>
      <c r="G815" s="5" t="inlineStr">
        <is>
          <t>6021</t>
        </is>
      </c>
      <c r="H815" s="5" t="inlineStr">
        <is>
          <t>C/U</t>
        </is>
      </c>
      <c r="I815" s="6" t="n">
        <v>100</v>
      </c>
      <c r="J815" s="6" t="n">
        <v>0</v>
      </c>
      <c r="K815" s="5" t="inlineStr">
        <is>
          <t>ARS</t>
        </is>
      </c>
      <c r="L815" s="48" t="n">
        <v>0</v>
      </c>
      <c r="M815" s="48" t="n">
        <v>35373.11</v>
      </c>
      <c r="O815" s="11">
        <f>M815/SUM($M$2:$M$2023)</f>
        <v/>
      </c>
      <c r="P815" s="49">
        <f>IFERROR(M815/I815,0)</f>
        <v/>
      </c>
      <c r="Q815" s="50" t="n"/>
      <c r="R815" s="8">
        <f>I815-Q815</f>
        <v/>
      </c>
      <c r="S815" s="49">
        <f>$AK815*R815</f>
        <v/>
      </c>
      <c r="U815" s="39" t="inlineStr">
        <is>
          <t>Stock SAP</t>
        </is>
      </c>
      <c r="V815" s="39" t="inlineStr">
        <is>
          <t>Medicamentos</t>
        </is>
      </c>
      <c r="W815" s="39" t="inlineStr">
        <is>
          <t>Dentro del alcance</t>
        </is>
      </c>
      <c r="X815" s="42" t="inlineStr">
        <is>
          <t>Media</t>
        </is>
      </c>
      <c r="Y815" s="39" t="inlineStr">
        <is>
          <t>Homologado – confianza Media – pendiente de validación</t>
        </is>
      </c>
      <c r="Z815" s="38" t="inlineStr">
        <is>
          <t>Dar de baja en SAP</t>
        </is>
      </c>
      <c r="AA815" s="39" t="inlineStr">
        <is>
          <t>312</t>
        </is>
      </c>
      <c r="AB815" s="39" t="inlineStr">
        <is>
          <t>AMINOFILINA AMP</t>
        </is>
      </c>
      <c r="AC815" s="39" t="inlineStr">
        <is>
          <t>Cruce por nomenclatura SAP</t>
        </is>
      </c>
      <c r="AD815" s="39" t="inlineStr">
        <is>
          <t>No</t>
        </is>
      </c>
      <c r="AE815" s="39" t="n"/>
      <c r="AF815" s="39" t="inlineStr">
        <is>
          <t>No</t>
        </is>
      </c>
      <c r="AG815" s="39" t="n"/>
      <c r="AH815" s="51" t="n"/>
      <c r="AI815" s="51" t="n"/>
      <c r="AJ815" s="51" t="n"/>
      <c r="AK815" s="52" t="n">
        <v>353.7310628019324</v>
      </c>
      <c r="AL815" s="52" t="n"/>
      <c r="AM815" s="52" t="n"/>
      <c r="AN815" s="39" t="n"/>
      <c r="AO815" s="39" t="inlineStr">
        <is>
          <t>La cantidad física del material se imputó en la fila 517 (primera fila del material). Cruce por nomenclatura: una nomenclatura no informa dosis; similitud 0.84. El material ocupa 7 filas en la hoja 1060 NQN (lote/almacén). La cantidad SAP y la física de esta vista son el total del material.</t>
        </is>
      </c>
    </row>
    <row r="816">
      <c r="A816" s="5" t="inlineStr">
        <is>
          <t>1000166</t>
        </is>
      </c>
      <c r="B816" s="5" t="inlineStr">
        <is>
          <t>AMINOFILINA 250 MG AMPOLLA</t>
        </is>
      </c>
      <c r="C816" s="5" t="inlineStr">
        <is>
          <t>30484</t>
        </is>
      </c>
      <c r="D816" s="5" t="inlineStr">
        <is>
          <t>033</t>
        </is>
      </c>
      <c r="E816" s="5" t="inlineStr">
        <is>
          <t>ZMED</t>
        </is>
      </c>
      <c r="F816" s="5" t="inlineStr">
        <is>
          <t>1060</t>
        </is>
      </c>
      <c r="G816" s="5" t="inlineStr">
        <is>
          <t>6021</t>
        </is>
      </c>
      <c r="H816" s="5" t="inlineStr">
        <is>
          <t>C/U</t>
        </is>
      </c>
      <c r="I816" s="6" t="n">
        <v>100</v>
      </c>
      <c r="J816" s="6" t="n">
        <v>0</v>
      </c>
      <c r="K816" s="5" t="inlineStr">
        <is>
          <t>ARS</t>
        </is>
      </c>
      <c r="L816" s="48" t="n">
        <v>0</v>
      </c>
      <c r="M816" s="48" t="n">
        <v>35373.11</v>
      </c>
      <c r="O816" s="11">
        <f>M816/SUM($M$2:$M$2023)</f>
        <v/>
      </c>
      <c r="P816" s="49">
        <f>IFERROR(M816/I816,0)</f>
        <v/>
      </c>
      <c r="Q816" s="50" t="n"/>
      <c r="R816" s="8">
        <f>I816-Q816</f>
        <v/>
      </c>
      <c r="S816" s="49">
        <f>$AK816*R816</f>
        <v/>
      </c>
      <c r="U816" s="39" t="inlineStr">
        <is>
          <t>Stock SAP</t>
        </is>
      </c>
      <c r="V816" s="39" t="inlineStr">
        <is>
          <t>Medicamentos</t>
        </is>
      </c>
      <c r="W816" s="39" t="inlineStr">
        <is>
          <t>Dentro del alcance</t>
        </is>
      </c>
      <c r="X816" s="42" t="inlineStr">
        <is>
          <t>Media</t>
        </is>
      </c>
      <c r="Y816" s="39" t="inlineStr">
        <is>
          <t>Homologado – confianza Media – pendiente de validación</t>
        </is>
      </c>
      <c r="Z816" s="38" t="inlineStr">
        <is>
          <t>Dar de baja en SAP</t>
        </is>
      </c>
      <c r="AA816" s="39" t="inlineStr">
        <is>
          <t>312</t>
        </is>
      </c>
      <c r="AB816" s="39" t="inlineStr">
        <is>
          <t>AMINOFILINA AMP</t>
        </is>
      </c>
      <c r="AC816" s="39" t="inlineStr">
        <is>
          <t>Cruce por nomenclatura SAP</t>
        </is>
      </c>
      <c r="AD816" s="39" t="inlineStr">
        <is>
          <t>No</t>
        </is>
      </c>
      <c r="AE816" s="39" t="n"/>
      <c r="AF816" s="39" t="inlineStr">
        <is>
          <t>No</t>
        </is>
      </c>
      <c r="AG816" s="39" t="n"/>
      <c r="AH816" s="51" t="n"/>
      <c r="AI816" s="51" t="n"/>
      <c r="AJ816" s="51" t="n"/>
      <c r="AK816" s="52" t="n">
        <v>353.7310628019324</v>
      </c>
      <c r="AL816" s="52" t="n"/>
      <c r="AM816" s="52" t="n"/>
      <c r="AN816" s="39" t="n"/>
      <c r="AO816" s="39" t="inlineStr">
        <is>
          <t>La cantidad física del material se imputó en la fila 517 (primera fila del material). Cruce por nomenclatura: una nomenclatura no informa dosis; similitud 0.84. El material ocupa 7 filas en la hoja 1060 NQN (lote/almacén). La cantidad SAP y la física de esta vista son el total del material.</t>
        </is>
      </c>
    </row>
    <row r="817">
      <c r="A817" s="5" t="inlineStr">
        <is>
          <t>1000166</t>
        </is>
      </c>
      <c r="B817" s="5" t="inlineStr">
        <is>
          <t>AMINOFILINA 250 MG AMPOLLA</t>
        </is>
      </c>
      <c r="C817" s="5" t="inlineStr">
        <is>
          <t>43170</t>
        </is>
      </c>
      <c r="D817" s="5" t="inlineStr">
        <is>
          <t>033</t>
        </is>
      </c>
      <c r="E817" s="5" t="inlineStr">
        <is>
          <t>ZMED</t>
        </is>
      </c>
      <c r="F817" s="5" t="inlineStr">
        <is>
          <t>1060</t>
        </is>
      </c>
      <c r="G817" s="5" t="inlineStr">
        <is>
          <t>6021</t>
        </is>
      </c>
      <c r="H817" s="5" t="inlineStr">
        <is>
          <t>C/U</t>
        </is>
      </c>
      <c r="I817" s="6" t="n">
        <v>100</v>
      </c>
      <c r="J817" s="6" t="n">
        <v>0</v>
      </c>
      <c r="K817" s="5" t="inlineStr">
        <is>
          <t>ARS</t>
        </is>
      </c>
      <c r="L817" s="48" t="n">
        <v>0</v>
      </c>
      <c r="M817" s="48" t="n">
        <v>35373.11</v>
      </c>
      <c r="O817" s="11">
        <f>M817/SUM($M$2:$M$2023)</f>
        <v/>
      </c>
      <c r="P817" s="49">
        <f>IFERROR(M817/I817,0)</f>
        <v/>
      </c>
      <c r="Q817" s="50" t="n"/>
      <c r="R817" s="8">
        <f>I817-Q817</f>
        <v/>
      </c>
      <c r="S817" s="49">
        <f>$AK817*R817</f>
        <v/>
      </c>
      <c r="U817" s="39" t="inlineStr">
        <is>
          <t>Stock SAP</t>
        </is>
      </c>
      <c r="V817" s="39" t="inlineStr">
        <is>
          <t>Medicamentos</t>
        </is>
      </c>
      <c r="W817" s="39" t="inlineStr">
        <is>
          <t>Dentro del alcance</t>
        </is>
      </c>
      <c r="X817" s="42" t="inlineStr">
        <is>
          <t>Media</t>
        </is>
      </c>
      <c r="Y817" s="39" t="inlineStr">
        <is>
          <t>Homologado – confianza Media – pendiente de validación</t>
        </is>
      </c>
      <c r="Z817" s="38" t="inlineStr">
        <is>
          <t>Dar de baja en SAP</t>
        </is>
      </c>
      <c r="AA817" s="39" t="inlineStr">
        <is>
          <t>312</t>
        </is>
      </c>
      <c r="AB817" s="39" t="inlineStr">
        <is>
          <t>AMINOFILINA AMP</t>
        </is>
      </c>
      <c r="AC817" s="39" t="inlineStr">
        <is>
          <t>Cruce por nomenclatura SAP</t>
        </is>
      </c>
      <c r="AD817" s="39" t="inlineStr">
        <is>
          <t>No</t>
        </is>
      </c>
      <c r="AE817" s="39" t="n"/>
      <c r="AF817" s="39" t="inlineStr">
        <is>
          <t>No</t>
        </is>
      </c>
      <c r="AG817" s="39" t="n"/>
      <c r="AH817" s="51" t="n"/>
      <c r="AI817" s="51" t="n"/>
      <c r="AJ817" s="51" t="n"/>
      <c r="AK817" s="52" t="n">
        <v>353.7310628019324</v>
      </c>
      <c r="AL817" s="52" t="n"/>
      <c r="AM817" s="52" t="n"/>
      <c r="AN817" s="39" t="n"/>
      <c r="AO817" s="39" t="inlineStr">
        <is>
          <t>La cantidad física del material se imputó en la fila 517 (primera fila del material). Cruce por nomenclatura: una nomenclatura no informa dosis; similitud 0.84. El material ocupa 7 filas en la hoja 1060 NQN (lote/almacén). La cantidad SAP y la física de esta vista son el total del material.</t>
        </is>
      </c>
    </row>
    <row r="818">
      <c r="A818" s="5" t="inlineStr">
        <is>
          <t>1000168</t>
        </is>
      </c>
      <c r="B818" s="5" t="inlineStr">
        <is>
          <t>BICARBONATO DE SODIO SOL. 1 MOL. 100 CM3</t>
        </is>
      </c>
      <c r="C818" s="5" t="inlineStr">
        <is>
          <t>240301-01-</t>
        </is>
      </c>
      <c r="D818" s="5" t="inlineStr">
        <is>
          <t>033</t>
        </is>
      </c>
      <c r="E818" s="5" t="inlineStr">
        <is>
          <t>ZMED</t>
        </is>
      </c>
      <c r="F818" s="5" t="inlineStr">
        <is>
          <t>1060</t>
        </is>
      </c>
      <c r="G818" s="5" t="inlineStr">
        <is>
          <t>6021</t>
        </is>
      </c>
      <c r="H818" s="5" t="inlineStr">
        <is>
          <t>C/U</t>
        </is>
      </c>
      <c r="I818" s="6" t="n">
        <v>100</v>
      </c>
      <c r="J818" s="6" t="n">
        <v>0</v>
      </c>
      <c r="K818" s="5" t="inlineStr">
        <is>
          <t>ARS</t>
        </is>
      </c>
      <c r="L818" s="48" t="n">
        <v>0</v>
      </c>
      <c r="M818" s="48" t="n">
        <v>380571.15</v>
      </c>
      <c r="O818" s="11">
        <f>M818/SUM($M$2:$M$2023)</f>
        <v/>
      </c>
      <c r="P818" s="49">
        <f>IFERROR(M818/I818,0)</f>
        <v/>
      </c>
      <c r="Q818" s="50" t="n"/>
      <c r="R818" s="8">
        <f>I818-Q818</f>
        <v/>
      </c>
      <c r="S818" s="49">
        <f>$AK818*R818</f>
        <v/>
      </c>
      <c r="U818" s="39" t="inlineStr">
        <is>
          <t>Stock SAP</t>
        </is>
      </c>
      <c r="V818" s="39" t="inlineStr">
        <is>
          <t>Medicamentos</t>
        </is>
      </c>
      <c r="W818" s="39" t="inlineStr">
        <is>
          <t>Dentro del alcance</t>
        </is>
      </c>
      <c r="X818" s="39" t="n"/>
      <c r="Y818" s="39" t="inlineStr">
        <is>
          <t>Sin recuento físico en el inventario de Avain</t>
        </is>
      </c>
      <c r="Z818" s="40" t="inlineStr">
        <is>
          <t>Sin recuento físico</t>
        </is>
      </c>
      <c r="AA818" s="39" t="n"/>
      <c r="AB818" s="39" t="n"/>
      <c r="AC818" s="39" t="n"/>
      <c r="AD818" s="39" t="n"/>
      <c r="AE818" s="39" t="n"/>
      <c r="AF818" s="39" t="n"/>
      <c r="AG818" s="39" t="n"/>
      <c r="AH818" s="51" t="n"/>
      <c r="AI818" s="51" t="n"/>
      <c r="AJ818" s="51" t="n"/>
      <c r="AK818" s="52" t="n">
        <v>3805.711473765432</v>
      </c>
      <c r="AL818" s="52" t="n"/>
      <c r="AM818" s="52" t="n"/>
      <c r="AN818" s="39" t="n"/>
      <c r="AO818" s="39" t="inlineStr">
        <is>
          <t>El material ocupa 15 filas en la hoja 1060 NQN (lote/almacén). La cantidad SAP y la física de esta vista son el total del material.</t>
        </is>
      </c>
    </row>
    <row r="819">
      <c r="A819" s="5" t="inlineStr">
        <is>
          <t>1000168</t>
        </is>
      </c>
      <c r="B819" s="5" t="inlineStr">
        <is>
          <t>BICARBONATO DE SODIO SOL. 1 MOL. 100 CM3</t>
        </is>
      </c>
      <c r="C819" s="5" t="inlineStr">
        <is>
          <t>260126</t>
        </is>
      </c>
      <c r="D819" s="5" t="inlineStr">
        <is>
          <t>033</t>
        </is>
      </c>
      <c r="E819" s="5" t="inlineStr">
        <is>
          <t>ZMED</t>
        </is>
      </c>
      <c r="F819" s="5" t="inlineStr">
        <is>
          <t>1060</t>
        </is>
      </c>
      <c r="G819" s="5" t="inlineStr">
        <is>
          <t>6021</t>
        </is>
      </c>
      <c r="H819" s="5" t="inlineStr">
        <is>
          <t>C/U</t>
        </is>
      </c>
      <c r="I819" s="6" t="n">
        <v>100</v>
      </c>
      <c r="J819" s="6" t="n">
        <v>0</v>
      </c>
      <c r="K819" s="5" t="inlineStr">
        <is>
          <t>ARS</t>
        </is>
      </c>
      <c r="L819" s="48" t="n">
        <v>0</v>
      </c>
      <c r="M819" s="48" t="n">
        <v>380571.15</v>
      </c>
      <c r="O819" s="11">
        <f>M819/SUM($M$2:$M$2023)</f>
        <v/>
      </c>
      <c r="P819" s="49">
        <f>IFERROR(M819/I819,0)</f>
        <v/>
      </c>
      <c r="Q819" s="50" t="n"/>
      <c r="R819" s="8">
        <f>I819-Q819</f>
        <v/>
      </c>
      <c r="S819" s="49">
        <f>$AK819*R819</f>
        <v/>
      </c>
      <c r="U819" s="39" t="inlineStr">
        <is>
          <t>Stock SAP</t>
        </is>
      </c>
      <c r="V819" s="39" t="inlineStr">
        <is>
          <t>Medicamentos</t>
        </is>
      </c>
      <c r="W819" s="39" t="inlineStr">
        <is>
          <t>Dentro del alcance</t>
        </is>
      </c>
      <c r="X819" s="39" t="n"/>
      <c r="Y819" s="39" t="inlineStr">
        <is>
          <t>Sin recuento físico en el inventario de Avain</t>
        </is>
      </c>
      <c r="Z819" s="40" t="inlineStr">
        <is>
          <t>Sin recuento físico</t>
        </is>
      </c>
      <c r="AA819" s="39" t="n"/>
      <c r="AB819" s="39" t="n"/>
      <c r="AC819" s="39" t="n"/>
      <c r="AD819" s="39" t="n"/>
      <c r="AE819" s="39" t="n"/>
      <c r="AF819" s="39" t="n"/>
      <c r="AG819" s="39" t="n"/>
      <c r="AH819" s="51" t="n"/>
      <c r="AI819" s="51" t="n"/>
      <c r="AJ819" s="51" t="n"/>
      <c r="AK819" s="52" t="n">
        <v>3805.711473765432</v>
      </c>
      <c r="AL819" s="52" t="n"/>
      <c r="AM819" s="52" t="n"/>
      <c r="AN819" s="39" t="n"/>
      <c r="AO819" s="39" t="inlineStr">
        <is>
          <t>El material ocupa 15 filas en la hoja 1060 NQN (lote/almacén). La cantidad SAP y la física de esta vista son el total del material.</t>
        </is>
      </c>
    </row>
    <row r="820">
      <c r="A820" s="5" t="inlineStr">
        <is>
          <t>1000170</t>
        </is>
      </c>
      <c r="B820" s="5" t="inlineStr">
        <is>
          <t>BUSCAPINA SIMPLE AMP</t>
        </is>
      </c>
      <c r="C820" s="5" t="inlineStr">
        <is>
          <t>2QE1</t>
        </is>
      </c>
      <c r="D820" s="5" t="inlineStr">
        <is>
          <t>033</t>
        </is>
      </c>
      <c r="E820" s="5" t="inlineStr">
        <is>
          <t>ZMED</t>
        </is>
      </c>
      <c r="F820" s="5" t="inlineStr">
        <is>
          <t>1060</t>
        </is>
      </c>
      <c r="G820" s="5" t="inlineStr">
        <is>
          <t>6021</t>
        </is>
      </c>
      <c r="H820" s="5" t="inlineStr">
        <is>
          <t>C/U</t>
        </is>
      </c>
      <c r="I820" s="6" t="n">
        <v>100</v>
      </c>
      <c r="J820" s="6" t="n">
        <v>0</v>
      </c>
      <c r="K820" s="5" t="inlineStr">
        <is>
          <t>ARS</t>
        </is>
      </c>
      <c r="L820" s="48" t="n">
        <v>0</v>
      </c>
      <c r="M820" s="48" t="n">
        <v>33230.21</v>
      </c>
      <c r="O820" s="11">
        <f>M820/SUM($M$2:$M$2023)</f>
        <v/>
      </c>
      <c r="P820" s="49">
        <f>IFERROR(M820/I820,0)</f>
        <v/>
      </c>
      <c r="Q820" s="50" t="n"/>
      <c r="R820" s="8">
        <f>I820-Q820</f>
        <v/>
      </c>
      <c r="S820" s="49">
        <f>$AK820*R820</f>
        <v/>
      </c>
      <c r="U820" s="39" t="inlineStr">
        <is>
          <t>Stock SAP</t>
        </is>
      </c>
      <c r="V820" s="39" t="inlineStr">
        <is>
          <t>Medicamentos</t>
        </is>
      </c>
      <c r="W820" s="39" t="inlineStr">
        <is>
          <t>Dentro del alcance</t>
        </is>
      </c>
      <c r="X820" s="39" t="n"/>
      <c r="Y820" s="39" t="inlineStr">
        <is>
          <t>Sin recuento físico en el inventario de Avain</t>
        </is>
      </c>
      <c r="Z820" s="40" t="inlineStr">
        <is>
          <t>Sin recuento físico</t>
        </is>
      </c>
      <c r="AA820" s="39" t="n"/>
      <c r="AB820" s="39" t="n"/>
      <c r="AC820" s="39" t="n"/>
      <c r="AD820" s="39" t="n"/>
      <c r="AE820" s="39" t="n"/>
      <c r="AF820" s="39" t="n"/>
      <c r="AG820" s="39" t="n"/>
      <c r="AH820" s="51" t="n"/>
      <c r="AI820" s="51" t="n"/>
      <c r="AJ820" s="51" t="n"/>
      <c r="AK820" s="52" t="n">
        <v>332.3021059516022</v>
      </c>
      <c r="AL820" s="52" t="n"/>
      <c r="AM820" s="52" t="n"/>
      <c r="AN820" s="39" t="n"/>
      <c r="AO820" s="39" t="inlineStr">
        <is>
          <t>El material ocupa 23 filas en la hoja 1060 NQN (lote/almacén). La cantidad SAP y la física de esta vista son el total del material.</t>
        </is>
      </c>
    </row>
    <row r="821">
      <c r="A821" s="5" t="inlineStr">
        <is>
          <t>1000170</t>
        </is>
      </c>
      <c r="B821" s="5" t="inlineStr">
        <is>
          <t>BUSCAPINA SIMPLE AMP</t>
        </is>
      </c>
      <c r="C821" s="5" t="inlineStr">
        <is>
          <t>RFTWF</t>
        </is>
      </c>
      <c r="D821" s="5" t="inlineStr">
        <is>
          <t>033</t>
        </is>
      </c>
      <c r="E821" s="5" t="inlineStr">
        <is>
          <t>ZMED</t>
        </is>
      </c>
      <c r="F821" s="5" t="inlineStr">
        <is>
          <t>1060</t>
        </is>
      </c>
      <c r="G821" s="5" t="inlineStr">
        <is>
          <t>6021</t>
        </is>
      </c>
      <c r="H821" s="5" t="inlineStr">
        <is>
          <t>C/U</t>
        </is>
      </c>
      <c r="I821" s="6" t="n">
        <v>100</v>
      </c>
      <c r="J821" s="6" t="n">
        <v>0</v>
      </c>
      <c r="K821" s="5" t="inlineStr">
        <is>
          <t>ARS</t>
        </is>
      </c>
      <c r="L821" s="48" t="n">
        <v>0</v>
      </c>
      <c r="M821" s="48" t="n">
        <v>33230.21</v>
      </c>
      <c r="O821" s="11">
        <f>M821/SUM($M$2:$M$2023)</f>
        <v/>
      </c>
      <c r="P821" s="49">
        <f>IFERROR(M821/I821,0)</f>
        <v/>
      </c>
      <c r="Q821" s="50" t="n"/>
      <c r="R821" s="8">
        <f>I821-Q821</f>
        <v/>
      </c>
      <c r="S821" s="49">
        <f>$AK821*R821</f>
        <v/>
      </c>
      <c r="U821" s="39" t="inlineStr">
        <is>
          <t>Stock SAP</t>
        </is>
      </c>
      <c r="V821" s="39" t="inlineStr">
        <is>
          <t>Medicamentos</t>
        </is>
      </c>
      <c r="W821" s="39" t="inlineStr">
        <is>
          <t>Dentro del alcance</t>
        </is>
      </c>
      <c r="X821" s="39" t="n"/>
      <c r="Y821" s="39" t="inlineStr">
        <is>
          <t>Sin recuento físico en el inventario de Avain</t>
        </is>
      </c>
      <c r="Z821" s="40" t="inlineStr">
        <is>
          <t>Sin recuento físico</t>
        </is>
      </c>
      <c r="AA821" s="39" t="n"/>
      <c r="AB821" s="39" t="n"/>
      <c r="AC821" s="39" t="n"/>
      <c r="AD821" s="39" t="n"/>
      <c r="AE821" s="39" t="n"/>
      <c r="AF821" s="39" t="n"/>
      <c r="AG821" s="39" t="n"/>
      <c r="AH821" s="51" t="n"/>
      <c r="AI821" s="51" t="n"/>
      <c r="AJ821" s="51" t="n"/>
      <c r="AK821" s="52" t="n">
        <v>332.3021059516022</v>
      </c>
      <c r="AL821" s="52" t="n"/>
      <c r="AM821" s="52" t="n"/>
      <c r="AN821" s="39" t="n"/>
      <c r="AO821" s="39" t="inlineStr">
        <is>
          <t>El material ocupa 23 filas en la hoja 1060 NQN (lote/almacén). La cantidad SAP y la física de esta vista son el total del material.</t>
        </is>
      </c>
    </row>
    <row r="822">
      <c r="A822" s="5" t="inlineStr">
        <is>
          <t>1000171</t>
        </is>
      </c>
      <c r="B822" s="5" t="inlineStr">
        <is>
          <t>RANITIDINA 300 MG AMP</t>
        </is>
      </c>
      <c r="C822" s="5" t="inlineStr">
        <is>
          <t>10792</t>
        </is>
      </c>
      <c r="D822" s="5" t="inlineStr">
        <is>
          <t>033</t>
        </is>
      </c>
      <c r="E822" s="5" t="inlineStr">
        <is>
          <t>ZMED</t>
        </is>
      </c>
      <c r="F822" s="5" t="inlineStr">
        <is>
          <t>1060</t>
        </is>
      </c>
      <c r="G822" s="5" t="inlineStr">
        <is>
          <t>6021</t>
        </is>
      </c>
      <c r="H822" s="5" t="inlineStr">
        <is>
          <t>C/U</t>
        </is>
      </c>
      <c r="I822" s="6" t="n">
        <v>100</v>
      </c>
      <c r="J822" s="6" t="n">
        <v>0</v>
      </c>
      <c r="K822" s="5" t="inlineStr">
        <is>
          <t>ARS</t>
        </is>
      </c>
      <c r="L822" s="48" t="n">
        <v>0</v>
      </c>
      <c r="M822" s="48" t="n">
        <v>30814.18</v>
      </c>
      <c r="O822" s="11">
        <f>M822/SUM($M$2:$M$2023)</f>
        <v/>
      </c>
      <c r="P822" s="49">
        <f>IFERROR(M822/I822,0)</f>
        <v/>
      </c>
      <c r="Q822" s="50" t="n"/>
      <c r="R822" s="8">
        <f>I822-Q822</f>
        <v/>
      </c>
      <c r="S822" s="49">
        <f>$AK822*R822</f>
        <v/>
      </c>
      <c r="U822" s="39" t="inlineStr">
        <is>
          <t>Stock SAP</t>
        </is>
      </c>
      <c r="V822" s="39" t="inlineStr">
        <is>
          <t>Medicamentos</t>
        </is>
      </c>
      <c r="W822" s="39" t="inlineStr">
        <is>
          <t>Dentro del alcance</t>
        </is>
      </c>
      <c r="X822" s="39" t="n"/>
      <c r="Y822" s="39" t="inlineStr">
        <is>
          <t>Sin recuento físico en el inventario de Avain</t>
        </is>
      </c>
      <c r="Z822" s="40" t="inlineStr">
        <is>
          <t>Sin recuento físico</t>
        </is>
      </c>
      <c r="AA822" s="39" t="n"/>
      <c r="AB822" s="39" t="n"/>
      <c r="AC822" s="39" t="n"/>
      <c r="AD822" s="39" t="n"/>
      <c r="AE822" s="39" t="n"/>
      <c r="AF822" s="39" t="n"/>
      <c r="AG822" s="39" t="n"/>
      <c r="AH822" s="51" t="n"/>
      <c r="AI822" s="51" t="n"/>
      <c r="AJ822" s="51" t="n"/>
      <c r="AK822" s="52" t="n">
        <v>308.1418095238096</v>
      </c>
      <c r="AL822" s="52" t="n"/>
      <c r="AM822" s="52" t="n"/>
      <c r="AN822" s="39" t="n"/>
      <c r="AO822" s="39" t="inlineStr">
        <is>
          <t>El material ocupa 14 filas en la hoja 1060 NQN (lote/almacén). La cantidad SAP y la física de esta vista son el total del material.</t>
        </is>
      </c>
    </row>
    <row r="823">
      <c r="A823" s="5" t="inlineStr">
        <is>
          <t>1000171</t>
        </is>
      </c>
      <c r="B823" s="5" t="inlineStr">
        <is>
          <t>RANITIDINA 300 MG AMP</t>
        </is>
      </c>
      <c r="C823" s="5" t="inlineStr">
        <is>
          <t>15364</t>
        </is>
      </c>
      <c r="D823" s="5" t="inlineStr">
        <is>
          <t>033</t>
        </is>
      </c>
      <c r="E823" s="5" t="inlineStr">
        <is>
          <t>ZMED</t>
        </is>
      </c>
      <c r="F823" s="5" t="inlineStr">
        <is>
          <t>1060</t>
        </is>
      </c>
      <c r="G823" s="5" t="inlineStr">
        <is>
          <t>6021</t>
        </is>
      </c>
      <c r="H823" s="5" t="inlineStr">
        <is>
          <t>C/U</t>
        </is>
      </c>
      <c r="I823" s="6" t="n">
        <v>100</v>
      </c>
      <c r="J823" s="6" t="n">
        <v>0</v>
      </c>
      <c r="K823" s="5" t="inlineStr">
        <is>
          <t>ARS</t>
        </is>
      </c>
      <c r="L823" s="48" t="n">
        <v>0</v>
      </c>
      <c r="M823" s="48" t="n">
        <v>30814.18</v>
      </c>
      <c r="O823" s="11">
        <f>M823/SUM($M$2:$M$2023)</f>
        <v/>
      </c>
      <c r="P823" s="49">
        <f>IFERROR(M823/I823,0)</f>
        <v/>
      </c>
      <c r="Q823" s="50" t="n"/>
      <c r="R823" s="8">
        <f>I823-Q823</f>
        <v/>
      </c>
      <c r="S823" s="49">
        <f>$AK823*R823</f>
        <v/>
      </c>
      <c r="U823" s="39" t="inlineStr">
        <is>
          <t>Stock SAP</t>
        </is>
      </c>
      <c r="V823" s="39" t="inlineStr">
        <is>
          <t>Medicamentos</t>
        </is>
      </c>
      <c r="W823" s="39" t="inlineStr">
        <is>
          <t>Dentro del alcance</t>
        </is>
      </c>
      <c r="X823" s="39" t="n"/>
      <c r="Y823" s="39" t="inlineStr">
        <is>
          <t>Sin recuento físico en el inventario de Avain</t>
        </is>
      </c>
      <c r="Z823" s="40" t="inlineStr">
        <is>
          <t>Sin recuento físico</t>
        </is>
      </c>
      <c r="AA823" s="39" t="n"/>
      <c r="AB823" s="39" t="n"/>
      <c r="AC823" s="39" t="n"/>
      <c r="AD823" s="39" t="n"/>
      <c r="AE823" s="39" t="n"/>
      <c r="AF823" s="39" t="n"/>
      <c r="AG823" s="39" t="n"/>
      <c r="AH823" s="51" t="n"/>
      <c r="AI823" s="51" t="n"/>
      <c r="AJ823" s="51" t="n"/>
      <c r="AK823" s="52" t="n">
        <v>308.1418095238096</v>
      </c>
      <c r="AL823" s="52" t="n"/>
      <c r="AM823" s="52" t="n"/>
      <c r="AN823" s="39" t="n"/>
      <c r="AO823" s="39" t="inlineStr">
        <is>
          <t>El material ocupa 14 filas en la hoja 1060 NQN (lote/almacén). La cantidad SAP y la física de esta vista son el total del material.</t>
        </is>
      </c>
    </row>
    <row r="824">
      <c r="A824" s="5" t="inlineStr">
        <is>
          <t>1000171</t>
        </is>
      </c>
      <c r="B824" s="5" t="inlineStr">
        <is>
          <t>RANITIDINA 300 MG AMP</t>
        </is>
      </c>
      <c r="C824" s="5" t="inlineStr">
        <is>
          <t>310032</t>
        </is>
      </c>
      <c r="D824" s="5" t="inlineStr">
        <is>
          <t>033</t>
        </is>
      </c>
      <c r="E824" s="5" t="inlineStr">
        <is>
          <t>ZMED</t>
        </is>
      </c>
      <c r="F824" s="5" t="inlineStr">
        <is>
          <t>1060</t>
        </is>
      </c>
      <c r="G824" s="5" t="inlineStr">
        <is>
          <t>6021</t>
        </is>
      </c>
      <c r="H824" s="5" t="inlineStr">
        <is>
          <t>C/U</t>
        </is>
      </c>
      <c r="I824" s="6" t="n">
        <v>100</v>
      </c>
      <c r="J824" s="6" t="n">
        <v>0</v>
      </c>
      <c r="K824" s="5" t="inlineStr">
        <is>
          <t>ARS</t>
        </is>
      </c>
      <c r="L824" s="48" t="n">
        <v>0</v>
      </c>
      <c r="M824" s="48" t="n">
        <v>30814.18</v>
      </c>
      <c r="O824" s="11">
        <f>M824/SUM($M$2:$M$2023)</f>
        <v/>
      </c>
      <c r="P824" s="49">
        <f>IFERROR(M824/I824,0)</f>
        <v/>
      </c>
      <c r="Q824" s="50" t="n"/>
      <c r="R824" s="8">
        <f>I824-Q824</f>
        <v/>
      </c>
      <c r="S824" s="49">
        <f>$AK824*R824</f>
        <v/>
      </c>
      <c r="U824" s="39" t="inlineStr">
        <is>
          <t>Stock SAP</t>
        </is>
      </c>
      <c r="V824" s="39" t="inlineStr">
        <is>
          <t>Medicamentos</t>
        </is>
      </c>
      <c r="W824" s="39" t="inlineStr">
        <is>
          <t>Dentro del alcance</t>
        </is>
      </c>
      <c r="X824" s="39" t="n"/>
      <c r="Y824" s="39" t="inlineStr">
        <is>
          <t>Sin recuento físico en el inventario de Avain</t>
        </is>
      </c>
      <c r="Z824" s="40" t="inlineStr">
        <is>
          <t>Sin recuento físico</t>
        </is>
      </c>
      <c r="AA824" s="39" t="n"/>
      <c r="AB824" s="39" t="n"/>
      <c r="AC824" s="39" t="n"/>
      <c r="AD824" s="39" t="n"/>
      <c r="AE824" s="39" t="n"/>
      <c r="AF824" s="39" t="n"/>
      <c r="AG824" s="39" t="n"/>
      <c r="AH824" s="51" t="n"/>
      <c r="AI824" s="51" t="n"/>
      <c r="AJ824" s="51" t="n"/>
      <c r="AK824" s="52" t="n">
        <v>308.1418095238096</v>
      </c>
      <c r="AL824" s="52" t="n"/>
      <c r="AM824" s="52" t="n"/>
      <c r="AN824" s="39" t="n"/>
      <c r="AO824" s="39" t="inlineStr">
        <is>
          <t>El material ocupa 14 filas en la hoja 1060 NQN (lote/almacén). La cantidad SAP y la física de esta vista son el total del material.</t>
        </is>
      </c>
    </row>
    <row r="825">
      <c r="A825" s="5" t="inlineStr">
        <is>
          <t>1000171</t>
        </is>
      </c>
      <c r="B825" s="5" t="inlineStr">
        <is>
          <t>RANITIDINA 300 MG AMP</t>
        </is>
      </c>
      <c r="C825" s="5" t="inlineStr">
        <is>
          <t>440017</t>
        </is>
      </c>
      <c r="D825" s="5" t="inlineStr">
        <is>
          <t>033</t>
        </is>
      </c>
      <c r="E825" s="5" t="inlineStr">
        <is>
          <t>ZMED</t>
        </is>
      </c>
      <c r="F825" s="5" t="inlineStr">
        <is>
          <t>1060</t>
        </is>
      </c>
      <c r="G825" s="5" t="inlineStr">
        <is>
          <t>6021</t>
        </is>
      </c>
      <c r="H825" s="5" t="inlineStr">
        <is>
          <t>C/U</t>
        </is>
      </c>
      <c r="I825" s="6" t="n">
        <v>100</v>
      </c>
      <c r="J825" s="6" t="n">
        <v>0</v>
      </c>
      <c r="K825" s="5" t="inlineStr">
        <is>
          <t>ARS</t>
        </is>
      </c>
      <c r="L825" s="48" t="n">
        <v>0</v>
      </c>
      <c r="M825" s="48" t="n">
        <v>30814.18</v>
      </c>
      <c r="O825" s="11">
        <f>M825/SUM($M$2:$M$2023)</f>
        <v/>
      </c>
      <c r="P825" s="49">
        <f>IFERROR(M825/I825,0)</f>
        <v/>
      </c>
      <c r="Q825" s="50" t="n"/>
      <c r="R825" s="8">
        <f>I825-Q825</f>
        <v/>
      </c>
      <c r="S825" s="49">
        <f>$AK825*R825</f>
        <v/>
      </c>
      <c r="U825" s="39" t="inlineStr">
        <is>
          <t>Stock SAP</t>
        </is>
      </c>
      <c r="V825" s="39" t="inlineStr">
        <is>
          <t>Medicamentos</t>
        </is>
      </c>
      <c r="W825" s="39" t="inlineStr">
        <is>
          <t>Dentro del alcance</t>
        </is>
      </c>
      <c r="X825" s="39" t="n"/>
      <c r="Y825" s="39" t="inlineStr">
        <is>
          <t>Sin recuento físico en el inventario de Avain</t>
        </is>
      </c>
      <c r="Z825" s="40" t="inlineStr">
        <is>
          <t>Sin recuento físico</t>
        </is>
      </c>
      <c r="AA825" s="39" t="n"/>
      <c r="AB825" s="39" t="n"/>
      <c r="AC825" s="39" t="n"/>
      <c r="AD825" s="39" t="n"/>
      <c r="AE825" s="39" t="n"/>
      <c r="AF825" s="39" t="n"/>
      <c r="AG825" s="39" t="n"/>
      <c r="AH825" s="51" t="n"/>
      <c r="AI825" s="51" t="n"/>
      <c r="AJ825" s="51" t="n"/>
      <c r="AK825" s="52" t="n">
        <v>308.1418095238096</v>
      </c>
      <c r="AL825" s="52" t="n"/>
      <c r="AM825" s="52" t="n"/>
      <c r="AN825" s="39" t="n"/>
      <c r="AO825" s="39" t="inlineStr">
        <is>
          <t>El material ocupa 14 filas en la hoja 1060 NQN (lote/almacén). La cantidad SAP y la física de esta vista son el total del material.</t>
        </is>
      </c>
    </row>
    <row r="826">
      <c r="A826" s="5" t="inlineStr">
        <is>
          <t>1000171</t>
        </is>
      </c>
      <c r="B826" s="5" t="inlineStr">
        <is>
          <t>RANITIDINA 300 MG AMP</t>
        </is>
      </c>
      <c r="C826" s="5" t="inlineStr">
        <is>
          <t>440042</t>
        </is>
      </c>
      <c r="D826" s="5" t="inlineStr">
        <is>
          <t>033</t>
        </is>
      </c>
      <c r="E826" s="5" t="inlineStr">
        <is>
          <t>ZMED</t>
        </is>
      </c>
      <c r="F826" s="5" t="inlineStr">
        <is>
          <t>1060</t>
        </is>
      </c>
      <c r="G826" s="5" t="inlineStr">
        <is>
          <t>6021</t>
        </is>
      </c>
      <c r="H826" s="5" t="inlineStr">
        <is>
          <t>C/U</t>
        </is>
      </c>
      <c r="I826" s="6" t="n">
        <v>100</v>
      </c>
      <c r="J826" s="6" t="n">
        <v>0</v>
      </c>
      <c r="K826" s="5" t="inlineStr">
        <is>
          <t>ARS</t>
        </is>
      </c>
      <c r="L826" s="48" t="n">
        <v>0</v>
      </c>
      <c r="M826" s="48" t="n">
        <v>30814.18</v>
      </c>
      <c r="O826" s="11">
        <f>M826/SUM($M$2:$M$2023)</f>
        <v/>
      </c>
      <c r="P826" s="49">
        <f>IFERROR(M826/I826,0)</f>
        <v/>
      </c>
      <c r="Q826" s="50" t="n"/>
      <c r="R826" s="8">
        <f>I826-Q826</f>
        <v/>
      </c>
      <c r="S826" s="49">
        <f>$AK826*R826</f>
        <v/>
      </c>
      <c r="U826" s="39" t="inlineStr">
        <is>
          <t>Stock SAP</t>
        </is>
      </c>
      <c r="V826" s="39" t="inlineStr">
        <is>
          <t>Medicamentos</t>
        </is>
      </c>
      <c r="W826" s="39" t="inlineStr">
        <is>
          <t>Dentro del alcance</t>
        </is>
      </c>
      <c r="X826" s="39" t="n"/>
      <c r="Y826" s="39" t="inlineStr">
        <is>
          <t>Sin recuento físico en el inventario de Avain</t>
        </is>
      </c>
      <c r="Z826" s="40" t="inlineStr">
        <is>
          <t>Sin recuento físico</t>
        </is>
      </c>
      <c r="AA826" s="39" t="n"/>
      <c r="AB826" s="39" t="n"/>
      <c r="AC826" s="39" t="n"/>
      <c r="AD826" s="39" t="n"/>
      <c r="AE826" s="39" t="n"/>
      <c r="AF826" s="39" t="n"/>
      <c r="AG826" s="39" t="n"/>
      <c r="AH826" s="51" t="n"/>
      <c r="AI826" s="51" t="n"/>
      <c r="AJ826" s="51" t="n"/>
      <c r="AK826" s="52" t="n">
        <v>308.1418095238096</v>
      </c>
      <c r="AL826" s="52" t="n"/>
      <c r="AM826" s="52" t="n"/>
      <c r="AN826" s="39" t="n"/>
      <c r="AO826" s="39" t="inlineStr">
        <is>
          <t>El material ocupa 14 filas en la hoja 1060 NQN (lote/almacén). La cantidad SAP y la física de esta vista son el total del material.</t>
        </is>
      </c>
    </row>
    <row r="827">
      <c r="A827" s="5" t="inlineStr">
        <is>
          <t>1000171</t>
        </is>
      </c>
      <c r="B827" s="5" t="inlineStr">
        <is>
          <t>RANITIDINA 300 MG AMP</t>
        </is>
      </c>
      <c r="C827" s="5" t="inlineStr">
        <is>
          <t>440089</t>
        </is>
      </c>
      <c r="D827" s="5" t="inlineStr">
        <is>
          <t>033</t>
        </is>
      </c>
      <c r="E827" s="5" t="inlineStr">
        <is>
          <t>ZMED</t>
        </is>
      </c>
      <c r="F827" s="5" t="inlineStr">
        <is>
          <t>1060</t>
        </is>
      </c>
      <c r="G827" s="5" t="inlineStr">
        <is>
          <t>6021</t>
        </is>
      </c>
      <c r="H827" s="5" t="inlineStr">
        <is>
          <t>C/U</t>
        </is>
      </c>
      <c r="I827" s="6" t="n">
        <v>100</v>
      </c>
      <c r="J827" s="6" t="n">
        <v>0</v>
      </c>
      <c r="K827" s="5" t="inlineStr">
        <is>
          <t>ARS</t>
        </is>
      </c>
      <c r="L827" s="48" t="n">
        <v>0</v>
      </c>
      <c r="M827" s="48" t="n">
        <v>30814.18</v>
      </c>
      <c r="O827" s="11">
        <f>M827/SUM($M$2:$M$2023)</f>
        <v/>
      </c>
      <c r="P827" s="49">
        <f>IFERROR(M827/I827,0)</f>
        <v/>
      </c>
      <c r="Q827" s="50" t="n"/>
      <c r="R827" s="8">
        <f>I827-Q827</f>
        <v/>
      </c>
      <c r="S827" s="49">
        <f>$AK827*R827</f>
        <v/>
      </c>
      <c r="U827" s="39" t="inlineStr">
        <is>
          <t>Stock SAP</t>
        </is>
      </c>
      <c r="V827" s="39" t="inlineStr">
        <is>
          <t>Medicamentos</t>
        </is>
      </c>
      <c r="W827" s="39" t="inlineStr">
        <is>
          <t>Dentro del alcance</t>
        </is>
      </c>
      <c r="X827" s="39" t="n"/>
      <c r="Y827" s="39" t="inlineStr">
        <is>
          <t>Sin recuento físico en el inventario de Avain</t>
        </is>
      </c>
      <c r="Z827" s="40" t="inlineStr">
        <is>
          <t>Sin recuento físico</t>
        </is>
      </c>
      <c r="AA827" s="39" t="n"/>
      <c r="AB827" s="39" t="n"/>
      <c r="AC827" s="39" t="n"/>
      <c r="AD827" s="39" t="n"/>
      <c r="AE827" s="39" t="n"/>
      <c r="AF827" s="39" t="n"/>
      <c r="AG827" s="39" t="n"/>
      <c r="AH827" s="51" t="n"/>
      <c r="AI827" s="51" t="n"/>
      <c r="AJ827" s="51" t="n"/>
      <c r="AK827" s="52" t="n">
        <v>308.1418095238096</v>
      </c>
      <c r="AL827" s="52" t="n"/>
      <c r="AM827" s="52" t="n"/>
      <c r="AN827" s="39" t="n"/>
      <c r="AO827" s="39" t="inlineStr">
        <is>
          <t>El material ocupa 14 filas en la hoja 1060 NQN (lote/almacén). La cantidad SAP y la física de esta vista son el total del material.</t>
        </is>
      </c>
    </row>
    <row r="828">
      <c r="A828" s="5" t="inlineStr">
        <is>
          <t>1000171</t>
        </is>
      </c>
      <c r="B828" s="5" t="inlineStr">
        <is>
          <t>RANITIDINA 300 MG AMP</t>
        </is>
      </c>
      <c r="C828" s="5" t="inlineStr">
        <is>
          <t>ERT</t>
        </is>
      </c>
      <c r="D828" s="5" t="inlineStr">
        <is>
          <t>033</t>
        </is>
      </c>
      <c r="E828" s="5" t="inlineStr">
        <is>
          <t>ZMED</t>
        </is>
      </c>
      <c r="F828" s="5" t="inlineStr">
        <is>
          <t>1060</t>
        </is>
      </c>
      <c r="G828" s="5" t="inlineStr">
        <is>
          <t>6021</t>
        </is>
      </c>
      <c r="H828" s="5" t="inlineStr">
        <is>
          <t>C/U</t>
        </is>
      </c>
      <c r="I828" s="6" t="n">
        <v>100</v>
      </c>
      <c r="J828" s="6" t="n">
        <v>0</v>
      </c>
      <c r="K828" s="5" t="inlineStr">
        <is>
          <t>ARS</t>
        </is>
      </c>
      <c r="L828" s="48" t="n">
        <v>0</v>
      </c>
      <c r="M828" s="48" t="n">
        <v>30814.18</v>
      </c>
      <c r="O828" s="11">
        <f>M828/SUM($M$2:$M$2023)</f>
        <v/>
      </c>
      <c r="P828" s="49">
        <f>IFERROR(M828/I828,0)</f>
        <v/>
      </c>
      <c r="Q828" s="50" t="n"/>
      <c r="R828" s="8">
        <f>I828-Q828</f>
        <v/>
      </c>
      <c r="S828" s="49">
        <f>$AK828*R828</f>
        <v/>
      </c>
      <c r="U828" s="39" t="inlineStr">
        <is>
          <t>Stock SAP</t>
        </is>
      </c>
      <c r="V828" s="39" t="inlineStr">
        <is>
          <t>Medicamentos</t>
        </is>
      </c>
      <c r="W828" s="39" t="inlineStr">
        <is>
          <t>Dentro del alcance</t>
        </is>
      </c>
      <c r="X828" s="39" t="n"/>
      <c r="Y828" s="39" t="inlineStr">
        <is>
          <t>Sin recuento físico en el inventario de Avain</t>
        </is>
      </c>
      <c r="Z828" s="40" t="inlineStr">
        <is>
          <t>Sin recuento físico</t>
        </is>
      </c>
      <c r="AA828" s="39" t="n"/>
      <c r="AB828" s="39" t="n"/>
      <c r="AC828" s="39" t="n"/>
      <c r="AD828" s="39" t="n"/>
      <c r="AE828" s="39" t="n"/>
      <c r="AF828" s="39" t="n"/>
      <c r="AG828" s="39" t="n"/>
      <c r="AH828" s="51" t="n"/>
      <c r="AI828" s="51" t="n"/>
      <c r="AJ828" s="51" t="n"/>
      <c r="AK828" s="52" t="n">
        <v>308.1418095238096</v>
      </c>
      <c r="AL828" s="52" t="n"/>
      <c r="AM828" s="52" t="n"/>
      <c r="AN828" s="39" t="n"/>
      <c r="AO828" s="39" t="inlineStr">
        <is>
          <t>El material ocupa 14 filas en la hoja 1060 NQN (lote/almacén). La cantidad SAP y la física de esta vista son el total del material.</t>
        </is>
      </c>
    </row>
    <row r="829">
      <c r="A829" s="5" t="inlineStr">
        <is>
          <t>1000181</t>
        </is>
      </c>
      <c r="B829" s="5" t="inlineStr">
        <is>
          <t>LOPERAMIDA COMPRIMIDO</t>
        </is>
      </c>
      <c r="C829" s="5" t="inlineStr">
        <is>
          <t>TRYETRY</t>
        </is>
      </c>
      <c r="D829" s="5" t="inlineStr">
        <is>
          <t>033</t>
        </is>
      </c>
      <c r="E829" s="5" t="inlineStr">
        <is>
          <t>ZMED</t>
        </is>
      </c>
      <c r="F829" s="5" t="inlineStr">
        <is>
          <t>1060</t>
        </is>
      </c>
      <c r="G829" s="5" t="inlineStr">
        <is>
          <t>6021</t>
        </is>
      </c>
      <c r="H829" s="5" t="inlineStr">
        <is>
          <t>C/U</t>
        </is>
      </c>
      <c r="I829" s="6" t="n">
        <v>100</v>
      </c>
      <c r="J829" s="6" t="n">
        <v>0</v>
      </c>
      <c r="K829" s="5" t="inlineStr">
        <is>
          <t>ARS</t>
        </is>
      </c>
      <c r="L829" s="48" t="n">
        <v>0</v>
      </c>
      <c r="M829" s="48" t="n">
        <v>2047.53</v>
      </c>
      <c r="O829" s="11">
        <f>M829/SUM($M$2:$M$2023)</f>
        <v/>
      </c>
      <c r="P829" s="49">
        <f>IFERROR(M829/I829,0)</f>
        <v/>
      </c>
      <c r="Q829" s="50" t="n"/>
      <c r="R829" s="8">
        <f>I829-Q829</f>
        <v/>
      </c>
      <c r="S829" s="49">
        <f>$AK829*R829</f>
        <v/>
      </c>
      <c r="U829" s="39" t="inlineStr">
        <is>
          <t>Stock SAP</t>
        </is>
      </c>
      <c r="V829" s="39" t="inlineStr">
        <is>
          <t>Medicamentos</t>
        </is>
      </c>
      <c r="W829" s="39" t="inlineStr">
        <is>
          <t>Dentro del alcance</t>
        </is>
      </c>
      <c r="X829" s="39" t="n"/>
      <c r="Y829" s="39" t="inlineStr">
        <is>
          <t>Sin recuento físico en el inventario de Avain</t>
        </is>
      </c>
      <c r="Z829" s="40" t="inlineStr">
        <is>
          <t>Sin recuento físico</t>
        </is>
      </c>
      <c r="AA829" s="39" t="n"/>
      <c r="AB829" s="39" t="n"/>
      <c r="AC829" s="39" t="n"/>
      <c r="AD829" s="39" t="n"/>
      <c r="AE829" s="39" t="n"/>
      <c r="AF829" s="39" t="n"/>
      <c r="AG829" s="39" t="n"/>
      <c r="AH829" s="51" t="n"/>
      <c r="AI829" s="51" t="n"/>
      <c r="AJ829" s="51" t="n"/>
      <c r="AK829" s="52" t="n">
        <v>20.47527272727273</v>
      </c>
      <c r="AL829" s="52" t="n"/>
      <c r="AM829" s="52" t="n"/>
      <c r="AN829" s="39" t="n"/>
      <c r="AO829" s="39" t="inlineStr">
        <is>
          <t>El material ocupa 13 filas en la hoja 1060 NQN (lote/almacén). La cantidad SAP y la física de esta vista son el total del material.</t>
        </is>
      </c>
    </row>
    <row r="830">
      <c r="A830" s="5" t="inlineStr">
        <is>
          <t>1000182</t>
        </is>
      </c>
      <c r="B830" s="5" t="inlineStr">
        <is>
          <t>METOCLOPRAMIDA COMPRIMIDO</t>
        </is>
      </c>
      <c r="C830" s="5" t="inlineStr">
        <is>
          <t>091032A</t>
        </is>
      </c>
      <c r="D830" s="5" t="inlineStr">
        <is>
          <t>033</t>
        </is>
      </c>
      <c r="E830" s="5" t="inlineStr">
        <is>
          <t>ZMED</t>
        </is>
      </c>
      <c r="F830" s="5" t="inlineStr">
        <is>
          <t>1060</t>
        </is>
      </c>
      <c r="G830" s="5" t="inlineStr">
        <is>
          <t>6021</t>
        </is>
      </c>
      <c r="H830" s="5" t="inlineStr">
        <is>
          <t>C/U</t>
        </is>
      </c>
      <c r="I830" s="6" t="n">
        <v>100</v>
      </c>
      <c r="J830" s="6" t="n">
        <v>0</v>
      </c>
      <c r="K830" s="5" t="inlineStr">
        <is>
          <t>ARS</t>
        </is>
      </c>
      <c r="L830" s="48" t="n">
        <v>0</v>
      </c>
      <c r="M830" s="48" t="n">
        <v>16938.73</v>
      </c>
      <c r="O830" s="11">
        <f>M830/SUM($M$2:$M$2023)</f>
        <v/>
      </c>
      <c r="P830" s="49">
        <f>IFERROR(M830/I830,0)</f>
        <v/>
      </c>
      <c r="Q830" s="50" t="n"/>
      <c r="R830" s="8">
        <f>I830-Q830</f>
        <v/>
      </c>
      <c r="S830" s="49">
        <f>$AK830*R830</f>
        <v/>
      </c>
      <c r="U830" s="39" t="inlineStr">
        <is>
          <t>Stock SAP</t>
        </is>
      </c>
      <c r="V830" s="39" t="inlineStr">
        <is>
          <t>Medicamentos</t>
        </is>
      </c>
      <c r="W830" s="39" t="inlineStr">
        <is>
          <t>Dentro del alcance</t>
        </is>
      </c>
      <c r="X830" s="38" t="inlineStr">
        <is>
          <t>Baja</t>
        </is>
      </c>
      <c r="Y830" s="39" t="inlineStr">
        <is>
          <t>Homologado – confianza Baja – pendiente de validación</t>
        </is>
      </c>
      <c r="Z830" s="38" t="inlineStr">
        <is>
          <t>Dar de baja en SAP</t>
        </is>
      </c>
      <c r="AA830" s="39" t="inlineStr">
        <is>
          <t>397</t>
        </is>
      </c>
      <c r="AB830" s="39" t="inlineStr">
        <is>
          <t>METOCLOPRAMIDA COMP SUBLINGUALES</t>
        </is>
      </c>
      <c r="AC830" s="39" t="inlineStr">
        <is>
          <t>Cruce por nomenclatura SAP</t>
        </is>
      </c>
      <c r="AD830" s="39" t="inlineStr">
        <is>
          <t>No</t>
        </is>
      </c>
      <c r="AE830" s="39" t="n"/>
      <c r="AF830" s="39" t="inlineStr">
        <is>
          <t>No</t>
        </is>
      </c>
      <c r="AG830" s="39" t="n"/>
      <c r="AH830" s="51" t="n"/>
      <c r="AI830" s="51" t="n"/>
      <c r="AJ830" s="51" t="n"/>
      <c r="AK830" s="52" t="n">
        <v>169.3873170731707</v>
      </c>
      <c r="AL830" s="52" t="n"/>
      <c r="AM830" s="52" t="n"/>
      <c r="AN830" s="39" t="n"/>
      <c r="AO830" s="39" t="inlineStr">
        <is>
          <t>La cantidad física del material se imputó en la fila 390 (primera fila del material). Cruce por nomenclatura: similitud 0.77. El material ocupa 5 filas en la hoja 1060 NQN (lote/almacén). La cantidad SAP y la física de esta vista son el total del material.</t>
        </is>
      </c>
    </row>
    <row r="831">
      <c r="A831" s="5" t="inlineStr">
        <is>
          <t>1000193</t>
        </is>
      </c>
      <c r="B831" s="5" t="inlineStr">
        <is>
          <t>MIGRAL COMPRIMIDO</t>
        </is>
      </c>
      <c r="C831" s="5" t="inlineStr">
        <is>
          <t>EB887-0</t>
        </is>
      </c>
      <c r="D831" s="5" t="inlineStr">
        <is>
          <t>033</t>
        </is>
      </c>
      <c r="E831" s="5" t="inlineStr">
        <is>
          <t>ZMED</t>
        </is>
      </c>
      <c r="F831" s="5" t="inlineStr">
        <is>
          <t>1060</t>
        </is>
      </c>
      <c r="G831" s="5" t="inlineStr">
        <is>
          <t>6021</t>
        </is>
      </c>
      <c r="H831" s="5" t="inlineStr">
        <is>
          <t>C/U</t>
        </is>
      </c>
      <c r="I831" s="6" t="n">
        <v>100</v>
      </c>
      <c r="J831" s="6" t="n">
        <v>0</v>
      </c>
      <c r="K831" s="5" t="inlineStr">
        <is>
          <t>ARS</t>
        </is>
      </c>
      <c r="L831" s="48" t="n">
        <v>0</v>
      </c>
      <c r="M831" s="48" t="n">
        <v>13173.42</v>
      </c>
      <c r="O831" s="11">
        <f>M831/SUM($M$2:$M$2023)</f>
        <v/>
      </c>
      <c r="P831" s="49">
        <f>IFERROR(M831/I831,0)</f>
        <v/>
      </c>
      <c r="Q831" s="50" t="n"/>
      <c r="R831" s="8">
        <f>I831-Q831</f>
        <v/>
      </c>
      <c r="S831" s="49">
        <f>$AK831*R831</f>
        <v/>
      </c>
      <c r="U831" s="39" t="inlineStr">
        <is>
          <t>Stock SAP</t>
        </is>
      </c>
      <c r="V831" s="39" t="inlineStr">
        <is>
          <t>Medicamentos</t>
        </is>
      </c>
      <c r="W831" s="39" t="inlineStr">
        <is>
          <t>Dentro del alcance</t>
        </is>
      </c>
      <c r="X831" s="39" t="n"/>
      <c r="Y831" s="39" t="inlineStr">
        <is>
          <t>Sin recuento físico en el inventario de Avain</t>
        </is>
      </c>
      <c r="Z831" s="40" t="inlineStr">
        <is>
          <t>Sin recuento físico</t>
        </is>
      </c>
      <c r="AA831" s="39" t="n"/>
      <c r="AB831" s="39" t="n"/>
      <c r="AC831" s="39" t="n"/>
      <c r="AD831" s="39" t="n"/>
      <c r="AE831" s="39" t="n"/>
      <c r="AF831" s="39" t="n"/>
      <c r="AG831" s="39" t="n"/>
      <c r="AH831" s="51" t="n"/>
      <c r="AI831" s="51" t="n"/>
      <c r="AJ831" s="51" t="n"/>
      <c r="AK831" s="52" t="n">
        <v>131.734165546896</v>
      </c>
      <c r="AL831" s="52" t="n"/>
      <c r="AM831" s="52" t="n"/>
      <c r="AN831" s="39" t="n"/>
      <c r="AO831" s="39" t="inlineStr">
        <is>
          <t>El material ocupa 13 filas en la hoja 1060 NQN (lote/almacén). La cantidad SAP y la física de esta vista son el total del material.</t>
        </is>
      </c>
    </row>
    <row r="832">
      <c r="A832" s="5" t="inlineStr">
        <is>
          <t>1000196</t>
        </is>
      </c>
      <c r="B832" s="5" t="inlineStr">
        <is>
          <t>KETOROLAC 30 MG/1ML AMP</t>
        </is>
      </c>
      <c r="C832" s="5" t="inlineStr">
        <is>
          <t>1018657</t>
        </is>
      </c>
      <c r="D832" s="5" t="inlineStr">
        <is>
          <t>033</t>
        </is>
      </c>
      <c r="E832" s="5" t="inlineStr">
        <is>
          <t>ZMED</t>
        </is>
      </c>
      <c r="F832" s="5" t="inlineStr">
        <is>
          <t>1060</t>
        </is>
      </c>
      <c r="G832" s="5" t="inlineStr">
        <is>
          <t>6021</t>
        </is>
      </c>
      <c r="H832" s="5" t="inlineStr">
        <is>
          <t>C/U</t>
        </is>
      </c>
      <c r="I832" s="6" t="n">
        <v>100</v>
      </c>
      <c r="J832" s="6" t="n">
        <v>0</v>
      </c>
      <c r="K832" s="5" t="inlineStr">
        <is>
          <t>ARS</t>
        </is>
      </c>
      <c r="L832" s="48" t="n">
        <v>0</v>
      </c>
      <c r="M832" s="48" t="n">
        <v>19323.4</v>
      </c>
      <c r="O832" s="11">
        <f>M832/SUM($M$2:$M$2023)</f>
        <v/>
      </c>
      <c r="P832" s="49">
        <f>IFERROR(M832/I832,0)</f>
        <v/>
      </c>
      <c r="Q832" s="50" t="n"/>
      <c r="R832" s="8">
        <f>I832-Q832</f>
        <v/>
      </c>
      <c r="S832" s="49">
        <f>$AK832*R832</f>
        <v/>
      </c>
      <c r="U832" s="39" t="inlineStr">
        <is>
          <t>Stock SAP</t>
        </is>
      </c>
      <c r="V832" s="39" t="inlineStr">
        <is>
          <t>Medicamentos</t>
        </is>
      </c>
      <c r="W832" s="39" t="inlineStr">
        <is>
          <t>Dentro del alcance</t>
        </is>
      </c>
      <c r="X832" s="39" t="n"/>
      <c r="Y832" s="39" t="inlineStr">
        <is>
          <t>Sin recuento físico en el inventario de Avain</t>
        </is>
      </c>
      <c r="Z832" s="40" t="inlineStr">
        <is>
          <t>Sin recuento físico</t>
        </is>
      </c>
      <c r="AA832" s="39" t="n"/>
      <c r="AB832" s="39" t="n"/>
      <c r="AC832" s="39" t="n"/>
      <c r="AD832" s="39" t="n"/>
      <c r="AE832" s="39" t="n"/>
      <c r="AF832" s="39" t="n"/>
      <c r="AG832" s="39" t="n"/>
      <c r="AH832" s="51" t="n">
        <v>500</v>
      </c>
      <c r="AI832" s="51">
        <f>Q832</f>
        <v/>
      </c>
      <c r="AJ832" s="51">
        <f>$AH832-$AI832</f>
        <v/>
      </c>
      <c r="AK832" s="52" t="n">
        <v>193.234</v>
      </c>
      <c r="AL832" s="52">
        <f>$AJ832*$AK832</f>
        <v/>
      </c>
      <c r="AM832" s="52">
        <f>$AI832*$AK832</f>
        <v/>
      </c>
      <c r="AN832" s="39" t="n"/>
      <c r="AO832" s="39" t="inlineStr">
        <is>
          <t>El material ocupa 6 filas en la hoja 1060 NQN (lote/almacén). La cantidad SAP y la física de esta vista son el total del material.</t>
        </is>
      </c>
    </row>
    <row r="833">
      <c r="A833" s="5" t="inlineStr">
        <is>
          <t>1000196</t>
        </is>
      </c>
      <c r="B833" s="5" t="inlineStr">
        <is>
          <t>KETOROLAC 30 MG/1ML AMP</t>
        </is>
      </c>
      <c r="C833" s="5" t="inlineStr">
        <is>
          <t>15276</t>
        </is>
      </c>
      <c r="D833" s="5" t="inlineStr">
        <is>
          <t>033</t>
        </is>
      </c>
      <c r="E833" s="5" t="inlineStr">
        <is>
          <t>ZMED</t>
        </is>
      </c>
      <c r="F833" s="5" t="inlineStr">
        <is>
          <t>1060</t>
        </is>
      </c>
      <c r="G833" s="5" t="inlineStr">
        <is>
          <t>6021</t>
        </is>
      </c>
      <c r="H833" s="5" t="inlineStr">
        <is>
          <t>C/U</t>
        </is>
      </c>
      <c r="I833" s="6" t="n">
        <v>100</v>
      </c>
      <c r="J833" s="6" t="n">
        <v>0</v>
      </c>
      <c r="K833" s="5" t="inlineStr">
        <is>
          <t>ARS</t>
        </is>
      </c>
      <c r="L833" s="48" t="n">
        <v>0</v>
      </c>
      <c r="M833" s="48" t="n">
        <v>19323.4</v>
      </c>
      <c r="O833" s="11">
        <f>M833/SUM($M$2:$M$2023)</f>
        <v/>
      </c>
      <c r="P833" s="49">
        <f>IFERROR(M833/I833,0)</f>
        <v/>
      </c>
      <c r="Q833" s="50" t="n"/>
      <c r="R833" s="8">
        <f>I833-Q833</f>
        <v/>
      </c>
      <c r="S833" s="49">
        <f>$AK833*R833</f>
        <v/>
      </c>
      <c r="U833" s="39" t="inlineStr">
        <is>
          <t>Stock SAP</t>
        </is>
      </c>
      <c r="V833" s="39" t="inlineStr">
        <is>
          <t>Medicamentos</t>
        </is>
      </c>
      <c r="W833" s="39" t="inlineStr">
        <is>
          <t>Dentro del alcance</t>
        </is>
      </c>
      <c r="X833" s="39" t="n"/>
      <c r="Y833" s="39" t="inlineStr">
        <is>
          <t>Sin recuento físico en el inventario de Avain</t>
        </is>
      </c>
      <c r="Z833" s="40" t="inlineStr">
        <is>
          <t>Sin recuento físico</t>
        </is>
      </c>
      <c r="AA833" s="39" t="n"/>
      <c r="AB833" s="39" t="n"/>
      <c r="AC833" s="39" t="n"/>
      <c r="AD833" s="39" t="n"/>
      <c r="AE833" s="39" t="n"/>
      <c r="AF833" s="39" t="n"/>
      <c r="AG833" s="39" t="n"/>
      <c r="AH833" s="51" t="n"/>
      <c r="AI833" s="51" t="n"/>
      <c r="AJ833" s="51" t="n"/>
      <c r="AK833" s="52" t="n">
        <v>193.234</v>
      </c>
      <c r="AL833" s="52" t="n"/>
      <c r="AM833" s="52" t="n"/>
      <c r="AN833" s="39" t="n"/>
      <c r="AO833" s="39" t="inlineStr">
        <is>
          <t>El material ocupa 6 filas en la hoja 1060 NQN (lote/almacén). La cantidad SAP y la física de esta vista son el total del material.</t>
        </is>
      </c>
    </row>
    <row r="834">
      <c r="A834" s="5" t="inlineStr">
        <is>
          <t>1000196</t>
        </is>
      </c>
      <c r="B834" s="5" t="inlineStr">
        <is>
          <t>KETOROLAC 30 MG/1ML AMP</t>
        </is>
      </c>
      <c r="C834" s="5" t="inlineStr">
        <is>
          <t>39481</t>
        </is>
      </c>
      <c r="D834" s="5" t="inlineStr">
        <is>
          <t>033</t>
        </is>
      </c>
      <c r="E834" s="5" t="inlineStr">
        <is>
          <t>ZMED</t>
        </is>
      </c>
      <c r="F834" s="5" t="inlineStr">
        <is>
          <t>1060</t>
        </is>
      </c>
      <c r="G834" s="5" t="inlineStr">
        <is>
          <t>6021</t>
        </is>
      </c>
      <c r="H834" s="5" t="inlineStr">
        <is>
          <t>C/U</t>
        </is>
      </c>
      <c r="I834" s="6" t="n">
        <v>100</v>
      </c>
      <c r="J834" s="6" t="n">
        <v>0</v>
      </c>
      <c r="K834" s="5" t="inlineStr">
        <is>
          <t>ARS</t>
        </is>
      </c>
      <c r="L834" s="48" t="n">
        <v>0</v>
      </c>
      <c r="M834" s="48" t="n">
        <v>19323.4</v>
      </c>
      <c r="O834" s="11">
        <f>M834/SUM($M$2:$M$2023)</f>
        <v/>
      </c>
      <c r="P834" s="49">
        <f>IFERROR(M834/I834,0)</f>
        <v/>
      </c>
      <c r="Q834" s="50" t="n"/>
      <c r="R834" s="8">
        <f>I834-Q834</f>
        <v/>
      </c>
      <c r="S834" s="49">
        <f>$AK834*R834</f>
        <v/>
      </c>
      <c r="U834" s="39" t="inlineStr">
        <is>
          <t>Stock SAP</t>
        </is>
      </c>
      <c r="V834" s="39" t="inlineStr">
        <is>
          <t>Medicamentos</t>
        </is>
      </c>
      <c r="W834" s="39" t="inlineStr">
        <is>
          <t>Dentro del alcance</t>
        </is>
      </c>
      <c r="X834" s="39" t="n"/>
      <c r="Y834" s="39" t="inlineStr">
        <is>
          <t>Sin recuento físico en el inventario de Avain</t>
        </is>
      </c>
      <c r="Z834" s="40" t="inlineStr">
        <is>
          <t>Sin recuento físico</t>
        </is>
      </c>
      <c r="AA834" s="39" t="n"/>
      <c r="AB834" s="39" t="n"/>
      <c r="AC834" s="39" t="n"/>
      <c r="AD834" s="39" t="n"/>
      <c r="AE834" s="39" t="n"/>
      <c r="AF834" s="39" t="n"/>
      <c r="AG834" s="39" t="n"/>
      <c r="AH834" s="51" t="n"/>
      <c r="AI834" s="51" t="n"/>
      <c r="AJ834" s="51" t="n"/>
      <c r="AK834" s="52" t="n">
        <v>193.234</v>
      </c>
      <c r="AL834" s="52" t="n"/>
      <c r="AM834" s="52" t="n"/>
      <c r="AN834" s="39" t="n"/>
      <c r="AO834" s="39" t="inlineStr">
        <is>
          <t>El material ocupa 6 filas en la hoja 1060 NQN (lote/almacén). La cantidad SAP y la física de esta vista son el total del material.</t>
        </is>
      </c>
    </row>
    <row r="835">
      <c r="A835" s="5" t="inlineStr">
        <is>
          <t>1000196</t>
        </is>
      </c>
      <c r="B835" s="5" t="inlineStr">
        <is>
          <t>KETOROLAC 30 MG/1ML AMP</t>
        </is>
      </c>
      <c r="C835" s="5" t="inlineStr">
        <is>
          <t>48759</t>
        </is>
      </c>
      <c r="D835" s="5" t="inlineStr">
        <is>
          <t>033</t>
        </is>
      </c>
      <c r="E835" s="5" t="inlineStr">
        <is>
          <t>ZMED</t>
        </is>
      </c>
      <c r="F835" s="5" t="inlineStr">
        <is>
          <t>1060</t>
        </is>
      </c>
      <c r="G835" s="5" t="inlineStr">
        <is>
          <t>6021</t>
        </is>
      </c>
      <c r="H835" s="5" t="inlineStr">
        <is>
          <t>C/U</t>
        </is>
      </c>
      <c r="I835" s="6" t="n">
        <v>100</v>
      </c>
      <c r="J835" s="6" t="n">
        <v>0</v>
      </c>
      <c r="K835" s="5" t="inlineStr">
        <is>
          <t>ARS</t>
        </is>
      </c>
      <c r="L835" s="48" t="n">
        <v>0</v>
      </c>
      <c r="M835" s="48" t="n">
        <v>19323.4</v>
      </c>
      <c r="O835" s="11">
        <f>M835/SUM($M$2:$M$2023)</f>
        <v/>
      </c>
      <c r="P835" s="49">
        <f>IFERROR(M835/I835,0)</f>
        <v/>
      </c>
      <c r="Q835" s="50" t="n"/>
      <c r="R835" s="8">
        <f>I835-Q835</f>
        <v/>
      </c>
      <c r="S835" s="49">
        <f>$AK835*R835</f>
        <v/>
      </c>
      <c r="U835" s="39" t="inlineStr">
        <is>
          <t>Stock SAP</t>
        </is>
      </c>
      <c r="V835" s="39" t="inlineStr">
        <is>
          <t>Medicamentos</t>
        </is>
      </c>
      <c r="W835" s="39" t="inlineStr">
        <is>
          <t>Dentro del alcance</t>
        </is>
      </c>
      <c r="X835" s="39" t="n"/>
      <c r="Y835" s="39" t="inlineStr">
        <is>
          <t>Sin recuento físico en el inventario de Avain</t>
        </is>
      </c>
      <c r="Z835" s="40" t="inlineStr">
        <is>
          <t>Sin recuento físico</t>
        </is>
      </c>
      <c r="AA835" s="39" t="n"/>
      <c r="AB835" s="39" t="n"/>
      <c r="AC835" s="39" t="n"/>
      <c r="AD835" s="39" t="n"/>
      <c r="AE835" s="39" t="n"/>
      <c r="AF835" s="39" t="n"/>
      <c r="AG835" s="39" t="n"/>
      <c r="AH835" s="51" t="n"/>
      <c r="AI835" s="51" t="n"/>
      <c r="AJ835" s="51" t="n"/>
      <c r="AK835" s="52" t="n">
        <v>193.234</v>
      </c>
      <c r="AL835" s="52" t="n"/>
      <c r="AM835" s="52" t="n"/>
      <c r="AN835" s="39" t="n"/>
      <c r="AO835" s="39" t="inlineStr">
        <is>
          <t>El material ocupa 6 filas en la hoja 1060 NQN (lote/almacén). La cantidad SAP y la física de esta vista son el total del material.</t>
        </is>
      </c>
    </row>
    <row r="836">
      <c r="A836" s="5" t="inlineStr">
        <is>
          <t>1000234</t>
        </is>
      </c>
      <c r="B836" s="5" t="inlineStr">
        <is>
          <t>GLUCOSADO HIPERTÓNICO 50% AMPOLLA</t>
        </is>
      </c>
      <c r="C836" s="5" t="inlineStr">
        <is>
          <t>QW31</t>
        </is>
      </c>
      <c r="D836" s="5" t="inlineStr">
        <is>
          <t>033</t>
        </is>
      </c>
      <c r="E836" s="5" t="inlineStr">
        <is>
          <t>ZMED</t>
        </is>
      </c>
      <c r="F836" s="5" t="inlineStr">
        <is>
          <t>1060</t>
        </is>
      </c>
      <c r="G836" s="5" t="inlineStr">
        <is>
          <t>6021</t>
        </is>
      </c>
      <c r="H836" s="5" t="inlineStr">
        <is>
          <t>C/U</t>
        </is>
      </c>
      <c r="I836" s="6" t="n">
        <v>100</v>
      </c>
      <c r="J836" s="6" t="n">
        <v>0</v>
      </c>
      <c r="K836" s="5" t="inlineStr">
        <is>
          <t>ARS</t>
        </is>
      </c>
      <c r="L836" s="48" t="n">
        <v>0</v>
      </c>
      <c r="M836" s="48" t="n">
        <v>94000</v>
      </c>
      <c r="O836" s="11">
        <f>M836/SUM($M$2:$M$2023)</f>
        <v/>
      </c>
      <c r="P836" s="49">
        <f>IFERROR(M836/I836,0)</f>
        <v/>
      </c>
      <c r="Q836" s="50" t="n">
        <v>0</v>
      </c>
      <c r="R836" s="8">
        <f>I836-Q836</f>
        <v/>
      </c>
      <c r="S836" s="49">
        <f>$AK836*R836</f>
        <v/>
      </c>
      <c r="U836" s="39" t="inlineStr">
        <is>
          <t>Stock SAP</t>
        </is>
      </c>
      <c r="V836" s="39" t="inlineStr">
        <is>
          <t>Medicamentos</t>
        </is>
      </c>
      <c r="W836" s="39" t="inlineStr">
        <is>
          <t>Dentro del alcance</t>
        </is>
      </c>
      <c r="X836" s="37" t="inlineStr">
        <is>
          <t>Alta</t>
        </is>
      </c>
      <c r="Y836" s="39" t="inlineStr">
        <is>
          <t>Homologado – confianza Alta</t>
        </is>
      </c>
      <c r="Z836" s="38" t="inlineStr">
        <is>
          <t>Dar de baja en SAP</t>
        </is>
      </c>
      <c r="AA836" s="39" t="inlineStr">
        <is>
          <t>123</t>
        </is>
      </c>
      <c r="AB836" s="39" t="inlineStr">
        <is>
          <t>GLUCOSADO HIPERTONICO AMP</t>
        </is>
      </c>
      <c r="AC836" s="39" t="inlineStr">
        <is>
          <t>Cruce por nomenclatura SAP</t>
        </is>
      </c>
      <c r="AD836" s="39" t="inlineStr">
        <is>
          <t>No</t>
        </is>
      </c>
      <c r="AE836" s="39" t="n"/>
      <c r="AF836" s="39" t="inlineStr">
        <is>
          <t>Sí</t>
        </is>
      </c>
      <c r="AG836" s="39" t="inlineStr">
        <is>
          <t>M05-005</t>
        </is>
      </c>
      <c r="AH836" s="51" t="n">
        <v>100</v>
      </c>
      <c r="AI836" s="51">
        <f>Q836</f>
        <v/>
      </c>
      <c r="AJ836" s="51">
        <f>$AH836-$AI836</f>
        <v/>
      </c>
      <c r="AK836" s="52" t="n">
        <v>940</v>
      </c>
      <c r="AL836" s="52">
        <f>$AJ836*$AK836</f>
        <v/>
      </c>
      <c r="AM836" s="52">
        <f>$AI836*$AK836</f>
        <v/>
      </c>
      <c r="AN836" s="39" t="n"/>
      <c r="AO836" s="39" t="inlineStr">
        <is>
          <t>Homologado al master M05-005, pero sus códigos SAP (1000783) no figuran en el stock SAP de este centro. Cruce por nomenclatura: una nomenclatura no informa dosis; similitud 0.89.</t>
        </is>
      </c>
    </row>
    <row r="837">
      <c r="A837" s="5" t="inlineStr">
        <is>
          <t>1000244</t>
        </is>
      </c>
      <c r="B837" s="5" t="inlineStr">
        <is>
          <t>Hioscina Butilbromuro 10 mg,Dipirona AMP</t>
        </is>
      </c>
      <c r="C837" s="5" t="inlineStr">
        <is>
          <t>DLOFO</t>
        </is>
      </c>
      <c r="D837" s="5" t="inlineStr">
        <is>
          <t>033</t>
        </is>
      </c>
      <c r="E837" s="5" t="inlineStr">
        <is>
          <t>ZMED</t>
        </is>
      </c>
      <c r="F837" s="5" t="inlineStr">
        <is>
          <t>1060</t>
        </is>
      </c>
      <c r="G837" s="5" t="inlineStr">
        <is>
          <t>6021</t>
        </is>
      </c>
      <c r="H837" s="5" t="inlineStr">
        <is>
          <t>C/U</t>
        </is>
      </c>
      <c r="I837" s="6" t="n">
        <v>100</v>
      </c>
      <c r="J837" s="6" t="n">
        <v>0</v>
      </c>
      <c r="K837" s="5" t="inlineStr">
        <is>
          <t>ARS</t>
        </is>
      </c>
      <c r="L837" s="48" t="n">
        <v>0</v>
      </c>
      <c r="M837" s="48" t="n">
        <v>11856.67</v>
      </c>
      <c r="O837" s="11">
        <f>M837/SUM($M$2:$M$2023)</f>
        <v/>
      </c>
      <c r="P837" s="49">
        <f>IFERROR(M837/I837,0)</f>
        <v/>
      </c>
      <c r="Q837" s="50" t="n"/>
      <c r="R837" s="8">
        <f>I837-Q837</f>
        <v/>
      </c>
      <c r="S837" s="49">
        <f>$AK837*R837</f>
        <v/>
      </c>
      <c r="U837" s="39" t="inlineStr">
        <is>
          <t>Stock SAP</t>
        </is>
      </c>
      <c r="V837" s="39" t="inlineStr">
        <is>
          <t>Medicamentos</t>
        </is>
      </c>
      <c r="W837" s="39" t="inlineStr">
        <is>
          <t>Dentro del alcance</t>
        </is>
      </c>
      <c r="X837" s="37" t="inlineStr">
        <is>
          <t>Alta</t>
        </is>
      </c>
      <c r="Y837" s="39" t="inlineStr">
        <is>
          <t>Homologado – confianza Alta</t>
        </is>
      </c>
      <c r="Z837" s="38" t="inlineStr">
        <is>
          <t>Dar de baja en SAP</t>
        </is>
      </c>
      <c r="AA837" s="39" t="inlineStr">
        <is>
          <t>504</t>
        </is>
      </c>
      <c r="AB837" s="39" t="inlineStr">
        <is>
          <t>Hioscina+Dipirona</t>
        </is>
      </c>
      <c r="AC837" s="39" t="inlineStr">
        <is>
          <t>Homologación por código Avain (master M08-005)</t>
        </is>
      </c>
      <c r="AD837" s="39" t="inlineStr">
        <is>
          <t>No</t>
        </is>
      </c>
      <c r="AE837" s="39" t="n"/>
      <c r="AF837" s="39" t="inlineStr">
        <is>
          <t>Sí</t>
        </is>
      </c>
      <c r="AG837" s="39" t="inlineStr">
        <is>
          <t>M08-005</t>
        </is>
      </c>
      <c r="AH837" s="51" t="n"/>
      <c r="AI837" s="51" t="n"/>
      <c r="AJ837" s="51" t="n"/>
      <c r="AK837" s="52" t="n">
        <v>118.5666727272727</v>
      </c>
      <c r="AL837" s="52" t="n"/>
      <c r="AM837" s="52" t="n"/>
      <c r="AN837" s="39" t="n"/>
      <c r="AO837" s="39" t="inlineStr">
        <is>
          <t>La cantidad física del material se imputó en la fila 104 (primera fila del material). Homologación: confianza base Alta + confianza SAP Alta → Alta. Otros códigos SAP del master no están en el stock de este centro: 1000684. El material ocupa 3 filas en la hoja 1060 NQN (lote/almacén). La cantidad SAP y la física de esta vista son el total del material.</t>
        </is>
      </c>
    </row>
    <row r="838">
      <c r="A838" s="5" t="inlineStr">
        <is>
          <t>1000294</t>
        </is>
      </c>
      <c r="B838" s="5" t="inlineStr">
        <is>
          <t>IBUPROFENO AMP 400MG/3ML</t>
        </is>
      </c>
      <c r="C838" s="5" t="inlineStr">
        <is>
          <t>20186</t>
        </is>
      </c>
      <c r="D838" s="5" t="inlineStr">
        <is>
          <t>033</t>
        </is>
      </c>
      <c r="E838" s="5" t="inlineStr">
        <is>
          <t>ZMED</t>
        </is>
      </c>
      <c r="F838" s="5" t="inlineStr">
        <is>
          <t>1060</t>
        </is>
      </c>
      <c r="G838" s="5" t="inlineStr">
        <is>
          <t>6021</t>
        </is>
      </c>
      <c r="H838" s="5" t="inlineStr">
        <is>
          <t>C/U</t>
        </is>
      </c>
      <c r="I838" s="6" t="n">
        <v>100</v>
      </c>
      <c r="J838" s="6" t="n">
        <v>0</v>
      </c>
      <c r="K838" s="5" t="inlineStr">
        <is>
          <t>ARS</t>
        </is>
      </c>
      <c r="L838" s="48" t="n">
        <v>0</v>
      </c>
      <c r="M838" s="48" t="n">
        <v>3080.43</v>
      </c>
      <c r="O838" s="11">
        <f>M838/SUM($M$2:$M$2023)</f>
        <v/>
      </c>
      <c r="P838" s="49">
        <f>IFERROR(M838/I838,0)</f>
        <v/>
      </c>
      <c r="Q838" s="50" t="n"/>
      <c r="R838" s="8">
        <f>I838-Q838</f>
        <v/>
      </c>
      <c r="S838" s="49">
        <f>$AK838*R838</f>
        <v/>
      </c>
      <c r="U838" s="39" t="inlineStr">
        <is>
          <t>Stock SAP</t>
        </is>
      </c>
      <c r="V838" s="39" t="inlineStr">
        <is>
          <t>Medicamentos</t>
        </is>
      </c>
      <c r="W838" s="39" t="inlineStr">
        <is>
          <t>Dentro del alcance</t>
        </is>
      </c>
      <c r="X838" s="39" t="n"/>
      <c r="Y838" s="39" t="inlineStr">
        <is>
          <t>Sin recuento físico en el inventario de Avain</t>
        </is>
      </c>
      <c r="Z838" s="40" t="inlineStr">
        <is>
          <t>Sin recuento físico</t>
        </is>
      </c>
      <c r="AA838" s="39" t="n"/>
      <c r="AB838" s="39" t="n"/>
      <c r="AC838" s="39" t="n"/>
      <c r="AD838" s="39" t="n"/>
      <c r="AE838" s="39" t="n"/>
      <c r="AF838" s="39" t="n"/>
      <c r="AG838" s="39" t="n"/>
      <c r="AH838" s="51" t="n"/>
      <c r="AI838" s="51" t="n"/>
      <c r="AJ838" s="51" t="n"/>
      <c r="AK838" s="52" t="n">
        <v>30.80428571428572</v>
      </c>
      <c r="AL838" s="52" t="n"/>
      <c r="AM838" s="52" t="n"/>
      <c r="AN838" s="39" t="n"/>
      <c r="AO838" s="39" t="inlineStr">
        <is>
          <t>El material ocupa 2 filas en la hoja 1060 NQN (lote/almacén). La cantidad SAP y la física de esta vista son el total del material.</t>
        </is>
      </c>
    </row>
    <row r="839">
      <c r="A839" s="5" t="inlineStr">
        <is>
          <t>1000304</t>
        </is>
      </c>
      <c r="B839" s="5" t="inlineStr">
        <is>
          <t>ADENOSINA 2 ML AMP 3 MG/1 ML</t>
        </is>
      </c>
      <c r="C839" s="5" t="inlineStr">
        <is>
          <t>2383/6849</t>
        </is>
      </c>
      <c r="D839" s="5" t="inlineStr">
        <is>
          <t>033</t>
        </is>
      </c>
      <c r="E839" s="5" t="inlineStr">
        <is>
          <t>ZMED</t>
        </is>
      </c>
      <c r="F839" s="5" t="inlineStr">
        <is>
          <t>1060</t>
        </is>
      </c>
      <c r="G839" s="5" t="inlineStr">
        <is>
          <t>6021</t>
        </is>
      </c>
      <c r="H839" s="5" t="inlineStr">
        <is>
          <t>C/U</t>
        </is>
      </c>
      <c r="I839" s="6" t="n">
        <v>100</v>
      </c>
      <c r="J839" s="6" t="n">
        <v>0</v>
      </c>
      <c r="K839" s="5" t="inlineStr">
        <is>
          <t>ARS</t>
        </is>
      </c>
      <c r="L839" s="48" t="n">
        <v>0</v>
      </c>
      <c r="M839" s="48" t="n">
        <v>149754.5</v>
      </c>
      <c r="O839" s="11">
        <f>M839/SUM($M$2:$M$2023)</f>
        <v/>
      </c>
      <c r="P839" s="49">
        <f>IFERROR(M839/I839,0)</f>
        <v/>
      </c>
      <c r="Q839" s="50" t="n"/>
      <c r="R839" s="8">
        <f>I839-Q839</f>
        <v/>
      </c>
      <c r="S839" s="49">
        <f>$AK839*R839</f>
        <v/>
      </c>
      <c r="U839" s="39" t="inlineStr">
        <is>
          <t>Stock SAP</t>
        </is>
      </c>
      <c r="V839" s="39" t="inlineStr">
        <is>
          <t>Medicamentos</t>
        </is>
      </c>
      <c r="W839" s="39" t="inlineStr">
        <is>
          <t>Dentro del alcance</t>
        </is>
      </c>
      <c r="X839" s="42" t="inlineStr">
        <is>
          <t>Media</t>
        </is>
      </c>
      <c r="Y839" s="39" t="inlineStr">
        <is>
          <t>Homologado – confianza Media – pendiente de validación</t>
        </is>
      </c>
      <c r="Z839" s="38" t="inlineStr">
        <is>
          <t>Dar de baja en SAP</t>
        </is>
      </c>
      <c r="AA839" s="39" t="inlineStr">
        <is>
          <t>311</t>
        </is>
      </c>
      <c r="AB839" s="39" t="inlineStr">
        <is>
          <t>ADENOSINA AMP</t>
        </is>
      </c>
      <c r="AC839" s="39" t="inlineStr">
        <is>
          <t>Homologación por código Avain (master M03-004)</t>
        </is>
      </c>
      <c r="AD839" s="39" t="inlineStr">
        <is>
          <t>No</t>
        </is>
      </c>
      <c r="AE839" s="39" t="n"/>
      <c r="AF839" s="39" t="inlineStr">
        <is>
          <t>Sí</t>
        </is>
      </c>
      <c r="AG839" s="39" t="inlineStr">
        <is>
          <t>M03-004</t>
        </is>
      </c>
      <c r="AH839" s="51" t="n"/>
      <c r="AI839" s="51" t="n"/>
      <c r="AJ839" s="51" t="n"/>
      <c r="AK839" s="52" t="n">
        <v>1497.545044802867</v>
      </c>
      <c r="AL839" s="52" t="n"/>
      <c r="AM839" s="52" t="n"/>
      <c r="AN839" s="39" t="n"/>
      <c r="AO839" s="39" t="inlineStr">
        <is>
          <t>La cantidad física del material se imputó en la fila 532 (primera fila del material). Homologación: confianza base Media + confianza SAP Alta → Media. El material ocupa 15 filas en la hoja 1060 NQN (lote/almacén). La cantidad SAP y la física de esta vista son el total del material.</t>
        </is>
      </c>
    </row>
    <row r="840">
      <c r="A840" s="5" t="inlineStr">
        <is>
          <t>1000305</t>
        </is>
      </c>
      <c r="B840" s="5" t="inlineStr">
        <is>
          <t>FENTANILO AMP 0,25mg/5ml</t>
        </is>
      </c>
      <c r="C840" s="5" t="inlineStr">
        <is>
          <t>180133</t>
        </is>
      </c>
      <c r="D840" s="5" t="inlineStr">
        <is>
          <t>033</t>
        </is>
      </c>
      <c r="E840" s="5" t="inlineStr">
        <is>
          <t>ZMED</t>
        </is>
      </c>
      <c r="F840" s="5" t="inlineStr">
        <is>
          <t>1060</t>
        </is>
      </c>
      <c r="G840" s="5" t="inlineStr">
        <is>
          <t>6021</t>
        </is>
      </c>
      <c r="H840" s="5" t="inlineStr">
        <is>
          <t>C/U</t>
        </is>
      </c>
      <c r="I840" s="6" t="n">
        <v>100</v>
      </c>
      <c r="J840" s="6" t="n">
        <v>0</v>
      </c>
      <c r="K840" s="5" t="inlineStr">
        <is>
          <t>ARS</t>
        </is>
      </c>
      <c r="L840" s="48" t="n">
        <v>0</v>
      </c>
      <c r="M840" s="48" t="n">
        <v>61417.33</v>
      </c>
      <c r="O840" s="11">
        <f>M840/SUM($M$2:$M$2023)</f>
        <v/>
      </c>
      <c r="P840" s="49">
        <f>IFERROR(M840/I840,0)</f>
        <v/>
      </c>
      <c r="Q840" s="50" t="n">
        <v>46</v>
      </c>
      <c r="R840" s="8">
        <f>I840-Q840</f>
        <v/>
      </c>
      <c r="S840" s="49">
        <f>$AK840*R840</f>
        <v/>
      </c>
      <c r="U840" s="39" t="inlineStr">
        <is>
          <t>Stock SAP</t>
        </is>
      </c>
      <c r="V840" s="39" t="inlineStr">
        <is>
          <t>Medicamentos</t>
        </is>
      </c>
      <c r="W840" s="39" t="inlineStr">
        <is>
          <t>Dentro del alcance</t>
        </is>
      </c>
      <c r="X840" s="42" t="inlineStr">
        <is>
          <t>Media</t>
        </is>
      </c>
      <c r="Y840" s="39" t="inlineStr">
        <is>
          <t>Homologado – confianza Media – pendiente de validación</t>
        </is>
      </c>
      <c r="Z840" s="38" t="inlineStr">
        <is>
          <t>Dar de baja en SAP</t>
        </is>
      </c>
      <c r="AA840" s="39" t="inlineStr">
        <is>
          <t>309</t>
        </is>
      </c>
      <c r="AB840" s="39" t="inlineStr">
        <is>
          <t>FENTANILO AMP</t>
        </is>
      </c>
      <c r="AC840" s="39" t="inlineStr">
        <is>
          <t>Cruce por nomenclatura SAP</t>
        </is>
      </c>
      <c r="AD840" s="39" t="inlineStr">
        <is>
          <t>No</t>
        </is>
      </c>
      <c r="AE840" s="39" t="n"/>
      <c r="AF840" s="39" t="inlineStr">
        <is>
          <t>No</t>
        </is>
      </c>
      <c r="AG840" s="39" t="n"/>
      <c r="AH840" s="51" t="n">
        <v>450</v>
      </c>
      <c r="AI840" s="51">
        <f>Q840</f>
        <v/>
      </c>
      <c r="AJ840" s="51">
        <f>$AH840-$AI840</f>
        <v/>
      </c>
      <c r="AK840" s="52" t="n">
        <v>614.1733333333332</v>
      </c>
      <c r="AL840" s="52">
        <f>$AJ840*$AK840</f>
        <v/>
      </c>
      <c r="AM840" s="52">
        <f>$AI840*$AK840</f>
        <v/>
      </c>
      <c r="AN840" s="39" t="n"/>
      <c r="AO840" s="39" t="inlineStr">
        <is>
          <t>Cruce por nomenclatura: una nomenclatura no informa dosis; similitud 0.77. El material ocupa 6 filas en la hoja 1060 NQN (lote/almacén). La cantidad SAP y la física de esta vista son el total del material.</t>
        </is>
      </c>
    </row>
    <row r="841">
      <c r="A841" s="5" t="inlineStr">
        <is>
          <t>1000305</t>
        </is>
      </c>
      <c r="B841" s="5" t="inlineStr">
        <is>
          <t>FENTANILO AMP 0,25mg/5ml</t>
        </is>
      </c>
      <c r="C841" s="5" t="inlineStr">
        <is>
          <t>30377</t>
        </is>
      </c>
      <c r="D841" s="5" t="inlineStr">
        <is>
          <t>033</t>
        </is>
      </c>
      <c r="E841" s="5" t="inlineStr">
        <is>
          <t>ZMED</t>
        </is>
      </c>
      <c r="F841" s="5" t="inlineStr">
        <is>
          <t>1060</t>
        </is>
      </c>
      <c r="G841" s="5" t="inlineStr">
        <is>
          <t>6021</t>
        </is>
      </c>
      <c r="H841" s="5" t="inlineStr">
        <is>
          <t>C/U</t>
        </is>
      </c>
      <c r="I841" s="6" t="n">
        <v>100</v>
      </c>
      <c r="J841" s="6" t="n">
        <v>0</v>
      </c>
      <c r="K841" s="5" t="inlineStr">
        <is>
          <t>ARS</t>
        </is>
      </c>
      <c r="L841" s="48" t="n">
        <v>0</v>
      </c>
      <c r="M841" s="48" t="n">
        <v>61417.33</v>
      </c>
      <c r="O841" s="11">
        <f>M841/SUM($M$2:$M$2023)</f>
        <v/>
      </c>
      <c r="P841" s="49">
        <f>IFERROR(M841/I841,0)</f>
        <v/>
      </c>
      <c r="Q841" s="50" t="n"/>
      <c r="R841" s="8">
        <f>I841-Q841</f>
        <v/>
      </c>
      <c r="S841" s="49">
        <f>$AK841*R841</f>
        <v/>
      </c>
      <c r="U841" s="39" t="inlineStr">
        <is>
          <t>Stock SAP</t>
        </is>
      </c>
      <c r="V841" s="39" t="inlineStr">
        <is>
          <t>Medicamentos</t>
        </is>
      </c>
      <c r="W841" s="39" t="inlineStr">
        <is>
          <t>Dentro del alcance</t>
        </is>
      </c>
      <c r="X841" s="42" t="inlineStr">
        <is>
          <t>Media</t>
        </is>
      </c>
      <c r="Y841" s="39" t="inlineStr">
        <is>
          <t>Homologado – confianza Media – pendiente de validación</t>
        </is>
      </c>
      <c r="Z841" s="38" t="inlineStr">
        <is>
          <t>Dar de baja en SAP</t>
        </is>
      </c>
      <c r="AA841" s="39" t="inlineStr">
        <is>
          <t>309</t>
        </is>
      </c>
      <c r="AB841" s="39" t="inlineStr">
        <is>
          <t>FENTANILO AMP</t>
        </is>
      </c>
      <c r="AC841" s="39" t="inlineStr">
        <is>
          <t>Cruce por nomenclatura SAP</t>
        </is>
      </c>
      <c r="AD841" s="39" t="inlineStr">
        <is>
          <t>No</t>
        </is>
      </c>
      <c r="AE841" s="39" t="n"/>
      <c r="AF841" s="39" t="inlineStr">
        <is>
          <t>No</t>
        </is>
      </c>
      <c r="AG841" s="39" t="n"/>
      <c r="AH841" s="51" t="n"/>
      <c r="AI841" s="51" t="n"/>
      <c r="AJ841" s="51" t="n"/>
      <c r="AK841" s="52" t="n">
        <v>614.1733333333332</v>
      </c>
      <c r="AL841" s="52" t="n"/>
      <c r="AM841" s="52" t="n"/>
      <c r="AN841" s="39" t="n"/>
      <c r="AO841" s="39" t="inlineStr">
        <is>
          <t>La cantidad física del material se imputó en la fila 840 (primera fila del material). Cruce por nomenclatura: una nomenclatura no informa dosis; similitud 0.77. El material ocupa 6 filas en la hoja 1060 NQN (lote/almacén). La cantidad SAP y la física de esta vista son el total del material.</t>
        </is>
      </c>
    </row>
    <row r="842">
      <c r="A842" s="5" t="inlineStr">
        <is>
          <t>1000305</t>
        </is>
      </c>
      <c r="B842" s="5" t="inlineStr">
        <is>
          <t>FENTANILO AMP 0,25mg/5ml</t>
        </is>
      </c>
      <c r="C842" s="5" t="inlineStr">
        <is>
          <t>WE3TY</t>
        </is>
      </c>
      <c r="D842" s="5" t="inlineStr">
        <is>
          <t>033</t>
        </is>
      </c>
      <c r="E842" s="5" t="inlineStr">
        <is>
          <t>ZMED</t>
        </is>
      </c>
      <c r="F842" s="5" t="inlineStr">
        <is>
          <t>1060</t>
        </is>
      </c>
      <c r="G842" s="5" t="inlineStr">
        <is>
          <t>6021</t>
        </is>
      </c>
      <c r="H842" s="5" t="inlineStr">
        <is>
          <t>C/U</t>
        </is>
      </c>
      <c r="I842" s="6" t="n">
        <v>100</v>
      </c>
      <c r="J842" s="6" t="n">
        <v>0</v>
      </c>
      <c r="K842" s="5" t="inlineStr">
        <is>
          <t>ARS</t>
        </is>
      </c>
      <c r="L842" s="48" t="n">
        <v>0</v>
      </c>
      <c r="M842" s="48" t="n">
        <v>61417.33</v>
      </c>
      <c r="O842" s="11">
        <f>M842/SUM($M$2:$M$2023)</f>
        <v/>
      </c>
      <c r="P842" s="49">
        <f>IFERROR(M842/I842,0)</f>
        <v/>
      </c>
      <c r="Q842" s="50" t="n"/>
      <c r="R842" s="8">
        <f>I842-Q842</f>
        <v/>
      </c>
      <c r="S842" s="49">
        <f>$AK842*R842</f>
        <v/>
      </c>
      <c r="U842" s="39" t="inlineStr">
        <is>
          <t>Stock SAP</t>
        </is>
      </c>
      <c r="V842" s="39" t="inlineStr">
        <is>
          <t>Medicamentos</t>
        </is>
      </c>
      <c r="W842" s="39" t="inlineStr">
        <is>
          <t>Dentro del alcance</t>
        </is>
      </c>
      <c r="X842" s="42" t="inlineStr">
        <is>
          <t>Media</t>
        </is>
      </c>
      <c r="Y842" s="39" t="inlineStr">
        <is>
          <t>Homologado – confianza Media – pendiente de validación</t>
        </is>
      </c>
      <c r="Z842" s="38" t="inlineStr">
        <is>
          <t>Dar de baja en SAP</t>
        </is>
      </c>
      <c r="AA842" s="39" t="inlineStr">
        <is>
          <t>309</t>
        </is>
      </c>
      <c r="AB842" s="39" t="inlineStr">
        <is>
          <t>FENTANILO AMP</t>
        </is>
      </c>
      <c r="AC842" s="39" t="inlineStr">
        <is>
          <t>Cruce por nomenclatura SAP</t>
        </is>
      </c>
      <c r="AD842" s="39" t="inlineStr">
        <is>
          <t>No</t>
        </is>
      </c>
      <c r="AE842" s="39" t="n"/>
      <c r="AF842" s="39" t="inlineStr">
        <is>
          <t>No</t>
        </is>
      </c>
      <c r="AG842" s="39" t="n"/>
      <c r="AH842" s="51" t="n"/>
      <c r="AI842" s="51" t="n"/>
      <c r="AJ842" s="51" t="n"/>
      <c r="AK842" s="52" t="n">
        <v>614.1733333333332</v>
      </c>
      <c r="AL842" s="52" t="n"/>
      <c r="AM842" s="52" t="n"/>
      <c r="AN842" s="39" t="n"/>
      <c r="AO842" s="39" t="inlineStr">
        <is>
          <t>La cantidad física del material se imputó en la fila 840 (primera fila del material). Cruce por nomenclatura: una nomenclatura no informa dosis; similitud 0.77. El material ocupa 6 filas en la hoja 1060 NQN (lote/almacén). La cantidad SAP y la física de esta vista son el total del material.</t>
        </is>
      </c>
    </row>
    <row r="843">
      <c r="A843" s="5" t="inlineStr">
        <is>
          <t>1000307</t>
        </is>
      </c>
      <c r="B843" s="5" t="inlineStr">
        <is>
          <t>NALOXONA AMPOLLA 0,4mg/1ml</t>
        </is>
      </c>
      <c r="C843" s="5" t="inlineStr">
        <is>
          <t>42</t>
        </is>
      </c>
      <c r="D843" s="5" t="inlineStr">
        <is>
          <t>033</t>
        </is>
      </c>
      <c r="E843" s="5" t="inlineStr">
        <is>
          <t>ZMED</t>
        </is>
      </c>
      <c r="F843" s="5" t="inlineStr">
        <is>
          <t>1060</t>
        </is>
      </c>
      <c r="G843" s="5" t="inlineStr">
        <is>
          <t>6021</t>
        </is>
      </c>
      <c r="H843" s="5" t="inlineStr">
        <is>
          <t>C/U</t>
        </is>
      </c>
      <c r="I843" s="6" t="n">
        <v>100</v>
      </c>
      <c r="J843" s="6" t="n">
        <v>0</v>
      </c>
      <c r="K843" s="5" t="inlineStr">
        <is>
          <t>ARS</t>
        </is>
      </c>
      <c r="L843" s="48" t="n">
        <v>0</v>
      </c>
      <c r="M843" s="48" t="n">
        <v>80871.23</v>
      </c>
      <c r="O843" s="11">
        <f>M843/SUM($M$2:$M$2023)</f>
        <v/>
      </c>
      <c r="P843" s="49">
        <f>IFERROR(M843/I843,0)</f>
        <v/>
      </c>
      <c r="Q843" s="50" t="n">
        <v>198</v>
      </c>
      <c r="R843" s="8">
        <f>I843-Q843</f>
        <v/>
      </c>
      <c r="S843" s="49">
        <f>$AK843*R843</f>
        <v/>
      </c>
      <c r="U843" s="39" t="inlineStr">
        <is>
          <t>Stock SAP</t>
        </is>
      </c>
      <c r="V843" s="39" t="inlineStr">
        <is>
          <t>Medicamentos</t>
        </is>
      </c>
      <c r="W843" s="39" t="inlineStr">
        <is>
          <t>Dentro del alcance</t>
        </is>
      </c>
      <c r="X843" s="42" t="inlineStr">
        <is>
          <t>Media</t>
        </is>
      </c>
      <c r="Y843" s="39" t="inlineStr">
        <is>
          <t>Homologado – confianza Media – pendiente de validación</t>
        </is>
      </c>
      <c r="Z843" s="38" t="inlineStr">
        <is>
          <t>Dar de baja en SAP</t>
        </is>
      </c>
      <c r="AA843" s="39" t="inlineStr">
        <is>
          <t>166</t>
        </is>
      </c>
      <c r="AB843" s="39" t="inlineStr">
        <is>
          <t>NALOXONA AMP</t>
        </is>
      </c>
      <c r="AC843" s="39" t="inlineStr">
        <is>
          <t>Cruce por nomenclatura SAP</t>
        </is>
      </c>
      <c r="AD843" s="39" t="inlineStr">
        <is>
          <t>No</t>
        </is>
      </c>
      <c r="AE843" s="39" t="n"/>
      <c r="AF843" s="39" t="inlineStr">
        <is>
          <t>Sí</t>
        </is>
      </c>
      <c r="AG843" s="39" t="n"/>
      <c r="AH843" s="51" t="n">
        <v>695</v>
      </c>
      <c r="AI843" s="51">
        <f>Q843</f>
        <v/>
      </c>
      <c r="AJ843" s="51">
        <f>$AH843-$AI843</f>
        <v/>
      </c>
      <c r="AK843" s="52" t="n">
        <v>808.7123741007196</v>
      </c>
      <c r="AL843" s="52">
        <f>$AJ843*$AK843</f>
        <v/>
      </c>
      <c r="AM843" s="52">
        <f>$AI843*$AK843</f>
        <v/>
      </c>
      <c r="AN843" s="39" t="n"/>
      <c r="AO843" s="39" t="inlineStr">
        <is>
          <t>Cruce por nomenclatura: una nomenclatura no informa dosis; similitud 0.77. El material ocupa 15 filas en la hoja 1060 NQN (lote/almacén). La cantidad SAP y la física de esta vista son el total del material.</t>
        </is>
      </c>
    </row>
    <row r="844">
      <c r="A844" s="5" t="inlineStr">
        <is>
          <t>1000307</t>
        </is>
      </c>
      <c r="B844" s="5" t="inlineStr">
        <is>
          <t>NALOXONA AMPOLLA 0,4mg/1ml</t>
        </is>
      </c>
      <c r="C844" s="5" t="inlineStr">
        <is>
          <t>60122</t>
        </is>
      </c>
      <c r="D844" s="5" t="inlineStr">
        <is>
          <t>033</t>
        </is>
      </c>
      <c r="E844" s="5" t="inlineStr">
        <is>
          <t>ZMED</t>
        </is>
      </c>
      <c r="F844" s="5" t="inlineStr">
        <is>
          <t>1060</t>
        </is>
      </c>
      <c r="G844" s="5" t="inlineStr">
        <is>
          <t>6021</t>
        </is>
      </c>
      <c r="H844" s="5" t="inlineStr">
        <is>
          <t>C/U</t>
        </is>
      </c>
      <c r="I844" s="6" t="n">
        <v>100</v>
      </c>
      <c r="J844" s="6" t="n">
        <v>0</v>
      </c>
      <c r="K844" s="5" t="inlineStr">
        <is>
          <t>ARS</t>
        </is>
      </c>
      <c r="L844" s="48" t="n">
        <v>0</v>
      </c>
      <c r="M844" s="48" t="n">
        <v>80871.23</v>
      </c>
      <c r="O844" s="11">
        <f>M844/SUM($M$2:$M$2023)</f>
        <v/>
      </c>
      <c r="P844" s="49">
        <f>IFERROR(M844/I844,0)</f>
        <v/>
      </c>
      <c r="Q844" s="50" t="n"/>
      <c r="R844" s="8">
        <f>I844-Q844</f>
        <v/>
      </c>
      <c r="S844" s="49">
        <f>$AK844*R844</f>
        <v/>
      </c>
      <c r="U844" s="39" t="inlineStr">
        <is>
          <t>Stock SAP</t>
        </is>
      </c>
      <c r="V844" s="39" t="inlineStr">
        <is>
          <t>Medicamentos</t>
        </is>
      </c>
      <c r="W844" s="39" t="inlineStr">
        <is>
          <t>Dentro del alcance</t>
        </is>
      </c>
      <c r="X844" s="42" t="inlineStr">
        <is>
          <t>Media</t>
        </is>
      </c>
      <c r="Y844" s="39" t="inlineStr">
        <is>
          <t>Homologado – confianza Media – pendiente de validación</t>
        </is>
      </c>
      <c r="Z844" s="38" t="inlineStr">
        <is>
          <t>Dar de baja en SAP</t>
        </is>
      </c>
      <c r="AA844" s="39" t="inlineStr">
        <is>
          <t>166</t>
        </is>
      </c>
      <c r="AB844" s="39" t="inlineStr">
        <is>
          <t>NALOXONA AMP</t>
        </is>
      </c>
      <c r="AC844" s="39" t="inlineStr">
        <is>
          <t>Cruce por nomenclatura SAP</t>
        </is>
      </c>
      <c r="AD844" s="39" t="inlineStr">
        <is>
          <t>No</t>
        </is>
      </c>
      <c r="AE844" s="39" t="n"/>
      <c r="AF844" s="39" t="inlineStr">
        <is>
          <t>Sí</t>
        </is>
      </c>
      <c r="AG844" s="39" t="n"/>
      <c r="AH844" s="51" t="n"/>
      <c r="AI844" s="51" t="n"/>
      <c r="AJ844" s="51" t="n"/>
      <c r="AK844" s="52" t="n">
        <v>808.7123741007196</v>
      </c>
      <c r="AL844" s="52" t="n"/>
      <c r="AM844" s="52" t="n"/>
      <c r="AN844" s="39" t="n"/>
      <c r="AO844" s="39" t="inlineStr">
        <is>
          <t>La cantidad física del material se imputó en la fila 843 (primera fila del material). Cruce por nomenclatura: una nomenclatura no informa dosis; similitud 0.77. El material ocupa 15 filas en la hoja 1060 NQN (lote/almacén). La cantidad SAP y la física de esta vista son el total del material.</t>
        </is>
      </c>
    </row>
    <row r="845">
      <c r="A845" s="5" t="inlineStr">
        <is>
          <t>1000314</t>
        </is>
      </c>
      <c r="B845" s="5" t="inlineStr">
        <is>
          <t>MORFINA CLORHIDRATO 10MG</t>
        </is>
      </c>
      <c r="C845" s="5" t="inlineStr">
        <is>
          <t>10306</t>
        </is>
      </c>
      <c r="D845" s="5" t="inlineStr">
        <is>
          <t>033</t>
        </is>
      </c>
      <c r="E845" s="5" t="inlineStr">
        <is>
          <t>ZMED</t>
        </is>
      </c>
      <c r="F845" s="5" t="inlineStr">
        <is>
          <t>1060</t>
        </is>
      </c>
      <c r="G845" s="5" t="inlineStr">
        <is>
          <t>6021</t>
        </is>
      </c>
      <c r="H845" s="5" t="inlineStr">
        <is>
          <t>C/U</t>
        </is>
      </c>
      <c r="I845" s="6" t="n">
        <v>100</v>
      </c>
      <c r="J845" s="6" t="n">
        <v>0</v>
      </c>
      <c r="K845" s="5" t="inlineStr">
        <is>
          <t>ARS</t>
        </is>
      </c>
      <c r="L845" s="48" t="n">
        <v>0</v>
      </c>
      <c r="M845" s="48" t="n">
        <v>80314.25</v>
      </c>
      <c r="O845" s="11">
        <f>M845/SUM($M$2:$M$2023)</f>
        <v/>
      </c>
      <c r="P845" s="49">
        <f>IFERROR(M845/I845,0)</f>
        <v/>
      </c>
      <c r="Q845" s="50" t="n"/>
      <c r="R845" s="8">
        <f>I845-Q845</f>
        <v/>
      </c>
      <c r="S845" s="49">
        <f>$AK845*R845</f>
        <v/>
      </c>
      <c r="U845" s="39" t="inlineStr">
        <is>
          <t>Stock SAP</t>
        </is>
      </c>
      <c r="V845" s="39" t="inlineStr">
        <is>
          <t>Medicamentos</t>
        </is>
      </c>
      <c r="W845" s="39" t="inlineStr">
        <is>
          <t>Dentro del alcance</t>
        </is>
      </c>
      <c r="X845" s="42" t="inlineStr">
        <is>
          <t>Media</t>
        </is>
      </c>
      <c r="Y845" s="39" t="inlineStr">
        <is>
          <t>Homologado – confianza Media – pendiente de validación</t>
        </is>
      </c>
      <c r="Z845" s="38" t="inlineStr">
        <is>
          <t>Dar de baja en SAP</t>
        </is>
      </c>
      <c r="AA845" s="39" t="inlineStr">
        <is>
          <t>331</t>
        </is>
      </c>
      <c r="AB845" s="39" t="inlineStr">
        <is>
          <t>MORFINA 10MG AMP</t>
        </is>
      </c>
      <c r="AC845" s="39" t="inlineStr">
        <is>
          <t>Cruce por nomenclatura SAP</t>
        </is>
      </c>
      <c r="AD845" s="39" t="inlineStr">
        <is>
          <t>No</t>
        </is>
      </c>
      <c r="AE845" s="39" t="n"/>
      <c r="AF845" s="39" t="inlineStr">
        <is>
          <t>No</t>
        </is>
      </c>
      <c r="AG845" s="39" t="n"/>
      <c r="AH845" s="51" t="n"/>
      <c r="AI845" s="51" t="n"/>
      <c r="AJ845" s="51" t="n"/>
      <c r="AK845" s="52" t="n">
        <v>803.1425</v>
      </c>
      <c r="AL845" s="52" t="n"/>
      <c r="AM845" s="52" t="n"/>
      <c r="AN845" s="39" t="n"/>
      <c r="AO845" s="39" t="inlineStr">
        <is>
          <t>La cantidad física del material se imputó en la fila 533 (primera fila del material). Cruce por nomenclatura: dosis coincide; similitud 0.70. El material ocupa 6 filas en la hoja 1060 NQN (lote/almacén). La cantidad SAP y la física de esta vista son el total del material.</t>
        </is>
      </c>
    </row>
    <row r="846">
      <c r="A846" s="5" t="inlineStr">
        <is>
          <t>1000314</t>
        </is>
      </c>
      <c r="B846" s="5" t="inlineStr">
        <is>
          <t>MORFINA CLORHIDRATO 10MG</t>
        </is>
      </c>
      <c r="C846" s="5" t="inlineStr">
        <is>
          <t>23709</t>
        </is>
      </c>
      <c r="D846" s="5" t="inlineStr">
        <is>
          <t>033</t>
        </is>
      </c>
      <c r="E846" s="5" t="inlineStr">
        <is>
          <t>ZMED</t>
        </is>
      </c>
      <c r="F846" s="5" t="inlineStr">
        <is>
          <t>1060</t>
        </is>
      </c>
      <c r="G846" s="5" t="inlineStr">
        <is>
          <t>6021</t>
        </is>
      </c>
      <c r="H846" s="5" t="inlineStr">
        <is>
          <t>C/U</t>
        </is>
      </c>
      <c r="I846" s="6" t="n">
        <v>100</v>
      </c>
      <c r="J846" s="6" t="n">
        <v>0</v>
      </c>
      <c r="K846" s="5" t="inlineStr">
        <is>
          <t>ARS</t>
        </is>
      </c>
      <c r="L846" s="48" t="n">
        <v>0</v>
      </c>
      <c r="M846" s="48" t="n">
        <v>80314.25</v>
      </c>
      <c r="O846" s="11">
        <f>M846/SUM($M$2:$M$2023)</f>
        <v/>
      </c>
      <c r="P846" s="49">
        <f>IFERROR(M846/I846,0)</f>
        <v/>
      </c>
      <c r="Q846" s="50" t="n"/>
      <c r="R846" s="8">
        <f>I846-Q846</f>
        <v/>
      </c>
      <c r="S846" s="49">
        <f>$AK846*R846</f>
        <v/>
      </c>
      <c r="U846" s="39" t="inlineStr">
        <is>
          <t>Stock SAP</t>
        </is>
      </c>
      <c r="V846" s="39" t="inlineStr">
        <is>
          <t>Medicamentos</t>
        </is>
      </c>
      <c r="W846" s="39" t="inlineStr">
        <is>
          <t>Dentro del alcance</t>
        </is>
      </c>
      <c r="X846" s="42" t="inlineStr">
        <is>
          <t>Media</t>
        </is>
      </c>
      <c r="Y846" s="39" t="inlineStr">
        <is>
          <t>Homologado – confianza Media – pendiente de validación</t>
        </is>
      </c>
      <c r="Z846" s="38" t="inlineStr">
        <is>
          <t>Dar de baja en SAP</t>
        </is>
      </c>
      <c r="AA846" s="39" t="inlineStr">
        <is>
          <t>331</t>
        </is>
      </c>
      <c r="AB846" s="39" t="inlineStr">
        <is>
          <t>MORFINA 10MG AMP</t>
        </is>
      </c>
      <c r="AC846" s="39" t="inlineStr">
        <is>
          <t>Cruce por nomenclatura SAP</t>
        </is>
      </c>
      <c r="AD846" s="39" t="inlineStr">
        <is>
          <t>No</t>
        </is>
      </c>
      <c r="AE846" s="39" t="n"/>
      <c r="AF846" s="39" t="inlineStr">
        <is>
          <t>No</t>
        </is>
      </c>
      <c r="AG846" s="39" t="n"/>
      <c r="AH846" s="51" t="n"/>
      <c r="AI846" s="51" t="n"/>
      <c r="AJ846" s="51" t="n"/>
      <c r="AK846" s="52" t="n">
        <v>803.1425</v>
      </c>
      <c r="AL846" s="52" t="n"/>
      <c r="AM846" s="52" t="n"/>
      <c r="AN846" s="39" t="n"/>
      <c r="AO846" s="39" t="inlineStr">
        <is>
          <t>La cantidad física del material se imputó en la fila 533 (primera fila del material). Cruce por nomenclatura: dosis coincide; similitud 0.70. El material ocupa 6 filas en la hoja 1060 NQN (lote/almacén). La cantidad SAP y la física de esta vista son el total del material.</t>
        </is>
      </c>
    </row>
    <row r="847">
      <c r="A847" s="5" t="inlineStr">
        <is>
          <t>1000314</t>
        </is>
      </c>
      <c r="B847" s="5" t="inlineStr">
        <is>
          <t>MORFINA CLORHIDRATO 10MG</t>
        </is>
      </c>
      <c r="C847" s="5" t="inlineStr">
        <is>
          <t>3716</t>
        </is>
      </c>
      <c r="D847" s="5" t="inlineStr">
        <is>
          <t>033</t>
        </is>
      </c>
      <c r="E847" s="5" t="inlineStr">
        <is>
          <t>ZMED</t>
        </is>
      </c>
      <c r="F847" s="5" t="inlineStr">
        <is>
          <t>1060</t>
        </is>
      </c>
      <c r="G847" s="5" t="inlineStr">
        <is>
          <t>6021</t>
        </is>
      </c>
      <c r="H847" s="5" t="inlineStr">
        <is>
          <t>C/U</t>
        </is>
      </c>
      <c r="I847" s="6" t="n">
        <v>100</v>
      </c>
      <c r="J847" s="6" t="n">
        <v>0</v>
      </c>
      <c r="K847" s="5" t="inlineStr">
        <is>
          <t>ARS</t>
        </is>
      </c>
      <c r="L847" s="48" t="n">
        <v>0</v>
      </c>
      <c r="M847" s="48" t="n">
        <v>80314.25</v>
      </c>
      <c r="O847" s="11">
        <f>M847/SUM($M$2:$M$2023)</f>
        <v/>
      </c>
      <c r="P847" s="49">
        <f>IFERROR(M847/I847,0)</f>
        <v/>
      </c>
      <c r="Q847" s="50" t="n"/>
      <c r="R847" s="8">
        <f>I847-Q847</f>
        <v/>
      </c>
      <c r="S847" s="49">
        <f>$AK847*R847</f>
        <v/>
      </c>
      <c r="U847" s="39" t="inlineStr">
        <is>
          <t>Stock SAP</t>
        </is>
      </c>
      <c r="V847" s="39" t="inlineStr">
        <is>
          <t>Medicamentos</t>
        </is>
      </c>
      <c r="W847" s="39" t="inlineStr">
        <is>
          <t>Dentro del alcance</t>
        </is>
      </c>
      <c r="X847" s="42" t="inlineStr">
        <is>
          <t>Media</t>
        </is>
      </c>
      <c r="Y847" s="39" t="inlineStr">
        <is>
          <t>Homologado – confianza Media – pendiente de validación</t>
        </is>
      </c>
      <c r="Z847" s="38" t="inlineStr">
        <is>
          <t>Dar de baja en SAP</t>
        </is>
      </c>
      <c r="AA847" s="39" t="inlineStr">
        <is>
          <t>331</t>
        </is>
      </c>
      <c r="AB847" s="39" t="inlineStr">
        <is>
          <t>MORFINA 10MG AMP</t>
        </is>
      </c>
      <c r="AC847" s="39" t="inlineStr">
        <is>
          <t>Cruce por nomenclatura SAP</t>
        </is>
      </c>
      <c r="AD847" s="39" t="inlineStr">
        <is>
          <t>No</t>
        </is>
      </c>
      <c r="AE847" s="39" t="n"/>
      <c r="AF847" s="39" t="inlineStr">
        <is>
          <t>No</t>
        </is>
      </c>
      <c r="AG847" s="39" t="n"/>
      <c r="AH847" s="51" t="n"/>
      <c r="AI847" s="51" t="n"/>
      <c r="AJ847" s="51" t="n"/>
      <c r="AK847" s="52" t="n">
        <v>803.1425</v>
      </c>
      <c r="AL847" s="52" t="n"/>
      <c r="AM847" s="52" t="n"/>
      <c r="AN847" s="39" t="n"/>
      <c r="AO847" s="39" t="inlineStr">
        <is>
          <t>La cantidad física del material se imputó en la fila 533 (primera fila del material). Cruce por nomenclatura: dosis coincide; similitud 0.70. El material ocupa 6 filas en la hoja 1060 NQN (lote/almacén). La cantidad SAP y la física de esta vista son el total del material.</t>
        </is>
      </c>
    </row>
    <row r="848">
      <c r="A848" s="5" t="inlineStr">
        <is>
          <t>1000314</t>
        </is>
      </c>
      <c r="B848" s="5" t="inlineStr">
        <is>
          <t>MORFINA CLORHIDRATO 10MG</t>
        </is>
      </c>
      <c r="C848" s="5" t="inlineStr">
        <is>
          <t>VER</t>
        </is>
      </c>
      <c r="D848" s="5" t="inlineStr">
        <is>
          <t>033</t>
        </is>
      </c>
      <c r="E848" s="5" t="inlineStr">
        <is>
          <t>ZMED</t>
        </is>
      </c>
      <c r="F848" s="5" t="inlineStr">
        <is>
          <t>1060</t>
        </is>
      </c>
      <c r="G848" s="5" t="inlineStr">
        <is>
          <t>6021</t>
        </is>
      </c>
      <c r="H848" s="5" t="inlineStr">
        <is>
          <t>C/U</t>
        </is>
      </c>
      <c r="I848" s="6" t="n">
        <v>100</v>
      </c>
      <c r="J848" s="6" t="n">
        <v>0</v>
      </c>
      <c r="K848" s="5" t="inlineStr">
        <is>
          <t>ARS</t>
        </is>
      </c>
      <c r="L848" s="48" t="n">
        <v>0</v>
      </c>
      <c r="M848" s="48" t="n">
        <v>80314.25</v>
      </c>
      <c r="O848" s="11">
        <f>M848/SUM($M$2:$M$2023)</f>
        <v/>
      </c>
      <c r="P848" s="49">
        <f>IFERROR(M848/I848,0)</f>
        <v/>
      </c>
      <c r="Q848" s="50" t="n"/>
      <c r="R848" s="8">
        <f>I848-Q848</f>
        <v/>
      </c>
      <c r="S848" s="49">
        <f>$AK848*R848</f>
        <v/>
      </c>
      <c r="U848" s="39" t="inlineStr">
        <is>
          <t>Stock SAP</t>
        </is>
      </c>
      <c r="V848" s="39" t="inlineStr">
        <is>
          <t>Medicamentos</t>
        </is>
      </c>
      <c r="W848" s="39" t="inlineStr">
        <is>
          <t>Dentro del alcance</t>
        </is>
      </c>
      <c r="X848" s="42" t="inlineStr">
        <is>
          <t>Media</t>
        </is>
      </c>
      <c r="Y848" s="39" t="inlineStr">
        <is>
          <t>Homologado – confianza Media – pendiente de validación</t>
        </is>
      </c>
      <c r="Z848" s="38" t="inlineStr">
        <is>
          <t>Dar de baja en SAP</t>
        </is>
      </c>
      <c r="AA848" s="39" t="inlineStr">
        <is>
          <t>331</t>
        </is>
      </c>
      <c r="AB848" s="39" t="inlineStr">
        <is>
          <t>MORFINA 10MG AMP</t>
        </is>
      </c>
      <c r="AC848" s="39" t="inlineStr">
        <is>
          <t>Cruce por nomenclatura SAP</t>
        </is>
      </c>
      <c r="AD848" s="39" t="inlineStr">
        <is>
          <t>No</t>
        </is>
      </c>
      <c r="AE848" s="39" t="n"/>
      <c r="AF848" s="39" t="inlineStr">
        <is>
          <t>No</t>
        </is>
      </c>
      <c r="AG848" s="39" t="n"/>
      <c r="AH848" s="51" t="n"/>
      <c r="AI848" s="51" t="n"/>
      <c r="AJ848" s="51" t="n"/>
      <c r="AK848" s="52" t="n">
        <v>803.1425</v>
      </c>
      <c r="AL848" s="52" t="n"/>
      <c r="AM848" s="52" t="n"/>
      <c r="AN848" s="39" t="n"/>
      <c r="AO848" s="39" t="inlineStr">
        <is>
          <t>La cantidad física del material se imputó en la fila 533 (primera fila del material). Cruce por nomenclatura: dosis coincide; similitud 0.70. El material ocupa 6 filas en la hoja 1060 NQN (lote/almacén). La cantidad SAP y la física de esta vista son el total del material.</t>
        </is>
      </c>
    </row>
    <row r="849">
      <c r="A849" s="5" t="inlineStr">
        <is>
          <t>1000330</t>
        </is>
      </c>
      <c r="B849" s="5" t="inlineStr">
        <is>
          <t>ANGINOTRAC COMPRIMIDO</t>
        </is>
      </c>
      <c r="C849" s="5" t="inlineStr">
        <is>
          <t>R2698</t>
        </is>
      </c>
      <c r="D849" s="5" t="inlineStr">
        <is>
          <t>033</t>
        </is>
      </c>
      <c r="E849" s="5" t="inlineStr">
        <is>
          <t>ZMED</t>
        </is>
      </c>
      <c r="F849" s="5" t="inlineStr">
        <is>
          <t>1060</t>
        </is>
      </c>
      <c r="G849" s="5" t="inlineStr">
        <is>
          <t>6021</t>
        </is>
      </c>
      <c r="H849" s="5" t="inlineStr">
        <is>
          <t>C/U</t>
        </is>
      </c>
      <c r="I849" s="6" t="n">
        <v>100</v>
      </c>
      <c r="J849" s="6" t="n">
        <v>0</v>
      </c>
      <c r="K849" s="5" t="inlineStr">
        <is>
          <t>ARS</t>
        </is>
      </c>
      <c r="L849" s="48" t="n">
        <v>0</v>
      </c>
      <c r="M849" s="48" t="n">
        <v>75819.28999999999</v>
      </c>
      <c r="O849" s="11">
        <f>M849/SUM($M$2:$M$2023)</f>
        <v/>
      </c>
      <c r="P849" s="49">
        <f>IFERROR(M849/I849,0)</f>
        <v/>
      </c>
      <c r="Q849" s="50" t="n"/>
      <c r="R849" s="8">
        <f>I849-Q849</f>
        <v/>
      </c>
      <c r="S849" s="49">
        <f>$AK849*R849</f>
        <v/>
      </c>
      <c r="U849" s="39" t="inlineStr">
        <is>
          <t>Stock SAP</t>
        </is>
      </c>
      <c r="V849" s="39" t="inlineStr">
        <is>
          <t>Medicamentos</t>
        </is>
      </c>
      <c r="W849" s="39" t="inlineStr">
        <is>
          <t>Dentro del alcance</t>
        </is>
      </c>
      <c r="X849" s="42" t="inlineStr">
        <is>
          <t>Media</t>
        </is>
      </c>
      <c r="Y849" s="39" t="inlineStr">
        <is>
          <t>Homologado – confianza Media – pendiente de validación</t>
        </is>
      </c>
      <c r="Z849" s="38" t="inlineStr">
        <is>
          <t>Dar de baja en SAP</t>
        </is>
      </c>
      <c r="AA849" s="39" t="inlineStr">
        <is>
          <t>271</t>
        </is>
      </c>
      <c r="AB849" s="39" t="inlineStr">
        <is>
          <t>ANGINOTRAT</t>
        </is>
      </c>
      <c r="AC849" s="39" t="inlineStr">
        <is>
          <t>Cruce por nomenclatura SAP</t>
        </is>
      </c>
      <c r="AD849" s="39" t="inlineStr">
        <is>
          <t>No</t>
        </is>
      </c>
      <c r="AE849" s="39" t="n"/>
      <c r="AF849" s="39" t="inlineStr">
        <is>
          <t>No</t>
        </is>
      </c>
      <c r="AG849" s="39" t="n"/>
      <c r="AH849" s="51" t="n"/>
      <c r="AI849" s="51" t="n"/>
      <c r="AJ849" s="51" t="n"/>
      <c r="AK849" s="52" t="n">
        <v>758.1929391100703</v>
      </c>
      <c r="AL849" s="52" t="n"/>
      <c r="AM849" s="52" t="n"/>
      <c r="AN849" s="39" t="n"/>
      <c r="AO849" s="39" t="inlineStr">
        <is>
          <t>La cantidad física del material se imputó en la fila 535 (primera fila del material). Cruce por nomenclatura: similitud 0.57. El material ocupa 12 filas en la hoja 1060 NQN (lote/almacén). La cantidad SAP y la física de esta vista son el total del material.</t>
        </is>
      </c>
    </row>
    <row r="850">
      <c r="A850" s="5" t="inlineStr">
        <is>
          <t>1000402</t>
        </is>
      </c>
      <c r="B850" s="5" t="inlineStr">
        <is>
          <t>SUCCINILCOLINA 100 mg</t>
        </is>
      </c>
      <c r="C850" s="5" t="inlineStr">
        <is>
          <t>385609</t>
        </is>
      </c>
      <c r="D850" s="5" t="inlineStr">
        <is>
          <t>033</t>
        </is>
      </c>
      <c r="E850" s="5" t="inlineStr">
        <is>
          <t>ZMED</t>
        </is>
      </c>
      <c r="F850" s="5" t="inlineStr">
        <is>
          <t>1060</t>
        </is>
      </c>
      <c r="G850" s="5" t="inlineStr">
        <is>
          <t>6021</t>
        </is>
      </c>
      <c r="H850" s="5" t="inlineStr">
        <is>
          <t>C/U</t>
        </is>
      </c>
      <c r="I850" s="6" t="n">
        <v>100</v>
      </c>
      <c r="J850" s="6" t="n">
        <v>0</v>
      </c>
      <c r="K850" s="5" t="inlineStr">
        <is>
          <t>ARS</t>
        </is>
      </c>
      <c r="L850" s="48" t="n">
        <v>0</v>
      </c>
      <c r="M850" s="48" t="n">
        <v>45062</v>
      </c>
      <c r="O850" s="11">
        <f>M850/SUM($M$2:$M$2023)</f>
        <v/>
      </c>
      <c r="P850" s="49">
        <f>IFERROR(M850/I850,0)</f>
        <v/>
      </c>
      <c r="Q850" s="50" t="n"/>
      <c r="R850" s="8">
        <f>I850-Q850</f>
        <v/>
      </c>
      <c r="S850" s="49">
        <f>$AK850*R850</f>
        <v/>
      </c>
      <c r="U850" s="39" t="inlineStr">
        <is>
          <t>Stock SAP</t>
        </is>
      </c>
      <c r="V850" s="39" t="inlineStr">
        <is>
          <t>Medicamentos</t>
        </is>
      </c>
      <c r="W850" s="39" t="inlineStr">
        <is>
          <t>Dentro del alcance</t>
        </is>
      </c>
      <c r="X850" s="38" t="inlineStr">
        <is>
          <t>Baja</t>
        </is>
      </c>
      <c r="Y850" s="39" t="inlineStr">
        <is>
          <t>Homologado – confianza Baja – pendiente de validación</t>
        </is>
      </c>
      <c r="Z850" s="38" t="inlineStr">
        <is>
          <t>Dar de baja en SAP</t>
        </is>
      </c>
      <c r="AA850" s="39" t="inlineStr">
        <is>
          <t>262</t>
        </is>
      </c>
      <c r="AB850" s="39" t="inlineStr">
        <is>
          <t>SUCCINILCOLINA 500 MG</t>
        </is>
      </c>
      <c r="AC850" s="39" t="inlineStr">
        <is>
          <t>Homologación por código Avain (master M02-007)</t>
        </is>
      </c>
      <c r="AD850" s="39" t="inlineStr">
        <is>
          <t>No</t>
        </is>
      </c>
      <c r="AE850" s="39" t="n"/>
      <c r="AF850" s="39" t="inlineStr">
        <is>
          <t>Sí</t>
        </is>
      </c>
      <c r="AG850" s="39" t="inlineStr">
        <is>
          <t>M02-007</t>
        </is>
      </c>
      <c r="AH850" s="51" t="n"/>
      <c r="AI850" s="51" t="n"/>
      <c r="AJ850" s="51" t="n"/>
      <c r="AK850" s="52" t="n">
        <v>450.62</v>
      </c>
      <c r="AL850" s="52" t="n"/>
      <c r="AM850" s="52" t="n"/>
      <c r="AN850" s="39" t="n"/>
      <c r="AO850" s="39" t="inlineStr">
        <is>
          <t>La cantidad física del material se imputó en la fila 540 (primera fila del material). Homologación: confianza base Baja + confianza SAP Alta → Baja. Aunque la homologación vincula estos registros, la presentación no coincide con el material imputado (dosis/presentación distinta (500MG vs 100MG); similitud 0.71). Nivel degradado a Baja: verificar si corresponde otro código SAP. El material ocupa 6 filas en la hoja 1060 NQN (lote/almacén). La cantidad SAP y la física de esta vista son el total del material.</t>
        </is>
      </c>
    </row>
    <row r="851">
      <c r="A851" s="5" t="inlineStr">
        <is>
          <t>1000402</t>
        </is>
      </c>
      <c r="B851" s="5" t="inlineStr">
        <is>
          <t>SUCCINILCOLINA 100 mg</t>
        </is>
      </c>
      <c r="C851" s="5" t="inlineStr">
        <is>
          <t>41715</t>
        </is>
      </c>
      <c r="D851" s="5" t="inlineStr">
        <is>
          <t>033</t>
        </is>
      </c>
      <c r="E851" s="5" t="inlineStr">
        <is>
          <t>ZMED</t>
        </is>
      </c>
      <c r="F851" s="5" t="inlineStr">
        <is>
          <t>1060</t>
        </is>
      </c>
      <c r="G851" s="5" t="inlineStr">
        <is>
          <t>6021</t>
        </is>
      </c>
      <c r="H851" s="5" t="inlineStr">
        <is>
          <t>C/U</t>
        </is>
      </c>
      <c r="I851" s="6" t="n">
        <v>100</v>
      </c>
      <c r="J851" s="6" t="n">
        <v>0</v>
      </c>
      <c r="K851" s="5" t="inlineStr">
        <is>
          <t>ARS</t>
        </is>
      </c>
      <c r="L851" s="48" t="n">
        <v>0</v>
      </c>
      <c r="M851" s="48" t="n">
        <v>45062</v>
      </c>
      <c r="O851" s="11">
        <f>M851/SUM($M$2:$M$2023)</f>
        <v/>
      </c>
      <c r="P851" s="49">
        <f>IFERROR(M851/I851,0)</f>
        <v/>
      </c>
      <c r="Q851" s="50" t="n"/>
      <c r="R851" s="8">
        <f>I851-Q851</f>
        <v/>
      </c>
      <c r="S851" s="49">
        <f>$AK851*R851</f>
        <v/>
      </c>
      <c r="U851" s="39" t="inlineStr">
        <is>
          <t>Stock SAP</t>
        </is>
      </c>
      <c r="V851" s="39" t="inlineStr">
        <is>
          <t>Medicamentos</t>
        </is>
      </c>
      <c r="W851" s="39" t="inlineStr">
        <is>
          <t>Dentro del alcance</t>
        </is>
      </c>
      <c r="X851" s="38" t="inlineStr">
        <is>
          <t>Baja</t>
        </is>
      </c>
      <c r="Y851" s="39" t="inlineStr">
        <is>
          <t>Homologado – confianza Baja – pendiente de validación</t>
        </is>
      </c>
      <c r="Z851" s="38" t="inlineStr">
        <is>
          <t>Dar de baja en SAP</t>
        </is>
      </c>
      <c r="AA851" s="39" t="inlineStr">
        <is>
          <t>262</t>
        </is>
      </c>
      <c r="AB851" s="39" t="inlineStr">
        <is>
          <t>SUCCINILCOLINA 500 MG</t>
        </is>
      </c>
      <c r="AC851" s="39" t="inlineStr">
        <is>
          <t>Homologación por código Avain (master M02-007)</t>
        </is>
      </c>
      <c r="AD851" s="39" t="inlineStr">
        <is>
          <t>No</t>
        </is>
      </c>
      <c r="AE851" s="39" t="n"/>
      <c r="AF851" s="39" t="inlineStr">
        <is>
          <t>Sí</t>
        </is>
      </c>
      <c r="AG851" s="39" t="inlineStr">
        <is>
          <t>M02-007</t>
        </is>
      </c>
      <c r="AH851" s="51" t="n"/>
      <c r="AI851" s="51" t="n"/>
      <c r="AJ851" s="51" t="n"/>
      <c r="AK851" s="52" t="n">
        <v>450.62</v>
      </c>
      <c r="AL851" s="52" t="n"/>
      <c r="AM851" s="52" t="n"/>
      <c r="AN851" s="39" t="n"/>
      <c r="AO851" s="39" t="inlineStr">
        <is>
          <t>La cantidad física del material se imputó en la fila 540 (primera fila del material). Homologación: confianza base Baja + confianza SAP Alta → Baja. Aunque la homologación vincula estos registros, la presentación no coincide con el material imputado (dosis/presentación distinta (500MG vs 100MG); similitud 0.71). Nivel degradado a Baja: verificar si corresponde otro código SAP. El material ocupa 6 filas en la hoja 1060 NQN (lote/almacén). La cantidad SAP y la física de esta vista son el total del material.</t>
        </is>
      </c>
    </row>
    <row r="852">
      <c r="A852" s="5" t="inlineStr">
        <is>
          <t>1000402</t>
        </is>
      </c>
      <c r="B852" s="5" t="inlineStr">
        <is>
          <t>SUCCINILCOLINA 100 mg</t>
        </is>
      </c>
      <c r="C852" s="5" t="inlineStr">
        <is>
          <t>42287</t>
        </is>
      </c>
      <c r="D852" s="5" t="inlineStr">
        <is>
          <t>033</t>
        </is>
      </c>
      <c r="E852" s="5" t="inlineStr">
        <is>
          <t>ZMED</t>
        </is>
      </c>
      <c r="F852" s="5" t="inlineStr">
        <is>
          <t>1060</t>
        </is>
      </c>
      <c r="G852" s="5" t="inlineStr">
        <is>
          <t>6021</t>
        </is>
      </c>
      <c r="H852" s="5" t="inlineStr">
        <is>
          <t>C/U</t>
        </is>
      </c>
      <c r="I852" s="6" t="n">
        <v>100</v>
      </c>
      <c r="J852" s="6" t="n">
        <v>0</v>
      </c>
      <c r="K852" s="5" t="inlineStr">
        <is>
          <t>ARS</t>
        </is>
      </c>
      <c r="L852" s="48" t="n">
        <v>0</v>
      </c>
      <c r="M852" s="48" t="n">
        <v>45062</v>
      </c>
      <c r="O852" s="11">
        <f>M852/SUM($M$2:$M$2023)</f>
        <v/>
      </c>
      <c r="P852" s="49">
        <f>IFERROR(M852/I852,0)</f>
        <v/>
      </c>
      <c r="Q852" s="50" t="n"/>
      <c r="R852" s="8">
        <f>I852-Q852</f>
        <v/>
      </c>
      <c r="S852" s="49">
        <f>$AK852*R852</f>
        <v/>
      </c>
      <c r="U852" s="39" t="inlineStr">
        <is>
          <t>Stock SAP</t>
        </is>
      </c>
      <c r="V852" s="39" t="inlineStr">
        <is>
          <t>Medicamentos</t>
        </is>
      </c>
      <c r="W852" s="39" t="inlineStr">
        <is>
          <t>Dentro del alcance</t>
        </is>
      </c>
      <c r="X852" s="38" t="inlineStr">
        <is>
          <t>Baja</t>
        </is>
      </c>
      <c r="Y852" s="39" t="inlineStr">
        <is>
          <t>Homologado – confianza Baja – pendiente de validación</t>
        </is>
      </c>
      <c r="Z852" s="38" t="inlineStr">
        <is>
          <t>Dar de baja en SAP</t>
        </is>
      </c>
      <c r="AA852" s="39" t="inlineStr">
        <is>
          <t>262</t>
        </is>
      </c>
      <c r="AB852" s="39" t="inlineStr">
        <is>
          <t>SUCCINILCOLINA 500 MG</t>
        </is>
      </c>
      <c r="AC852" s="39" t="inlineStr">
        <is>
          <t>Homologación por código Avain (master M02-007)</t>
        </is>
      </c>
      <c r="AD852" s="39" t="inlineStr">
        <is>
          <t>No</t>
        </is>
      </c>
      <c r="AE852" s="39" t="n"/>
      <c r="AF852" s="39" t="inlineStr">
        <is>
          <t>Sí</t>
        </is>
      </c>
      <c r="AG852" s="39" t="inlineStr">
        <is>
          <t>M02-007</t>
        </is>
      </c>
      <c r="AH852" s="51" t="n"/>
      <c r="AI852" s="51" t="n"/>
      <c r="AJ852" s="51" t="n"/>
      <c r="AK852" s="52" t="n">
        <v>450.62</v>
      </c>
      <c r="AL852" s="52" t="n"/>
      <c r="AM852" s="52" t="n"/>
      <c r="AN852" s="39" t="n"/>
      <c r="AO852" s="39" t="inlineStr">
        <is>
          <t>La cantidad física del material se imputó en la fila 540 (primera fila del material). Homologación: confianza base Baja + confianza SAP Alta → Baja. Aunque la homologación vincula estos registros, la presentación no coincide con el material imputado (dosis/presentación distinta (500MG vs 100MG); similitud 0.71). Nivel degradado a Baja: verificar si corresponde otro código SAP. El material ocupa 6 filas en la hoja 1060 NQN (lote/almacén). La cantidad SAP y la física de esta vista son el total del material.</t>
        </is>
      </c>
    </row>
    <row r="853">
      <c r="A853" s="5" t="inlineStr">
        <is>
          <t>1000404</t>
        </is>
      </c>
      <c r="B853" s="5" t="inlineStr">
        <is>
          <t>FLUMAZENIL AMP 5 ML</t>
        </is>
      </c>
      <c r="C853" s="5" t="inlineStr">
        <is>
          <t>066-126</t>
        </is>
      </c>
      <c r="D853" s="5" t="inlineStr">
        <is>
          <t>033</t>
        </is>
      </c>
      <c r="E853" s="5" t="inlineStr">
        <is>
          <t>ZMED</t>
        </is>
      </c>
      <c r="F853" s="5" t="inlineStr">
        <is>
          <t>1060</t>
        </is>
      </c>
      <c r="G853" s="5" t="inlineStr">
        <is>
          <t>6021</t>
        </is>
      </c>
      <c r="H853" s="5" t="inlineStr">
        <is>
          <t>C/U</t>
        </is>
      </c>
      <c r="I853" s="6" t="n">
        <v>100</v>
      </c>
      <c r="J853" s="6" t="n">
        <v>0</v>
      </c>
      <c r="K853" s="5" t="inlineStr">
        <is>
          <t>ARS</t>
        </is>
      </c>
      <c r="L853" s="48" t="n">
        <v>0</v>
      </c>
      <c r="M853" s="48" t="n">
        <v>94443.67</v>
      </c>
      <c r="O853" s="11">
        <f>M853/SUM($M$2:$M$2023)</f>
        <v/>
      </c>
      <c r="P853" s="49">
        <f>IFERROR(M853/I853,0)</f>
        <v/>
      </c>
      <c r="Q853" s="50" t="n"/>
      <c r="R853" s="8">
        <f>I853-Q853</f>
        <v/>
      </c>
      <c r="S853" s="49">
        <f>$AK853*R853</f>
        <v/>
      </c>
      <c r="U853" s="39" t="inlineStr">
        <is>
          <t>Stock SAP</t>
        </is>
      </c>
      <c r="V853" s="39" t="inlineStr">
        <is>
          <t>Medicamentos</t>
        </is>
      </c>
      <c r="W853" s="39" t="inlineStr">
        <is>
          <t>Dentro del alcance</t>
        </is>
      </c>
      <c r="X853" s="37" t="inlineStr">
        <is>
          <t>Alta</t>
        </is>
      </c>
      <c r="Y853" s="39" t="inlineStr">
        <is>
          <t>Homologado – confianza Alta</t>
        </is>
      </c>
      <c r="Z853" s="38" t="inlineStr">
        <is>
          <t>Dar de baja en SAP</t>
        </is>
      </c>
      <c r="AA853" s="39" t="inlineStr">
        <is>
          <t>321</t>
        </is>
      </c>
      <c r="AB853" s="39" t="inlineStr">
        <is>
          <t>FLUMAZENIL AMP</t>
        </is>
      </c>
      <c r="AC853" s="39" t="inlineStr">
        <is>
          <t>Cruce por nomenclatura SAP</t>
        </is>
      </c>
      <c r="AD853" s="39" t="inlineStr">
        <is>
          <t>No</t>
        </is>
      </c>
      <c r="AE853" s="39" t="n"/>
      <c r="AF853" s="39" t="inlineStr">
        <is>
          <t>No</t>
        </is>
      </c>
      <c r="AG853" s="39" t="n"/>
      <c r="AH853" s="51" t="n"/>
      <c r="AI853" s="51" t="n"/>
      <c r="AJ853" s="51" t="n"/>
      <c r="AK853" s="52" t="n">
        <v>944.4367194570139</v>
      </c>
      <c r="AL853" s="52" t="n"/>
      <c r="AM853" s="52" t="n"/>
      <c r="AN853" s="39" t="n"/>
      <c r="AO853" s="39" t="inlineStr">
        <is>
          <t>La cantidad física del material se imputó en la fila 233 (primera fila del material). Cruce por nomenclatura: una nomenclatura no informa dosis; similitud 0.86. El material ocupa 10 filas en la hoja 1060 NQN (lote/almacén). La cantidad SAP y la física de esta vista son el total del material.</t>
        </is>
      </c>
    </row>
    <row r="854">
      <c r="A854" s="5" t="inlineStr">
        <is>
          <t>1000404</t>
        </is>
      </c>
      <c r="B854" s="5" t="inlineStr">
        <is>
          <t>FLUMAZENIL AMP 5 ML</t>
        </is>
      </c>
      <c r="C854" s="5" t="inlineStr">
        <is>
          <t>1004438</t>
        </is>
      </c>
      <c r="D854" s="5" t="inlineStr">
        <is>
          <t>033</t>
        </is>
      </c>
      <c r="E854" s="5" t="inlineStr">
        <is>
          <t>ZMED</t>
        </is>
      </c>
      <c r="F854" s="5" t="inlineStr">
        <is>
          <t>1060</t>
        </is>
      </c>
      <c r="G854" s="5" t="inlineStr">
        <is>
          <t>6021</t>
        </is>
      </c>
      <c r="H854" s="5" t="inlineStr">
        <is>
          <t>C/U</t>
        </is>
      </c>
      <c r="I854" s="6" t="n">
        <v>100</v>
      </c>
      <c r="J854" s="6" t="n">
        <v>0</v>
      </c>
      <c r="K854" s="5" t="inlineStr">
        <is>
          <t>ARS</t>
        </is>
      </c>
      <c r="L854" s="48" t="n">
        <v>0</v>
      </c>
      <c r="M854" s="48" t="n">
        <v>94443.67</v>
      </c>
      <c r="O854" s="11">
        <f>M854/SUM($M$2:$M$2023)</f>
        <v/>
      </c>
      <c r="P854" s="49">
        <f>IFERROR(M854/I854,0)</f>
        <v/>
      </c>
      <c r="Q854" s="50" t="n"/>
      <c r="R854" s="8">
        <f>I854-Q854</f>
        <v/>
      </c>
      <c r="S854" s="49">
        <f>$AK854*R854</f>
        <v/>
      </c>
      <c r="U854" s="39" t="inlineStr">
        <is>
          <t>Stock SAP</t>
        </is>
      </c>
      <c r="V854" s="39" t="inlineStr">
        <is>
          <t>Medicamentos</t>
        </is>
      </c>
      <c r="W854" s="39" t="inlineStr">
        <is>
          <t>Dentro del alcance</t>
        </is>
      </c>
      <c r="X854" s="37" t="inlineStr">
        <is>
          <t>Alta</t>
        </is>
      </c>
      <c r="Y854" s="39" t="inlineStr">
        <is>
          <t>Homologado – confianza Alta</t>
        </is>
      </c>
      <c r="Z854" s="38" t="inlineStr">
        <is>
          <t>Dar de baja en SAP</t>
        </is>
      </c>
      <c r="AA854" s="39" t="inlineStr">
        <is>
          <t>321</t>
        </is>
      </c>
      <c r="AB854" s="39" t="inlineStr">
        <is>
          <t>FLUMAZENIL AMP</t>
        </is>
      </c>
      <c r="AC854" s="39" t="inlineStr">
        <is>
          <t>Cruce por nomenclatura SAP</t>
        </is>
      </c>
      <c r="AD854" s="39" t="inlineStr">
        <is>
          <t>No</t>
        </is>
      </c>
      <c r="AE854" s="39" t="n"/>
      <c r="AF854" s="39" t="inlineStr">
        <is>
          <t>No</t>
        </is>
      </c>
      <c r="AG854" s="39" t="n"/>
      <c r="AH854" s="51" t="n"/>
      <c r="AI854" s="51" t="n"/>
      <c r="AJ854" s="51" t="n"/>
      <c r="AK854" s="52" t="n">
        <v>944.4367194570139</v>
      </c>
      <c r="AL854" s="52" t="n"/>
      <c r="AM854" s="52" t="n"/>
      <c r="AN854" s="39" t="n"/>
      <c r="AO854" s="39" t="inlineStr">
        <is>
          <t>La cantidad física del material se imputó en la fila 233 (primera fila del material). Cruce por nomenclatura: una nomenclatura no informa dosis; similitud 0.86. El material ocupa 10 filas en la hoja 1060 NQN (lote/almacén). La cantidad SAP y la física de esta vista son el total del material.</t>
        </is>
      </c>
    </row>
    <row r="855">
      <c r="A855" s="5" t="inlineStr">
        <is>
          <t>1000404</t>
        </is>
      </c>
      <c r="B855" s="5" t="inlineStr">
        <is>
          <t>FLUMAZENIL AMP 5 ML</t>
        </is>
      </c>
      <c r="C855" s="5" t="inlineStr">
        <is>
          <t>3002</t>
        </is>
      </c>
      <c r="D855" s="5" t="inlineStr">
        <is>
          <t>033</t>
        </is>
      </c>
      <c r="E855" s="5" t="inlineStr">
        <is>
          <t>ZMED</t>
        </is>
      </c>
      <c r="F855" s="5" t="inlineStr">
        <is>
          <t>1060</t>
        </is>
      </c>
      <c r="G855" s="5" t="inlineStr">
        <is>
          <t>6021</t>
        </is>
      </c>
      <c r="H855" s="5" t="inlineStr">
        <is>
          <t>C/U</t>
        </is>
      </c>
      <c r="I855" s="6" t="n">
        <v>100</v>
      </c>
      <c r="J855" s="6" t="n">
        <v>0</v>
      </c>
      <c r="K855" s="5" t="inlineStr">
        <is>
          <t>ARS</t>
        </is>
      </c>
      <c r="L855" s="48" t="n">
        <v>0</v>
      </c>
      <c r="M855" s="48" t="n">
        <v>94443.67</v>
      </c>
      <c r="O855" s="11">
        <f>M855/SUM($M$2:$M$2023)</f>
        <v/>
      </c>
      <c r="P855" s="49">
        <f>IFERROR(M855/I855,0)</f>
        <v/>
      </c>
      <c r="Q855" s="50" t="n"/>
      <c r="R855" s="8">
        <f>I855-Q855</f>
        <v/>
      </c>
      <c r="S855" s="49">
        <f>$AK855*R855</f>
        <v/>
      </c>
      <c r="U855" s="39" t="inlineStr">
        <is>
          <t>Stock SAP</t>
        </is>
      </c>
      <c r="V855" s="39" t="inlineStr">
        <is>
          <t>Medicamentos</t>
        </is>
      </c>
      <c r="W855" s="39" t="inlineStr">
        <is>
          <t>Dentro del alcance</t>
        </is>
      </c>
      <c r="X855" s="37" t="inlineStr">
        <is>
          <t>Alta</t>
        </is>
      </c>
      <c r="Y855" s="39" t="inlineStr">
        <is>
          <t>Homologado – confianza Alta</t>
        </is>
      </c>
      <c r="Z855" s="38" t="inlineStr">
        <is>
          <t>Dar de baja en SAP</t>
        </is>
      </c>
      <c r="AA855" s="39" t="inlineStr">
        <is>
          <t>321</t>
        </is>
      </c>
      <c r="AB855" s="39" t="inlineStr">
        <is>
          <t>FLUMAZENIL AMP</t>
        </is>
      </c>
      <c r="AC855" s="39" t="inlineStr">
        <is>
          <t>Cruce por nomenclatura SAP</t>
        </is>
      </c>
      <c r="AD855" s="39" t="inlineStr">
        <is>
          <t>No</t>
        </is>
      </c>
      <c r="AE855" s="39" t="n"/>
      <c r="AF855" s="39" t="inlineStr">
        <is>
          <t>No</t>
        </is>
      </c>
      <c r="AG855" s="39" t="n"/>
      <c r="AH855" s="51" t="n"/>
      <c r="AI855" s="51" t="n"/>
      <c r="AJ855" s="51" t="n"/>
      <c r="AK855" s="52" t="n">
        <v>944.4367194570139</v>
      </c>
      <c r="AL855" s="52" t="n"/>
      <c r="AM855" s="52" t="n"/>
      <c r="AN855" s="39" t="n"/>
      <c r="AO855" s="39" t="inlineStr">
        <is>
          <t>La cantidad física del material se imputó en la fila 233 (primera fila del material). Cruce por nomenclatura: una nomenclatura no informa dosis; similitud 0.86. El material ocupa 10 filas en la hoja 1060 NQN (lote/almacén). La cantidad SAP y la física de esta vista son el total del material.</t>
        </is>
      </c>
    </row>
    <row r="856">
      <c r="A856" s="5" t="inlineStr">
        <is>
          <t>1000404</t>
        </is>
      </c>
      <c r="B856" s="5" t="inlineStr">
        <is>
          <t>FLUMAZENIL AMP 5 ML</t>
        </is>
      </c>
      <c r="C856" s="5" t="inlineStr">
        <is>
          <t>360035</t>
        </is>
      </c>
      <c r="D856" s="5" t="inlineStr">
        <is>
          <t>033</t>
        </is>
      </c>
      <c r="E856" s="5" t="inlineStr">
        <is>
          <t>ZMED</t>
        </is>
      </c>
      <c r="F856" s="5" t="inlineStr">
        <is>
          <t>1060</t>
        </is>
      </c>
      <c r="G856" s="5" t="inlineStr">
        <is>
          <t>6021</t>
        </is>
      </c>
      <c r="H856" s="5" t="inlineStr">
        <is>
          <t>C/U</t>
        </is>
      </c>
      <c r="I856" s="6" t="n">
        <v>100</v>
      </c>
      <c r="J856" s="6" t="n">
        <v>0</v>
      </c>
      <c r="K856" s="5" t="inlineStr">
        <is>
          <t>ARS</t>
        </is>
      </c>
      <c r="L856" s="48" t="n">
        <v>0</v>
      </c>
      <c r="M856" s="48" t="n">
        <v>94443.67</v>
      </c>
      <c r="O856" s="11">
        <f>M856/SUM($M$2:$M$2023)</f>
        <v/>
      </c>
      <c r="P856" s="49">
        <f>IFERROR(M856/I856,0)</f>
        <v/>
      </c>
      <c r="Q856" s="50" t="n"/>
      <c r="R856" s="8">
        <f>I856-Q856</f>
        <v/>
      </c>
      <c r="S856" s="49">
        <f>$AK856*R856</f>
        <v/>
      </c>
      <c r="U856" s="39" t="inlineStr">
        <is>
          <t>Stock SAP</t>
        </is>
      </c>
      <c r="V856" s="39" t="inlineStr">
        <is>
          <t>Medicamentos</t>
        </is>
      </c>
      <c r="W856" s="39" t="inlineStr">
        <is>
          <t>Dentro del alcance</t>
        </is>
      </c>
      <c r="X856" s="37" t="inlineStr">
        <is>
          <t>Alta</t>
        </is>
      </c>
      <c r="Y856" s="39" t="inlineStr">
        <is>
          <t>Homologado – confianza Alta</t>
        </is>
      </c>
      <c r="Z856" s="38" t="inlineStr">
        <is>
          <t>Dar de baja en SAP</t>
        </is>
      </c>
      <c r="AA856" s="39" t="inlineStr">
        <is>
          <t>321</t>
        </is>
      </c>
      <c r="AB856" s="39" t="inlineStr">
        <is>
          <t>FLUMAZENIL AMP</t>
        </is>
      </c>
      <c r="AC856" s="39" t="inlineStr">
        <is>
          <t>Cruce por nomenclatura SAP</t>
        </is>
      </c>
      <c r="AD856" s="39" t="inlineStr">
        <is>
          <t>No</t>
        </is>
      </c>
      <c r="AE856" s="39" t="n"/>
      <c r="AF856" s="39" t="inlineStr">
        <is>
          <t>No</t>
        </is>
      </c>
      <c r="AG856" s="39" t="n"/>
      <c r="AH856" s="51" t="n"/>
      <c r="AI856" s="51" t="n"/>
      <c r="AJ856" s="51" t="n"/>
      <c r="AK856" s="52" t="n">
        <v>944.4367194570139</v>
      </c>
      <c r="AL856" s="52" t="n"/>
      <c r="AM856" s="52" t="n"/>
      <c r="AN856" s="39" t="n"/>
      <c r="AO856" s="39" t="inlineStr">
        <is>
          <t>La cantidad física del material se imputó en la fila 233 (primera fila del material). Cruce por nomenclatura: una nomenclatura no informa dosis; similitud 0.86. El material ocupa 10 filas en la hoja 1060 NQN (lote/almacén). La cantidad SAP y la física de esta vista son el total del material.</t>
        </is>
      </c>
    </row>
    <row r="857">
      <c r="A857" s="5" t="inlineStr">
        <is>
          <t>1000406</t>
        </is>
      </c>
      <c r="B857" s="5" t="inlineStr">
        <is>
          <t>FURASIN DE 1L</t>
        </is>
      </c>
      <c r="C857" s="5" t="inlineStr">
        <is>
          <t>867</t>
        </is>
      </c>
      <c r="D857" s="5" t="inlineStr">
        <is>
          <t>033</t>
        </is>
      </c>
      <c r="E857" s="5" t="inlineStr">
        <is>
          <t>ZMED</t>
        </is>
      </c>
      <c r="F857" s="5" t="inlineStr">
        <is>
          <t>1060</t>
        </is>
      </c>
      <c r="G857" s="5" t="inlineStr">
        <is>
          <t>6021</t>
        </is>
      </c>
      <c r="H857" s="5" t="inlineStr">
        <is>
          <t>C/U</t>
        </is>
      </c>
      <c r="I857" s="6" t="n">
        <v>100</v>
      </c>
      <c r="J857" s="6" t="n">
        <v>0</v>
      </c>
      <c r="K857" s="5" t="inlineStr">
        <is>
          <t>ARS</t>
        </is>
      </c>
      <c r="L857" s="48" t="n">
        <v>0</v>
      </c>
      <c r="M857" s="48" t="n">
        <v>1040042.69</v>
      </c>
      <c r="O857" s="11">
        <f>M857/SUM($M$2:$M$2023)</f>
        <v/>
      </c>
      <c r="P857" s="49">
        <f>IFERROR(M857/I857,0)</f>
        <v/>
      </c>
      <c r="Q857" s="50" t="n"/>
      <c r="R857" s="8">
        <f>I857-Q857</f>
        <v/>
      </c>
      <c r="S857" s="49">
        <f>$AK857*R857</f>
        <v/>
      </c>
      <c r="U857" s="39" t="inlineStr">
        <is>
          <t>Stock SAP</t>
        </is>
      </c>
      <c r="V857" s="39" t="inlineStr">
        <is>
          <t>Medicamentos</t>
        </is>
      </c>
      <c r="W857" s="39" t="inlineStr">
        <is>
          <t>Dentro del alcance</t>
        </is>
      </c>
      <c r="X857" s="39" t="n"/>
      <c r="Y857" s="39" t="inlineStr">
        <is>
          <t>Sin recuento físico en el inventario de Avain</t>
        </is>
      </c>
      <c r="Z857" s="40" t="inlineStr">
        <is>
          <t>Sin recuento físico</t>
        </is>
      </c>
      <c r="AA857" s="39" t="n"/>
      <c r="AB857" s="39" t="n"/>
      <c r="AC857" s="39" t="n"/>
      <c r="AD857" s="39" t="n"/>
      <c r="AE857" s="39" t="n"/>
      <c r="AF857" s="39" t="n"/>
      <c r="AG857" s="39" t="n"/>
      <c r="AH857" s="51" t="n">
        <v>456</v>
      </c>
      <c r="AI857" s="51">
        <f>Q857</f>
        <v/>
      </c>
      <c r="AJ857" s="51">
        <f>$AH857-$AI857</f>
        <v/>
      </c>
      <c r="AK857" s="52" t="n">
        <v>10400.42690789474</v>
      </c>
      <c r="AL857" s="52">
        <f>$AJ857*$AK857</f>
        <v/>
      </c>
      <c r="AM857" s="52">
        <f>$AI857*$AK857</f>
        <v/>
      </c>
      <c r="AN857" s="39" t="n"/>
      <c r="AO857" s="39" t="inlineStr">
        <is>
          <t>El material ocupa 15 filas en la hoja 1060 NQN (lote/almacén). La cantidad SAP y la física de esta vista son el total del material.</t>
        </is>
      </c>
    </row>
    <row r="858">
      <c r="A858" s="5" t="inlineStr">
        <is>
          <t>1000425</t>
        </is>
      </c>
      <c r="B858" s="5" t="inlineStr">
        <is>
          <t>KLOSIDOL (TRAMADOL) 5ml Ampolla</t>
        </is>
      </c>
      <c r="C858" s="5" t="inlineStr">
        <is>
          <t>10856</t>
        </is>
      </c>
      <c r="D858" s="5" t="inlineStr">
        <is>
          <t>033</t>
        </is>
      </c>
      <c r="E858" s="5" t="inlineStr">
        <is>
          <t>ZMED</t>
        </is>
      </c>
      <c r="F858" s="5" t="inlineStr">
        <is>
          <t>1060</t>
        </is>
      </c>
      <c r="G858" s="5" t="inlineStr">
        <is>
          <t>6021</t>
        </is>
      </c>
      <c r="H858" s="5" t="inlineStr">
        <is>
          <t>C/U</t>
        </is>
      </c>
      <c r="I858" s="6" t="n">
        <v>100</v>
      </c>
      <c r="J858" s="6" t="n">
        <v>0</v>
      </c>
      <c r="K858" s="5" t="inlineStr">
        <is>
          <t>ARS</t>
        </is>
      </c>
      <c r="L858" s="48" t="n">
        <v>0</v>
      </c>
      <c r="M858" s="48" t="n">
        <v>17712.24</v>
      </c>
      <c r="O858" s="11">
        <f>M858/SUM($M$2:$M$2023)</f>
        <v/>
      </c>
      <c r="P858" s="49">
        <f>IFERROR(M858/I858,0)</f>
        <v/>
      </c>
      <c r="Q858" s="50" t="n"/>
      <c r="R858" s="8">
        <f>I858-Q858</f>
        <v/>
      </c>
      <c r="S858" s="49">
        <f>$AK858*R858</f>
        <v/>
      </c>
      <c r="U858" s="39" t="inlineStr">
        <is>
          <t>Stock SAP</t>
        </is>
      </c>
      <c r="V858" s="39" t="inlineStr">
        <is>
          <t>Medicamentos</t>
        </is>
      </c>
      <c r="W858" s="39" t="inlineStr">
        <is>
          <t>Dentro del alcance</t>
        </is>
      </c>
      <c r="X858" s="38" t="inlineStr">
        <is>
          <t>Baja</t>
        </is>
      </c>
      <c r="Y858" s="39" t="inlineStr">
        <is>
          <t>Homologado – confianza Baja – pendiente de validación</t>
        </is>
      </c>
      <c r="Z858" s="38" t="inlineStr">
        <is>
          <t>Dar de baja en SAP</t>
        </is>
      </c>
      <c r="AA858" s="39" t="inlineStr">
        <is>
          <t>327</t>
        </is>
      </c>
      <c r="AB858" s="39" t="inlineStr">
        <is>
          <t>TRAMADOL 100 MG AMP</t>
        </is>
      </c>
      <c r="AC858" s="39" t="inlineStr">
        <is>
          <t>Cruce por nomenclatura SAP</t>
        </is>
      </c>
      <c r="AD858" s="39" t="inlineStr">
        <is>
          <t>Sí</t>
        </is>
      </c>
      <c r="AE858" s="39" t="inlineStr">
        <is>
          <t>1000425, 1000128</t>
        </is>
      </c>
      <c r="AF858" s="39" t="inlineStr">
        <is>
          <t>Sí</t>
        </is>
      </c>
      <c r="AG858" s="39" t="inlineStr">
        <is>
          <t>M01-011</t>
        </is>
      </c>
      <c r="AH858" s="51" t="n"/>
      <c r="AI858" s="51" t="n"/>
      <c r="AJ858" s="51" t="n"/>
      <c r="AK858" s="52" t="n">
        <v>177.1223727272727</v>
      </c>
      <c r="AL858" s="52" t="n"/>
      <c r="AM858" s="52" t="n"/>
      <c r="AN858" s="39" t="n"/>
      <c r="AO858" s="39" t="inlineStr">
        <is>
          <t>La cantidad física del material se imputó en la fila 344 (primera fila del material). Homologado al master M01-011, pero sus códigos SAP (1000635) no figuran en el stock SAP de este centro. Cruce por nomenclatura: similitud 0.54. El cruce SAP–Avain identificó 2 códigos SAP como posibles equivalentes del mismo ítem de Avain (1000425, 1000128). Se imputó al primero (lógica BUSCARV); requiere validación posterior. El material ocupa 8 filas en la hoja 1060 NQN (lote/almacén). La cantidad SAP y la física de esta vista son el total del material.</t>
        </is>
      </c>
    </row>
    <row r="859">
      <c r="A859" s="5" t="inlineStr">
        <is>
          <t>1000425</t>
        </is>
      </c>
      <c r="B859" s="5" t="inlineStr">
        <is>
          <t>KLOSIDOL (TRAMADOL) 5ml Ampolla</t>
        </is>
      </c>
      <c r="C859" s="5" t="inlineStr">
        <is>
          <t>42502</t>
        </is>
      </c>
      <c r="D859" s="5" t="inlineStr">
        <is>
          <t>033</t>
        </is>
      </c>
      <c r="E859" s="5" t="inlineStr">
        <is>
          <t>ZMED</t>
        </is>
      </c>
      <c r="F859" s="5" t="inlineStr">
        <is>
          <t>1060</t>
        </is>
      </c>
      <c r="G859" s="5" t="inlineStr">
        <is>
          <t>6021</t>
        </is>
      </c>
      <c r="H859" s="5" t="inlineStr">
        <is>
          <t>C/U</t>
        </is>
      </c>
      <c r="I859" s="6" t="n">
        <v>100</v>
      </c>
      <c r="J859" s="6" t="n">
        <v>0</v>
      </c>
      <c r="K859" s="5" t="inlineStr">
        <is>
          <t>ARS</t>
        </is>
      </c>
      <c r="L859" s="48" t="n">
        <v>0</v>
      </c>
      <c r="M859" s="48" t="n">
        <v>17712.24</v>
      </c>
      <c r="O859" s="11">
        <f>M859/SUM($M$2:$M$2023)</f>
        <v/>
      </c>
      <c r="P859" s="49">
        <f>IFERROR(M859/I859,0)</f>
        <v/>
      </c>
      <c r="Q859" s="50" t="n"/>
      <c r="R859" s="8">
        <f>I859-Q859</f>
        <v/>
      </c>
      <c r="S859" s="49">
        <f>$AK859*R859</f>
        <v/>
      </c>
      <c r="U859" s="39" t="inlineStr">
        <is>
          <t>Stock SAP</t>
        </is>
      </c>
      <c r="V859" s="39" t="inlineStr">
        <is>
          <t>Medicamentos</t>
        </is>
      </c>
      <c r="W859" s="39" t="inlineStr">
        <is>
          <t>Dentro del alcance</t>
        </is>
      </c>
      <c r="X859" s="38" t="inlineStr">
        <is>
          <t>Baja</t>
        </is>
      </c>
      <c r="Y859" s="39" t="inlineStr">
        <is>
          <t>Homologado – confianza Baja – pendiente de validación</t>
        </is>
      </c>
      <c r="Z859" s="38" t="inlineStr">
        <is>
          <t>Dar de baja en SAP</t>
        </is>
      </c>
      <c r="AA859" s="39" t="inlineStr">
        <is>
          <t>327</t>
        </is>
      </c>
      <c r="AB859" s="39" t="inlineStr">
        <is>
          <t>TRAMADOL 100 MG AMP</t>
        </is>
      </c>
      <c r="AC859" s="39" t="inlineStr">
        <is>
          <t>Cruce por nomenclatura SAP</t>
        </is>
      </c>
      <c r="AD859" s="39" t="inlineStr">
        <is>
          <t>Sí</t>
        </is>
      </c>
      <c r="AE859" s="39" t="inlineStr">
        <is>
          <t>1000425, 1000128</t>
        </is>
      </c>
      <c r="AF859" s="39" t="inlineStr">
        <is>
          <t>Sí</t>
        </is>
      </c>
      <c r="AG859" s="39" t="inlineStr">
        <is>
          <t>M01-011</t>
        </is>
      </c>
      <c r="AH859" s="51" t="n"/>
      <c r="AI859" s="51" t="n"/>
      <c r="AJ859" s="51" t="n"/>
      <c r="AK859" s="52" t="n">
        <v>177.1223727272727</v>
      </c>
      <c r="AL859" s="52" t="n"/>
      <c r="AM859" s="52" t="n"/>
      <c r="AN859" s="39" t="n"/>
      <c r="AO859" s="39" t="inlineStr">
        <is>
          <t>La cantidad física del material se imputó en la fila 344 (primera fila del material). Homologado al master M01-011, pero sus códigos SAP (1000635) no figuran en el stock SAP de este centro. Cruce por nomenclatura: similitud 0.54. El cruce SAP–Avain identificó 2 códigos SAP como posibles equivalentes del mismo ítem de Avain (1000425, 1000128). Se imputó al primero (lógica BUSCARV); requiere validación posterior. El material ocupa 8 filas en la hoja 1060 NQN (lote/almacén). La cantidad SAP y la física de esta vista son el total del material.</t>
        </is>
      </c>
    </row>
    <row r="860">
      <c r="A860" s="5" t="inlineStr">
        <is>
          <t>1000425</t>
        </is>
      </c>
      <c r="B860" s="5" t="inlineStr">
        <is>
          <t>KLOSIDOL (TRAMADOL) 5ml Ampolla</t>
        </is>
      </c>
      <c r="C860" s="5" t="inlineStr">
        <is>
          <t>LTRC072</t>
        </is>
      </c>
      <c r="D860" s="5" t="inlineStr">
        <is>
          <t>033</t>
        </is>
      </c>
      <c r="E860" s="5" t="inlineStr">
        <is>
          <t>ZMED</t>
        </is>
      </c>
      <c r="F860" s="5" t="inlineStr">
        <is>
          <t>1060</t>
        </is>
      </c>
      <c r="G860" s="5" t="inlineStr">
        <is>
          <t>6021</t>
        </is>
      </c>
      <c r="H860" s="5" t="inlineStr">
        <is>
          <t>C/U</t>
        </is>
      </c>
      <c r="I860" s="6" t="n">
        <v>100</v>
      </c>
      <c r="J860" s="6" t="n">
        <v>0</v>
      </c>
      <c r="K860" s="5" t="inlineStr">
        <is>
          <t>ARS</t>
        </is>
      </c>
      <c r="L860" s="48" t="n">
        <v>0</v>
      </c>
      <c r="M860" s="48" t="n">
        <v>17712.24</v>
      </c>
      <c r="O860" s="11">
        <f>M860/SUM($M$2:$M$2023)</f>
        <v/>
      </c>
      <c r="P860" s="49">
        <f>IFERROR(M860/I860,0)</f>
        <v/>
      </c>
      <c r="Q860" s="50" t="n"/>
      <c r="R860" s="8">
        <f>I860-Q860</f>
        <v/>
      </c>
      <c r="S860" s="49">
        <f>$AK860*R860</f>
        <v/>
      </c>
      <c r="U860" s="39" t="inlineStr">
        <is>
          <t>Stock SAP</t>
        </is>
      </c>
      <c r="V860" s="39" t="inlineStr">
        <is>
          <t>Medicamentos</t>
        </is>
      </c>
      <c r="W860" s="39" t="inlineStr">
        <is>
          <t>Dentro del alcance</t>
        </is>
      </c>
      <c r="X860" s="38" t="inlineStr">
        <is>
          <t>Baja</t>
        </is>
      </c>
      <c r="Y860" s="39" t="inlineStr">
        <is>
          <t>Homologado – confianza Baja – pendiente de validación</t>
        </is>
      </c>
      <c r="Z860" s="38" t="inlineStr">
        <is>
          <t>Dar de baja en SAP</t>
        </is>
      </c>
      <c r="AA860" s="39" t="inlineStr">
        <is>
          <t>327</t>
        </is>
      </c>
      <c r="AB860" s="39" t="inlineStr">
        <is>
          <t>TRAMADOL 100 MG AMP</t>
        </is>
      </c>
      <c r="AC860" s="39" t="inlineStr">
        <is>
          <t>Cruce por nomenclatura SAP</t>
        </is>
      </c>
      <c r="AD860" s="39" t="inlineStr">
        <is>
          <t>Sí</t>
        </is>
      </c>
      <c r="AE860" s="39" t="inlineStr">
        <is>
          <t>1000425, 1000128</t>
        </is>
      </c>
      <c r="AF860" s="39" t="inlineStr">
        <is>
          <t>Sí</t>
        </is>
      </c>
      <c r="AG860" s="39" t="inlineStr">
        <is>
          <t>M01-011</t>
        </is>
      </c>
      <c r="AH860" s="51" t="n"/>
      <c r="AI860" s="51" t="n"/>
      <c r="AJ860" s="51" t="n"/>
      <c r="AK860" s="52" t="n">
        <v>177.1223727272727</v>
      </c>
      <c r="AL860" s="52" t="n"/>
      <c r="AM860" s="52" t="n"/>
      <c r="AN860" s="39" t="n"/>
      <c r="AO860" s="39" t="inlineStr">
        <is>
          <t>La cantidad física del material se imputó en la fila 344 (primera fila del material). Homologado al master M01-011, pero sus códigos SAP (1000635) no figuran en el stock SAP de este centro. Cruce por nomenclatura: similitud 0.54. El cruce SAP–Avain identificó 2 códigos SAP como posibles equivalentes del mismo ítem de Avain (1000425, 1000128). Se imputó al primero (lógica BUSCARV); requiere validación posterior. El material ocupa 8 filas en la hoja 1060 NQN (lote/almacén). La cantidad SAP y la física de esta vista son el total del material.</t>
        </is>
      </c>
    </row>
    <row r="861">
      <c r="A861" s="5" t="inlineStr">
        <is>
          <t>1000426</t>
        </is>
      </c>
      <c r="B861" s="5" t="inlineStr">
        <is>
          <t>DECADRON 8MG / 2ML F. AMP</t>
        </is>
      </c>
      <c r="C861" s="5" t="inlineStr">
        <is>
          <t>10085228</t>
        </is>
      </c>
      <c r="D861" s="5" t="inlineStr">
        <is>
          <t>033</t>
        </is>
      </c>
      <c r="E861" s="5" t="inlineStr">
        <is>
          <t>ZMED</t>
        </is>
      </c>
      <c r="F861" s="5" t="inlineStr">
        <is>
          <t>1060</t>
        </is>
      </c>
      <c r="G861" s="5" t="inlineStr">
        <is>
          <t>6021</t>
        </is>
      </c>
      <c r="H861" s="5" t="inlineStr">
        <is>
          <t>C/U</t>
        </is>
      </c>
      <c r="I861" s="6" t="n">
        <v>100</v>
      </c>
      <c r="J861" s="6" t="n">
        <v>0</v>
      </c>
      <c r="K861" s="5" t="inlineStr">
        <is>
          <t>ARS</t>
        </is>
      </c>
      <c r="L861" s="48" t="n">
        <v>0</v>
      </c>
      <c r="M861" s="48" t="n">
        <v>438168</v>
      </c>
      <c r="O861" s="11">
        <f>M861/SUM($M$2:$M$2023)</f>
        <v/>
      </c>
      <c r="P861" s="49">
        <f>IFERROR(M861/I861,0)</f>
        <v/>
      </c>
      <c r="Q861" s="50" t="n"/>
      <c r="R861" s="8">
        <f>I861-Q861</f>
        <v/>
      </c>
      <c r="S861" s="49">
        <f>$AK861*R861</f>
        <v/>
      </c>
      <c r="U861" s="39" t="inlineStr">
        <is>
          <t>Stock SAP</t>
        </is>
      </c>
      <c r="V861" s="39" t="inlineStr">
        <is>
          <t>Medicamentos</t>
        </is>
      </c>
      <c r="W861" s="39" t="inlineStr">
        <is>
          <t>Dentro del alcance</t>
        </is>
      </c>
      <c r="X861" s="39" t="n"/>
      <c r="Y861" s="39" t="inlineStr">
        <is>
          <t>Sin recuento físico en el inventario de Avain</t>
        </is>
      </c>
      <c r="Z861" s="40" t="inlineStr">
        <is>
          <t>Sin recuento físico</t>
        </is>
      </c>
      <c r="AA861" s="39" t="n"/>
      <c r="AB861" s="39" t="n"/>
      <c r="AC861" s="39" t="n"/>
      <c r="AD861" s="39" t="n"/>
      <c r="AE861" s="39" t="n"/>
      <c r="AF861" s="39" t="n"/>
      <c r="AG861" s="39" t="n"/>
      <c r="AH861" s="51" t="n"/>
      <c r="AI861" s="51" t="n"/>
      <c r="AJ861" s="51" t="n"/>
      <c r="AK861" s="52" t="n">
        <v>4381.680010330579</v>
      </c>
      <c r="AL861" s="52" t="n"/>
      <c r="AM861" s="52" t="n"/>
      <c r="AN861" s="39" t="n"/>
      <c r="AO861" s="39" t="inlineStr">
        <is>
          <t>El material ocupa 23 filas en la hoja 1060 NQN (lote/almacén). La cantidad SAP y la física de esta vista son el total del material.</t>
        </is>
      </c>
    </row>
    <row r="862">
      <c r="A862" s="5" t="inlineStr">
        <is>
          <t>1000440</t>
        </is>
      </c>
      <c r="B862" s="5" t="inlineStr">
        <is>
          <t>DEXAMETASONA 0.5MG COMPRIMIDOS</t>
        </is>
      </c>
      <c r="C862" s="5" t="inlineStr">
        <is>
          <t>1</t>
        </is>
      </c>
      <c r="D862" s="5" t="inlineStr">
        <is>
          <t>033</t>
        </is>
      </c>
      <c r="E862" s="5" t="inlineStr">
        <is>
          <t>ZMED</t>
        </is>
      </c>
      <c r="F862" s="5" t="inlineStr">
        <is>
          <t>1060</t>
        </is>
      </c>
      <c r="G862" s="5" t="inlineStr">
        <is>
          <t>6021</t>
        </is>
      </c>
      <c r="H862" s="5" t="inlineStr">
        <is>
          <t>C/U</t>
        </is>
      </c>
      <c r="I862" s="6" t="n">
        <v>100</v>
      </c>
      <c r="J862" s="6" t="n">
        <v>0</v>
      </c>
      <c r="K862" s="5" t="inlineStr">
        <is>
          <t>ARS</t>
        </is>
      </c>
      <c r="L862" s="48" t="n">
        <v>0</v>
      </c>
      <c r="M862" s="48" t="n">
        <v>4832.97</v>
      </c>
      <c r="O862" s="11">
        <f>M862/SUM($M$2:$M$2023)</f>
        <v/>
      </c>
      <c r="P862" s="49">
        <f>IFERROR(M862/I862,0)</f>
        <v/>
      </c>
      <c r="Q862" s="50" t="n"/>
      <c r="R862" s="8">
        <f>I862-Q862</f>
        <v/>
      </c>
      <c r="S862" s="49">
        <f>$AK862*R862</f>
        <v/>
      </c>
      <c r="U862" s="39" t="inlineStr">
        <is>
          <t>Stock SAP</t>
        </is>
      </c>
      <c r="V862" s="39" t="inlineStr">
        <is>
          <t>Medicamentos</t>
        </is>
      </c>
      <c r="W862" s="39" t="inlineStr">
        <is>
          <t>Dentro del alcance</t>
        </is>
      </c>
      <c r="X862" s="39" t="n"/>
      <c r="Y862" s="39" t="inlineStr">
        <is>
          <t>Sin recuento físico en el inventario de Avain</t>
        </is>
      </c>
      <c r="Z862" s="40" t="inlineStr">
        <is>
          <t>Sin recuento físico</t>
        </is>
      </c>
      <c r="AA862" s="39" t="n"/>
      <c r="AB862" s="39" t="n"/>
      <c r="AC862" s="39" t="n"/>
      <c r="AD862" s="39" t="n"/>
      <c r="AE862" s="39" t="n"/>
      <c r="AF862" s="39" t="n"/>
      <c r="AG862" s="39" t="n"/>
      <c r="AH862" s="51" t="n">
        <v>100</v>
      </c>
      <c r="AI862" s="51">
        <f>Q862</f>
        <v/>
      </c>
      <c r="AJ862" s="51">
        <f>$AH862-$AI862</f>
        <v/>
      </c>
      <c r="AK862" s="52" t="n">
        <v>48.3297</v>
      </c>
      <c r="AL862" s="52">
        <f>$AJ862*$AK862</f>
        <v/>
      </c>
      <c r="AM862" s="52">
        <f>$AI862*$AK862</f>
        <v/>
      </c>
      <c r="AN862" s="39" t="n"/>
      <c r="AO862" s="39" t="n"/>
    </row>
    <row r="863">
      <c r="A863" s="5" t="inlineStr">
        <is>
          <t>1000509</t>
        </is>
      </c>
      <c r="B863" s="5" t="inlineStr">
        <is>
          <t>DICLOFENAC + PRIDINOL</t>
        </is>
      </c>
      <c r="C863" s="5" t="inlineStr">
        <is>
          <t>1</t>
        </is>
      </c>
      <c r="D863" s="5" t="inlineStr">
        <is>
          <t>033</t>
        </is>
      </c>
      <c r="E863" s="5" t="inlineStr">
        <is>
          <t>ZMED</t>
        </is>
      </c>
      <c r="F863" s="5" t="inlineStr">
        <is>
          <t>1060</t>
        </is>
      </c>
      <c r="G863" s="5" t="inlineStr">
        <is>
          <t>6021</t>
        </is>
      </c>
      <c r="H863" s="5" t="inlineStr">
        <is>
          <t>C/U</t>
        </is>
      </c>
      <c r="I863" s="6" t="n">
        <v>100</v>
      </c>
      <c r="J863" s="6" t="n">
        <v>0</v>
      </c>
      <c r="K863" s="5" t="inlineStr">
        <is>
          <t>ARS</t>
        </is>
      </c>
      <c r="L863" s="48" t="n">
        <v>0</v>
      </c>
      <c r="M863" s="48" t="n">
        <v>1145.61</v>
      </c>
      <c r="O863" s="11">
        <f>M863/SUM($M$2:$M$2023)</f>
        <v/>
      </c>
      <c r="P863" s="49">
        <f>IFERROR(M863/I863,0)</f>
        <v/>
      </c>
      <c r="Q863" s="50" t="n"/>
      <c r="R863" s="8">
        <f>I863-Q863</f>
        <v/>
      </c>
      <c r="S863" s="49">
        <f>$AK863*R863</f>
        <v/>
      </c>
      <c r="U863" s="39" t="inlineStr">
        <is>
          <t>Stock SAP</t>
        </is>
      </c>
      <c r="V863" s="39" t="inlineStr">
        <is>
          <t>Medicamentos</t>
        </is>
      </c>
      <c r="W863" s="39" t="inlineStr">
        <is>
          <t>Dentro del alcance</t>
        </is>
      </c>
      <c r="X863" s="39" t="n"/>
      <c r="Y863" s="39" t="inlineStr">
        <is>
          <t>Sin recuento físico en el inventario de Avain</t>
        </is>
      </c>
      <c r="Z863" s="40" t="inlineStr">
        <is>
          <t>Sin recuento físico</t>
        </is>
      </c>
      <c r="AA863" s="39" t="n"/>
      <c r="AB863" s="39" t="n"/>
      <c r="AC863" s="39" t="n"/>
      <c r="AD863" s="39" t="n"/>
      <c r="AE863" s="39" t="n"/>
      <c r="AF863" s="39" t="n"/>
      <c r="AG863" s="39" t="n"/>
      <c r="AH863" s="51" t="n">
        <v>360</v>
      </c>
      <c r="AI863" s="51">
        <f>Q863</f>
        <v/>
      </c>
      <c r="AJ863" s="51">
        <f>$AH863-$AI863</f>
        <v/>
      </c>
      <c r="AK863" s="52" t="n">
        <v>11.45611111111111</v>
      </c>
      <c r="AL863" s="52">
        <f>$AJ863*$AK863</f>
        <v/>
      </c>
      <c r="AM863" s="52">
        <f>$AI863*$AK863</f>
        <v/>
      </c>
      <c r="AN863" s="39" t="n"/>
      <c r="AO863" s="39" t="inlineStr">
        <is>
          <t>El material ocupa 6 filas en la hoja 1060 NQN (lote/almacén). La cantidad SAP y la física de esta vista son el total del material.</t>
        </is>
      </c>
    </row>
    <row r="864">
      <c r="A864" s="5" t="inlineStr">
        <is>
          <t>1000511</t>
        </is>
      </c>
      <c r="B864" s="5" t="inlineStr">
        <is>
          <t>REFRIANEX COMPUESTO</t>
        </is>
      </c>
      <c r="C864" s="5" t="inlineStr">
        <is>
          <t>096</t>
        </is>
      </c>
      <c r="D864" s="5" t="inlineStr">
        <is>
          <t>033</t>
        </is>
      </c>
      <c r="E864" s="5" t="inlineStr">
        <is>
          <t>ZMED</t>
        </is>
      </c>
      <c r="F864" s="5" t="inlineStr">
        <is>
          <t>1060</t>
        </is>
      </c>
      <c r="G864" s="5" t="inlineStr">
        <is>
          <t>6010</t>
        </is>
      </c>
      <c r="H864" s="5" t="inlineStr">
        <is>
          <t>C/U</t>
        </is>
      </c>
      <c r="I864" s="6" t="n">
        <v>100</v>
      </c>
      <c r="J864" s="6" t="n">
        <v>0</v>
      </c>
      <c r="K864" s="5" t="inlineStr">
        <is>
          <t>ARS</t>
        </is>
      </c>
      <c r="L864" s="48" t="n">
        <v>0</v>
      </c>
      <c r="M864" s="48" t="n">
        <v>4109.38</v>
      </c>
      <c r="O864" s="11">
        <f>M864/SUM($M$2:$M$2023)</f>
        <v/>
      </c>
      <c r="P864" s="49">
        <f>IFERROR(M864/I864,0)</f>
        <v/>
      </c>
      <c r="Q864" s="50" t="n"/>
      <c r="R864" s="8">
        <f>I864-Q864</f>
        <v/>
      </c>
      <c r="S864" s="49">
        <f>$AK864*R864</f>
        <v/>
      </c>
      <c r="U864" s="39" t="inlineStr">
        <is>
          <t>Stock SAP</t>
        </is>
      </c>
      <c r="V864" s="39" t="inlineStr">
        <is>
          <t>Medicamentos</t>
        </is>
      </c>
      <c r="W864" s="39" t="inlineStr">
        <is>
          <t>Dentro del alcance</t>
        </is>
      </c>
      <c r="X864" s="39" t="n"/>
      <c r="Y864" s="39" t="inlineStr">
        <is>
          <t>Sin recuento físico en el inventario de Avain</t>
        </is>
      </c>
      <c r="Z864" s="40" t="inlineStr">
        <is>
          <t>Sin recuento físico</t>
        </is>
      </c>
      <c r="AA864" s="39" t="n"/>
      <c r="AB864" s="39" t="n"/>
      <c r="AC864" s="39" t="n"/>
      <c r="AD864" s="39" t="n"/>
      <c r="AE864" s="39" t="n"/>
      <c r="AF864" s="39" t="n"/>
      <c r="AG864" s="39" t="n"/>
      <c r="AH864" s="51" t="n">
        <v>160</v>
      </c>
      <c r="AI864" s="51">
        <f>Q864</f>
        <v/>
      </c>
      <c r="AJ864" s="51">
        <f>$AH864-$AI864</f>
        <v/>
      </c>
      <c r="AK864" s="52" t="n">
        <v>41.0938125</v>
      </c>
      <c r="AL864" s="52">
        <f>$AJ864*$AK864</f>
        <v/>
      </c>
      <c r="AM864" s="52">
        <f>$AI864*$AK864</f>
        <v/>
      </c>
      <c r="AN864" s="39" t="n"/>
      <c r="AO864" s="39" t="inlineStr">
        <is>
          <t>El material ocupa 2 filas en la hoja 1060 NQN (lote/almacén). La cantidad SAP y la física de esta vista son el total del material.</t>
        </is>
      </c>
    </row>
    <row r="865">
      <c r="A865" s="5" t="inlineStr">
        <is>
          <t>1000532</t>
        </is>
      </c>
      <c r="B865" s="5" t="inlineStr">
        <is>
          <t>BUSCAPINA COMPUESTA COMRIMIDOS</t>
        </is>
      </c>
      <c r="C865" s="5" t="inlineStr">
        <is>
          <t>ARJNE2</t>
        </is>
      </c>
      <c r="D865" s="5" t="inlineStr">
        <is>
          <t>033</t>
        </is>
      </c>
      <c r="E865" s="5" t="inlineStr">
        <is>
          <t>ZMED</t>
        </is>
      </c>
      <c r="F865" s="5" t="inlineStr">
        <is>
          <t>1060</t>
        </is>
      </c>
      <c r="G865" s="5" t="inlineStr">
        <is>
          <t>6021</t>
        </is>
      </c>
      <c r="H865" s="5" t="inlineStr">
        <is>
          <t>C/U</t>
        </is>
      </c>
      <c r="I865" s="6" t="n">
        <v>100</v>
      </c>
      <c r="J865" s="6" t="n">
        <v>0</v>
      </c>
      <c r="K865" s="5" t="inlineStr">
        <is>
          <t>ARS</t>
        </is>
      </c>
      <c r="L865" s="48" t="n">
        <v>0</v>
      </c>
      <c r="M865" s="48" t="n">
        <v>10109.3</v>
      </c>
      <c r="O865" s="11">
        <f>M865/SUM($M$2:$M$2023)</f>
        <v/>
      </c>
      <c r="P865" s="49">
        <f>IFERROR(M865/I865,0)</f>
        <v/>
      </c>
      <c r="Q865" s="50" t="n"/>
      <c r="R865" s="8">
        <f>I865-Q865</f>
        <v/>
      </c>
      <c r="S865" s="49">
        <f>$AK865*R865</f>
        <v/>
      </c>
      <c r="U865" s="39" t="inlineStr">
        <is>
          <t>Stock SAP</t>
        </is>
      </c>
      <c r="V865" s="39" t="inlineStr">
        <is>
          <t>Medicamentos</t>
        </is>
      </c>
      <c r="W865" s="39" t="inlineStr">
        <is>
          <t>Dentro del alcance</t>
        </is>
      </c>
      <c r="X865" s="39" t="n"/>
      <c r="Y865" s="39" t="inlineStr">
        <is>
          <t>Sin recuento físico en el inventario de Avain</t>
        </is>
      </c>
      <c r="Z865" s="40" t="inlineStr">
        <is>
          <t>Sin recuento físico</t>
        </is>
      </c>
      <c r="AA865" s="39" t="n"/>
      <c r="AB865" s="39" t="n"/>
      <c r="AC865" s="39" t="n"/>
      <c r="AD865" s="39" t="n"/>
      <c r="AE865" s="39" t="n"/>
      <c r="AF865" s="39" t="n"/>
      <c r="AG865" s="39" t="n"/>
      <c r="AH865" s="51" t="n"/>
      <c r="AI865" s="51" t="n"/>
      <c r="AJ865" s="51" t="n"/>
      <c r="AK865" s="52" t="n">
        <v>101.0930398812049</v>
      </c>
      <c r="AL865" s="52" t="n"/>
      <c r="AM865" s="52" t="n"/>
      <c r="AN865" s="39" t="n"/>
      <c r="AO865" s="39" t="inlineStr">
        <is>
          <t>El material ocupa 12 filas en la hoja 1060 NQN (lote/almacén). La cantidad SAP y la física de esta vista son el total del material.</t>
        </is>
      </c>
    </row>
    <row r="866">
      <c r="A866" s="5" t="inlineStr">
        <is>
          <t>1000532</t>
        </is>
      </c>
      <c r="B866" s="5" t="inlineStr">
        <is>
          <t>BUSCAPINA COMPUESTA COMRIMIDOS</t>
        </is>
      </c>
      <c r="C866" s="5" t="inlineStr">
        <is>
          <t>F6401</t>
        </is>
      </c>
      <c r="D866" s="5" t="inlineStr">
        <is>
          <t>033</t>
        </is>
      </c>
      <c r="E866" s="5" t="inlineStr">
        <is>
          <t>ZMED</t>
        </is>
      </c>
      <c r="F866" s="5" t="inlineStr">
        <is>
          <t>1060</t>
        </is>
      </c>
      <c r="G866" s="5" t="inlineStr">
        <is>
          <t>6021</t>
        </is>
      </c>
      <c r="H866" s="5" t="inlineStr">
        <is>
          <t>C/U</t>
        </is>
      </c>
      <c r="I866" s="6" t="n">
        <v>100</v>
      </c>
      <c r="J866" s="6" t="n">
        <v>0</v>
      </c>
      <c r="K866" s="5" t="inlineStr">
        <is>
          <t>ARS</t>
        </is>
      </c>
      <c r="L866" s="48" t="n">
        <v>0</v>
      </c>
      <c r="M866" s="48" t="n">
        <v>10109.3</v>
      </c>
      <c r="O866" s="11">
        <f>M866/SUM($M$2:$M$2023)</f>
        <v/>
      </c>
      <c r="P866" s="49">
        <f>IFERROR(M866/I866,0)</f>
        <v/>
      </c>
      <c r="Q866" s="50" t="n"/>
      <c r="R866" s="8">
        <f>I866-Q866</f>
        <v/>
      </c>
      <c r="S866" s="49">
        <f>$AK866*R866</f>
        <v/>
      </c>
      <c r="U866" s="39" t="inlineStr">
        <is>
          <t>Stock SAP</t>
        </is>
      </c>
      <c r="V866" s="39" t="inlineStr">
        <is>
          <t>Medicamentos</t>
        </is>
      </c>
      <c r="W866" s="39" t="inlineStr">
        <is>
          <t>Dentro del alcance</t>
        </is>
      </c>
      <c r="X866" s="39" t="n"/>
      <c r="Y866" s="39" t="inlineStr">
        <is>
          <t>Sin recuento físico en el inventario de Avain</t>
        </is>
      </c>
      <c r="Z866" s="40" t="inlineStr">
        <is>
          <t>Sin recuento físico</t>
        </is>
      </c>
      <c r="AA866" s="39" t="n"/>
      <c r="AB866" s="39" t="n"/>
      <c r="AC866" s="39" t="n"/>
      <c r="AD866" s="39" t="n"/>
      <c r="AE866" s="39" t="n"/>
      <c r="AF866" s="39" t="n"/>
      <c r="AG866" s="39" t="n"/>
      <c r="AH866" s="51" t="n"/>
      <c r="AI866" s="51" t="n"/>
      <c r="AJ866" s="51" t="n"/>
      <c r="AK866" s="52" t="n">
        <v>101.0930398812049</v>
      </c>
      <c r="AL866" s="52" t="n"/>
      <c r="AM866" s="52" t="n"/>
      <c r="AN866" s="39" t="n"/>
      <c r="AO866" s="39" t="inlineStr">
        <is>
          <t>El material ocupa 12 filas en la hoja 1060 NQN (lote/almacén). La cantidad SAP y la física de esta vista son el total del material.</t>
        </is>
      </c>
    </row>
    <row r="867">
      <c r="A867" s="5" t="inlineStr">
        <is>
          <t>1000597</t>
        </is>
      </c>
      <c r="B867" s="5" t="inlineStr">
        <is>
          <t>LOPERAMIDA 2MG COMPRIMIDO</t>
        </is>
      </c>
      <c r="C867" s="5" t="inlineStr">
        <is>
          <t>3QQ3</t>
        </is>
      </c>
      <c r="D867" s="5" t="inlineStr">
        <is>
          <t>033</t>
        </is>
      </c>
      <c r="E867" s="5" t="inlineStr">
        <is>
          <t>ZMED</t>
        </is>
      </c>
      <c r="F867" s="5" t="inlineStr">
        <is>
          <t>1060</t>
        </is>
      </c>
      <c r="G867" s="5" t="inlineStr">
        <is>
          <t>6021</t>
        </is>
      </c>
      <c r="H867" s="5" t="inlineStr">
        <is>
          <t>C/U</t>
        </is>
      </c>
      <c r="I867" s="6" t="n">
        <v>100</v>
      </c>
      <c r="J867" s="6" t="n">
        <v>0</v>
      </c>
      <c r="K867" s="5" t="inlineStr">
        <is>
          <t>ARS</t>
        </is>
      </c>
      <c r="L867" s="48" t="n">
        <v>0</v>
      </c>
      <c r="M867" s="48" t="n">
        <v>3188</v>
      </c>
      <c r="O867" s="11">
        <f>M867/SUM($M$2:$M$2023)</f>
        <v/>
      </c>
      <c r="P867" s="49">
        <f>IFERROR(M867/I867,0)</f>
        <v/>
      </c>
      <c r="Q867" s="50" t="n">
        <v>0</v>
      </c>
      <c r="R867" s="8">
        <f>I867-Q867</f>
        <v/>
      </c>
      <c r="S867" s="49">
        <f>$AK867*R867</f>
        <v/>
      </c>
      <c r="U867" s="39" t="inlineStr">
        <is>
          <t>Stock SAP</t>
        </is>
      </c>
      <c r="V867" s="39" t="inlineStr">
        <is>
          <t>Medicamentos</t>
        </is>
      </c>
      <c r="W867" s="39" t="inlineStr">
        <is>
          <t>Dentro del alcance</t>
        </is>
      </c>
      <c r="X867" s="42" t="inlineStr">
        <is>
          <t>Media</t>
        </is>
      </c>
      <c r="Y867" s="39" t="inlineStr">
        <is>
          <t>Homologado – confianza Media – pendiente de validación</t>
        </is>
      </c>
      <c r="Z867" s="38" t="inlineStr">
        <is>
          <t>Dar de baja en SAP</t>
        </is>
      </c>
      <c r="AA867" s="39" t="inlineStr">
        <is>
          <t>152</t>
        </is>
      </c>
      <c r="AB867" s="39" t="inlineStr">
        <is>
          <t>LOPERAMIDA COMP</t>
        </is>
      </c>
      <c r="AC867" s="39" t="inlineStr">
        <is>
          <t>Homologación por código Avain (master M08-010)</t>
        </is>
      </c>
      <c r="AD867" s="39" t="inlineStr">
        <is>
          <t>No</t>
        </is>
      </c>
      <c r="AE867" s="39" t="n"/>
      <c r="AF867" s="39" t="inlineStr">
        <is>
          <t>Sí</t>
        </is>
      </c>
      <c r="AG867" s="39" t="inlineStr">
        <is>
          <t>M08-010</t>
        </is>
      </c>
      <c r="AH867" s="51" t="n">
        <v>100</v>
      </c>
      <c r="AI867" s="51">
        <f>Q867</f>
        <v/>
      </c>
      <c r="AJ867" s="51">
        <f>$AH867-$AI867</f>
        <v/>
      </c>
      <c r="AK867" s="52" t="n">
        <v>31.88</v>
      </c>
      <c r="AL867" s="52">
        <f>$AJ867*$AK867</f>
        <v/>
      </c>
      <c r="AM867" s="52">
        <f>$AI867*$AK867</f>
        <v/>
      </c>
      <c r="AN867" s="39" t="n"/>
      <c r="AO867" s="39" t="inlineStr">
        <is>
          <t>Homologación: confianza base Media + confianza SAP Alta → Media.</t>
        </is>
      </c>
    </row>
    <row r="868">
      <c r="A868" s="5" t="inlineStr">
        <is>
          <t>1000615</t>
        </is>
      </c>
      <c r="B868" s="5" t="inlineStr">
        <is>
          <t>GOTAS OFTALMICAS CON GLICERINA</t>
        </is>
      </c>
      <c r="C868" s="5" t="inlineStr">
        <is>
          <t>1</t>
        </is>
      </c>
      <c r="D868" s="5" t="inlineStr">
        <is>
          <t>MEGE</t>
        </is>
      </c>
      <c r="E868" s="5" t="inlineStr">
        <is>
          <t>ZMED</t>
        </is>
      </c>
      <c r="F868" s="5" t="inlineStr">
        <is>
          <t>1060</t>
        </is>
      </c>
      <c r="G868" s="5" t="inlineStr">
        <is>
          <t>6021</t>
        </is>
      </c>
      <c r="H868" s="5" t="inlineStr">
        <is>
          <t>C/U</t>
        </is>
      </c>
      <c r="I868" s="6" t="n">
        <v>100</v>
      </c>
      <c r="J868" s="6" t="n">
        <v>0</v>
      </c>
      <c r="K868" s="5" t="inlineStr">
        <is>
          <t>ARS</t>
        </is>
      </c>
      <c r="L868" s="48" t="n">
        <v>0</v>
      </c>
      <c r="M868" s="48" t="n">
        <v>83939</v>
      </c>
      <c r="O868" s="11">
        <f>M868/SUM($M$2:$M$2023)</f>
        <v/>
      </c>
      <c r="P868" s="49">
        <f>IFERROR(M868/I868,0)</f>
        <v/>
      </c>
      <c r="Q868" s="50" t="n"/>
      <c r="R868" s="8">
        <f>I868-Q868</f>
        <v/>
      </c>
      <c r="S868" s="49">
        <f>$AK868*R868</f>
        <v/>
      </c>
      <c r="U868" s="39" t="inlineStr">
        <is>
          <t>Stock SAP</t>
        </is>
      </c>
      <c r="V868" s="39" t="inlineStr">
        <is>
          <t>Medicamentos</t>
        </is>
      </c>
      <c r="W868" s="39" t="inlineStr">
        <is>
          <t>Dentro del alcance</t>
        </is>
      </c>
      <c r="X868" s="39" t="n"/>
      <c r="Y868" s="39" t="inlineStr">
        <is>
          <t>Sin recuento físico en el inventario de Avain</t>
        </is>
      </c>
      <c r="Z868" s="40" t="inlineStr">
        <is>
          <t>Sin recuento físico</t>
        </is>
      </c>
      <c r="AA868" s="39" t="n"/>
      <c r="AB868" s="39" t="n"/>
      <c r="AC868" s="39" t="n"/>
      <c r="AD868" s="39" t="n"/>
      <c r="AE868" s="39" t="n"/>
      <c r="AF868" s="39" t="n"/>
      <c r="AG868" s="39" t="n"/>
      <c r="AH868" s="51" t="n">
        <v>100</v>
      </c>
      <c r="AI868" s="51">
        <f>Q868</f>
        <v/>
      </c>
      <c r="AJ868" s="51">
        <f>$AH868-$AI868</f>
        <v/>
      </c>
      <c r="AK868" s="52" t="n">
        <v>839.39</v>
      </c>
      <c r="AL868" s="52">
        <f>$AJ868*$AK868</f>
        <v/>
      </c>
      <c r="AM868" s="52">
        <f>$AI868*$AK868</f>
        <v/>
      </c>
      <c r="AN868" s="39" t="n"/>
      <c r="AO868" s="39" t="n"/>
    </row>
    <row r="869">
      <c r="A869" s="5" t="inlineStr">
        <is>
          <t>1000656</t>
        </is>
      </c>
      <c r="B869" s="5" t="inlineStr">
        <is>
          <t>HEXALER CORT</t>
        </is>
      </c>
      <c r="C869" s="5" t="inlineStr">
        <is>
          <t>3066</t>
        </is>
      </c>
      <c r="D869" s="5" t="inlineStr">
        <is>
          <t>033</t>
        </is>
      </c>
      <c r="E869" s="5" t="inlineStr">
        <is>
          <t>ZMED</t>
        </is>
      </c>
      <c r="F869" s="5" t="inlineStr">
        <is>
          <t>1060</t>
        </is>
      </c>
      <c r="G869" s="5" t="inlineStr">
        <is>
          <t>6021</t>
        </is>
      </c>
      <c r="H869" s="5" t="inlineStr">
        <is>
          <t>C/U</t>
        </is>
      </c>
      <c r="I869" s="6" t="n">
        <v>100</v>
      </c>
      <c r="J869" s="6" t="n">
        <v>0</v>
      </c>
      <c r="K869" s="5" t="inlineStr">
        <is>
          <t>ARS</t>
        </is>
      </c>
      <c r="L869" s="48" t="n">
        <v>0</v>
      </c>
      <c r="M869" s="48" t="n">
        <v>66644.31</v>
      </c>
      <c r="O869" s="11">
        <f>M869/SUM($M$2:$M$2023)</f>
        <v/>
      </c>
      <c r="P869" s="49">
        <f>IFERROR(M869/I869,0)</f>
        <v/>
      </c>
      <c r="Q869" s="50" t="n"/>
      <c r="R869" s="8">
        <f>I869-Q869</f>
        <v/>
      </c>
      <c r="S869" s="49">
        <f>$AK869*R869</f>
        <v/>
      </c>
      <c r="U869" s="39" t="inlineStr">
        <is>
          <t>Stock SAP</t>
        </is>
      </c>
      <c r="V869" s="39" t="inlineStr">
        <is>
          <t>Medicamentos</t>
        </is>
      </c>
      <c r="W869" s="39" t="inlineStr">
        <is>
          <t>Dentro del alcance</t>
        </is>
      </c>
      <c r="X869" s="39" t="n"/>
      <c r="Y869" s="39" t="inlineStr">
        <is>
          <t>Sin recuento físico en el inventario de Avain</t>
        </is>
      </c>
      <c r="Z869" s="40" t="inlineStr">
        <is>
          <t>Sin recuento físico</t>
        </is>
      </c>
      <c r="AA869" s="39" t="n"/>
      <c r="AB869" s="39" t="n"/>
      <c r="AC869" s="39" t="n"/>
      <c r="AD869" s="39" t="n"/>
      <c r="AE869" s="39" t="n"/>
      <c r="AF869" s="39" t="n"/>
      <c r="AG869" s="39" t="n"/>
      <c r="AH869" s="51" t="n">
        <v>503</v>
      </c>
      <c r="AI869" s="51">
        <f>Q869</f>
        <v/>
      </c>
      <c r="AJ869" s="51">
        <f>$AH869-$AI869</f>
        <v/>
      </c>
      <c r="AK869" s="52" t="n">
        <v>666.4431212723657</v>
      </c>
      <c r="AL869" s="52">
        <f>$AJ869*$AK869</f>
        <v/>
      </c>
      <c r="AM869" s="52">
        <f>$AI869*$AK869</f>
        <v/>
      </c>
      <c r="AN869" s="39" t="n"/>
      <c r="AO869" s="39" t="inlineStr">
        <is>
          <t>El material ocupa 11 filas en la hoja 1060 NQN (lote/almacén). La cantidad SAP y la física de esta vista son el total del material.</t>
        </is>
      </c>
    </row>
    <row r="870">
      <c r="A870" s="5" t="inlineStr">
        <is>
          <t>1000657</t>
        </is>
      </c>
      <c r="B870" s="5" t="inlineStr">
        <is>
          <t>HEXALER PLUS</t>
        </is>
      </c>
      <c r="C870" s="5" t="inlineStr">
        <is>
          <t>44</t>
        </is>
      </c>
      <c r="D870" s="5" t="inlineStr">
        <is>
          <t>033</t>
        </is>
      </c>
      <c r="E870" s="5" t="inlineStr">
        <is>
          <t>ZMED</t>
        </is>
      </c>
      <c r="F870" s="5" t="inlineStr">
        <is>
          <t>1060</t>
        </is>
      </c>
      <c r="G870" s="5" t="inlineStr">
        <is>
          <t>6021</t>
        </is>
      </c>
      <c r="H870" s="5" t="inlineStr">
        <is>
          <t>C/U</t>
        </is>
      </c>
      <c r="I870" s="6" t="n">
        <v>100</v>
      </c>
      <c r="J870" s="6" t="n">
        <v>0</v>
      </c>
      <c r="K870" s="5" t="inlineStr">
        <is>
          <t>ARS</t>
        </is>
      </c>
      <c r="L870" s="48" t="n">
        <v>0</v>
      </c>
      <c r="M870" s="48" t="n">
        <v>74196.78999999999</v>
      </c>
      <c r="O870" s="11">
        <f>M870/SUM($M$2:$M$2023)</f>
        <v/>
      </c>
      <c r="P870" s="49">
        <f>IFERROR(M870/I870,0)</f>
        <v/>
      </c>
      <c r="Q870" s="50" t="n"/>
      <c r="R870" s="8">
        <f>I870-Q870</f>
        <v/>
      </c>
      <c r="S870" s="49">
        <f>$AK870*R870</f>
        <v/>
      </c>
      <c r="U870" s="39" t="inlineStr">
        <is>
          <t>Stock SAP</t>
        </is>
      </c>
      <c r="V870" s="39" t="inlineStr">
        <is>
          <t>Medicamentos</t>
        </is>
      </c>
      <c r="W870" s="39" t="inlineStr">
        <is>
          <t>Dentro del alcance</t>
        </is>
      </c>
      <c r="X870" s="39" t="n"/>
      <c r="Y870" s="39" t="inlineStr">
        <is>
          <t>Sin recuento físico en el inventario de Avain</t>
        </is>
      </c>
      <c r="Z870" s="40" t="inlineStr">
        <is>
          <t>Sin recuento físico</t>
        </is>
      </c>
      <c r="AA870" s="39" t="n"/>
      <c r="AB870" s="39" t="n"/>
      <c r="AC870" s="39" t="n"/>
      <c r="AD870" s="39" t="n"/>
      <c r="AE870" s="39" t="n"/>
      <c r="AF870" s="39" t="n"/>
      <c r="AG870" s="39" t="n"/>
      <c r="AH870" s="51" t="n"/>
      <c r="AI870" s="51" t="n"/>
      <c r="AJ870" s="51" t="n"/>
      <c r="AK870" s="52" t="n">
        <v>741.9679176201374</v>
      </c>
      <c r="AL870" s="52" t="n"/>
      <c r="AM870" s="52" t="n"/>
      <c r="AN870" s="39" t="n"/>
      <c r="AO870" s="39" t="inlineStr">
        <is>
          <t>El material ocupa 7 filas en la hoja 1060 NQN (lote/almacén). La cantidad SAP y la física de esta vista son el total del material.</t>
        </is>
      </c>
    </row>
    <row r="871">
      <c r="A871" s="5" t="inlineStr">
        <is>
          <t>1000671</t>
        </is>
      </c>
      <c r="B871" s="5" t="inlineStr">
        <is>
          <t>SULFATO DE MAGNESIO AL 25% AMP</t>
        </is>
      </c>
      <c r="C871" s="5" t="inlineStr">
        <is>
          <t>26115</t>
        </is>
      </c>
      <c r="D871" s="5" t="inlineStr">
        <is>
          <t>033</t>
        </is>
      </c>
      <c r="E871" s="5" t="inlineStr">
        <is>
          <t>ZMED</t>
        </is>
      </c>
      <c r="F871" s="5" t="inlineStr">
        <is>
          <t>1060</t>
        </is>
      </c>
      <c r="G871" s="5" t="inlineStr">
        <is>
          <t>6021</t>
        </is>
      </c>
      <c r="H871" s="5" t="inlineStr">
        <is>
          <t>C/U</t>
        </is>
      </c>
      <c r="I871" s="6" t="n">
        <v>100</v>
      </c>
      <c r="J871" s="6" t="n">
        <v>0</v>
      </c>
      <c r="K871" s="5" t="inlineStr">
        <is>
          <t>ARS</t>
        </is>
      </c>
      <c r="L871" s="48" t="n">
        <v>0</v>
      </c>
      <c r="M871" s="48" t="n">
        <v>97962.08</v>
      </c>
      <c r="O871" s="11">
        <f>M871/SUM($M$2:$M$2023)</f>
        <v/>
      </c>
      <c r="P871" s="49">
        <f>IFERROR(M871/I871,0)</f>
        <v/>
      </c>
      <c r="Q871" s="50" t="n">
        <v>125</v>
      </c>
      <c r="R871" s="8">
        <f>I871-Q871</f>
        <v/>
      </c>
      <c r="S871" s="49">
        <f>$AK871*R871</f>
        <v/>
      </c>
      <c r="U871" s="39" t="inlineStr">
        <is>
          <t>Stock SAP</t>
        </is>
      </c>
      <c r="V871" s="39" t="inlineStr">
        <is>
          <t>Medicamentos</t>
        </is>
      </c>
      <c r="W871" s="39" t="inlineStr">
        <is>
          <t>Dentro del alcance</t>
        </is>
      </c>
      <c r="X871" s="42" t="inlineStr">
        <is>
          <t>Media</t>
        </is>
      </c>
      <c r="Y871" s="39" t="inlineStr">
        <is>
          <t>Homologado – confianza Media – pendiente de validación</t>
        </is>
      </c>
      <c r="Z871" s="38" t="inlineStr">
        <is>
          <t>Dar de baja en SAP</t>
        </is>
      </c>
      <c r="AA871" s="39" t="inlineStr">
        <is>
          <t>527</t>
        </is>
      </c>
      <c r="AB871" s="39" t="inlineStr">
        <is>
          <t>SULFATO DE MAGNESIO AMP X 5 ML</t>
        </is>
      </c>
      <c r="AC871" s="39" t="inlineStr">
        <is>
          <t>Cruce por nomenclatura SAP</t>
        </is>
      </c>
      <c r="AD871" s="39" t="inlineStr">
        <is>
          <t>No</t>
        </is>
      </c>
      <c r="AE871" s="39" t="n"/>
      <c r="AF871" s="39" t="inlineStr">
        <is>
          <t>Sí</t>
        </is>
      </c>
      <c r="AG871" s="39" t="n"/>
      <c r="AH871" s="51" t="n">
        <v>130</v>
      </c>
      <c r="AI871" s="51">
        <f>Q871</f>
        <v/>
      </c>
      <c r="AJ871" s="51">
        <f>$AH871-$AI871</f>
        <v/>
      </c>
      <c r="AK871" s="52" t="n">
        <v>979.6207692307692</v>
      </c>
      <c r="AL871" s="52">
        <f>$AJ871*$AK871</f>
        <v/>
      </c>
      <c r="AM871" s="52">
        <f>$AI871*$AK871</f>
        <v/>
      </c>
      <c r="AN871" s="39" t="n"/>
      <c r="AO871" s="39" t="inlineStr">
        <is>
          <t>Cruce por nomenclatura: similitud 0.74. El material ocupa 2 filas en la hoja 1060 NQN (lote/almacén). La cantidad SAP y la física de esta vista son el total del material.</t>
        </is>
      </c>
    </row>
    <row r="872">
      <c r="A872" s="5" t="inlineStr">
        <is>
          <t>2000022</t>
        </is>
      </c>
      <c r="B872" s="5" t="inlineStr">
        <is>
          <t>GUANTES ESTERILES Nº 8 POR PAR</t>
        </is>
      </c>
      <c r="C872" s="5" t="n"/>
      <c r="D872" s="5" t="inlineStr">
        <is>
          <t>033</t>
        </is>
      </c>
      <c r="E872" s="5" t="inlineStr">
        <is>
          <t>ZDES</t>
        </is>
      </c>
      <c r="F872" s="5" t="inlineStr">
        <is>
          <t>1060</t>
        </is>
      </c>
      <c r="G872" s="5" t="inlineStr">
        <is>
          <t>6022</t>
        </is>
      </c>
      <c r="H872" s="5" t="inlineStr">
        <is>
          <t>C/U</t>
        </is>
      </c>
      <c r="I872" s="6" t="n">
        <v>100</v>
      </c>
      <c r="J872" s="6" t="n">
        <v>0</v>
      </c>
      <c r="K872" s="5" t="inlineStr">
        <is>
          <t>ARS</t>
        </is>
      </c>
      <c r="L872" s="48" t="n">
        <v>0</v>
      </c>
      <c r="M872" s="48" t="n">
        <v>44838.88</v>
      </c>
      <c r="O872" s="11">
        <f>M872/SUM($M$2:$M$2023)</f>
        <v/>
      </c>
      <c r="P872" s="49">
        <f>IFERROR(M872/I872,0)</f>
        <v/>
      </c>
      <c r="Q872" s="50" t="n"/>
      <c r="R872" s="8">
        <f>I872-Q872</f>
        <v/>
      </c>
      <c r="S872" s="49">
        <f>$AK872*R872</f>
        <v/>
      </c>
      <c r="U872" s="39" t="inlineStr">
        <is>
          <t>Stock SAP</t>
        </is>
      </c>
      <c r="V872" s="39" t="inlineStr">
        <is>
          <t>Descartables</t>
        </is>
      </c>
      <c r="W872" s="39" t="inlineStr">
        <is>
          <t>Dentro del alcance</t>
        </is>
      </c>
      <c r="X872" s="38" t="inlineStr">
        <is>
          <t>Baja</t>
        </is>
      </c>
      <c r="Y872" s="39" t="inlineStr">
        <is>
          <t>Homologado – confianza Baja – pendiente de validación</t>
        </is>
      </c>
      <c r="Z872" s="38" t="inlineStr">
        <is>
          <t>Dar de baja en SAP</t>
        </is>
      </c>
      <c r="AA872" s="39" t="inlineStr">
        <is>
          <t>275; 279; 280</t>
        </is>
      </c>
      <c r="AB872" s="39" t="inlineStr">
        <is>
          <t>Guantes Esteriles N°8; GUANTES NO ESTERILES M; GUANTES NO ESTERILES S</t>
        </is>
      </c>
      <c r="AC872" s="39" t="inlineStr">
        <is>
          <t>Cruce por nomenclatura SAP; Homologación por código Avain (master D-154)</t>
        </is>
      </c>
      <c r="AD872" s="39" t="inlineStr">
        <is>
          <t>Sí</t>
        </is>
      </c>
      <c r="AE872" s="39" t="inlineStr">
        <is>
          <t>2000022, 2000156, 2000021, 2000089</t>
        </is>
      </c>
      <c r="AF872" s="39" t="inlineStr">
        <is>
          <t>Sí</t>
        </is>
      </c>
      <c r="AG872" s="39" t="inlineStr">
        <is>
          <t>D-154</t>
        </is>
      </c>
      <c r="AH872" s="51" t="n"/>
      <c r="AI872" s="51" t="n"/>
      <c r="AJ872" s="51" t="n"/>
      <c r="AK872" s="52" t="n">
        <v>448.388775</v>
      </c>
      <c r="AL872" s="52" t="n"/>
      <c r="AM872" s="52" t="n"/>
      <c r="AN872" s="39" t="n"/>
      <c r="AO872" s="39" t="inlineStr">
        <is>
          <t>La cantidad física del material se imputó en la fila 355 (primera fila del material). Varias denominaciones del inventario físico corresponden a este material SAP (275 Guantes Esteriles N°8; 279 GUANTES NO ESTERILES M; 280 GUANTES NO ESTERILES S). Se sumaron las cantidades físicas. Homologación: confianza base Alta + confianza SAP Alta → Alta. Cruce por nomenclatura: similitud 0.48. El cruce SAP–Avain identificó 3 códigos SAP como posibles equivalentes del mismo ítem de Avain (2000022, 2000156, 2000021). Se imputó al primero (lógica BUSCARV); requiere validación posterior. Cruce por nomenclatura: similitud 0.56. El cruce SAP–Avain identificó 4 códigos SAP como posibles equivalentes del mismo ítem de Avain (2000022, 2000156, 2000021, 2000089). Se imputó al primero (lógica BUSCARV); requiere validación posterior. El material ocupa 2 filas en la hoja 1060 NQN (lote/almacén). La cantidad SAP y la física de esta vista son el total del material.</t>
        </is>
      </c>
    </row>
    <row r="873">
      <c r="A873" s="5" t="inlineStr">
        <is>
          <t>2000024</t>
        </is>
      </c>
      <c r="B873" s="5" t="inlineStr">
        <is>
          <t>GUIA MICROGOTERO Nº17</t>
        </is>
      </c>
      <c r="C873" s="5" t="n"/>
      <c r="D873" s="5" t="inlineStr">
        <is>
          <t>033</t>
        </is>
      </c>
      <c r="E873" s="5" t="inlineStr">
        <is>
          <t>ZDES</t>
        </is>
      </c>
      <c r="F873" s="5" t="inlineStr">
        <is>
          <t>1060</t>
        </is>
      </c>
      <c r="G873" s="5" t="inlineStr">
        <is>
          <t>6021</t>
        </is>
      </c>
      <c r="H873" s="5" t="inlineStr">
        <is>
          <t>C/U</t>
        </is>
      </c>
      <c r="I873" s="6" t="n">
        <v>100</v>
      </c>
      <c r="J873" s="6" t="n">
        <v>0</v>
      </c>
      <c r="K873" s="5" t="inlineStr">
        <is>
          <t>ARS</t>
        </is>
      </c>
      <c r="L873" s="48" t="n">
        <v>0</v>
      </c>
      <c r="M873" s="48" t="n">
        <v>99000</v>
      </c>
      <c r="O873" s="11">
        <f>M873/SUM($M$2:$M$2023)</f>
        <v/>
      </c>
      <c r="P873" s="49">
        <f>IFERROR(M873/I873,0)</f>
        <v/>
      </c>
      <c r="Q873" s="50" t="n">
        <v>181</v>
      </c>
      <c r="R873" s="8">
        <f>I873-Q873</f>
        <v/>
      </c>
      <c r="S873" s="49">
        <f>$AK873*R873</f>
        <v/>
      </c>
      <c r="U873" s="39" t="inlineStr">
        <is>
          <t>Stock SAP</t>
        </is>
      </c>
      <c r="V873" s="39" t="inlineStr">
        <is>
          <t>Descartables</t>
        </is>
      </c>
      <c r="W873" s="39" t="inlineStr">
        <is>
          <t>Dentro del alcance</t>
        </is>
      </c>
      <c r="X873" s="42" t="inlineStr">
        <is>
          <t>Media</t>
        </is>
      </c>
      <c r="Y873" s="39" t="inlineStr">
        <is>
          <t>Homologado – confianza Media – pendiente de validación</t>
        </is>
      </c>
      <c r="Z873" s="37" t="inlineStr">
        <is>
          <t>Dar de alta en SAP</t>
        </is>
      </c>
      <c r="AA873" s="39" t="inlineStr">
        <is>
          <t>528</t>
        </is>
      </c>
      <c r="AB873" s="39" t="inlineStr">
        <is>
          <t>GUIA V-17 S/AGUJA MICROGOTERO</t>
        </is>
      </c>
      <c r="AC873" s="39" t="inlineStr">
        <is>
          <t>Cruce por nomenclatura SAP</t>
        </is>
      </c>
      <c r="AD873" s="39" t="inlineStr">
        <is>
          <t>Sí</t>
        </is>
      </c>
      <c r="AE873" s="39" t="inlineStr">
        <is>
          <t>2000024, 2000023</t>
        </is>
      </c>
      <c r="AF873" s="39" t="inlineStr">
        <is>
          <t>Sí</t>
        </is>
      </c>
      <c r="AG873" s="39" t="n"/>
      <c r="AH873" s="51" t="n">
        <v>100</v>
      </c>
      <c r="AI873" s="51">
        <f>Q873</f>
        <v/>
      </c>
      <c r="AJ873" s="51">
        <f>$AH873-$AI873</f>
        <v/>
      </c>
      <c r="AK873" s="52" t="n">
        <v>990</v>
      </c>
      <c r="AL873" s="52">
        <f>$AJ873*$AK873</f>
        <v/>
      </c>
      <c r="AM873" s="52">
        <f>$AI873*$AK873</f>
        <v/>
      </c>
      <c r="AN873" s="39" t="n"/>
      <c r="AO873" s="39" t="inlineStr">
        <is>
          <t>Cruce por nomenclatura: similitud 0.57. El cruce SAP–Avain identificó 2 códigos SAP como posibles equivalentes del mismo ítem de Avain (2000024, 2000023). Se imputó al primero (lógica BUSCARV); requiere validación posterior.</t>
        </is>
      </c>
    </row>
    <row r="874">
      <c r="A874" s="5" t="inlineStr">
        <is>
          <t>2000052</t>
        </is>
      </c>
      <c r="B874" s="5" t="inlineStr">
        <is>
          <t>DESCARTADOR GRANDE MODELO E4</t>
        </is>
      </c>
      <c r="C874" s="5" t="n"/>
      <c r="D874" s="5" t="inlineStr">
        <is>
          <t>033</t>
        </is>
      </c>
      <c r="E874" s="5" t="inlineStr">
        <is>
          <t>ZDES</t>
        </is>
      </c>
      <c r="F874" s="5" t="inlineStr">
        <is>
          <t>1060</t>
        </is>
      </c>
      <c r="G874" s="5" t="inlineStr">
        <is>
          <t>6022</t>
        </is>
      </c>
      <c r="H874" s="5" t="inlineStr">
        <is>
          <t>C/U</t>
        </is>
      </c>
      <c r="I874" s="6" t="n">
        <v>100</v>
      </c>
      <c r="J874" s="6" t="n">
        <v>0</v>
      </c>
      <c r="K874" s="5" t="inlineStr">
        <is>
          <t>ARS</t>
        </is>
      </c>
      <c r="L874" s="48" t="n">
        <v>0</v>
      </c>
      <c r="M874" s="48" t="n">
        <v>272735.04</v>
      </c>
      <c r="O874" s="11">
        <f>M874/SUM($M$2:$M$2023)</f>
        <v/>
      </c>
      <c r="P874" s="49">
        <f>IFERROR(M874/I874,0)</f>
        <v/>
      </c>
      <c r="Q874" s="50" t="n"/>
      <c r="R874" s="8">
        <f>I874-Q874</f>
        <v/>
      </c>
      <c r="S874" s="49">
        <f>$AK874*R874</f>
        <v/>
      </c>
      <c r="U874" s="39" t="inlineStr">
        <is>
          <t>Stock SAP</t>
        </is>
      </c>
      <c r="V874" s="39" t="inlineStr">
        <is>
          <t>Descartables</t>
        </is>
      </c>
      <c r="W874" s="39" t="inlineStr">
        <is>
          <t>Dentro del alcance</t>
        </is>
      </c>
      <c r="X874" s="39" t="n"/>
      <c r="Y874" s="39" t="inlineStr">
        <is>
          <t>Sin recuento físico en el inventario de Avain</t>
        </is>
      </c>
      <c r="Z874" s="40" t="inlineStr">
        <is>
          <t>Sin recuento físico</t>
        </is>
      </c>
      <c r="AA874" s="39" t="n"/>
      <c r="AB874" s="39" t="n"/>
      <c r="AC874" s="39" t="n"/>
      <c r="AD874" s="39" t="n"/>
      <c r="AE874" s="39" t="n"/>
      <c r="AF874" s="39" t="n"/>
      <c r="AG874" s="39" t="n"/>
      <c r="AH874" s="51" t="n"/>
      <c r="AI874" s="51" t="n"/>
      <c r="AJ874" s="51" t="n"/>
      <c r="AK874" s="52" t="n">
        <v>2727.350376175549</v>
      </c>
      <c r="AL874" s="52" t="n"/>
      <c r="AM874" s="52" t="n"/>
      <c r="AN874" s="39" t="n"/>
      <c r="AO874" s="39" t="inlineStr">
        <is>
          <t>El material ocupa 3 filas en la hoja 1060 NQN (lote/almacén). La cantidad SAP y la física de esta vista son el total del material.</t>
        </is>
      </c>
    </row>
    <row r="875">
      <c r="A875" s="5" t="inlineStr">
        <is>
          <t>2000078</t>
        </is>
      </c>
      <c r="B875" s="5" t="inlineStr">
        <is>
          <t>TUBO ENDOTRAQ N° 8 C/BALON</t>
        </is>
      </c>
      <c r="C875" s="5" t="n"/>
      <c r="D875" s="5" t="inlineStr">
        <is>
          <t>033</t>
        </is>
      </c>
      <c r="E875" s="5" t="inlineStr">
        <is>
          <t>ZDES</t>
        </is>
      </c>
      <c r="F875" s="5" t="inlineStr">
        <is>
          <t>1060</t>
        </is>
      </c>
      <c r="G875" s="5" t="inlineStr">
        <is>
          <t>6021</t>
        </is>
      </c>
      <c r="H875" s="5" t="inlineStr">
        <is>
          <t>C/U</t>
        </is>
      </c>
      <c r="I875" s="6" t="n">
        <v>100</v>
      </c>
      <c r="J875" s="6" t="n">
        <v>0</v>
      </c>
      <c r="K875" s="5" t="inlineStr">
        <is>
          <t>ARS</t>
        </is>
      </c>
      <c r="L875" s="48" t="n">
        <v>0</v>
      </c>
      <c r="M875" s="48" t="n">
        <v>42886.05</v>
      </c>
      <c r="O875" s="11">
        <f>M875/SUM($M$2:$M$2023)</f>
        <v/>
      </c>
      <c r="P875" s="49">
        <f>IFERROR(M875/I875,0)</f>
        <v/>
      </c>
      <c r="Q875" s="50" t="n"/>
      <c r="R875" s="8">
        <f>I875-Q875</f>
        <v/>
      </c>
      <c r="S875" s="49">
        <f>$AK875*R875</f>
        <v/>
      </c>
      <c r="U875" s="39" t="inlineStr">
        <is>
          <t>Stock SAP</t>
        </is>
      </c>
      <c r="V875" s="39" t="inlineStr">
        <is>
          <t>Descartables</t>
        </is>
      </c>
      <c r="W875" s="39" t="inlineStr">
        <is>
          <t>Dentro del alcance</t>
        </is>
      </c>
      <c r="X875" s="39" t="n"/>
      <c r="Y875" s="39" t="inlineStr">
        <is>
          <t>Sin recuento físico en el inventario de Avain</t>
        </is>
      </c>
      <c r="Z875" s="40" t="inlineStr">
        <is>
          <t>Sin recuento físico</t>
        </is>
      </c>
      <c r="AA875" s="39" t="n"/>
      <c r="AB875" s="39" t="n"/>
      <c r="AC875" s="39" t="n"/>
      <c r="AD875" s="39" t="n"/>
      <c r="AE875" s="39" t="n"/>
      <c r="AF875" s="39" t="n"/>
      <c r="AG875" s="39" t="n"/>
      <c r="AH875" s="51" t="n"/>
      <c r="AI875" s="51" t="n"/>
      <c r="AJ875" s="51" t="n"/>
      <c r="AK875" s="52" t="n">
        <v>428.8605172413794</v>
      </c>
      <c r="AL875" s="52" t="n"/>
      <c r="AM875" s="52" t="n"/>
      <c r="AN875" s="39" t="n"/>
      <c r="AO875" s="39" t="inlineStr">
        <is>
          <t>El material ocupa 4 filas en la hoja 1060 NQN (lote/almacén). La cantidad SAP y la física de esta vista son el total del material.</t>
        </is>
      </c>
    </row>
    <row r="876">
      <c r="A876" s="5" t="inlineStr">
        <is>
          <t>2000080</t>
        </is>
      </c>
      <c r="B876" s="5" t="inlineStr">
        <is>
          <t>VENDA TIPO CAMBRIC X 5 CM</t>
        </is>
      </c>
      <c r="C876" s="5" t="n"/>
      <c r="D876" s="5" t="inlineStr">
        <is>
          <t>033</t>
        </is>
      </c>
      <c r="E876" s="5" t="inlineStr">
        <is>
          <t>ZDES</t>
        </is>
      </c>
      <c r="F876" s="5" t="inlineStr">
        <is>
          <t>1060</t>
        </is>
      </c>
      <c r="G876" s="5" t="inlineStr">
        <is>
          <t>6021</t>
        </is>
      </c>
      <c r="H876" s="5" t="inlineStr">
        <is>
          <t>C/U</t>
        </is>
      </c>
      <c r="I876" s="6" t="n">
        <v>100</v>
      </c>
      <c r="J876" s="6" t="n">
        <v>0</v>
      </c>
      <c r="K876" s="5" t="inlineStr">
        <is>
          <t>ARS</t>
        </is>
      </c>
      <c r="L876" s="48" t="n">
        <v>0</v>
      </c>
      <c r="M876" s="48" t="n">
        <v>8523.48</v>
      </c>
      <c r="O876" s="11">
        <f>M876/SUM($M$2:$M$2023)</f>
        <v/>
      </c>
      <c r="P876" s="49">
        <f>IFERROR(M876/I876,0)</f>
        <v/>
      </c>
      <c r="Q876" s="50" t="n"/>
      <c r="R876" s="8">
        <f>I876-Q876</f>
        <v/>
      </c>
      <c r="S876" s="49">
        <f>$AK876*R876</f>
        <v/>
      </c>
      <c r="U876" s="39" t="inlineStr">
        <is>
          <t>Stock SAP</t>
        </is>
      </c>
      <c r="V876" s="39" t="inlineStr">
        <is>
          <t>Descartables</t>
        </is>
      </c>
      <c r="W876" s="39" t="inlineStr">
        <is>
          <t>Dentro del alcance</t>
        </is>
      </c>
      <c r="X876" s="42" t="inlineStr">
        <is>
          <t>Media</t>
        </is>
      </c>
      <c r="Y876" s="39" t="inlineStr">
        <is>
          <t>Homologado – confianza Media – pendiente de validación</t>
        </is>
      </c>
      <c r="Z876" s="38" t="inlineStr">
        <is>
          <t>Dar de baja en SAP</t>
        </is>
      </c>
      <c r="AA876" s="39" t="inlineStr">
        <is>
          <t>334</t>
        </is>
      </c>
      <c r="AB876" s="39" t="inlineStr">
        <is>
          <t>VENDA CAMBRIC 5CM</t>
        </is>
      </c>
      <c r="AC876" s="39" t="inlineStr">
        <is>
          <t>Homologación por código Avain (master D-143)</t>
        </is>
      </c>
      <c r="AD876" s="39" t="inlineStr">
        <is>
          <t>Sí</t>
        </is>
      </c>
      <c r="AE876" s="39" t="inlineStr">
        <is>
          <t>2000080, 2000314</t>
        </is>
      </c>
      <c r="AF876" s="39" t="inlineStr">
        <is>
          <t>Sí</t>
        </is>
      </c>
      <c r="AG876" s="39" t="inlineStr">
        <is>
          <t>D-143</t>
        </is>
      </c>
      <c r="AH876" s="51" t="n"/>
      <c r="AI876" s="51" t="n"/>
      <c r="AJ876" s="51" t="n"/>
      <c r="AK876" s="52" t="n">
        <v>85.23477358490565</v>
      </c>
      <c r="AL876" s="52" t="n"/>
      <c r="AM876" s="52" t="n"/>
      <c r="AN876" s="39" t="n"/>
      <c r="AO876" s="39" t="inlineStr">
        <is>
          <t>La cantidad física del material se imputó en la fila 212 (primera fila del material). Homologación: confianza base Media + confianza SAP Alta → Media. El cruce SAP–Avain identificó 2 códigos SAP como posibles equivalentes del mismo ítem de Avain (2000080, 2000314). Se imputó al primero (lógica BUSCARV); requiere validación posterior. El material ocupa 3 filas en la hoja 1060 NQN (lote/almacén). La cantidad SAP y la física de esta vista son el total del material.</t>
        </is>
      </c>
    </row>
    <row r="877">
      <c r="A877" s="5" t="inlineStr">
        <is>
          <t>2000085</t>
        </is>
      </c>
      <c r="B877" s="5" t="inlineStr">
        <is>
          <t>BOLSAS ROJA CHICAS CON CIERRE ZIPLOC</t>
        </is>
      </c>
      <c r="C877" s="5" t="n"/>
      <c r="D877" s="5" t="inlineStr">
        <is>
          <t>033</t>
        </is>
      </c>
      <c r="E877" s="5" t="inlineStr">
        <is>
          <t>ZDES</t>
        </is>
      </c>
      <c r="F877" s="5" t="inlineStr">
        <is>
          <t>1060</t>
        </is>
      </c>
      <c r="G877" s="5" t="inlineStr">
        <is>
          <t>6021</t>
        </is>
      </c>
      <c r="H877" s="5" t="inlineStr">
        <is>
          <t>C/U</t>
        </is>
      </c>
      <c r="I877" s="6" t="n">
        <v>100</v>
      </c>
      <c r="J877" s="6" t="n">
        <v>0</v>
      </c>
      <c r="K877" s="5" t="inlineStr">
        <is>
          <t>ARS</t>
        </is>
      </c>
      <c r="L877" s="48" t="n">
        <v>0</v>
      </c>
      <c r="M877" s="48" t="n">
        <v>5074.33</v>
      </c>
      <c r="O877" s="11">
        <f>M877/SUM($M$2:$M$2023)</f>
        <v/>
      </c>
      <c r="P877" s="49">
        <f>IFERROR(M877/I877,0)</f>
        <v/>
      </c>
      <c r="Q877" s="50" t="n"/>
      <c r="R877" s="8">
        <f>I877-Q877</f>
        <v/>
      </c>
      <c r="S877" s="49">
        <f>$AK877*R877</f>
        <v/>
      </c>
      <c r="U877" s="39" t="inlineStr">
        <is>
          <t>Stock SAP</t>
        </is>
      </c>
      <c r="V877" s="39" t="inlineStr">
        <is>
          <t>Descartables</t>
        </is>
      </c>
      <c r="W877" s="39" t="inlineStr">
        <is>
          <t>Dentro del alcance</t>
        </is>
      </c>
      <c r="X877" s="39" t="n"/>
      <c r="Y877" s="39" t="inlineStr">
        <is>
          <t>Sin recuento físico en el inventario de Avain</t>
        </is>
      </c>
      <c r="Z877" s="40" t="inlineStr">
        <is>
          <t>Sin recuento físico</t>
        </is>
      </c>
      <c r="AA877" s="39" t="n"/>
      <c r="AB877" s="39" t="n"/>
      <c r="AC877" s="39" t="n"/>
      <c r="AD877" s="39" t="n"/>
      <c r="AE877" s="39" t="n"/>
      <c r="AF877" s="39" t="n"/>
      <c r="AG877" s="39" t="n"/>
      <c r="AH877" s="51" t="n">
        <v>100</v>
      </c>
      <c r="AI877" s="51">
        <f>Q877</f>
        <v/>
      </c>
      <c r="AJ877" s="51">
        <f>$AH877-$AI877</f>
        <v/>
      </c>
      <c r="AK877" s="52" t="n">
        <v>50.7433</v>
      </c>
      <c r="AL877" s="52">
        <f>$AJ877*$AK877</f>
        <v/>
      </c>
      <c r="AM877" s="52">
        <f>$AI877*$AK877</f>
        <v/>
      </c>
      <c r="AN877" s="39" t="n"/>
      <c r="AO877" s="39" t="inlineStr">
        <is>
          <t>El material ocupa 2 filas en la hoja 1060 NQN (lote/almacén). La cantidad SAP y la física de esta vista son el total del material.</t>
        </is>
      </c>
    </row>
    <row r="878">
      <c r="A878" s="5" t="inlineStr">
        <is>
          <t>2000101</t>
        </is>
      </c>
      <c r="B878" s="5" t="inlineStr">
        <is>
          <t>BOLSA ROJA GRANDE</t>
        </is>
      </c>
      <c r="C878" s="5" t="n"/>
      <c r="D878" s="5" t="inlineStr">
        <is>
          <t>033</t>
        </is>
      </c>
      <c r="E878" s="5" t="inlineStr">
        <is>
          <t>ZDES</t>
        </is>
      </c>
      <c r="F878" s="5" t="inlineStr">
        <is>
          <t>1060</t>
        </is>
      </c>
      <c r="G878" s="5" t="inlineStr">
        <is>
          <t>6022</t>
        </is>
      </c>
      <c r="H878" s="5" t="inlineStr">
        <is>
          <t>C/U</t>
        </is>
      </c>
      <c r="I878" s="6" t="n">
        <v>100</v>
      </c>
      <c r="J878" s="6" t="n">
        <v>0</v>
      </c>
      <c r="K878" s="5" t="inlineStr">
        <is>
          <t>ARS</t>
        </is>
      </c>
      <c r="L878" s="48" t="n">
        <v>0</v>
      </c>
      <c r="M878" s="48" t="n">
        <v>10176</v>
      </c>
      <c r="O878" s="11">
        <f>M878/SUM($M$2:$M$2023)</f>
        <v/>
      </c>
      <c r="P878" s="49">
        <f>IFERROR(M878/I878,0)</f>
        <v/>
      </c>
      <c r="Q878" s="50" t="n"/>
      <c r="R878" s="8">
        <f>I878-Q878</f>
        <v/>
      </c>
      <c r="S878" s="49">
        <f>$AK878*R878</f>
        <v/>
      </c>
      <c r="U878" s="39" t="inlineStr">
        <is>
          <t>Stock SAP</t>
        </is>
      </c>
      <c r="V878" s="39" t="inlineStr">
        <is>
          <t>Descartables</t>
        </is>
      </c>
      <c r="W878" s="39" t="inlineStr">
        <is>
          <t>Dentro del alcance</t>
        </is>
      </c>
      <c r="X878" s="39" t="n"/>
      <c r="Y878" s="39" t="inlineStr">
        <is>
          <t>Sin recuento físico en el inventario de Avain</t>
        </is>
      </c>
      <c r="Z878" s="40" t="inlineStr">
        <is>
          <t>Sin recuento físico</t>
        </is>
      </c>
      <c r="AA878" s="39" t="n"/>
      <c r="AB878" s="39" t="n"/>
      <c r="AC878" s="39" t="n"/>
      <c r="AD878" s="39" t="n"/>
      <c r="AE878" s="39" t="n"/>
      <c r="AF878" s="39" t="n"/>
      <c r="AG878" s="39" t="n"/>
      <c r="AH878" s="51" t="n"/>
      <c r="AI878" s="51" t="n"/>
      <c r="AJ878" s="51" t="n"/>
      <c r="AK878" s="52" t="n">
        <v>101.76</v>
      </c>
      <c r="AL878" s="52" t="n"/>
      <c r="AM878" s="52" t="n"/>
      <c r="AN878" s="39" t="n"/>
      <c r="AO878" s="39" t="inlineStr">
        <is>
          <t>El material ocupa 2 filas en la hoja 1060 NQN (lote/almacén). La cantidad SAP y la física de esta vista son el total del material.</t>
        </is>
      </c>
    </row>
    <row r="879">
      <c r="A879" s="5" t="inlineStr">
        <is>
          <t>2000103</t>
        </is>
      </c>
      <c r="B879" s="5" t="inlineStr">
        <is>
          <t>CANULA NASAL O2T SIL 100% COD 230-09 PED</t>
        </is>
      </c>
      <c r="C879" s="5" t="n"/>
      <c r="D879" s="5" t="inlineStr">
        <is>
          <t>033</t>
        </is>
      </c>
      <c r="E879" s="5" t="inlineStr">
        <is>
          <t>ZDES</t>
        </is>
      </c>
      <c r="F879" s="5" t="inlineStr">
        <is>
          <t>1060</t>
        </is>
      </c>
      <c r="G879" s="5" t="inlineStr">
        <is>
          <t>6022</t>
        </is>
      </c>
      <c r="H879" s="5" t="inlineStr">
        <is>
          <t>C/U</t>
        </is>
      </c>
      <c r="I879" s="6" t="n">
        <v>100</v>
      </c>
      <c r="J879" s="6" t="n">
        <v>0</v>
      </c>
      <c r="K879" s="5" t="inlineStr">
        <is>
          <t>ARS</t>
        </is>
      </c>
      <c r="L879" s="48" t="n">
        <v>0</v>
      </c>
      <c r="M879" s="48" t="n">
        <v>32800</v>
      </c>
      <c r="O879" s="11">
        <f>M879/SUM($M$2:$M$2023)</f>
        <v/>
      </c>
      <c r="P879" s="49">
        <f>IFERROR(M879/I879,0)</f>
        <v/>
      </c>
      <c r="Q879" s="50" t="n"/>
      <c r="R879" s="8">
        <f>I879-Q879</f>
        <v/>
      </c>
      <c r="S879" s="49">
        <f>$AK879*R879</f>
        <v/>
      </c>
      <c r="U879" s="39" t="inlineStr">
        <is>
          <t>Stock SAP</t>
        </is>
      </c>
      <c r="V879" s="39" t="inlineStr">
        <is>
          <t>Descartables</t>
        </is>
      </c>
      <c r="W879" s="39" t="inlineStr">
        <is>
          <t>Dentro del alcance</t>
        </is>
      </c>
      <c r="X879" s="39" t="n"/>
      <c r="Y879" s="39" t="inlineStr">
        <is>
          <t>Sin recuento físico en el inventario de Avain</t>
        </is>
      </c>
      <c r="Z879" s="40" t="inlineStr">
        <is>
          <t>Sin recuento físico</t>
        </is>
      </c>
      <c r="AA879" s="39" t="n"/>
      <c r="AB879" s="39" t="n"/>
      <c r="AC879" s="39" t="n"/>
      <c r="AD879" s="39" t="n"/>
      <c r="AE879" s="39" t="n"/>
      <c r="AF879" s="39" t="n"/>
      <c r="AG879" s="39" t="n"/>
      <c r="AH879" s="51" t="n">
        <v>100</v>
      </c>
      <c r="AI879" s="51">
        <f>Q879</f>
        <v/>
      </c>
      <c r="AJ879" s="51">
        <f>$AH879-$AI879</f>
        <v/>
      </c>
      <c r="AK879" s="52" t="n">
        <v>328</v>
      </c>
      <c r="AL879" s="52">
        <f>$AJ879*$AK879</f>
        <v/>
      </c>
      <c r="AM879" s="52">
        <f>$AI879*$AK879</f>
        <v/>
      </c>
      <c r="AN879" s="39" t="n"/>
      <c r="AO879" s="39" t="n"/>
    </row>
    <row r="880">
      <c r="A880" s="5" t="inlineStr">
        <is>
          <t>2000156</t>
        </is>
      </c>
      <c r="B880" s="5" t="inlineStr">
        <is>
          <t>GUANTES ESTERILES Nº 7 POR PAR</t>
        </is>
      </c>
      <c r="C880" s="5" t="n"/>
      <c r="D880" s="5" t="inlineStr">
        <is>
          <t>033</t>
        </is>
      </c>
      <c r="E880" s="5" t="inlineStr">
        <is>
          <t>ZDES</t>
        </is>
      </c>
      <c r="F880" s="5" t="inlineStr">
        <is>
          <t>1060</t>
        </is>
      </c>
      <c r="G880" s="5" t="inlineStr">
        <is>
          <t>6021</t>
        </is>
      </c>
      <c r="H880" s="5" t="inlineStr">
        <is>
          <t>C/U</t>
        </is>
      </c>
      <c r="I880" s="6" t="n">
        <v>100</v>
      </c>
      <c r="J880" s="6" t="n">
        <v>0</v>
      </c>
      <c r="K880" s="5" t="inlineStr">
        <is>
          <t>ARS</t>
        </is>
      </c>
      <c r="L880" s="48" t="n">
        <v>0</v>
      </c>
      <c r="M880" s="48" t="n">
        <v>54220.33</v>
      </c>
      <c r="O880" s="11">
        <f>M880/SUM($M$2:$M$2023)</f>
        <v/>
      </c>
      <c r="P880" s="49">
        <f>IFERROR(M880/I880,0)</f>
        <v/>
      </c>
      <c r="Q880" s="50" t="n"/>
      <c r="R880" s="8">
        <f>I880-Q880</f>
        <v/>
      </c>
      <c r="S880" s="49">
        <f>$AK880*R880</f>
        <v/>
      </c>
      <c r="U880" s="39" t="inlineStr">
        <is>
          <t>Stock SAP</t>
        </is>
      </c>
      <c r="V880" s="39" t="inlineStr">
        <is>
          <t>Descartables</t>
        </is>
      </c>
      <c r="W880" s="39" t="inlineStr">
        <is>
          <t>Dentro del alcance</t>
        </is>
      </c>
      <c r="X880" s="42" t="inlineStr">
        <is>
          <t>Media</t>
        </is>
      </c>
      <c r="Y880" s="39" t="inlineStr">
        <is>
          <t>Homologado – confianza Media – pendiente de validación</t>
        </is>
      </c>
      <c r="Z880" s="38" t="inlineStr">
        <is>
          <t>Dar de baja en SAP</t>
        </is>
      </c>
      <c r="AA880" s="39" t="inlineStr">
        <is>
          <t>281</t>
        </is>
      </c>
      <c r="AB880" s="39" t="inlineStr">
        <is>
          <t>GUANTES NO ESTERILES L</t>
        </is>
      </c>
      <c r="AC880" s="39" t="inlineStr">
        <is>
          <t>Homologación por código Avain (master K-281)</t>
        </is>
      </c>
      <c r="AD880" s="39" t="inlineStr">
        <is>
          <t>Sí</t>
        </is>
      </c>
      <c r="AE880" s="39" t="inlineStr">
        <is>
          <t>2000156, 2000022, 2000270, 2000158, 2000157</t>
        </is>
      </c>
      <c r="AF880" s="39" t="inlineStr">
        <is>
          <t>Sí</t>
        </is>
      </c>
      <c r="AG880" s="39" t="inlineStr">
        <is>
          <t>K-281</t>
        </is>
      </c>
      <c r="AH880" s="51" t="n"/>
      <c r="AI880" s="51" t="n"/>
      <c r="AJ880" s="51" t="n"/>
      <c r="AK880" s="52" t="n">
        <v>542.2033333333334</v>
      </c>
      <c r="AL880" s="52" t="n"/>
      <c r="AM880" s="52" t="n"/>
      <c r="AN880" s="41" t="inlineStr">
        <is>
          <t>Valorización a validar: relación de cantidades 75 a 1 entre SAP y el recuento físico. Sugiere distinta unidad de medida (SAP por caja o envase y el recuento por unidad). La diferencia económica de esta fila no debe tomarse como definitiva.</t>
        </is>
      </c>
      <c r="AO880" s="39" t="inlineStr">
        <is>
          <t>La cantidad física del material se imputó en la fila 556 (primera fila del material). Homologación: confianza base Media + confianza SAP Media → Media. El cruce SAP–Avain identificó 5 códigos SAP como posibles equivalentes del mismo ítem de Avain (2000156, 2000022, 2000270, 2000158, 2000157). Se imputó al primero (lógica BUSCARV); requiere validación posterior. Otros códigos SAP del master no están en el stock de este centro: 2002459. El material ocupa 2 filas en la hoja 1060 NQN (lote/almacén). La cantidad SAP y la física de esta vista son el total del material.</t>
        </is>
      </c>
    </row>
    <row r="881">
      <c r="A881" s="5" t="inlineStr">
        <is>
          <t>2000206</t>
        </is>
      </c>
      <c r="B881" s="5" t="inlineStr">
        <is>
          <t>TELA ADHESIVA 5CM HOSPITALARIA</t>
        </is>
      </c>
      <c r="C881" s="5" t="n"/>
      <c r="D881" s="5" t="inlineStr">
        <is>
          <t>033</t>
        </is>
      </c>
      <c r="E881" s="5" t="inlineStr">
        <is>
          <t>ZDES</t>
        </is>
      </c>
      <c r="F881" s="5" t="inlineStr">
        <is>
          <t>1060</t>
        </is>
      </c>
      <c r="G881" s="5" t="inlineStr">
        <is>
          <t>6021</t>
        </is>
      </c>
      <c r="H881" s="5" t="inlineStr">
        <is>
          <t>C/U</t>
        </is>
      </c>
      <c r="I881" s="6" t="n">
        <v>100</v>
      </c>
      <c r="J881" s="6" t="n">
        <v>0</v>
      </c>
      <c r="K881" s="5" t="inlineStr">
        <is>
          <t>ARS</t>
        </is>
      </c>
      <c r="L881" s="48" t="n">
        <v>0</v>
      </c>
      <c r="M881" s="48" t="n">
        <v>7895.82</v>
      </c>
      <c r="O881" s="11">
        <f>M881/SUM($M$2:$M$2023)</f>
        <v/>
      </c>
      <c r="P881" s="49">
        <f>IFERROR(M881/I881,0)</f>
        <v/>
      </c>
      <c r="Q881" s="50" t="n"/>
      <c r="R881" s="8">
        <f>I881-Q881</f>
        <v/>
      </c>
      <c r="S881" s="49">
        <f>$AK881*R881</f>
        <v/>
      </c>
      <c r="U881" s="39" t="inlineStr">
        <is>
          <t>Stock SAP</t>
        </is>
      </c>
      <c r="V881" s="39" t="inlineStr">
        <is>
          <t>Descartables</t>
        </is>
      </c>
      <c r="W881" s="39" t="inlineStr">
        <is>
          <t>Dentro del alcance</t>
        </is>
      </c>
      <c r="X881" s="39" t="n"/>
      <c r="Y881" s="39" t="inlineStr">
        <is>
          <t>Sin recuento físico en el inventario de Avain</t>
        </is>
      </c>
      <c r="Z881" s="40" t="inlineStr">
        <is>
          <t>Sin recuento físico</t>
        </is>
      </c>
      <c r="AA881" s="39" t="n"/>
      <c r="AB881" s="39" t="n"/>
      <c r="AC881" s="39" t="n"/>
      <c r="AD881" s="39" t="n"/>
      <c r="AE881" s="39" t="n"/>
      <c r="AF881" s="39" t="n"/>
      <c r="AG881" s="39" t="n"/>
      <c r="AH881" s="51" t="n"/>
      <c r="AI881" s="51" t="n"/>
      <c r="AJ881" s="51" t="n"/>
      <c r="AK881" s="52" t="n">
        <v>78.95823880597014</v>
      </c>
      <c r="AL881" s="52" t="n"/>
      <c r="AM881" s="52" t="n"/>
      <c r="AN881" s="39" t="n"/>
      <c r="AO881" s="39" t="inlineStr">
        <is>
          <t>El material ocupa 3 filas en la hoja 1060 NQN (lote/almacén). La cantidad SAP y la física de esta vista son el total del material.</t>
        </is>
      </c>
    </row>
    <row r="882">
      <c r="A882" s="5" t="inlineStr">
        <is>
          <t>2000291</t>
        </is>
      </c>
      <c r="B882" s="5" t="inlineStr">
        <is>
          <t>AGUJA HUBER</t>
        </is>
      </c>
      <c r="C882" s="5" t="n"/>
      <c r="D882" s="5" t="inlineStr">
        <is>
          <t>033</t>
        </is>
      </c>
      <c r="E882" s="5" t="inlineStr">
        <is>
          <t>ZDES</t>
        </is>
      </c>
      <c r="F882" s="5" t="inlineStr">
        <is>
          <t>1060</t>
        </is>
      </c>
      <c r="G882" s="5" t="inlineStr">
        <is>
          <t>6022</t>
        </is>
      </c>
      <c r="H882" s="5" t="inlineStr">
        <is>
          <t>C/U</t>
        </is>
      </c>
      <c r="I882" s="6" t="n">
        <v>100</v>
      </c>
      <c r="J882" s="6" t="n">
        <v>0</v>
      </c>
      <c r="K882" s="5" t="inlineStr">
        <is>
          <t>ARS</t>
        </is>
      </c>
      <c r="L882" s="48" t="n">
        <v>0</v>
      </c>
      <c r="M882" s="48" t="n">
        <v>8280</v>
      </c>
      <c r="O882" s="11">
        <f>M882/SUM($M$2:$M$2023)</f>
        <v/>
      </c>
      <c r="P882" s="49">
        <f>IFERROR(M882/I882,0)</f>
        <v/>
      </c>
      <c r="Q882" s="50" t="n"/>
      <c r="R882" s="8">
        <f>I882-Q882</f>
        <v/>
      </c>
      <c r="S882" s="49">
        <f>$AK882*R882</f>
        <v/>
      </c>
      <c r="U882" s="39" t="inlineStr">
        <is>
          <t>Stock SAP</t>
        </is>
      </c>
      <c r="V882" s="39" t="inlineStr">
        <is>
          <t>Descartables</t>
        </is>
      </c>
      <c r="W882" s="39" t="inlineStr">
        <is>
          <t>Dentro del alcance</t>
        </is>
      </c>
      <c r="X882" s="39" t="n"/>
      <c r="Y882" s="39" t="inlineStr">
        <is>
          <t>Sin recuento físico en el inventario de Avain</t>
        </is>
      </c>
      <c r="Z882" s="40" t="inlineStr">
        <is>
          <t>Sin recuento físico</t>
        </is>
      </c>
      <c r="AA882" s="39" t="n"/>
      <c r="AB882" s="39" t="n"/>
      <c r="AC882" s="39" t="n"/>
      <c r="AD882" s="39" t="n"/>
      <c r="AE882" s="39" t="n"/>
      <c r="AF882" s="39" t="n"/>
      <c r="AG882" s="39" t="n"/>
      <c r="AH882" s="51" t="n">
        <v>100</v>
      </c>
      <c r="AI882" s="51">
        <f>Q882</f>
        <v/>
      </c>
      <c r="AJ882" s="51">
        <f>$AH882-$AI882</f>
        <v/>
      </c>
      <c r="AK882" s="52" t="n">
        <v>82.8</v>
      </c>
      <c r="AL882" s="52">
        <f>$AJ882*$AK882</f>
        <v/>
      </c>
      <c r="AM882" s="52">
        <f>$AI882*$AK882</f>
        <v/>
      </c>
      <c r="AN882" s="39" t="n"/>
      <c r="AO882" s="39" t="n"/>
    </row>
    <row r="883">
      <c r="A883" s="5" t="inlineStr">
        <is>
          <t>2000314</t>
        </is>
      </c>
      <c r="B883" s="5" t="inlineStr">
        <is>
          <t>VENDA TIPO CAMBRIC X 5 CM</t>
        </is>
      </c>
      <c r="C883" s="5" t="n"/>
      <c r="D883" s="5" t="inlineStr">
        <is>
          <t>033</t>
        </is>
      </c>
      <c r="E883" s="5" t="inlineStr">
        <is>
          <t>ZDES</t>
        </is>
      </c>
      <c r="F883" s="5" t="inlineStr">
        <is>
          <t>1060</t>
        </is>
      </c>
      <c r="G883" s="5" t="inlineStr">
        <is>
          <t>6021</t>
        </is>
      </c>
      <c r="H883" s="5" t="inlineStr">
        <is>
          <t>C/U</t>
        </is>
      </c>
      <c r="I883" s="6" t="n">
        <v>100</v>
      </c>
      <c r="J883" s="6" t="n">
        <v>0</v>
      </c>
      <c r="K883" s="5" t="inlineStr">
        <is>
          <t>ARS</t>
        </is>
      </c>
      <c r="L883" s="48" t="n">
        <v>0</v>
      </c>
      <c r="M883" s="48" t="n">
        <v>18000.33</v>
      </c>
      <c r="O883" s="11">
        <f>M883/SUM($M$2:$M$2023)</f>
        <v/>
      </c>
      <c r="P883" s="49">
        <f>IFERROR(M883/I883,0)</f>
        <v/>
      </c>
      <c r="Q883" s="50" t="n"/>
      <c r="R883" s="8">
        <f>I883-Q883</f>
        <v/>
      </c>
      <c r="S883" s="49">
        <f>$AK883*R883</f>
        <v/>
      </c>
      <c r="U883" s="39" t="inlineStr">
        <is>
          <t>Stock SAP</t>
        </is>
      </c>
      <c r="V883" s="39" t="inlineStr">
        <is>
          <t>Descartables</t>
        </is>
      </c>
      <c r="W883" s="39" t="inlineStr">
        <is>
          <t>Dentro del alcance</t>
        </is>
      </c>
      <c r="X883" s="39" t="n"/>
      <c r="Y883" s="39" t="inlineStr">
        <is>
          <t>Sin recuento físico en el inventario de Avain</t>
        </is>
      </c>
      <c r="Z883" s="40" t="inlineStr">
        <is>
          <t>Sin recuento físico</t>
        </is>
      </c>
      <c r="AA883" s="39" t="n"/>
      <c r="AB883" s="39" t="n"/>
      <c r="AC883" s="39" t="n"/>
      <c r="AD883" s="39" t="n"/>
      <c r="AE883" s="39" t="n"/>
      <c r="AF883" s="39" t="n"/>
      <c r="AG883" s="39" t="n"/>
      <c r="AH883" s="51" t="n">
        <v>150</v>
      </c>
      <c r="AI883" s="51">
        <f>Q883</f>
        <v/>
      </c>
      <c r="AJ883" s="51">
        <f>$AH883-$AI883</f>
        <v/>
      </c>
      <c r="AK883" s="52" t="n">
        <v>180.0033333333333</v>
      </c>
      <c r="AL883" s="52">
        <f>$AJ883*$AK883</f>
        <v/>
      </c>
      <c r="AM883" s="52">
        <f>$AI883*$AK883</f>
        <v/>
      </c>
      <c r="AN883" s="39" t="n"/>
      <c r="AO883" s="39" t="inlineStr">
        <is>
          <t>El material ocupa 2 filas en la hoja 1060 NQN (lote/almacén). La cantidad SAP y la física de esta vista son el total del material.</t>
        </is>
      </c>
    </row>
    <row r="884">
      <c r="A884" s="5" t="inlineStr">
        <is>
          <t>2000349</t>
        </is>
      </c>
      <c r="B884" s="5" t="inlineStr">
        <is>
          <t>CANULA O2 SILMAG COD 230-12</t>
        </is>
      </c>
      <c r="C884" s="5" t="n"/>
      <c r="D884" s="5" t="inlineStr">
        <is>
          <t>033</t>
        </is>
      </c>
      <c r="E884" s="5" t="inlineStr">
        <is>
          <t>ZDES</t>
        </is>
      </c>
      <c r="F884" s="5" t="inlineStr">
        <is>
          <t>1060</t>
        </is>
      </c>
      <c r="G884" s="5" t="inlineStr">
        <is>
          <t>6022</t>
        </is>
      </c>
      <c r="H884" s="5" t="inlineStr">
        <is>
          <t>C/U</t>
        </is>
      </c>
      <c r="I884" s="6" t="n">
        <v>100</v>
      </c>
      <c r="J884" s="6" t="n">
        <v>0</v>
      </c>
      <c r="K884" s="5" t="inlineStr">
        <is>
          <t>ARS</t>
        </is>
      </c>
      <c r="L884" s="48" t="n">
        <v>0</v>
      </c>
      <c r="M884" s="48" t="n">
        <v>57534.47</v>
      </c>
      <c r="O884" s="11">
        <f>M884/SUM($M$2:$M$2023)</f>
        <v/>
      </c>
      <c r="P884" s="49">
        <f>IFERROR(M884/I884,0)</f>
        <v/>
      </c>
      <c r="Q884" s="50" t="n"/>
      <c r="R884" s="8">
        <f>I884-Q884</f>
        <v/>
      </c>
      <c r="S884" s="49">
        <f>$AK884*R884</f>
        <v/>
      </c>
      <c r="U884" s="39" t="inlineStr">
        <is>
          <t>Stock SAP</t>
        </is>
      </c>
      <c r="V884" s="39" t="inlineStr">
        <is>
          <t>Descartables</t>
        </is>
      </c>
      <c r="W884" s="39" t="inlineStr">
        <is>
          <t>Dentro del alcance</t>
        </is>
      </c>
      <c r="X884" s="39" t="n"/>
      <c r="Y884" s="39" t="inlineStr">
        <is>
          <t>Sin recuento físico en el inventario de Avain</t>
        </is>
      </c>
      <c r="Z884" s="40" t="inlineStr">
        <is>
          <t>Sin recuento físico</t>
        </is>
      </c>
      <c r="AA884" s="39" t="n"/>
      <c r="AB884" s="39" t="n"/>
      <c r="AC884" s="39" t="n"/>
      <c r="AD884" s="39" t="n"/>
      <c r="AE884" s="39" t="n"/>
      <c r="AF884" s="39" t="n"/>
      <c r="AG884" s="39" t="n"/>
      <c r="AH884" s="51" t="n">
        <v>100</v>
      </c>
      <c r="AI884" s="51">
        <f>Q884</f>
        <v/>
      </c>
      <c r="AJ884" s="51">
        <f>$AH884-$AI884</f>
        <v/>
      </c>
      <c r="AK884" s="52" t="n">
        <v>575.3447</v>
      </c>
      <c r="AL884" s="52">
        <f>$AJ884*$AK884</f>
        <v/>
      </c>
      <c r="AM884" s="52">
        <f>$AI884*$AK884</f>
        <v/>
      </c>
      <c r="AN884" s="39" t="n"/>
      <c r="AO884" s="39" t="n"/>
    </row>
    <row r="885">
      <c r="A885" s="5" t="inlineStr">
        <is>
          <t>2000364</t>
        </is>
      </c>
      <c r="B885" s="5" t="inlineStr">
        <is>
          <t>MASCARA PARA O2 PEDIATRICA CON RESERVORI</t>
        </is>
      </c>
      <c r="C885" s="5" t="n"/>
      <c r="D885" s="5" t="inlineStr">
        <is>
          <t>033</t>
        </is>
      </c>
      <c r="E885" s="5" t="inlineStr">
        <is>
          <t>ZDES</t>
        </is>
      </c>
      <c r="F885" s="5" t="inlineStr">
        <is>
          <t>1060</t>
        </is>
      </c>
      <c r="G885" s="5" t="inlineStr">
        <is>
          <t>6022</t>
        </is>
      </c>
      <c r="H885" s="5" t="inlineStr">
        <is>
          <t>C/U</t>
        </is>
      </c>
      <c r="I885" s="6" t="n">
        <v>100</v>
      </c>
      <c r="J885" s="6" t="n">
        <v>0</v>
      </c>
      <c r="K885" s="5" t="inlineStr">
        <is>
          <t>ARS</t>
        </is>
      </c>
      <c r="L885" s="48" t="n">
        <v>0</v>
      </c>
      <c r="M885" s="48" t="n">
        <v>70389.27</v>
      </c>
      <c r="O885" s="11">
        <f>M885/SUM($M$2:$M$2023)</f>
        <v/>
      </c>
      <c r="P885" s="49">
        <f>IFERROR(M885/I885,0)</f>
        <v/>
      </c>
      <c r="Q885" s="50" t="n"/>
      <c r="R885" s="8">
        <f>I885-Q885</f>
        <v/>
      </c>
      <c r="S885" s="49">
        <f>$AK885*R885</f>
        <v/>
      </c>
      <c r="U885" s="39" t="inlineStr">
        <is>
          <t>Stock SAP</t>
        </is>
      </c>
      <c r="V885" s="39" t="inlineStr">
        <is>
          <t>Descartables</t>
        </is>
      </c>
      <c r="W885" s="39" t="inlineStr">
        <is>
          <t>Dentro del alcance</t>
        </is>
      </c>
      <c r="X885" s="39" t="n"/>
      <c r="Y885" s="39" t="inlineStr">
        <is>
          <t>Sin recuento físico en el inventario de Avain</t>
        </is>
      </c>
      <c r="Z885" s="40" t="inlineStr">
        <is>
          <t>Sin recuento físico</t>
        </is>
      </c>
      <c r="AA885" s="39" t="n"/>
      <c r="AB885" s="39" t="n"/>
      <c r="AC885" s="39" t="n"/>
      <c r="AD885" s="39" t="n"/>
      <c r="AE885" s="39" t="n"/>
      <c r="AF885" s="39" t="n"/>
      <c r="AG885" s="39" t="n"/>
      <c r="AH885" s="51" t="n">
        <v>100</v>
      </c>
      <c r="AI885" s="51">
        <f>Q885</f>
        <v/>
      </c>
      <c r="AJ885" s="51">
        <f>$AH885-$AI885</f>
        <v/>
      </c>
      <c r="AK885" s="52" t="n">
        <v>703.8927</v>
      </c>
      <c r="AL885" s="52">
        <f>$AJ885*$AK885</f>
        <v/>
      </c>
      <c r="AM885" s="52">
        <f>$AI885*$AK885</f>
        <v/>
      </c>
      <c r="AN885" s="39" t="n"/>
      <c r="AO885" s="39" t="inlineStr">
        <is>
          <t>El material ocupa 2 filas en la hoja 1060 NQN (lote/almacén). La cantidad SAP y la física de esta vista son el total del material.</t>
        </is>
      </c>
    </row>
    <row r="886">
      <c r="A886" s="5" t="inlineStr">
        <is>
          <t>2000371</t>
        </is>
      </c>
      <c r="B886" s="5" t="inlineStr">
        <is>
          <t>BOLSA DE ORINA AMBULATORIA</t>
        </is>
      </c>
      <c r="C886" s="5" t="n"/>
      <c r="D886" s="5" t="inlineStr">
        <is>
          <t>033</t>
        </is>
      </c>
      <c r="E886" s="5" t="inlineStr">
        <is>
          <t>ZDES</t>
        </is>
      </c>
      <c r="F886" s="5" t="inlineStr">
        <is>
          <t>1060</t>
        </is>
      </c>
      <c r="G886" s="5" t="inlineStr">
        <is>
          <t>6022</t>
        </is>
      </c>
      <c r="H886" s="5" t="inlineStr">
        <is>
          <t>C/U</t>
        </is>
      </c>
      <c r="I886" s="6" t="n">
        <v>100</v>
      </c>
      <c r="J886" s="6" t="n">
        <v>0</v>
      </c>
      <c r="K886" s="5" t="inlineStr">
        <is>
          <t>ARS</t>
        </is>
      </c>
      <c r="L886" s="48" t="n">
        <v>0</v>
      </c>
      <c r="M886" s="48" t="n">
        <v>11819</v>
      </c>
      <c r="O886" s="11">
        <f>M886/SUM($M$2:$M$2023)</f>
        <v/>
      </c>
      <c r="P886" s="49">
        <f>IFERROR(M886/I886,0)</f>
        <v/>
      </c>
      <c r="Q886" s="50" t="n"/>
      <c r="R886" s="8">
        <f>I886-Q886</f>
        <v/>
      </c>
      <c r="S886" s="49">
        <f>$AK886*R886</f>
        <v/>
      </c>
      <c r="U886" s="39" t="inlineStr">
        <is>
          <t>Stock SAP</t>
        </is>
      </c>
      <c r="V886" s="39" t="inlineStr">
        <is>
          <t>Descartables</t>
        </is>
      </c>
      <c r="W886" s="39" t="inlineStr">
        <is>
          <t>Dentro del alcance</t>
        </is>
      </c>
      <c r="X886" s="39" t="n"/>
      <c r="Y886" s="39" t="inlineStr">
        <is>
          <t>Sin recuento físico en el inventario de Avain</t>
        </is>
      </c>
      <c r="Z886" s="40" t="inlineStr">
        <is>
          <t>Sin recuento físico</t>
        </is>
      </c>
      <c r="AA886" s="39" t="n"/>
      <c r="AB886" s="39" t="n"/>
      <c r="AC886" s="39" t="n"/>
      <c r="AD886" s="39" t="n"/>
      <c r="AE886" s="39" t="n"/>
      <c r="AF886" s="39" t="n"/>
      <c r="AG886" s="39" t="n"/>
      <c r="AH886" s="51" t="n">
        <v>100</v>
      </c>
      <c r="AI886" s="51">
        <f>Q886</f>
        <v/>
      </c>
      <c r="AJ886" s="51">
        <f>$AH886-$AI886</f>
        <v/>
      </c>
      <c r="AK886" s="52" t="n">
        <v>118.19</v>
      </c>
      <c r="AL886" s="52">
        <f>$AJ886*$AK886</f>
        <v/>
      </c>
      <c r="AM886" s="52">
        <f>$AI886*$AK886</f>
        <v/>
      </c>
      <c r="AN886" s="39" t="n"/>
      <c r="AO886" s="39" t="n"/>
    </row>
    <row r="887">
      <c r="A887" s="5" t="inlineStr">
        <is>
          <t>2000412</t>
        </is>
      </c>
      <c r="B887" s="5" t="inlineStr">
        <is>
          <t>JERINGA INSULINA x 1cc</t>
        </is>
      </c>
      <c r="C887" s="5" t="n"/>
      <c r="D887" s="5" t="inlineStr">
        <is>
          <t>033</t>
        </is>
      </c>
      <c r="E887" s="5" t="inlineStr">
        <is>
          <t>ZDES</t>
        </is>
      </c>
      <c r="F887" s="5" t="inlineStr">
        <is>
          <t>1060</t>
        </is>
      </c>
      <c r="G887" s="5" t="inlineStr">
        <is>
          <t>6022</t>
        </is>
      </c>
      <c r="H887" s="5" t="inlineStr">
        <is>
          <t>C/U</t>
        </is>
      </c>
      <c r="I887" s="6" t="n">
        <v>100</v>
      </c>
      <c r="J887" s="6" t="n">
        <v>0</v>
      </c>
      <c r="K887" s="5" t="inlineStr">
        <is>
          <t>ARS</t>
        </is>
      </c>
      <c r="L887" s="48" t="n">
        <v>0</v>
      </c>
      <c r="M887" s="48" t="n">
        <v>305.6</v>
      </c>
      <c r="O887" s="11">
        <f>M887/SUM($M$2:$M$2023)</f>
        <v/>
      </c>
      <c r="P887" s="49">
        <f>IFERROR(M887/I887,0)</f>
        <v/>
      </c>
      <c r="Q887" s="50" t="n"/>
      <c r="R887" s="8">
        <f>I887-Q887</f>
        <v/>
      </c>
      <c r="S887" s="49">
        <f>$AK887*R887</f>
        <v/>
      </c>
      <c r="U887" s="39" t="inlineStr">
        <is>
          <t>Stock SAP</t>
        </is>
      </c>
      <c r="V887" s="39" t="inlineStr">
        <is>
          <t>Descartables</t>
        </is>
      </c>
      <c r="W887" s="39" t="inlineStr">
        <is>
          <t>Dentro del alcance</t>
        </is>
      </c>
      <c r="X887" s="39" t="n"/>
      <c r="Y887" s="39" t="inlineStr">
        <is>
          <t>Sin recuento físico en el inventario de Avain</t>
        </is>
      </c>
      <c r="Z887" s="40" t="inlineStr">
        <is>
          <t>Sin recuento físico</t>
        </is>
      </c>
      <c r="AA887" s="39" t="n"/>
      <c r="AB887" s="39" t="n"/>
      <c r="AC887" s="39" t="n"/>
      <c r="AD887" s="39" t="n"/>
      <c r="AE887" s="39" t="n"/>
      <c r="AF887" s="39" t="n"/>
      <c r="AG887" s="39" t="n"/>
      <c r="AH887" s="51" t="n">
        <v>100</v>
      </c>
      <c r="AI887" s="51">
        <f>Q887</f>
        <v/>
      </c>
      <c r="AJ887" s="51">
        <f>$AH887-$AI887</f>
        <v/>
      </c>
      <c r="AK887" s="52" t="n">
        <v>3.056</v>
      </c>
      <c r="AL887" s="52">
        <f>$AJ887*$AK887</f>
        <v/>
      </c>
      <c r="AM887" s="52">
        <f>$AI887*$AK887</f>
        <v/>
      </c>
      <c r="AN887" s="39" t="n"/>
      <c r="AO887" s="39" t="inlineStr">
        <is>
          <t>El material ocupa 2 filas en la hoja 1060 NQN (lote/almacén). La cantidad SAP y la física de esta vista son el total del material.</t>
        </is>
      </c>
    </row>
    <row r="888">
      <c r="A888" s="5" t="inlineStr">
        <is>
          <t>2000455</t>
        </is>
      </c>
      <c r="B888" s="5" t="inlineStr">
        <is>
          <t>HOJA DE BISTURI Nº 24</t>
        </is>
      </c>
      <c r="C888" s="5" t="n"/>
      <c r="D888" s="5" t="inlineStr">
        <is>
          <t>033</t>
        </is>
      </c>
      <c r="E888" s="5" t="inlineStr">
        <is>
          <t>ZDES</t>
        </is>
      </c>
      <c r="F888" s="5" t="inlineStr">
        <is>
          <t>1060</t>
        </is>
      </c>
      <c r="G888" s="5" t="inlineStr">
        <is>
          <t>6021</t>
        </is>
      </c>
      <c r="H888" s="5" t="inlineStr">
        <is>
          <t>C/U</t>
        </is>
      </c>
      <c r="I888" s="6" t="n">
        <v>100</v>
      </c>
      <c r="J888" s="6" t="n">
        <v>0</v>
      </c>
      <c r="K888" s="5" t="inlineStr">
        <is>
          <t>ARS</t>
        </is>
      </c>
      <c r="L888" s="48" t="n">
        <v>0</v>
      </c>
      <c r="M888" s="48" t="n">
        <v>9091</v>
      </c>
      <c r="O888" s="11">
        <f>M888/SUM($M$2:$M$2023)</f>
        <v/>
      </c>
      <c r="P888" s="49">
        <f>IFERROR(M888/I888,0)</f>
        <v/>
      </c>
      <c r="Q888" s="50" t="n">
        <v>70</v>
      </c>
      <c r="R888" s="8">
        <f>I888-Q888</f>
        <v/>
      </c>
      <c r="S888" s="49">
        <f>$AK888*R888</f>
        <v/>
      </c>
      <c r="U888" s="39" t="inlineStr">
        <is>
          <t>Stock SAP</t>
        </is>
      </c>
      <c r="V888" s="39" t="inlineStr">
        <is>
          <t>Descartables</t>
        </is>
      </c>
      <c r="W888" s="39" t="inlineStr">
        <is>
          <t>Dentro del alcance</t>
        </is>
      </c>
      <c r="X888" s="37" t="inlineStr">
        <is>
          <t>Alta</t>
        </is>
      </c>
      <c r="Y888" s="39" t="inlineStr">
        <is>
          <t>Homologado – confianza Alta</t>
        </is>
      </c>
      <c r="Z888" s="38" t="inlineStr">
        <is>
          <t>Dar de baja en SAP</t>
        </is>
      </c>
      <c r="AA888" s="39" t="inlineStr">
        <is>
          <t>564</t>
        </is>
      </c>
      <c r="AB888" s="39" t="inlineStr">
        <is>
          <t>HOJA DE BISTURI Nº24</t>
        </is>
      </c>
      <c r="AC888" s="39" t="inlineStr">
        <is>
          <t>Cruce por nomenclatura SAP</t>
        </is>
      </c>
      <c r="AD888" s="39" t="inlineStr">
        <is>
          <t>No</t>
        </is>
      </c>
      <c r="AE888" s="39" t="n"/>
      <c r="AF888" s="39" t="inlineStr">
        <is>
          <t>Sí</t>
        </is>
      </c>
      <c r="AG888" s="39" t="n"/>
      <c r="AH888" s="51" t="n">
        <v>100</v>
      </c>
      <c r="AI888" s="51">
        <f>Q888</f>
        <v/>
      </c>
      <c r="AJ888" s="51">
        <f>$AH888-$AI888</f>
        <v/>
      </c>
      <c r="AK888" s="52" t="n">
        <v>90.91</v>
      </c>
      <c r="AL888" s="52">
        <f>$AJ888*$AK888</f>
        <v/>
      </c>
      <c r="AM888" s="52">
        <f>$AI888*$AK888</f>
        <v/>
      </c>
      <c r="AN888" s="39" t="n"/>
      <c r="AO888" s="39" t="inlineStr">
        <is>
          <t>Cruce por nomenclatura: similitud 1.00.</t>
        </is>
      </c>
    </row>
    <row r="889">
      <c r="A889" s="5" t="inlineStr">
        <is>
          <t>2000474</t>
        </is>
      </c>
      <c r="B889" s="5" t="inlineStr">
        <is>
          <t>PILA GRANDE</t>
        </is>
      </c>
      <c r="C889" s="5" t="n"/>
      <c r="D889" s="5" t="inlineStr">
        <is>
          <t>033</t>
        </is>
      </c>
      <c r="E889" s="5" t="inlineStr">
        <is>
          <t>ZDES</t>
        </is>
      </c>
      <c r="F889" s="5" t="inlineStr">
        <is>
          <t>1060</t>
        </is>
      </c>
      <c r="G889" s="5" t="inlineStr">
        <is>
          <t>6021</t>
        </is>
      </c>
      <c r="H889" s="5" t="inlineStr">
        <is>
          <t>C/U</t>
        </is>
      </c>
      <c r="I889" s="6" t="n">
        <v>100</v>
      </c>
      <c r="J889" s="6" t="n">
        <v>0</v>
      </c>
      <c r="K889" s="5" t="inlineStr">
        <is>
          <t>ARS</t>
        </is>
      </c>
      <c r="L889" s="48" t="n">
        <v>0</v>
      </c>
      <c r="M889" s="48" t="n">
        <v>17000</v>
      </c>
      <c r="O889" s="11">
        <f>M889/SUM($M$2:$M$2023)</f>
        <v/>
      </c>
      <c r="P889" s="49">
        <f>IFERROR(M889/I889,0)</f>
        <v/>
      </c>
      <c r="Q889" s="50" t="n"/>
      <c r="R889" s="8">
        <f>I889-Q889</f>
        <v/>
      </c>
      <c r="S889" s="49">
        <f>$AK889*R889</f>
        <v/>
      </c>
      <c r="U889" s="39" t="inlineStr">
        <is>
          <t>Stock SAP</t>
        </is>
      </c>
      <c r="V889" s="39" t="inlineStr">
        <is>
          <t>Descartables</t>
        </is>
      </c>
      <c r="W889" s="39" t="inlineStr">
        <is>
          <t>Dentro del alcance</t>
        </is>
      </c>
      <c r="X889" s="39" t="n"/>
      <c r="Y889" s="39" t="inlineStr">
        <is>
          <t>Sin recuento físico en el inventario de Avain</t>
        </is>
      </c>
      <c r="Z889" s="40" t="inlineStr">
        <is>
          <t>Sin recuento físico</t>
        </is>
      </c>
      <c r="AA889" s="39" t="n"/>
      <c r="AB889" s="39" t="n"/>
      <c r="AC889" s="39" t="n"/>
      <c r="AD889" s="39" t="n"/>
      <c r="AE889" s="39" t="n"/>
      <c r="AF889" s="39" t="n"/>
      <c r="AG889" s="39" t="n"/>
      <c r="AH889" s="51" t="n">
        <v>100</v>
      </c>
      <c r="AI889" s="51">
        <f>Q889</f>
        <v/>
      </c>
      <c r="AJ889" s="51">
        <f>$AH889-$AI889</f>
        <v/>
      </c>
      <c r="AK889" s="52" t="n">
        <v>170</v>
      </c>
      <c r="AL889" s="52">
        <f>$AJ889*$AK889</f>
        <v/>
      </c>
      <c r="AM889" s="52">
        <f>$AI889*$AK889</f>
        <v/>
      </c>
      <c r="AN889" s="39" t="n"/>
      <c r="AO889" s="39" t="n"/>
    </row>
    <row r="890">
      <c r="A890" s="5" t="inlineStr">
        <is>
          <t>2000526</t>
        </is>
      </c>
      <c r="B890" s="5" t="inlineStr">
        <is>
          <t>VENDA TIPO CAMBRIC X 20 CM</t>
        </is>
      </c>
      <c r="C890" s="5" t="n"/>
      <c r="D890" s="5" t="inlineStr">
        <is>
          <t>033</t>
        </is>
      </c>
      <c r="E890" s="5" t="inlineStr">
        <is>
          <t>ZDES</t>
        </is>
      </c>
      <c r="F890" s="5" t="inlineStr">
        <is>
          <t>1060</t>
        </is>
      </c>
      <c r="G890" s="5" t="inlineStr">
        <is>
          <t>6010</t>
        </is>
      </c>
      <c r="H890" s="5" t="inlineStr">
        <is>
          <t>C/U</t>
        </is>
      </c>
      <c r="I890" s="6" t="n">
        <v>100</v>
      </c>
      <c r="J890" s="6" t="n">
        <v>0</v>
      </c>
      <c r="K890" s="5" t="inlineStr">
        <is>
          <t>ARS</t>
        </is>
      </c>
      <c r="L890" s="48" t="n">
        <v>0</v>
      </c>
      <c r="M890" s="48" t="n">
        <v>84387.23</v>
      </c>
      <c r="O890" s="11">
        <f>M890/SUM($M$2:$M$2023)</f>
        <v/>
      </c>
      <c r="P890" s="49">
        <f>IFERROR(M890/I890,0)</f>
        <v/>
      </c>
      <c r="Q890" s="50" t="n"/>
      <c r="R890" s="8">
        <f>I890-Q890</f>
        <v/>
      </c>
      <c r="S890" s="49">
        <f>$AK890*R890</f>
        <v/>
      </c>
      <c r="U890" s="39" t="inlineStr">
        <is>
          <t>Stock SAP</t>
        </is>
      </c>
      <c r="V890" s="39" t="inlineStr">
        <is>
          <t>Descartables</t>
        </is>
      </c>
      <c r="W890" s="39" t="inlineStr">
        <is>
          <t>Dentro del alcance</t>
        </is>
      </c>
      <c r="X890" s="37" t="inlineStr">
        <is>
          <t>Alta</t>
        </is>
      </c>
      <c r="Y890" s="39" t="inlineStr">
        <is>
          <t>Homologado – confianza Alta</t>
        </is>
      </c>
      <c r="Z890" s="38" t="inlineStr">
        <is>
          <t>Dar de baja en SAP</t>
        </is>
      </c>
      <c r="AA890" s="39" t="inlineStr">
        <is>
          <t>380</t>
        </is>
      </c>
      <c r="AB890" s="39" t="inlineStr">
        <is>
          <t>VENDA CAMBRIC 20 CM</t>
        </is>
      </c>
      <c r="AC890" s="39" t="inlineStr">
        <is>
          <t>Cruce por nomenclatura SAP</t>
        </is>
      </c>
      <c r="AD890" s="39" t="inlineStr">
        <is>
          <t>No</t>
        </is>
      </c>
      <c r="AE890" s="39" t="n"/>
      <c r="AF890" s="39" t="inlineStr">
        <is>
          <t>No</t>
        </is>
      </c>
      <c r="AG890" s="39" t="n"/>
      <c r="AH890" s="51" t="n"/>
      <c r="AI890" s="51" t="n"/>
      <c r="AJ890" s="51" t="n"/>
      <c r="AK890" s="52" t="n">
        <v>843.8722891566265</v>
      </c>
      <c r="AL890" s="52" t="n"/>
      <c r="AM890" s="52" t="n"/>
      <c r="AN890" s="39" t="n"/>
      <c r="AO890" s="39" t="inlineStr">
        <is>
          <t>La cantidad física del material se imputó en la fila 138 (primera fila del material). Cruce por nomenclatura: dosis coincide; similitud 0.91. El material ocupa 3 filas en la hoja 1060 NQN (lote/almacén). La cantidad SAP y la física de esta vista son el total del material.</t>
        </is>
      </c>
    </row>
    <row r="891">
      <c r="A891" s="5" t="inlineStr">
        <is>
          <t>2000717</t>
        </is>
      </c>
      <c r="B891" s="5" t="inlineStr">
        <is>
          <t>CIRCUITO ARM ADULTO LEISTUNG</t>
        </is>
      </c>
      <c r="C891" s="5" t="n"/>
      <c r="D891" s="5" t="inlineStr">
        <is>
          <t>033</t>
        </is>
      </c>
      <c r="E891" s="5" t="inlineStr">
        <is>
          <t>ZDES</t>
        </is>
      </c>
      <c r="F891" s="5" t="inlineStr">
        <is>
          <t>1060</t>
        </is>
      </c>
      <c r="G891" s="5" t="inlineStr">
        <is>
          <t>6022</t>
        </is>
      </c>
      <c r="H891" s="5" t="inlineStr">
        <is>
          <t>C/U</t>
        </is>
      </c>
      <c r="I891" s="6" t="n">
        <v>100</v>
      </c>
      <c r="J891" s="6" t="n">
        <v>0</v>
      </c>
      <c r="K891" s="5" t="inlineStr">
        <is>
          <t>ARS</t>
        </is>
      </c>
      <c r="L891" s="48" t="n">
        <v>0</v>
      </c>
      <c r="M891" s="48" t="n">
        <v>189805.56</v>
      </c>
      <c r="O891" s="11">
        <f>M891/SUM($M$2:$M$2023)</f>
        <v/>
      </c>
      <c r="P891" s="49">
        <f>IFERROR(M891/I891,0)</f>
        <v/>
      </c>
      <c r="Q891" s="50" t="n"/>
      <c r="R891" s="8">
        <f>I891-Q891</f>
        <v/>
      </c>
      <c r="S891" s="49">
        <f>$AK891*R891</f>
        <v/>
      </c>
      <c r="U891" s="39" t="inlineStr">
        <is>
          <t>Stock SAP</t>
        </is>
      </c>
      <c r="V891" s="39" t="inlineStr">
        <is>
          <t>Descartables</t>
        </is>
      </c>
      <c r="W891" s="39" t="inlineStr">
        <is>
          <t>Dentro del alcance</t>
        </is>
      </c>
      <c r="X891" s="39" t="n"/>
      <c r="Y891" s="39" t="inlineStr">
        <is>
          <t>Sin recuento físico en el inventario de Avain</t>
        </is>
      </c>
      <c r="Z891" s="40" t="inlineStr">
        <is>
          <t>Sin recuento físico</t>
        </is>
      </c>
      <c r="AA891" s="39" t="n"/>
      <c r="AB891" s="39" t="n"/>
      <c r="AC891" s="39" t="n"/>
      <c r="AD891" s="39" t="n"/>
      <c r="AE891" s="39" t="n"/>
      <c r="AF891" s="39" t="n"/>
      <c r="AG891" s="39" t="n"/>
      <c r="AH891" s="51" t="n">
        <v>135</v>
      </c>
      <c r="AI891" s="51">
        <f>Q891</f>
        <v/>
      </c>
      <c r="AJ891" s="51">
        <f>$AH891-$AI891</f>
        <v/>
      </c>
      <c r="AK891" s="52" t="n">
        <v>1898.055555555556</v>
      </c>
      <c r="AL891" s="52">
        <f>$AJ891*$AK891</f>
        <v/>
      </c>
      <c r="AM891" s="52">
        <f>$AI891*$AK891</f>
        <v/>
      </c>
      <c r="AN891" s="39" t="n"/>
      <c r="AO891" s="39" t="inlineStr">
        <is>
          <t>El material ocupa 2 filas en la hoja 1060 NQN (lote/almacén). La cantidad SAP y la física de esta vista son el total del material.</t>
        </is>
      </c>
    </row>
    <row r="892">
      <c r="A892" s="5" t="inlineStr">
        <is>
          <t>2000980</t>
        </is>
      </c>
      <c r="B892" s="5" t="inlineStr">
        <is>
          <t>BATERIAS 9 VOLTIOS</t>
        </is>
      </c>
      <c r="C892" s="5" t="inlineStr">
        <is>
          <t>4653</t>
        </is>
      </c>
      <c r="D892" s="5" t="inlineStr">
        <is>
          <t>009</t>
        </is>
      </c>
      <c r="E892" s="5" t="inlineStr">
        <is>
          <t>ZDES</t>
        </is>
      </c>
      <c r="F892" s="5" t="inlineStr">
        <is>
          <t>1060</t>
        </is>
      </c>
      <c r="G892" s="5" t="inlineStr">
        <is>
          <t>6021</t>
        </is>
      </c>
      <c r="H892" s="5" t="inlineStr">
        <is>
          <t>C/U</t>
        </is>
      </c>
      <c r="I892" s="6" t="n">
        <v>100</v>
      </c>
      <c r="J892" s="6" t="n">
        <v>0</v>
      </c>
      <c r="K892" s="5" t="inlineStr">
        <is>
          <t>ARS</t>
        </is>
      </c>
      <c r="L892" s="48" t="n">
        <v>0</v>
      </c>
      <c r="M892" s="48" t="n">
        <v>650000</v>
      </c>
      <c r="O892" s="11">
        <f>M892/SUM($M$2:$M$2023)</f>
        <v/>
      </c>
      <c r="P892" s="49">
        <f>IFERROR(M892/I892,0)</f>
        <v/>
      </c>
      <c r="Q892" s="50" t="n"/>
      <c r="R892" s="8">
        <f>I892-Q892</f>
        <v/>
      </c>
      <c r="S892" s="49">
        <f>$AK892*R892</f>
        <v/>
      </c>
      <c r="U892" s="39" t="inlineStr">
        <is>
          <t>Stock SAP</t>
        </is>
      </c>
      <c r="V892" s="39" t="inlineStr">
        <is>
          <t>Descartables</t>
        </is>
      </c>
      <c r="W892" s="39" t="inlineStr">
        <is>
          <t>Dentro del alcance</t>
        </is>
      </c>
      <c r="X892" s="39" t="n"/>
      <c r="Y892" s="39" t="inlineStr">
        <is>
          <t>Sin recuento físico en el inventario de Avain</t>
        </is>
      </c>
      <c r="Z892" s="40" t="inlineStr">
        <is>
          <t>Sin recuento físico</t>
        </is>
      </c>
      <c r="AA892" s="39" t="n"/>
      <c r="AB892" s="39" t="n"/>
      <c r="AC892" s="39" t="n"/>
      <c r="AD892" s="39" t="n"/>
      <c r="AE892" s="39" t="n"/>
      <c r="AF892" s="39" t="n"/>
      <c r="AG892" s="39" t="n"/>
      <c r="AH892" s="51" t="n">
        <v>100</v>
      </c>
      <c r="AI892" s="51">
        <f>Q892</f>
        <v/>
      </c>
      <c r="AJ892" s="51">
        <f>$AH892-$AI892</f>
        <v/>
      </c>
      <c r="AK892" s="52" t="n">
        <v>6500</v>
      </c>
      <c r="AL892" s="52">
        <f>$AJ892*$AK892</f>
        <v/>
      </c>
      <c r="AM892" s="52">
        <f>$AI892*$AK892</f>
        <v/>
      </c>
      <c r="AN892" s="39" t="n"/>
      <c r="AO892" s="39" t="n"/>
    </row>
    <row r="893">
      <c r="A893" s="5" t="inlineStr">
        <is>
          <t>2001084</t>
        </is>
      </c>
      <c r="B893" s="5" t="inlineStr">
        <is>
          <t>APOSITO 10X10 SYRA</t>
        </is>
      </c>
      <c r="C893" s="5" t="n"/>
      <c r="D893" s="5" t="inlineStr">
        <is>
          <t>033</t>
        </is>
      </c>
      <c r="E893" s="5" t="inlineStr">
        <is>
          <t>ZDES</t>
        </is>
      </c>
      <c r="F893" s="5" t="inlineStr">
        <is>
          <t>1060</t>
        </is>
      </c>
      <c r="G893" s="5" t="inlineStr">
        <is>
          <t>6010</t>
        </is>
      </c>
      <c r="H893" s="5" t="inlineStr">
        <is>
          <t>C/U</t>
        </is>
      </c>
      <c r="I893" s="6" t="n">
        <v>100</v>
      </c>
      <c r="J893" s="6" t="n">
        <v>0</v>
      </c>
      <c r="K893" s="5" t="inlineStr">
        <is>
          <t>ARS</t>
        </is>
      </c>
      <c r="L893" s="48" t="n">
        <v>0</v>
      </c>
      <c r="M893" s="48" t="n">
        <v>1782</v>
      </c>
      <c r="O893" s="11">
        <f>M893/SUM($M$2:$M$2023)</f>
        <v/>
      </c>
      <c r="P893" s="49">
        <f>IFERROR(M893/I893,0)</f>
        <v/>
      </c>
      <c r="Q893" s="50" t="n"/>
      <c r="R893" s="8">
        <f>I893-Q893</f>
        <v/>
      </c>
      <c r="S893" s="49">
        <f>$AK893*R893</f>
        <v/>
      </c>
      <c r="U893" s="39" t="inlineStr">
        <is>
          <t>Stock SAP</t>
        </is>
      </c>
      <c r="V893" s="39" t="inlineStr">
        <is>
          <t>Descartables</t>
        </is>
      </c>
      <c r="W893" s="39" t="inlineStr">
        <is>
          <t>Dentro del alcance</t>
        </is>
      </c>
      <c r="X893" s="39" t="n"/>
      <c r="Y893" s="39" t="inlineStr">
        <is>
          <t>Sin recuento físico en el inventario de Avain</t>
        </is>
      </c>
      <c r="Z893" s="40" t="inlineStr">
        <is>
          <t>Sin recuento físico</t>
        </is>
      </c>
      <c r="AA893" s="39" t="n"/>
      <c r="AB893" s="39" t="n"/>
      <c r="AC893" s="39" t="n"/>
      <c r="AD893" s="39" t="n"/>
      <c r="AE893" s="39" t="n"/>
      <c r="AF893" s="39" t="n"/>
      <c r="AG893" s="39" t="n"/>
      <c r="AH893" s="51" t="n">
        <v>100</v>
      </c>
      <c r="AI893" s="51">
        <f>Q893</f>
        <v/>
      </c>
      <c r="AJ893" s="51">
        <f>$AH893-$AI893</f>
        <v/>
      </c>
      <c r="AK893" s="52" t="n">
        <v>17.82</v>
      </c>
      <c r="AL893" s="52">
        <f>$AJ893*$AK893</f>
        <v/>
      </c>
      <c r="AM893" s="52">
        <f>$AI893*$AK893</f>
        <v/>
      </c>
      <c r="AN893" s="39" t="n"/>
      <c r="AO893" s="39" t="n"/>
    </row>
    <row r="894">
      <c r="A894" s="5" t="inlineStr">
        <is>
          <t>2001118</t>
        </is>
      </c>
      <c r="B894" s="5" t="inlineStr">
        <is>
          <t>MAMELUCO DESCARTABLE</t>
        </is>
      </c>
      <c r="C894" s="5" t="n"/>
      <c r="D894" s="5" t="inlineStr">
        <is>
          <t>033</t>
        </is>
      </c>
      <c r="E894" s="5" t="inlineStr">
        <is>
          <t>ZDES</t>
        </is>
      </c>
      <c r="F894" s="5" t="inlineStr">
        <is>
          <t>1060</t>
        </is>
      </c>
      <c r="G894" s="5" t="inlineStr">
        <is>
          <t>6022</t>
        </is>
      </c>
      <c r="H894" s="5" t="inlineStr">
        <is>
          <t>C/U</t>
        </is>
      </c>
      <c r="I894" s="6" t="n">
        <v>100</v>
      </c>
      <c r="J894" s="6" t="n">
        <v>0</v>
      </c>
      <c r="K894" s="5" t="inlineStr">
        <is>
          <t>ARS</t>
        </is>
      </c>
      <c r="L894" s="48" t="n">
        <v>0</v>
      </c>
      <c r="M894" s="48" t="n">
        <v>44367.93</v>
      </c>
      <c r="O894" s="11">
        <f>M894/SUM($M$2:$M$2023)</f>
        <v/>
      </c>
      <c r="P894" s="49">
        <f>IFERROR(M894/I894,0)</f>
        <v/>
      </c>
      <c r="Q894" s="50" t="n"/>
      <c r="R894" s="8">
        <f>I894-Q894</f>
        <v/>
      </c>
      <c r="S894" s="49">
        <f>$AK894*R894</f>
        <v/>
      </c>
      <c r="U894" s="39" t="inlineStr">
        <is>
          <t>Stock SAP</t>
        </is>
      </c>
      <c r="V894" s="39" t="inlineStr">
        <is>
          <t>Descartables</t>
        </is>
      </c>
      <c r="W894" s="39" t="inlineStr">
        <is>
          <t>Dentro del alcance</t>
        </is>
      </c>
      <c r="X894" s="39" t="n"/>
      <c r="Y894" s="39" t="inlineStr">
        <is>
          <t>Sin recuento físico en el inventario de Avain</t>
        </is>
      </c>
      <c r="Z894" s="40" t="inlineStr">
        <is>
          <t>Sin recuento físico</t>
        </is>
      </c>
      <c r="AA894" s="39" t="n"/>
      <c r="AB894" s="39" t="n"/>
      <c r="AC894" s="39" t="n"/>
      <c r="AD894" s="39" t="n"/>
      <c r="AE894" s="39" t="n"/>
      <c r="AF894" s="39" t="n"/>
      <c r="AG894" s="39" t="n"/>
      <c r="AH894" s="51" t="n">
        <v>100</v>
      </c>
      <c r="AI894" s="51">
        <f>Q894</f>
        <v/>
      </c>
      <c r="AJ894" s="51">
        <f>$AH894-$AI894</f>
        <v/>
      </c>
      <c r="AK894" s="52" t="n">
        <v>443.6793</v>
      </c>
      <c r="AL894" s="52">
        <f>$AJ894*$AK894</f>
        <v/>
      </c>
      <c r="AM894" s="52">
        <f>$AI894*$AK894</f>
        <v/>
      </c>
      <c r="AN894" s="39" t="n"/>
      <c r="AO894" s="39" t="inlineStr">
        <is>
          <t>El material ocupa 2 filas en la hoja 1060 NQN (lote/almacén). La cantidad SAP y la física de esta vista son el total del material.</t>
        </is>
      </c>
    </row>
    <row r="895">
      <c r="A895" s="5" t="inlineStr">
        <is>
          <t>2001761</t>
        </is>
      </c>
      <c r="B895" s="5" t="inlineStr">
        <is>
          <t>GUANTES ESTERILES Nº 6.5 POR PAR</t>
        </is>
      </c>
      <c r="C895" s="5" t="n"/>
      <c r="D895" s="5" t="inlineStr">
        <is>
          <t>033</t>
        </is>
      </c>
      <c r="E895" s="5" t="inlineStr">
        <is>
          <t>ZDES</t>
        </is>
      </c>
      <c r="F895" s="5" t="inlineStr">
        <is>
          <t>1060</t>
        </is>
      </c>
      <c r="G895" s="5" t="inlineStr">
        <is>
          <t>6022</t>
        </is>
      </c>
      <c r="H895" s="5" t="inlineStr">
        <is>
          <t>C/U</t>
        </is>
      </c>
      <c r="I895" s="6" t="n">
        <v>100</v>
      </c>
      <c r="J895" s="6" t="n">
        <v>0</v>
      </c>
      <c r="K895" s="5" t="inlineStr">
        <is>
          <t>ARS</t>
        </is>
      </c>
      <c r="L895" s="48" t="n">
        <v>0</v>
      </c>
      <c r="M895" s="48" t="n">
        <v>20224.52</v>
      </c>
      <c r="O895" s="11">
        <f>M895/SUM($M$2:$M$2023)</f>
        <v/>
      </c>
      <c r="P895" s="49">
        <f>IFERROR(M895/I895,0)</f>
        <v/>
      </c>
      <c r="Q895" s="50" t="n">
        <v>44</v>
      </c>
      <c r="R895" s="8">
        <f>I895-Q895</f>
        <v/>
      </c>
      <c r="S895" s="49">
        <f>$AK895*R895</f>
        <v/>
      </c>
      <c r="U895" s="39" t="inlineStr">
        <is>
          <t>Stock SAP</t>
        </is>
      </c>
      <c r="V895" s="39" t="inlineStr">
        <is>
          <t>Descartables</t>
        </is>
      </c>
      <c r="W895" s="39" t="inlineStr">
        <is>
          <t>Dentro del alcance</t>
        </is>
      </c>
      <c r="X895" s="37" t="inlineStr">
        <is>
          <t>Alta</t>
        </is>
      </c>
      <c r="Y895" s="39" t="inlineStr">
        <is>
          <t>Homologado – confianza Alta</t>
        </is>
      </c>
      <c r="Z895" s="38" t="inlineStr">
        <is>
          <t>Dar de baja en SAP</t>
        </is>
      </c>
      <c r="AA895" s="39" t="inlineStr">
        <is>
          <t>1006</t>
        </is>
      </c>
      <c r="AB895" s="39" t="inlineStr">
        <is>
          <t>Guantes Esteriles N° 6,5</t>
        </is>
      </c>
      <c r="AC895" s="39" t="inlineStr">
        <is>
          <t>Cruce por nomenclatura SAP</t>
        </is>
      </c>
      <c r="AD895" s="39" t="inlineStr">
        <is>
          <t>No</t>
        </is>
      </c>
      <c r="AE895" s="39" t="n"/>
      <c r="AF895" s="39" t="inlineStr">
        <is>
          <t>Sí</t>
        </is>
      </c>
      <c r="AG895" s="39" t="n"/>
      <c r="AH895" s="51" t="n">
        <v>100</v>
      </c>
      <c r="AI895" s="51">
        <f>Q895</f>
        <v/>
      </c>
      <c r="AJ895" s="51">
        <f>$AH895-$AI895</f>
        <v/>
      </c>
      <c r="AK895" s="52" t="n">
        <v>202.2452</v>
      </c>
      <c r="AL895" s="52">
        <f>$AJ895*$AK895</f>
        <v/>
      </c>
      <c r="AM895" s="52">
        <f>$AI895*$AK895</f>
        <v/>
      </c>
      <c r="AN895" s="39" t="n"/>
      <c r="AO895" s="39" t="inlineStr">
        <is>
          <t>Cruce por nomenclatura: similitud 0.90.</t>
        </is>
      </c>
    </row>
    <row r="896">
      <c r="A896" s="5" t="inlineStr">
        <is>
          <t>1000404</t>
        </is>
      </c>
      <c r="B896" s="5" t="inlineStr">
        <is>
          <t>FLUMAZENIL AMP 5 ML</t>
        </is>
      </c>
      <c r="C896" s="5" t="inlineStr">
        <is>
          <t>009-941</t>
        </is>
      </c>
      <c r="D896" s="5" t="inlineStr">
        <is>
          <t>033</t>
        </is>
      </c>
      <c r="E896" s="5" t="inlineStr">
        <is>
          <t>ZMED</t>
        </is>
      </c>
      <c r="F896" s="5" t="inlineStr">
        <is>
          <t>1060</t>
        </is>
      </c>
      <c r="G896" s="5" t="inlineStr">
        <is>
          <t>6021</t>
        </is>
      </c>
      <c r="H896" s="5" t="inlineStr">
        <is>
          <t>C/U</t>
        </is>
      </c>
      <c r="I896" s="6" t="n">
        <v>97</v>
      </c>
      <c r="J896" s="6" t="n">
        <v>0</v>
      </c>
      <c r="K896" s="5" t="inlineStr">
        <is>
          <t>ARS</t>
        </is>
      </c>
      <c r="L896" s="48" t="n">
        <v>0</v>
      </c>
      <c r="M896" s="48" t="n">
        <v>91610.36</v>
      </c>
      <c r="O896" s="11">
        <f>M896/SUM($M$2:$M$2023)</f>
        <v/>
      </c>
      <c r="P896" s="49">
        <f>IFERROR(M896/I896,0)</f>
        <v/>
      </c>
      <c r="Q896" s="50" t="n"/>
      <c r="R896" s="8">
        <f>I896-Q896</f>
        <v/>
      </c>
      <c r="S896" s="49">
        <f>$AK896*R896</f>
        <v/>
      </c>
      <c r="U896" s="39" t="inlineStr">
        <is>
          <t>Stock SAP</t>
        </is>
      </c>
      <c r="V896" s="39" t="inlineStr">
        <is>
          <t>Medicamentos</t>
        </is>
      </c>
      <c r="W896" s="39" t="inlineStr">
        <is>
          <t>Dentro del alcance</t>
        </is>
      </c>
      <c r="X896" s="37" t="inlineStr">
        <is>
          <t>Alta</t>
        </is>
      </c>
      <c r="Y896" s="39" t="inlineStr">
        <is>
          <t>Homologado – confianza Alta</t>
        </is>
      </c>
      <c r="Z896" s="38" t="inlineStr">
        <is>
          <t>Dar de baja en SAP</t>
        </is>
      </c>
      <c r="AA896" s="39" t="inlineStr">
        <is>
          <t>321</t>
        </is>
      </c>
      <c r="AB896" s="39" t="inlineStr">
        <is>
          <t>FLUMAZENIL AMP</t>
        </is>
      </c>
      <c r="AC896" s="39" t="inlineStr">
        <is>
          <t>Cruce por nomenclatura SAP</t>
        </is>
      </c>
      <c r="AD896" s="39" t="inlineStr">
        <is>
          <t>No</t>
        </is>
      </c>
      <c r="AE896" s="39" t="n"/>
      <c r="AF896" s="39" t="inlineStr">
        <is>
          <t>No</t>
        </is>
      </c>
      <c r="AG896" s="39" t="n"/>
      <c r="AH896" s="51" t="n"/>
      <c r="AI896" s="51" t="n"/>
      <c r="AJ896" s="51" t="n"/>
      <c r="AK896" s="52" t="n">
        <v>944.4367194570139</v>
      </c>
      <c r="AL896" s="52" t="n"/>
      <c r="AM896" s="52" t="n"/>
      <c r="AN896" s="39" t="n"/>
      <c r="AO896" s="39" t="inlineStr">
        <is>
          <t>La cantidad física del material se imputó en la fila 233 (primera fila del material). Cruce por nomenclatura: una nomenclatura no informa dosis; similitud 0.86. El material ocupa 10 filas en la hoja 1060 NQN (lote/almacén). La cantidad SAP y la física de esta vista son el total del material.</t>
        </is>
      </c>
    </row>
    <row r="897">
      <c r="A897" s="5" t="inlineStr">
        <is>
          <t>2000491</t>
        </is>
      </c>
      <c r="B897" s="5" t="inlineStr">
        <is>
          <t>BOLSA RESUCITACION MANUAL(TIPO AMBU)ADUL</t>
        </is>
      </c>
      <c r="C897" s="5" t="n"/>
      <c r="D897" s="5" t="inlineStr">
        <is>
          <t>033</t>
        </is>
      </c>
      <c r="E897" s="5" t="inlineStr">
        <is>
          <t>ZDES</t>
        </is>
      </c>
      <c r="F897" s="5" t="inlineStr">
        <is>
          <t>1060</t>
        </is>
      </c>
      <c r="G897" s="5" t="inlineStr">
        <is>
          <t>6022</t>
        </is>
      </c>
      <c r="H897" s="5" t="inlineStr">
        <is>
          <t>C/U</t>
        </is>
      </c>
      <c r="I897" s="6" t="n">
        <v>97</v>
      </c>
      <c r="J897" s="6" t="n">
        <v>0</v>
      </c>
      <c r="K897" s="5" t="inlineStr">
        <is>
          <t>ARS</t>
        </is>
      </c>
      <c r="L897" s="48" t="n">
        <v>0</v>
      </c>
      <c r="M897" s="48" t="n">
        <v>175289.26</v>
      </c>
      <c r="O897" s="11">
        <f>M897/SUM($M$2:$M$2023)</f>
        <v/>
      </c>
      <c r="P897" s="49">
        <f>IFERROR(M897/I897,0)</f>
        <v/>
      </c>
      <c r="Q897" s="50" t="n">
        <v>11</v>
      </c>
      <c r="R897" s="8">
        <f>I897-Q897</f>
        <v/>
      </c>
      <c r="S897" s="49">
        <f>$AK897*R897</f>
        <v/>
      </c>
      <c r="U897" s="39" t="inlineStr">
        <is>
          <t>Stock SAP</t>
        </is>
      </c>
      <c r="V897" s="39" t="inlineStr">
        <is>
          <t>Descartables</t>
        </is>
      </c>
      <c r="W897" s="39" t="inlineStr">
        <is>
          <t>Dentro del alcance</t>
        </is>
      </c>
      <c r="X897" s="42" t="inlineStr">
        <is>
          <t>Media</t>
        </is>
      </c>
      <c r="Y897" s="39" t="inlineStr">
        <is>
          <t>Homologado – confianza Media – pendiente de validación</t>
        </is>
      </c>
      <c r="Z897" s="38" t="inlineStr">
        <is>
          <t>Dar de baja en SAP</t>
        </is>
      </c>
      <c r="AA897" s="39" t="inlineStr">
        <is>
          <t>379</t>
        </is>
      </c>
      <c r="AB897" s="39" t="inlineStr">
        <is>
          <t>AMBU</t>
        </is>
      </c>
      <c r="AC897" s="39" t="inlineStr">
        <is>
          <t>Homologación por código Avain (master E-199)</t>
        </is>
      </c>
      <c r="AD897" s="39" t="inlineStr">
        <is>
          <t>No</t>
        </is>
      </c>
      <c r="AE897" s="39" t="n"/>
      <c r="AF897" s="39" t="inlineStr">
        <is>
          <t>Sí</t>
        </is>
      </c>
      <c r="AG897" s="39" t="inlineStr">
        <is>
          <t>E-199</t>
        </is>
      </c>
      <c r="AH897" s="51" t="n">
        <v>97</v>
      </c>
      <c r="AI897" s="51">
        <f>Q897</f>
        <v/>
      </c>
      <c r="AJ897" s="51">
        <f>$AH897-$AI897</f>
        <v/>
      </c>
      <c r="AK897" s="52" t="n">
        <v>1807.105773195876</v>
      </c>
      <c r="AL897" s="52">
        <f>$AJ897*$AK897</f>
        <v/>
      </c>
      <c r="AM897" s="52">
        <f>$AI897*$AK897</f>
        <v/>
      </c>
      <c r="AN897" s="39" t="n"/>
      <c r="AO897" s="39" t="inlineStr">
        <is>
          <t>Homologación: confianza base Media + confianza SAP Alta → Media. El material ocupa 2 filas en la hoja 1060 NQN (lote/almacén). La cantidad SAP y la física de esta vista son el total del material.</t>
        </is>
      </c>
    </row>
    <row r="898">
      <c r="A898" s="5" t="inlineStr">
        <is>
          <t>1000168</t>
        </is>
      </c>
      <c r="B898" s="5" t="inlineStr">
        <is>
          <t>BICARBONATO DE SODIO SOL. 1 MOL. 100 CM3</t>
        </is>
      </c>
      <c r="C898" s="5" t="inlineStr">
        <is>
          <t>B100182</t>
        </is>
      </c>
      <c r="D898" s="5" t="inlineStr">
        <is>
          <t>033</t>
        </is>
      </c>
      <c r="E898" s="5" t="inlineStr">
        <is>
          <t>ZMED</t>
        </is>
      </c>
      <c r="F898" s="5" t="inlineStr">
        <is>
          <t>1060</t>
        </is>
      </c>
      <c r="G898" s="5" t="inlineStr">
        <is>
          <t>6021</t>
        </is>
      </c>
      <c r="H898" s="5" t="inlineStr">
        <is>
          <t>C/U</t>
        </is>
      </c>
      <c r="I898" s="6" t="n">
        <v>96</v>
      </c>
      <c r="J898" s="6" t="n">
        <v>0</v>
      </c>
      <c r="K898" s="5" t="inlineStr">
        <is>
          <t>ARS</t>
        </is>
      </c>
      <c r="L898" s="48" t="n">
        <v>0</v>
      </c>
      <c r="M898" s="48" t="n">
        <v>365348.3</v>
      </c>
      <c r="O898" s="11">
        <f>M898/SUM($M$2:$M$2023)</f>
        <v/>
      </c>
      <c r="P898" s="49">
        <f>IFERROR(M898/I898,0)</f>
        <v/>
      </c>
      <c r="Q898" s="50" t="n"/>
      <c r="R898" s="8">
        <f>I898-Q898</f>
        <v/>
      </c>
      <c r="S898" s="49">
        <f>$AK898*R898</f>
        <v/>
      </c>
      <c r="U898" s="39" t="inlineStr">
        <is>
          <t>Stock SAP</t>
        </is>
      </c>
      <c r="V898" s="39" t="inlineStr">
        <is>
          <t>Medicamentos</t>
        </is>
      </c>
      <c r="W898" s="39" t="inlineStr">
        <is>
          <t>Dentro del alcance</t>
        </is>
      </c>
      <c r="X898" s="39" t="n"/>
      <c r="Y898" s="39" t="inlineStr">
        <is>
          <t>Sin recuento físico en el inventario de Avain</t>
        </is>
      </c>
      <c r="Z898" s="40" t="inlineStr">
        <is>
          <t>Sin recuento físico</t>
        </is>
      </c>
      <c r="AA898" s="39" t="n"/>
      <c r="AB898" s="39" t="n"/>
      <c r="AC898" s="39" t="n"/>
      <c r="AD898" s="39" t="n"/>
      <c r="AE898" s="39" t="n"/>
      <c r="AF898" s="39" t="n"/>
      <c r="AG898" s="39" t="n"/>
      <c r="AH898" s="51" t="n"/>
      <c r="AI898" s="51" t="n"/>
      <c r="AJ898" s="51" t="n"/>
      <c r="AK898" s="52" t="n">
        <v>3805.711473765432</v>
      </c>
      <c r="AL898" s="52" t="n"/>
      <c r="AM898" s="52" t="n"/>
      <c r="AN898" s="39" t="n"/>
      <c r="AO898" s="39" t="inlineStr">
        <is>
          <t>El material ocupa 15 filas en la hoja 1060 NQN (lote/almacén). La cantidad SAP y la física de esta vista son el total del material.</t>
        </is>
      </c>
    </row>
    <row r="899">
      <c r="A899" s="5" t="inlineStr">
        <is>
          <t>1000168</t>
        </is>
      </c>
      <c r="B899" s="5" t="inlineStr">
        <is>
          <t>BICARBONATO DE SODIO SOL. 1 MOL. 100 CM3</t>
        </is>
      </c>
      <c r="C899" s="5" t="inlineStr">
        <is>
          <t>BI0041-1</t>
        </is>
      </c>
      <c r="D899" s="5" t="inlineStr">
        <is>
          <t>033</t>
        </is>
      </c>
      <c r="E899" s="5" t="inlineStr">
        <is>
          <t>ZMED</t>
        </is>
      </c>
      <c r="F899" s="5" t="inlineStr">
        <is>
          <t>1060</t>
        </is>
      </c>
      <c r="G899" s="5" t="inlineStr">
        <is>
          <t>6021</t>
        </is>
      </c>
      <c r="H899" s="5" t="inlineStr">
        <is>
          <t>C/U</t>
        </is>
      </c>
      <c r="I899" s="6" t="n">
        <v>96</v>
      </c>
      <c r="J899" s="6" t="n">
        <v>0</v>
      </c>
      <c r="K899" s="5" t="inlineStr">
        <is>
          <t>ARS</t>
        </is>
      </c>
      <c r="L899" s="48" t="n">
        <v>0</v>
      </c>
      <c r="M899" s="48" t="n">
        <v>365348.3</v>
      </c>
      <c r="O899" s="11">
        <f>M899/SUM($M$2:$M$2023)</f>
        <v/>
      </c>
      <c r="P899" s="49">
        <f>IFERROR(M899/I899,0)</f>
        <v/>
      </c>
      <c r="Q899" s="50" t="n"/>
      <c r="R899" s="8">
        <f>I899-Q899</f>
        <v/>
      </c>
      <c r="S899" s="49">
        <f>$AK899*R899</f>
        <v/>
      </c>
      <c r="U899" s="39" t="inlineStr">
        <is>
          <t>Stock SAP</t>
        </is>
      </c>
      <c r="V899" s="39" t="inlineStr">
        <is>
          <t>Medicamentos</t>
        </is>
      </c>
      <c r="W899" s="39" t="inlineStr">
        <is>
          <t>Dentro del alcance</t>
        </is>
      </c>
      <c r="X899" s="39" t="n"/>
      <c r="Y899" s="39" t="inlineStr">
        <is>
          <t>Sin recuento físico en el inventario de Avain</t>
        </is>
      </c>
      <c r="Z899" s="40" t="inlineStr">
        <is>
          <t>Sin recuento físico</t>
        </is>
      </c>
      <c r="AA899" s="39" t="n"/>
      <c r="AB899" s="39" t="n"/>
      <c r="AC899" s="39" t="n"/>
      <c r="AD899" s="39" t="n"/>
      <c r="AE899" s="39" t="n"/>
      <c r="AF899" s="39" t="n"/>
      <c r="AG899" s="39" t="n"/>
      <c r="AH899" s="51" t="n"/>
      <c r="AI899" s="51" t="n"/>
      <c r="AJ899" s="51" t="n"/>
      <c r="AK899" s="52" t="n">
        <v>3805.711473765432</v>
      </c>
      <c r="AL899" s="52" t="n"/>
      <c r="AM899" s="52" t="n"/>
      <c r="AN899" s="39" t="n"/>
      <c r="AO899" s="39" t="inlineStr">
        <is>
          <t>El material ocupa 15 filas en la hoja 1060 NQN (lote/almacén). La cantidad SAP y la física de esta vista son el total del material.</t>
        </is>
      </c>
    </row>
    <row r="900">
      <c r="A900" s="5" t="inlineStr">
        <is>
          <t>1000168</t>
        </is>
      </c>
      <c r="B900" s="5" t="inlineStr">
        <is>
          <t>BICARBONATO DE SODIO SOL. 1 MOL. 100 CM3</t>
        </is>
      </c>
      <c r="C900" s="5" t="inlineStr">
        <is>
          <t>BL0059</t>
        </is>
      </c>
      <c r="D900" s="5" t="inlineStr">
        <is>
          <t>033</t>
        </is>
      </c>
      <c r="E900" s="5" t="inlineStr">
        <is>
          <t>ZMED</t>
        </is>
      </c>
      <c r="F900" s="5" t="inlineStr">
        <is>
          <t>1060</t>
        </is>
      </c>
      <c r="G900" s="5" t="inlineStr">
        <is>
          <t>6021</t>
        </is>
      </c>
      <c r="H900" s="5" t="inlineStr">
        <is>
          <t>C/U</t>
        </is>
      </c>
      <c r="I900" s="6" t="n">
        <v>96</v>
      </c>
      <c r="J900" s="6" t="n">
        <v>0</v>
      </c>
      <c r="K900" s="5" t="inlineStr">
        <is>
          <t>ARS</t>
        </is>
      </c>
      <c r="L900" s="48" t="n">
        <v>0</v>
      </c>
      <c r="M900" s="48" t="n">
        <v>365348.3</v>
      </c>
      <c r="O900" s="11">
        <f>M900/SUM($M$2:$M$2023)</f>
        <v/>
      </c>
      <c r="P900" s="49">
        <f>IFERROR(M900/I900,0)</f>
        <v/>
      </c>
      <c r="Q900" s="50" t="n"/>
      <c r="R900" s="8">
        <f>I900-Q900</f>
        <v/>
      </c>
      <c r="S900" s="49">
        <f>$AK900*R900</f>
        <v/>
      </c>
      <c r="U900" s="39" t="inlineStr">
        <is>
          <t>Stock SAP</t>
        </is>
      </c>
      <c r="V900" s="39" t="inlineStr">
        <is>
          <t>Medicamentos</t>
        </is>
      </c>
      <c r="W900" s="39" t="inlineStr">
        <is>
          <t>Dentro del alcance</t>
        </is>
      </c>
      <c r="X900" s="39" t="n"/>
      <c r="Y900" s="39" t="inlineStr">
        <is>
          <t>Sin recuento físico en el inventario de Avain</t>
        </is>
      </c>
      <c r="Z900" s="40" t="inlineStr">
        <is>
          <t>Sin recuento físico</t>
        </is>
      </c>
      <c r="AA900" s="39" t="n"/>
      <c r="AB900" s="39" t="n"/>
      <c r="AC900" s="39" t="n"/>
      <c r="AD900" s="39" t="n"/>
      <c r="AE900" s="39" t="n"/>
      <c r="AF900" s="39" t="n"/>
      <c r="AG900" s="39" t="n"/>
      <c r="AH900" s="51" t="n"/>
      <c r="AI900" s="51" t="n"/>
      <c r="AJ900" s="51" t="n"/>
      <c r="AK900" s="52" t="n">
        <v>3805.711473765432</v>
      </c>
      <c r="AL900" s="52" t="n"/>
      <c r="AM900" s="52" t="n"/>
      <c r="AN900" s="39" t="n"/>
      <c r="AO900" s="39" t="inlineStr">
        <is>
          <t>El material ocupa 15 filas en la hoja 1060 NQN (lote/almacén). La cantidad SAP y la física de esta vista son el total del material.</t>
        </is>
      </c>
    </row>
    <row r="901">
      <c r="A901" s="5" t="inlineStr">
        <is>
          <t>1000168</t>
        </is>
      </c>
      <c r="B901" s="5" t="inlineStr">
        <is>
          <t>BICARBONATO DE SODIO SOL. 1 MOL. 100 CM3</t>
        </is>
      </c>
      <c r="C901" s="5" t="inlineStr">
        <is>
          <t>HJLY98OY</t>
        </is>
      </c>
      <c r="D901" s="5" t="inlineStr">
        <is>
          <t>033</t>
        </is>
      </c>
      <c r="E901" s="5" t="inlineStr">
        <is>
          <t>ZMED</t>
        </is>
      </c>
      <c r="F901" s="5" t="inlineStr">
        <is>
          <t>1060</t>
        </is>
      </c>
      <c r="G901" s="5" t="inlineStr">
        <is>
          <t>6021</t>
        </is>
      </c>
      <c r="H901" s="5" t="inlineStr">
        <is>
          <t>C/U</t>
        </is>
      </c>
      <c r="I901" s="6" t="n">
        <v>96</v>
      </c>
      <c r="J901" s="6" t="n">
        <v>0</v>
      </c>
      <c r="K901" s="5" t="inlineStr">
        <is>
          <t>ARS</t>
        </is>
      </c>
      <c r="L901" s="48" t="n">
        <v>0</v>
      </c>
      <c r="M901" s="48" t="n">
        <v>365348.3</v>
      </c>
      <c r="O901" s="11">
        <f>M901/SUM($M$2:$M$2023)</f>
        <v/>
      </c>
      <c r="P901" s="49">
        <f>IFERROR(M901/I901,0)</f>
        <v/>
      </c>
      <c r="Q901" s="50" t="n"/>
      <c r="R901" s="8">
        <f>I901-Q901</f>
        <v/>
      </c>
      <c r="S901" s="49">
        <f>$AK901*R901</f>
        <v/>
      </c>
      <c r="U901" s="39" t="inlineStr">
        <is>
          <t>Stock SAP</t>
        </is>
      </c>
      <c r="V901" s="39" t="inlineStr">
        <is>
          <t>Medicamentos</t>
        </is>
      </c>
      <c r="W901" s="39" t="inlineStr">
        <is>
          <t>Dentro del alcance</t>
        </is>
      </c>
      <c r="X901" s="39" t="n"/>
      <c r="Y901" s="39" t="inlineStr">
        <is>
          <t>Sin recuento físico en el inventario de Avain</t>
        </is>
      </c>
      <c r="Z901" s="40" t="inlineStr">
        <is>
          <t>Sin recuento físico</t>
        </is>
      </c>
      <c r="AA901" s="39" t="n"/>
      <c r="AB901" s="39" t="n"/>
      <c r="AC901" s="39" t="n"/>
      <c r="AD901" s="39" t="n"/>
      <c r="AE901" s="39" t="n"/>
      <c r="AF901" s="39" t="n"/>
      <c r="AG901" s="39" t="n"/>
      <c r="AH901" s="51" t="n"/>
      <c r="AI901" s="51" t="n"/>
      <c r="AJ901" s="51" t="n"/>
      <c r="AK901" s="52" t="n">
        <v>3805.711473765432</v>
      </c>
      <c r="AL901" s="52" t="n"/>
      <c r="AM901" s="52" t="n"/>
      <c r="AN901" s="39" t="n"/>
      <c r="AO901" s="39" t="inlineStr">
        <is>
          <t>El material ocupa 15 filas en la hoja 1060 NQN (lote/almacén). La cantidad SAP y la física de esta vista son el total del material.</t>
        </is>
      </c>
    </row>
    <row r="902">
      <c r="A902" s="5" t="inlineStr">
        <is>
          <t>2000038</t>
        </is>
      </c>
      <c r="B902" s="5" t="inlineStr">
        <is>
          <t>ALGODON HIDROFILO X 500GR</t>
        </is>
      </c>
      <c r="C902" s="5" t="n"/>
      <c r="D902" s="5" t="inlineStr">
        <is>
          <t>033</t>
        </is>
      </c>
      <c r="E902" s="5" t="inlineStr">
        <is>
          <t>ZDES</t>
        </is>
      </c>
      <c r="F902" s="5" t="inlineStr">
        <is>
          <t>1060</t>
        </is>
      </c>
      <c r="G902" s="5" t="inlineStr">
        <is>
          <t>6021</t>
        </is>
      </c>
      <c r="H902" s="5" t="inlineStr">
        <is>
          <t>C/U</t>
        </is>
      </c>
      <c r="I902" s="6" t="n">
        <v>95</v>
      </c>
      <c r="J902" s="6" t="n">
        <v>0</v>
      </c>
      <c r="K902" s="5" t="inlineStr">
        <is>
          <t>ARS</t>
        </is>
      </c>
      <c r="L902" s="48" t="n">
        <v>0</v>
      </c>
      <c r="M902" s="48" t="n">
        <v>173856.8</v>
      </c>
      <c r="O902" s="11">
        <f>M902/SUM($M$2:$M$2023)</f>
        <v/>
      </c>
      <c r="P902" s="49">
        <f>IFERROR(M902/I902,0)</f>
        <v/>
      </c>
      <c r="Q902" s="50" t="n"/>
      <c r="R902" s="8">
        <f>I902-Q902</f>
        <v/>
      </c>
      <c r="S902" s="49">
        <f>$AK902*R902</f>
        <v/>
      </c>
      <c r="U902" s="39" t="inlineStr">
        <is>
          <t>Stock SAP</t>
        </is>
      </c>
      <c r="V902" s="39" t="inlineStr">
        <is>
          <t>Descartables</t>
        </is>
      </c>
      <c r="W902" s="39" t="inlineStr">
        <is>
          <t>Dentro del alcance</t>
        </is>
      </c>
      <c r="X902" s="42" t="inlineStr">
        <is>
          <t>Media</t>
        </is>
      </c>
      <c r="Y902" s="39" t="inlineStr">
        <is>
          <t>Homologado – confianza Media – pendiente de validación</t>
        </is>
      </c>
      <c r="Z902" s="38" t="inlineStr">
        <is>
          <t>Dar de baja en SAP</t>
        </is>
      </c>
      <c r="AA902" s="39" t="inlineStr">
        <is>
          <t>12</t>
        </is>
      </c>
      <c r="AB902" s="39" t="inlineStr">
        <is>
          <t>ALGODÓN</t>
        </is>
      </c>
      <c r="AC902" s="39" t="inlineStr">
        <is>
          <t>Homologación por código Avain (master D-149)</t>
        </is>
      </c>
      <c r="AD902" s="39" t="inlineStr">
        <is>
          <t>Sí</t>
        </is>
      </c>
      <c r="AE902" s="39" t="inlineStr">
        <is>
          <t>2000038, 2001054</t>
        </is>
      </c>
      <c r="AF902" s="39" t="inlineStr">
        <is>
          <t>Sí</t>
        </is>
      </c>
      <c r="AG902" s="39" t="inlineStr">
        <is>
          <t>D-149</t>
        </is>
      </c>
      <c r="AH902" s="51" t="n"/>
      <c r="AI902" s="51" t="n"/>
      <c r="AJ902" s="51" t="n"/>
      <c r="AK902" s="52" t="n">
        <v>1830.071587301587</v>
      </c>
      <c r="AL902" s="52" t="n"/>
      <c r="AM902" s="52" t="n"/>
      <c r="AN902" s="39" t="n"/>
      <c r="AO902" s="39" t="inlineStr">
        <is>
          <t>La cantidad física del material se imputó en la fila 399 (primera fila del material). Homologación: confianza base Media + confianza SAP Media → Media. El cruce SAP–Avain identificó 2 códigos SAP como posibles equivalentes del mismo ítem de Avain (2000038, 2001054). Se imputó al primero (lógica BUSCARV); requiere validación posterior. Otros códigos SAP del master no están en el stock de este centro: 2000339, 2000459, 2001699. El material ocupa 3 filas en la hoja 1060 NQN (lote/almacén). La cantidad SAP y la física de esta vista son el total del material.</t>
        </is>
      </c>
    </row>
    <row r="903">
      <c r="A903" s="5" t="inlineStr">
        <is>
          <t>1000165</t>
        </is>
      </c>
      <c r="B903" s="5" t="inlineStr">
        <is>
          <t>ISOPROTERENOL 1MG AMP</t>
        </is>
      </c>
      <c r="C903" s="5" t="inlineStr">
        <is>
          <t>69</t>
        </is>
      </c>
      <c r="D903" s="5" t="inlineStr">
        <is>
          <t>033</t>
        </is>
      </c>
      <c r="E903" s="5" t="inlineStr">
        <is>
          <t>ZMED</t>
        </is>
      </c>
      <c r="F903" s="5" t="inlineStr">
        <is>
          <t>1060</t>
        </is>
      </c>
      <c r="G903" s="5" t="inlineStr">
        <is>
          <t>6021</t>
        </is>
      </c>
      <c r="H903" s="5" t="inlineStr">
        <is>
          <t>C/U</t>
        </is>
      </c>
      <c r="I903" s="6" t="n">
        <v>93</v>
      </c>
      <c r="J903" s="6" t="n">
        <v>0</v>
      </c>
      <c r="K903" s="5" t="inlineStr">
        <is>
          <t>ARS</t>
        </is>
      </c>
      <c r="L903" s="48" t="n">
        <v>0</v>
      </c>
      <c r="M903" s="48" t="n">
        <v>18633.48</v>
      </c>
      <c r="O903" s="11">
        <f>M903/SUM($M$2:$M$2023)</f>
        <v/>
      </c>
      <c r="P903" s="49">
        <f>IFERROR(M903/I903,0)</f>
        <v/>
      </c>
      <c r="Q903" s="50" t="n"/>
      <c r="R903" s="8">
        <f>I903-Q903</f>
        <v/>
      </c>
      <c r="S903" s="49">
        <f>$AK903*R903</f>
        <v/>
      </c>
      <c r="U903" s="39" t="inlineStr">
        <is>
          <t>Stock SAP</t>
        </is>
      </c>
      <c r="V903" s="39" t="inlineStr">
        <is>
          <t>Medicamentos</t>
        </is>
      </c>
      <c r="W903" s="39" t="inlineStr">
        <is>
          <t>Dentro del alcance</t>
        </is>
      </c>
      <c r="X903" s="39" t="n"/>
      <c r="Y903" s="39" t="inlineStr">
        <is>
          <t>Sin recuento físico en el inventario de Avain</t>
        </is>
      </c>
      <c r="Z903" s="40" t="inlineStr">
        <is>
          <t>Sin recuento físico</t>
        </is>
      </c>
      <c r="AA903" s="39" t="n"/>
      <c r="AB903" s="39" t="n"/>
      <c r="AC903" s="39" t="n"/>
      <c r="AD903" s="39" t="n"/>
      <c r="AE903" s="39" t="n"/>
      <c r="AF903" s="39" t="n"/>
      <c r="AG903" s="39" t="n"/>
      <c r="AH903" s="51" t="n">
        <v>93</v>
      </c>
      <c r="AI903" s="51">
        <f>Q903</f>
        <v/>
      </c>
      <c r="AJ903" s="51">
        <f>$AH903-$AI903</f>
        <v/>
      </c>
      <c r="AK903" s="52" t="n">
        <v>200.36</v>
      </c>
      <c r="AL903" s="52">
        <f>$AJ903*$AK903</f>
        <v/>
      </c>
      <c r="AM903" s="52">
        <f>$AI903*$AK903</f>
        <v/>
      </c>
      <c r="AN903" s="39" t="n"/>
      <c r="AO903" s="39" t="n"/>
    </row>
    <row r="904">
      <c r="A904" s="5" t="inlineStr">
        <is>
          <t>1000527</t>
        </is>
      </c>
      <c r="B904" s="5" t="inlineStr">
        <is>
          <t>AMOXIDAL CLAVULANICO 1 G</t>
        </is>
      </c>
      <c r="C904" s="5" t="inlineStr">
        <is>
          <t>88</t>
        </is>
      </c>
      <c r="D904" s="5" t="inlineStr">
        <is>
          <t>033</t>
        </is>
      </c>
      <c r="E904" s="5" t="inlineStr">
        <is>
          <t>ZMED</t>
        </is>
      </c>
      <c r="F904" s="5" t="inlineStr">
        <is>
          <t>1060</t>
        </is>
      </c>
      <c r="G904" s="5" t="inlineStr">
        <is>
          <t>6021</t>
        </is>
      </c>
      <c r="H904" s="5" t="inlineStr">
        <is>
          <t>C/U</t>
        </is>
      </c>
      <c r="I904" s="6" t="n">
        <v>91</v>
      </c>
      <c r="J904" s="6" t="n">
        <v>0</v>
      </c>
      <c r="K904" s="5" t="inlineStr">
        <is>
          <t>ARS</t>
        </is>
      </c>
      <c r="L904" s="48" t="n">
        <v>0</v>
      </c>
      <c r="M904" s="48" t="n">
        <v>36302.88</v>
      </c>
      <c r="O904" s="11">
        <f>M904/SUM($M$2:$M$2023)</f>
        <v/>
      </c>
      <c r="P904" s="49">
        <f>IFERROR(M904/I904,0)</f>
        <v/>
      </c>
      <c r="Q904" s="50" t="n"/>
      <c r="R904" s="8">
        <f>I904-Q904</f>
        <v/>
      </c>
      <c r="S904" s="49">
        <f>$AK904*R904</f>
        <v/>
      </c>
      <c r="U904" s="39" t="inlineStr">
        <is>
          <t>Stock SAP</t>
        </is>
      </c>
      <c r="V904" s="39" t="inlineStr">
        <is>
          <t>Medicamentos</t>
        </is>
      </c>
      <c r="W904" s="39" t="inlineStr">
        <is>
          <t>Dentro del alcance</t>
        </is>
      </c>
      <c r="X904" s="38" t="inlineStr">
        <is>
          <t>Baja</t>
        </is>
      </c>
      <c r="Y904" s="39" t="inlineStr">
        <is>
          <t>Homologado – confianza Baja – pendiente de validación</t>
        </is>
      </c>
      <c r="Z904" s="38" t="inlineStr">
        <is>
          <t>Dar de baja en SAP</t>
        </is>
      </c>
      <c r="AA904" s="39" t="inlineStr">
        <is>
          <t>16</t>
        </is>
      </c>
      <c r="AB904" s="39" t="inlineStr">
        <is>
          <t>AMOXICILINA + AC. CLAVULANICO</t>
        </is>
      </c>
      <c r="AC904" s="39" t="inlineStr">
        <is>
          <t>Homologación por código Avain (master M11-001)</t>
        </is>
      </c>
      <c r="AD904" s="39" t="inlineStr">
        <is>
          <t>No</t>
        </is>
      </c>
      <c r="AE904" s="39" t="n"/>
      <c r="AF904" s="39" t="inlineStr">
        <is>
          <t>Sí</t>
        </is>
      </c>
      <c r="AG904" s="39" t="inlineStr">
        <is>
          <t>M11-001</t>
        </is>
      </c>
      <c r="AH904" s="51" t="n"/>
      <c r="AI904" s="51" t="n"/>
      <c r="AJ904" s="51" t="n"/>
      <c r="AK904" s="52" t="n">
        <v>398.9328047091412</v>
      </c>
      <c r="AL904" s="52" t="n"/>
      <c r="AM904" s="52" t="n"/>
      <c r="AN904" s="39" t="n"/>
      <c r="AO904" s="39" t="inlineStr">
        <is>
          <t>La cantidad física del material se imputó en la fila 550 (primera fila del material). Homologación: confianza base Alta + confianza SAP Media → Media. La nomenclatura del material imputado no respalda por sí sola la equivalencia (similitud 0.39); el vínculo proviene sólo de la homologación. Nivel degradado a Baja. Otros códigos SAP del master no están en el stock de este centro: 1000816. El material ocupa 16 filas en la hoja 1060 NQN (lote/almacén). La cantidad SAP y la física de esta vista son el total del material.</t>
        </is>
      </c>
    </row>
    <row r="905">
      <c r="A905" s="5" t="inlineStr">
        <is>
          <t>1000011</t>
        </is>
      </c>
      <c r="B905" s="5" t="inlineStr">
        <is>
          <t>DINITRATO DE ISOSORBIDE 5 MG COMP SL</t>
        </is>
      </c>
      <c r="C905" s="5" t="inlineStr">
        <is>
          <t>00009</t>
        </is>
      </c>
      <c r="D905" s="5" t="inlineStr">
        <is>
          <t>033</t>
        </is>
      </c>
      <c r="E905" s="5" t="inlineStr">
        <is>
          <t>ZMED</t>
        </is>
      </c>
      <c r="F905" s="5" t="inlineStr">
        <is>
          <t>1060</t>
        </is>
      </c>
      <c r="G905" s="5" t="inlineStr">
        <is>
          <t>6021</t>
        </is>
      </c>
      <c r="H905" s="5" t="inlineStr">
        <is>
          <t>C/U</t>
        </is>
      </c>
      <c r="I905" s="6" t="n">
        <v>90</v>
      </c>
      <c r="J905" s="6" t="n">
        <v>0</v>
      </c>
      <c r="K905" s="5" t="inlineStr">
        <is>
          <t>ARS</t>
        </is>
      </c>
      <c r="L905" s="48" t="n">
        <v>0</v>
      </c>
      <c r="M905" s="48" t="n">
        <v>14872.74</v>
      </c>
      <c r="O905" s="11">
        <f>M905/SUM($M$2:$M$2023)</f>
        <v/>
      </c>
      <c r="P905" s="49">
        <f>IFERROR(M905/I905,0)</f>
        <v/>
      </c>
      <c r="Q905" s="50" t="n"/>
      <c r="R905" s="8">
        <f>I905-Q905</f>
        <v/>
      </c>
      <c r="S905" s="49">
        <f>$AK905*R905</f>
        <v/>
      </c>
      <c r="U905" s="39" t="inlineStr">
        <is>
          <t>Stock SAP</t>
        </is>
      </c>
      <c r="V905" s="39" t="inlineStr">
        <is>
          <t>Medicamentos</t>
        </is>
      </c>
      <c r="W905" s="39" t="inlineStr">
        <is>
          <t>Dentro del alcance</t>
        </is>
      </c>
      <c r="X905" s="39" t="n"/>
      <c r="Y905" s="39" t="inlineStr">
        <is>
          <t>Sin recuento físico en el inventario de Avain</t>
        </is>
      </c>
      <c r="Z905" s="40" t="inlineStr">
        <is>
          <t>Sin recuento físico</t>
        </is>
      </c>
      <c r="AA905" s="39" t="n"/>
      <c r="AB905" s="39" t="n"/>
      <c r="AC905" s="39" t="n"/>
      <c r="AD905" s="39" t="n"/>
      <c r="AE905" s="39" t="n"/>
      <c r="AF905" s="39" t="n"/>
      <c r="AG905" s="39" t="n"/>
      <c r="AH905" s="51" t="n"/>
      <c r="AI905" s="51" t="n"/>
      <c r="AJ905" s="51" t="n"/>
      <c r="AK905" s="52" t="n">
        <v>165.252680890538</v>
      </c>
      <c r="AL905" s="52" t="n"/>
      <c r="AM905" s="52" t="n"/>
      <c r="AN905" s="39" t="n"/>
      <c r="AO905" s="39" t="inlineStr">
        <is>
          <t>El material ocupa 14 filas en la hoja 1060 NQN (lote/almacén). La cantidad SAP y la física de esta vista son el total del material.</t>
        </is>
      </c>
    </row>
    <row r="906">
      <c r="A906" s="5" t="inlineStr">
        <is>
          <t>1000033</t>
        </is>
      </c>
      <c r="B906" s="5" t="inlineStr">
        <is>
          <t>SOLUCIÓN DEXTROSA AL 5% DE 500 CC</t>
        </is>
      </c>
      <c r="C906" s="5" t="inlineStr">
        <is>
          <t>REGER</t>
        </is>
      </c>
      <c r="D906" s="5" t="inlineStr">
        <is>
          <t>033</t>
        </is>
      </c>
      <c r="E906" s="5" t="inlineStr">
        <is>
          <t>ZMED</t>
        </is>
      </c>
      <c r="F906" s="5" t="inlineStr">
        <is>
          <t>1060</t>
        </is>
      </c>
      <c r="G906" s="5" t="inlineStr">
        <is>
          <t>6021</t>
        </is>
      </c>
      <c r="H906" s="5" t="inlineStr">
        <is>
          <t>C/U</t>
        </is>
      </c>
      <c r="I906" s="6" t="n">
        <v>90</v>
      </c>
      <c r="J906" s="6" t="n">
        <v>0</v>
      </c>
      <c r="K906" s="5" t="inlineStr">
        <is>
          <t>ARS</t>
        </is>
      </c>
      <c r="L906" s="48" t="n">
        <v>0</v>
      </c>
      <c r="M906" s="48" t="n">
        <v>87900.59</v>
      </c>
      <c r="O906" s="11">
        <f>M906/SUM($M$2:$M$2023)</f>
        <v/>
      </c>
      <c r="P906" s="49">
        <f>IFERROR(M906/I906,0)</f>
        <v/>
      </c>
      <c r="Q906" s="50" t="n"/>
      <c r="R906" s="8">
        <f>I906-Q906</f>
        <v/>
      </c>
      <c r="S906" s="49">
        <f>$AK906*R906</f>
        <v/>
      </c>
      <c r="U906" s="39" t="inlineStr">
        <is>
          <t>Stock SAP</t>
        </is>
      </c>
      <c r="V906" s="39" t="inlineStr">
        <is>
          <t>Medicamentos</t>
        </is>
      </c>
      <c r="W906" s="39" t="inlineStr">
        <is>
          <t>Dentro del alcance</t>
        </is>
      </c>
      <c r="X906" s="38" t="inlineStr">
        <is>
          <t>Baja</t>
        </is>
      </c>
      <c r="Y906" s="39" t="inlineStr">
        <is>
          <t>Homologado – confianza Baja – pendiente de validación</t>
        </is>
      </c>
      <c r="Z906" s="38" t="inlineStr">
        <is>
          <t>Dar de baja en SAP</t>
        </is>
      </c>
      <c r="AA906" s="39" t="inlineStr">
        <is>
          <t>211</t>
        </is>
      </c>
      <c r="AB906" s="39" t="inlineStr">
        <is>
          <t>SOLUCION DEXTROSA</t>
        </is>
      </c>
      <c r="AC906" s="39" t="inlineStr">
        <is>
          <t>Homologación por código Avain (master M13-002)</t>
        </is>
      </c>
      <c r="AD906" s="39" t="inlineStr">
        <is>
          <t>No</t>
        </is>
      </c>
      <c r="AE906" s="39" t="n"/>
      <c r="AF906" s="39" t="inlineStr">
        <is>
          <t>Sí</t>
        </is>
      </c>
      <c r="AG906" s="39" t="inlineStr">
        <is>
          <t>M13-002</t>
        </is>
      </c>
      <c r="AH906" s="51" t="n"/>
      <c r="AI906" s="51" t="n"/>
      <c r="AJ906" s="51" t="n"/>
      <c r="AK906" s="52" t="n">
        <v>976.6731938184158</v>
      </c>
      <c r="AL906" s="52" t="n"/>
      <c r="AM906" s="52" t="n"/>
      <c r="AN906" s="39" t="n"/>
      <c r="AO906" s="39" t="inlineStr">
        <is>
          <t>La cantidad física del material se imputó en la fila 455 (primera fila del material). Homologación: confianza base Baja + confianza SAP Alta → Baja. El material ocupa 17 filas en la hoja 1060 NQN (lote/almacén). La cantidad SAP y la física de esta vista son el total del material.</t>
        </is>
      </c>
    </row>
    <row r="907">
      <c r="A907" s="5" t="inlineStr">
        <is>
          <t>1000035</t>
        </is>
      </c>
      <c r="B907" s="5" t="inlineStr">
        <is>
          <t>SOLUCIÓN RINGER LACTATO 500 ML</t>
        </is>
      </c>
      <c r="C907" s="5" t="inlineStr">
        <is>
          <t>RL1725</t>
        </is>
      </c>
      <c r="D907" s="5" t="inlineStr">
        <is>
          <t>033</t>
        </is>
      </c>
      <c r="E907" s="5" t="inlineStr">
        <is>
          <t>ZMED</t>
        </is>
      </c>
      <c r="F907" s="5" t="inlineStr">
        <is>
          <t>1060</t>
        </is>
      </c>
      <c r="G907" s="5" t="inlineStr">
        <is>
          <t>6021</t>
        </is>
      </c>
      <c r="H907" s="5" t="inlineStr">
        <is>
          <t>C/U</t>
        </is>
      </c>
      <c r="I907" s="6" t="n">
        <v>90</v>
      </c>
      <c r="J907" s="6" t="n">
        <v>0</v>
      </c>
      <c r="K907" s="5" t="inlineStr">
        <is>
          <t>ARS</t>
        </is>
      </c>
      <c r="L907" s="48" t="n">
        <v>0</v>
      </c>
      <c r="M907" s="48" t="n">
        <v>140607.11</v>
      </c>
      <c r="O907" s="11">
        <f>M907/SUM($M$2:$M$2023)</f>
        <v/>
      </c>
      <c r="P907" s="49">
        <f>IFERROR(M907/I907,0)</f>
        <v/>
      </c>
      <c r="Q907" s="50" t="n"/>
      <c r="R907" s="8">
        <f>I907-Q907</f>
        <v/>
      </c>
      <c r="S907" s="49">
        <f>$AK907*R907</f>
        <v/>
      </c>
      <c r="U907" s="39" t="inlineStr">
        <is>
          <t>Stock SAP</t>
        </is>
      </c>
      <c r="V907" s="39" t="inlineStr">
        <is>
          <t>Medicamentos</t>
        </is>
      </c>
      <c r="W907" s="39" t="inlineStr">
        <is>
          <t>Dentro del alcance</t>
        </is>
      </c>
      <c r="X907" s="42" t="inlineStr">
        <is>
          <t>Media</t>
        </is>
      </c>
      <c r="Y907" s="39" t="inlineStr">
        <is>
          <t>Homologado – confianza Media – pendiente de validación</t>
        </is>
      </c>
      <c r="Z907" s="38" t="inlineStr">
        <is>
          <t>Dar de baja en SAP</t>
        </is>
      </c>
      <c r="AA907" s="39" t="inlineStr">
        <is>
          <t>216</t>
        </is>
      </c>
      <c r="AB907" s="39" t="inlineStr">
        <is>
          <t>SOLUCIÓN RINGER LACTATO</t>
        </is>
      </c>
      <c r="AC907" s="39" t="inlineStr">
        <is>
          <t>Homologación por código Avain (master M13-003)</t>
        </is>
      </c>
      <c r="AD907" s="39" t="inlineStr">
        <is>
          <t>No</t>
        </is>
      </c>
      <c r="AE907" s="39" t="n"/>
      <c r="AF907" s="39" t="inlineStr">
        <is>
          <t>Sí</t>
        </is>
      </c>
      <c r="AG907" s="39" t="inlineStr">
        <is>
          <t>M13-003</t>
        </is>
      </c>
      <c r="AH907" s="51" t="n"/>
      <c r="AI907" s="51" t="n"/>
      <c r="AJ907" s="51" t="n"/>
      <c r="AK907" s="52" t="n">
        <v>1562.301268615554</v>
      </c>
      <c r="AL907" s="52" t="n"/>
      <c r="AM907" s="52" t="n"/>
      <c r="AN907" s="39" t="n"/>
      <c r="AO907" s="39" t="inlineStr">
        <is>
          <t>La cantidad física del material se imputó en la fila 283 (primera fila del material). Homologación: confianza base Media + confianza SAP Alta → Media. El material ocupa 18 filas en la hoja 1060 NQN (lote/almacén). La cantidad SAP y la física de esta vista son el total del material.</t>
        </is>
      </c>
    </row>
    <row r="908">
      <c r="A908" s="5" t="inlineStr">
        <is>
          <t>1000058</t>
        </is>
      </c>
      <c r="B908" s="5" t="inlineStr">
        <is>
          <t>ALCOHOL EN GEL X 500ML</t>
        </is>
      </c>
      <c r="C908" s="5" t="inlineStr">
        <is>
          <t>170</t>
        </is>
      </c>
      <c r="D908" s="5" t="inlineStr">
        <is>
          <t>033</t>
        </is>
      </c>
      <c r="E908" s="5" t="inlineStr">
        <is>
          <t>ZMED</t>
        </is>
      </c>
      <c r="F908" s="5" t="inlineStr">
        <is>
          <t>1060</t>
        </is>
      </c>
      <c r="G908" s="5" t="inlineStr">
        <is>
          <t>6010</t>
        </is>
      </c>
      <c r="H908" s="5" t="inlineStr">
        <is>
          <t>C/U</t>
        </is>
      </c>
      <c r="I908" s="6" t="n">
        <v>90</v>
      </c>
      <c r="J908" s="6" t="n">
        <v>0</v>
      </c>
      <c r="K908" s="5" t="inlineStr">
        <is>
          <t>ARS</t>
        </is>
      </c>
      <c r="L908" s="48" t="n">
        <v>0</v>
      </c>
      <c r="M908" s="48" t="n">
        <v>19540.83</v>
      </c>
      <c r="O908" s="11">
        <f>M908/SUM($M$2:$M$2023)</f>
        <v/>
      </c>
      <c r="P908" s="49">
        <f>IFERROR(M908/I908,0)</f>
        <v/>
      </c>
      <c r="Q908" s="50" t="n"/>
      <c r="R908" s="8">
        <f>I908-Q908</f>
        <v/>
      </c>
      <c r="S908" s="49">
        <f>$AK908*R908</f>
        <v/>
      </c>
      <c r="U908" s="39" t="inlineStr">
        <is>
          <t>Stock SAP</t>
        </is>
      </c>
      <c r="V908" s="39" t="inlineStr">
        <is>
          <t>Medicamentos</t>
        </is>
      </c>
      <c r="W908" s="39" t="inlineStr">
        <is>
          <t>Dentro del alcance</t>
        </is>
      </c>
      <c r="X908" s="37" t="inlineStr">
        <is>
          <t>Alta</t>
        </is>
      </c>
      <c r="Y908" s="39" t="inlineStr">
        <is>
          <t>Homologado – confianza Alta</t>
        </is>
      </c>
      <c r="Z908" s="38" t="inlineStr">
        <is>
          <t>Dar de baja en SAP</t>
        </is>
      </c>
      <c r="AA908" s="39" t="inlineStr">
        <is>
          <t>463</t>
        </is>
      </c>
      <c r="AB908" s="39" t="inlineStr">
        <is>
          <t>Alcohol en gel x500ml</t>
        </is>
      </c>
      <c r="AC908" s="39" t="inlineStr">
        <is>
          <t>Cruce por nomenclatura SAP</t>
        </is>
      </c>
      <c r="AD908" s="39" t="inlineStr">
        <is>
          <t>No</t>
        </is>
      </c>
      <c r="AE908" s="39" t="n"/>
      <c r="AF908" s="39" t="inlineStr">
        <is>
          <t>No</t>
        </is>
      </c>
      <c r="AG908" s="39" t="n"/>
      <c r="AH908" s="51" t="n"/>
      <c r="AI908" s="51" t="n"/>
      <c r="AJ908" s="51" t="n"/>
      <c r="AK908" s="52" t="n">
        <v>217.1202878598248</v>
      </c>
      <c r="AL908" s="52" t="n"/>
      <c r="AM908" s="52" t="n"/>
      <c r="AN908" s="41" t="inlineStr">
        <is>
          <t>Valorización a validar: relación de cantidades 1,598 a 1 entre SAP y el recuento físico. Sugiere distinta unidad de medida (SAP por caja o envase y el recuento por unidad). La diferencia económica de esta fila no debe tomarse como definitiva.</t>
        </is>
      </c>
      <c r="AO908" s="39" t="inlineStr">
        <is>
          <t>La cantidad física del material se imputó en la fila 123 (primera fila del material). Cruce por nomenclatura: dosis coincide; similitud 1.00. El material ocupa 6 filas en la hoja 1060 NQN (lote/almacén). La cantidad SAP y la física de esta vista son el total del material.</t>
        </is>
      </c>
    </row>
    <row r="909">
      <c r="A909" s="5" t="inlineStr">
        <is>
          <t>1000089</t>
        </is>
      </c>
      <c r="B909" s="5" t="inlineStr">
        <is>
          <t>SOLUCION FISIOLOGICA DE 500CC</t>
        </is>
      </c>
      <c r="C909" s="5" t="inlineStr">
        <is>
          <t>20156</t>
        </is>
      </c>
      <c r="D909" s="5" t="inlineStr">
        <is>
          <t>033</t>
        </is>
      </c>
      <c r="E909" s="5" t="inlineStr">
        <is>
          <t>ZMED</t>
        </is>
      </c>
      <c r="F909" s="5" t="inlineStr">
        <is>
          <t>1060</t>
        </is>
      </c>
      <c r="G909" s="5" t="inlineStr">
        <is>
          <t>6021</t>
        </is>
      </c>
      <c r="H909" s="5" t="inlineStr">
        <is>
          <t>C/U</t>
        </is>
      </c>
      <c r="I909" s="6" t="n">
        <v>90</v>
      </c>
      <c r="J909" s="6" t="n">
        <v>0</v>
      </c>
      <c r="K909" s="5" t="inlineStr">
        <is>
          <t>ARS</t>
        </is>
      </c>
      <c r="L909" s="48" t="n">
        <v>0</v>
      </c>
      <c r="M909" s="48" t="n">
        <v>97351.71000000001</v>
      </c>
      <c r="O909" s="11">
        <f>M909/SUM($M$2:$M$2023)</f>
        <v/>
      </c>
      <c r="P909" s="49">
        <f>IFERROR(M909/I909,0)</f>
        <v/>
      </c>
      <c r="Q909" s="50" t="n"/>
      <c r="R909" s="8">
        <f>I909-Q909</f>
        <v/>
      </c>
      <c r="S909" s="49">
        <f>$AK909*R909</f>
        <v/>
      </c>
      <c r="U909" s="39" t="inlineStr">
        <is>
          <t>Stock SAP</t>
        </is>
      </c>
      <c r="V909" s="39" t="inlineStr">
        <is>
          <t>Medicamentos</t>
        </is>
      </c>
      <c r="W909" s="39" t="inlineStr">
        <is>
          <t>Dentro del alcance</t>
        </is>
      </c>
      <c r="X909" s="42" t="inlineStr">
        <is>
          <t>Media</t>
        </is>
      </c>
      <c r="Y909" s="39" t="inlineStr">
        <is>
          <t>Homologado – confianza Media – pendiente de validación</t>
        </is>
      </c>
      <c r="Z909" s="38" t="inlineStr">
        <is>
          <t>Dar de baja en SAP</t>
        </is>
      </c>
      <c r="AA909" s="39" t="inlineStr">
        <is>
          <t>212</t>
        </is>
      </c>
      <c r="AB909" s="39" t="inlineStr">
        <is>
          <t>SOLUCIÓN FISIOLÓGICA</t>
        </is>
      </c>
      <c r="AC909" s="39" t="inlineStr">
        <is>
          <t>Homologación por código Avain (master M13-001)</t>
        </is>
      </c>
      <c r="AD909" s="39" t="inlineStr">
        <is>
          <t>No</t>
        </is>
      </c>
      <c r="AE909" s="39" t="n"/>
      <c r="AF909" s="39" t="inlineStr">
        <is>
          <t>Sí</t>
        </is>
      </c>
      <c r="AG909" s="39" t="inlineStr">
        <is>
          <t>M13-001</t>
        </is>
      </c>
      <c r="AH909" s="51" t="n"/>
      <c r="AI909" s="51" t="n"/>
      <c r="AJ909" s="51" t="n"/>
      <c r="AK909" s="52" t="n">
        <v>1081.685701526937</v>
      </c>
      <c r="AL909" s="52" t="n"/>
      <c r="AM909" s="52" t="n"/>
      <c r="AN909" s="39" t="n"/>
      <c r="AO909" s="39" t="inlineStr">
        <is>
          <t>La cantidad física del material se imputó en la fila 249 (primera fila del material). 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910">
      <c r="A910" s="5" t="inlineStr">
        <is>
          <t>1000173</t>
        </is>
      </c>
      <c r="B910" s="5" t="inlineStr">
        <is>
          <t>BAYASPIRINA COMPRIMIDOS</t>
        </is>
      </c>
      <c r="C910" s="5" t="inlineStr">
        <is>
          <t>ARHTV1</t>
        </is>
      </c>
      <c r="D910" s="5" t="inlineStr">
        <is>
          <t>033</t>
        </is>
      </c>
      <c r="E910" s="5" t="inlineStr">
        <is>
          <t>ZMED</t>
        </is>
      </c>
      <c r="F910" s="5" t="inlineStr">
        <is>
          <t>1060</t>
        </is>
      </c>
      <c r="G910" s="5" t="inlineStr">
        <is>
          <t>6021</t>
        </is>
      </c>
      <c r="H910" s="5" t="inlineStr">
        <is>
          <t>C/U</t>
        </is>
      </c>
      <c r="I910" s="6" t="n">
        <v>90</v>
      </c>
      <c r="J910" s="6" t="n">
        <v>0</v>
      </c>
      <c r="K910" s="5" t="inlineStr">
        <is>
          <t>ARS</t>
        </is>
      </c>
      <c r="L910" s="48" t="n">
        <v>0</v>
      </c>
      <c r="M910" s="48" t="n">
        <v>666.04</v>
      </c>
      <c r="O910" s="11">
        <f>M910/SUM($M$2:$M$2023)</f>
        <v/>
      </c>
      <c r="P910" s="49">
        <f>IFERROR(M910/I910,0)</f>
        <v/>
      </c>
      <c r="Q910" s="50" t="n"/>
      <c r="R910" s="8">
        <f>I910-Q910</f>
        <v/>
      </c>
      <c r="S910" s="49">
        <f>$AK910*R910</f>
        <v/>
      </c>
      <c r="U910" s="39" t="inlineStr">
        <is>
          <t>Stock SAP</t>
        </is>
      </c>
      <c r="V910" s="39" t="inlineStr">
        <is>
          <t>Medicamentos</t>
        </is>
      </c>
      <c r="W910" s="39" t="inlineStr">
        <is>
          <t>Dentro del alcance</t>
        </is>
      </c>
      <c r="X910" s="39" t="n"/>
      <c r="Y910" s="39" t="inlineStr">
        <is>
          <t>Sin recuento físico en el inventario de Avain</t>
        </is>
      </c>
      <c r="Z910" s="40" t="inlineStr">
        <is>
          <t>Sin recuento físico</t>
        </is>
      </c>
      <c r="AA910" s="39" t="n"/>
      <c r="AB910" s="39" t="n"/>
      <c r="AC910" s="39" t="n"/>
      <c r="AD910" s="39" t="n"/>
      <c r="AE910" s="39" t="n"/>
      <c r="AF910" s="39" t="n"/>
      <c r="AG910" s="39" t="n"/>
      <c r="AH910" s="51" t="n"/>
      <c r="AI910" s="51" t="n"/>
      <c r="AJ910" s="51" t="n"/>
      <c r="AK910" s="52" t="n">
        <v>7.400478260869565</v>
      </c>
      <c r="AL910" s="52" t="n"/>
      <c r="AM910" s="52" t="n"/>
      <c r="AN910" s="39" t="n"/>
      <c r="AO910" s="39" t="inlineStr">
        <is>
          <t>El material ocupa 2 filas en la hoja 1060 NQN (lote/almacén). La cantidad SAP y la física de esta vista son el total del material.</t>
        </is>
      </c>
    </row>
    <row r="911">
      <c r="A911" s="5" t="inlineStr">
        <is>
          <t>1000368</t>
        </is>
      </c>
      <c r="B911" s="5" t="inlineStr">
        <is>
          <t>UVASAL SOBRES X30</t>
        </is>
      </c>
      <c r="C911" s="5" t="inlineStr">
        <is>
          <t>EH5801</t>
        </is>
      </c>
      <c r="D911" s="5" t="inlineStr">
        <is>
          <t>033</t>
        </is>
      </c>
      <c r="E911" s="5" t="inlineStr">
        <is>
          <t>ZMED</t>
        </is>
      </c>
      <c r="F911" s="5" t="inlineStr">
        <is>
          <t>1060</t>
        </is>
      </c>
      <c r="G911" s="5" t="inlineStr">
        <is>
          <t>6010</t>
        </is>
      </c>
      <c r="H911" s="5" t="inlineStr">
        <is>
          <t>C/U</t>
        </is>
      </c>
      <c r="I911" s="6" t="n">
        <v>90</v>
      </c>
      <c r="J911" s="6" t="n">
        <v>0</v>
      </c>
      <c r="K911" s="5" t="inlineStr">
        <is>
          <t>ARS</t>
        </is>
      </c>
      <c r="L911" s="48" t="n">
        <v>0</v>
      </c>
      <c r="M911" s="48" t="n">
        <v>24566.44</v>
      </c>
      <c r="O911" s="11">
        <f>M911/SUM($M$2:$M$2023)</f>
        <v/>
      </c>
      <c r="P911" s="49">
        <f>IFERROR(M911/I911,0)</f>
        <v/>
      </c>
      <c r="Q911" s="50" t="n"/>
      <c r="R911" s="8">
        <f>I911-Q911</f>
        <v/>
      </c>
      <c r="S911" s="49">
        <f>$AK911*R911</f>
        <v/>
      </c>
      <c r="U911" s="39" t="inlineStr">
        <is>
          <t>Stock SAP</t>
        </is>
      </c>
      <c r="V911" s="39" t="inlineStr">
        <is>
          <t>Medicamentos</t>
        </is>
      </c>
      <c r="W911" s="39" t="inlineStr">
        <is>
          <t>Dentro del alcance</t>
        </is>
      </c>
      <c r="X911" s="39" t="n"/>
      <c r="Y911" s="39" t="inlineStr">
        <is>
          <t>Sin recuento físico en el inventario de Avain</t>
        </is>
      </c>
      <c r="Z911" s="40" t="inlineStr">
        <is>
          <t>Sin recuento físico</t>
        </is>
      </c>
      <c r="AA911" s="39" t="n"/>
      <c r="AB911" s="39" t="n"/>
      <c r="AC911" s="39" t="n"/>
      <c r="AD911" s="39" t="n"/>
      <c r="AE911" s="39" t="n"/>
      <c r="AF911" s="39" t="n"/>
      <c r="AG911" s="39" t="n"/>
      <c r="AH911" s="51" t="n"/>
      <c r="AI911" s="51" t="n"/>
      <c r="AJ911" s="51" t="n"/>
      <c r="AK911" s="52" t="n">
        <v>272.9604068307383</v>
      </c>
      <c r="AL911" s="52" t="n"/>
      <c r="AM911" s="52" t="n"/>
      <c r="AN911" s="39" t="n"/>
      <c r="AO911" s="39" t="inlineStr">
        <is>
          <t>El material ocupa 12 filas en la hoja 1060 NQN (lote/almacén). La cantidad SAP y la física de esta vista son el total del material.</t>
        </is>
      </c>
    </row>
    <row r="912">
      <c r="A912" s="5" t="inlineStr">
        <is>
          <t>1000410</t>
        </is>
      </c>
      <c r="B912" s="5" t="inlineStr">
        <is>
          <t>DOPAMINA 200MG/5 ML</t>
        </is>
      </c>
      <c r="C912" s="5" t="inlineStr">
        <is>
          <t>38719</t>
        </is>
      </c>
      <c r="D912" s="5" t="inlineStr">
        <is>
          <t>033</t>
        </is>
      </c>
      <c r="E912" s="5" t="inlineStr">
        <is>
          <t>ZMED</t>
        </is>
      </c>
      <c r="F912" s="5" t="inlineStr">
        <is>
          <t>1060</t>
        </is>
      </c>
      <c r="G912" s="5" t="inlineStr">
        <is>
          <t>6021</t>
        </is>
      </c>
      <c r="H912" s="5" t="inlineStr">
        <is>
          <t>C/U</t>
        </is>
      </c>
      <c r="I912" s="6" t="n">
        <v>90</v>
      </c>
      <c r="J912" s="6" t="n">
        <v>0</v>
      </c>
      <c r="K912" s="5" t="inlineStr">
        <is>
          <t>ARS</t>
        </is>
      </c>
      <c r="L912" s="48" t="n">
        <v>0</v>
      </c>
      <c r="M912" s="48" t="n">
        <v>2744.1</v>
      </c>
      <c r="O912" s="11">
        <f>M912/SUM($M$2:$M$2023)</f>
        <v/>
      </c>
      <c r="P912" s="49">
        <f>IFERROR(M912/I912,0)</f>
        <v/>
      </c>
      <c r="Q912" s="50" t="n"/>
      <c r="R912" s="8">
        <f>I912-Q912</f>
        <v/>
      </c>
      <c r="S912" s="49">
        <f>$AK912*R912</f>
        <v/>
      </c>
      <c r="U912" s="39" t="inlineStr">
        <is>
          <t>Stock SAP</t>
        </is>
      </c>
      <c r="V912" s="39" t="inlineStr">
        <is>
          <t>Medicamentos</t>
        </is>
      </c>
      <c r="W912" s="39" t="inlineStr">
        <is>
          <t>Dentro del alcance</t>
        </is>
      </c>
      <c r="X912" s="39" t="n"/>
      <c r="Y912" s="39" t="inlineStr">
        <is>
          <t>Sin recuento físico en el inventario de Avain</t>
        </is>
      </c>
      <c r="Z912" s="40" t="inlineStr">
        <is>
          <t>Sin recuento físico</t>
        </is>
      </c>
      <c r="AA912" s="39" t="n"/>
      <c r="AB912" s="39" t="n"/>
      <c r="AC912" s="39" t="n"/>
      <c r="AD912" s="39" t="n"/>
      <c r="AE912" s="39" t="n"/>
      <c r="AF912" s="39" t="n"/>
      <c r="AG912" s="39" t="n"/>
      <c r="AH912" s="51" t="n">
        <v>140</v>
      </c>
      <c r="AI912" s="51">
        <f>Q912</f>
        <v/>
      </c>
      <c r="AJ912" s="51">
        <f>$AH912-$AI912</f>
        <v/>
      </c>
      <c r="AK912" s="52" t="n">
        <v>30.49</v>
      </c>
      <c r="AL912" s="52">
        <f>$AJ912*$AK912</f>
        <v/>
      </c>
      <c r="AM912" s="52">
        <f>$AI912*$AK912</f>
        <v/>
      </c>
      <c r="AN912" s="39" t="n"/>
      <c r="AO912" s="39" t="inlineStr">
        <is>
          <t>El material ocupa 2 filas en la hoja 1060 NQN (lote/almacén). La cantidad SAP y la física de esta vista son el total del material.</t>
        </is>
      </c>
    </row>
    <row r="913">
      <c r="A913" s="5" t="inlineStr">
        <is>
          <t>1000656</t>
        </is>
      </c>
      <c r="B913" s="5" t="inlineStr">
        <is>
          <t>HEXALER CORT</t>
        </is>
      </c>
      <c r="C913" s="5" t="inlineStr">
        <is>
          <t>03066</t>
        </is>
      </c>
      <c r="D913" s="5" t="inlineStr">
        <is>
          <t>033</t>
        </is>
      </c>
      <c r="E913" s="5" t="inlineStr">
        <is>
          <t>ZMED</t>
        </is>
      </c>
      <c r="F913" s="5" t="inlineStr">
        <is>
          <t>1060</t>
        </is>
      </c>
      <c r="G913" s="5" t="inlineStr">
        <is>
          <t>6021</t>
        </is>
      </c>
      <c r="H913" s="5" t="inlineStr">
        <is>
          <t>C/U</t>
        </is>
      </c>
      <c r="I913" s="6" t="n">
        <v>90</v>
      </c>
      <c r="J913" s="6" t="n">
        <v>0</v>
      </c>
      <c r="K913" s="5" t="inlineStr">
        <is>
          <t>ARS</t>
        </is>
      </c>
      <c r="L913" s="48" t="n">
        <v>0</v>
      </c>
      <c r="M913" s="48" t="n">
        <v>59979.88</v>
      </c>
      <c r="O913" s="11">
        <f>M913/SUM($M$2:$M$2023)</f>
        <v/>
      </c>
      <c r="P913" s="49">
        <f>IFERROR(M913/I913,0)</f>
        <v/>
      </c>
      <c r="Q913" s="50" t="n"/>
      <c r="R913" s="8">
        <f>I913-Q913</f>
        <v/>
      </c>
      <c r="S913" s="49">
        <f>$AK913*R913</f>
        <v/>
      </c>
      <c r="U913" s="39" t="inlineStr">
        <is>
          <t>Stock SAP</t>
        </is>
      </c>
      <c r="V913" s="39" t="inlineStr">
        <is>
          <t>Medicamentos</t>
        </is>
      </c>
      <c r="W913" s="39" t="inlineStr">
        <is>
          <t>Dentro del alcance</t>
        </is>
      </c>
      <c r="X913" s="39" t="n"/>
      <c r="Y913" s="39" t="inlineStr">
        <is>
          <t>Sin recuento físico en el inventario de Avain</t>
        </is>
      </c>
      <c r="Z913" s="40" t="inlineStr">
        <is>
          <t>Sin recuento físico</t>
        </is>
      </c>
      <c r="AA913" s="39" t="n"/>
      <c r="AB913" s="39" t="n"/>
      <c r="AC913" s="39" t="n"/>
      <c r="AD913" s="39" t="n"/>
      <c r="AE913" s="39" t="n"/>
      <c r="AF913" s="39" t="n"/>
      <c r="AG913" s="39" t="n"/>
      <c r="AH913" s="51" t="n"/>
      <c r="AI913" s="51" t="n"/>
      <c r="AJ913" s="51" t="n"/>
      <c r="AK913" s="52" t="n">
        <v>666.4431212723657</v>
      </c>
      <c r="AL913" s="52" t="n"/>
      <c r="AM913" s="52" t="n"/>
      <c r="AN913" s="39" t="n"/>
      <c r="AO913" s="39" t="inlineStr">
        <is>
          <t>El material ocupa 11 filas en la hoja 1060 NQN (lote/almacén). La cantidad SAP y la física de esta vista son el total del material.</t>
        </is>
      </c>
    </row>
    <row r="914">
      <c r="A914" s="5" t="inlineStr">
        <is>
          <t>1000659</t>
        </is>
      </c>
      <c r="B914" s="5" t="inlineStr">
        <is>
          <t>BUSCA FEM COMP.</t>
        </is>
      </c>
      <c r="C914" s="5" t="inlineStr">
        <is>
          <t>ARHRW1</t>
        </is>
      </c>
      <c r="D914" s="5" t="inlineStr">
        <is>
          <t>033</t>
        </is>
      </c>
      <c r="E914" s="5" t="inlineStr">
        <is>
          <t>ZMED</t>
        </is>
      </c>
      <c r="F914" s="5" t="inlineStr">
        <is>
          <t>1060</t>
        </is>
      </c>
      <c r="G914" s="5" t="inlineStr">
        <is>
          <t>6021</t>
        </is>
      </c>
      <c r="H914" s="5" t="inlineStr">
        <is>
          <t>C/U</t>
        </is>
      </c>
      <c r="I914" s="6" t="n">
        <v>90</v>
      </c>
      <c r="J914" s="6" t="n">
        <v>0</v>
      </c>
      <c r="K914" s="5" t="inlineStr">
        <is>
          <t>ARS</t>
        </is>
      </c>
      <c r="L914" s="48" t="n">
        <v>0</v>
      </c>
      <c r="M914" s="48" t="n">
        <v>21947.21</v>
      </c>
      <c r="O914" s="11">
        <f>M914/SUM($M$2:$M$2023)</f>
        <v/>
      </c>
      <c r="P914" s="49">
        <f>IFERROR(M914/I914,0)</f>
        <v/>
      </c>
      <c r="Q914" s="50" t="n"/>
      <c r="R914" s="8">
        <f>I914-Q914</f>
        <v/>
      </c>
      <c r="S914" s="49">
        <f>$AK914*R914</f>
        <v/>
      </c>
      <c r="U914" s="39" t="inlineStr">
        <is>
          <t>Stock SAP</t>
        </is>
      </c>
      <c r="V914" s="39" t="inlineStr">
        <is>
          <t>Medicamentos</t>
        </is>
      </c>
      <c r="W914" s="39" t="inlineStr">
        <is>
          <t>Dentro del alcance</t>
        </is>
      </c>
      <c r="X914" s="39" t="n"/>
      <c r="Y914" s="39" t="inlineStr">
        <is>
          <t>Sin recuento físico en el inventario de Avain</t>
        </is>
      </c>
      <c r="Z914" s="40" t="inlineStr">
        <is>
          <t>Sin recuento físico</t>
        </is>
      </c>
      <c r="AA914" s="39" t="n"/>
      <c r="AB914" s="39" t="n"/>
      <c r="AC914" s="39" t="n"/>
      <c r="AD914" s="39" t="n"/>
      <c r="AE914" s="39" t="n"/>
      <c r="AF914" s="39" t="n"/>
      <c r="AG914" s="39" t="n"/>
      <c r="AH914" s="51" t="n"/>
      <c r="AI914" s="51" t="n"/>
      <c r="AJ914" s="51" t="n"/>
      <c r="AK914" s="52" t="n">
        <v>243.8579540229885</v>
      </c>
      <c r="AL914" s="52" t="n"/>
      <c r="AM914" s="52" t="n"/>
      <c r="AN914" s="39" t="n"/>
      <c r="AO914" s="39" t="inlineStr">
        <is>
          <t>El material ocupa 7 filas en la hoja 1060 NQN (lote/almacén). La cantidad SAP y la física de esta vista son el total del material.</t>
        </is>
      </c>
    </row>
    <row r="915">
      <c r="A915" s="5" t="inlineStr">
        <is>
          <t>2000035</t>
        </is>
      </c>
      <c r="B915" s="5" t="inlineStr">
        <is>
          <t>TENSIOMETRO ADULTO</t>
        </is>
      </c>
      <c r="C915" s="5" t="n"/>
      <c r="D915" s="5" t="inlineStr">
        <is>
          <t>033</t>
        </is>
      </c>
      <c r="E915" s="5" t="inlineStr">
        <is>
          <t>ZDES</t>
        </is>
      </c>
      <c r="F915" s="5" t="inlineStr">
        <is>
          <t>1060</t>
        </is>
      </c>
      <c r="G915" s="5" t="inlineStr">
        <is>
          <t>6022</t>
        </is>
      </c>
      <c r="H915" s="5" t="inlineStr">
        <is>
          <t>C/U</t>
        </is>
      </c>
      <c r="I915" s="6" t="n">
        <v>90</v>
      </c>
      <c r="J915" s="6" t="n">
        <v>0</v>
      </c>
      <c r="K915" s="5" t="inlineStr">
        <is>
          <t>ARS</t>
        </is>
      </c>
      <c r="L915" s="48" t="n">
        <v>0</v>
      </c>
      <c r="M915" s="48" t="n">
        <v>691625.55</v>
      </c>
      <c r="O915" s="11">
        <f>M915/SUM($M$2:$M$2023)</f>
        <v/>
      </c>
      <c r="P915" s="49">
        <f>IFERROR(M915/I915,0)</f>
        <v/>
      </c>
      <c r="Q915" s="50" t="n">
        <v>1</v>
      </c>
      <c r="R915" s="8">
        <f>I915-Q915</f>
        <v/>
      </c>
      <c r="S915" s="49">
        <f>$AK915*R915</f>
        <v/>
      </c>
      <c r="U915" s="39" t="inlineStr">
        <is>
          <t>Stock SAP</t>
        </is>
      </c>
      <c r="V915" s="39" t="inlineStr">
        <is>
          <t>Descartables</t>
        </is>
      </c>
      <c r="W915" s="39" t="inlineStr">
        <is>
          <t>Dentro del alcance</t>
        </is>
      </c>
      <c r="X915" s="37" t="inlineStr">
        <is>
          <t>Alta</t>
        </is>
      </c>
      <c r="Y915" s="39" t="inlineStr">
        <is>
          <t>Homologado – confianza Alta</t>
        </is>
      </c>
      <c r="Z915" s="38" t="inlineStr">
        <is>
          <t>Dar de baja en SAP</t>
        </is>
      </c>
      <c r="AA915" s="39" t="inlineStr">
        <is>
          <t>524</t>
        </is>
      </c>
      <c r="AB915" s="39" t="inlineStr">
        <is>
          <t>TENSIOMETRO</t>
        </is>
      </c>
      <c r="AC915" s="39" t="inlineStr">
        <is>
          <t>Cruce por nomenclatura SAP</t>
        </is>
      </c>
      <c r="AD915" s="39" t="inlineStr">
        <is>
          <t>Sí</t>
        </is>
      </c>
      <c r="AE915" s="39" t="inlineStr">
        <is>
          <t>2000035, 2001121</t>
        </is>
      </c>
      <c r="AF915" s="39" t="inlineStr">
        <is>
          <t>Sí</t>
        </is>
      </c>
      <c r="AG915" s="39" t="n"/>
      <c r="AH915" s="51" t="n">
        <v>155</v>
      </c>
      <c r="AI915" s="51">
        <f>Q915</f>
        <v/>
      </c>
      <c r="AJ915" s="51">
        <f>$AH915-$AI915</f>
        <v/>
      </c>
      <c r="AK915" s="52" t="n">
        <v>7684.728322580646</v>
      </c>
      <c r="AL915" s="52">
        <f>$AJ915*$AK915</f>
        <v/>
      </c>
      <c r="AM915" s="52">
        <f>$AI915*$AK915</f>
        <v/>
      </c>
      <c r="AN915" s="41" t="inlineStr">
        <is>
          <t>Valorización a validar: relación de cantidades 155 a 1 entre SAP y el recuento físico. Sugiere distinta unidad de medida (SAP por caja o envase y el recuento por unidad). La diferencia económica de esta fila no debe tomarse como definitiva.</t>
        </is>
      </c>
      <c r="AO915" s="39" t="inlineStr">
        <is>
          <t>Cruce por nomenclatura: similitud 0.82. El cruce SAP–Avain identificó 2 códigos SAP como posibles equivalentes del mismo ítem de Avain (2000035, 2001121). Se imputó al primero (lógica BUSCARV); requiere validación posterior. El material ocupa 3 filas en la hoja 1060 NQN (lote/almacén). La cantidad SAP y la física de esta vista son el total del material.</t>
        </is>
      </c>
    </row>
    <row r="916">
      <c r="A916" s="5" t="inlineStr">
        <is>
          <t>2001054</t>
        </is>
      </c>
      <c r="B916" s="5" t="inlineStr">
        <is>
          <t>ALGODÓN HIDROFILO CLASICO X 300 Grs</t>
        </is>
      </c>
      <c r="C916" s="5" t="n"/>
      <c r="D916" s="5" t="inlineStr">
        <is>
          <t>033</t>
        </is>
      </c>
      <c r="E916" s="5" t="inlineStr">
        <is>
          <t>ZDES</t>
        </is>
      </c>
      <c r="F916" s="5" t="inlineStr">
        <is>
          <t>1060</t>
        </is>
      </c>
      <c r="G916" s="5" t="inlineStr">
        <is>
          <t>6022</t>
        </is>
      </c>
      <c r="H916" s="5" t="inlineStr">
        <is>
          <t>C/U</t>
        </is>
      </c>
      <c r="I916" s="6" t="n">
        <v>90</v>
      </c>
      <c r="J916" s="6" t="n">
        <v>0</v>
      </c>
      <c r="K916" s="5" t="inlineStr">
        <is>
          <t>ARS</t>
        </is>
      </c>
      <c r="L916" s="48" t="n">
        <v>0</v>
      </c>
      <c r="M916" s="48" t="n">
        <v>19436</v>
      </c>
      <c r="O916" s="11">
        <f>M916/SUM($M$2:$M$2023)</f>
        <v/>
      </c>
      <c r="P916" s="49">
        <f>IFERROR(M916/I916,0)</f>
        <v/>
      </c>
      <c r="Q916" s="50" t="n"/>
      <c r="R916" s="8">
        <f>I916-Q916</f>
        <v/>
      </c>
      <c r="S916" s="49">
        <f>$AK916*R916</f>
        <v/>
      </c>
      <c r="U916" s="39" t="inlineStr">
        <is>
          <t>Stock SAP</t>
        </is>
      </c>
      <c r="V916" s="39" t="inlineStr">
        <is>
          <t>Descartables</t>
        </is>
      </c>
      <c r="W916" s="39" t="inlineStr">
        <is>
          <t>Dentro del alcance</t>
        </is>
      </c>
      <c r="X916" s="39" t="n"/>
      <c r="Y916" s="39" t="inlineStr">
        <is>
          <t>Sin recuento físico en el inventario de Avain</t>
        </is>
      </c>
      <c r="Z916" s="40" t="inlineStr">
        <is>
          <t>Sin recuento físico</t>
        </is>
      </c>
      <c r="AA916" s="39" t="n"/>
      <c r="AB916" s="39" t="n"/>
      <c r="AC916" s="39" t="n"/>
      <c r="AD916" s="39" t="n"/>
      <c r="AE916" s="39" t="n"/>
      <c r="AF916" s="39" t="n"/>
      <c r="AG916" s="39" t="n"/>
      <c r="AH916" s="51" t="n">
        <v>90</v>
      </c>
      <c r="AI916" s="51">
        <f>Q916</f>
        <v/>
      </c>
      <c r="AJ916" s="51">
        <f>$AH916-$AI916</f>
        <v/>
      </c>
      <c r="AK916" s="52" t="n">
        <v>215.9555555555555</v>
      </c>
      <c r="AL916" s="52">
        <f>$AJ916*$AK916</f>
        <v/>
      </c>
      <c r="AM916" s="52">
        <f>$AI916*$AK916</f>
        <v/>
      </c>
      <c r="AN916" s="39" t="n"/>
      <c r="AO916" s="39" t="n"/>
    </row>
    <row r="917">
      <c r="A917" s="5" t="inlineStr">
        <is>
          <t>1000053</t>
        </is>
      </c>
      <c r="B917" s="5" t="inlineStr">
        <is>
          <t>ALCOHOL AL 96% X 1000ML</t>
        </is>
      </c>
      <c r="C917" s="5" t="inlineStr">
        <is>
          <t>2029905</t>
        </is>
      </c>
      <c r="D917" s="5" t="inlineStr">
        <is>
          <t>033</t>
        </is>
      </c>
      <c r="E917" s="5" t="inlineStr">
        <is>
          <t>ZMED</t>
        </is>
      </c>
      <c r="F917" s="5" t="inlineStr">
        <is>
          <t>1060</t>
        </is>
      </c>
      <c r="G917" s="5" t="inlineStr">
        <is>
          <t>6021</t>
        </is>
      </c>
      <c r="H917" s="5" t="inlineStr">
        <is>
          <t>C/U</t>
        </is>
      </c>
      <c r="I917" s="6" t="n">
        <v>84</v>
      </c>
      <c r="J917" s="6" t="n">
        <v>0</v>
      </c>
      <c r="K917" s="5" t="inlineStr">
        <is>
          <t>ARS</t>
        </is>
      </c>
      <c r="L917" s="48" t="n">
        <v>0</v>
      </c>
      <c r="M917" s="48" t="n">
        <v>119842.83</v>
      </c>
      <c r="O917" s="11">
        <f>M917/SUM($M$2:$M$2023)</f>
        <v/>
      </c>
      <c r="P917" s="49">
        <f>IFERROR(M917/I917,0)</f>
        <v/>
      </c>
      <c r="Q917" s="50" t="n"/>
      <c r="R917" s="8">
        <f>I917-Q917</f>
        <v/>
      </c>
      <c r="S917" s="49">
        <f>$AK917*R917</f>
        <v/>
      </c>
      <c r="U917" s="39" t="inlineStr">
        <is>
          <t>Stock SAP</t>
        </is>
      </c>
      <c r="V917" s="39" t="inlineStr">
        <is>
          <t>Medicamentos</t>
        </is>
      </c>
      <c r="W917" s="39" t="inlineStr">
        <is>
          <t>Dentro del alcance</t>
        </is>
      </c>
      <c r="X917" s="38" t="inlineStr">
        <is>
          <t>Baja</t>
        </is>
      </c>
      <c r="Y917" s="39" t="inlineStr">
        <is>
          <t>Homologado – confianza Baja – pendiente de validación</t>
        </is>
      </c>
      <c r="Z917" s="38" t="inlineStr">
        <is>
          <t>Dar de baja en SAP</t>
        </is>
      </c>
      <c r="AA917" s="39" t="inlineStr">
        <is>
          <t>255</t>
        </is>
      </c>
      <c r="AB917" s="39" t="inlineStr">
        <is>
          <t>ALCOHOL ETILICO 96% X 1 LTS</t>
        </is>
      </c>
      <c r="AC917" s="39" t="inlineStr">
        <is>
          <t>Homologación por código Avain (master D-174)</t>
        </is>
      </c>
      <c r="AD917" s="39" t="inlineStr">
        <is>
          <t>No</t>
        </is>
      </c>
      <c r="AE917" s="39" t="n"/>
      <c r="AF917" s="39" t="inlineStr">
        <is>
          <t>Sí</t>
        </is>
      </c>
      <c r="AG917" s="39" t="inlineStr">
        <is>
          <t>D-174</t>
        </is>
      </c>
      <c r="AH917" s="51" t="n"/>
      <c r="AI917" s="51" t="n"/>
      <c r="AJ917" s="51" t="n"/>
      <c r="AK917" s="52" t="n">
        <v>1426.700385144429</v>
      </c>
      <c r="AL917" s="52" t="n"/>
      <c r="AM917" s="52" t="n"/>
      <c r="AN917" s="41" t="inlineStr">
        <is>
          <t>Valorización a validar: relación de cantidades 182 a 1 entre SAP y el recuento físico. Sugiere distinta unidad de medida (SAP por caja o envase y el recuento por unidad). La diferencia económica de esta fila no debe tomarse como definitiva.</t>
        </is>
      </c>
      <c r="AO917" s="39" t="inlineStr">
        <is>
          <t>La cantidad física del material se imputó en la fila 470 (primera fila del material). Homologación: confianza base Alta + confianza SAP Alta → Alta. La nomenclatura del material imputado no respalda por sí sola la equivalencia (similitud 0.59); el vínculo proviene sólo de la homologación. Nivel degradado a Baja. El material ocupa 10 filas en la hoja 1060 NQN (lote/almacén). La cantidad SAP y la física de esta vista son el total del material.</t>
        </is>
      </c>
    </row>
    <row r="918">
      <c r="A918" s="5" t="inlineStr">
        <is>
          <t>1000097</t>
        </is>
      </c>
      <c r="B918" s="5" t="inlineStr">
        <is>
          <t>ALCOHOL AL 96% X 250ML</t>
        </is>
      </c>
      <c r="C918" s="5" t="inlineStr">
        <is>
          <t>2023LO55</t>
        </is>
      </c>
      <c r="D918" s="5" t="inlineStr">
        <is>
          <t>033</t>
        </is>
      </c>
      <c r="E918" s="5" t="inlineStr">
        <is>
          <t>ZMED</t>
        </is>
      </c>
      <c r="F918" s="5" t="inlineStr">
        <is>
          <t>1060</t>
        </is>
      </c>
      <c r="G918" s="5" t="inlineStr">
        <is>
          <t>6021</t>
        </is>
      </c>
      <c r="H918" s="5" t="inlineStr">
        <is>
          <t>C/U</t>
        </is>
      </c>
      <c r="I918" s="6" t="n">
        <v>84</v>
      </c>
      <c r="J918" s="6" t="n">
        <v>0</v>
      </c>
      <c r="K918" s="5" t="inlineStr">
        <is>
          <t>ARS</t>
        </is>
      </c>
      <c r="L918" s="48" t="n">
        <v>0</v>
      </c>
      <c r="M918" s="48" t="n">
        <v>163800</v>
      </c>
      <c r="O918" s="11">
        <f>M918/SUM($M$2:$M$2023)</f>
        <v/>
      </c>
      <c r="P918" s="49">
        <f>IFERROR(M918/I918,0)</f>
        <v/>
      </c>
      <c r="Q918" s="50" t="n"/>
      <c r="R918" s="8">
        <f>I918-Q918</f>
        <v/>
      </c>
      <c r="S918" s="49">
        <f>$AK918*R918</f>
        <v/>
      </c>
      <c r="U918" s="39" t="inlineStr">
        <is>
          <t>Stock SAP</t>
        </is>
      </c>
      <c r="V918" s="39" t="inlineStr">
        <is>
          <t>Medicamentos</t>
        </is>
      </c>
      <c r="W918" s="39" t="inlineStr">
        <is>
          <t>Dentro del alcance</t>
        </is>
      </c>
      <c r="X918" s="39" t="n"/>
      <c r="Y918" s="39" t="inlineStr">
        <is>
          <t>Sin recuento físico en el inventario de Avain</t>
        </is>
      </c>
      <c r="Z918" s="40" t="inlineStr">
        <is>
          <t>Sin recuento físico</t>
        </is>
      </c>
      <c r="AA918" s="39" t="n"/>
      <c r="AB918" s="39" t="n"/>
      <c r="AC918" s="39" t="n"/>
      <c r="AD918" s="39" t="n"/>
      <c r="AE918" s="39" t="n"/>
      <c r="AF918" s="39" t="n"/>
      <c r="AG918" s="39" t="n"/>
      <c r="AH918" s="51" t="n">
        <v>84</v>
      </c>
      <c r="AI918" s="51">
        <f>Q918</f>
        <v/>
      </c>
      <c r="AJ918" s="51">
        <f>$AH918-$AI918</f>
        <v/>
      </c>
      <c r="AK918" s="52" t="n">
        <v>1950</v>
      </c>
      <c r="AL918" s="52">
        <f>$AJ918*$AK918</f>
        <v/>
      </c>
      <c r="AM918" s="52">
        <f>$AI918*$AK918</f>
        <v/>
      </c>
      <c r="AN918" s="39" t="n"/>
      <c r="AO918" s="39" t="n"/>
    </row>
    <row r="919">
      <c r="A919" s="5" t="inlineStr">
        <is>
          <t>1000525</t>
        </is>
      </c>
      <c r="B919" s="5" t="inlineStr">
        <is>
          <t>OMEPRAZOL DE 40 MG COMPRIMIDOS</t>
        </is>
      </c>
      <c r="C919" s="5" t="inlineStr">
        <is>
          <t>010</t>
        </is>
      </c>
      <c r="D919" s="5" t="inlineStr">
        <is>
          <t>033</t>
        </is>
      </c>
      <c r="E919" s="5" t="inlineStr">
        <is>
          <t>ZMED</t>
        </is>
      </c>
      <c r="F919" s="5" t="inlineStr">
        <is>
          <t>1060</t>
        </is>
      </c>
      <c r="G919" s="5" t="inlineStr">
        <is>
          <t>6021</t>
        </is>
      </c>
      <c r="H919" s="5" t="inlineStr">
        <is>
          <t>C/U</t>
        </is>
      </c>
      <c r="I919" s="6" t="n">
        <v>84</v>
      </c>
      <c r="J919" s="6" t="n">
        <v>0</v>
      </c>
      <c r="K919" s="5" t="inlineStr">
        <is>
          <t>ARS</t>
        </is>
      </c>
      <c r="L919" s="48" t="n">
        <v>0</v>
      </c>
      <c r="M919" s="48" t="n">
        <v>3497.92</v>
      </c>
      <c r="O919" s="11">
        <f>M919/SUM($M$2:$M$2023)</f>
        <v/>
      </c>
      <c r="P919" s="49">
        <f>IFERROR(M919/I919,0)</f>
        <v/>
      </c>
      <c r="Q919" s="50" t="n"/>
      <c r="R919" s="8">
        <f>I919-Q919</f>
        <v/>
      </c>
      <c r="S919" s="49">
        <f>$AK919*R919</f>
        <v/>
      </c>
      <c r="U919" s="39" t="inlineStr">
        <is>
          <t>Stock SAP</t>
        </is>
      </c>
      <c r="V919" s="39" t="inlineStr">
        <is>
          <t>Medicamentos</t>
        </is>
      </c>
      <c r="W919" s="39" t="inlineStr">
        <is>
          <t>Dentro del alcance</t>
        </is>
      </c>
      <c r="X919" s="39" t="n"/>
      <c r="Y919" s="39" t="inlineStr">
        <is>
          <t>Sin recuento físico en el inventario de Avain</t>
        </is>
      </c>
      <c r="Z919" s="40" t="inlineStr">
        <is>
          <t>Sin recuento físico</t>
        </is>
      </c>
      <c r="AA919" s="39" t="n"/>
      <c r="AB919" s="39" t="n"/>
      <c r="AC919" s="39" t="n"/>
      <c r="AD919" s="39" t="n"/>
      <c r="AE919" s="39" t="n"/>
      <c r="AF919" s="39" t="n"/>
      <c r="AG919" s="39" t="n"/>
      <c r="AH919" s="51" t="n"/>
      <c r="AI919" s="51" t="n"/>
      <c r="AJ919" s="51" t="n"/>
      <c r="AK919" s="52" t="n">
        <v>41.641875</v>
      </c>
      <c r="AL919" s="52" t="n"/>
      <c r="AM919" s="52" t="n"/>
      <c r="AN919" s="39" t="n"/>
      <c r="AO919" s="39" t="inlineStr">
        <is>
          <t>El material ocupa 2 filas en la hoja 1060 NQN (lote/almacén). La cantidad SAP y la física de esta vista son el total del material.</t>
        </is>
      </c>
    </row>
    <row r="920">
      <c r="A920" s="5" t="inlineStr">
        <is>
          <t>1000026</t>
        </is>
      </c>
      <c r="B920" s="5" t="inlineStr">
        <is>
          <t>HIDROCORTISONA 100 MG. (Fada / Richmond)</t>
        </is>
      </c>
      <c r="C920" s="5" t="inlineStr">
        <is>
          <t>39515</t>
        </is>
      </c>
      <c r="D920" s="5" t="inlineStr">
        <is>
          <t>033</t>
        </is>
      </c>
      <c r="E920" s="5" t="inlineStr">
        <is>
          <t>ZMED</t>
        </is>
      </c>
      <c r="F920" s="5" t="inlineStr">
        <is>
          <t>1060</t>
        </is>
      </c>
      <c r="G920" s="5" t="inlineStr">
        <is>
          <t>6021</t>
        </is>
      </c>
      <c r="H920" s="5" t="inlineStr">
        <is>
          <t>C/U</t>
        </is>
      </c>
      <c r="I920" s="6" t="n">
        <v>82</v>
      </c>
      <c r="J920" s="6" t="n">
        <v>0</v>
      </c>
      <c r="K920" s="5" t="inlineStr">
        <is>
          <t>ARS</t>
        </is>
      </c>
      <c r="L920" s="48" t="n">
        <v>0</v>
      </c>
      <c r="M920" s="48" t="n">
        <v>5401.34</v>
      </c>
      <c r="O920" s="11">
        <f>M920/SUM($M$2:$M$2023)</f>
        <v/>
      </c>
      <c r="P920" s="49">
        <f>IFERROR(M920/I920,0)</f>
        <v/>
      </c>
      <c r="Q920" s="50" t="n"/>
      <c r="R920" s="8">
        <f>I920-Q920</f>
        <v/>
      </c>
      <c r="S920" s="49">
        <f>$AK920*R920</f>
        <v/>
      </c>
      <c r="U920" s="39" t="inlineStr">
        <is>
          <t>Stock SAP</t>
        </is>
      </c>
      <c r="V920" s="39" t="inlineStr">
        <is>
          <t>Medicamentos</t>
        </is>
      </c>
      <c r="W920" s="39" t="inlineStr">
        <is>
          <t>Dentro del alcance</t>
        </is>
      </c>
      <c r="X920" s="39" t="n"/>
      <c r="Y920" s="39" t="inlineStr">
        <is>
          <t>Sin recuento físico en el inventario de Avain</t>
        </is>
      </c>
      <c r="Z920" s="40" t="inlineStr">
        <is>
          <t>Sin recuento físico</t>
        </is>
      </c>
      <c r="AA920" s="39" t="n"/>
      <c r="AB920" s="39" t="n"/>
      <c r="AC920" s="39" t="n"/>
      <c r="AD920" s="39" t="n"/>
      <c r="AE920" s="39" t="n"/>
      <c r="AF920" s="39" t="n"/>
      <c r="AG920" s="39" t="n"/>
      <c r="AH920" s="51" t="n">
        <v>82</v>
      </c>
      <c r="AI920" s="51">
        <f>Q920</f>
        <v/>
      </c>
      <c r="AJ920" s="51">
        <f>$AH920-$AI920</f>
        <v/>
      </c>
      <c r="AK920" s="52" t="n">
        <v>65.87</v>
      </c>
      <c r="AL920" s="52">
        <f>$AJ920*$AK920</f>
        <v/>
      </c>
      <c r="AM920" s="52">
        <f>$AI920*$AK920</f>
        <v/>
      </c>
      <c r="AN920" s="39" t="n"/>
      <c r="AO920" s="39" t="n"/>
    </row>
    <row r="921">
      <c r="A921" s="5" t="inlineStr">
        <is>
          <t>3000689</t>
        </is>
      </c>
      <c r="B921" s="5" t="inlineStr">
        <is>
          <t>Chaqueta Chofer ML Gris yac T XXL</t>
        </is>
      </c>
      <c r="C921" s="5" t="n"/>
      <c r="D921" s="5" t="inlineStr">
        <is>
          <t>INDU</t>
        </is>
      </c>
      <c r="E921" s="5" t="inlineStr">
        <is>
          <t>ZUNI</t>
        </is>
      </c>
      <c r="F921" s="5" t="inlineStr">
        <is>
          <t>1060</t>
        </is>
      </c>
      <c r="G921" s="5" t="inlineStr">
        <is>
          <t>6031</t>
        </is>
      </c>
      <c r="H921" s="5" t="inlineStr">
        <is>
          <t>C/U</t>
        </is>
      </c>
      <c r="I921" s="6" t="n">
        <v>82</v>
      </c>
      <c r="J921" s="6" t="n">
        <v>0</v>
      </c>
      <c r="K921" s="5" t="inlineStr">
        <is>
          <t>ARS</t>
        </is>
      </c>
      <c r="L921" s="48" t="n">
        <v>0</v>
      </c>
      <c r="M921" s="48" t="n">
        <v>1573671.92</v>
      </c>
      <c r="O921" s="11">
        <f>M921/SUM($M$2:$M$2023)</f>
        <v/>
      </c>
      <c r="P921" s="49">
        <f>IFERROR(M921/I921,0)</f>
        <v/>
      </c>
      <c r="Q921" s="50" t="n"/>
      <c r="R921" s="8">
        <f>I921-Q921</f>
        <v/>
      </c>
      <c r="S921" s="49">
        <f>$AK921*R921</f>
        <v/>
      </c>
      <c r="U921" s="39" t="inlineStr">
        <is>
          <t>Stock SAP</t>
        </is>
      </c>
      <c r="V921" s="39" t="inlineStr">
        <is>
          <t>Uniformes</t>
        </is>
      </c>
      <c r="W921" s="39" t="inlineStr">
        <is>
          <t>Fuera del alcance</t>
        </is>
      </c>
      <c r="X921" s="39" t="n"/>
      <c r="Y921" s="39" t="inlineStr">
        <is>
          <t>No aplica: uniformes, clasificación que el inventario físico de Farmacia no releva</t>
        </is>
      </c>
      <c r="Z921" s="40" t="inlineStr">
        <is>
          <t>Fuera del alcance del inventario físico</t>
        </is>
      </c>
      <c r="AA921" s="39" t="n"/>
      <c r="AB921" s="39" t="n"/>
      <c r="AC921" s="39" t="n"/>
      <c r="AD921" s="39" t="n"/>
      <c r="AE921" s="39" t="n"/>
      <c r="AF921" s="39" t="n"/>
      <c r="AG921" s="39" t="n"/>
      <c r="AH921" s="51" t="n">
        <v>106</v>
      </c>
      <c r="AI921" s="51">
        <f>Q921</f>
        <v/>
      </c>
      <c r="AJ921" s="51">
        <f>$AH921-$AI921</f>
        <v/>
      </c>
      <c r="AK921" s="52" t="n">
        <v>19191.12094339622</v>
      </c>
      <c r="AL921" s="52">
        <f>$AJ921*$AK921</f>
        <v/>
      </c>
      <c r="AM921" s="52">
        <f>$AI921*$AK921</f>
        <v/>
      </c>
      <c r="AN921" s="39" t="n"/>
      <c r="AO921" s="39" t="inlineStr">
        <is>
          <t>El material ocupa 2 filas en la hoja 1060 NQN (lote/almacén). La cantidad SAP y la física de esta vista son el total del material.</t>
        </is>
      </c>
    </row>
    <row r="922">
      <c r="A922" s="5" t="inlineStr">
        <is>
          <t>1000022</t>
        </is>
      </c>
      <c r="B922" s="5" t="inlineStr">
        <is>
          <t>DIPIRONA 1G AMPOLLA DE 2ML INYECTABLE</t>
        </is>
      </c>
      <c r="C922" s="5" t="inlineStr">
        <is>
          <t>WQERF</t>
        </is>
      </c>
      <c r="D922" s="5" t="inlineStr">
        <is>
          <t>033</t>
        </is>
      </c>
      <c r="E922" s="5" t="inlineStr">
        <is>
          <t>ZMED</t>
        </is>
      </c>
      <c r="F922" s="5" t="inlineStr">
        <is>
          <t>1060</t>
        </is>
      </c>
      <c r="G922" s="5" t="inlineStr">
        <is>
          <t>6021</t>
        </is>
      </c>
      <c r="H922" s="5" t="inlineStr">
        <is>
          <t>C/U</t>
        </is>
      </c>
      <c r="I922" s="6" t="n">
        <v>80</v>
      </c>
      <c r="J922" s="6" t="n">
        <v>0</v>
      </c>
      <c r="K922" s="5" t="inlineStr">
        <is>
          <t>ARS</t>
        </is>
      </c>
      <c r="L922" s="48" t="n">
        <v>0</v>
      </c>
      <c r="M922" s="48" t="n">
        <v>23978.12</v>
      </c>
      <c r="O922" s="11">
        <f>M922/SUM($M$2:$M$2023)</f>
        <v/>
      </c>
      <c r="P922" s="49">
        <f>IFERROR(M922/I922,0)</f>
        <v/>
      </c>
      <c r="Q922" s="50" t="n"/>
      <c r="R922" s="8">
        <f>I922-Q922</f>
        <v/>
      </c>
      <c r="S922" s="49">
        <f>$AK922*R922</f>
        <v/>
      </c>
      <c r="U922" s="39" t="inlineStr">
        <is>
          <t>Stock SAP</t>
        </is>
      </c>
      <c r="V922" s="39" t="inlineStr">
        <is>
          <t>Medicamentos</t>
        </is>
      </c>
      <c r="W922" s="39" t="inlineStr">
        <is>
          <t>Dentro del alcance</t>
        </is>
      </c>
      <c r="X922" s="42" t="inlineStr">
        <is>
          <t>Media</t>
        </is>
      </c>
      <c r="Y922" s="39" t="inlineStr">
        <is>
          <t>Homologado – confianza Media – pendiente de validación</t>
        </is>
      </c>
      <c r="Z922" s="38" t="inlineStr">
        <is>
          <t>Dar de baja en SAP</t>
        </is>
      </c>
      <c r="AA922" s="39" t="inlineStr">
        <is>
          <t>93</t>
        </is>
      </c>
      <c r="AB922" s="39" t="inlineStr">
        <is>
          <t>DIPIRONA AMP</t>
        </is>
      </c>
      <c r="AC922" s="39" t="inlineStr">
        <is>
          <t>Homologación por código Avain (master M01-010)</t>
        </is>
      </c>
      <c r="AD922" s="39" t="inlineStr">
        <is>
          <t>No</t>
        </is>
      </c>
      <c r="AE922" s="39" t="n"/>
      <c r="AF922" s="39" t="inlineStr">
        <is>
          <t>Sí</t>
        </is>
      </c>
      <c r="AG922" s="39" t="inlineStr">
        <is>
          <t>M01-010</t>
        </is>
      </c>
      <c r="AH922" s="51" t="n"/>
      <c r="AI922" s="51" t="n"/>
      <c r="AJ922" s="51" t="n"/>
      <c r="AK922" s="52" t="n">
        <v>299.7265277777778</v>
      </c>
      <c r="AL922" s="52" t="n"/>
      <c r="AM922" s="52" t="n"/>
      <c r="AN922" s="39" t="n"/>
      <c r="AO922" s="39" t="inlineStr">
        <is>
          <t>La cantidad física del material se imputó en la fila 170 (primera fila del material). Homologación: confianza base Media + confianza SAP Alta → Media. El material ocupa 18 filas en la hoja 1060 NQN (lote/almacén). La cantidad SAP y la física de esta vista son el total del material.</t>
        </is>
      </c>
    </row>
    <row r="923">
      <c r="A923" s="5" t="inlineStr">
        <is>
          <t>1000090</t>
        </is>
      </c>
      <c r="B923" s="5" t="inlineStr">
        <is>
          <t>LORAZEPAM COMPRIMIDO SUBLINGUAL 1GR</t>
        </is>
      </c>
      <c r="C923" s="5" t="inlineStr">
        <is>
          <t>24620</t>
        </is>
      </c>
      <c r="D923" s="5" t="inlineStr">
        <is>
          <t>033</t>
        </is>
      </c>
      <c r="E923" s="5" t="inlineStr">
        <is>
          <t>ZMED</t>
        </is>
      </c>
      <c r="F923" s="5" t="inlineStr">
        <is>
          <t>1060</t>
        </is>
      </c>
      <c r="G923" s="5" t="inlineStr">
        <is>
          <t>6021</t>
        </is>
      </c>
      <c r="H923" s="5" t="inlineStr">
        <is>
          <t>C/U</t>
        </is>
      </c>
      <c r="I923" s="6" t="n">
        <v>80</v>
      </c>
      <c r="J923" s="6" t="n">
        <v>0</v>
      </c>
      <c r="K923" s="5" t="inlineStr">
        <is>
          <t>ARS</t>
        </is>
      </c>
      <c r="L923" s="48" t="n">
        <v>0</v>
      </c>
      <c r="M923" s="48" t="n">
        <v>7894.45</v>
      </c>
      <c r="O923" s="11">
        <f>M923/SUM($M$2:$M$2023)</f>
        <v/>
      </c>
      <c r="P923" s="49">
        <f>IFERROR(M923/I923,0)</f>
        <v/>
      </c>
      <c r="Q923" s="50" t="n"/>
      <c r="R923" s="8">
        <f>I923-Q923</f>
        <v/>
      </c>
      <c r="S923" s="49">
        <f>$AK923*R923</f>
        <v/>
      </c>
      <c r="U923" s="39" t="inlineStr">
        <is>
          <t>Stock SAP</t>
        </is>
      </c>
      <c r="V923" s="39" t="inlineStr">
        <is>
          <t>Medicamentos</t>
        </is>
      </c>
      <c r="W923" s="39" t="inlineStr">
        <is>
          <t>Dentro del alcance</t>
        </is>
      </c>
      <c r="X923" s="38" t="inlineStr">
        <is>
          <t>Baja</t>
        </is>
      </c>
      <c r="Y923" s="39" t="inlineStr">
        <is>
          <t>Homologado – confianza Baja – pendiente de validación</t>
        </is>
      </c>
      <c r="Z923" s="38" t="inlineStr">
        <is>
          <t>Dar de baja en SAP</t>
        </is>
      </c>
      <c r="AA923" s="39" t="inlineStr">
        <is>
          <t>329</t>
        </is>
      </c>
      <c r="AB923" s="39" t="inlineStr">
        <is>
          <t>LORAZEPAM SUBLINGUAL COMP</t>
        </is>
      </c>
      <c r="AC923" s="39" t="inlineStr">
        <is>
          <t>Homologación por código Avain (master M09-004)</t>
        </is>
      </c>
      <c r="AD923" s="39" t="inlineStr">
        <is>
          <t>No</t>
        </is>
      </c>
      <c r="AE923" s="39" t="n"/>
      <c r="AF923" s="39" t="inlineStr">
        <is>
          <t>Sí</t>
        </is>
      </c>
      <c r="AG923" s="39" t="inlineStr">
        <is>
          <t>M09-004</t>
        </is>
      </c>
      <c r="AH923" s="51" t="n"/>
      <c r="AI923" s="51" t="n"/>
      <c r="AJ923" s="51" t="n"/>
      <c r="AK923" s="52" t="n">
        <v>98.6806381896771</v>
      </c>
      <c r="AL923" s="52" t="n"/>
      <c r="AM923" s="52" t="n"/>
      <c r="AN923" s="39" t="n"/>
      <c r="AO923" s="39" t="inlineStr">
        <is>
          <t>La cantidad física del material se imputó en la fila 92 (primera fila del material). La denominación del inventario («LORAZEPAM SUBLINGUAL COMP») difiere de la que registra el master para ese código («LORAZEPAMSUBLINGUALCOMP»). Nivel degradado a Baja hasta validar la equivalencia. Homologación: confianza base Media + confianza SAP Baja → Baja. El material ocupa 14 filas en la hoja 1060 NQN (lote/almacén). La cantidad SAP y la física de esta vista son el total del material.</t>
        </is>
      </c>
    </row>
    <row r="924">
      <c r="A924" s="5" t="inlineStr">
        <is>
          <t>1000090</t>
        </is>
      </c>
      <c r="B924" s="5" t="inlineStr">
        <is>
          <t>LORAZEPAM COMPRIMIDO SUBLINGUAL 1GR</t>
        </is>
      </c>
      <c r="C924" s="5" t="inlineStr">
        <is>
          <t>346TQ</t>
        </is>
      </c>
      <c r="D924" s="5" t="inlineStr">
        <is>
          <t>033</t>
        </is>
      </c>
      <c r="E924" s="5" t="inlineStr">
        <is>
          <t>ZMED</t>
        </is>
      </c>
      <c r="F924" s="5" t="inlineStr">
        <is>
          <t>1060</t>
        </is>
      </c>
      <c r="G924" s="5" t="inlineStr">
        <is>
          <t>6021</t>
        </is>
      </c>
      <c r="H924" s="5" t="inlineStr">
        <is>
          <t>C/U</t>
        </is>
      </c>
      <c r="I924" s="6" t="n">
        <v>80</v>
      </c>
      <c r="J924" s="6" t="n">
        <v>0</v>
      </c>
      <c r="K924" s="5" t="inlineStr">
        <is>
          <t>ARS</t>
        </is>
      </c>
      <c r="L924" s="48" t="n">
        <v>0</v>
      </c>
      <c r="M924" s="48" t="n">
        <v>7894.45</v>
      </c>
      <c r="O924" s="11">
        <f>M924/SUM($M$2:$M$2023)</f>
        <v/>
      </c>
      <c r="P924" s="49">
        <f>IFERROR(M924/I924,0)</f>
        <v/>
      </c>
      <c r="Q924" s="50" t="n"/>
      <c r="R924" s="8">
        <f>I924-Q924</f>
        <v/>
      </c>
      <c r="S924" s="49">
        <f>$AK924*R924</f>
        <v/>
      </c>
      <c r="U924" s="39" t="inlineStr">
        <is>
          <t>Stock SAP</t>
        </is>
      </c>
      <c r="V924" s="39" t="inlineStr">
        <is>
          <t>Medicamentos</t>
        </is>
      </c>
      <c r="W924" s="39" t="inlineStr">
        <is>
          <t>Dentro del alcance</t>
        </is>
      </c>
      <c r="X924" s="38" t="inlineStr">
        <is>
          <t>Baja</t>
        </is>
      </c>
      <c r="Y924" s="39" t="inlineStr">
        <is>
          <t>Homologado – confianza Baja – pendiente de validación</t>
        </is>
      </c>
      <c r="Z924" s="38" t="inlineStr">
        <is>
          <t>Dar de baja en SAP</t>
        </is>
      </c>
      <c r="AA924" s="39" t="inlineStr">
        <is>
          <t>329</t>
        </is>
      </c>
      <c r="AB924" s="39" t="inlineStr">
        <is>
          <t>LORAZEPAM SUBLINGUAL COMP</t>
        </is>
      </c>
      <c r="AC924" s="39" t="inlineStr">
        <is>
          <t>Homologación por código Avain (master M09-004)</t>
        </is>
      </c>
      <c r="AD924" s="39" t="inlineStr">
        <is>
          <t>No</t>
        </is>
      </c>
      <c r="AE924" s="39" t="n"/>
      <c r="AF924" s="39" t="inlineStr">
        <is>
          <t>Sí</t>
        </is>
      </c>
      <c r="AG924" s="39" t="inlineStr">
        <is>
          <t>M09-004</t>
        </is>
      </c>
      <c r="AH924" s="51" t="n"/>
      <c r="AI924" s="51" t="n"/>
      <c r="AJ924" s="51" t="n"/>
      <c r="AK924" s="52" t="n">
        <v>98.6806381896771</v>
      </c>
      <c r="AL924" s="52" t="n"/>
      <c r="AM924" s="52" t="n"/>
      <c r="AN924" s="39" t="n"/>
      <c r="AO924" s="39" t="inlineStr">
        <is>
          <t>La cantidad física del material se imputó en la fila 92 (primera fila del material). La denominación del inventario («LORAZEPAM SUBLINGUAL COMP») difiere de la que registra el master para ese código («LORAZEPAMSUBLINGUALCOMP»). Nivel degradado a Baja hasta validar la equivalencia. Homologación: confianza base Media + confianza SAP Baja → Baja. El material ocupa 14 filas en la hoja 1060 NQN (lote/almacén). La cantidad SAP y la física de esta vista son el total del material.</t>
        </is>
      </c>
    </row>
    <row r="925">
      <c r="A925" s="5" t="inlineStr">
        <is>
          <t>1000124</t>
        </is>
      </c>
      <c r="B925" s="5" t="inlineStr">
        <is>
          <t>IBUPROFENO COMP 600MG</t>
        </is>
      </c>
      <c r="C925" s="5" t="inlineStr">
        <is>
          <t>IGC680</t>
        </is>
      </c>
      <c r="D925" s="5" t="inlineStr">
        <is>
          <t>033</t>
        </is>
      </c>
      <c r="E925" s="5" t="inlineStr">
        <is>
          <t>ZMED</t>
        </is>
      </c>
      <c r="F925" s="5" t="inlineStr">
        <is>
          <t>1060</t>
        </is>
      </c>
      <c r="G925" s="5" t="inlineStr">
        <is>
          <t>6021</t>
        </is>
      </c>
      <c r="H925" s="5" t="inlineStr">
        <is>
          <t>C/U</t>
        </is>
      </c>
      <c r="I925" s="6" t="n">
        <v>80</v>
      </c>
      <c r="J925" s="6" t="n">
        <v>0</v>
      </c>
      <c r="K925" s="5" t="inlineStr">
        <is>
          <t>ARS</t>
        </is>
      </c>
      <c r="L925" s="48" t="n">
        <v>0</v>
      </c>
      <c r="M925" s="48" t="n">
        <v>11857.76</v>
      </c>
      <c r="O925" s="11">
        <f>M925/SUM($M$2:$M$2023)</f>
        <v/>
      </c>
      <c r="P925" s="49">
        <f>IFERROR(M925/I925,0)</f>
        <v/>
      </c>
      <c r="Q925" s="50" t="n"/>
      <c r="R925" s="8">
        <f>I925-Q925</f>
        <v/>
      </c>
      <c r="S925" s="49">
        <f>$AK925*R925</f>
        <v/>
      </c>
      <c r="U925" s="39" t="inlineStr">
        <is>
          <t>Stock SAP</t>
        </is>
      </c>
      <c r="V925" s="39" t="inlineStr">
        <is>
          <t>Medicamentos</t>
        </is>
      </c>
      <c r="W925" s="39" t="inlineStr">
        <is>
          <t>Dentro del alcance</t>
        </is>
      </c>
      <c r="X925" s="42" t="inlineStr">
        <is>
          <t>Media</t>
        </is>
      </c>
      <c r="Y925" s="39" t="inlineStr">
        <is>
          <t>Homologado – confianza Media – pendiente de validación</t>
        </is>
      </c>
      <c r="Z925" s="38" t="inlineStr">
        <is>
          <t>Dar de baja en SAP</t>
        </is>
      </c>
      <c r="AA925" s="39" t="inlineStr">
        <is>
          <t>396</t>
        </is>
      </c>
      <c r="AB925" s="39" t="inlineStr">
        <is>
          <t>IBUPROFENO 600MG COMP RECUBIERTOS</t>
        </is>
      </c>
      <c r="AC925" s="39" t="inlineStr">
        <is>
          <t>Homologación por código Avain (master M01-005)</t>
        </is>
      </c>
      <c r="AD925" s="39" t="inlineStr">
        <is>
          <t>No</t>
        </is>
      </c>
      <c r="AE925" s="39" t="n"/>
      <c r="AF925" s="39" t="inlineStr">
        <is>
          <t>Sí</t>
        </is>
      </c>
      <c r="AG925" s="39" t="inlineStr">
        <is>
          <t>M01-005</t>
        </is>
      </c>
      <c r="AH925" s="51" t="n"/>
      <c r="AI925" s="51" t="n"/>
      <c r="AJ925" s="51" t="n"/>
      <c r="AK925" s="52" t="n">
        <v>148.2219789522919</v>
      </c>
      <c r="AL925" s="52" t="n"/>
      <c r="AM925" s="52" t="n"/>
      <c r="AN925" s="39" t="n"/>
      <c r="AO925"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926">
      <c r="A926" s="5" t="inlineStr">
        <is>
          <t>1000169</t>
        </is>
      </c>
      <c r="B926" s="5" t="inlineStr">
        <is>
          <t>BUSCAPINA COMPUESTA AMP</t>
        </is>
      </c>
      <c r="C926" s="5" t="inlineStr">
        <is>
          <t>G8806</t>
        </is>
      </c>
      <c r="D926" s="5" t="inlineStr">
        <is>
          <t>033</t>
        </is>
      </c>
      <c r="E926" s="5" t="inlineStr">
        <is>
          <t>ZMED</t>
        </is>
      </c>
      <c r="F926" s="5" t="inlineStr">
        <is>
          <t>1060</t>
        </is>
      </c>
      <c r="G926" s="5" t="inlineStr">
        <is>
          <t>6021</t>
        </is>
      </c>
      <c r="H926" s="5" t="inlineStr">
        <is>
          <t>C/U</t>
        </is>
      </c>
      <c r="I926" s="6" t="n">
        <v>80</v>
      </c>
      <c r="J926" s="6" t="n">
        <v>0</v>
      </c>
      <c r="K926" s="5" t="inlineStr">
        <is>
          <t>ARS</t>
        </is>
      </c>
      <c r="L926" s="48" t="n">
        <v>0</v>
      </c>
      <c r="M926" s="48" t="n">
        <v>551159.89</v>
      </c>
      <c r="O926" s="11">
        <f>M926/SUM($M$2:$M$2023)</f>
        <v/>
      </c>
      <c r="P926" s="49">
        <f>IFERROR(M926/I926,0)</f>
        <v/>
      </c>
      <c r="Q926" s="50" t="n">
        <v>0</v>
      </c>
      <c r="R926" s="8">
        <f>I926-Q926</f>
        <v/>
      </c>
      <c r="S926" s="49">
        <f>$AK926*R926</f>
        <v/>
      </c>
      <c r="U926" s="39" t="inlineStr">
        <is>
          <t>Stock SAP</t>
        </is>
      </c>
      <c r="V926" s="39" t="inlineStr">
        <is>
          <t>Medicamentos</t>
        </is>
      </c>
      <c r="W926" s="39" t="inlineStr">
        <is>
          <t>Dentro del alcance</t>
        </is>
      </c>
      <c r="X926" s="37" t="inlineStr">
        <is>
          <t>Alta</t>
        </is>
      </c>
      <c r="Y926" s="39" t="inlineStr">
        <is>
          <t>Homologado – confianza Alta</t>
        </is>
      </c>
      <c r="Z926" s="38" t="inlineStr">
        <is>
          <t>Dar de baja en SAP</t>
        </is>
      </c>
      <c r="AA926" s="39" t="inlineStr">
        <is>
          <t>317</t>
        </is>
      </c>
      <c r="AB926" s="39" t="inlineStr">
        <is>
          <t>BUSCAPINA COMPUESTA</t>
        </is>
      </c>
      <c r="AC926" s="39" t="inlineStr">
        <is>
          <t>Cruce por nomenclatura SAP</t>
        </is>
      </c>
      <c r="AD926" s="39" t="inlineStr">
        <is>
          <t>No</t>
        </is>
      </c>
      <c r="AE926" s="39" t="n"/>
      <c r="AF926" s="39" t="inlineStr">
        <is>
          <t>No</t>
        </is>
      </c>
      <c r="AG926" s="39" t="n"/>
      <c r="AH926" s="51" t="n">
        <v>92</v>
      </c>
      <c r="AI926" s="51">
        <f>Q926</f>
        <v/>
      </c>
      <c r="AJ926" s="51">
        <f>$AH926-$AI926</f>
        <v/>
      </c>
      <c r="AK926" s="52" t="n">
        <v>6889.498586956522</v>
      </c>
      <c r="AL926" s="52">
        <f>$AJ926*$AK926</f>
        <v/>
      </c>
      <c r="AM926" s="52">
        <f>$AI926*$AK926</f>
        <v/>
      </c>
      <c r="AN926" s="39" t="n"/>
      <c r="AO926" s="39" t="inlineStr">
        <is>
          <t>Cruce por nomenclatura: similitud 0.92. El material ocupa 2 filas en la hoja 1060 NQN (lote/almacén). La cantidad SAP y la física de esta vista son el total del material.</t>
        </is>
      </c>
    </row>
    <row r="927">
      <c r="A927" s="5" t="inlineStr">
        <is>
          <t>1000177</t>
        </is>
      </c>
      <c r="B927" s="5" t="inlineStr">
        <is>
          <t>DIPIRONA COMPRIMIDO</t>
        </is>
      </c>
      <c r="C927" s="5" t="inlineStr">
        <is>
          <t>58203</t>
        </is>
      </c>
      <c r="D927" s="5" t="inlineStr">
        <is>
          <t>033</t>
        </is>
      </c>
      <c r="E927" s="5" t="inlineStr">
        <is>
          <t>ZMED</t>
        </is>
      </c>
      <c r="F927" s="5" t="inlineStr">
        <is>
          <t>1060</t>
        </is>
      </c>
      <c r="G927" s="5" t="inlineStr">
        <is>
          <t>6021</t>
        </is>
      </c>
      <c r="H927" s="5" t="inlineStr">
        <is>
          <t>C/U</t>
        </is>
      </c>
      <c r="I927" s="6" t="n">
        <v>80</v>
      </c>
      <c r="J927" s="6" t="n">
        <v>0</v>
      </c>
      <c r="K927" s="5" t="inlineStr">
        <is>
          <t>ARS</t>
        </is>
      </c>
      <c r="L927" s="48" t="n">
        <v>0</v>
      </c>
      <c r="M927" s="48" t="n">
        <v>22091.9</v>
      </c>
      <c r="O927" s="11">
        <f>M927/SUM($M$2:$M$2023)</f>
        <v/>
      </c>
      <c r="P927" s="49">
        <f>IFERROR(M927/I927,0)</f>
        <v/>
      </c>
      <c r="Q927" s="50" t="n"/>
      <c r="R927" s="8">
        <f>I927-Q927</f>
        <v/>
      </c>
      <c r="S927" s="49">
        <f>$AK927*R927</f>
        <v/>
      </c>
      <c r="U927" s="39" t="inlineStr">
        <is>
          <t>Stock SAP</t>
        </is>
      </c>
      <c r="V927" s="39" t="inlineStr">
        <is>
          <t>Medicamentos</t>
        </is>
      </c>
      <c r="W927" s="39" t="inlineStr">
        <is>
          <t>Dentro del alcance</t>
        </is>
      </c>
      <c r="X927" s="37" t="inlineStr">
        <is>
          <t>Alta</t>
        </is>
      </c>
      <c r="Y927" s="39" t="inlineStr">
        <is>
          <t>Homologado – confianza Alta</t>
        </is>
      </c>
      <c r="Z927" s="38" t="inlineStr">
        <is>
          <t>Dar de baja en SAP</t>
        </is>
      </c>
      <c r="AA927" s="39" t="inlineStr">
        <is>
          <t>515</t>
        </is>
      </c>
      <c r="AB927" s="39" t="inlineStr">
        <is>
          <t>DIPIRONA COMP</t>
        </is>
      </c>
      <c r="AC927" s="39" t="inlineStr">
        <is>
          <t>Cruce por nomenclatura SAP</t>
        </is>
      </c>
      <c r="AD927" s="39" t="inlineStr">
        <is>
          <t>No</t>
        </is>
      </c>
      <c r="AE927" s="39" t="n"/>
      <c r="AF927" s="39" t="inlineStr">
        <is>
          <t>No</t>
        </is>
      </c>
      <c r="AG927" s="39" t="n"/>
      <c r="AH927" s="51" t="n"/>
      <c r="AI927" s="51" t="n"/>
      <c r="AJ927" s="51" t="n"/>
      <c r="AK927" s="52" t="n">
        <v>276.1488</v>
      </c>
      <c r="AL927" s="52" t="n"/>
      <c r="AM927" s="52" t="n"/>
      <c r="AN927" s="39" t="n"/>
      <c r="AO927" s="39" t="inlineStr">
        <is>
          <t>La cantidad física del material se imputó en la fila 257 (primera fila del material). El código Avain 515 figura en la homologación como «Manitol» (master M12-004), pero en el inventario físico corresponde a «DIPIRONA COMP». El código no coincide con el producto: no se usó el vínculo de la homologación y se cruzó por nomenclatura. A revisar con los responsables de la base. Cruce por nomenclatura: similitud 1.00. El material ocupa 6 filas en la hoja 1060 NQN (lote/almacén). La cantidad SAP y la física de esta vista son el total del material.</t>
        </is>
      </c>
    </row>
    <row r="928">
      <c r="A928" s="5" t="inlineStr">
        <is>
          <t>1000206</t>
        </is>
      </c>
      <c r="B928" s="5" t="inlineStr">
        <is>
          <t>LIDOCAINA SPRAY SIN EPINEFRINA</t>
        </is>
      </c>
      <c r="C928" s="5" t="n"/>
      <c r="D928" s="5" t="inlineStr">
        <is>
          <t>033</t>
        </is>
      </c>
      <c r="E928" s="5" t="inlineStr">
        <is>
          <t>ZMED</t>
        </is>
      </c>
      <c r="F928" s="5" t="inlineStr">
        <is>
          <t>1060</t>
        </is>
      </c>
      <c r="G928" s="5" t="inlineStr">
        <is>
          <t>6021</t>
        </is>
      </c>
      <c r="H928" s="5" t="inlineStr">
        <is>
          <t>C/U</t>
        </is>
      </c>
      <c r="I928" s="6" t="n">
        <v>80</v>
      </c>
      <c r="J928" s="6" t="n">
        <v>0</v>
      </c>
      <c r="K928" s="5" t="inlineStr">
        <is>
          <t>ARS</t>
        </is>
      </c>
      <c r="L928" s="48" t="n">
        <v>0</v>
      </c>
      <c r="M928" s="48" t="n">
        <v>56543.02</v>
      </c>
      <c r="O928" s="11">
        <f>M928/SUM($M$2:$M$2023)</f>
        <v/>
      </c>
      <c r="P928" s="49">
        <f>IFERROR(M928/I928,0)</f>
        <v/>
      </c>
      <c r="Q928" s="50" t="n"/>
      <c r="R928" s="8">
        <f>I928-Q928</f>
        <v/>
      </c>
      <c r="S928" s="49">
        <f>$AK928*R928</f>
        <v/>
      </c>
      <c r="U928" s="39" t="inlineStr">
        <is>
          <t>Stock SAP</t>
        </is>
      </c>
      <c r="V928" s="39" t="inlineStr">
        <is>
          <t>Medicamentos</t>
        </is>
      </c>
      <c r="W928" s="39" t="inlineStr">
        <is>
          <t>Dentro del alcance</t>
        </is>
      </c>
      <c r="X928" s="39" t="n"/>
      <c r="Y928" s="39" t="inlineStr">
        <is>
          <t>Sin recuento físico en el inventario de Avain</t>
        </is>
      </c>
      <c r="Z928" s="40" t="inlineStr">
        <is>
          <t>Sin recuento físico</t>
        </is>
      </c>
      <c r="AA928" s="39" t="n"/>
      <c r="AB928" s="39" t="n"/>
      <c r="AC928" s="39" t="n"/>
      <c r="AD928" s="39" t="n"/>
      <c r="AE928" s="39" t="n"/>
      <c r="AF928" s="39" t="n"/>
      <c r="AG928" s="39" t="n"/>
      <c r="AH928" s="51" t="n">
        <v>112</v>
      </c>
      <c r="AI928" s="51">
        <f>Q928</f>
        <v/>
      </c>
      <c r="AJ928" s="51">
        <f>$AH928-$AI928</f>
        <v/>
      </c>
      <c r="AK928" s="52" t="n">
        <v>706.7877678571429</v>
      </c>
      <c r="AL928" s="52">
        <f>$AJ928*$AK928</f>
        <v/>
      </c>
      <c r="AM928" s="52">
        <f>$AI928*$AK928</f>
        <v/>
      </c>
      <c r="AN928" s="39" t="n"/>
      <c r="AO928" s="39" t="inlineStr">
        <is>
          <t>El material ocupa 3 filas en la hoja 1060 NQN (lote/almacén). La cantidad SAP y la física de esta vista son el total del material.</t>
        </is>
      </c>
    </row>
    <row r="929">
      <c r="A929" s="5" t="inlineStr">
        <is>
          <t>1000468</t>
        </is>
      </c>
      <c r="B929" s="5" t="inlineStr">
        <is>
          <t>AMOXICILINA  500 MGR</t>
        </is>
      </c>
      <c r="C929" s="5" t="inlineStr">
        <is>
          <t>646</t>
        </is>
      </c>
      <c r="D929" s="5" t="inlineStr">
        <is>
          <t>033</t>
        </is>
      </c>
      <c r="E929" s="5" t="inlineStr">
        <is>
          <t>ZMED</t>
        </is>
      </c>
      <c r="F929" s="5" t="inlineStr">
        <is>
          <t>1060</t>
        </is>
      </c>
      <c r="G929" s="5" t="inlineStr">
        <is>
          <t>6021</t>
        </is>
      </c>
      <c r="H929" s="5" t="inlineStr">
        <is>
          <t>C/U</t>
        </is>
      </c>
      <c r="I929" s="6" t="n">
        <v>80</v>
      </c>
      <c r="J929" s="6" t="n">
        <v>0</v>
      </c>
      <c r="K929" s="5" t="inlineStr">
        <is>
          <t>ARS</t>
        </is>
      </c>
      <c r="L929" s="48" t="n">
        <v>0</v>
      </c>
      <c r="M929" s="48" t="n">
        <v>1047.73</v>
      </c>
      <c r="O929" s="11">
        <f>M929/SUM($M$2:$M$2023)</f>
        <v/>
      </c>
      <c r="P929" s="49">
        <f>IFERROR(M929/I929,0)</f>
        <v/>
      </c>
      <c r="Q929" s="50" t="n"/>
      <c r="R929" s="8">
        <f>I929-Q929</f>
        <v/>
      </c>
      <c r="S929" s="49">
        <f>$AK929*R929</f>
        <v/>
      </c>
      <c r="U929" s="39" t="inlineStr">
        <is>
          <t>Stock SAP</t>
        </is>
      </c>
      <c r="V929" s="39" t="inlineStr">
        <is>
          <t>Medicamentos</t>
        </is>
      </c>
      <c r="W929" s="39" t="inlineStr">
        <is>
          <t>Dentro del alcance</t>
        </is>
      </c>
      <c r="X929" s="37" t="inlineStr">
        <is>
          <t>Alta</t>
        </is>
      </c>
      <c r="Y929" s="39" t="inlineStr">
        <is>
          <t>Homologado – confianza Alta</t>
        </is>
      </c>
      <c r="Z929" s="38" t="inlineStr">
        <is>
          <t>Dar de baja en SAP</t>
        </is>
      </c>
      <c r="AA929" s="39" t="inlineStr">
        <is>
          <t>MED-003</t>
        </is>
      </c>
      <c r="AB929" s="39" t="inlineStr">
        <is>
          <t>Amoxicilina 500mg</t>
        </is>
      </c>
      <c r="AC929" s="39" t="inlineStr">
        <is>
          <t>Cruce por nomenclatura SAP</t>
        </is>
      </c>
      <c r="AD929" s="39" t="inlineStr">
        <is>
          <t>No</t>
        </is>
      </c>
      <c r="AE929" s="39" t="n"/>
      <c r="AF929" s="39" t="inlineStr">
        <is>
          <t>No</t>
        </is>
      </c>
      <c r="AG929" s="39" t="n"/>
      <c r="AH929" s="51" t="n"/>
      <c r="AI929" s="51" t="n"/>
      <c r="AJ929" s="51" t="n"/>
      <c r="AK929" s="52" t="n">
        <v>13.09662721893491</v>
      </c>
      <c r="AL929" s="52" t="n"/>
      <c r="AM929" s="52" t="n"/>
      <c r="AN929" s="39" t="n"/>
      <c r="AO929" s="39" t="inlineStr">
        <is>
          <t>La cantidad física del material se imputó en la fila 607 (primera fila del material). Cruce por nomenclatura: dosis coincide; similitud 1.00. El material ocupa 5 filas en la hoja 1060 NQN (lote/almacén). La cantidad SAP y la física de esta vista son el total del material.</t>
        </is>
      </c>
    </row>
    <row r="930">
      <c r="A930" s="5" t="inlineStr">
        <is>
          <t>1000470</t>
        </is>
      </c>
      <c r="B930" s="5" t="inlineStr">
        <is>
          <t>PARACETAMOL COMP 1 GRAMO</t>
        </is>
      </c>
      <c r="C930" s="5" t="inlineStr">
        <is>
          <t>OKIJ</t>
        </is>
      </c>
      <c r="D930" s="5" t="inlineStr">
        <is>
          <t>033</t>
        </is>
      </c>
      <c r="E930" s="5" t="inlineStr">
        <is>
          <t>ZMED</t>
        </is>
      </c>
      <c r="F930" s="5" t="inlineStr">
        <is>
          <t>1060</t>
        </is>
      </c>
      <c r="G930" s="5" t="inlineStr">
        <is>
          <t>6021</t>
        </is>
      </c>
      <c r="H930" s="5" t="inlineStr">
        <is>
          <t>C/U</t>
        </is>
      </c>
      <c r="I930" s="6" t="n">
        <v>80</v>
      </c>
      <c r="J930" s="6" t="n">
        <v>0</v>
      </c>
      <c r="K930" s="5" t="inlineStr">
        <is>
          <t>ARS</t>
        </is>
      </c>
      <c r="L930" s="48" t="n">
        <v>0</v>
      </c>
      <c r="M930" s="48" t="n">
        <v>8806.440000000001</v>
      </c>
      <c r="O930" s="11">
        <f>M930/SUM($M$2:$M$2023)</f>
        <v/>
      </c>
      <c r="P930" s="49">
        <f>IFERROR(M930/I930,0)</f>
        <v/>
      </c>
      <c r="Q930" s="50" t="n"/>
      <c r="R930" s="8">
        <f>I930-Q930</f>
        <v/>
      </c>
      <c r="S930" s="49">
        <f>$AK930*R930</f>
        <v/>
      </c>
      <c r="U930" s="39" t="inlineStr">
        <is>
          <t>Stock SAP</t>
        </is>
      </c>
      <c r="V930" s="39" t="inlineStr">
        <is>
          <t>Medicamentos</t>
        </is>
      </c>
      <c r="W930" s="39" t="inlineStr">
        <is>
          <t>Dentro del alcance</t>
        </is>
      </c>
      <c r="X930" s="38" t="inlineStr">
        <is>
          <t>Baja</t>
        </is>
      </c>
      <c r="Y930" s="39" t="inlineStr">
        <is>
          <t>Homologado – confianza Baja – pendiente de validación</t>
        </is>
      </c>
      <c r="Z930" s="38" t="inlineStr">
        <is>
          <t>Dar de baja en SAP</t>
        </is>
      </c>
      <c r="AA930" s="39" t="inlineStr">
        <is>
          <t>369; 179</t>
        </is>
      </c>
      <c r="AB930" s="39" t="inlineStr">
        <is>
          <t>PARACETAMOL 1 G; PARACETAMOL 500 MG</t>
        </is>
      </c>
      <c r="AC930" s="39" t="inlineStr">
        <is>
          <t>Cruce por nomenclatura SAP; Homologación por código Avain (master M01-008)</t>
        </is>
      </c>
      <c r="AD930" s="39" t="inlineStr">
        <is>
          <t>No</t>
        </is>
      </c>
      <c r="AE930" s="39" t="n"/>
      <c r="AF930" s="39" t="inlineStr">
        <is>
          <t>Sí</t>
        </is>
      </c>
      <c r="AG930" s="39" t="inlineStr">
        <is>
          <t>M01-008</t>
        </is>
      </c>
      <c r="AH930" s="51" t="n"/>
      <c r="AI930" s="51" t="n"/>
      <c r="AJ930" s="51" t="n"/>
      <c r="AK930" s="52" t="n">
        <v>110.080466182048</v>
      </c>
      <c r="AL930" s="52" t="n"/>
      <c r="AM930" s="52" t="n"/>
      <c r="AN930" s="39" t="n"/>
      <c r="AO930" s="39" t="inlineStr">
        <is>
          <t>La cantidad física del material se imputó en la fila 69 (primera fila del material). Varias denominaciones del inventario físico corresponden a este material SAP (369 PARACETAMOL 1 G; 179 PARACETAMOL 500 MG). Se sumaron las cantidades físicas. Cruce por nomenclatura: dosis coincide; similitud 0.88. Homologación: confianza base Alta + confianza SAP Baja → Baja. Aunque la homologación vincula estos registros, la presentación no coincide con el material imputado (dosis/presentación distinta (500MG vs 1000MG); similitud 0.48). Nivel degradado a Baja: verificar si corresponde otro código SAP. El material ocupa 14 filas en la hoja 1060 NQN (lote/almacén). La cantidad SAP y la física de esta vista son el total del material.</t>
        </is>
      </c>
    </row>
    <row r="931">
      <c r="A931" s="5" t="inlineStr">
        <is>
          <t>1000532</t>
        </is>
      </c>
      <c r="B931" s="5" t="inlineStr">
        <is>
          <t>BUSCAPINA COMPUESTA COMRIMIDOS</t>
        </is>
      </c>
      <c r="C931" s="5" t="inlineStr">
        <is>
          <t>EA155</t>
        </is>
      </c>
      <c r="D931" s="5" t="inlineStr">
        <is>
          <t>033</t>
        </is>
      </c>
      <c r="E931" s="5" t="inlineStr">
        <is>
          <t>ZMED</t>
        </is>
      </c>
      <c r="F931" s="5" t="inlineStr">
        <is>
          <t>1060</t>
        </is>
      </c>
      <c r="G931" s="5" t="inlineStr">
        <is>
          <t>6021</t>
        </is>
      </c>
      <c r="H931" s="5" t="inlineStr">
        <is>
          <t>C/U</t>
        </is>
      </c>
      <c r="I931" s="6" t="n">
        <v>80</v>
      </c>
      <c r="J931" s="6" t="n">
        <v>0</v>
      </c>
      <c r="K931" s="5" t="inlineStr">
        <is>
          <t>ARS</t>
        </is>
      </c>
      <c r="L931" s="48" t="n">
        <v>0</v>
      </c>
      <c r="M931" s="48" t="n">
        <v>8087.44</v>
      </c>
      <c r="O931" s="11">
        <f>M931/SUM($M$2:$M$2023)</f>
        <v/>
      </c>
      <c r="P931" s="49">
        <f>IFERROR(M931/I931,0)</f>
        <v/>
      </c>
      <c r="Q931" s="50" t="n"/>
      <c r="R931" s="8">
        <f>I931-Q931</f>
        <v/>
      </c>
      <c r="S931" s="49">
        <f>$AK931*R931</f>
        <v/>
      </c>
      <c r="U931" s="39" t="inlineStr">
        <is>
          <t>Stock SAP</t>
        </is>
      </c>
      <c r="V931" s="39" t="inlineStr">
        <is>
          <t>Medicamentos</t>
        </is>
      </c>
      <c r="W931" s="39" t="inlineStr">
        <is>
          <t>Dentro del alcance</t>
        </is>
      </c>
      <c r="X931" s="39" t="n"/>
      <c r="Y931" s="39" t="inlineStr">
        <is>
          <t>Sin recuento físico en el inventario de Avain</t>
        </is>
      </c>
      <c r="Z931" s="40" t="inlineStr">
        <is>
          <t>Sin recuento físico</t>
        </is>
      </c>
      <c r="AA931" s="39" t="n"/>
      <c r="AB931" s="39" t="n"/>
      <c r="AC931" s="39" t="n"/>
      <c r="AD931" s="39" t="n"/>
      <c r="AE931" s="39" t="n"/>
      <c r="AF931" s="39" t="n"/>
      <c r="AG931" s="39" t="n"/>
      <c r="AH931" s="51" t="n"/>
      <c r="AI931" s="51" t="n"/>
      <c r="AJ931" s="51" t="n"/>
      <c r="AK931" s="52" t="n">
        <v>101.0930398812049</v>
      </c>
      <c r="AL931" s="52" t="n"/>
      <c r="AM931" s="52" t="n"/>
      <c r="AN931" s="39" t="n"/>
      <c r="AO931" s="39" t="inlineStr">
        <is>
          <t>El material ocupa 12 filas en la hoja 1060 NQN (lote/almacén). La cantidad SAP y la física de esta vista son el total del material.</t>
        </is>
      </c>
    </row>
    <row r="932">
      <c r="A932" s="5" t="inlineStr">
        <is>
          <t>1000655</t>
        </is>
      </c>
      <c r="B932" s="5" t="inlineStr">
        <is>
          <t>DOMPERIDONA COMP.</t>
        </is>
      </c>
      <c r="C932" s="5" t="inlineStr">
        <is>
          <t>3002</t>
        </is>
      </c>
      <c r="D932" s="5" t="inlineStr">
        <is>
          <t>033</t>
        </is>
      </c>
      <c r="E932" s="5" t="inlineStr">
        <is>
          <t>ZMED</t>
        </is>
      </c>
      <c r="F932" s="5" t="inlineStr">
        <is>
          <t>1060</t>
        </is>
      </c>
      <c r="G932" s="5" t="inlineStr">
        <is>
          <t>6021</t>
        </is>
      </c>
      <c r="H932" s="5" t="inlineStr">
        <is>
          <t>C/U</t>
        </is>
      </c>
      <c r="I932" s="6" t="n">
        <v>80</v>
      </c>
      <c r="J932" s="6" t="n">
        <v>0</v>
      </c>
      <c r="K932" s="5" t="inlineStr">
        <is>
          <t>ARS</t>
        </is>
      </c>
      <c r="L932" s="48" t="n">
        <v>0</v>
      </c>
      <c r="M932" s="48" t="n">
        <v>10822.47</v>
      </c>
      <c r="O932" s="11">
        <f>M932/SUM($M$2:$M$2023)</f>
        <v/>
      </c>
      <c r="P932" s="49">
        <f>IFERROR(M932/I932,0)</f>
        <v/>
      </c>
      <c r="Q932" s="50" t="n"/>
      <c r="R932" s="8">
        <f>I932-Q932</f>
        <v/>
      </c>
      <c r="S932" s="49">
        <f>$AK932*R932</f>
        <v/>
      </c>
      <c r="U932" s="39" t="inlineStr">
        <is>
          <t>Stock SAP</t>
        </is>
      </c>
      <c r="V932" s="39" t="inlineStr">
        <is>
          <t>Medicamentos</t>
        </is>
      </c>
      <c r="W932" s="39" t="inlineStr">
        <is>
          <t>Dentro del alcance</t>
        </is>
      </c>
      <c r="X932" s="39" t="n"/>
      <c r="Y932" s="39" t="inlineStr">
        <is>
          <t>Sin recuento físico en el inventario de Avain</t>
        </is>
      </c>
      <c r="Z932" s="40" t="inlineStr">
        <is>
          <t>Sin recuento físico</t>
        </is>
      </c>
      <c r="AA932" s="39" t="n"/>
      <c r="AB932" s="39" t="n"/>
      <c r="AC932" s="39" t="n"/>
      <c r="AD932" s="39" t="n"/>
      <c r="AE932" s="39" t="n"/>
      <c r="AF932" s="39" t="n"/>
      <c r="AG932" s="39" t="n"/>
      <c r="AH932" s="51" t="n">
        <v>220</v>
      </c>
      <c r="AI932" s="51">
        <f>Q932</f>
        <v/>
      </c>
      <c r="AJ932" s="51">
        <f>$AH932-$AI932</f>
        <v/>
      </c>
      <c r="AK932" s="52" t="n">
        <v>135.2809090909091</v>
      </c>
      <c r="AL932" s="52">
        <f>$AJ932*$AK932</f>
        <v/>
      </c>
      <c r="AM932" s="52">
        <f>$AI932*$AK932</f>
        <v/>
      </c>
      <c r="AN932" s="39" t="n"/>
      <c r="AO932" s="39" t="inlineStr">
        <is>
          <t>El material ocupa 4 filas en la hoja 1060 NQN (lote/almacén). La cantidad SAP y la física de esta vista son el total del material.</t>
        </is>
      </c>
    </row>
    <row r="933">
      <c r="A933" s="5" t="inlineStr">
        <is>
          <t>1000655</t>
        </is>
      </c>
      <c r="B933" s="5" t="inlineStr">
        <is>
          <t>DOMPERIDONA COMP.</t>
        </is>
      </c>
      <c r="C933" s="5" t="inlineStr">
        <is>
          <t>99279</t>
        </is>
      </c>
      <c r="D933" s="5" t="inlineStr">
        <is>
          <t>033</t>
        </is>
      </c>
      <c r="E933" s="5" t="inlineStr">
        <is>
          <t>ZMED</t>
        </is>
      </c>
      <c r="F933" s="5" t="inlineStr">
        <is>
          <t>1060</t>
        </is>
      </c>
      <c r="G933" s="5" t="inlineStr">
        <is>
          <t>6021</t>
        </is>
      </c>
      <c r="H933" s="5" t="inlineStr">
        <is>
          <t>C/U</t>
        </is>
      </c>
      <c r="I933" s="6" t="n">
        <v>80</v>
      </c>
      <c r="J933" s="6" t="n">
        <v>0</v>
      </c>
      <c r="K933" s="5" t="inlineStr">
        <is>
          <t>ARS</t>
        </is>
      </c>
      <c r="L933" s="48" t="n">
        <v>0</v>
      </c>
      <c r="M933" s="48" t="n">
        <v>10822.47</v>
      </c>
      <c r="O933" s="11">
        <f>M933/SUM($M$2:$M$2023)</f>
        <v/>
      </c>
      <c r="P933" s="49">
        <f>IFERROR(M933/I933,0)</f>
        <v/>
      </c>
      <c r="Q933" s="50" t="n"/>
      <c r="R933" s="8">
        <f>I933-Q933</f>
        <v/>
      </c>
      <c r="S933" s="49">
        <f>$AK933*R933</f>
        <v/>
      </c>
      <c r="U933" s="39" t="inlineStr">
        <is>
          <t>Stock SAP</t>
        </is>
      </c>
      <c r="V933" s="39" t="inlineStr">
        <is>
          <t>Medicamentos</t>
        </is>
      </c>
      <c r="W933" s="39" t="inlineStr">
        <is>
          <t>Dentro del alcance</t>
        </is>
      </c>
      <c r="X933" s="39" t="n"/>
      <c r="Y933" s="39" t="inlineStr">
        <is>
          <t>Sin recuento físico en el inventario de Avain</t>
        </is>
      </c>
      <c r="Z933" s="40" t="inlineStr">
        <is>
          <t>Sin recuento físico</t>
        </is>
      </c>
      <c r="AA933" s="39" t="n"/>
      <c r="AB933" s="39" t="n"/>
      <c r="AC933" s="39" t="n"/>
      <c r="AD933" s="39" t="n"/>
      <c r="AE933" s="39" t="n"/>
      <c r="AF933" s="39" t="n"/>
      <c r="AG933" s="39" t="n"/>
      <c r="AH933" s="51" t="n"/>
      <c r="AI933" s="51" t="n"/>
      <c r="AJ933" s="51" t="n"/>
      <c r="AK933" s="52" t="n">
        <v>135.2809090909091</v>
      </c>
      <c r="AL933" s="52" t="n"/>
      <c r="AM933" s="52" t="n"/>
      <c r="AN933" s="39" t="n"/>
      <c r="AO933" s="39" t="inlineStr">
        <is>
          <t>El material ocupa 4 filas en la hoja 1060 NQN (lote/almacén). La cantidad SAP y la física de esta vista son el total del material.</t>
        </is>
      </c>
    </row>
    <row r="934">
      <c r="A934" s="5" t="inlineStr">
        <is>
          <t>1000656</t>
        </is>
      </c>
      <c r="B934" s="5" t="inlineStr">
        <is>
          <t>HEXALER CORT</t>
        </is>
      </c>
      <c r="C934" s="5" t="inlineStr">
        <is>
          <t>03868</t>
        </is>
      </c>
      <c r="D934" s="5" t="inlineStr">
        <is>
          <t>033</t>
        </is>
      </c>
      <c r="E934" s="5" t="inlineStr">
        <is>
          <t>ZMED</t>
        </is>
      </c>
      <c r="F934" s="5" t="inlineStr">
        <is>
          <t>1060</t>
        </is>
      </c>
      <c r="G934" s="5" t="inlineStr">
        <is>
          <t>6021</t>
        </is>
      </c>
      <c r="H934" s="5" t="inlineStr">
        <is>
          <t>C/U</t>
        </is>
      </c>
      <c r="I934" s="6" t="n">
        <v>80</v>
      </c>
      <c r="J934" s="6" t="n">
        <v>0</v>
      </c>
      <c r="K934" s="5" t="inlineStr">
        <is>
          <t>ARS</t>
        </is>
      </c>
      <c r="L934" s="48" t="n">
        <v>0</v>
      </c>
      <c r="M934" s="48" t="n">
        <v>53315.45</v>
      </c>
      <c r="O934" s="11">
        <f>M934/SUM($M$2:$M$2023)</f>
        <v/>
      </c>
      <c r="P934" s="49">
        <f>IFERROR(M934/I934,0)</f>
        <v/>
      </c>
      <c r="Q934" s="50" t="n"/>
      <c r="R934" s="8">
        <f>I934-Q934</f>
        <v/>
      </c>
      <c r="S934" s="49">
        <f>$AK934*R934</f>
        <v/>
      </c>
      <c r="U934" s="39" t="inlineStr">
        <is>
          <t>Stock SAP</t>
        </is>
      </c>
      <c r="V934" s="39" t="inlineStr">
        <is>
          <t>Medicamentos</t>
        </is>
      </c>
      <c r="W934" s="39" t="inlineStr">
        <is>
          <t>Dentro del alcance</t>
        </is>
      </c>
      <c r="X934" s="39" t="n"/>
      <c r="Y934" s="39" t="inlineStr">
        <is>
          <t>Sin recuento físico en el inventario de Avain</t>
        </is>
      </c>
      <c r="Z934" s="40" t="inlineStr">
        <is>
          <t>Sin recuento físico</t>
        </is>
      </c>
      <c r="AA934" s="39" t="n"/>
      <c r="AB934" s="39" t="n"/>
      <c r="AC934" s="39" t="n"/>
      <c r="AD934" s="39" t="n"/>
      <c r="AE934" s="39" t="n"/>
      <c r="AF934" s="39" t="n"/>
      <c r="AG934" s="39" t="n"/>
      <c r="AH934" s="51" t="n"/>
      <c r="AI934" s="51" t="n"/>
      <c r="AJ934" s="51" t="n"/>
      <c r="AK934" s="52" t="n">
        <v>666.4431212723657</v>
      </c>
      <c r="AL934" s="52" t="n"/>
      <c r="AM934" s="52" t="n"/>
      <c r="AN934" s="39" t="n"/>
      <c r="AO934" s="39" t="inlineStr">
        <is>
          <t>El material ocupa 11 filas en la hoja 1060 NQN (lote/almacén). La cantidad SAP y la física de esta vista son el total del material.</t>
        </is>
      </c>
    </row>
    <row r="935">
      <c r="A935" s="5" t="inlineStr">
        <is>
          <t>1000657</t>
        </is>
      </c>
      <c r="B935" s="5" t="inlineStr">
        <is>
          <t>HEXALER PLUS</t>
        </is>
      </c>
      <c r="C935" s="5" t="inlineStr">
        <is>
          <t>00046</t>
        </is>
      </c>
      <c r="D935" s="5" t="inlineStr">
        <is>
          <t>033</t>
        </is>
      </c>
      <c r="E935" s="5" t="inlineStr">
        <is>
          <t>ZMED</t>
        </is>
      </c>
      <c r="F935" s="5" t="inlineStr">
        <is>
          <t>1060</t>
        </is>
      </c>
      <c r="G935" s="5" t="inlineStr">
        <is>
          <t>6021</t>
        </is>
      </c>
      <c r="H935" s="5" t="inlineStr">
        <is>
          <t>C/U</t>
        </is>
      </c>
      <c r="I935" s="6" t="n">
        <v>80</v>
      </c>
      <c r="J935" s="6" t="n">
        <v>0</v>
      </c>
      <c r="K935" s="5" t="inlineStr">
        <is>
          <t>ARS</t>
        </is>
      </c>
      <c r="L935" s="48" t="n">
        <v>0</v>
      </c>
      <c r="M935" s="48" t="n">
        <v>59357.43</v>
      </c>
      <c r="O935" s="11">
        <f>M935/SUM($M$2:$M$2023)</f>
        <v/>
      </c>
      <c r="P935" s="49">
        <f>IFERROR(M935/I935,0)</f>
        <v/>
      </c>
      <c r="Q935" s="50" t="n"/>
      <c r="R935" s="8">
        <f>I935-Q935</f>
        <v/>
      </c>
      <c r="S935" s="49">
        <f>$AK935*R935</f>
        <v/>
      </c>
      <c r="U935" s="39" t="inlineStr">
        <is>
          <t>Stock SAP</t>
        </is>
      </c>
      <c r="V935" s="39" t="inlineStr">
        <is>
          <t>Medicamentos</t>
        </is>
      </c>
      <c r="W935" s="39" t="inlineStr">
        <is>
          <t>Dentro del alcance</t>
        </is>
      </c>
      <c r="X935" s="39" t="n"/>
      <c r="Y935" s="39" t="inlineStr">
        <is>
          <t>Sin recuento físico en el inventario de Avain</t>
        </is>
      </c>
      <c r="Z935" s="40" t="inlineStr">
        <is>
          <t>Sin recuento físico</t>
        </is>
      </c>
      <c r="AA935" s="39" t="n"/>
      <c r="AB935" s="39" t="n"/>
      <c r="AC935" s="39" t="n"/>
      <c r="AD935" s="39" t="n"/>
      <c r="AE935" s="39" t="n"/>
      <c r="AF935" s="39" t="n"/>
      <c r="AG935" s="39" t="n"/>
      <c r="AH935" s="51" t="n"/>
      <c r="AI935" s="51" t="n"/>
      <c r="AJ935" s="51" t="n"/>
      <c r="AK935" s="52" t="n">
        <v>741.9679176201374</v>
      </c>
      <c r="AL935" s="52" t="n"/>
      <c r="AM935" s="52" t="n"/>
      <c r="AN935" s="39" t="n"/>
      <c r="AO935" s="39" t="inlineStr">
        <is>
          <t>El material ocupa 7 filas en la hoja 1060 NQN (lote/almacén). La cantidad SAP y la física de esta vista son el total del material.</t>
        </is>
      </c>
    </row>
    <row r="936">
      <c r="A936" s="5" t="inlineStr">
        <is>
          <t>2000066</t>
        </is>
      </c>
      <c r="B936" s="5" t="inlineStr">
        <is>
          <t>SONDA FOLEY 100% SILICONA 2 VÍAS Nº18</t>
        </is>
      </c>
      <c r="C936" s="5" t="n"/>
      <c r="D936" s="5" t="inlineStr">
        <is>
          <t>033</t>
        </is>
      </c>
      <c r="E936" s="5" t="inlineStr">
        <is>
          <t>ZDES</t>
        </is>
      </c>
      <c r="F936" s="5" t="inlineStr">
        <is>
          <t>1060</t>
        </is>
      </c>
      <c r="G936" s="5" t="inlineStr">
        <is>
          <t>6022</t>
        </is>
      </c>
      <c r="H936" s="5" t="inlineStr">
        <is>
          <t>C/U</t>
        </is>
      </c>
      <c r="I936" s="6" t="n">
        <v>80</v>
      </c>
      <c r="J936" s="6" t="n">
        <v>0</v>
      </c>
      <c r="K936" s="5" t="inlineStr">
        <is>
          <t>ARS</t>
        </is>
      </c>
      <c r="L936" s="48" t="n">
        <v>0</v>
      </c>
      <c r="M936" s="48" t="n">
        <v>31760</v>
      </c>
      <c r="O936" s="11">
        <f>M936/SUM($M$2:$M$2023)</f>
        <v/>
      </c>
      <c r="P936" s="49">
        <f>IFERROR(M936/I936,0)</f>
        <v/>
      </c>
      <c r="Q936" s="50" t="n"/>
      <c r="R936" s="8">
        <f>I936-Q936</f>
        <v/>
      </c>
      <c r="S936" s="49">
        <f>$AK936*R936</f>
        <v/>
      </c>
      <c r="U936" s="39" t="inlineStr">
        <is>
          <t>Stock SAP</t>
        </is>
      </c>
      <c r="V936" s="39" t="inlineStr">
        <is>
          <t>Descartables</t>
        </is>
      </c>
      <c r="W936" s="39" t="inlineStr">
        <is>
          <t>Dentro del alcance</t>
        </is>
      </c>
      <c r="X936" s="39" t="n"/>
      <c r="Y936" s="39" t="inlineStr">
        <is>
          <t>Sin recuento físico en el inventario de Avain</t>
        </is>
      </c>
      <c r="Z936" s="40" t="inlineStr">
        <is>
          <t>Sin recuento físico</t>
        </is>
      </c>
      <c r="AA936" s="39" t="n"/>
      <c r="AB936" s="39" t="n"/>
      <c r="AC936" s="39" t="n"/>
      <c r="AD936" s="39" t="n"/>
      <c r="AE936" s="39" t="n"/>
      <c r="AF936" s="39" t="n"/>
      <c r="AG936" s="39" t="n"/>
      <c r="AH936" s="51" t="n">
        <v>80</v>
      </c>
      <c r="AI936" s="51">
        <f>Q936</f>
        <v/>
      </c>
      <c r="AJ936" s="51">
        <f>$AH936-$AI936</f>
        <v/>
      </c>
      <c r="AK936" s="52" t="n">
        <v>397</v>
      </c>
      <c r="AL936" s="52">
        <f>$AJ936*$AK936</f>
        <v/>
      </c>
      <c r="AM936" s="52">
        <f>$AI936*$AK936</f>
        <v/>
      </c>
      <c r="AN936" s="39" t="n"/>
      <c r="AO936" s="39" t="n"/>
    </row>
    <row r="937">
      <c r="A937" s="5" t="inlineStr">
        <is>
          <t>2000294</t>
        </is>
      </c>
      <c r="B937" s="5" t="inlineStr">
        <is>
          <t>SONDA URETRAL K-97 TOM-FAC</t>
        </is>
      </c>
      <c r="C937" s="5" t="n"/>
      <c r="D937" s="5" t="inlineStr">
        <is>
          <t>033</t>
        </is>
      </c>
      <c r="E937" s="5" t="inlineStr">
        <is>
          <t>ZDES</t>
        </is>
      </c>
      <c r="F937" s="5" t="inlineStr">
        <is>
          <t>1060</t>
        </is>
      </c>
      <c r="G937" s="5" t="inlineStr">
        <is>
          <t>6022</t>
        </is>
      </c>
      <c r="H937" s="5" t="inlineStr">
        <is>
          <t>C/U</t>
        </is>
      </c>
      <c r="I937" s="6" t="n">
        <v>80</v>
      </c>
      <c r="J937" s="6" t="n">
        <v>0</v>
      </c>
      <c r="K937" s="5" t="inlineStr">
        <is>
          <t>ARS</t>
        </is>
      </c>
      <c r="L937" s="48" t="n">
        <v>0</v>
      </c>
      <c r="M937" s="48" t="n">
        <v>0</v>
      </c>
      <c r="O937" s="11">
        <f>M937/SUM($M$2:$M$2023)</f>
        <v/>
      </c>
      <c r="P937" s="49">
        <f>IFERROR(M937/I937,0)</f>
        <v/>
      </c>
      <c r="Q937" s="50" t="n"/>
      <c r="R937" s="8">
        <f>I937-Q937</f>
        <v/>
      </c>
      <c r="S937" s="49">
        <f>$AK937*R937</f>
        <v/>
      </c>
      <c r="U937" s="39" t="inlineStr">
        <is>
          <t>Stock SAP</t>
        </is>
      </c>
      <c r="V937" s="39" t="inlineStr">
        <is>
          <t>Descartables</t>
        </is>
      </c>
      <c r="W937" s="39" t="inlineStr">
        <is>
          <t>Dentro del alcance</t>
        </is>
      </c>
      <c r="X937" s="39" t="n"/>
      <c r="Y937" s="39" t="inlineStr">
        <is>
          <t>Sin recuento físico en el inventario de Avain</t>
        </is>
      </c>
      <c r="Z937" s="40" t="inlineStr">
        <is>
          <t>Sin recuento físico</t>
        </is>
      </c>
      <c r="AA937" s="39" t="n"/>
      <c r="AB937" s="39" t="n"/>
      <c r="AC937" s="39" t="n"/>
      <c r="AD937" s="39" t="n"/>
      <c r="AE937" s="39" t="n"/>
      <c r="AF937" s="39" t="n"/>
      <c r="AG937" s="39" t="n"/>
      <c r="AH937" s="51" t="n">
        <v>80</v>
      </c>
      <c r="AI937" s="51">
        <f>Q937</f>
        <v/>
      </c>
      <c r="AJ937" s="51">
        <f>$AH937-$AI937</f>
        <v/>
      </c>
      <c r="AK937" s="52" t="n">
        <v>0</v>
      </c>
      <c r="AL937" s="52">
        <f>$AJ937*$AK937</f>
        <v/>
      </c>
      <c r="AM937" s="52">
        <f>$AI937*$AK937</f>
        <v/>
      </c>
      <c r="AN937" s="39" t="n"/>
      <c r="AO937" s="39" t="n"/>
    </row>
    <row r="938">
      <c r="A938" s="5" t="inlineStr">
        <is>
          <t>2001704</t>
        </is>
      </c>
      <c r="B938" s="5" t="inlineStr">
        <is>
          <t>YERBA 500G</t>
        </is>
      </c>
      <c r="C938" s="5" t="n"/>
      <c r="D938" s="5" t="inlineStr">
        <is>
          <t>033</t>
        </is>
      </c>
      <c r="E938" s="5" t="inlineStr">
        <is>
          <t>ZDES</t>
        </is>
      </c>
      <c r="F938" s="5" t="inlineStr">
        <is>
          <t>1060</t>
        </is>
      </c>
      <c r="G938" s="5" t="inlineStr">
        <is>
          <t>6010</t>
        </is>
      </c>
      <c r="H938" s="5" t="inlineStr">
        <is>
          <t>C/U</t>
        </is>
      </c>
      <c r="I938" s="6" t="n">
        <v>80</v>
      </c>
      <c r="J938" s="6" t="n">
        <v>0</v>
      </c>
      <c r="K938" s="5" t="inlineStr">
        <is>
          <t>ARS</t>
        </is>
      </c>
      <c r="L938" s="48" t="n">
        <v>0</v>
      </c>
      <c r="M938" s="48" t="n">
        <v>357060</v>
      </c>
      <c r="O938" s="11">
        <f>M938/SUM($M$2:$M$2023)</f>
        <v/>
      </c>
      <c r="P938" s="49">
        <f>IFERROR(M938/I938,0)</f>
        <v/>
      </c>
      <c r="Q938" s="50" t="n"/>
      <c r="R938" s="8">
        <f>I938-Q938</f>
        <v/>
      </c>
      <c r="S938" s="49">
        <f>$AK938*R938</f>
        <v/>
      </c>
      <c r="U938" s="39" t="inlineStr">
        <is>
          <t>Stock SAP</t>
        </is>
      </c>
      <c r="V938" s="39" t="inlineStr">
        <is>
          <t>Descartables</t>
        </is>
      </c>
      <c r="W938" s="39" t="inlineStr">
        <is>
          <t>Dentro del alcance</t>
        </is>
      </c>
      <c r="X938" s="39" t="n"/>
      <c r="Y938" s="39" t="inlineStr">
        <is>
          <t>Sin recuento físico en el inventario de Avain</t>
        </is>
      </c>
      <c r="Z938" s="40" t="inlineStr">
        <is>
          <t>Sin recuento físico</t>
        </is>
      </c>
      <c r="AA938" s="39" t="n"/>
      <c r="AB938" s="39" t="n"/>
      <c r="AC938" s="39" t="n"/>
      <c r="AD938" s="39" t="n"/>
      <c r="AE938" s="39" t="n"/>
      <c r="AF938" s="39" t="n"/>
      <c r="AG938" s="39" t="n"/>
      <c r="AH938" s="51" t="n">
        <v>80</v>
      </c>
      <c r="AI938" s="51">
        <f>Q938</f>
        <v/>
      </c>
      <c r="AJ938" s="51">
        <f>$AH938-$AI938</f>
        <v/>
      </c>
      <c r="AK938" s="52" t="n">
        <v>4463.25</v>
      </c>
      <c r="AL938" s="52">
        <f>$AJ938*$AK938</f>
        <v/>
      </c>
      <c r="AM938" s="52">
        <f>$AI938*$AK938</f>
        <v/>
      </c>
      <c r="AN938" s="39" t="n"/>
      <c r="AO938" s="39" t="n"/>
    </row>
    <row r="939">
      <c r="A939" s="5" t="inlineStr">
        <is>
          <t>1000166</t>
        </is>
      </c>
      <c r="B939" s="5" t="inlineStr">
        <is>
          <t>AMINOFILINA 250 MG AMPOLLA</t>
        </is>
      </c>
      <c r="C939" s="5" t="inlineStr">
        <is>
          <t>15579</t>
        </is>
      </c>
      <c r="D939" s="5" t="inlineStr">
        <is>
          <t>033</t>
        </is>
      </c>
      <c r="E939" s="5" t="inlineStr">
        <is>
          <t>ZMED</t>
        </is>
      </c>
      <c r="F939" s="5" t="inlineStr">
        <is>
          <t>1060</t>
        </is>
      </c>
      <c r="G939" s="5" t="inlineStr">
        <is>
          <t>6021</t>
        </is>
      </c>
      <c r="H939" s="5" t="inlineStr">
        <is>
          <t>C/U</t>
        </is>
      </c>
      <c r="I939" s="6" t="n">
        <v>78</v>
      </c>
      <c r="J939" s="6" t="n">
        <v>0</v>
      </c>
      <c r="K939" s="5" t="inlineStr">
        <is>
          <t>ARS</t>
        </is>
      </c>
      <c r="L939" s="48" t="n">
        <v>0</v>
      </c>
      <c r="M939" s="48" t="n">
        <v>27591.02</v>
      </c>
      <c r="O939" s="11">
        <f>M939/SUM($M$2:$M$2023)</f>
        <v/>
      </c>
      <c r="P939" s="49">
        <f>IFERROR(M939/I939,0)</f>
        <v/>
      </c>
      <c r="Q939" s="50" t="n"/>
      <c r="R939" s="8">
        <f>I939-Q939</f>
        <v/>
      </c>
      <c r="S939" s="49">
        <f>$AK939*R939</f>
        <v/>
      </c>
      <c r="U939" s="39" t="inlineStr">
        <is>
          <t>Stock SAP</t>
        </is>
      </c>
      <c r="V939" s="39" t="inlineStr">
        <is>
          <t>Medicamentos</t>
        </is>
      </c>
      <c r="W939" s="39" t="inlineStr">
        <is>
          <t>Dentro del alcance</t>
        </is>
      </c>
      <c r="X939" s="42" t="inlineStr">
        <is>
          <t>Media</t>
        </is>
      </c>
      <c r="Y939" s="39" t="inlineStr">
        <is>
          <t>Homologado – confianza Media – pendiente de validación</t>
        </is>
      </c>
      <c r="Z939" s="38" t="inlineStr">
        <is>
          <t>Dar de baja en SAP</t>
        </is>
      </c>
      <c r="AA939" s="39" t="inlineStr">
        <is>
          <t>312</t>
        </is>
      </c>
      <c r="AB939" s="39" t="inlineStr">
        <is>
          <t>AMINOFILINA AMP</t>
        </is>
      </c>
      <c r="AC939" s="39" t="inlineStr">
        <is>
          <t>Cruce por nomenclatura SAP</t>
        </is>
      </c>
      <c r="AD939" s="39" t="inlineStr">
        <is>
          <t>No</t>
        </is>
      </c>
      <c r="AE939" s="39" t="n"/>
      <c r="AF939" s="39" t="inlineStr">
        <is>
          <t>No</t>
        </is>
      </c>
      <c r="AG939" s="39" t="n"/>
      <c r="AH939" s="51" t="n"/>
      <c r="AI939" s="51" t="n"/>
      <c r="AJ939" s="51" t="n"/>
      <c r="AK939" s="52" t="n">
        <v>353.7310628019324</v>
      </c>
      <c r="AL939" s="52" t="n"/>
      <c r="AM939" s="52" t="n"/>
      <c r="AN939" s="39" t="n"/>
      <c r="AO939" s="39" t="inlineStr">
        <is>
          <t>La cantidad física del material se imputó en la fila 517 (primera fila del material). Cruce por nomenclatura: una nomenclatura no informa dosis; similitud 0.84. El material ocupa 7 filas en la hoja 1060 NQN (lote/almacén). La cantidad SAP y la física de esta vista son el total del material.</t>
        </is>
      </c>
    </row>
    <row r="940">
      <c r="A940" s="5" t="inlineStr">
        <is>
          <t>1000054</t>
        </is>
      </c>
      <c r="B940" s="5" t="inlineStr">
        <is>
          <t>ALCOHOL AL 96% X 500ML</t>
        </is>
      </c>
      <c r="C940" s="5" t="inlineStr">
        <is>
          <t>A20280</t>
        </is>
      </c>
      <c r="D940" s="5" t="inlineStr">
        <is>
          <t>033</t>
        </is>
      </c>
      <c r="E940" s="5" t="inlineStr">
        <is>
          <t>ZMED</t>
        </is>
      </c>
      <c r="F940" s="5" t="inlineStr">
        <is>
          <t>1060</t>
        </is>
      </c>
      <c r="G940" s="5" t="inlineStr">
        <is>
          <t>6021</t>
        </is>
      </c>
      <c r="H940" s="5" t="inlineStr">
        <is>
          <t>C/U</t>
        </is>
      </c>
      <c r="I940" s="6" t="n">
        <v>77</v>
      </c>
      <c r="J940" s="6" t="n">
        <v>0</v>
      </c>
      <c r="K940" s="5" t="inlineStr">
        <is>
          <t>ARS</t>
        </is>
      </c>
      <c r="L940" s="48" t="n">
        <v>0</v>
      </c>
      <c r="M940" s="48" t="n">
        <v>8631.059999999999</v>
      </c>
      <c r="O940" s="11">
        <f>M940/SUM($M$2:$M$2023)</f>
        <v/>
      </c>
      <c r="P940" s="49">
        <f>IFERROR(M940/I940,0)</f>
        <v/>
      </c>
      <c r="Q940" s="50" t="n"/>
      <c r="R940" s="8">
        <f>I940-Q940</f>
        <v/>
      </c>
      <c r="S940" s="49">
        <f>$AK940*R940</f>
        <v/>
      </c>
      <c r="U940" s="39" t="inlineStr">
        <is>
          <t>Stock SAP</t>
        </is>
      </c>
      <c r="V940" s="39" t="inlineStr">
        <is>
          <t>Medicamentos</t>
        </is>
      </c>
      <c r="W940" s="39" t="inlineStr">
        <is>
          <t>Dentro del alcance</t>
        </is>
      </c>
      <c r="X940" s="39" t="n"/>
      <c r="Y940" s="39" t="inlineStr">
        <is>
          <t>Sin recuento físico en el inventario de Avain</t>
        </is>
      </c>
      <c r="Z940" s="40" t="inlineStr">
        <is>
          <t>Sin recuento físico</t>
        </is>
      </c>
      <c r="AA940" s="39" t="n"/>
      <c r="AB940" s="39" t="n"/>
      <c r="AC940" s="39" t="n"/>
      <c r="AD940" s="39" t="n"/>
      <c r="AE940" s="39" t="n"/>
      <c r="AF940" s="39" t="n"/>
      <c r="AG940" s="39" t="n"/>
      <c r="AH940" s="51" t="n">
        <v>137</v>
      </c>
      <c r="AI940" s="51">
        <f>Q940</f>
        <v/>
      </c>
      <c r="AJ940" s="51">
        <f>$AH940-$AI940</f>
        <v/>
      </c>
      <c r="AK940" s="52" t="n">
        <v>112.0916788321168</v>
      </c>
      <c r="AL940" s="52">
        <f>$AJ940*$AK940</f>
        <v/>
      </c>
      <c r="AM940" s="52">
        <f>$AI940*$AK940</f>
        <v/>
      </c>
      <c r="AN940" s="39" t="n"/>
      <c r="AO940" s="39" t="inlineStr">
        <is>
          <t>El material ocupa 3 filas en la hoja 1060 NQN (lote/almacén). La cantidad SAP y la física de esta vista son el total del material.</t>
        </is>
      </c>
    </row>
    <row r="941">
      <c r="A941" s="5" t="inlineStr">
        <is>
          <t>1000404</t>
        </is>
      </c>
      <c r="B941" s="5" t="inlineStr">
        <is>
          <t>FLUMAZENIL AMP 5 ML</t>
        </is>
      </c>
      <c r="C941" s="5" t="inlineStr">
        <is>
          <t>2795</t>
        </is>
      </c>
      <c r="D941" s="5" t="inlineStr">
        <is>
          <t>033</t>
        </is>
      </c>
      <c r="E941" s="5" t="inlineStr">
        <is>
          <t>ZMED</t>
        </is>
      </c>
      <c r="F941" s="5" t="inlineStr">
        <is>
          <t>1060</t>
        </is>
      </c>
      <c r="G941" s="5" t="inlineStr">
        <is>
          <t>6021</t>
        </is>
      </c>
      <c r="H941" s="5" t="inlineStr">
        <is>
          <t>C/U</t>
        </is>
      </c>
      <c r="I941" s="6" t="n">
        <v>77</v>
      </c>
      <c r="J941" s="6" t="n">
        <v>0</v>
      </c>
      <c r="K941" s="5" t="inlineStr">
        <is>
          <t>ARS</t>
        </is>
      </c>
      <c r="L941" s="48" t="n">
        <v>0</v>
      </c>
      <c r="M941" s="48" t="n">
        <v>72721.63</v>
      </c>
      <c r="O941" s="11">
        <f>M941/SUM($M$2:$M$2023)</f>
        <v/>
      </c>
      <c r="P941" s="49">
        <f>IFERROR(M941/I941,0)</f>
        <v/>
      </c>
      <c r="Q941" s="50" t="n"/>
      <c r="R941" s="8">
        <f>I941-Q941</f>
        <v/>
      </c>
      <c r="S941" s="49">
        <f>$AK941*R941</f>
        <v/>
      </c>
      <c r="U941" s="39" t="inlineStr">
        <is>
          <t>Stock SAP</t>
        </is>
      </c>
      <c r="V941" s="39" t="inlineStr">
        <is>
          <t>Medicamentos</t>
        </is>
      </c>
      <c r="W941" s="39" t="inlineStr">
        <is>
          <t>Dentro del alcance</t>
        </is>
      </c>
      <c r="X941" s="37" t="inlineStr">
        <is>
          <t>Alta</t>
        </is>
      </c>
      <c r="Y941" s="39" t="inlineStr">
        <is>
          <t>Homologado – confianza Alta</t>
        </is>
      </c>
      <c r="Z941" s="38" t="inlineStr">
        <is>
          <t>Dar de baja en SAP</t>
        </is>
      </c>
      <c r="AA941" s="39" t="inlineStr">
        <is>
          <t>321</t>
        </is>
      </c>
      <c r="AB941" s="39" t="inlineStr">
        <is>
          <t>FLUMAZENIL AMP</t>
        </is>
      </c>
      <c r="AC941" s="39" t="inlineStr">
        <is>
          <t>Cruce por nomenclatura SAP</t>
        </is>
      </c>
      <c r="AD941" s="39" t="inlineStr">
        <is>
          <t>No</t>
        </is>
      </c>
      <c r="AE941" s="39" t="n"/>
      <c r="AF941" s="39" t="inlineStr">
        <is>
          <t>No</t>
        </is>
      </c>
      <c r="AG941" s="39" t="n"/>
      <c r="AH941" s="51" t="n"/>
      <c r="AI941" s="51" t="n"/>
      <c r="AJ941" s="51" t="n"/>
      <c r="AK941" s="52" t="n">
        <v>944.4367194570139</v>
      </c>
      <c r="AL941" s="52" t="n"/>
      <c r="AM941" s="52" t="n"/>
      <c r="AN941" s="39" t="n"/>
      <c r="AO941" s="39" t="inlineStr">
        <is>
          <t>La cantidad física del material se imputó en la fila 233 (primera fila del material). Cruce por nomenclatura: una nomenclatura no informa dosis; similitud 0.86. El material ocupa 10 filas en la hoja 1060 NQN (lote/almacén). La cantidad SAP y la física de esta vista son el total del material.</t>
        </is>
      </c>
    </row>
    <row r="942">
      <c r="A942" s="5" t="inlineStr">
        <is>
          <t>2001024</t>
        </is>
      </c>
      <c r="B942" s="5" t="inlineStr">
        <is>
          <t>VALVULA ESPIRATORIA</t>
        </is>
      </c>
      <c r="C942" s="5" t="n"/>
      <c r="D942" s="5" t="inlineStr">
        <is>
          <t>033</t>
        </is>
      </c>
      <c r="E942" s="5" t="inlineStr">
        <is>
          <t>ZDES</t>
        </is>
      </c>
      <c r="F942" s="5" t="inlineStr">
        <is>
          <t>1060</t>
        </is>
      </c>
      <c r="G942" s="5" t="inlineStr">
        <is>
          <t>6021</t>
        </is>
      </c>
      <c r="H942" s="5" t="inlineStr">
        <is>
          <t>C/U</t>
        </is>
      </c>
      <c r="I942" s="6" t="n">
        <v>77</v>
      </c>
      <c r="J942" s="6" t="n">
        <v>0</v>
      </c>
      <c r="K942" s="5" t="inlineStr">
        <is>
          <t>ARS</t>
        </is>
      </c>
      <c r="L942" s="48" t="n">
        <v>0</v>
      </c>
      <c r="M942" s="48" t="n">
        <v>2886433.7</v>
      </c>
      <c r="O942" s="11">
        <f>M942/SUM($M$2:$M$2023)</f>
        <v/>
      </c>
      <c r="P942" s="49">
        <f>IFERROR(M942/I942,0)</f>
        <v/>
      </c>
      <c r="Q942" s="50" t="n"/>
      <c r="R942" s="8">
        <f>I942-Q942</f>
        <v/>
      </c>
      <c r="S942" s="49">
        <f>$AK942*R942</f>
        <v/>
      </c>
      <c r="U942" s="39" t="inlineStr">
        <is>
          <t>Stock SAP</t>
        </is>
      </c>
      <c r="V942" s="39" t="inlineStr">
        <is>
          <t>Descartables</t>
        </is>
      </c>
      <c r="W942" s="39" t="inlineStr">
        <is>
          <t>Dentro del alcance</t>
        </is>
      </c>
      <c r="X942" s="39" t="n"/>
      <c r="Y942" s="39" t="inlineStr">
        <is>
          <t>Sin recuento físico en el inventario de Avain</t>
        </is>
      </c>
      <c r="Z942" s="40" t="inlineStr">
        <is>
          <t>Sin recuento físico</t>
        </is>
      </c>
      <c r="AA942" s="39" t="n"/>
      <c r="AB942" s="39" t="n"/>
      <c r="AC942" s="39" t="n"/>
      <c r="AD942" s="39" t="n"/>
      <c r="AE942" s="39" t="n"/>
      <c r="AF942" s="39" t="n"/>
      <c r="AG942" s="39" t="n"/>
      <c r="AH942" s="51" t="n">
        <v>77</v>
      </c>
      <c r="AI942" s="51">
        <f>Q942</f>
        <v/>
      </c>
      <c r="AJ942" s="51">
        <f>$AH942-$AI942</f>
        <v/>
      </c>
      <c r="AK942" s="52" t="n">
        <v>37486.15194805195</v>
      </c>
      <c r="AL942" s="52">
        <f>$AJ942*$AK942</f>
        <v/>
      </c>
      <c r="AM942" s="52">
        <f>$AI942*$AK942</f>
        <v/>
      </c>
      <c r="AN942" s="39" t="n"/>
      <c r="AO942" s="39" t="n"/>
    </row>
    <row r="943">
      <c r="A943" s="5" t="inlineStr">
        <is>
          <t>1000033</t>
        </is>
      </c>
      <c r="B943" s="5" t="inlineStr">
        <is>
          <t>SOLUCIÓN DEXTROSA AL 5% DE 500 CC</t>
        </is>
      </c>
      <c r="C943" s="5" t="inlineStr">
        <is>
          <t>23036</t>
        </is>
      </c>
      <c r="D943" s="5" t="inlineStr">
        <is>
          <t>033</t>
        </is>
      </c>
      <c r="E943" s="5" t="inlineStr">
        <is>
          <t>ZMED</t>
        </is>
      </c>
      <c r="F943" s="5" t="inlineStr">
        <is>
          <t>1060</t>
        </is>
      </c>
      <c r="G943" s="5" t="inlineStr">
        <is>
          <t>6021</t>
        </is>
      </c>
      <c r="H943" s="5" t="inlineStr">
        <is>
          <t>C/U</t>
        </is>
      </c>
      <c r="I943" s="6" t="n">
        <v>76</v>
      </c>
      <c r="J943" s="6" t="n">
        <v>0</v>
      </c>
      <c r="K943" s="5" t="inlineStr">
        <is>
          <t>ARS</t>
        </is>
      </c>
      <c r="L943" s="48" t="n">
        <v>0</v>
      </c>
      <c r="M943" s="48" t="n">
        <v>74227.16</v>
      </c>
      <c r="O943" s="11">
        <f>M943/SUM($M$2:$M$2023)</f>
        <v/>
      </c>
      <c r="P943" s="49">
        <f>IFERROR(M943/I943,0)</f>
        <v/>
      </c>
      <c r="Q943" s="50" t="n"/>
      <c r="R943" s="8">
        <f>I943-Q943</f>
        <v/>
      </c>
      <c r="S943" s="49">
        <f>$AK943*R943</f>
        <v/>
      </c>
      <c r="U943" s="39" t="inlineStr">
        <is>
          <t>Stock SAP</t>
        </is>
      </c>
      <c r="V943" s="39" t="inlineStr">
        <is>
          <t>Medicamentos</t>
        </is>
      </c>
      <c r="W943" s="39" t="inlineStr">
        <is>
          <t>Dentro del alcance</t>
        </is>
      </c>
      <c r="X943" s="38" t="inlineStr">
        <is>
          <t>Baja</t>
        </is>
      </c>
      <c r="Y943" s="39" t="inlineStr">
        <is>
          <t>Homologado – confianza Baja – pendiente de validación</t>
        </is>
      </c>
      <c r="Z943" s="38" t="inlineStr">
        <is>
          <t>Dar de baja en SAP</t>
        </is>
      </c>
      <c r="AA943" s="39" t="inlineStr">
        <is>
          <t>211</t>
        </is>
      </c>
      <c r="AB943" s="39" t="inlineStr">
        <is>
          <t>SOLUCION DEXTROSA</t>
        </is>
      </c>
      <c r="AC943" s="39" t="inlineStr">
        <is>
          <t>Homologación por código Avain (master M13-002)</t>
        </is>
      </c>
      <c r="AD943" s="39" t="inlineStr">
        <is>
          <t>No</t>
        </is>
      </c>
      <c r="AE943" s="39" t="n"/>
      <c r="AF943" s="39" t="inlineStr">
        <is>
          <t>Sí</t>
        </is>
      </c>
      <c r="AG943" s="39" t="inlineStr">
        <is>
          <t>M13-002</t>
        </is>
      </c>
      <c r="AH943" s="51" t="n"/>
      <c r="AI943" s="51" t="n"/>
      <c r="AJ943" s="51" t="n"/>
      <c r="AK943" s="52" t="n">
        <v>976.6731938184158</v>
      </c>
      <c r="AL943" s="52" t="n"/>
      <c r="AM943" s="52" t="n"/>
      <c r="AN943" s="39" t="n"/>
      <c r="AO943" s="39" t="inlineStr">
        <is>
          <t>La cantidad física del material se imputó en la fila 455 (primera fila del material). Homologación: confianza base Baja + confianza SAP Alta → Baja. El material ocupa 17 filas en la hoja 1060 NQN (lote/almacén). La cantidad SAP y la física de esta vista son el total del material.</t>
        </is>
      </c>
    </row>
    <row r="944">
      <c r="A944" s="5" t="inlineStr">
        <is>
          <t>1000033</t>
        </is>
      </c>
      <c r="B944" s="5" t="inlineStr">
        <is>
          <t>SOLUCIÓN DEXTROSA AL 5% DE 500 CC</t>
        </is>
      </c>
      <c r="C944" s="5" t="inlineStr">
        <is>
          <t>1007</t>
        </is>
      </c>
      <c r="D944" s="5" t="inlineStr">
        <is>
          <t>033</t>
        </is>
      </c>
      <c r="E944" s="5" t="inlineStr">
        <is>
          <t>ZMED</t>
        </is>
      </c>
      <c r="F944" s="5" t="inlineStr">
        <is>
          <t>1060</t>
        </is>
      </c>
      <c r="G944" s="5" t="inlineStr">
        <is>
          <t>6021</t>
        </is>
      </c>
      <c r="H944" s="5" t="inlineStr">
        <is>
          <t>C/U</t>
        </is>
      </c>
      <c r="I944" s="6" t="n">
        <v>75</v>
      </c>
      <c r="J944" s="6" t="n">
        <v>0</v>
      </c>
      <c r="K944" s="5" t="inlineStr">
        <is>
          <t>ARS</t>
        </is>
      </c>
      <c r="L944" s="48" t="n">
        <v>0</v>
      </c>
      <c r="M944" s="48" t="n">
        <v>73250.49000000001</v>
      </c>
      <c r="O944" s="11">
        <f>M944/SUM($M$2:$M$2023)</f>
        <v/>
      </c>
      <c r="P944" s="49">
        <f>IFERROR(M944/I944,0)</f>
        <v/>
      </c>
      <c r="Q944" s="50" t="n"/>
      <c r="R944" s="8">
        <f>I944-Q944</f>
        <v/>
      </c>
      <c r="S944" s="49">
        <f>$AK944*R944</f>
        <v/>
      </c>
      <c r="U944" s="39" t="inlineStr">
        <is>
          <t>Stock SAP</t>
        </is>
      </c>
      <c r="V944" s="39" t="inlineStr">
        <is>
          <t>Medicamentos</t>
        </is>
      </c>
      <c r="W944" s="39" t="inlineStr">
        <is>
          <t>Dentro del alcance</t>
        </is>
      </c>
      <c r="X944" s="38" t="inlineStr">
        <is>
          <t>Baja</t>
        </is>
      </c>
      <c r="Y944" s="39" t="inlineStr">
        <is>
          <t>Homologado – confianza Baja – pendiente de validación</t>
        </is>
      </c>
      <c r="Z944" s="38" t="inlineStr">
        <is>
          <t>Dar de baja en SAP</t>
        </is>
      </c>
      <c r="AA944" s="39" t="inlineStr">
        <is>
          <t>211</t>
        </is>
      </c>
      <c r="AB944" s="39" t="inlineStr">
        <is>
          <t>SOLUCION DEXTROSA</t>
        </is>
      </c>
      <c r="AC944" s="39" t="inlineStr">
        <is>
          <t>Homologación por código Avain (master M13-002)</t>
        </is>
      </c>
      <c r="AD944" s="39" t="inlineStr">
        <is>
          <t>No</t>
        </is>
      </c>
      <c r="AE944" s="39" t="n"/>
      <c r="AF944" s="39" t="inlineStr">
        <is>
          <t>Sí</t>
        </is>
      </c>
      <c r="AG944" s="39" t="inlineStr">
        <is>
          <t>M13-002</t>
        </is>
      </c>
      <c r="AH944" s="51" t="n"/>
      <c r="AI944" s="51" t="n"/>
      <c r="AJ944" s="51" t="n"/>
      <c r="AK944" s="52" t="n">
        <v>976.6731938184158</v>
      </c>
      <c r="AL944" s="52" t="n"/>
      <c r="AM944" s="52" t="n"/>
      <c r="AN944" s="39" t="n"/>
      <c r="AO944" s="39" t="inlineStr">
        <is>
          <t>La cantidad física del material se imputó en la fila 455 (primera fila del material). Homologación: confianza base Baja + confianza SAP Alta → Baja. El material ocupa 17 filas en la hoja 1060 NQN (lote/almacén). La cantidad SAP y la física de esta vista son el total del material.</t>
        </is>
      </c>
    </row>
    <row r="945">
      <c r="A945" s="5" t="inlineStr">
        <is>
          <t>1000307</t>
        </is>
      </c>
      <c r="B945" s="5" t="inlineStr">
        <is>
          <t>NALOXONA AMPOLLA 0,4mg/1ml</t>
        </is>
      </c>
      <c r="C945" s="5" t="inlineStr">
        <is>
          <t>21000</t>
        </is>
      </c>
      <c r="D945" s="5" t="inlineStr">
        <is>
          <t>033</t>
        </is>
      </c>
      <c r="E945" s="5" t="inlineStr">
        <is>
          <t>ZMED</t>
        </is>
      </c>
      <c r="F945" s="5" t="inlineStr">
        <is>
          <t>1060</t>
        </is>
      </c>
      <c r="G945" s="5" t="inlineStr">
        <is>
          <t>6021</t>
        </is>
      </c>
      <c r="H945" s="5" t="inlineStr">
        <is>
          <t>C/U</t>
        </is>
      </c>
      <c r="I945" s="6" t="n">
        <v>75</v>
      </c>
      <c r="J945" s="6" t="n">
        <v>0</v>
      </c>
      <c r="K945" s="5" t="inlineStr">
        <is>
          <t>ARS</t>
        </is>
      </c>
      <c r="L945" s="48" t="n">
        <v>0</v>
      </c>
      <c r="M945" s="48" t="n">
        <v>60653.43</v>
      </c>
      <c r="O945" s="11">
        <f>M945/SUM($M$2:$M$2023)</f>
        <v/>
      </c>
      <c r="P945" s="49">
        <f>IFERROR(M945/I945,0)</f>
        <v/>
      </c>
      <c r="Q945" s="50" t="n"/>
      <c r="R945" s="8">
        <f>I945-Q945</f>
        <v/>
      </c>
      <c r="S945" s="49">
        <f>$AK945*R945</f>
        <v/>
      </c>
      <c r="U945" s="39" t="inlineStr">
        <is>
          <t>Stock SAP</t>
        </is>
      </c>
      <c r="V945" s="39" t="inlineStr">
        <is>
          <t>Medicamentos</t>
        </is>
      </c>
      <c r="W945" s="39" t="inlineStr">
        <is>
          <t>Dentro del alcance</t>
        </is>
      </c>
      <c r="X945" s="42" t="inlineStr">
        <is>
          <t>Media</t>
        </is>
      </c>
      <c r="Y945" s="39" t="inlineStr">
        <is>
          <t>Homologado – confianza Media – pendiente de validación</t>
        </is>
      </c>
      <c r="Z945" s="38" t="inlineStr">
        <is>
          <t>Dar de baja en SAP</t>
        </is>
      </c>
      <c r="AA945" s="39" t="inlineStr">
        <is>
          <t>166</t>
        </is>
      </c>
      <c r="AB945" s="39" t="inlineStr">
        <is>
          <t>NALOXONA AMP</t>
        </is>
      </c>
      <c r="AC945" s="39" t="inlineStr">
        <is>
          <t>Cruce por nomenclatura SAP</t>
        </is>
      </c>
      <c r="AD945" s="39" t="inlineStr">
        <is>
          <t>No</t>
        </is>
      </c>
      <c r="AE945" s="39" t="n"/>
      <c r="AF945" s="39" t="inlineStr">
        <is>
          <t>Sí</t>
        </is>
      </c>
      <c r="AG945" s="39" t="n"/>
      <c r="AH945" s="51" t="n"/>
      <c r="AI945" s="51" t="n"/>
      <c r="AJ945" s="51" t="n"/>
      <c r="AK945" s="52" t="n">
        <v>808.7123741007196</v>
      </c>
      <c r="AL945" s="52" t="n"/>
      <c r="AM945" s="52" t="n"/>
      <c r="AN945" s="39" t="n"/>
      <c r="AO945" s="39" t="inlineStr">
        <is>
          <t>La cantidad física del material se imputó en la fila 843 (primera fila del material). Cruce por nomenclatura: una nomenclatura no informa dosis; similitud 0.77. El material ocupa 15 filas en la hoja 1060 NQN (lote/almacén). La cantidad SAP y la física de esta vista son el total del material.</t>
        </is>
      </c>
    </row>
    <row r="946">
      <c r="A946" s="5" t="inlineStr">
        <is>
          <t>1000063</t>
        </is>
      </c>
      <c r="B946" s="5" t="inlineStr">
        <is>
          <t>DIGOXINA 0,25 MG/ML AMPOLLA DE 1ML</t>
        </is>
      </c>
      <c r="C946" s="5" t="inlineStr">
        <is>
          <t>H0901</t>
        </is>
      </c>
      <c r="D946" s="5" t="inlineStr">
        <is>
          <t>033</t>
        </is>
      </c>
      <c r="E946" s="5" t="inlineStr">
        <is>
          <t>ZMED</t>
        </is>
      </c>
      <c r="F946" s="5" t="inlineStr">
        <is>
          <t>1060</t>
        </is>
      </c>
      <c r="G946" s="5" t="inlineStr">
        <is>
          <t>6021</t>
        </is>
      </c>
      <c r="H946" s="5" t="inlineStr">
        <is>
          <t>C/U</t>
        </is>
      </c>
      <c r="I946" s="6" t="n">
        <v>74</v>
      </c>
      <c r="J946" s="6" t="n">
        <v>0</v>
      </c>
      <c r="K946" s="5" t="inlineStr">
        <is>
          <t>ARS</t>
        </is>
      </c>
      <c r="L946" s="48" t="n">
        <v>0</v>
      </c>
      <c r="M946" s="48" t="n">
        <v>17943.38</v>
      </c>
      <c r="O946" s="11">
        <f>M946/SUM($M$2:$M$2023)</f>
        <v/>
      </c>
      <c r="P946" s="49">
        <f>IFERROR(M946/I946,0)</f>
        <v/>
      </c>
      <c r="Q946" s="50" t="n"/>
      <c r="R946" s="8">
        <f>I946-Q946</f>
        <v/>
      </c>
      <c r="S946" s="49">
        <f>$AK946*R946</f>
        <v/>
      </c>
      <c r="U946" s="39" t="inlineStr">
        <is>
          <t>Stock SAP</t>
        </is>
      </c>
      <c r="V946" s="39" t="inlineStr">
        <is>
          <t>Medicamentos</t>
        </is>
      </c>
      <c r="W946" s="39" t="inlineStr">
        <is>
          <t>Dentro del alcance</t>
        </is>
      </c>
      <c r="X946" s="42" t="inlineStr">
        <is>
          <t>Media</t>
        </is>
      </c>
      <c r="Y946" s="39" t="inlineStr">
        <is>
          <t>Homologado – confianza Media – pendiente de validación</t>
        </is>
      </c>
      <c r="Z946" s="38" t="inlineStr">
        <is>
          <t>Dar de baja en SAP</t>
        </is>
      </c>
      <c r="AA946" s="39" t="inlineStr">
        <is>
          <t>308</t>
        </is>
      </c>
      <c r="AB946" s="39" t="inlineStr">
        <is>
          <t>DIGOXINA</t>
        </is>
      </c>
      <c r="AC946" s="39" t="inlineStr">
        <is>
          <t>Homologación por código Avain (master M04-008)</t>
        </is>
      </c>
      <c r="AD946" s="39" t="inlineStr">
        <is>
          <t>No</t>
        </is>
      </c>
      <c r="AE946" s="39" t="n"/>
      <c r="AF946" s="39" t="inlineStr">
        <is>
          <t>Sí</t>
        </is>
      </c>
      <c r="AG946" s="39" t="inlineStr">
        <is>
          <t>M04-008</t>
        </is>
      </c>
      <c r="AH946" s="51" t="n"/>
      <c r="AI946" s="51" t="n"/>
      <c r="AJ946" s="51" t="n"/>
      <c r="AK946" s="52" t="n">
        <v>242.4781005586592</v>
      </c>
      <c r="AL946" s="52" t="n"/>
      <c r="AM946" s="52" t="n"/>
      <c r="AN946" s="39" t="n"/>
      <c r="AO946" s="39" t="inlineStr">
        <is>
          <t>La cantidad física del material se imputó en la fila 747 (primera fila del material). Homologación: confianza base Media + confianza SAP Alta → Media. El material ocupa 11 filas en la hoja 1060 NQN (lote/almacén). La cantidad SAP y la física de esta vista son el total del material.</t>
        </is>
      </c>
    </row>
    <row r="947">
      <c r="A947" s="5" t="inlineStr">
        <is>
          <t>1000108</t>
        </is>
      </c>
      <c r="B947" s="5" t="inlineStr">
        <is>
          <t>HALOPERIDOL  5MG/1ML AMPOLLA</t>
        </is>
      </c>
      <c r="C947" s="5" t="inlineStr">
        <is>
          <t>85039</t>
        </is>
      </c>
      <c r="D947" s="5" t="inlineStr">
        <is>
          <t>033</t>
        </is>
      </c>
      <c r="E947" s="5" t="inlineStr">
        <is>
          <t>ZMED</t>
        </is>
      </c>
      <c r="F947" s="5" t="inlineStr">
        <is>
          <t>1060</t>
        </is>
      </c>
      <c r="G947" s="5" t="inlineStr">
        <is>
          <t>6021</t>
        </is>
      </c>
      <c r="H947" s="5" t="inlineStr">
        <is>
          <t>C/U</t>
        </is>
      </c>
      <c r="I947" s="6" t="n">
        <v>73</v>
      </c>
      <c r="J947" s="6" t="n">
        <v>0</v>
      </c>
      <c r="K947" s="5" t="inlineStr">
        <is>
          <t>ARS</t>
        </is>
      </c>
      <c r="L947" s="48" t="n">
        <v>0</v>
      </c>
      <c r="M947" s="48" t="n">
        <v>22810.7</v>
      </c>
      <c r="O947" s="11">
        <f>M947/SUM($M$2:$M$2023)</f>
        <v/>
      </c>
      <c r="P947" s="49">
        <f>IFERROR(M947/I947,0)</f>
        <v/>
      </c>
      <c r="Q947" s="50" t="n"/>
      <c r="R947" s="8">
        <f>I947-Q947</f>
        <v/>
      </c>
      <c r="S947" s="49">
        <f>$AK947*R947</f>
        <v/>
      </c>
      <c r="U947" s="39" t="inlineStr">
        <is>
          <t>Stock SAP</t>
        </is>
      </c>
      <c r="V947" s="39" t="inlineStr">
        <is>
          <t>Medicamentos</t>
        </is>
      </c>
      <c r="W947" s="39" t="inlineStr">
        <is>
          <t>Dentro del alcance</t>
        </is>
      </c>
      <c r="X947" s="42" t="inlineStr">
        <is>
          <t>Media</t>
        </is>
      </c>
      <c r="Y947" s="39" t="inlineStr">
        <is>
          <t>Homologado – confianza Media – pendiente de validación</t>
        </is>
      </c>
      <c r="Z947" s="38" t="inlineStr">
        <is>
          <t>Dar de baja en SAP</t>
        </is>
      </c>
      <c r="AA947" s="39" t="inlineStr">
        <is>
          <t>325</t>
        </is>
      </c>
      <c r="AB947" s="39" t="inlineStr">
        <is>
          <t>HALOPERIDOL AMP</t>
        </is>
      </c>
      <c r="AC947" s="39" t="inlineStr">
        <is>
          <t>Homologación por código Avain (master M09-005)</t>
        </is>
      </c>
      <c r="AD947" s="39" t="inlineStr">
        <is>
          <t>No</t>
        </is>
      </c>
      <c r="AE947" s="39" t="n"/>
      <c r="AF947" s="39" t="inlineStr">
        <is>
          <t>Sí</t>
        </is>
      </c>
      <c r="AG947" s="39" t="inlineStr">
        <is>
          <t>M09-005</t>
        </is>
      </c>
      <c r="AH947" s="51" t="n"/>
      <c r="AI947" s="51" t="n"/>
      <c r="AJ947" s="51" t="n"/>
      <c r="AK947" s="52" t="n">
        <v>312.4752929085303</v>
      </c>
      <c r="AL947" s="52" t="n"/>
      <c r="AM947" s="52" t="n"/>
      <c r="AN947" s="39" t="n"/>
      <c r="AO947" s="39" t="inlineStr">
        <is>
          <t>La cantidad física del material se imputó en la fila 228 (primera fila del material). Homologación: confianza base Media + confianza SAP Alta → Media. El material ocupa 7 filas en la hoja 1060 NQN (lote/almacén). La cantidad SAP y la física de esta vista son el total del material.</t>
        </is>
      </c>
    </row>
    <row r="948">
      <c r="A948" s="5" t="inlineStr">
        <is>
          <t>1000089</t>
        </is>
      </c>
      <c r="B948" s="5" t="inlineStr">
        <is>
          <t>SOLUCION FISIOLOGICA DE 500CC</t>
        </is>
      </c>
      <c r="C948" s="5" t="inlineStr">
        <is>
          <t>SERG</t>
        </is>
      </c>
      <c r="D948" s="5" t="inlineStr">
        <is>
          <t>033</t>
        </is>
      </c>
      <c r="E948" s="5" t="inlineStr">
        <is>
          <t>ZMED</t>
        </is>
      </c>
      <c r="F948" s="5" t="inlineStr">
        <is>
          <t>1060</t>
        </is>
      </c>
      <c r="G948" s="5" t="inlineStr">
        <is>
          <t>6021</t>
        </is>
      </c>
      <c r="H948" s="5" t="inlineStr">
        <is>
          <t>C/U</t>
        </is>
      </c>
      <c r="I948" s="6" t="n">
        <v>72</v>
      </c>
      <c r="J948" s="6" t="n">
        <v>0</v>
      </c>
      <c r="K948" s="5" t="inlineStr">
        <is>
          <t>ARS</t>
        </is>
      </c>
      <c r="L948" s="48" t="n">
        <v>0</v>
      </c>
      <c r="M948" s="48" t="n">
        <v>77881.37</v>
      </c>
      <c r="O948" s="11">
        <f>M948/SUM($M$2:$M$2023)</f>
        <v/>
      </c>
      <c r="P948" s="49">
        <f>IFERROR(M948/I948,0)</f>
        <v/>
      </c>
      <c r="Q948" s="50" t="n"/>
      <c r="R948" s="8">
        <f>I948-Q948</f>
        <v/>
      </c>
      <c r="S948" s="49">
        <f>$AK948*R948</f>
        <v/>
      </c>
      <c r="U948" s="39" t="inlineStr">
        <is>
          <t>Stock SAP</t>
        </is>
      </c>
      <c r="V948" s="39" t="inlineStr">
        <is>
          <t>Medicamentos</t>
        </is>
      </c>
      <c r="W948" s="39" t="inlineStr">
        <is>
          <t>Dentro del alcance</t>
        </is>
      </c>
      <c r="X948" s="42" t="inlineStr">
        <is>
          <t>Media</t>
        </is>
      </c>
      <c r="Y948" s="39" t="inlineStr">
        <is>
          <t>Homologado – confianza Media – pendiente de validación</t>
        </is>
      </c>
      <c r="Z948" s="38" t="inlineStr">
        <is>
          <t>Dar de baja en SAP</t>
        </is>
      </c>
      <c r="AA948" s="39" t="inlineStr">
        <is>
          <t>212</t>
        </is>
      </c>
      <c r="AB948" s="39" t="inlineStr">
        <is>
          <t>SOLUCIÓN FISIOLÓGICA</t>
        </is>
      </c>
      <c r="AC948" s="39" t="inlineStr">
        <is>
          <t>Homologación por código Avain (master M13-001)</t>
        </is>
      </c>
      <c r="AD948" s="39" t="inlineStr">
        <is>
          <t>No</t>
        </is>
      </c>
      <c r="AE948" s="39" t="n"/>
      <c r="AF948" s="39" t="inlineStr">
        <is>
          <t>Sí</t>
        </is>
      </c>
      <c r="AG948" s="39" t="inlineStr">
        <is>
          <t>M13-001</t>
        </is>
      </c>
      <c r="AH948" s="51" t="n"/>
      <c r="AI948" s="51" t="n"/>
      <c r="AJ948" s="51" t="n"/>
      <c r="AK948" s="52" t="n">
        <v>1081.685701526937</v>
      </c>
      <c r="AL948" s="52" t="n"/>
      <c r="AM948" s="52" t="n"/>
      <c r="AN948" s="39" t="n"/>
      <c r="AO948" s="39" t="inlineStr">
        <is>
          <t>La cantidad física del material se imputó en la fila 249 (primera fila del material). 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949">
      <c r="A949" s="5" t="inlineStr">
        <is>
          <t>2001052</t>
        </is>
      </c>
      <c r="B949" s="5" t="inlineStr">
        <is>
          <t>SUTURA MONONYLON 4-0 AGUJA REDONDA</t>
        </is>
      </c>
      <c r="C949" s="5" t="n"/>
      <c r="D949" s="5" t="inlineStr">
        <is>
          <t>033</t>
        </is>
      </c>
      <c r="E949" s="5" t="inlineStr">
        <is>
          <t>ZDES</t>
        </is>
      </c>
      <c r="F949" s="5" t="inlineStr">
        <is>
          <t>1060</t>
        </is>
      </c>
      <c r="G949" s="5" t="inlineStr">
        <is>
          <t>6022</t>
        </is>
      </c>
      <c r="H949" s="5" t="inlineStr">
        <is>
          <t>C/U</t>
        </is>
      </c>
      <c r="I949" s="6" t="n">
        <v>72</v>
      </c>
      <c r="J949" s="6" t="n">
        <v>0</v>
      </c>
      <c r="K949" s="5" t="inlineStr">
        <is>
          <t>ARS</t>
        </is>
      </c>
      <c r="L949" s="48" t="n">
        <v>0</v>
      </c>
      <c r="M949" s="48" t="n">
        <v>13608</v>
      </c>
      <c r="O949" s="11">
        <f>M949/SUM($M$2:$M$2023)</f>
        <v/>
      </c>
      <c r="P949" s="49">
        <f>IFERROR(M949/I949,0)</f>
        <v/>
      </c>
      <c r="Q949" s="50" t="n"/>
      <c r="R949" s="8">
        <f>I949-Q949</f>
        <v/>
      </c>
      <c r="S949" s="49">
        <f>$AK949*R949</f>
        <v/>
      </c>
      <c r="U949" s="39" t="inlineStr">
        <is>
          <t>Stock SAP</t>
        </is>
      </c>
      <c r="V949" s="39" t="inlineStr">
        <is>
          <t>Descartables</t>
        </is>
      </c>
      <c r="W949" s="39" t="inlineStr">
        <is>
          <t>Dentro del alcance</t>
        </is>
      </c>
      <c r="X949" s="39" t="n"/>
      <c r="Y949" s="39" t="inlineStr">
        <is>
          <t>Sin recuento físico en el inventario de Avain</t>
        </is>
      </c>
      <c r="Z949" s="40" t="inlineStr">
        <is>
          <t>Sin recuento físico</t>
        </is>
      </c>
      <c r="AA949" s="39" t="n"/>
      <c r="AB949" s="39" t="n"/>
      <c r="AC949" s="39" t="n"/>
      <c r="AD949" s="39" t="n"/>
      <c r="AE949" s="39" t="n"/>
      <c r="AF949" s="39" t="n"/>
      <c r="AG949" s="39" t="n"/>
      <c r="AH949" s="51" t="n">
        <v>72</v>
      </c>
      <c r="AI949" s="51">
        <f>Q949</f>
        <v/>
      </c>
      <c r="AJ949" s="51">
        <f>$AH949-$AI949</f>
        <v/>
      </c>
      <c r="AK949" s="52" t="n">
        <v>189</v>
      </c>
      <c r="AL949" s="52">
        <f>$AJ949*$AK949</f>
        <v/>
      </c>
      <c r="AM949" s="52">
        <f>$AI949*$AK949</f>
        <v/>
      </c>
      <c r="AN949" s="39" t="n"/>
      <c r="AO949" s="39" t="n"/>
    </row>
    <row r="950">
      <c r="A950" s="5" t="inlineStr">
        <is>
          <t>2001053</t>
        </is>
      </c>
      <c r="B950" s="5" t="inlineStr">
        <is>
          <t>SUTURA MONONYLON 5-0 AGUJA REDONDA</t>
        </is>
      </c>
      <c r="C950" s="5" t="n"/>
      <c r="D950" s="5" t="inlineStr">
        <is>
          <t>033</t>
        </is>
      </c>
      <c r="E950" s="5" t="inlineStr">
        <is>
          <t>ZDES</t>
        </is>
      </c>
      <c r="F950" s="5" t="inlineStr">
        <is>
          <t>1060</t>
        </is>
      </c>
      <c r="G950" s="5" t="inlineStr">
        <is>
          <t>6022</t>
        </is>
      </c>
      <c r="H950" s="5" t="inlineStr">
        <is>
          <t>C/U</t>
        </is>
      </c>
      <c r="I950" s="6" t="n">
        <v>72</v>
      </c>
      <c r="J950" s="6" t="n">
        <v>0</v>
      </c>
      <c r="K950" s="5" t="inlineStr">
        <is>
          <t>ARS</t>
        </is>
      </c>
      <c r="L950" s="48" t="n">
        <v>0</v>
      </c>
      <c r="M950" s="48" t="n">
        <v>13608</v>
      </c>
      <c r="O950" s="11">
        <f>M950/SUM($M$2:$M$2023)</f>
        <v/>
      </c>
      <c r="P950" s="49">
        <f>IFERROR(M950/I950,0)</f>
        <v/>
      </c>
      <c r="Q950" s="50" t="n"/>
      <c r="R950" s="8">
        <f>I950-Q950</f>
        <v/>
      </c>
      <c r="S950" s="49">
        <f>$AK950*R950</f>
        <v/>
      </c>
      <c r="U950" s="39" t="inlineStr">
        <is>
          <t>Stock SAP</t>
        </is>
      </c>
      <c r="V950" s="39" t="inlineStr">
        <is>
          <t>Descartables</t>
        </is>
      </c>
      <c r="W950" s="39" t="inlineStr">
        <is>
          <t>Dentro del alcance</t>
        </is>
      </c>
      <c r="X950" s="39" t="n"/>
      <c r="Y950" s="39" t="inlineStr">
        <is>
          <t>Sin recuento físico en el inventario de Avain</t>
        </is>
      </c>
      <c r="Z950" s="40" t="inlineStr">
        <is>
          <t>Sin recuento físico</t>
        </is>
      </c>
      <c r="AA950" s="39" t="n"/>
      <c r="AB950" s="39" t="n"/>
      <c r="AC950" s="39" t="n"/>
      <c r="AD950" s="39" t="n"/>
      <c r="AE950" s="39" t="n"/>
      <c r="AF950" s="39" t="n"/>
      <c r="AG950" s="39" t="n"/>
      <c r="AH950" s="51" t="n">
        <v>72</v>
      </c>
      <c r="AI950" s="51">
        <f>Q950</f>
        <v/>
      </c>
      <c r="AJ950" s="51">
        <f>$AH950-$AI950</f>
        <v/>
      </c>
      <c r="AK950" s="52" t="n">
        <v>189</v>
      </c>
      <c r="AL950" s="52">
        <f>$AJ950*$AK950</f>
        <v/>
      </c>
      <c r="AM950" s="52">
        <f>$AI950*$AK950</f>
        <v/>
      </c>
      <c r="AN950" s="39" t="n"/>
      <c r="AO950" s="39" t="n"/>
    </row>
    <row r="951">
      <c r="A951" s="5" t="inlineStr">
        <is>
          <t>3000914</t>
        </is>
      </c>
      <c r="B951" s="5" t="inlineStr">
        <is>
          <t>BOTIN DE SEGURIDAD T42</t>
        </is>
      </c>
      <c r="C951" s="5" t="n"/>
      <c r="D951" s="5" t="inlineStr">
        <is>
          <t>INDU</t>
        </is>
      </c>
      <c r="E951" s="5" t="inlineStr">
        <is>
          <t>ZUNI</t>
        </is>
      </c>
      <c r="F951" s="5" t="inlineStr">
        <is>
          <t>1060</t>
        </is>
      </c>
      <c r="G951" s="5" t="inlineStr">
        <is>
          <t>6031</t>
        </is>
      </c>
      <c r="H951" s="5" t="inlineStr">
        <is>
          <t>C/U</t>
        </is>
      </c>
      <c r="I951" s="6" t="n">
        <v>71</v>
      </c>
      <c r="J951" s="6" t="n">
        <v>0</v>
      </c>
      <c r="K951" s="5" t="inlineStr">
        <is>
          <t>ARS</t>
        </is>
      </c>
      <c r="L951" s="48" t="n">
        <v>0</v>
      </c>
      <c r="M951" s="48" t="n">
        <v>3576568.37</v>
      </c>
      <c r="O951" s="11">
        <f>M951/SUM($M$2:$M$2023)</f>
        <v/>
      </c>
      <c r="P951" s="49">
        <f>IFERROR(M951/I951,0)</f>
        <v/>
      </c>
      <c r="Q951" s="50" t="n"/>
      <c r="R951" s="8">
        <f>I951-Q951</f>
        <v/>
      </c>
      <c r="S951" s="49">
        <f>$AK951*R951</f>
        <v/>
      </c>
      <c r="U951" s="39" t="inlineStr">
        <is>
          <t>Stock SAP</t>
        </is>
      </c>
      <c r="V951" s="39" t="inlineStr">
        <is>
          <t>Uniformes</t>
        </is>
      </c>
      <c r="W951" s="39" t="inlineStr">
        <is>
          <t>Fuera del alcance</t>
        </is>
      </c>
      <c r="X951" s="39" t="n"/>
      <c r="Y951" s="39" t="inlineStr">
        <is>
          <t>No aplica: uniformes, clasificación que el inventario físico de Farmacia no releva</t>
        </is>
      </c>
      <c r="Z951" s="40" t="inlineStr">
        <is>
          <t>Fuera del alcance del inventario físico</t>
        </is>
      </c>
      <c r="AA951" s="39" t="n"/>
      <c r="AB951" s="39" t="n"/>
      <c r="AC951" s="39" t="n"/>
      <c r="AD951" s="39" t="n"/>
      <c r="AE951" s="39" t="n"/>
      <c r="AF951" s="39" t="n"/>
      <c r="AG951" s="39" t="n"/>
      <c r="AH951" s="51" t="n">
        <v>133</v>
      </c>
      <c r="AI951" s="51">
        <f>Q951</f>
        <v/>
      </c>
      <c r="AJ951" s="51">
        <f>$AH951-$AI951</f>
        <v/>
      </c>
      <c r="AK951" s="52" t="n">
        <v>50374.20240601504</v>
      </c>
      <c r="AL951" s="52">
        <f>$AJ951*$AK951</f>
        <v/>
      </c>
      <c r="AM951" s="52">
        <f>$AI951*$AK951</f>
        <v/>
      </c>
      <c r="AN951" s="39" t="n"/>
      <c r="AO951" s="39" t="inlineStr">
        <is>
          <t>El material ocupa 2 filas en la hoja 1060 NQN (lote/almacén). La cantidad SAP y la física de esta vista son el total del material.</t>
        </is>
      </c>
    </row>
    <row r="952">
      <c r="A952" s="5" t="inlineStr">
        <is>
          <t>1000089</t>
        </is>
      </c>
      <c r="B952" s="5" t="inlineStr">
        <is>
          <t>SOLUCION FISIOLOGICA DE 500CC</t>
        </is>
      </c>
      <c r="C952" s="5" t="inlineStr">
        <is>
          <t>NA3240S1</t>
        </is>
      </c>
      <c r="D952" s="5" t="inlineStr">
        <is>
          <t>033</t>
        </is>
      </c>
      <c r="E952" s="5" t="inlineStr">
        <is>
          <t>ZMED</t>
        </is>
      </c>
      <c r="F952" s="5" t="inlineStr">
        <is>
          <t>1060</t>
        </is>
      </c>
      <c r="G952" s="5" t="inlineStr">
        <is>
          <t>6021</t>
        </is>
      </c>
      <c r="H952" s="5" t="inlineStr">
        <is>
          <t>C/U</t>
        </is>
      </c>
      <c r="I952" s="6" t="n">
        <v>70</v>
      </c>
      <c r="J952" s="6" t="n">
        <v>0</v>
      </c>
      <c r="K952" s="5" t="inlineStr">
        <is>
          <t>ARS</t>
        </is>
      </c>
      <c r="L952" s="48" t="n">
        <v>0</v>
      </c>
      <c r="M952" s="48" t="n">
        <v>75718</v>
      </c>
      <c r="O952" s="11">
        <f>M952/SUM($M$2:$M$2023)</f>
        <v/>
      </c>
      <c r="P952" s="49">
        <f>IFERROR(M952/I952,0)</f>
        <v/>
      </c>
      <c r="Q952" s="50" t="n"/>
      <c r="R952" s="8">
        <f>I952-Q952</f>
        <v/>
      </c>
      <c r="S952" s="49">
        <f>$AK952*R952</f>
        <v/>
      </c>
      <c r="U952" s="39" t="inlineStr">
        <is>
          <t>Stock SAP</t>
        </is>
      </c>
      <c r="V952" s="39" t="inlineStr">
        <is>
          <t>Medicamentos</t>
        </is>
      </c>
      <c r="W952" s="39" t="inlineStr">
        <is>
          <t>Dentro del alcance</t>
        </is>
      </c>
      <c r="X952" s="42" t="inlineStr">
        <is>
          <t>Media</t>
        </is>
      </c>
      <c r="Y952" s="39" t="inlineStr">
        <is>
          <t>Homologado – confianza Media – pendiente de validación</t>
        </is>
      </c>
      <c r="Z952" s="38" t="inlineStr">
        <is>
          <t>Dar de baja en SAP</t>
        </is>
      </c>
      <c r="AA952" s="39" t="inlineStr">
        <is>
          <t>212</t>
        </is>
      </c>
      <c r="AB952" s="39" t="inlineStr">
        <is>
          <t>SOLUCIÓN FISIOLÓGICA</t>
        </is>
      </c>
      <c r="AC952" s="39" t="inlineStr">
        <is>
          <t>Homologación por código Avain (master M13-001)</t>
        </is>
      </c>
      <c r="AD952" s="39" t="inlineStr">
        <is>
          <t>No</t>
        </is>
      </c>
      <c r="AE952" s="39" t="n"/>
      <c r="AF952" s="39" t="inlineStr">
        <is>
          <t>Sí</t>
        </is>
      </c>
      <c r="AG952" s="39" t="inlineStr">
        <is>
          <t>M13-001</t>
        </is>
      </c>
      <c r="AH952" s="51" t="n"/>
      <c r="AI952" s="51" t="n"/>
      <c r="AJ952" s="51" t="n"/>
      <c r="AK952" s="52" t="n">
        <v>1081.685701526937</v>
      </c>
      <c r="AL952" s="52" t="n"/>
      <c r="AM952" s="52" t="n"/>
      <c r="AN952" s="39" t="n"/>
      <c r="AO952" s="39" t="inlineStr">
        <is>
          <t>La cantidad física del material se imputó en la fila 249 (primera fila del material). 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953">
      <c r="A953" s="5" t="inlineStr">
        <is>
          <t>1000095</t>
        </is>
      </c>
      <c r="B953" s="5" t="inlineStr">
        <is>
          <t>LIDOCAINA AL 2% JALEA</t>
        </is>
      </c>
      <c r="C953" s="5" t="inlineStr">
        <is>
          <t>164</t>
        </is>
      </c>
      <c r="D953" s="5" t="inlineStr">
        <is>
          <t>033</t>
        </is>
      </c>
      <c r="E953" s="5" t="inlineStr">
        <is>
          <t>ZMED</t>
        </is>
      </c>
      <c r="F953" s="5" t="inlineStr">
        <is>
          <t>1060</t>
        </is>
      </c>
      <c r="G953" s="5" t="inlineStr">
        <is>
          <t>6021</t>
        </is>
      </c>
      <c r="H953" s="5" t="inlineStr">
        <is>
          <t>C/U</t>
        </is>
      </c>
      <c r="I953" s="6" t="n">
        <v>70</v>
      </c>
      <c r="J953" s="6" t="n">
        <v>0</v>
      </c>
      <c r="K953" s="5" t="inlineStr">
        <is>
          <t>ARS</t>
        </is>
      </c>
      <c r="L953" s="48" t="n">
        <v>0</v>
      </c>
      <c r="M953" s="48" t="n">
        <v>79838.72</v>
      </c>
      <c r="O953" s="11">
        <f>M953/SUM($M$2:$M$2023)</f>
        <v/>
      </c>
      <c r="P953" s="49">
        <f>IFERROR(M953/I953,0)</f>
        <v/>
      </c>
      <c r="Q953" s="50" t="n"/>
      <c r="R953" s="8">
        <f>I953-Q953</f>
        <v/>
      </c>
      <c r="S953" s="49">
        <f>$AK953*R953</f>
        <v/>
      </c>
      <c r="U953" s="39" t="inlineStr">
        <is>
          <t>Stock SAP</t>
        </is>
      </c>
      <c r="V953" s="39" t="inlineStr">
        <is>
          <t>Medicamentos</t>
        </is>
      </c>
      <c r="W953" s="39" t="inlineStr">
        <is>
          <t>Dentro del alcance</t>
        </is>
      </c>
      <c r="X953" s="37" t="inlineStr">
        <is>
          <t>Alta</t>
        </is>
      </c>
      <c r="Y953" s="39" t="inlineStr">
        <is>
          <t>Homologado – confianza Alta</t>
        </is>
      </c>
      <c r="Z953" s="38" t="inlineStr">
        <is>
          <t>Dar de baja en SAP</t>
        </is>
      </c>
      <c r="AA953" s="39" t="inlineStr">
        <is>
          <t>305</t>
        </is>
      </c>
      <c r="AB953" s="39" t="inlineStr">
        <is>
          <t>LIDOCAINA EN JALEA</t>
        </is>
      </c>
      <c r="AC953" s="39" t="inlineStr">
        <is>
          <t>Cruce por nomenclatura SAP</t>
        </is>
      </c>
      <c r="AD953" s="39" t="inlineStr">
        <is>
          <t>No</t>
        </is>
      </c>
      <c r="AE953" s="39" t="n"/>
      <c r="AF953" s="39" t="inlineStr">
        <is>
          <t>Sí</t>
        </is>
      </c>
      <c r="AG953" s="39" t="n"/>
      <c r="AH953" s="51" t="n"/>
      <c r="AI953" s="51" t="n"/>
      <c r="AJ953" s="51" t="n"/>
      <c r="AK953" s="52" t="n">
        <v>1140.553095238095</v>
      </c>
      <c r="AL953" s="52" t="n"/>
      <c r="AM953" s="52" t="n"/>
      <c r="AN953" s="39" t="n"/>
      <c r="AO953" s="39" t="inlineStr">
        <is>
          <t>La cantidad física del material se imputó en la fila 775 (primera fila del material). Cruce por nomenclatura: una nomenclatura no informa dosis; similitud 0.88. El material ocupa 13 filas en la hoja 1060 NQN (lote/almacén). La cantidad SAP y la física de esta vista son el total del material.</t>
        </is>
      </c>
    </row>
    <row r="954">
      <c r="A954" s="5" t="inlineStr">
        <is>
          <t>1000175</t>
        </is>
      </c>
      <c r="B954" s="5" t="inlineStr">
        <is>
          <t>AMOXICILINA 1 GR</t>
        </is>
      </c>
      <c r="C954" s="5" t="inlineStr">
        <is>
          <t>WERJUEW</t>
        </is>
      </c>
      <c r="D954" s="5" t="inlineStr">
        <is>
          <t>033</t>
        </is>
      </c>
      <c r="E954" s="5" t="inlineStr">
        <is>
          <t>ZMED</t>
        </is>
      </c>
      <c r="F954" s="5" t="inlineStr">
        <is>
          <t>1060</t>
        </is>
      </c>
      <c r="G954" s="5" t="inlineStr">
        <is>
          <t>6021</t>
        </is>
      </c>
      <c r="H954" s="5" t="inlineStr">
        <is>
          <t>C/U</t>
        </is>
      </c>
      <c r="I954" s="6" t="n">
        <v>70</v>
      </c>
      <c r="J954" s="6" t="n">
        <v>0</v>
      </c>
      <c r="K954" s="5" t="inlineStr">
        <is>
          <t>ARS</t>
        </is>
      </c>
      <c r="L954" s="48" t="n">
        <v>0</v>
      </c>
      <c r="M954" s="48" t="n">
        <v>43540</v>
      </c>
      <c r="O954" s="11">
        <f>M954/SUM($M$2:$M$2023)</f>
        <v/>
      </c>
      <c r="P954" s="49">
        <f>IFERROR(M954/I954,0)</f>
        <v/>
      </c>
      <c r="Q954" s="50" t="n"/>
      <c r="R954" s="8">
        <f>I954-Q954</f>
        <v/>
      </c>
      <c r="S954" s="49">
        <f>$AK954*R954</f>
        <v/>
      </c>
      <c r="U954" s="39" t="inlineStr">
        <is>
          <t>Stock SAP</t>
        </is>
      </c>
      <c r="V954" s="39" t="inlineStr">
        <is>
          <t>Medicamentos</t>
        </is>
      </c>
      <c r="W954" s="39" t="inlineStr">
        <is>
          <t>Dentro del alcance</t>
        </is>
      </c>
      <c r="X954" s="39" t="n"/>
      <c r="Y954" s="39" t="inlineStr">
        <is>
          <t>Sin recuento físico en el inventario de Avain</t>
        </is>
      </c>
      <c r="Z954" s="40" t="inlineStr">
        <is>
          <t>Sin recuento físico</t>
        </is>
      </c>
      <c r="AA954" s="39" t="n"/>
      <c r="AB954" s="39" t="n"/>
      <c r="AC954" s="39" t="n"/>
      <c r="AD954" s="39" t="n"/>
      <c r="AE954" s="39" t="n"/>
      <c r="AF954" s="39" t="n"/>
      <c r="AG954" s="39" t="n"/>
      <c r="AH954" s="51" t="n">
        <v>70</v>
      </c>
      <c r="AI954" s="51">
        <f>Q954</f>
        <v/>
      </c>
      <c r="AJ954" s="51">
        <f>$AH954-$AI954</f>
        <v/>
      </c>
      <c r="AK954" s="52" t="n">
        <v>622</v>
      </c>
      <c r="AL954" s="52">
        <f>$AJ954*$AK954</f>
        <v/>
      </c>
      <c r="AM954" s="52">
        <f>$AI954*$AK954</f>
        <v/>
      </c>
      <c r="AN954" s="39" t="n"/>
      <c r="AO954" s="39" t="n"/>
    </row>
    <row r="955">
      <c r="A955" s="5" t="inlineStr">
        <is>
          <t>1000196</t>
        </is>
      </c>
      <c r="B955" s="5" t="inlineStr">
        <is>
          <t>KETOROLAC 30 MG/1ML AMP</t>
        </is>
      </c>
      <c r="C955" s="5" t="inlineStr">
        <is>
          <t>8N911</t>
        </is>
      </c>
      <c r="D955" s="5" t="inlineStr">
        <is>
          <t>033</t>
        </is>
      </c>
      <c r="E955" s="5" t="inlineStr">
        <is>
          <t>ZMED</t>
        </is>
      </c>
      <c r="F955" s="5" t="inlineStr">
        <is>
          <t>1060</t>
        </is>
      </c>
      <c r="G955" s="5" t="inlineStr">
        <is>
          <t>6021</t>
        </is>
      </c>
      <c r="H955" s="5" t="inlineStr">
        <is>
          <t>C/U</t>
        </is>
      </c>
      <c r="I955" s="6" t="n">
        <v>70</v>
      </c>
      <c r="J955" s="6" t="n">
        <v>0</v>
      </c>
      <c r="K955" s="5" t="inlineStr">
        <is>
          <t>ARS</t>
        </is>
      </c>
      <c r="L955" s="48" t="n">
        <v>0</v>
      </c>
      <c r="M955" s="48" t="n">
        <v>13526.38</v>
      </c>
      <c r="O955" s="11">
        <f>M955/SUM($M$2:$M$2023)</f>
        <v/>
      </c>
      <c r="P955" s="49">
        <f>IFERROR(M955/I955,0)</f>
        <v/>
      </c>
      <c r="Q955" s="50" t="n"/>
      <c r="R955" s="8">
        <f>I955-Q955</f>
        <v/>
      </c>
      <c r="S955" s="49">
        <f>$AK955*R955</f>
        <v/>
      </c>
      <c r="U955" s="39" t="inlineStr">
        <is>
          <t>Stock SAP</t>
        </is>
      </c>
      <c r="V955" s="39" t="inlineStr">
        <is>
          <t>Medicamentos</t>
        </is>
      </c>
      <c r="W955" s="39" t="inlineStr">
        <is>
          <t>Dentro del alcance</t>
        </is>
      </c>
      <c r="X955" s="39" t="n"/>
      <c r="Y955" s="39" t="inlineStr">
        <is>
          <t>Sin recuento físico en el inventario de Avain</t>
        </is>
      </c>
      <c r="Z955" s="40" t="inlineStr">
        <is>
          <t>Sin recuento físico</t>
        </is>
      </c>
      <c r="AA955" s="39" t="n"/>
      <c r="AB955" s="39" t="n"/>
      <c r="AC955" s="39" t="n"/>
      <c r="AD955" s="39" t="n"/>
      <c r="AE955" s="39" t="n"/>
      <c r="AF955" s="39" t="n"/>
      <c r="AG955" s="39" t="n"/>
      <c r="AH955" s="51" t="n"/>
      <c r="AI955" s="51" t="n"/>
      <c r="AJ955" s="51" t="n"/>
      <c r="AK955" s="52" t="n">
        <v>193.234</v>
      </c>
      <c r="AL955" s="52" t="n"/>
      <c r="AM955" s="52" t="n"/>
      <c r="AN955" s="39" t="n"/>
      <c r="AO955" s="39" t="inlineStr">
        <is>
          <t>El material ocupa 6 filas en la hoja 1060 NQN (lote/almacén). La cantidad SAP y la física de esta vista son el total del material.</t>
        </is>
      </c>
    </row>
    <row r="956">
      <c r="A956" s="5" t="inlineStr">
        <is>
          <t>1000368</t>
        </is>
      </c>
      <c r="B956" s="5" t="inlineStr">
        <is>
          <t>UVASAL SOBRES X30</t>
        </is>
      </c>
      <c r="C956" s="5" t="inlineStr">
        <is>
          <t>30012022</t>
        </is>
      </c>
      <c r="D956" s="5" t="inlineStr">
        <is>
          <t>033</t>
        </is>
      </c>
      <c r="E956" s="5" t="inlineStr">
        <is>
          <t>ZMED</t>
        </is>
      </c>
      <c r="F956" s="5" t="inlineStr">
        <is>
          <t>1060</t>
        </is>
      </c>
      <c r="G956" s="5" t="inlineStr">
        <is>
          <t>6021</t>
        </is>
      </c>
      <c r="H956" s="5" t="inlineStr">
        <is>
          <t>C/U</t>
        </is>
      </c>
      <c r="I956" s="6" t="n">
        <v>70</v>
      </c>
      <c r="J956" s="6" t="n">
        <v>0</v>
      </c>
      <c r="K956" s="5" t="inlineStr">
        <is>
          <t>ARS</t>
        </is>
      </c>
      <c r="L956" s="48" t="n">
        <v>0</v>
      </c>
      <c r="M956" s="48" t="n">
        <v>19107.23</v>
      </c>
      <c r="O956" s="11">
        <f>M956/SUM($M$2:$M$2023)</f>
        <v/>
      </c>
      <c r="P956" s="49">
        <f>IFERROR(M956/I956,0)</f>
        <v/>
      </c>
      <c r="Q956" s="50" t="n"/>
      <c r="R956" s="8">
        <f>I956-Q956</f>
        <v/>
      </c>
      <c r="S956" s="49">
        <f>$AK956*R956</f>
        <v/>
      </c>
      <c r="U956" s="39" t="inlineStr">
        <is>
          <t>Stock SAP</t>
        </is>
      </c>
      <c r="V956" s="39" t="inlineStr">
        <is>
          <t>Medicamentos</t>
        </is>
      </c>
      <c r="W956" s="39" t="inlineStr">
        <is>
          <t>Dentro del alcance</t>
        </is>
      </c>
      <c r="X956" s="39" t="n"/>
      <c r="Y956" s="39" t="inlineStr">
        <is>
          <t>Sin recuento físico en el inventario de Avain</t>
        </is>
      </c>
      <c r="Z956" s="40" t="inlineStr">
        <is>
          <t>Sin recuento físico</t>
        </is>
      </c>
      <c r="AA956" s="39" t="n"/>
      <c r="AB956" s="39" t="n"/>
      <c r="AC956" s="39" t="n"/>
      <c r="AD956" s="39" t="n"/>
      <c r="AE956" s="39" t="n"/>
      <c r="AF956" s="39" t="n"/>
      <c r="AG956" s="39" t="n"/>
      <c r="AH956" s="51" t="n"/>
      <c r="AI956" s="51" t="n"/>
      <c r="AJ956" s="51" t="n"/>
      <c r="AK956" s="52" t="n">
        <v>272.9604068307383</v>
      </c>
      <c r="AL956" s="52" t="n"/>
      <c r="AM956" s="52" t="n"/>
      <c r="AN956" s="39" t="n"/>
      <c r="AO956" s="39" t="inlineStr">
        <is>
          <t>El material ocupa 12 filas en la hoja 1060 NQN (lote/almacén). La cantidad SAP y la física de esta vista son el total del material.</t>
        </is>
      </c>
    </row>
    <row r="957">
      <c r="A957" s="5" t="inlineStr">
        <is>
          <t>1000527</t>
        </is>
      </c>
      <c r="B957" s="5" t="inlineStr">
        <is>
          <t>AMOXIDAL CLAVULANICO 1 G</t>
        </is>
      </c>
      <c r="C957" s="5" t="inlineStr">
        <is>
          <t>119</t>
        </is>
      </c>
      <c r="D957" s="5" t="inlineStr">
        <is>
          <t>033</t>
        </is>
      </c>
      <c r="E957" s="5" t="inlineStr">
        <is>
          <t>ZMED</t>
        </is>
      </c>
      <c r="F957" s="5" t="inlineStr">
        <is>
          <t>1060</t>
        </is>
      </c>
      <c r="G957" s="5" t="inlineStr">
        <is>
          <t>6021</t>
        </is>
      </c>
      <c r="H957" s="5" t="inlineStr">
        <is>
          <t>C/U</t>
        </is>
      </c>
      <c r="I957" s="6" t="n">
        <v>70</v>
      </c>
      <c r="J957" s="6" t="n">
        <v>0</v>
      </c>
      <c r="K957" s="5" t="inlineStr">
        <is>
          <t>ARS</t>
        </is>
      </c>
      <c r="L957" s="48" t="n">
        <v>0</v>
      </c>
      <c r="M957" s="48" t="n">
        <v>27925.3</v>
      </c>
      <c r="O957" s="11">
        <f>M957/SUM($M$2:$M$2023)</f>
        <v/>
      </c>
      <c r="P957" s="49">
        <f>IFERROR(M957/I957,0)</f>
        <v/>
      </c>
      <c r="Q957" s="50" t="n"/>
      <c r="R957" s="8">
        <f>I957-Q957</f>
        <v/>
      </c>
      <c r="S957" s="49">
        <f>$AK957*R957</f>
        <v/>
      </c>
      <c r="U957" s="39" t="inlineStr">
        <is>
          <t>Stock SAP</t>
        </is>
      </c>
      <c r="V957" s="39" t="inlineStr">
        <is>
          <t>Medicamentos</t>
        </is>
      </c>
      <c r="W957" s="39" t="inlineStr">
        <is>
          <t>Dentro del alcance</t>
        </is>
      </c>
      <c r="X957" s="38" t="inlineStr">
        <is>
          <t>Baja</t>
        </is>
      </c>
      <c r="Y957" s="39" t="inlineStr">
        <is>
          <t>Homologado – confianza Baja – pendiente de validación</t>
        </is>
      </c>
      <c r="Z957" s="38" t="inlineStr">
        <is>
          <t>Dar de baja en SAP</t>
        </is>
      </c>
      <c r="AA957" s="39" t="inlineStr">
        <is>
          <t>16</t>
        </is>
      </c>
      <c r="AB957" s="39" t="inlineStr">
        <is>
          <t>AMOXICILINA + AC. CLAVULANICO</t>
        </is>
      </c>
      <c r="AC957" s="39" t="inlineStr">
        <is>
          <t>Homologación por código Avain (master M11-001)</t>
        </is>
      </c>
      <c r="AD957" s="39" t="inlineStr">
        <is>
          <t>No</t>
        </is>
      </c>
      <c r="AE957" s="39" t="n"/>
      <c r="AF957" s="39" t="inlineStr">
        <is>
          <t>Sí</t>
        </is>
      </c>
      <c r="AG957" s="39" t="inlineStr">
        <is>
          <t>M11-001</t>
        </is>
      </c>
      <c r="AH957" s="51" t="n"/>
      <c r="AI957" s="51" t="n"/>
      <c r="AJ957" s="51" t="n"/>
      <c r="AK957" s="52" t="n">
        <v>398.9328047091412</v>
      </c>
      <c r="AL957" s="52" t="n"/>
      <c r="AM957" s="52" t="n"/>
      <c r="AN957" s="39" t="n"/>
      <c r="AO957" s="39" t="inlineStr">
        <is>
          <t>La cantidad física del material se imputó en la fila 550 (primera fila del material). Homologación: confianza base Alta + confianza SAP Media → Media. La nomenclatura del material imputado no respalda por sí sola la equivalencia (similitud 0.39); el vínculo proviene sólo de la homologación. Nivel degradado a Baja. Otros códigos SAP del master no están en el stock de este centro: 1000816. El material ocupa 16 filas en la hoja 1060 NQN (lote/almacén). La cantidad SAP y la física de esta vista son el total del material.</t>
        </is>
      </c>
    </row>
    <row r="958">
      <c r="A958" s="5" t="inlineStr">
        <is>
          <t>1000527</t>
        </is>
      </c>
      <c r="B958" s="5" t="inlineStr">
        <is>
          <t>AMOXIDAL CLAVULANICO 1 G</t>
        </is>
      </c>
      <c r="C958" s="5" t="inlineStr">
        <is>
          <t>458</t>
        </is>
      </c>
      <c r="D958" s="5" t="inlineStr">
        <is>
          <t>033</t>
        </is>
      </c>
      <c r="E958" s="5" t="inlineStr">
        <is>
          <t>ZMED</t>
        </is>
      </c>
      <c r="F958" s="5" t="inlineStr">
        <is>
          <t>1060</t>
        </is>
      </c>
      <c r="G958" s="5" t="inlineStr">
        <is>
          <t>6021</t>
        </is>
      </c>
      <c r="H958" s="5" t="inlineStr">
        <is>
          <t>C/U</t>
        </is>
      </c>
      <c r="I958" s="6" t="n">
        <v>70</v>
      </c>
      <c r="J958" s="6" t="n">
        <v>0</v>
      </c>
      <c r="K958" s="5" t="inlineStr">
        <is>
          <t>ARS</t>
        </is>
      </c>
      <c r="L958" s="48" t="n">
        <v>0</v>
      </c>
      <c r="M958" s="48" t="n">
        <v>27925.3</v>
      </c>
      <c r="O958" s="11">
        <f>M958/SUM($M$2:$M$2023)</f>
        <v/>
      </c>
      <c r="P958" s="49">
        <f>IFERROR(M958/I958,0)</f>
        <v/>
      </c>
      <c r="Q958" s="50" t="n"/>
      <c r="R958" s="8">
        <f>I958-Q958</f>
        <v/>
      </c>
      <c r="S958" s="49">
        <f>$AK958*R958</f>
        <v/>
      </c>
      <c r="U958" s="39" t="inlineStr">
        <is>
          <t>Stock SAP</t>
        </is>
      </c>
      <c r="V958" s="39" t="inlineStr">
        <is>
          <t>Medicamentos</t>
        </is>
      </c>
      <c r="W958" s="39" t="inlineStr">
        <is>
          <t>Dentro del alcance</t>
        </is>
      </c>
      <c r="X958" s="38" t="inlineStr">
        <is>
          <t>Baja</t>
        </is>
      </c>
      <c r="Y958" s="39" t="inlineStr">
        <is>
          <t>Homologado – confianza Baja – pendiente de validación</t>
        </is>
      </c>
      <c r="Z958" s="38" t="inlineStr">
        <is>
          <t>Dar de baja en SAP</t>
        </is>
      </c>
      <c r="AA958" s="39" t="inlineStr">
        <is>
          <t>16</t>
        </is>
      </c>
      <c r="AB958" s="39" t="inlineStr">
        <is>
          <t>AMOXICILINA + AC. CLAVULANICO</t>
        </is>
      </c>
      <c r="AC958" s="39" t="inlineStr">
        <is>
          <t>Homologación por código Avain (master M11-001)</t>
        </is>
      </c>
      <c r="AD958" s="39" t="inlineStr">
        <is>
          <t>No</t>
        </is>
      </c>
      <c r="AE958" s="39" t="n"/>
      <c r="AF958" s="39" t="inlineStr">
        <is>
          <t>Sí</t>
        </is>
      </c>
      <c r="AG958" s="39" t="inlineStr">
        <is>
          <t>M11-001</t>
        </is>
      </c>
      <c r="AH958" s="51" t="n"/>
      <c r="AI958" s="51" t="n"/>
      <c r="AJ958" s="51" t="n"/>
      <c r="AK958" s="52" t="n">
        <v>398.9328047091412</v>
      </c>
      <c r="AL958" s="52" t="n"/>
      <c r="AM958" s="52" t="n"/>
      <c r="AN958" s="39" t="n"/>
      <c r="AO958" s="39" t="inlineStr">
        <is>
          <t>La cantidad física del material se imputó en la fila 550 (primera fila del material). Homologación: confianza base Alta + confianza SAP Media → Media. La nomenclatura del material imputado no respalda por sí sola la equivalencia (similitud 0.39); el vínculo proviene sólo de la homologación. Nivel degradado a Baja. Otros códigos SAP del master no están en el stock de este centro: 1000816. El material ocupa 16 filas en la hoja 1060 NQN (lote/almacén). La cantidad SAP y la física de esta vista son el total del material.</t>
        </is>
      </c>
    </row>
    <row r="959">
      <c r="A959" s="5" t="inlineStr">
        <is>
          <t>1000527</t>
        </is>
      </c>
      <c r="B959" s="5" t="inlineStr">
        <is>
          <t>AMOXIDAL CLAVULANICO 1 G</t>
        </is>
      </c>
      <c r="C959" s="5" t="inlineStr">
        <is>
          <t>494</t>
        </is>
      </c>
      <c r="D959" s="5" t="inlineStr">
        <is>
          <t>033</t>
        </is>
      </c>
      <c r="E959" s="5" t="inlineStr">
        <is>
          <t>ZMED</t>
        </is>
      </c>
      <c r="F959" s="5" t="inlineStr">
        <is>
          <t>1060</t>
        </is>
      </c>
      <c r="G959" s="5" t="inlineStr">
        <is>
          <t>6021</t>
        </is>
      </c>
      <c r="H959" s="5" t="inlineStr">
        <is>
          <t>C/U</t>
        </is>
      </c>
      <c r="I959" s="6" t="n">
        <v>70</v>
      </c>
      <c r="J959" s="6" t="n">
        <v>0</v>
      </c>
      <c r="K959" s="5" t="inlineStr">
        <is>
          <t>ARS</t>
        </is>
      </c>
      <c r="L959" s="48" t="n">
        <v>0</v>
      </c>
      <c r="M959" s="48" t="n">
        <v>27925.3</v>
      </c>
      <c r="O959" s="11">
        <f>M959/SUM($M$2:$M$2023)</f>
        <v/>
      </c>
      <c r="P959" s="49">
        <f>IFERROR(M959/I959,0)</f>
        <v/>
      </c>
      <c r="Q959" s="50" t="n"/>
      <c r="R959" s="8">
        <f>I959-Q959</f>
        <v/>
      </c>
      <c r="S959" s="49">
        <f>$AK959*R959</f>
        <v/>
      </c>
      <c r="U959" s="39" t="inlineStr">
        <is>
          <t>Stock SAP</t>
        </is>
      </c>
      <c r="V959" s="39" t="inlineStr">
        <is>
          <t>Medicamentos</t>
        </is>
      </c>
      <c r="W959" s="39" t="inlineStr">
        <is>
          <t>Dentro del alcance</t>
        </is>
      </c>
      <c r="X959" s="38" t="inlineStr">
        <is>
          <t>Baja</t>
        </is>
      </c>
      <c r="Y959" s="39" t="inlineStr">
        <is>
          <t>Homologado – confianza Baja – pendiente de validación</t>
        </is>
      </c>
      <c r="Z959" s="38" t="inlineStr">
        <is>
          <t>Dar de baja en SAP</t>
        </is>
      </c>
      <c r="AA959" s="39" t="inlineStr">
        <is>
          <t>16</t>
        </is>
      </c>
      <c r="AB959" s="39" t="inlineStr">
        <is>
          <t>AMOXICILINA + AC. CLAVULANICO</t>
        </is>
      </c>
      <c r="AC959" s="39" t="inlineStr">
        <is>
          <t>Homologación por código Avain (master M11-001)</t>
        </is>
      </c>
      <c r="AD959" s="39" t="inlineStr">
        <is>
          <t>No</t>
        </is>
      </c>
      <c r="AE959" s="39" t="n"/>
      <c r="AF959" s="39" t="inlineStr">
        <is>
          <t>Sí</t>
        </is>
      </c>
      <c r="AG959" s="39" t="inlineStr">
        <is>
          <t>M11-001</t>
        </is>
      </c>
      <c r="AH959" s="51" t="n"/>
      <c r="AI959" s="51" t="n"/>
      <c r="AJ959" s="51" t="n"/>
      <c r="AK959" s="52" t="n">
        <v>398.9328047091412</v>
      </c>
      <c r="AL959" s="52" t="n"/>
      <c r="AM959" s="52" t="n"/>
      <c r="AN959" s="39" t="n"/>
      <c r="AO959" s="39" t="inlineStr">
        <is>
          <t>La cantidad física del material se imputó en la fila 550 (primera fila del material). Homologación: confianza base Alta + confianza SAP Media → Media. La nomenclatura del material imputado no respalda por sí sola la equivalencia (similitud 0.39); el vínculo proviene sólo de la homologación. Nivel degradado a Baja. Otros códigos SAP del master no están en el stock de este centro: 1000816. El material ocupa 16 filas en la hoja 1060 NQN (lote/almacén). La cantidad SAP y la física de esta vista son el total del material.</t>
        </is>
      </c>
    </row>
    <row r="960">
      <c r="A960" s="5" t="inlineStr">
        <is>
          <t>1000527</t>
        </is>
      </c>
      <c r="B960" s="5" t="inlineStr">
        <is>
          <t>AMOXIDAL CLAVULANICO 1 G</t>
        </is>
      </c>
      <c r="C960" s="5" t="inlineStr">
        <is>
          <t>NC2182</t>
        </is>
      </c>
      <c r="D960" s="5" t="inlineStr">
        <is>
          <t>033</t>
        </is>
      </c>
      <c r="E960" s="5" t="inlineStr">
        <is>
          <t>ZMED</t>
        </is>
      </c>
      <c r="F960" s="5" t="inlineStr">
        <is>
          <t>1060</t>
        </is>
      </c>
      <c r="G960" s="5" t="inlineStr">
        <is>
          <t>6021</t>
        </is>
      </c>
      <c r="H960" s="5" t="inlineStr">
        <is>
          <t>C/U</t>
        </is>
      </c>
      <c r="I960" s="6" t="n">
        <v>70</v>
      </c>
      <c r="J960" s="6" t="n">
        <v>0</v>
      </c>
      <c r="K960" s="5" t="inlineStr">
        <is>
          <t>ARS</t>
        </is>
      </c>
      <c r="L960" s="48" t="n">
        <v>0</v>
      </c>
      <c r="M960" s="48" t="n">
        <v>27925.3</v>
      </c>
      <c r="O960" s="11">
        <f>M960/SUM($M$2:$M$2023)</f>
        <v/>
      </c>
      <c r="P960" s="49">
        <f>IFERROR(M960/I960,0)</f>
        <v/>
      </c>
      <c r="Q960" s="50" t="n"/>
      <c r="R960" s="8">
        <f>I960-Q960</f>
        <v/>
      </c>
      <c r="S960" s="49">
        <f>$AK960*R960</f>
        <v/>
      </c>
      <c r="U960" s="39" t="inlineStr">
        <is>
          <t>Stock SAP</t>
        </is>
      </c>
      <c r="V960" s="39" t="inlineStr">
        <is>
          <t>Medicamentos</t>
        </is>
      </c>
      <c r="W960" s="39" t="inlineStr">
        <is>
          <t>Dentro del alcance</t>
        </is>
      </c>
      <c r="X960" s="38" t="inlineStr">
        <is>
          <t>Baja</t>
        </is>
      </c>
      <c r="Y960" s="39" t="inlineStr">
        <is>
          <t>Homologado – confianza Baja – pendiente de validación</t>
        </is>
      </c>
      <c r="Z960" s="38" t="inlineStr">
        <is>
          <t>Dar de baja en SAP</t>
        </is>
      </c>
      <c r="AA960" s="39" t="inlineStr">
        <is>
          <t>16</t>
        </is>
      </c>
      <c r="AB960" s="39" t="inlineStr">
        <is>
          <t>AMOXICILINA + AC. CLAVULANICO</t>
        </is>
      </c>
      <c r="AC960" s="39" t="inlineStr">
        <is>
          <t>Homologación por código Avain (master M11-001)</t>
        </is>
      </c>
      <c r="AD960" s="39" t="inlineStr">
        <is>
          <t>No</t>
        </is>
      </c>
      <c r="AE960" s="39" t="n"/>
      <c r="AF960" s="39" t="inlineStr">
        <is>
          <t>Sí</t>
        </is>
      </c>
      <c r="AG960" s="39" t="inlineStr">
        <is>
          <t>M11-001</t>
        </is>
      </c>
      <c r="AH960" s="51" t="n"/>
      <c r="AI960" s="51" t="n"/>
      <c r="AJ960" s="51" t="n"/>
      <c r="AK960" s="52" t="n">
        <v>398.9328047091412</v>
      </c>
      <c r="AL960" s="52" t="n"/>
      <c r="AM960" s="52" t="n"/>
      <c r="AN960" s="39" t="n"/>
      <c r="AO960" s="39" t="inlineStr">
        <is>
          <t>La cantidad física del material se imputó en la fila 550 (primera fila del material). Homologación: confianza base Alta + confianza SAP Media → Media. La nomenclatura del material imputado no respalda por sí sola la equivalencia (similitud 0.39); el vínculo proviene sólo de la homologación. Nivel degradado a Baja. Otros códigos SAP del master no están en el stock de este centro: 1000816. El material ocupa 16 filas en la hoja 1060 NQN (lote/almacén). La cantidad SAP y la física de esta vista son el total del material.</t>
        </is>
      </c>
    </row>
    <row r="961">
      <c r="A961" s="5" t="inlineStr">
        <is>
          <t>1000657</t>
        </is>
      </c>
      <c r="B961" s="5" t="inlineStr">
        <is>
          <t>HEXALER PLUS</t>
        </is>
      </c>
      <c r="C961" s="5" t="inlineStr">
        <is>
          <t>3047</t>
        </is>
      </c>
      <c r="D961" s="5" t="inlineStr">
        <is>
          <t>033</t>
        </is>
      </c>
      <c r="E961" s="5" t="inlineStr">
        <is>
          <t>ZMED</t>
        </is>
      </c>
      <c r="F961" s="5" t="inlineStr">
        <is>
          <t>1060</t>
        </is>
      </c>
      <c r="G961" s="5" t="inlineStr">
        <is>
          <t>6021</t>
        </is>
      </c>
      <c r="H961" s="5" t="inlineStr">
        <is>
          <t>C/U</t>
        </is>
      </c>
      <c r="I961" s="6" t="n">
        <v>70</v>
      </c>
      <c r="J961" s="6" t="n">
        <v>0</v>
      </c>
      <c r="K961" s="5" t="inlineStr">
        <is>
          <t>ARS</t>
        </is>
      </c>
      <c r="L961" s="48" t="n">
        <v>0</v>
      </c>
      <c r="M961" s="48" t="n">
        <v>51937.75</v>
      </c>
      <c r="O961" s="11">
        <f>M961/SUM($M$2:$M$2023)</f>
        <v/>
      </c>
      <c r="P961" s="49">
        <f>IFERROR(M961/I961,0)</f>
        <v/>
      </c>
      <c r="Q961" s="50" t="n"/>
      <c r="R961" s="8">
        <f>I961-Q961</f>
        <v/>
      </c>
      <c r="S961" s="49">
        <f>$AK961*R961</f>
        <v/>
      </c>
      <c r="U961" s="39" t="inlineStr">
        <is>
          <t>Stock SAP</t>
        </is>
      </c>
      <c r="V961" s="39" t="inlineStr">
        <is>
          <t>Medicamentos</t>
        </is>
      </c>
      <c r="W961" s="39" t="inlineStr">
        <is>
          <t>Dentro del alcance</t>
        </is>
      </c>
      <c r="X961" s="39" t="n"/>
      <c r="Y961" s="39" t="inlineStr">
        <is>
          <t>Sin recuento físico en el inventario de Avain</t>
        </is>
      </c>
      <c r="Z961" s="40" t="inlineStr">
        <is>
          <t>Sin recuento físico</t>
        </is>
      </c>
      <c r="AA961" s="39" t="n"/>
      <c r="AB961" s="39" t="n"/>
      <c r="AC961" s="39" t="n"/>
      <c r="AD961" s="39" t="n"/>
      <c r="AE961" s="39" t="n"/>
      <c r="AF961" s="39" t="n"/>
      <c r="AG961" s="39" t="n"/>
      <c r="AH961" s="51" t="n"/>
      <c r="AI961" s="51" t="n"/>
      <c r="AJ961" s="51" t="n"/>
      <c r="AK961" s="52" t="n">
        <v>741.9679176201374</v>
      </c>
      <c r="AL961" s="52" t="n"/>
      <c r="AM961" s="52" t="n"/>
      <c r="AN961" s="39" t="n"/>
      <c r="AO961" s="39" t="inlineStr">
        <is>
          <t>El material ocupa 7 filas en la hoja 1060 NQN (lote/almacén). La cantidad SAP y la física de esta vista son el total del material.</t>
        </is>
      </c>
    </row>
    <row r="962">
      <c r="A962" s="5" t="inlineStr">
        <is>
          <t>1000754</t>
        </is>
      </c>
      <c r="B962" s="5" t="inlineStr">
        <is>
          <t>PLATSUL  30GR</t>
        </is>
      </c>
      <c r="C962" s="5" t="inlineStr">
        <is>
          <t>M22032</t>
        </is>
      </c>
      <c r="D962" s="5" t="inlineStr">
        <is>
          <t>033</t>
        </is>
      </c>
      <c r="E962" s="5" t="inlineStr">
        <is>
          <t>ZMED</t>
        </is>
      </c>
      <c r="F962" s="5" t="inlineStr">
        <is>
          <t>1060</t>
        </is>
      </c>
      <c r="G962" s="5" t="inlineStr">
        <is>
          <t>6021</t>
        </is>
      </c>
      <c r="H962" s="5" t="inlineStr">
        <is>
          <t>C/U</t>
        </is>
      </c>
      <c r="I962" s="6" t="n">
        <v>70</v>
      </c>
      <c r="J962" s="6" t="n">
        <v>0</v>
      </c>
      <c r="K962" s="5" t="inlineStr">
        <is>
          <t>ARS</t>
        </is>
      </c>
      <c r="L962" s="48" t="n">
        <v>0</v>
      </c>
      <c r="M962" s="48" t="n">
        <v>232817.64</v>
      </c>
      <c r="O962" s="11">
        <f>M962/SUM($M$2:$M$2023)</f>
        <v/>
      </c>
      <c r="P962" s="49">
        <f>IFERROR(M962/I962,0)</f>
        <v/>
      </c>
      <c r="Q962" s="50" t="n"/>
      <c r="R962" s="8">
        <f>I962-Q962</f>
        <v/>
      </c>
      <c r="S962" s="49">
        <f>$AK962*R962</f>
        <v/>
      </c>
      <c r="U962" s="39" t="inlineStr">
        <is>
          <t>Stock SAP</t>
        </is>
      </c>
      <c r="V962" s="39" t="inlineStr">
        <is>
          <t>Medicamentos</t>
        </is>
      </c>
      <c r="W962" s="39" t="inlineStr">
        <is>
          <t>Dentro del alcance</t>
        </is>
      </c>
      <c r="X962" s="42" t="inlineStr">
        <is>
          <t>Media</t>
        </is>
      </c>
      <c r="Y962" s="39" t="inlineStr">
        <is>
          <t>Homologado – confianza Media – pendiente de validación</t>
        </is>
      </c>
      <c r="Z962" s="38" t="inlineStr">
        <is>
          <t>Dar de baja en SAP</t>
        </is>
      </c>
      <c r="AA962" s="39" t="inlineStr">
        <is>
          <t>185</t>
        </is>
      </c>
      <c r="AB962" s="39" t="inlineStr">
        <is>
          <t>PLATSUL</t>
        </is>
      </c>
      <c r="AC962" s="39" t="inlineStr">
        <is>
          <t>Cruce por nomenclatura SAP</t>
        </is>
      </c>
      <c r="AD962" s="39" t="inlineStr">
        <is>
          <t>Sí</t>
        </is>
      </c>
      <c r="AE962" s="39" t="inlineStr">
        <is>
          <t>1000754, 1000185</t>
        </is>
      </c>
      <c r="AF962" s="39" t="inlineStr">
        <is>
          <t>Sí</t>
        </is>
      </c>
      <c r="AG962" s="39" t="inlineStr">
        <is>
          <t>M15-004</t>
        </is>
      </c>
      <c r="AH962" s="51" t="n"/>
      <c r="AI962" s="51" t="n"/>
      <c r="AJ962" s="51" t="n"/>
      <c r="AK962" s="52" t="n">
        <v>3325.966272189349</v>
      </c>
      <c r="AL962" s="52" t="n"/>
      <c r="AM962" s="52" t="n"/>
      <c r="AN962" s="39" t="n"/>
      <c r="AO962" s="39" t="inlineStr">
        <is>
          <t>La cantidad física del material se imputó en la fila 554 (primera fila del material). La homologación no confirma la equivalencia (confianza base Sin coincidencia / confianza SAP Media). Se imputó al código SAP del master con nivel Baja para no perder el recuento; requiere validación. Homologado al master M15-004, pero sus códigos SAP (1001271, 1000534, 1000688) no figuran en el stock SAP de este centro. Cruce por nomenclatura: una nomenclatura no informa dosis; similitud 0.74. El cruce SAP–Avain identificó 2 códigos SAP como posibles equivalentes del mismo ítem de Avain (1000754, 1000185). Se imputó al primero (lógica BUSCARV); requiere validación posterior. El material ocupa 5 filas en la hoja 1060 NQN (lote/almacén). La cantidad SAP y la física de esta vista son el total del material.</t>
        </is>
      </c>
    </row>
    <row r="963">
      <c r="A963" s="5" t="inlineStr">
        <is>
          <t>2000082</t>
        </is>
      </c>
      <c r="B963" s="5" t="inlineStr">
        <is>
          <t>ROLLO PARA E.C.G DE 50X30CM</t>
        </is>
      </c>
      <c r="C963" s="5" t="n"/>
      <c r="D963" s="5" t="inlineStr">
        <is>
          <t>033</t>
        </is>
      </c>
      <c r="E963" s="5" t="inlineStr">
        <is>
          <t>ZDES</t>
        </is>
      </c>
      <c r="F963" s="5" t="inlineStr">
        <is>
          <t>1060</t>
        </is>
      </c>
      <c r="G963" s="5" t="inlineStr">
        <is>
          <t>6022</t>
        </is>
      </c>
      <c r="H963" s="5" t="inlineStr">
        <is>
          <t>C/U</t>
        </is>
      </c>
      <c r="I963" s="6" t="n">
        <v>70</v>
      </c>
      <c r="J963" s="6" t="n">
        <v>0</v>
      </c>
      <c r="K963" s="5" t="inlineStr">
        <is>
          <t>ARS</t>
        </is>
      </c>
      <c r="L963" s="48" t="n">
        <v>0</v>
      </c>
      <c r="M963" s="48" t="n">
        <v>17838</v>
      </c>
      <c r="O963" s="11">
        <f>M963/SUM($M$2:$M$2023)</f>
        <v/>
      </c>
      <c r="P963" s="49">
        <f>IFERROR(M963/I963,0)</f>
        <v/>
      </c>
      <c r="Q963" s="50" t="n"/>
      <c r="R963" s="8">
        <f>I963-Q963</f>
        <v/>
      </c>
      <c r="S963" s="49">
        <f>$AK963*R963</f>
        <v/>
      </c>
      <c r="U963" s="39" t="inlineStr">
        <is>
          <t>Stock SAP</t>
        </is>
      </c>
      <c r="V963" s="39" t="inlineStr">
        <is>
          <t>Descartables</t>
        </is>
      </c>
      <c r="W963" s="39" t="inlineStr">
        <is>
          <t>Dentro del alcance</t>
        </is>
      </c>
      <c r="X963" s="39" t="n"/>
      <c r="Y963" s="39" t="inlineStr">
        <is>
          <t>Sin recuento físico en el inventario de Avain</t>
        </is>
      </c>
      <c r="Z963" s="40" t="inlineStr">
        <is>
          <t>Sin recuento físico</t>
        </is>
      </c>
      <c r="AA963" s="39" t="n"/>
      <c r="AB963" s="39" t="n"/>
      <c r="AC963" s="39" t="n"/>
      <c r="AD963" s="39" t="n"/>
      <c r="AE963" s="39" t="n"/>
      <c r="AF963" s="39" t="n"/>
      <c r="AG963" s="39" t="n"/>
      <c r="AH963" s="51" t="n">
        <v>70</v>
      </c>
      <c r="AI963" s="51">
        <f>Q963</f>
        <v/>
      </c>
      <c r="AJ963" s="51">
        <f>$AH963-$AI963</f>
        <v/>
      </c>
      <c r="AK963" s="52" t="n">
        <v>254.8285714285714</v>
      </c>
      <c r="AL963" s="52">
        <f>$AJ963*$AK963</f>
        <v/>
      </c>
      <c r="AM963" s="52">
        <f>$AI963*$AK963</f>
        <v/>
      </c>
      <c r="AN963" s="39" t="n"/>
      <c r="AO963" s="39" t="n"/>
    </row>
    <row r="964">
      <c r="A964" s="5" t="inlineStr">
        <is>
          <t>2000662</t>
        </is>
      </c>
      <c r="B964" s="5" t="inlineStr">
        <is>
          <t>MASCARA DE RESUCITACION POCKET CPR</t>
        </is>
      </c>
      <c r="C964" s="5" t="n"/>
      <c r="D964" s="5" t="inlineStr">
        <is>
          <t>033</t>
        </is>
      </c>
      <c r="E964" s="5" t="inlineStr">
        <is>
          <t>ZDES</t>
        </is>
      </c>
      <c r="F964" s="5" t="inlineStr">
        <is>
          <t>1060</t>
        </is>
      </c>
      <c r="G964" s="5" t="inlineStr">
        <is>
          <t>6021</t>
        </is>
      </c>
      <c r="H964" s="5" t="inlineStr">
        <is>
          <t>C/U</t>
        </is>
      </c>
      <c r="I964" s="6" t="n">
        <v>70</v>
      </c>
      <c r="J964" s="6" t="n">
        <v>0</v>
      </c>
      <c r="K964" s="5" t="inlineStr">
        <is>
          <t>ARS</t>
        </is>
      </c>
      <c r="L964" s="48" t="n">
        <v>0</v>
      </c>
      <c r="M964" s="48" t="n">
        <v>147933.33</v>
      </c>
      <c r="O964" s="11">
        <f>M964/SUM($M$2:$M$2023)</f>
        <v/>
      </c>
      <c r="P964" s="49">
        <f>IFERROR(M964/I964,0)</f>
        <v/>
      </c>
      <c r="Q964" s="50" t="n"/>
      <c r="R964" s="8">
        <f>I964-Q964</f>
        <v/>
      </c>
      <c r="S964" s="49">
        <f>$AK964*R964</f>
        <v/>
      </c>
      <c r="U964" s="39" t="inlineStr">
        <is>
          <t>Stock SAP</t>
        </is>
      </c>
      <c r="V964" s="39" t="inlineStr">
        <is>
          <t>Descartables</t>
        </is>
      </c>
      <c r="W964" s="39" t="inlineStr">
        <is>
          <t>Dentro del alcance</t>
        </is>
      </c>
      <c r="X964" s="39" t="n"/>
      <c r="Y964" s="39" t="inlineStr">
        <is>
          <t>Sin recuento físico en el inventario de Avain</t>
        </is>
      </c>
      <c r="Z964" s="40" t="inlineStr">
        <is>
          <t>Sin recuento físico</t>
        </is>
      </c>
      <c r="AA964" s="39" t="n"/>
      <c r="AB964" s="39" t="n"/>
      <c r="AC964" s="39" t="n"/>
      <c r="AD964" s="39" t="n"/>
      <c r="AE964" s="39" t="n"/>
      <c r="AF964" s="39" t="n"/>
      <c r="AG964" s="39" t="n"/>
      <c r="AH964" s="51" t="n"/>
      <c r="AI964" s="51" t="n"/>
      <c r="AJ964" s="51" t="n"/>
      <c r="AK964" s="52" t="n">
        <v>2113.333333333333</v>
      </c>
      <c r="AL964" s="52" t="n"/>
      <c r="AM964" s="52" t="n"/>
      <c r="AN964" s="39" t="n"/>
      <c r="AO964" s="39" t="inlineStr">
        <is>
          <t>El material ocupa 2 filas en la hoja 1060 NQN (lote/almacén). La cantidad SAP y la física de esta vista son el total del material.</t>
        </is>
      </c>
    </row>
    <row r="965">
      <c r="A965" s="5" t="inlineStr">
        <is>
          <t>3000125</t>
        </is>
      </c>
      <c r="B965" s="5" t="inlineStr">
        <is>
          <t>PANTALON CARGO AZUL T40</t>
        </is>
      </c>
      <c r="C965" s="5" t="n"/>
      <c r="D965" s="5" t="inlineStr">
        <is>
          <t>INDU</t>
        </is>
      </c>
      <c r="E965" s="5" t="inlineStr">
        <is>
          <t>ZUNI</t>
        </is>
      </c>
      <c r="F965" s="5" t="inlineStr">
        <is>
          <t>1060</t>
        </is>
      </c>
      <c r="G965" s="5" t="inlineStr">
        <is>
          <t>6031</t>
        </is>
      </c>
      <c r="H965" s="5" t="inlineStr">
        <is>
          <t>C/U</t>
        </is>
      </c>
      <c r="I965" s="6" t="n">
        <v>70</v>
      </c>
      <c r="J965" s="6" t="n">
        <v>0</v>
      </c>
      <c r="K965" s="5" t="inlineStr">
        <is>
          <t>ARS</t>
        </is>
      </c>
      <c r="L965" s="48" t="n">
        <v>0</v>
      </c>
      <c r="M965" s="48" t="n">
        <v>2492273.7</v>
      </c>
      <c r="O965" s="11">
        <f>M965/SUM($M$2:$M$2023)</f>
        <v/>
      </c>
      <c r="P965" s="49">
        <f>IFERROR(M965/I965,0)</f>
        <v/>
      </c>
      <c r="Q965" s="50" t="n"/>
      <c r="R965" s="8">
        <f>I965-Q965</f>
        <v/>
      </c>
      <c r="S965" s="49">
        <f>$AK965*R965</f>
        <v/>
      </c>
      <c r="U965" s="39" t="inlineStr">
        <is>
          <t>Stock SAP</t>
        </is>
      </c>
      <c r="V965" s="39" t="inlineStr">
        <is>
          <t>Uniformes</t>
        </is>
      </c>
      <c r="W965" s="39" t="inlineStr">
        <is>
          <t>Fuera del alcance</t>
        </is>
      </c>
      <c r="X965" s="39" t="n"/>
      <c r="Y965" s="39" t="inlineStr">
        <is>
          <t>No aplica: uniformes, clasificación que el inventario físico de Farmacia no releva</t>
        </is>
      </c>
      <c r="Z965" s="40" t="inlineStr">
        <is>
          <t>Fuera del alcance del inventario físico</t>
        </is>
      </c>
      <c r="AA965" s="39" t="n"/>
      <c r="AB965" s="39" t="n"/>
      <c r="AC965" s="39" t="n"/>
      <c r="AD965" s="39" t="n"/>
      <c r="AE965" s="39" t="n"/>
      <c r="AF965" s="39" t="n"/>
      <c r="AG965" s="39" t="n"/>
      <c r="AH965" s="51" t="n">
        <v>70</v>
      </c>
      <c r="AI965" s="51">
        <f>Q965</f>
        <v/>
      </c>
      <c r="AJ965" s="51">
        <f>$AH965-$AI965</f>
        <v/>
      </c>
      <c r="AK965" s="52" t="n">
        <v>35603.91</v>
      </c>
      <c r="AL965" s="52">
        <f>$AJ965*$AK965</f>
        <v/>
      </c>
      <c r="AM965" s="52">
        <f>$AI965*$AK965</f>
        <v/>
      </c>
      <c r="AN965" s="39" t="n"/>
      <c r="AO965" s="39" t="n"/>
    </row>
    <row r="966">
      <c r="A966" s="5" t="inlineStr">
        <is>
          <t>3000219</t>
        </is>
      </c>
      <c r="B966" s="5" t="inlineStr">
        <is>
          <t>BOTIN DE SEGURIDAD T41</t>
        </is>
      </c>
      <c r="C966" s="5" t="n"/>
      <c r="D966" s="5" t="inlineStr">
        <is>
          <t>INDU</t>
        </is>
      </c>
      <c r="E966" s="5" t="inlineStr">
        <is>
          <t>ZUNI</t>
        </is>
      </c>
      <c r="F966" s="5" t="inlineStr">
        <is>
          <t>1060</t>
        </is>
      </c>
      <c r="G966" s="5" t="inlineStr">
        <is>
          <t>6010</t>
        </is>
      </c>
      <c r="H966" s="5" t="inlineStr">
        <is>
          <t>C/U</t>
        </is>
      </c>
      <c r="I966" s="6" t="n">
        <v>70</v>
      </c>
      <c r="J966" s="6" t="n">
        <v>0</v>
      </c>
      <c r="K966" s="5" t="inlineStr">
        <is>
          <t>ARS</t>
        </is>
      </c>
      <c r="L966" s="48" t="n">
        <v>0</v>
      </c>
      <c r="M966" s="48" t="n">
        <v>3504733.09</v>
      </c>
      <c r="O966" s="11">
        <f>M966/SUM($M$2:$M$2023)</f>
        <v/>
      </c>
      <c r="P966" s="49">
        <f>IFERROR(M966/I966,0)</f>
        <v/>
      </c>
      <c r="Q966" s="50" t="n"/>
      <c r="R966" s="8">
        <f>I966-Q966</f>
        <v/>
      </c>
      <c r="S966" s="49">
        <f>$AK966*R966</f>
        <v/>
      </c>
      <c r="U966" s="39" t="inlineStr">
        <is>
          <t>Stock SAP</t>
        </is>
      </c>
      <c r="V966" s="39" t="inlineStr">
        <is>
          <t>Uniformes</t>
        </is>
      </c>
      <c r="W966" s="39" t="inlineStr">
        <is>
          <t>Fuera del alcance</t>
        </is>
      </c>
      <c r="X966" s="39" t="n"/>
      <c r="Y966" s="39" t="inlineStr">
        <is>
          <t>No aplica: uniformes, clasificación que el inventario físico de Farmacia no releva</t>
        </is>
      </c>
      <c r="Z966" s="40" t="inlineStr">
        <is>
          <t>Fuera del alcance del inventario físico</t>
        </is>
      </c>
      <c r="AA966" s="39" t="n"/>
      <c r="AB966" s="39" t="n"/>
      <c r="AC966" s="39" t="n"/>
      <c r="AD966" s="39" t="n"/>
      <c r="AE966" s="39" t="n"/>
      <c r="AF966" s="39" t="n"/>
      <c r="AG966" s="39" t="n"/>
      <c r="AH966" s="51" t="n">
        <v>117</v>
      </c>
      <c r="AI966" s="51">
        <f>Q966</f>
        <v/>
      </c>
      <c r="AJ966" s="51">
        <f>$AH966-$AI966</f>
        <v/>
      </c>
      <c r="AK966" s="52" t="n">
        <v>50067.61555555555</v>
      </c>
      <c r="AL966" s="52">
        <f>$AJ966*$AK966</f>
        <v/>
      </c>
      <c r="AM966" s="52">
        <f>$AI966*$AK966</f>
        <v/>
      </c>
      <c r="AN966" s="39" t="n"/>
      <c r="AO966" s="39" t="inlineStr">
        <is>
          <t>El material ocupa 2 filas en la hoja 1060 NQN (lote/almacén). La cantidad SAP y la física de esta vista son el total del material.</t>
        </is>
      </c>
    </row>
    <row r="967">
      <c r="A967" s="5" t="inlineStr">
        <is>
          <t>3000734</t>
        </is>
      </c>
      <c r="B967" s="5" t="inlineStr">
        <is>
          <t>CHAQUETA GRIS MCORTA YACIMIENTO T XL</t>
        </is>
      </c>
      <c r="C967" s="5" t="n"/>
      <c r="D967" s="5" t="inlineStr">
        <is>
          <t>INDU</t>
        </is>
      </c>
      <c r="E967" s="5" t="inlineStr">
        <is>
          <t>ZUNI</t>
        </is>
      </c>
      <c r="F967" s="5" t="inlineStr">
        <is>
          <t>1060</t>
        </is>
      </c>
      <c r="G967" s="5" t="inlineStr">
        <is>
          <t>6010</t>
        </is>
      </c>
      <c r="H967" s="5" t="inlineStr">
        <is>
          <t>C/U</t>
        </is>
      </c>
      <c r="I967" s="6" t="n">
        <v>70</v>
      </c>
      <c r="J967" s="6" t="n">
        <v>0</v>
      </c>
      <c r="K967" s="5" t="inlineStr">
        <is>
          <t>ARS</t>
        </is>
      </c>
      <c r="L967" s="48" t="n">
        <v>0</v>
      </c>
      <c r="M967" s="48" t="n">
        <v>1365000</v>
      </c>
      <c r="O967" s="11">
        <f>M967/SUM($M$2:$M$2023)</f>
        <v/>
      </c>
      <c r="P967" s="49">
        <f>IFERROR(M967/I967,0)</f>
        <v/>
      </c>
      <c r="Q967" s="50" t="n"/>
      <c r="R967" s="8">
        <f>I967-Q967</f>
        <v/>
      </c>
      <c r="S967" s="49">
        <f>$AK967*R967</f>
        <v/>
      </c>
      <c r="U967" s="39" t="inlineStr">
        <is>
          <t>Stock SAP</t>
        </is>
      </c>
      <c r="V967" s="39" t="inlineStr">
        <is>
          <t>Uniformes</t>
        </is>
      </c>
      <c r="W967" s="39" t="inlineStr">
        <is>
          <t>Fuera del alcance</t>
        </is>
      </c>
      <c r="X967" s="39" t="n"/>
      <c r="Y967" s="39" t="inlineStr">
        <is>
          <t>No aplica: uniformes, clasificación que el inventario físico de Farmacia no releva</t>
        </is>
      </c>
      <c r="Z967" s="40" t="inlineStr">
        <is>
          <t>Fuera del alcance del inventario físico</t>
        </is>
      </c>
      <c r="AA967" s="39" t="n"/>
      <c r="AB967" s="39" t="n"/>
      <c r="AC967" s="39" t="n"/>
      <c r="AD967" s="39" t="n"/>
      <c r="AE967" s="39" t="n"/>
      <c r="AF967" s="39" t="n"/>
      <c r="AG967" s="39" t="n"/>
      <c r="AH967" s="51" t="n">
        <v>70</v>
      </c>
      <c r="AI967" s="51">
        <f>Q967</f>
        <v/>
      </c>
      <c r="AJ967" s="51">
        <f>$AH967-$AI967</f>
        <v/>
      </c>
      <c r="AK967" s="52" t="n">
        <v>19500</v>
      </c>
      <c r="AL967" s="52">
        <f>$AJ967*$AK967</f>
        <v/>
      </c>
      <c r="AM967" s="52">
        <f>$AI967*$AK967</f>
        <v/>
      </c>
      <c r="AN967" s="39" t="n"/>
      <c r="AO967" s="39" t="n"/>
    </row>
    <row r="968">
      <c r="A968" s="5" t="inlineStr">
        <is>
          <t>1000043</t>
        </is>
      </c>
      <c r="B968" s="5" t="inlineStr">
        <is>
          <t>ALCOHOL EN GEL X 250ML</t>
        </is>
      </c>
      <c r="C968" s="5" t="inlineStr">
        <is>
          <t>2170</t>
        </is>
      </c>
      <c r="D968" s="5" t="inlineStr">
        <is>
          <t>033</t>
        </is>
      </c>
      <c r="E968" s="5" t="inlineStr">
        <is>
          <t>ZMED</t>
        </is>
      </c>
      <c r="F968" s="5" t="inlineStr">
        <is>
          <t>1060</t>
        </is>
      </c>
      <c r="G968" s="5" t="inlineStr">
        <is>
          <t>6021</t>
        </is>
      </c>
      <c r="H968" s="5" t="inlineStr">
        <is>
          <t>C/U</t>
        </is>
      </c>
      <c r="I968" s="6" t="n">
        <v>68</v>
      </c>
      <c r="J968" s="6" t="n">
        <v>0</v>
      </c>
      <c r="K968" s="5" t="inlineStr">
        <is>
          <t>ARS</t>
        </is>
      </c>
      <c r="L968" s="48" t="n">
        <v>0</v>
      </c>
      <c r="M968" s="48" t="n">
        <v>54543.58</v>
      </c>
      <c r="O968" s="11">
        <f>M968/SUM($M$2:$M$2023)</f>
        <v/>
      </c>
      <c r="P968" s="49">
        <f>IFERROR(M968/I968,0)</f>
        <v/>
      </c>
      <c r="Q968" s="50" t="n"/>
      <c r="R968" s="8">
        <f>I968-Q968</f>
        <v/>
      </c>
      <c r="S968" s="49">
        <f>$AK968*R968</f>
        <v/>
      </c>
      <c r="U968" s="39" t="inlineStr">
        <is>
          <t>Stock SAP</t>
        </is>
      </c>
      <c r="V968" s="39" t="inlineStr">
        <is>
          <t>Medicamentos</t>
        </is>
      </c>
      <c r="W968" s="39" t="inlineStr">
        <is>
          <t>Dentro del alcance</t>
        </is>
      </c>
      <c r="X968" s="39" t="n"/>
      <c r="Y968" s="39" t="inlineStr">
        <is>
          <t>Sin recuento físico en el inventario de Avain</t>
        </is>
      </c>
      <c r="Z968" s="40" t="inlineStr">
        <is>
          <t>Sin recuento físico</t>
        </is>
      </c>
      <c r="AA968" s="39" t="n"/>
      <c r="AB968" s="39" t="n"/>
      <c r="AC968" s="39" t="n"/>
      <c r="AD968" s="39" t="n"/>
      <c r="AE968" s="39" t="n"/>
      <c r="AF968" s="39" t="n"/>
      <c r="AG968" s="39" t="n"/>
      <c r="AH968" s="51" t="n"/>
      <c r="AI968" s="51" t="n"/>
      <c r="AJ968" s="51" t="n"/>
      <c r="AK968" s="52" t="n">
        <v>802.1114540059347</v>
      </c>
      <c r="AL968" s="52" t="n"/>
      <c r="AM968" s="52" t="n"/>
      <c r="AN968" s="39" t="n"/>
      <c r="AO968" s="39" t="inlineStr">
        <is>
          <t>El material ocupa 7 filas en la hoja 1060 NQN (lote/almacén). La cantidad SAP y la física de esta vista son el total del material.</t>
        </is>
      </c>
    </row>
    <row r="969">
      <c r="A969" s="5" t="inlineStr">
        <is>
          <t>3000712</t>
        </is>
      </c>
      <c r="B969" s="5" t="inlineStr">
        <is>
          <t>PANTALON CARGO ANTI DESGARRO T42</t>
        </is>
      </c>
      <c r="C969" s="5" t="n"/>
      <c r="D969" s="5" t="inlineStr">
        <is>
          <t>INDU</t>
        </is>
      </c>
      <c r="E969" s="5" t="inlineStr">
        <is>
          <t>ZUNI</t>
        </is>
      </c>
      <c r="F969" s="5" t="inlineStr">
        <is>
          <t>1060</t>
        </is>
      </c>
      <c r="G969" s="5" t="inlineStr">
        <is>
          <t>6031</t>
        </is>
      </c>
      <c r="H969" s="5" t="inlineStr">
        <is>
          <t>C/U</t>
        </is>
      </c>
      <c r="I969" s="6" t="n">
        <v>67</v>
      </c>
      <c r="J969" s="6" t="n">
        <v>0</v>
      </c>
      <c r="K969" s="5" t="inlineStr">
        <is>
          <t>ARS</t>
        </is>
      </c>
      <c r="L969" s="48" t="n">
        <v>0</v>
      </c>
      <c r="M969" s="48" t="n">
        <v>1413380.77</v>
      </c>
      <c r="O969" s="11">
        <f>M969/SUM($M$2:$M$2023)</f>
        <v/>
      </c>
      <c r="P969" s="49">
        <f>IFERROR(M969/I969,0)</f>
        <v/>
      </c>
      <c r="Q969" s="50" t="n"/>
      <c r="R969" s="8">
        <f>I969-Q969</f>
        <v/>
      </c>
      <c r="S969" s="49">
        <f>$AK969*R969</f>
        <v/>
      </c>
      <c r="U969" s="39" t="inlineStr">
        <is>
          <t>Stock SAP</t>
        </is>
      </c>
      <c r="V969" s="39" t="inlineStr">
        <is>
          <t>Uniformes</t>
        </is>
      </c>
      <c r="W969" s="39" t="inlineStr">
        <is>
          <t>Fuera del alcance</t>
        </is>
      </c>
      <c r="X969" s="39" t="n"/>
      <c r="Y969" s="39" t="inlineStr">
        <is>
          <t>No aplica: uniformes, clasificación que el inventario físico de Farmacia no releva</t>
        </is>
      </c>
      <c r="Z969" s="40" t="inlineStr">
        <is>
          <t>Fuera del alcance del inventario físico</t>
        </is>
      </c>
      <c r="AA969" s="39" t="n"/>
      <c r="AB969" s="39" t="n"/>
      <c r="AC969" s="39" t="n"/>
      <c r="AD969" s="39" t="n"/>
      <c r="AE969" s="39" t="n"/>
      <c r="AF969" s="39" t="n"/>
      <c r="AG969" s="39" t="n"/>
      <c r="AH969" s="51" t="n">
        <v>123</v>
      </c>
      <c r="AI969" s="51">
        <f>Q969</f>
        <v/>
      </c>
      <c r="AJ969" s="51">
        <f>$AH969-$AI969</f>
        <v/>
      </c>
      <c r="AK969" s="52" t="n">
        <v>21095.23536585366</v>
      </c>
      <c r="AL969" s="52">
        <f>$AJ969*$AK969</f>
        <v/>
      </c>
      <c r="AM969" s="52">
        <f>$AI969*$AK969</f>
        <v/>
      </c>
      <c r="AN969" s="39" t="n"/>
      <c r="AO969" s="39" t="inlineStr">
        <is>
          <t>El material ocupa 2 filas en la hoja 1060 NQN (lote/almacén). La cantidad SAP y la física de esta vista son el total del material.</t>
        </is>
      </c>
    </row>
    <row r="970">
      <c r="A970" s="5" t="inlineStr">
        <is>
          <t>2000035</t>
        </is>
      </c>
      <c r="B970" s="5" t="inlineStr">
        <is>
          <t>TENSIOMETRO ADULTO</t>
        </is>
      </c>
      <c r="C970" s="5" t="n"/>
      <c r="D970" s="5" t="inlineStr">
        <is>
          <t>033</t>
        </is>
      </c>
      <c r="E970" s="5" t="inlineStr">
        <is>
          <t>ZDES</t>
        </is>
      </c>
      <c r="F970" s="5" t="inlineStr">
        <is>
          <t>1060</t>
        </is>
      </c>
      <c r="G970" s="5" t="inlineStr">
        <is>
          <t>6021</t>
        </is>
      </c>
      <c r="H970" s="5" t="inlineStr">
        <is>
          <t>C/U</t>
        </is>
      </c>
      <c r="I970" s="6" t="n">
        <v>65</v>
      </c>
      <c r="J970" s="6" t="n">
        <v>0</v>
      </c>
      <c r="K970" s="5" t="inlineStr">
        <is>
          <t>ARS</t>
        </is>
      </c>
      <c r="L970" s="48" t="n">
        <v>0</v>
      </c>
      <c r="M970" s="48" t="n">
        <v>499507.34</v>
      </c>
      <c r="O970" s="11">
        <f>M970/SUM($M$2:$M$2023)</f>
        <v/>
      </c>
      <c r="P970" s="49">
        <f>IFERROR(M970/I970,0)</f>
        <v/>
      </c>
      <c r="Q970" s="50" t="n"/>
      <c r="R970" s="8">
        <f>I970-Q970</f>
        <v/>
      </c>
      <c r="S970" s="49">
        <f>$AK970*R970</f>
        <v/>
      </c>
      <c r="U970" s="39" t="inlineStr">
        <is>
          <t>Stock SAP</t>
        </is>
      </c>
      <c r="V970" s="39" t="inlineStr">
        <is>
          <t>Descartables</t>
        </is>
      </c>
      <c r="W970" s="39" t="inlineStr">
        <is>
          <t>Dentro del alcance</t>
        </is>
      </c>
      <c r="X970" s="37" t="inlineStr">
        <is>
          <t>Alta</t>
        </is>
      </c>
      <c r="Y970" s="39" t="inlineStr">
        <is>
          <t>Homologado – confianza Alta</t>
        </is>
      </c>
      <c r="Z970" s="38" t="inlineStr">
        <is>
          <t>Dar de baja en SAP</t>
        </is>
      </c>
      <c r="AA970" s="39" t="inlineStr">
        <is>
          <t>524</t>
        </is>
      </c>
      <c r="AB970" s="39" t="inlineStr">
        <is>
          <t>TENSIOMETRO</t>
        </is>
      </c>
      <c r="AC970" s="39" t="inlineStr">
        <is>
          <t>Cruce por nomenclatura SAP</t>
        </is>
      </c>
      <c r="AD970" s="39" t="inlineStr">
        <is>
          <t>Sí</t>
        </is>
      </c>
      <c r="AE970" s="39" t="inlineStr">
        <is>
          <t>2000035, 2001121</t>
        </is>
      </c>
      <c r="AF970" s="39" t="inlineStr">
        <is>
          <t>Sí</t>
        </is>
      </c>
      <c r="AG970" s="39" t="n"/>
      <c r="AH970" s="51" t="n"/>
      <c r="AI970" s="51" t="n"/>
      <c r="AJ970" s="51" t="n"/>
      <c r="AK970" s="52" t="n">
        <v>7684.728322580646</v>
      </c>
      <c r="AL970" s="52" t="n"/>
      <c r="AM970" s="52" t="n"/>
      <c r="AN970" s="41" t="inlineStr">
        <is>
          <t>Valorización a validar: relación de cantidades 155 a 1 entre SAP y el recuento físico. Sugiere distinta unidad de medida (SAP por caja o envase y el recuento por unidad). La diferencia económica de esta fila no debe tomarse como definitiva.</t>
        </is>
      </c>
      <c r="AO970" s="39" t="inlineStr">
        <is>
          <t>La cantidad física del material se imputó en la fila 915 (primera fila del material). Cruce por nomenclatura: similitud 0.82. El cruce SAP–Avain identificó 2 códigos SAP como posibles equivalentes del mismo ítem de Avain (2000035, 2001121). Se imputó al primero (lógica BUSCARV); requiere validación posterior. El material ocupa 3 filas en la hoja 1060 NQN (lote/almacén). La cantidad SAP y la física de esta vista son el total del material.</t>
        </is>
      </c>
    </row>
    <row r="971">
      <c r="A971" s="5" t="inlineStr">
        <is>
          <t>2000037</t>
        </is>
      </c>
      <c r="B971" s="5" t="inlineStr">
        <is>
          <t>TERMOMETRO DIGITAL</t>
        </is>
      </c>
      <c r="C971" s="5" t="n"/>
      <c r="D971" s="5" t="inlineStr">
        <is>
          <t>033</t>
        </is>
      </c>
      <c r="E971" s="5" t="inlineStr">
        <is>
          <t>ZDES</t>
        </is>
      </c>
      <c r="F971" s="5" t="inlineStr">
        <is>
          <t>1060</t>
        </is>
      </c>
      <c r="G971" s="5" t="inlineStr">
        <is>
          <t>6022</t>
        </is>
      </c>
      <c r="H971" s="5" t="inlineStr">
        <is>
          <t>C/U</t>
        </is>
      </c>
      <c r="I971" s="6" t="n">
        <v>65</v>
      </c>
      <c r="J971" s="6" t="n">
        <v>0</v>
      </c>
      <c r="K971" s="5" t="inlineStr">
        <is>
          <t>ARS</t>
        </is>
      </c>
      <c r="L971" s="48" t="n">
        <v>0</v>
      </c>
      <c r="M971" s="48" t="n">
        <v>217989.5</v>
      </c>
      <c r="O971" s="11">
        <f>M971/SUM($M$2:$M$2023)</f>
        <v/>
      </c>
      <c r="P971" s="49">
        <f>IFERROR(M971/I971,0)</f>
        <v/>
      </c>
      <c r="Q971" s="50" t="n"/>
      <c r="R971" s="8">
        <f>I971-Q971</f>
        <v/>
      </c>
      <c r="S971" s="49">
        <f>$AK971*R971</f>
        <v/>
      </c>
      <c r="U971" s="39" t="inlineStr">
        <is>
          <t>Stock SAP</t>
        </is>
      </c>
      <c r="V971" s="39" t="inlineStr">
        <is>
          <t>Descartables</t>
        </is>
      </c>
      <c r="W971" s="39" t="inlineStr">
        <is>
          <t>Dentro del alcance</t>
        </is>
      </c>
      <c r="X971" s="37" t="inlineStr">
        <is>
          <t>Alta</t>
        </is>
      </c>
      <c r="Y971" s="39" t="inlineStr">
        <is>
          <t>Homologado – confianza Alta</t>
        </is>
      </c>
      <c r="Z971" s="38" t="inlineStr">
        <is>
          <t>Dar de baja en SAP</t>
        </is>
      </c>
      <c r="AA971" s="39" t="inlineStr">
        <is>
          <t>423</t>
        </is>
      </c>
      <c r="AB971" s="39" t="inlineStr">
        <is>
          <t>TERMOMETRO DIGITAL</t>
        </is>
      </c>
      <c r="AC971" s="39" t="inlineStr">
        <is>
          <t>Homologación por código Avain (master E-208)</t>
        </is>
      </c>
      <c r="AD971" s="39" t="inlineStr">
        <is>
          <t>No</t>
        </is>
      </c>
      <c r="AE971" s="39" t="n"/>
      <c r="AF971" s="39" t="inlineStr">
        <is>
          <t>Sí</t>
        </is>
      </c>
      <c r="AG971" s="39" t="inlineStr">
        <is>
          <t>E-208</t>
        </is>
      </c>
      <c r="AH971" s="51" t="n"/>
      <c r="AI971" s="51" t="n"/>
      <c r="AJ971" s="51" t="n"/>
      <c r="AK971" s="52" t="n">
        <v>3353.684628571428</v>
      </c>
      <c r="AL971" s="52" t="n"/>
      <c r="AM971" s="52" t="n"/>
      <c r="AN971" s="39" t="n"/>
      <c r="AO971" s="39" t="inlineStr">
        <is>
          <t>La cantidad física del material se imputó en la fila 656 (primera fila del material). Homologación: confianza base Alta + confianza SAP Alta → Alta. El material ocupa 4 filas en la hoja 1060 NQN (lote/almacén). La cantidad SAP y la física de esta vista son el total del material.</t>
        </is>
      </c>
    </row>
    <row r="972">
      <c r="A972" s="5" t="inlineStr">
        <is>
          <t>3000709</t>
        </is>
      </c>
      <c r="B972" s="5" t="inlineStr">
        <is>
          <t>PANTALON CARGO ANTI DESGARRO T40</t>
        </is>
      </c>
      <c r="C972" s="5" t="n"/>
      <c r="D972" s="5" t="inlineStr">
        <is>
          <t>INDU</t>
        </is>
      </c>
      <c r="E972" s="5" t="inlineStr">
        <is>
          <t>ZUNI</t>
        </is>
      </c>
      <c r="F972" s="5" t="inlineStr">
        <is>
          <t>1060</t>
        </is>
      </c>
      <c r="G972" s="5" t="inlineStr">
        <is>
          <t>6031</t>
        </is>
      </c>
      <c r="H972" s="5" t="inlineStr">
        <is>
          <t>C/U</t>
        </is>
      </c>
      <c r="I972" s="6" t="n">
        <v>65</v>
      </c>
      <c r="J972" s="6" t="n">
        <v>0</v>
      </c>
      <c r="K972" s="5" t="inlineStr">
        <is>
          <t>ARS</t>
        </is>
      </c>
      <c r="L972" s="48" t="n">
        <v>0</v>
      </c>
      <c r="M972" s="48" t="n">
        <v>1291623.3</v>
      </c>
      <c r="O972" s="11">
        <f>M972/SUM($M$2:$M$2023)</f>
        <v/>
      </c>
      <c r="P972" s="49">
        <f>IFERROR(M972/I972,0)</f>
        <v/>
      </c>
      <c r="Q972" s="50" t="n"/>
      <c r="R972" s="8">
        <f>I972-Q972</f>
        <v/>
      </c>
      <c r="S972" s="49">
        <f>$AK972*R972</f>
        <v/>
      </c>
      <c r="U972" s="39" t="inlineStr">
        <is>
          <t>Stock SAP</t>
        </is>
      </c>
      <c r="V972" s="39" t="inlineStr">
        <is>
          <t>Uniformes</t>
        </is>
      </c>
      <c r="W972" s="39" t="inlineStr">
        <is>
          <t>Fuera del alcance</t>
        </is>
      </c>
      <c r="X972" s="39" t="n"/>
      <c r="Y972" s="39" t="inlineStr">
        <is>
          <t>No aplica: uniformes, clasificación que el inventario físico de Farmacia no releva</t>
        </is>
      </c>
      <c r="Z972" s="40" t="inlineStr">
        <is>
          <t>Fuera del alcance del inventario físico</t>
        </is>
      </c>
      <c r="AA972" s="39" t="n"/>
      <c r="AB972" s="39" t="n"/>
      <c r="AC972" s="39" t="n"/>
      <c r="AD972" s="39" t="n"/>
      <c r="AE972" s="39" t="n"/>
      <c r="AF972" s="39" t="n"/>
      <c r="AG972" s="39" t="n"/>
      <c r="AH972" s="51" t="n">
        <v>89</v>
      </c>
      <c r="AI972" s="51">
        <f>Q972</f>
        <v/>
      </c>
      <c r="AJ972" s="51">
        <f>$AH972-$AI972</f>
        <v/>
      </c>
      <c r="AK972" s="52" t="n">
        <v>19871.12775280899</v>
      </c>
      <c r="AL972" s="52">
        <f>$AJ972*$AK972</f>
        <v/>
      </c>
      <c r="AM972" s="52">
        <f>$AI972*$AK972</f>
        <v/>
      </c>
      <c r="AN972" s="39" t="n"/>
      <c r="AO972" s="39" t="inlineStr">
        <is>
          <t>El material ocupa 2 filas en la hoja 1060 NQN (lote/almacén). La cantidad SAP y la física de esta vista son el total del material.</t>
        </is>
      </c>
    </row>
    <row r="973">
      <c r="A973" s="5" t="inlineStr">
        <is>
          <t>3001562</t>
        </is>
      </c>
      <c r="B973" s="5" t="inlineStr">
        <is>
          <t>CAMPERON NARANJA DE GRAFA M</t>
        </is>
      </c>
      <c r="C973" s="5" t="n"/>
      <c r="D973" s="5" t="inlineStr">
        <is>
          <t>INDU</t>
        </is>
      </c>
      <c r="E973" s="5" t="inlineStr">
        <is>
          <t>ZUNI</t>
        </is>
      </c>
      <c r="F973" s="5" t="inlineStr">
        <is>
          <t>1060</t>
        </is>
      </c>
      <c r="G973" s="5" t="inlineStr">
        <is>
          <t>6031</t>
        </is>
      </c>
      <c r="H973" s="5" t="inlineStr">
        <is>
          <t>C/U</t>
        </is>
      </c>
      <c r="I973" s="6" t="n">
        <v>65</v>
      </c>
      <c r="J973" s="6" t="n">
        <v>0</v>
      </c>
      <c r="K973" s="5" t="inlineStr">
        <is>
          <t>ARS</t>
        </is>
      </c>
      <c r="L973" s="48" t="n">
        <v>0</v>
      </c>
      <c r="M973" s="48" t="n">
        <v>4563000</v>
      </c>
      <c r="O973" s="11">
        <f>M973/SUM($M$2:$M$2023)</f>
        <v/>
      </c>
      <c r="P973" s="49">
        <f>IFERROR(M973/I973,0)</f>
        <v/>
      </c>
      <c r="Q973" s="50" t="n"/>
      <c r="R973" s="8">
        <f>I973-Q973</f>
        <v/>
      </c>
      <c r="S973" s="49">
        <f>$AK973*R973</f>
        <v/>
      </c>
      <c r="U973" s="39" t="inlineStr">
        <is>
          <t>Stock SAP</t>
        </is>
      </c>
      <c r="V973" s="39" t="inlineStr">
        <is>
          <t>Uniformes</t>
        </is>
      </c>
      <c r="W973" s="39" t="inlineStr">
        <is>
          <t>Fuera del alcance</t>
        </is>
      </c>
      <c r="X973" s="39" t="n"/>
      <c r="Y973" s="39" t="inlineStr">
        <is>
          <t>No aplica: uniformes, clasificación que el inventario físico de Farmacia no releva</t>
        </is>
      </c>
      <c r="Z973" s="40" t="inlineStr">
        <is>
          <t>Fuera del alcance del inventario físico</t>
        </is>
      </c>
      <c r="AA973" s="39" t="n"/>
      <c r="AB973" s="39" t="n"/>
      <c r="AC973" s="39" t="n"/>
      <c r="AD973" s="39" t="n"/>
      <c r="AE973" s="39" t="n"/>
      <c r="AF973" s="39" t="n"/>
      <c r="AG973" s="39" t="n"/>
      <c r="AH973" s="51" t="n">
        <v>65</v>
      </c>
      <c r="AI973" s="51">
        <f>Q973</f>
        <v/>
      </c>
      <c r="AJ973" s="51">
        <f>$AH973-$AI973</f>
        <v/>
      </c>
      <c r="AK973" s="52" t="n">
        <v>70200</v>
      </c>
      <c r="AL973" s="52">
        <f>$AJ973*$AK973</f>
        <v/>
      </c>
      <c r="AM973" s="52">
        <f>$AI973*$AK973</f>
        <v/>
      </c>
      <c r="AN973" s="39" t="n"/>
      <c r="AO973" s="39" t="n"/>
    </row>
    <row r="974">
      <c r="A974" s="5" t="inlineStr">
        <is>
          <t>1000158</t>
        </is>
      </c>
      <c r="B974" s="5" t="inlineStr">
        <is>
          <t>FLUORESCEINA SODICA 0.25 %</t>
        </is>
      </c>
      <c r="C974" s="5" t="inlineStr">
        <is>
          <t>1</t>
        </is>
      </c>
      <c r="D974" s="5" t="inlineStr">
        <is>
          <t>033</t>
        </is>
      </c>
      <c r="E974" s="5" t="inlineStr">
        <is>
          <t>ZMED</t>
        </is>
      </c>
      <c r="F974" s="5" t="inlineStr">
        <is>
          <t>1060</t>
        </is>
      </c>
      <c r="G974" s="5" t="inlineStr">
        <is>
          <t>6021</t>
        </is>
      </c>
      <c r="H974" s="5" t="inlineStr">
        <is>
          <t>C/U</t>
        </is>
      </c>
      <c r="I974" s="6" t="n">
        <v>64</v>
      </c>
      <c r="J974" s="6" t="n">
        <v>0</v>
      </c>
      <c r="K974" s="5" t="inlineStr">
        <is>
          <t>ARS</t>
        </is>
      </c>
      <c r="L974" s="48" t="n">
        <v>0</v>
      </c>
      <c r="M974" s="48" t="n">
        <v>46133.76</v>
      </c>
      <c r="O974" s="11">
        <f>M974/SUM($M$2:$M$2023)</f>
        <v/>
      </c>
      <c r="P974" s="49">
        <f>IFERROR(M974/I974,0)</f>
        <v/>
      </c>
      <c r="Q974" s="50" t="n"/>
      <c r="R974" s="8">
        <f>I974-Q974</f>
        <v/>
      </c>
      <c r="S974" s="49">
        <f>$AK974*R974</f>
        <v/>
      </c>
      <c r="U974" s="39" t="inlineStr">
        <is>
          <t>Stock SAP</t>
        </is>
      </c>
      <c r="V974" s="39" t="inlineStr">
        <is>
          <t>Medicamentos</t>
        </is>
      </c>
      <c r="W974" s="39" t="inlineStr">
        <is>
          <t>Dentro del alcance</t>
        </is>
      </c>
      <c r="X974" s="39" t="n"/>
      <c r="Y974" s="39" t="inlineStr">
        <is>
          <t>Sin recuento físico en el inventario de Avain</t>
        </is>
      </c>
      <c r="Z974" s="40" t="inlineStr">
        <is>
          <t>Sin recuento físico</t>
        </is>
      </c>
      <c r="AA974" s="39" t="n"/>
      <c r="AB974" s="39" t="n"/>
      <c r="AC974" s="39" t="n"/>
      <c r="AD974" s="39" t="n"/>
      <c r="AE974" s="39" t="n"/>
      <c r="AF974" s="39" t="n"/>
      <c r="AG974" s="39" t="n"/>
      <c r="AH974" s="51" t="n">
        <v>64</v>
      </c>
      <c r="AI974" s="51">
        <f>Q974</f>
        <v/>
      </c>
      <c r="AJ974" s="51">
        <f>$AH974-$AI974</f>
        <v/>
      </c>
      <c r="AK974" s="52" t="n">
        <v>720.84</v>
      </c>
      <c r="AL974" s="52">
        <f>$AJ974*$AK974</f>
        <v/>
      </c>
      <c r="AM974" s="52">
        <f>$AI974*$AK974</f>
        <v/>
      </c>
      <c r="AN974" s="39" t="n"/>
      <c r="AO974" s="39" t="n"/>
    </row>
    <row r="975">
      <c r="A975" s="5" t="inlineStr">
        <is>
          <t>3000914</t>
        </is>
      </c>
      <c r="B975" s="5" t="inlineStr">
        <is>
          <t>BOTIN DE SEGURIDAD T42</t>
        </is>
      </c>
      <c r="C975" s="5" t="n"/>
      <c r="D975" s="5" t="inlineStr">
        <is>
          <t>INDU</t>
        </is>
      </c>
      <c r="E975" s="5" t="inlineStr">
        <is>
          <t>ZUNI</t>
        </is>
      </c>
      <c r="F975" s="5" t="inlineStr">
        <is>
          <t>1060</t>
        </is>
      </c>
      <c r="G975" s="5" t="inlineStr">
        <is>
          <t>6010</t>
        </is>
      </c>
      <c r="H975" s="5" t="inlineStr">
        <is>
          <t>C/U</t>
        </is>
      </c>
      <c r="I975" s="6" t="n">
        <v>62</v>
      </c>
      <c r="J975" s="6" t="n">
        <v>0</v>
      </c>
      <c r="K975" s="5" t="inlineStr">
        <is>
          <t>ARS</t>
        </is>
      </c>
      <c r="L975" s="48" t="n">
        <v>0</v>
      </c>
      <c r="M975" s="48" t="n">
        <v>3123200.55</v>
      </c>
      <c r="O975" s="11">
        <f>M975/SUM($M$2:$M$2023)</f>
        <v/>
      </c>
      <c r="P975" s="49">
        <f>IFERROR(M975/I975,0)</f>
        <v/>
      </c>
      <c r="Q975" s="50" t="n"/>
      <c r="R975" s="8">
        <f>I975-Q975</f>
        <v/>
      </c>
      <c r="S975" s="49">
        <f>$AK975*R975</f>
        <v/>
      </c>
      <c r="U975" s="39" t="inlineStr">
        <is>
          <t>Stock SAP</t>
        </is>
      </c>
      <c r="V975" s="39" t="inlineStr">
        <is>
          <t>Uniformes</t>
        </is>
      </c>
      <c r="W975" s="39" t="inlineStr">
        <is>
          <t>Fuera del alcance</t>
        </is>
      </c>
      <c r="X975" s="39" t="n"/>
      <c r="Y975" s="39" t="inlineStr">
        <is>
          <t>No aplica: uniformes, clasificación que el inventario físico de Farmacia no releva</t>
        </is>
      </c>
      <c r="Z975" s="40" t="inlineStr">
        <is>
          <t>Fuera del alcance del inventario físico</t>
        </is>
      </c>
      <c r="AA975" s="39" t="n"/>
      <c r="AB975" s="39" t="n"/>
      <c r="AC975" s="39" t="n"/>
      <c r="AD975" s="39" t="n"/>
      <c r="AE975" s="39" t="n"/>
      <c r="AF975" s="39" t="n"/>
      <c r="AG975" s="39" t="n"/>
      <c r="AH975" s="51" t="n"/>
      <c r="AI975" s="51" t="n"/>
      <c r="AJ975" s="51" t="n"/>
      <c r="AK975" s="52" t="n">
        <v>50374.20240601504</v>
      </c>
      <c r="AL975" s="52" t="n"/>
      <c r="AM975" s="52" t="n"/>
      <c r="AN975" s="39" t="n"/>
      <c r="AO975" s="39" t="inlineStr">
        <is>
          <t>El material ocupa 2 filas en la hoja 1060 NQN (lote/almacén). La cantidad SAP y la física de esta vista son el total del material.</t>
        </is>
      </c>
    </row>
    <row r="976">
      <c r="A976" s="5" t="inlineStr">
        <is>
          <t>3001563</t>
        </is>
      </c>
      <c r="B976" s="5" t="inlineStr">
        <is>
          <t>CAMPERON NARANJA DE GRAFA L</t>
        </is>
      </c>
      <c r="C976" s="5" t="n"/>
      <c r="D976" s="5" t="inlineStr">
        <is>
          <t>INDU</t>
        </is>
      </c>
      <c r="E976" s="5" t="inlineStr">
        <is>
          <t>ZUNI</t>
        </is>
      </c>
      <c r="F976" s="5" t="inlineStr">
        <is>
          <t>1060</t>
        </is>
      </c>
      <c r="G976" s="5" t="inlineStr">
        <is>
          <t>6031</t>
        </is>
      </c>
      <c r="H976" s="5" t="inlineStr">
        <is>
          <t>C/U</t>
        </is>
      </c>
      <c r="I976" s="6" t="n">
        <v>61</v>
      </c>
      <c r="J976" s="6" t="n">
        <v>0</v>
      </c>
      <c r="K976" s="5" t="inlineStr">
        <is>
          <t>ARS</t>
        </is>
      </c>
      <c r="L976" s="48" t="n">
        <v>0</v>
      </c>
      <c r="M976" s="48" t="n">
        <v>4345848.7</v>
      </c>
      <c r="O976" s="11">
        <f>M976/SUM($M$2:$M$2023)</f>
        <v/>
      </c>
      <c r="P976" s="49">
        <f>IFERROR(M976/I976,0)</f>
        <v/>
      </c>
      <c r="Q976" s="50" t="n"/>
      <c r="R976" s="8">
        <f>I976-Q976</f>
        <v/>
      </c>
      <c r="S976" s="49">
        <f>$AK976*R976</f>
        <v/>
      </c>
      <c r="U976" s="39" t="inlineStr">
        <is>
          <t>Stock SAP</t>
        </is>
      </c>
      <c r="V976" s="39" t="inlineStr">
        <is>
          <t>Uniformes</t>
        </is>
      </c>
      <c r="W976" s="39" t="inlineStr">
        <is>
          <t>Fuera del alcance</t>
        </is>
      </c>
      <c r="X976" s="39" t="n"/>
      <c r="Y976" s="39" t="inlineStr">
        <is>
          <t>No aplica: uniformes, clasificación que el inventario físico de Farmacia no releva</t>
        </is>
      </c>
      <c r="Z976" s="40" t="inlineStr">
        <is>
          <t>Fuera del alcance del inventario físico</t>
        </is>
      </c>
      <c r="AA976" s="39" t="n"/>
      <c r="AB976" s="39" t="n"/>
      <c r="AC976" s="39" t="n"/>
      <c r="AD976" s="39" t="n"/>
      <c r="AE976" s="39" t="n"/>
      <c r="AF976" s="39" t="n"/>
      <c r="AG976" s="39" t="n"/>
      <c r="AH976" s="51" t="n">
        <v>61</v>
      </c>
      <c r="AI976" s="51">
        <f>Q976</f>
        <v/>
      </c>
      <c r="AJ976" s="51">
        <f>$AH976-$AI976</f>
        <v/>
      </c>
      <c r="AK976" s="52" t="n">
        <v>71243.42131147541</v>
      </c>
      <c r="AL976" s="52">
        <f>$AJ976*$AK976</f>
        <v/>
      </c>
      <c r="AM976" s="52">
        <f>$AI976*$AK976</f>
        <v/>
      </c>
      <c r="AN976" s="39" t="n"/>
      <c r="AO976" s="39" t="n"/>
    </row>
    <row r="977">
      <c r="A977" s="5" t="inlineStr">
        <is>
          <t>1000033</t>
        </is>
      </c>
      <c r="B977" s="5" t="inlineStr">
        <is>
          <t>SOLUCIÓN DEXTROSA AL 5% DE 500 CC</t>
        </is>
      </c>
      <c r="C977" s="5" t="inlineStr">
        <is>
          <t>2026379660</t>
        </is>
      </c>
      <c r="D977" s="5" t="inlineStr">
        <is>
          <t>033</t>
        </is>
      </c>
      <c r="E977" s="5" t="inlineStr">
        <is>
          <t>ZMED</t>
        </is>
      </c>
      <c r="F977" s="5" t="inlineStr">
        <is>
          <t>1060</t>
        </is>
      </c>
      <c r="G977" s="5" t="inlineStr">
        <is>
          <t>6021</t>
        </is>
      </c>
      <c r="H977" s="5" t="inlineStr">
        <is>
          <t>C/U</t>
        </is>
      </c>
      <c r="I977" s="6" t="n">
        <v>60</v>
      </c>
      <c r="J977" s="6" t="n">
        <v>0</v>
      </c>
      <c r="K977" s="5" t="inlineStr">
        <is>
          <t>ARS</t>
        </is>
      </c>
      <c r="L977" s="48" t="n">
        <v>0</v>
      </c>
      <c r="M977" s="48" t="n">
        <v>58600.39</v>
      </c>
      <c r="O977" s="11">
        <f>M977/SUM($M$2:$M$2023)</f>
        <v/>
      </c>
      <c r="P977" s="49">
        <f>IFERROR(M977/I977,0)</f>
        <v/>
      </c>
      <c r="Q977" s="50" t="n"/>
      <c r="R977" s="8">
        <f>I977-Q977</f>
        <v/>
      </c>
      <c r="S977" s="49">
        <f>$AK977*R977</f>
        <v/>
      </c>
      <c r="U977" s="39" t="inlineStr">
        <is>
          <t>Stock SAP</t>
        </is>
      </c>
      <c r="V977" s="39" t="inlineStr">
        <is>
          <t>Medicamentos</t>
        </is>
      </c>
      <c r="W977" s="39" t="inlineStr">
        <is>
          <t>Dentro del alcance</t>
        </is>
      </c>
      <c r="X977" s="38" t="inlineStr">
        <is>
          <t>Baja</t>
        </is>
      </c>
      <c r="Y977" s="39" t="inlineStr">
        <is>
          <t>Homologado – confianza Baja – pendiente de validación</t>
        </is>
      </c>
      <c r="Z977" s="38" t="inlineStr">
        <is>
          <t>Dar de baja en SAP</t>
        </is>
      </c>
      <c r="AA977" s="39" t="inlineStr">
        <is>
          <t>211</t>
        </is>
      </c>
      <c r="AB977" s="39" t="inlineStr">
        <is>
          <t>SOLUCION DEXTROSA</t>
        </is>
      </c>
      <c r="AC977" s="39" t="inlineStr">
        <is>
          <t>Homologación por código Avain (master M13-002)</t>
        </is>
      </c>
      <c r="AD977" s="39" t="inlineStr">
        <is>
          <t>No</t>
        </is>
      </c>
      <c r="AE977" s="39" t="n"/>
      <c r="AF977" s="39" t="inlineStr">
        <is>
          <t>Sí</t>
        </is>
      </c>
      <c r="AG977" s="39" t="inlineStr">
        <is>
          <t>M13-002</t>
        </is>
      </c>
      <c r="AH977" s="51" t="n"/>
      <c r="AI977" s="51" t="n"/>
      <c r="AJ977" s="51" t="n"/>
      <c r="AK977" s="52" t="n">
        <v>976.6731938184158</v>
      </c>
      <c r="AL977" s="52" t="n"/>
      <c r="AM977" s="52" t="n"/>
      <c r="AN977" s="39" t="n"/>
      <c r="AO977" s="39" t="inlineStr">
        <is>
          <t>La cantidad física del material se imputó en la fila 455 (primera fila del material). Homologación: confianza base Baja + confianza SAP Alta → Baja. El material ocupa 17 filas en la hoja 1060 NQN (lote/almacén). La cantidad SAP y la física de esta vista son el total del material.</t>
        </is>
      </c>
    </row>
    <row r="978">
      <c r="A978" s="5" t="inlineStr">
        <is>
          <t>1000033</t>
        </is>
      </c>
      <c r="B978" s="5" t="inlineStr">
        <is>
          <t>SOLUCIÓN DEXTROSA AL 5% DE 500 CC</t>
        </is>
      </c>
      <c r="C978" s="5" t="inlineStr">
        <is>
          <t>379060</t>
        </is>
      </c>
      <c r="D978" s="5" t="inlineStr">
        <is>
          <t>033</t>
        </is>
      </c>
      <c r="E978" s="5" t="inlineStr">
        <is>
          <t>ZMED</t>
        </is>
      </c>
      <c r="F978" s="5" t="inlineStr">
        <is>
          <t>1060</t>
        </is>
      </c>
      <c r="G978" s="5" t="inlineStr">
        <is>
          <t>6021</t>
        </is>
      </c>
      <c r="H978" s="5" t="inlineStr">
        <is>
          <t>C/U</t>
        </is>
      </c>
      <c r="I978" s="6" t="n">
        <v>60</v>
      </c>
      <c r="J978" s="6" t="n">
        <v>0</v>
      </c>
      <c r="K978" s="5" t="inlineStr">
        <is>
          <t>ARS</t>
        </is>
      </c>
      <c r="L978" s="48" t="n">
        <v>0</v>
      </c>
      <c r="M978" s="48" t="n">
        <v>58600.39</v>
      </c>
      <c r="O978" s="11">
        <f>M978/SUM($M$2:$M$2023)</f>
        <v/>
      </c>
      <c r="P978" s="49">
        <f>IFERROR(M978/I978,0)</f>
        <v/>
      </c>
      <c r="Q978" s="50" t="n"/>
      <c r="R978" s="8">
        <f>I978-Q978</f>
        <v/>
      </c>
      <c r="S978" s="49">
        <f>$AK978*R978</f>
        <v/>
      </c>
      <c r="U978" s="39" t="inlineStr">
        <is>
          <t>Stock SAP</t>
        </is>
      </c>
      <c r="V978" s="39" t="inlineStr">
        <is>
          <t>Medicamentos</t>
        </is>
      </c>
      <c r="W978" s="39" t="inlineStr">
        <is>
          <t>Dentro del alcance</t>
        </is>
      </c>
      <c r="X978" s="38" t="inlineStr">
        <is>
          <t>Baja</t>
        </is>
      </c>
      <c r="Y978" s="39" t="inlineStr">
        <is>
          <t>Homologado – confianza Baja – pendiente de validación</t>
        </is>
      </c>
      <c r="Z978" s="38" t="inlineStr">
        <is>
          <t>Dar de baja en SAP</t>
        </is>
      </c>
      <c r="AA978" s="39" t="inlineStr">
        <is>
          <t>211</t>
        </is>
      </c>
      <c r="AB978" s="39" t="inlineStr">
        <is>
          <t>SOLUCION DEXTROSA</t>
        </is>
      </c>
      <c r="AC978" s="39" t="inlineStr">
        <is>
          <t>Homologación por código Avain (master M13-002)</t>
        </is>
      </c>
      <c r="AD978" s="39" t="inlineStr">
        <is>
          <t>No</t>
        </is>
      </c>
      <c r="AE978" s="39" t="n"/>
      <c r="AF978" s="39" t="inlineStr">
        <is>
          <t>Sí</t>
        </is>
      </c>
      <c r="AG978" s="39" t="inlineStr">
        <is>
          <t>M13-002</t>
        </is>
      </c>
      <c r="AH978" s="51" t="n"/>
      <c r="AI978" s="51" t="n"/>
      <c r="AJ978" s="51" t="n"/>
      <c r="AK978" s="52" t="n">
        <v>976.6731938184158</v>
      </c>
      <c r="AL978" s="52" t="n"/>
      <c r="AM978" s="52" t="n"/>
      <c r="AN978" s="39" t="n"/>
      <c r="AO978" s="39" t="inlineStr">
        <is>
          <t>La cantidad física del material se imputó en la fila 455 (primera fila del material). Homologación: confianza base Baja + confianza SAP Alta → Baja. El material ocupa 17 filas en la hoja 1060 NQN (lote/almacén). La cantidad SAP y la física de esta vista son el total del material.</t>
        </is>
      </c>
    </row>
    <row r="979">
      <c r="A979" s="5" t="inlineStr">
        <is>
          <t>1000035</t>
        </is>
      </c>
      <c r="B979" s="5" t="inlineStr">
        <is>
          <t>SOLUCIÓN RINGER LACTATO 500 ML</t>
        </is>
      </c>
      <c r="C979" s="5" t="inlineStr">
        <is>
          <t>562</t>
        </is>
      </c>
      <c r="D979" s="5" t="inlineStr">
        <is>
          <t>033</t>
        </is>
      </c>
      <c r="E979" s="5" t="inlineStr">
        <is>
          <t>ZMED</t>
        </is>
      </c>
      <c r="F979" s="5" t="inlineStr">
        <is>
          <t>1060</t>
        </is>
      </c>
      <c r="G979" s="5" t="inlineStr">
        <is>
          <t>6021</t>
        </is>
      </c>
      <c r="H979" s="5" t="inlineStr">
        <is>
          <t>C/U</t>
        </is>
      </c>
      <c r="I979" s="6" t="n">
        <v>60</v>
      </c>
      <c r="J979" s="6" t="n">
        <v>0</v>
      </c>
      <c r="K979" s="5" t="inlineStr">
        <is>
          <t>ARS</t>
        </is>
      </c>
      <c r="L979" s="48" t="n">
        <v>0</v>
      </c>
      <c r="M979" s="48" t="n">
        <v>93738.08</v>
      </c>
      <c r="O979" s="11">
        <f>M979/SUM($M$2:$M$2023)</f>
        <v/>
      </c>
      <c r="P979" s="49">
        <f>IFERROR(M979/I979,0)</f>
        <v/>
      </c>
      <c r="Q979" s="50" t="n"/>
      <c r="R979" s="8">
        <f>I979-Q979</f>
        <v/>
      </c>
      <c r="S979" s="49">
        <f>$AK979*R979</f>
        <v/>
      </c>
      <c r="U979" s="39" t="inlineStr">
        <is>
          <t>Stock SAP</t>
        </is>
      </c>
      <c r="V979" s="39" t="inlineStr">
        <is>
          <t>Medicamentos</t>
        </is>
      </c>
      <c r="W979" s="39" t="inlineStr">
        <is>
          <t>Dentro del alcance</t>
        </is>
      </c>
      <c r="X979" s="42" t="inlineStr">
        <is>
          <t>Media</t>
        </is>
      </c>
      <c r="Y979" s="39" t="inlineStr">
        <is>
          <t>Homologado – confianza Media – pendiente de validación</t>
        </is>
      </c>
      <c r="Z979" s="38" t="inlineStr">
        <is>
          <t>Dar de baja en SAP</t>
        </is>
      </c>
      <c r="AA979" s="39" t="inlineStr">
        <is>
          <t>216</t>
        </is>
      </c>
      <c r="AB979" s="39" t="inlineStr">
        <is>
          <t>SOLUCIÓN RINGER LACTATO</t>
        </is>
      </c>
      <c r="AC979" s="39" t="inlineStr">
        <is>
          <t>Homologación por código Avain (master M13-003)</t>
        </is>
      </c>
      <c r="AD979" s="39" t="inlineStr">
        <is>
          <t>No</t>
        </is>
      </c>
      <c r="AE979" s="39" t="n"/>
      <c r="AF979" s="39" t="inlineStr">
        <is>
          <t>Sí</t>
        </is>
      </c>
      <c r="AG979" s="39" t="inlineStr">
        <is>
          <t>M13-003</t>
        </is>
      </c>
      <c r="AH979" s="51" t="n"/>
      <c r="AI979" s="51" t="n"/>
      <c r="AJ979" s="51" t="n"/>
      <c r="AK979" s="52" t="n">
        <v>1562.301268615554</v>
      </c>
      <c r="AL979" s="52" t="n"/>
      <c r="AM979" s="52" t="n"/>
      <c r="AN979" s="39" t="n"/>
      <c r="AO979" s="39" t="inlineStr">
        <is>
          <t>La cantidad física del material se imputó en la fila 283 (primera fila del material). Homologación: confianza base Media + confianza SAP Alta → Media. El material ocupa 18 filas en la hoja 1060 NQN (lote/almacén). La cantidad SAP y la física de esta vista son el total del material.</t>
        </is>
      </c>
    </row>
    <row r="980">
      <c r="A980" s="5" t="inlineStr">
        <is>
          <t>1000049</t>
        </is>
      </c>
      <c r="B980" s="5" t="inlineStr">
        <is>
          <t>TIJERA  DE MAYO RECTA</t>
        </is>
      </c>
      <c r="C980" s="5" t="inlineStr">
        <is>
          <t>123</t>
        </is>
      </c>
      <c r="D980" s="5" t="inlineStr">
        <is>
          <t>033</t>
        </is>
      </c>
      <c r="E980" s="5" t="inlineStr">
        <is>
          <t>ZMED</t>
        </is>
      </c>
      <c r="F980" s="5" t="inlineStr">
        <is>
          <t>1060</t>
        </is>
      </c>
      <c r="G980" s="5" t="inlineStr">
        <is>
          <t>6021</t>
        </is>
      </c>
      <c r="H980" s="5" t="inlineStr">
        <is>
          <t>C/U</t>
        </is>
      </c>
      <c r="I980" s="6" t="n">
        <v>60</v>
      </c>
      <c r="J980" s="6" t="n">
        <v>0</v>
      </c>
      <c r="K980" s="5" t="inlineStr">
        <is>
          <t>ARS</t>
        </is>
      </c>
      <c r="L980" s="48" t="n">
        <v>0</v>
      </c>
      <c r="M980" s="48" t="n">
        <v>9516</v>
      </c>
      <c r="O980" s="11">
        <f>M980/SUM($M$2:$M$2023)</f>
        <v/>
      </c>
      <c r="P980" s="49">
        <f>IFERROR(M980/I980,0)</f>
        <v/>
      </c>
      <c r="Q980" s="50" t="n"/>
      <c r="R980" s="8">
        <f>I980-Q980</f>
        <v/>
      </c>
      <c r="S980" s="49">
        <f>$AK980*R980</f>
        <v/>
      </c>
      <c r="U980" s="39" t="inlineStr">
        <is>
          <t>Stock SAP</t>
        </is>
      </c>
      <c r="V980" s="39" t="inlineStr">
        <is>
          <t>Medicamentos</t>
        </is>
      </c>
      <c r="W980" s="39" t="inlineStr">
        <is>
          <t>Dentro del alcance</t>
        </is>
      </c>
      <c r="X980" s="39" t="n"/>
      <c r="Y980" s="39" t="inlineStr">
        <is>
          <t>Sin recuento físico en el inventario de Avain</t>
        </is>
      </c>
      <c r="Z980" s="40" t="inlineStr">
        <is>
          <t>Sin recuento físico</t>
        </is>
      </c>
      <c r="AA980" s="39" t="n"/>
      <c r="AB980" s="39" t="n"/>
      <c r="AC980" s="39" t="n"/>
      <c r="AD980" s="39" t="n"/>
      <c r="AE980" s="39" t="n"/>
      <c r="AF980" s="39" t="n"/>
      <c r="AG980" s="39" t="n"/>
      <c r="AH980" s="51" t="n">
        <v>60</v>
      </c>
      <c r="AI980" s="51">
        <f>Q980</f>
        <v/>
      </c>
      <c r="AJ980" s="51">
        <f>$AH980-$AI980</f>
        <v/>
      </c>
      <c r="AK980" s="52" t="n">
        <v>158.6</v>
      </c>
      <c r="AL980" s="52">
        <f>$AJ980*$AK980</f>
        <v/>
      </c>
      <c r="AM980" s="52">
        <f>$AI980*$AK980</f>
        <v/>
      </c>
      <c r="AN980" s="39" t="n"/>
      <c r="AO980" s="39" t="inlineStr">
        <is>
          <t>El material ocupa 2 filas en la hoja 1060 NQN (lote/almacén). La cantidad SAP y la física de esta vista son el total del material.</t>
        </is>
      </c>
    </row>
    <row r="981">
      <c r="A981" s="5" t="inlineStr">
        <is>
          <t>1000053</t>
        </is>
      </c>
      <c r="B981" s="5" t="inlineStr">
        <is>
          <t>ALCOHOL AL 96% X 1000ML</t>
        </is>
      </c>
      <c r="C981" s="5" t="inlineStr">
        <is>
          <t>08420</t>
        </is>
      </c>
      <c r="D981" s="5" t="inlineStr">
        <is>
          <t>033</t>
        </is>
      </c>
      <c r="E981" s="5" t="inlineStr">
        <is>
          <t>ZMED</t>
        </is>
      </c>
      <c r="F981" s="5" t="inlineStr">
        <is>
          <t>1060</t>
        </is>
      </c>
      <c r="G981" s="5" t="inlineStr">
        <is>
          <t>6021</t>
        </is>
      </c>
      <c r="H981" s="5" t="inlineStr">
        <is>
          <t>C/U</t>
        </is>
      </c>
      <c r="I981" s="6" t="n">
        <v>60</v>
      </c>
      <c r="J981" s="6" t="n">
        <v>0</v>
      </c>
      <c r="K981" s="5" t="inlineStr">
        <is>
          <t>ARS</t>
        </is>
      </c>
      <c r="L981" s="48" t="n">
        <v>0</v>
      </c>
      <c r="M981" s="48" t="n">
        <v>85602.02</v>
      </c>
      <c r="O981" s="11">
        <f>M981/SUM($M$2:$M$2023)</f>
        <v/>
      </c>
      <c r="P981" s="49">
        <f>IFERROR(M981/I981,0)</f>
        <v/>
      </c>
      <c r="Q981" s="50" t="n"/>
      <c r="R981" s="8">
        <f>I981-Q981</f>
        <v/>
      </c>
      <c r="S981" s="49">
        <f>$AK981*R981</f>
        <v/>
      </c>
      <c r="U981" s="39" t="inlineStr">
        <is>
          <t>Stock SAP</t>
        </is>
      </c>
      <c r="V981" s="39" t="inlineStr">
        <is>
          <t>Medicamentos</t>
        </is>
      </c>
      <c r="W981" s="39" t="inlineStr">
        <is>
          <t>Dentro del alcance</t>
        </is>
      </c>
      <c r="X981" s="38" t="inlineStr">
        <is>
          <t>Baja</t>
        </is>
      </c>
      <c r="Y981" s="39" t="inlineStr">
        <is>
          <t>Homologado – confianza Baja – pendiente de validación</t>
        </is>
      </c>
      <c r="Z981" s="38" t="inlineStr">
        <is>
          <t>Dar de baja en SAP</t>
        </is>
      </c>
      <c r="AA981" s="39" t="inlineStr">
        <is>
          <t>255</t>
        </is>
      </c>
      <c r="AB981" s="39" t="inlineStr">
        <is>
          <t>ALCOHOL ETILICO 96% X 1 LTS</t>
        </is>
      </c>
      <c r="AC981" s="39" t="inlineStr">
        <is>
          <t>Homologación por código Avain (master D-174)</t>
        </is>
      </c>
      <c r="AD981" s="39" t="inlineStr">
        <is>
          <t>No</t>
        </is>
      </c>
      <c r="AE981" s="39" t="n"/>
      <c r="AF981" s="39" t="inlineStr">
        <is>
          <t>Sí</t>
        </is>
      </c>
      <c r="AG981" s="39" t="inlineStr">
        <is>
          <t>D-174</t>
        </is>
      </c>
      <c r="AH981" s="51" t="n"/>
      <c r="AI981" s="51" t="n"/>
      <c r="AJ981" s="51" t="n"/>
      <c r="AK981" s="52" t="n">
        <v>1426.700385144429</v>
      </c>
      <c r="AL981" s="52" t="n"/>
      <c r="AM981" s="52" t="n"/>
      <c r="AN981" s="41" t="inlineStr">
        <is>
          <t>Valorización a validar: relación de cantidades 182 a 1 entre SAP y el recuento físico. Sugiere distinta unidad de medida (SAP por caja o envase y el recuento por unidad). La diferencia económica de esta fila no debe tomarse como definitiva.</t>
        </is>
      </c>
      <c r="AO981" s="39" t="inlineStr">
        <is>
          <t>La cantidad física del material se imputó en la fila 470 (primera fila del material). Homologación: confianza base Alta + confianza SAP Alta → Alta. La nomenclatura del material imputado no respalda por sí sola la equivalencia (similitud 0.59); el vínculo proviene sólo de la homologación. Nivel degradado a Baja. El material ocupa 10 filas en la hoja 1060 NQN (lote/almacén). La cantidad SAP y la física de esta vista son el total del material.</t>
        </is>
      </c>
    </row>
    <row r="982">
      <c r="A982" s="5" t="inlineStr">
        <is>
          <t>1000053</t>
        </is>
      </c>
      <c r="B982" s="5" t="inlineStr">
        <is>
          <t>ALCOHOL AL 96% X 1000ML</t>
        </is>
      </c>
      <c r="C982" s="5" t="inlineStr">
        <is>
          <t>ASR</t>
        </is>
      </c>
      <c r="D982" s="5" t="inlineStr">
        <is>
          <t>033</t>
        </is>
      </c>
      <c r="E982" s="5" t="inlineStr">
        <is>
          <t>ZMED</t>
        </is>
      </c>
      <c r="F982" s="5" t="inlineStr">
        <is>
          <t>1060</t>
        </is>
      </c>
      <c r="G982" s="5" t="inlineStr">
        <is>
          <t>6021</t>
        </is>
      </c>
      <c r="H982" s="5" t="inlineStr">
        <is>
          <t>C/U</t>
        </is>
      </c>
      <c r="I982" s="6" t="n">
        <v>60</v>
      </c>
      <c r="J982" s="6" t="n">
        <v>0</v>
      </c>
      <c r="K982" s="5" t="inlineStr">
        <is>
          <t>ARS</t>
        </is>
      </c>
      <c r="L982" s="48" t="n">
        <v>0</v>
      </c>
      <c r="M982" s="48" t="n">
        <v>85602.02</v>
      </c>
      <c r="O982" s="11">
        <f>M982/SUM($M$2:$M$2023)</f>
        <v/>
      </c>
      <c r="P982" s="49">
        <f>IFERROR(M982/I982,0)</f>
        <v/>
      </c>
      <c r="Q982" s="50" t="n"/>
      <c r="R982" s="8">
        <f>I982-Q982</f>
        <v/>
      </c>
      <c r="S982" s="49">
        <f>$AK982*R982</f>
        <v/>
      </c>
      <c r="U982" s="39" t="inlineStr">
        <is>
          <t>Stock SAP</t>
        </is>
      </c>
      <c r="V982" s="39" t="inlineStr">
        <is>
          <t>Medicamentos</t>
        </is>
      </c>
      <c r="W982" s="39" t="inlineStr">
        <is>
          <t>Dentro del alcance</t>
        </is>
      </c>
      <c r="X982" s="38" t="inlineStr">
        <is>
          <t>Baja</t>
        </is>
      </c>
      <c r="Y982" s="39" t="inlineStr">
        <is>
          <t>Homologado – confianza Baja – pendiente de validación</t>
        </is>
      </c>
      <c r="Z982" s="38" t="inlineStr">
        <is>
          <t>Dar de baja en SAP</t>
        </is>
      </c>
      <c r="AA982" s="39" t="inlineStr">
        <is>
          <t>255</t>
        </is>
      </c>
      <c r="AB982" s="39" t="inlineStr">
        <is>
          <t>ALCOHOL ETILICO 96% X 1 LTS</t>
        </is>
      </c>
      <c r="AC982" s="39" t="inlineStr">
        <is>
          <t>Homologación por código Avain (master D-174)</t>
        </is>
      </c>
      <c r="AD982" s="39" t="inlineStr">
        <is>
          <t>No</t>
        </is>
      </c>
      <c r="AE982" s="39" t="n"/>
      <c r="AF982" s="39" t="inlineStr">
        <is>
          <t>Sí</t>
        </is>
      </c>
      <c r="AG982" s="39" t="inlineStr">
        <is>
          <t>D-174</t>
        </is>
      </c>
      <c r="AH982" s="51" t="n"/>
      <c r="AI982" s="51" t="n"/>
      <c r="AJ982" s="51" t="n"/>
      <c r="AK982" s="52" t="n">
        <v>1426.700385144429</v>
      </c>
      <c r="AL982" s="52" t="n"/>
      <c r="AM982" s="52" t="n"/>
      <c r="AN982" s="41" t="inlineStr">
        <is>
          <t>Valorización a validar: relación de cantidades 182 a 1 entre SAP y el recuento físico. Sugiere distinta unidad de medida (SAP por caja o envase y el recuento por unidad). La diferencia económica de esta fila no debe tomarse como definitiva.</t>
        </is>
      </c>
      <c r="AO982" s="39" t="inlineStr">
        <is>
          <t>La cantidad física del material se imputó en la fila 470 (primera fila del material). Homologación: confianza base Alta + confianza SAP Alta → Alta. La nomenclatura del material imputado no respalda por sí sola la equivalencia (similitud 0.59); el vínculo proviene sólo de la homologación. Nivel degradado a Baja. El material ocupa 10 filas en la hoja 1060 NQN (lote/almacén). La cantidad SAP y la física de esta vista son el total del material.</t>
        </is>
      </c>
    </row>
    <row r="983">
      <c r="A983" s="5" t="inlineStr">
        <is>
          <t>1000054</t>
        </is>
      </c>
      <c r="B983" s="5" t="inlineStr">
        <is>
          <t>ALCOHOL AL 96% X 500ML</t>
        </is>
      </c>
      <c r="C983" s="5" t="inlineStr">
        <is>
          <t>A0223</t>
        </is>
      </c>
      <c r="D983" s="5" t="inlineStr">
        <is>
          <t>033</t>
        </is>
      </c>
      <c r="E983" s="5" t="inlineStr">
        <is>
          <t>ZMED</t>
        </is>
      </c>
      <c r="F983" s="5" t="inlineStr">
        <is>
          <t>1060</t>
        </is>
      </c>
      <c r="G983" s="5" t="inlineStr">
        <is>
          <t>6021</t>
        </is>
      </c>
      <c r="H983" s="5" t="inlineStr">
        <is>
          <t>C/U</t>
        </is>
      </c>
      <c r="I983" s="6" t="n">
        <v>60</v>
      </c>
      <c r="J983" s="6" t="n">
        <v>0</v>
      </c>
      <c r="K983" s="5" t="inlineStr">
        <is>
          <t>ARS</t>
        </is>
      </c>
      <c r="L983" s="48" t="n">
        <v>0</v>
      </c>
      <c r="M983" s="48" t="n">
        <v>6725.5</v>
      </c>
      <c r="O983" s="11">
        <f>M983/SUM($M$2:$M$2023)</f>
        <v/>
      </c>
      <c r="P983" s="49">
        <f>IFERROR(M983/I983,0)</f>
        <v/>
      </c>
      <c r="Q983" s="50" t="n"/>
      <c r="R983" s="8">
        <f>I983-Q983</f>
        <v/>
      </c>
      <c r="S983" s="49">
        <f>$AK983*R983</f>
        <v/>
      </c>
      <c r="U983" s="39" t="inlineStr">
        <is>
          <t>Stock SAP</t>
        </is>
      </c>
      <c r="V983" s="39" t="inlineStr">
        <is>
          <t>Medicamentos</t>
        </is>
      </c>
      <c r="W983" s="39" t="inlineStr">
        <is>
          <t>Dentro del alcance</t>
        </is>
      </c>
      <c r="X983" s="39" t="n"/>
      <c r="Y983" s="39" t="inlineStr">
        <is>
          <t>Sin recuento físico en el inventario de Avain</t>
        </is>
      </c>
      <c r="Z983" s="40" t="inlineStr">
        <is>
          <t>Sin recuento físico</t>
        </is>
      </c>
      <c r="AA983" s="39" t="n"/>
      <c r="AB983" s="39" t="n"/>
      <c r="AC983" s="39" t="n"/>
      <c r="AD983" s="39" t="n"/>
      <c r="AE983" s="39" t="n"/>
      <c r="AF983" s="39" t="n"/>
      <c r="AG983" s="39" t="n"/>
      <c r="AH983" s="51" t="n"/>
      <c r="AI983" s="51" t="n"/>
      <c r="AJ983" s="51" t="n"/>
      <c r="AK983" s="52" t="n">
        <v>112.0916788321168</v>
      </c>
      <c r="AL983" s="52" t="n"/>
      <c r="AM983" s="52" t="n"/>
      <c r="AN983" s="39" t="n"/>
      <c r="AO983" s="39" t="inlineStr">
        <is>
          <t>El material ocupa 3 filas en la hoja 1060 NQN (lote/almacén). La cantidad SAP y la física de esta vista son el total del material.</t>
        </is>
      </c>
    </row>
    <row r="984">
      <c r="A984" s="5" t="inlineStr">
        <is>
          <t>1000095</t>
        </is>
      </c>
      <c r="B984" s="5" t="inlineStr">
        <is>
          <t>LIDOCAINA AL 2% JALEA</t>
        </is>
      </c>
      <c r="C984" s="5" t="inlineStr">
        <is>
          <t>04061</t>
        </is>
      </c>
      <c r="D984" s="5" t="inlineStr">
        <is>
          <t>033</t>
        </is>
      </c>
      <c r="E984" s="5" t="inlineStr">
        <is>
          <t>ZMED</t>
        </is>
      </c>
      <c r="F984" s="5" t="inlineStr">
        <is>
          <t>1060</t>
        </is>
      </c>
      <c r="G984" s="5" t="inlineStr">
        <is>
          <t>6021</t>
        </is>
      </c>
      <c r="H984" s="5" t="inlineStr">
        <is>
          <t>C/U</t>
        </is>
      </c>
      <c r="I984" s="6" t="n">
        <v>60</v>
      </c>
      <c r="J984" s="6" t="n">
        <v>0</v>
      </c>
      <c r="K984" s="5" t="inlineStr">
        <is>
          <t>ARS</t>
        </is>
      </c>
      <c r="L984" s="48" t="n">
        <v>0</v>
      </c>
      <c r="M984" s="48" t="n">
        <v>68433.19</v>
      </c>
      <c r="O984" s="11">
        <f>M984/SUM($M$2:$M$2023)</f>
        <v/>
      </c>
      <c r="P984" s="49">
        <f>IFERROR(M984/I984,0)</f>
        <v/>
      </c>
      <c r="Q984" s="50" t="n"/>
      <c r="R984" s="8">
        <f>I984-Q984</f>
        <v/>
      </c>
      <c r="S984" s="49">
        <f>$AK984*R984</f>
        <v/>
      </c>
      <c r="U984" s="39" t="inlineStr">
        <is>
          <t>Stock SAP</t>
        </is>
      </c>
      <c r="V984" s="39" t="inlineStr">
        <is>
          <t>Medicamentos</t>
        </is>
      </c>
      <c r="W984" s="39" t="inlineStr">
        <is>
          <t>Dentro del alcance</t>
        </is>
      </c>
      <c r="X984" s="37" t="inlineStr">
        <is>
          <t>Alta</t>
        </is>
      </c>
      <c r="Y984" s="39" t="inlineStr">
        <is>
          <t>Homologado – confianza Alta</t>
        </is>
      </c>
      <c r="Z984" s="38" t="inlineStr">
        <is>
          <t>Dar de baja en SAP</t>
        </is>
      </c>
      <c r="AA984" s="39" t="inlineStr">
        <is>
          <t>305</t>
        </is>
      </c>
      <c r="AB984" s="39" t="inlineStr">
        <is>
          <t>LIDOCAINA EN JALEA</t>
        </is>
      </c>
      <c r="AC984" s="39" t="inlineStr">
        <is>
          <t>Cruce por nomenclatura SAP</t>
        </is>
      </c>
      <c r="AD984" s="39" t="inlineStr">
        <is>
          <t>No</t>
        </is>
      </c>
      <c r="AE984" s="39" t="n"/>
      <c r="AF984" s="39" t="inlineStr">
        <is>
          <t>Sí</t>
        </is>
      </c>
      <c r="AG984" s="39" t="n"/>
      <c r="AH984" s="51" t="n"/>
      <c r="AI984" s="51" t="n"/>
      <c r="AJ984" s="51" t="n"/>
      <c r="AK984" s="52" t="n">
        <v>1140.553095238095</v>
      </c>
      <c r="AL984" s="52" t="n"/>
      <c r="AM984" s="52" t="n"/>
      <c r="AN984" s="39" t="n"/>
      <c r="AO984" s="39" t="inlineStr">
        <is>
          <t>La cantidad física del material se imputó en la fila 775 (primera fila del material). Cruce por nomenclatura: una nomenclatura no informa dosis; similitud 0.88. El material ocupa 13 filas en la hoja 1060 NQN (lote/almacén). La cantidad SAP y la física de esta vista son el total del material.</t>
        </is>
      </c>
    </row>
    <row r="985">
      <c r="A985" s="5" t="inlineStr">
        <is>
          <t>1000095</t>
        </is>
      </c>
      <c r="B985" s="5" t="inlineStr">
        <is>
          <t>LIDOCAINA AL 2% JALEA</t>
        </is>
      </c>
      <c r="C985" s="5" t="inlineStr">
        <is>
          <t>M23060</t>
        </is>
      </c>
      <c r="D985" s="5" t="inlineStr">
        <is>
          <t>033</t>
        </is>
      </c>
      <c r="E985" s="5" t="inlineStr">
        <is>
          <t>ZMED</t>
        </is>
      </c>
      <c r="F985" s="5" t="inlineStr">
        <is>
          <t>1060</t>
        </is>
      </c>
      <c r="G985" s="5" t="inlineStr">
        <is>
          <t>6021</t>
        </is>
      </c>
      <c r="H985" s="5" t="inlineStr">
        <is>
          <t>C/U</t>
        </is>
      </c>
      <c r="I985" s="6" t="n">
        <v>60</v>
      </c>
      <c r="J985" s="6" t="n">
        <v>0</v>
      </c>
      <c r="K985" s="5" t="inlineStr">
        <is>
          <t>ARS</t>
        </is>
      </c>
      <c r="L985" s="48" t="n">
        <v>0</v>
      </c>
      <c r="M985" s="48" t="n">
        <v>68433.19</v>
      </c>
      <c r="O985" s="11">
        <f>M985/SUM($M$2:$M$2023)</f>
        <v/>
      </c>
      <c r="P985" s="49">
        <f>IFERROR(M985/I985,0)</f>
        <v/>
      </c>
      <c r="Q985" s="50" t="n"/>
      <c r="R985" s="8">
        <f>I985-Q985</f>
        <v/>
      </c>
      <c r="S985" s="49">
        <f>$AK985*R985</f>
        <v/>
      </c>
      <c r="U985" s="39" t="inlineStr">
        <is>
          <t>Stock SAP</t>
        </is>
      </c>
      <c r="V985" s="39" t="inlineStr">
        <is>
          <t>Medicamentos</t>
        </is>
      </c>
      <c r="W985" s="39" t="inlineStr">
        <is>
          <t>Dentro del alcance</t>
        </is>
      </c>
      <c r="X985" s="37" t="inlineStr">
        <is>
          <t>Alta</t>
        </is>
      </c>
      <c r="Y985" s="39" t="inlineStr">
        <is>
          <t>Homologado – confianza Alta</t>
        </is>
      </c>
      <c r="Z985" s="38" t="inlineStr">
        <is>
          <t>Dar de baja en SAP</t>
        </is>
      </c>
      <c r="AA985" s="39" t="inlineStr">
        <is>
          <t>305</t>
        </is>
      </c>
      <c r="AB985" s="39" t="inlineStr">
        <is>
          <t>LIDOCAINA EN JALEA</t>
        </is>
      </c>
      <c r="AC985" s="39" t="inlineStr">
        <is>
          <t>Cruce por nomenclatura SAP</t>
        </is>
      </c>
      <c r="AD985" s="39" t="inlineStr">
        <is>
          <t>No</t>
        </is>
      </c>
      <c r="AE985" s="39" t="n"/>
      <c r="AF985" s="39" t="inlineStr">
        <is>
          <t>Sí</t>
        </is>
      </c>
      <c r="AG985" s="39" t="n"/>
      <c r="AH985" s="51" t="n"/>
      <c r="AI985" s="51" t="n"/>
      <c r="AJ985" s="51" t="n"/>
      <c r="AK985" s="52" t="n">
        <v>1140.553095238095</v>
      </c>
      <c r="AL985" s="52" t="n"/>
      <c r="AM985" s="52" t="n"/>
      <c r="AN985" s="39" t="n"/>
      <c r="AO985" s="39" t="inlineStr">
        <is>
          <t>La cantidad física del material se imputó en la fila 775 (primera fila del material). Cruce por nomenclatura: una nomenclatura no informa dosis; similitud 0.88. El material ocupa 13 filas en la hoja 1060 NQN (lote/almacén). La cantidad SAP y la física de esta vista son el total del material.</t>
        </is>
      </c>
    </row>
    <row r="986">
      <c r="A986" s="5" t="inlineStr">
        <is>
          <t>1000098</t>
        </is>
      </c>
      <c r="B986" s="5" t="inlineStr">
        <is>
          <t>MIDAZOLAN 15MG/3ML AMPOLLA INYECTABLE</t>
        </is>
      </c>
      <c r="C986" s="5" t="inlineStr">
        <is>
          <t>2747</t>
        </is>
      </c>
      <c r="D986" s="5" t="inlineStr">
        <is>
          <t>033</t>
        </is>
      </c>
      <c r="E986" s="5" t="inlineStr">
        <is>
          <t>ZMED</t>
        </is>
      </c>
      <c r="F986" s="5" t="inlineStr">
        <is>
          <t>1060</t>
        </is>
      </c>
      <c r="G986" s="5" t="inlineStr">
        <is>
          <t>6021</t>
        </is>
      </c>
      <c r="H986" s="5" t="inlineStr">
        <is>
          <t>C/U</t>
        </is>
      </c>
      <c r="I986" s="6" t="n">
        <v>60</v>
      </c>
      <c r="J986" s="6" t="n">
        <v>0</v>
      </c>
      <c r="K986" s="5" t="inlineStr">
        <is>
          <t>ARS</t>
        </is>
      </c>
      <c r="L986" s="48" t="n">
        <v>0</v>
      </c>
      <c r="M986" s="48" t="n">
        <v>31201.14</v>
      </c>
      <c r="O986" s="11">
        <f>M986/SUM($M$2:$M$2023)</f>
        <v/>
      </c>
      <c r="P986" s="49">
        <f>IFERROR(M986/I986,0)</f>
        <v/>
      </c>
      <c r="Q986" s="50" t="n"/>
      <c r="R986" s="8">
        <f>I986-Q986</f>
        <v/>
      </c>
      <c r="S986" s="49">
        <f>$AK986*R986</f>
        <v/>
      </c>
      <c r="U986" s="39" t="inlineStr">
        <is>
          <t>Stock SAP</t>
        </is>
      </c>
      <c r="V986" s="39" t="inlineStr">
        <is>
          <t>Medicamentos</t>
        </is>
      </c>
      <c r="W986" s="39" t="inlineStr">
        <is>
          <t>Dentro del alcance</t>
        </is>
      </c>
      <c r="X986" s="38" t="inlineStr">
        <is>
          <t>Baja</t>
        </is>
      </c>
      <c r="Y986" s="39" t="inlineStr">
        <is>
          <t>Homologado – confianza Baja – pendiente de validación</t>
        </is>
      </c>
      <c r="Z986" s="38" t="inlineStr">
        <is>
          <t>Dar de baja en SAP</t>
        </is>
      </c>
      <c r="AA986" s="39" t="inlineStr">
        <is>
          <t>330</t>
        </is>
      </c>
      <c r="AB986" s="39" t="inlineStr">
        <is>
          <t>MIDAZOLAM 5MG AMP</t>
        </is>
      </c>
      <c r="AC986" s="39" t="inlineStr">
        <is>
          <t>Homologación por código Avain (master M02-001)</t>
        </is>
      </c>
      <c r="AD986" s="39" t="inlineStr">
        <is>
          <t>No</t>
        </is>
      </c>
      <c r="AE986" s="39" t="n"/>
      <c r="AF986" s="39" t="inlineStr">
        <is>
          <t>Sí</t>
        </is>
      </c>
      <c r="AG986" s="39" t="inlineStr">
        <is>
          <t>M02-001</t>
        </is>
      </c>
      <c r="AH986" s="51" t="n"/>
      <c r="AI986" s="51" t="n"/>
      <c r="AJ986" s="51" t="n"/>
      <c r="AK986" s="52" t="n">
        <v>520.0189716981132</v>
      </c>
      <c r="AL986" s="52" t="n"/>
      <c r="AM986" s="52" t="n"/>
      <c r="AN986" s="39" t="n"/>
      <c r="AO986" s="39" t="inlineStr">
        <is>
          <t>La cantidad física del material se imputó en la fila 306 (primera fila del material). Homologación: confianza base Baja + confianza SAP Alta → Baja. Aunque la homologación vincula estos registros, la presentación no coincide con el material imputado (dosis/presentación distinta (5MG vs 3ML, 15MG); similitud 0.50). Nivel degradado a Baja: verificar si corresponde otro código SAP. El material ocupa 8 filas en la hoja 1060 NQN (lote/almacén). La cantidad SAP y la física de esta vista son el total del material.</t>
        </is>
      </c>
    </row>
    <row r="987">
      <c r="A987" s="5" t="inlineStr">
        <is>
          <t>1000125</t>
        </is>
      </c>
      <c r="B987" s="5" t="inlineStr">
        <is>
          <t>DICLOFENAC 75 MG COMPRIMIDOS</t>
        </is>
      </c>
      <c r="C987" s="5" t="inlineStr">
        <is>
          <t>3TRWQ</t>
        </is>
      </c>
      <c r="D987" s="5" t="inlineStr">
        <is>
          <t>033</t>
        </is>
      </c>
      <c r="E987" s="5" t="inlineStr">
        <is>
          <t>ZMED</t>
        </is>
      </c>
      <c r="F987" s="5" t="inlineStr">
        <is>
          <t>1060</t>
        </is>
      </c>
      <c r="G987" s="5" t="inlineStr">
        <is>
          <t>6021</t>
        </is>
      </c>
      <c r="H987" s="5" t="inlineStr">
        <is>
          <t>C/U</t>
        </is>
      </c>
      <c r="I987" s="6" t="n">
        <v>60</v>
      </c>
      <c r="J987" s="6" t="n">
        <v>0</v>
      </c>
      <c r="K987" s="5" t="inlineStr">
        <is>
          <t>ARS</t>
        </is>
      </c>
      <c r="L987" s="48" t="n">
        <v>0</v>
      </c>
      <c r="M987" s="48" t="n">
        <v>3540.47</v>
      </c>
      <c r="O987" s="11">
        <f>M987/SUM($M$2:$M$2023)</f>
        <v/>
      </c>
      <c r="P987" s="49">
        <f>IFERROR(M987/I987,0)</f>
        <v/>
      </c>
      <c r="Q987" s="50" t="n"/>
      <c r="R987" s="8">
        <f>I987-Q987</f>
        <v/>
      </c>
      <c r="S987" s="49">
        <f>$AK987*R987</f>
        <v/>
      </c>
      <c r="U987" s="39" t="inlineStr">
        <is>
          <t>Stock SAP</t>
        </is>
      </c>
      <c r="V987" s="39" t="inlineStr">
        <is>
          <t>Medicamentos</t>
        </is>
      </c>
      <c r="W987" s="39" t="inlineStr">
        <is>
          <t>Dentro del alcance</t>
        </is>
      </c>
      <c r="X987" s="37" t="inlineStr">
        <is>
          <t>Alta</t>
        </is>
      </c>
      <c r="Y987" s="39" t="inlineStr">
        <is>
          <t>Homologado – confianza Alta</t>
        </is>
      </c>
      <c r="Z987" s="38" t="inlineStr">
        <is>
          <t>Dar de baja en SAP</t>
        </is>
      </c>
      <c r="AA987" s="39" t="inlineStr">
        <is>
          <t>83</t>
        </is>
      </c>
      <c r="AB987" s="39" t="inlineStr">
        <is>
          <t>DICLOFENAC 75 COMP</t>
        </is>
      </c>
      <c r="AC987" s="39" t="inlineStr">
        <is>
          <t>Homologación por código Avain (master M01-002)</t>
        </is>
      </c>
      <c r="AD987" s="39" t="inlineStr">
        <is>
          <t>No</t>
        </is>
      </c>
      <c r="AE987" s="39" t="n"/>
      <c r="AF987" s="39" t="inlineStr">
        <is>
          <t>Sí</t>
        </is>
      </c>
      <c r="AG987" s="39" t="inlineStr">
        <is>
          <t>M01-002</t>
        </is>
      </c>
      <c r="AH987" s="51" t="n"/>
      <c r="AI987" s="51" t="n"/>
      <c r="AJ987" s="51" t="n"/>
      <c r="AK987" s="52" t="n">
        <v>59.00779899954525</v>
      </c>
      <c r="AL987" s="52" t="n"/>
      <c r="AM987" s="52" t="n"/>
      <c r="AN987" s="41" t="inlineStr">
        <is>
          <t>Valorización a validar: relación de cantidades 1,222 a 1 entre SAP y el recuento físico. Sugiere distinta unidad de medida (SAP por caja o envase y el recuento por unidad). La diferencia económica de esta fila no debe tomarse como definitiva.</t>
        </is>
      </c>
      <c r="AO987" s="39" t="inlineStr">
        <is>
          <t>La cantidad física del material se imputó en la fila 56 (primera fila del material). Homologación: confianza base Alta + confianza SAP Alta → Alta. El material ocupa 16 filas en la hoja 1060 NQN (lote/almacén). La cantidad SAP y la física de esta vista son el total del material.</t>
        </is>
      </c>
    </row>
    <row r="988">
      <c r="A988" s="5" t="inlineStr">
        <is>
          <t>1000131</t>
        </is>
      </c>
      <c r="B988" s="5" t="inlineStr">
        <is>
          <t>CORREAS VELCRO TABLA LARGAS DIAGONALES</t>
        </is>
      </c>
      <c r="C988" s="5" t="inlineStr">
        <is>
          <t>RRRREWW</t>
        </is>
      </c>
      <c r="D988" s="5" t="inlineStr">
        <is>
          <t>033</t>
        </is>
      </c>
      <c r="E988" s="5" t="inlineStr">
        <is>
          <t>ZMED</t>
        </is>
      </c>
      <c r="F988" s="5" t="inlineStr">
        <is>
          <t>1060</t>
        </is>
      </c>
      <c r="G988" s="5" t="inlineStr">
        <is>
          <t>6021</t>
        </is>
      </c>
      <c r="H988" s="5" t="inlineStr">
        <is>
          <t>C/U</t>
        </is>
      </c>
      <c r="I988" s="6" t="n">
        <v>60</v>
      </c>
      <c r="J988" s="6" t="n">
        <v>0</v>
      </c>
      <c r="K988" s="5" t="inlineStr">
        <is>
          <t>ARS</t>
        </is>
      </c>
      <c r="L988" s="48" t="n">
        <v>0</v>
      </c>
      <c r="M988" s="48" t="n">
        <v>1532318.25</v>
      </c>
      <c r="O988" s="11">
        <f>M988/SUM($M$2:$M$2023)</f>
        <v/>
      </c>
      <c r="P988" s="49">
        <f>IFERROR(M988/I988,0)</f>
        <v/>
      </c>
      <c r="Q988" s="50" t="n"/>
      <c r="R988" s="8">
        <f>I988-Q988</f>
        <v/>
      </c>
      <c r="S988" s="49">
        <f>$AK988*R988</f>
        <v/>
      </c>
      <c r="U988" s="39" t="inlineStr">
        <is>
          <t>Stock SAP</t>
        </is>
      </c>
      <c r="V988" s="39" t="inlineStr">
        <is>
          <t>Medicamentos</t>
        </is>
      </c>
      <c r="W988" s="39" t="inlineStr">
        <is>
          <t>Dentro del alcance</t>
        </is>
      </c>
      <c r="X988" s="39" t="n"/>
      <c r="Y988" s="39" t="inlineStr">
        <is>
          <t>Sin recuento físico en el inventario de Avain</t>
        </is>
      </c>
      <c r="Z988" s="40" t="inlineStr">
        <is>
          <t>Sin recuento físico</t>
        </is>
      </c>
      <c r="AA988" s="39" t="n"/>
      <c r="AB988" s="39" t="n"/>
      <c r="AC988" s="39" t="n"/>
      <c r="AD988" s="39" t="n"/>
      <c r="AE988" s="39" t="n"/>
      <c r="AF988" s="39" t="n"/>
      <c r="AG988" s="39" t="n"/>
      <c r="AH988" s="51" t="n">
        <v>80</v>
      </c>
      <c r="AI988" s="51">
        <f>Q988</f>
        <v/>
      </c>
      <c r="AJ988" s="51">
        <f>$AH988-$AI988</f>
        <v/>
      </c>
      <c r="AK988" s="52" t="n">
        <v>25538.6375</v>
      </c>
      <c r="AL988" s="52">
        <f>$AJ988*$AK988</f>
        <v/>
      </c>
      <c r="AM988" s="52">
        <f>$AI988*$AK988</f>
        <v/>
      </c>
      <c r="AN988" s="39" t="n"/>
      <c r="AO988" s="39" t="inlineStr">
        <is>
          <t>El material ocupa 2 filas en la hoja 1060 NQN (lote/almacén). La cantidad SAP y la física de esta vista son el total del material.</t>
        </is>
      </c>
    </row>
    <row r="989">
      <c r="A989" s="5" t="inlineStr">
        <is>
          <t>1000133</t>
        </is>
      </c>
      <c r="B989" s="5" t="inlineStr">
        <is>
          <t>OMEPRAZOL DE 20MG COMPRIMIDOS</t>
        </is>
      </c>
      <c r="C989" s="5" t="inlineStr">
        <is>
          <t>D38937</t>
        </is>
      </c>
      <c r="D989" s="5" t="inlineStr">
        <is>
          <t>033</t>
        </is>
      </c>
      <c r="E989" s="5" t="inlineStr">
        <is>
          <t>ZMED</t>
        </is>
      </c>
      <c r="F989" s="5" t="inlineStr">
        <is>
          <t>1060</t>
        </is>
      </c>
      <c r="G989" s="5" t="inlineStr">
        <is>
          <t>6021</t>
        </is>
      </c>
      <c r="H989" s="5" t="inlineStr">
        <is>
          <t>C/U</t>
        </is>
      </c>
      <c r="I989" s="6" t="n">
        <v>60</v>
      </c>
      <c r="J989" s="6" t="n">
        <v>0</v>
      </c>
      <c r="K989" s="5" t="inlineStr">
        <is>
          <t>ARS</t>
        </is>
      </c>
      <c r="L989" s="48" t="n">
        <v>0</v>
      </c>
      <c r="M989" s="48" t="n">
        <v>1468.24</v>
      </c>
      <c r="O989" s="11">
        <f>M989/SUM($M$2:$M$2023)</f>
        <v/>
      </c>
      <c r="P989" s="49">
        <f>IFERROR(M989/I989,0)</f>
        <v/>
      </c>
      <c r="Q989" s="50" t="n"/>
      <c r="R989" s="8">
        <f>I989-Q989</f>
        <v/>
      </c>
      <c r="S989" s="49">
        <f>$AK989*R989</f>
        <v/>
      </c>
      <c r="U989" s="39" t="inlineStr">
        <is>
          <t>Stock SAP</t>
        </is>
      </c>
      <c r="V989" s="39" t="inlineStr">
        <is>
          <t>Medicamentos</t>
        </is>
      </c>
      <c r="W989" s="39" t="inlineStr">
        <is>
          <t>Dentro del alcance</t>
        </is>
      </c>
      <c r="X989" s="37" t="inlineStr">
        <is>
          <t>Alta</t>
        </is>
      </c>
      <c r="Y989" s="39" t="inlineStr">
        <is>
          <t>Homologado – confianza Alta</t>
        </is>
      </c>
      <c r="Z989" s="38" t="inlineStr">
        <is>
          <t>Dar de baja en SAP</t>
        </is>
      </c>
      <c r="AA989" s="39" t="inlineStr">
        <is>
          <t>170</t>
        </is>
      </c>
      <c r="AB989" s="39" t="inlineStr">
        <is>
          <t>OMEPRAZOL 20 MG COMP</t>
        </is>
      </c>
      <c r="AC989" s="39" t="inlineStr">
        <is>
          <t>Cruce por nomenclatura SAP</t>
        </is>
      </c>
      <c r="AD989" s="39" t="inlineStr">
        <is>
          <t>No</t>
        </is>
      </c>
      <c r="AE989" s="39" t="n"/>
      <c r="AF989" s="39" t="inlineStr">
        <is>
          <t>Sí</t>
        </is>
      </c>
      <c r="AG989" s="39" t="inlineStr">
        <is>
          <t>M08-006</t>
        </is>
      </c>
      <c r="AH989" s="51" t="n"/>
      <c r="AI989" s="51" t="n"/>
      <c r="AJ989" s="51" t="n"/>
      <c r="AK989" s="52" t="n">
        <v>24.47065300896287</v>
      </c>
      <c r="AL989" s="52" t="n"/>
      <c r="AM989" s="52" t="n"/>
      <c r="AN989" s="39" t="n"/>
      <c r="AO989" s="39" t="inlineStr">
        <is>
          <t>La cantidad física del material se imputó en la fila 167 (primera fila del material). Homologado al master M08-006, pero sus códigos SAP (1000524) no figuran en el stock SAP de este centro. Cruce por nomenclatura: dosis coincide; similitud 1.00. El material ocupa 8 filas en la hoja 1060 NQN (lote/almacén). La cantidad SAP y la física de esta vista son el total del material.</t>
        </is>
      </c>
    </row>
    <row r="990">
      <c r="A990" s="5" t="inlineStr">
        <is>
          <t>1000133</t>
        </is>
      </c>
      <c r="B990" s="5" t="inlineStr">
        <is>
          <t>OMEPRAZOL DE 20MG COMPRIMIDOS</t>
        </is>
      </c>
      <c r="C990" s="5" t="inlineStr">
        <is>
          <t>OMO1244</t>
        </is>
      </c>
      <c r="D990" s="5" t="inlineStr">
        <is>
          <t>033</t>
        </is>
      </c>
      <c r="E990" s="5" t="inlineStr">
        <is>
          <t>ZMED</t>
        </is>
      </c>
      <c r="F990" s="5" t="inlineStr">
        <is>
          <t>1060</t>
        </is>
      </c>
      <c r="G990" s="5" t="inlineStr">
        <is>
          <t>6021</t>
        </is>
      </c>
      <c r="H990" s="5" t="inlineStr">
        <is>
          <t>C/U</t>
        </is>
      </c>
      <c r="I990" s="6" t="n">
        <v>60</v>
      </c>
      <c r="J990" s="6" t="n">
        <v>0</v>
      </c>
      <c r="K990" s="5" t="inlineStr">
        <is>
          <t>ARS</t>
        </is>
      </c>
      <c r="L990" s="48" t="n">
        <v>0</v>
      </c>
      <c r="M990" s="48" t="n">
        <v>1468.24</v>
      </c>
      <c r="O990" s="11">
        <f>M990/SUM($M$2:$M$2023)</f>
        <v/>
      </c>
      <c r="P990" s="49">
        <f>IFERROR(M990/I990,0)</f>
        <v/>
      </c>
      <c r="Q990" s="50" t="n"/>
      <c r="R990" s="8">
        <f>I990-Q990</f>
        <v/>
      </c>
      <c r="S990" s="49">
        <f>$AK990*R990</f>
        <v/>
      </c>
      <c r="U990" s="39" t="inlineStr">
        <is>
          <t>Stock SAP</t>
        </is>
      </c>
      <c r="V990" s="39" t="inlineStr">
        <is>
          <t>Medicamentos</t>
        </is>
      </c>
      <c r="W990" s="39" t="inlineStr">
        <is>
          <t>Dentro del alcance</t>
        </is>
      </c>
      <c r="X990" s="37" t="inlineStr">
        <is>
          <t>Alta</t>
        </is>
      </c>
      <c r="Y990" s="39" t="inlineStr">
        <is>
          <t>Homologado – confianza Alta</t>
        </is>
      </c>
      <c r="Z990" s="38" t="inlineStr">
        <is>
          <t>Dar de baja en SAP</t>
        </is>
      </c>
      <c r="AA990" s="39" t="inlineStr">
        <is>
          <t>170</t>
        </is>
      </c>
      <c r="AB990" s="39" t="inlineStr">
        <is>
          <t>OMEPRAZOL 20 MG COMP</t>
        </is>
      </c>
      <c r="AC990" s="39" t="inlineStr">
        <is>
          <t>Cruce por nomenclatura SAP</t>
        </is>
      </c>
      <c r="AD990" s="39" t="inlineStr">
        <is>
          <t>No</t>
        </is>
      </c>
      <c r="AE990" s="39" t="n"/>
      <c r="AF990" s="39" t="inlineStr">
        <is>
          <t>Sí</t>
        </is>
      </c>
      <c r="AG990" s="39" t="inlineStr">
        <is>
          <t>M08-006</t>
        </is>
      </c>
      <c r="AH990" s="51" t="n"/>
      <c r="AI990" s="51" t="n"/>
      <c r="AJ990" s="51" t="n"/>
      <c r="AK990" s="52" t="n">
        <v>24.47065300896287</v>
      </c>
      <c r="AL990" s="52" t="n"/>
      <c r="AM990" s="52" t="n"/>
      <c r="AN990" s="39" t="n"/>
      <c r="AO990" s="39" t="inlineStr">
        <is>
          <t>La cantidad física del material se imputó en la fila 167 (primera fila del material). Homologado al master M08-006, pero sus códigos SAP (1000524) no figuran en el stock SAP de este centro. Cruce por nomenclatura: dosis coincide; similitud 1.00. El material ocupa 8 filas en la hoja 1060 NQN (lote/almacén). La cantidad SAP y la física de esta vista son el total del material.</t>
        </is>
      </c>
    </row>
    <row r="991">
      <c r="A991" s="5" t="inlineStr">
        <is>
          <t>1000136</t>
        </is>
      </c>
      <c r="B991" s="5" t="inlineStr">
        <is>
          <t>ASPIRINA DE 100 MG</t>
        </is>
      </c>
      <c r="C991" s="5" t="inlineStr">
        <is>
          <t>5581</t>
        </is>
      </c>
      <c r="D991" s="5" t="inlineStr">
        <is>
          <t>033</t>
        </is>
      </c>
      <c r="E991" s="5" t="inlineStr">
        <is>
          <t>ZMED</t>
        </is>
      </c>
      <c r="F991" s="5" t="inlineStr">
        <is>
          <t>1060</t>
        </is>
      </c>
      <c r="G991" s="5" t="inlineStr">
        <is>
          <t>6021</t>
        </is>
      </c>
      <c r="H991" s="5" t="inlineStr">
        <is>
          <t>C/U</t>
        </is>
      </c>
      <c r="I991" s="6" t="n">
        <v>60</v>
      </c>
      <c r="J991" s="6" t="n">
        <v>0</v>
      </c>
      <c r="K991" s="5" t="inlineStr">
        <is>
          <t>ARS</t>
        </is>
      </c>
      <c r="L991" s="48" t="n">
        <v>0</v>
      </c>
      <c r="M991" s="48" t="n">
        <v>7263.39</v>
      </c>
      <c r="O991" s="11">
        <f>M991/SUM($M$2:$M$2023)</f>
        <v/>
      </c>
      <c r="P991" s="49">
        <f>IFERROR(M991/I991,0)</f>
        <v/>
      </c>
      <c r="Q991" s="50" t="n"/>
      <c r="R991" s="8">
        <f>I991-Q991</f>
        <v/>
      </c>
      <c r="S991" s="49">
        <f>$AK991*R991</f>
        <v/>
      </c>
      <c r="U991" s="39" t="inlineStr">
        <is>
          <t>Stock SAP</t>
        </is>
      </c>
      <c r="V991" s="39" t="inlineStr">
        <is>
          <t>Medicamentos</t>
        </is>
      </c>
      <c r="W991" s="39" t="inlineStr">
        <is>
          <t>Dentro del alcance</t>
        </is>
      </c>
      <c r="X991" s="37" t="inlineStr">
        <is>
          <t>Alta</t>
        </is>
      </c>
      <c r="Y991" s="39" t="inlineStr">
        <is>
          <t>Homologado – confianza Alta</t>
        </is>
      </c>
      <c r="Z991" s="38" t="inlineStr">
        <is>
          <t>Dar de baja en SAP</t>
        </is>
      </c>
      <c r="AA991" s="39" t="inlineStr">
        <is>
          <t>23</t>
        </is>
      </c>
      <c r="AB991" s="39" t="inlineStr">
        <is>
          <t>ASPIRINA</t>
        </is>
      </c>
      <c r="AC991" s="39" t="inlineStr">
        <is>
          <t>Homologación por código Avain (master M01-001)</t>
        </is>
      </c>
      <c r="AD991" s="39" t="inlineStr">
        <is>
          <t>No</t>
        </is>
      </c>
      <c r="AE991" s="39" t="n"/>
      <c r="AF991" s="39" t="inlineStr">
        <is>
          <t>Sí</t>
        </is>
      </c>
      <c r="AG991" s="39" t="inlineStr">
        <is>
          <t>M01-001</t>
        </is>
      </c>
      <c r="AH991" s="51" t="n"/>
      <c r="AI991" s="51" t="n"/>
      <c r="AJ991" s="51" t="n"/>
      <c r="AK991" s="52" t="n">
        <v>121.0565531914893</v>
      </c>
      <c r="AL991" s="52" t="n"/>
      <c r="AM991" s="52" t="n"/>
      <c r="AN991" s="39" t="n"/>
      <c r="AO991" s="39" t="inlineStr">
        <is>
          <t>La cantidad física del material se imputó en la fila 60 (primera fila del material). Homologación: confianza base Alta + confianza SAP Alta → Alta. Otros códigos SAP del master no están en el stock de este centro: 1001237, 1000802. El material ocupa 16 filas en la hoja 1060 NQN (lote/almacén). La cantidad SAP y la física de esta vista son el total del material.</t>
        </is>
      </c>
    </row>
    <row r="992">
      <c r="A992" s="5" t="inlineStr">
        <is>
          <t>1000143</t>
        </is>
      </c>
      <c r="B992" s="5" t="inlineStr">
        <is>
          <t>BUTIL BROMURO DE HIOSCINA COMPRIMIDO</t>
        </is>
      </c>
      <c r="C992" s="5" t="inlineStr">
        <is>
          <t>095838</t>
        </is>
      </c>
      <c r="D992" s="5" t="inlineStr">
        <is>
          <t>033</t>
        </is>
      </c>
      <c r="E992" s="5" t="inlineStr">
        <is>
          <t>ZMED</t>
        </is>
      </c>
      <c r="F992" s="5" t="inlineStr">
        <is>
          <t>1060</t>
        </is>
      </c>
      <c r="G992" s="5" t="inlineStr">
        <is>
          <t>6021</t>
        </is>
      </c>
      <c r="H992" s="5" t="inlineStr">
        <is>
          <t>C/U</t>
        </is>
      </c>
      <c r="I992" s="6" t="n">
        <v>60</v>
      </c>
      <c r="J992" s="6" t="n">
        <v>0</v>
      </c>
      <c r="K992" s="5" t="inlineStr">
        <is>
          <t>ARS</t>
        </is>
      </c>
      <c r="L992" s="48" t="n">
        <v>0</v>
      </c>
      <c r="M992" s="48" t="n">
        <v>1007.83</v>
      </c>
      <c r="O992" s="11">
        <f>M992/SUM($M$2:$M$2023)</f>
        <v/>
      </c>
      <c r="P992" s="49">
        <f>IFERROR(M992/I992,0)</f>
        <v/>
      </c>
      <c r="Q992" s="50" t="n"/>
      <c r="R992" s="8">
        <f>I992-Q992</f>
        <v/>
      </c>
      <c r="S992" s="49">
        <f>$AK992*R992</f>
        <v/>
      </c>
      <c r="U992" s="39" t="inlineStr">
        <is>
          <t>Stock SAP</t>
        </is>
      </c>
      <c r="V992" s="39" t="inlineStr">
        <is>
          <t>Medicamentos</t>
        </is>
      </c>
      <c r="W992" s="39" t="inlineStr">
        <is>
          <t>Dentro del alcance</t>
        </is>
      </c>
      <c r="X992" s="38" t="inlineStr">
        <is>
          <t>Baja</t>
        </is>
      </c>
      <c r="Y992" s="39" t="inlineStr">
        <is>
          <t>Homologado – confianza Baja – pendiente de validación</t>
        </is>
      </c>
      <c r="Z992" s="38" t="inlineStr">
        <is>
          <t>Dar de baja en SAP</t>
        </is>
      </c>
      <c r="AA992" s="39" t="inlineStr">
        <is>
          <t>319</t>
        </is>
      </c>
      <c r="AB992" s="39" t="inlineStr">
        <is>
          <t>HIOSCINA SIMPLE COMP</t>
        </is>
      </c>
      <c r="AC992" s="39" t="inlineStr">
        <is>
          <t>Cruce por nomenclatura SAP</t>
        </is>
      </c>
      <c r="AD992" s="39" t="inlineStr">
        <is>
          <t>No</t>
        </is>
      </c>
      <c r="AE992" s="39" t="n"/>
      <c r="AF992" s="39" t="inlineStr">
        <is>
          <t>No</t>
        </is>
      </c>
      <c r="AG992" s="39" t="n"/>
      <c r="AH992" s="51" t="n"/>
      <c r="AI992" s="51" t="n"/>
      <c r="AJ992" s="51" t="n"/>
      <c r="AK992" s="52" t="n">
        <v>16.79712345679012</v>
      </c>
      <c r="AL992" s="52" t="n"/>
      <c r="AM992" s="52" t="n"/>
      <c r="AN992" s="39" t="n"/>
      <c r="AO992" s="39" t="inlineStr">
        <is>
          <t>La cantidad física del material se imputó en la fila 214 (primera fila del material). Cruce por nomenclatura: similitud 0.54. El material ocupa 5 filas en la hoja 1060 NQN (lote/almacén). La cantidad SAP y la física de esta vista son el total del material.</t>
        </is>
      </c>
    </row>
    <row r="993">
      <c r="A993" s="5" t="inlineStr">
        <is>
          <t>1000163</t>
        </is>
      </c>
      <c r="B993" s="5" t="inlineStr">
        <is>
          <t>ALCOHOL AL 96 % POR 100 ML</t>
        </is>
      </c>
      <c r="C993" s="5" t="inlineStr">
        <is>
          <t>2029905</t>
        </is>
      </c>
      <c r="D993" s="5" t="inlineStr">
        <is>
          <t>033</t>
        </is>
      </c>
      <c r="E993" s="5" t="inlineStr">
        <is>
          <t>ZMED</t>
        </is>
      </c>
      <c r="F993" s="5" t="inlineStr">
        <is>
          <t>1060</t>
        </is>
      </c>
      <c r="G993" s="5" t="inlineStr">
        <is>
          <t>6022</t>
        </is>
      </c>
      <c r="H993" s="5" t="inlineStr">
        <is>
          <t>C/U</t>
        </is>
      </c>
      <c r="I993" s="6" t="n">
        <v>60</v>
      </c>
      <c r="J993" s="6" t="n">
        <v>0</v>
      </c>
      <c r="K993" s="5" t="inlineStr">
        <is>
          <t>ARS</t>
        </is>
      </c>
      <c r="L993" s="48" t="n">
        <v>0</v>
      </c>
      <c r="M993" s="48" t="n">
        <v>239160</v>
      </c>
      <c r="O993" s="11">
        <f>M993/SUM($M$2:$M$2023)</f>
        <v/>
      </c>
      <c r="P993" s="49">
        <f>IFERROR(M993/I993,0)</f>
        <v/>
      </c>
      <c r="Q993" s="50" t="n"/>
      <c r="R993" s="8">
        <f>I993-Q993</f>
        <v/>
      </c>
      <c r="S993" s="49">
        <f>$AK993*R993</f>
        <v/>
      </c>
      <c r="U993" s="39" t="inlineStr">
        <is>
          <t>Stock SAP</t>
        </is>
      </c>
      <c r="V993" s="39" t="inlineStr">
        <is>
          <t>Medicamentos</t>
        </is>
      </c>
      <c r="W993" s="39" t="inlineStr">
        <is>
          <t>Dentro del alcance</t>
        </is>
      </c>
      <c r="X993" s="39" t="n"/>
      <c r="Y993" s="39" t="inlineStr">
        <is>
          <t>Sin recuento físico en el inventario de Avain</t>
        </is>
      </c>
      <c r="Z993" s="40" t="inlineStr">
        <is>
          <t>Sin recuento físico</t>
        </is>
      </c>
      <c r="AA993" s="39" t="n"/>
      <c r="AB993" s="39" t="n"/>
      <c r="AC993" s="39" t="n"/>
      <c r="AD993" s="39" t="n"/>
      <c r="AE993" s="39" t="n"/>
      <c r="AF993" s="39" t="n"/>
      <c r="AG993" s="39" t="n"/>
      <c r="AH993" s="51" t="n">
        <v>60</v>
      </c>
      <c r="AI993" s="51">
        <f>Q993</f>
        <v/>
      </c>
      <c r="AJ993" s="51">
        <f>$AH993-$AI993</f>
        <v/>
      </c>
      <c r="AK993" s="52" t="n">
        <v>3986</v>
      </c>
      <c r="AL993" s="52">
        <f>$AJ993*$AK993</f>
        <v/>
      </c>
      <c r="AM993" s="52">
        <f>$AI993*$AK993</f>
        <v/>
      </c>
      <c r="AN993" s="39" t="n"/>
      <c r="AO993" s="39" t="n"/>
    </row>
    <row r="994">
      <c r="A994" s="5" t="inlineStr">
        <is>
          <t>1000178</t>
        </is>
      </c>
      <c r="B994" s="5" t="inlineStr">
        <is>
          <t>DRAMAMINE COMPRIMIDO</t>
        </is>
      </c>
      <c r="C994" s="5" t="inlineStr">
        <is>
          <t>02990</t>
        </is>
      </c>
      <c r="D994" s="5" t="inlineStr">
        <is>
          <t>033</t>
        </is>
      </c>
      <c r="E994" s="5" t="inlineStr">
        <is>
          <t>ZMED</t>
        </is>
      </c>
      <c r="F994" s="5" t="inlineStr">
        <is>
          <t>1060</t>
        </is>
      </c>
      <c r="G994" s="5" t="inlineStr">
        <is>
          <t>6021</t>
        </is>
      </c>
      <c r="H994" s="5" t="inlineStr">
        <is>
          <t>C/U</t>
        </is>
      </c>
      <c r="I994" s="6" t="n">
        <v>60</v>
      </c>
      <c r="J994" s="6" t="n">
        <v>0</v>
      </c>
      <c r="K994" s="5" t="inlineStr">
        <is>
          <t>ARS</t>
        </is>
      </c>
      <c r="L994" s="48" t="n">
        <v>0</v>
      </c>
      <c r="M994" s="48" t="n">
        <v>26208.67</v>
      </c>
      <c r="O994" s="11">
        <f>M994/SUM($M$2:$M$2023)</f>
        <v/>
      </c>
      <c r="P994" s="49">
        <f>IFERROR(M994/I994,0)</f>
        <v/>
      </c>
      <c r="Q994" s="50" t="n"/>
      <c r="R994" s="8">
        <f>I994-Q994</f>
        <v/>
      </c>
      <c r="S994" s="49">
        <f>$AK994*R994</f>
        <v/>
      </c>
      <c r="U994" s="39" t="inlineStr">
        <is>
          <t>Stock SAP</t>
        </is>
      </c>
      <c r="V994" s="39" t="inlineStr">
        <is>
          <t>Medicamentos</t>
        </is>
      </c>
      <c r="W994" s="39" t="inlineStr">
        <is>
          <t>Dentro del alcance</t>
        </is>
      </c>
      <c r="X994" s="39" t="n"/>
      <c r="Y994" s="39" t="inlineStr">
        <is>
          <t>Sin recuento físico en el inventario de Avain</t>
        </is>
      </c>
      <c r="Z994" s="40" t="inlineStr">
        <is>
          <t>Sin recuento físico</t>
        </is>
      </c>
      <c r="AA994" s="39" t="n"/>
      <c r="AB994" s="39" t="n"/>
      <c r="AC994" s="39" t="n"/>
      <c r="AD994" s="39" t="n"/>
      <c r="AE994" s="39" t="n"/>
      <c r="AF994" s="39" t="n"/>
      <c r="AG994" s="39" t="n"/>
      <c r="AH994" s="51" t="n"/>
      <c r="AI994" s="51" t="n"/>
      <c r="AJ994" s="51" t="n"/>
      <c r="AK994" s="52" t="n">
        <v>436.8112172284644</v>
      </c>
      <c r="AL994" s="52" t="n"/>
      <c r="AM994" s="52" t="n"/>
      <c r="AN994" s="39" t="n"/>
      <c r="AO994" s="39" t="inlineStr">
        <is>
          <t>El material ocupa 5 filas en la hoja 1060 NQN (lote/almacén). La cantidad SAP y la física de esta vista son el total del material.</t>
        </is>
      </c>
    </row>
    <row r="995">
      <c r="A995" s="5" t="inlineStr">
        <is>
          <t>1000193</t>
        </is>
      </c>
      <c r="B995" s="5" t="inlineStr">
        <is>
          <t>MIGRAL COMPRIMIDO</t>
        </is>
      </c>
      <c r="C995" s="5" t="inlineStr">
        <is>
          <t>109630</t>
        </is>
      </c>
      <c r="D995" s="5" t="inlineStr">
        <is>
          <t>033</t>
        </is>
      </c>
      <c r="E995" s="5" t="inlineStr">
        <is>
          <t>ZMED</t>
        </is>
      </c>
      <c r="F995" s="5" t="inlineStr">
        <is>
          <t>1060</t>
        </is>
      </c>
      <c r="G995" s="5" t="inlineStr">
        <is>
          <t>6021</t>
        </is>
      </c>
      <c r="H995" s="5" t="inlineStr">
        <is>
          <t>C/U</t>
        </is>
      </c>
      <c r="I995" s="6" t="n">
        <v>60</v>
      </c>
      <c r="J995" s="6" t="n">
        <v>0</v>
      </c>
      <c r="K995" s="5" t="inlineStr">
        <is>
          <t>ARS</t>
        </is>
      </c>
      <c r="L995" s="48" t="n">
        <v>0</v>
      </c>
      <c r="M995" s="48" t="n">
        <v>7904.05</v>
      </c>
      <c r="O995" s="11">
        <f>M995/SUM($M$2:$M$2023)</f>
        <v/>
      </c>
      <c r="P995" s="49">
        <f>IFERROR(M995/I995,0)</f>
        <v/>
      </c>
      <c r="Q995" s="50" t="n"/>
      <c r="R995" s="8">
        <f>I995-Q995</f>
        <v/>
      </c>
      <c r="S995" s="49">
        <f>$AK995*R995</f>
        <v/>
      </c>
      <c r="U995" s="39" t="inlineStr">
        <is>
          <t>Stock SAP</t>
        </is>
      </c>
      <c r="V995" s="39" t="inlineStr">
        <is>
          <t>Medicamentos</t>
        </is>
      </c>
      <c r="W995" s="39" t="inlineStr">
        <is>
          <t>Dentro del alcance</t>
        </is>
      </c>
      <c r="X995" s="39" t="n"/>
      <c r="Y995" s="39" t="inlineStr">
        <is>
          <t>Sin recuento físico en el inventario de Avain</t>
        </is>
      </c>
      <c r="Z995" s="40" t="inlineStr">
        <is>
          <t>Sin recuento físico</t>
        </is>
      </c>
      <c r="AA995" s="39" t="n"/>
      <c r="AB995" s="39" t="n"/>
      <c r="AC995" s="39" t="n"/>
      <c r="AD995" s="39" t="n"/>
      <c r="AE995" s="39" t="n"/>
      <c r="AF995" s="39" t="n"/>
      <c r="AG995" s="39" t="n"/>
      <c r="AH995" s="51" t="n"/>
      <c r="AI995" s="51" t="n"/>
      <c r="AJ995" s="51" t="n"/>
      <c r="AK995" s="52" t="n">
        <v>131.734165546896</v>
      </c>
      <c r="AL995" s="52" t="n"/>
      <c r="AM995" s="52" t="n"/>
      <c r="AN995" s="39" t="n"/>
      <c r="AO995" s="39" t="inlineStr">
        <is>
          <t>El material ocupa 13 filas en la hoja 1060 NQN (lote/almacén). La cantidad SAP y la física de esta vista son el total del material.</t>
        </is>
      </c>
    </row>
    <row r="996">
      <c r="A996" s="5" t="inlineStr">
        <is>
          <t>1000288</t>
        </is>
      </c>
      <c r="B996" s="5" t="inlineStr">
        <is>
          <t>SOLUCIÓN DEXTROSA AL 25% 500 CC</t>
        </is>
      </c>
      <c r="C996" s="5" t="inlineStr">
        <is>
          <t>15663</t>
        </is>
      </c>
      <c r="D996" s="5" t="inlineStr">
        <is>
          <t>033</t>
        </is>
      </c>
      <c r="E996" s="5" t="inlineStr">
        <is>
          <t>ZMED</t>
        </is>
      </c>
      <c r="F996" s="5" t="inlineStr">
        <is>
          <t>1060</t>
        </is>
      </c>
      <c r="G996" s="5" t="inlineStr">
        <is>
          <t>6021</t>
        </is>
      </c>
      <c r="H996" s="5" t="inlineStr">
        <is>
          <t>C/U</t>
        </is>
      </c>
      <c r="I996" s="6" t="n">
        <v>60</v>
      </c>
      <c r="J996" s="6" t="n">
        <v>0</v>
      </c>
      <c r="K996" s="5" t="inlineStr">
        <is>
          <t>ARS</t>
        </is>
      </c>
      <c r="L996" s="48" t="n">
        <v>0</v>
      </c>
      <c r="M996" s="48" t="n">
        <v>79800</v>
      </c>
      <c r="O996" s="11">
        <f>M996/SUM($M$2:$M$2023)</f>
        <v/>
      </c>
      <c r="P996" s="49">
        <f>IFERROR(M996/I996,0)</f>
        <v/>
      </c>
      <c r="Q996" s="50" t="n"/>
      <c r="R996" s="8">
        <f>I996-Q996</f>
        <v/>
      </c>
      <c r="S996" s="49">
        <f>$AK996*R996</f>
        <v/>
      </c>
      <c r="U996" s="39" t="inlineStr">
        <is>
          <t>Stock SAP</t>
        </is>
      </c>
      <c r="V996" s="39" t="inlineStr">
        <is>
          <t>Medicamentos</t>
        </is>
      </c>
      <c r="W996" s="39" t="inlineStr">
        <is>
          <t>Dentro del alcance</t>
        </is>
      </c>
      <c r="X996" s="39" t="n"/>
      <c r="Y996" s="39" t="inlineStr">
        <is>
          <t>Sin recuento físico en el inventario de Avain</t>
        </is>
      </c>
      <c r="Z996" s="40" t="inlineStr">
        <is>
          <t>Sin recuento físico</t>
        </is>
      </c>
      <c r="AA996" s="39" t="n"/>
      <c r="AB996" s="39" t="n"/>
      <c r="AC996" s="39" t="n"/>
      <c r="AD996" s="39" t="n"/>
      <c r="AE996" s="39" t="n"/>
      <c r="AF996" s="39" t="n"/>
      <c r="AG996" s="39" t="n"/>
      <c r="AH996" s="51" t="n">
        <v>60</v>
      </c>
      <c r="AI996" s="51">
        <f>Q996</f>
        <v/>
      </c>
      <c r="AJ996" s="51">
        <f>$AH996-$AI996</f>
        <v/>
      </c>
      <c r="AK996" s="52" t="n">
        <v>1330</v>
      </c>
      <c r="AL996" s="52">
        <f>$AJ996*$AK996</f>
        <v/>
      </c>
      <c r="AM996" s="52">
        <f>$AI996*$AK996</f>
        <v/>
      </c>
      <c r="AN996" s="39" t="n"/>
      <c r="AO996" s="39" t="n"/>
    </row>
    <row r="997">
      <c r="A997" s="5" t="inlineStr">
        <is>
          <t>1000351</t>
        </is>
      </c>
      <c r="B997" s="5" t="inlineStr">
        <is>
          <t>DICLOFENACSODICO75mg+VITB 12+BETAMETASON</t>
        </is>
      </c>
      <c r="C997" s="5" t="inlineStr">
        <is>
          <t>90973</t>
        </is>
      </c>
      <c r="D997" s="5" t="inlineStr">
        <is>
          <t>033</t>
        </is>
      </c>
      <c r="E997" s="5" t="inlineStr">
        <is>
          <t>ZMED</t>
        </is>
      </c>
      <c r="F997" s="5" t="inlineStr">
        <is>
          <t>1060</t>
        </is>
      </c>
      <c r="G997" s="5" t="inlineStr">
        <is>
          <t>6022</t>
        </is>
      </c>
      <c r="H997" s="5" t="inlineStr">
        <is>
          <t>C/U</t>
        </is>
      </c>
      <c r="I997" s="6" t="n">
        <v>60</v>
      </c>
      <c r="J997" s="6" t="n">
        <v>0</v>
      </c>
      <c r="K997" s="5" t="inlineStr">
        <is>
          <t>ARS</t>
        </is>
      </c>
      <c r="L997" s="48" t="n">
        <v>0</v>
      </c>
      <c r="M997" s="48" t="n">
        <v>10714.56</v>
      </c>
      <c r="O997" s="11">
        <f>M997/SUM($M$2:$M$2023)</f>
        <v/>
      </c>
      <c r="P997" s="49">
        <f>IFERROR(M997/I997,0)</f>
        <v/>
      </c>
      <c r="Q997" s="50" t="n"/>
      <c r="R997" s="8">
        <f>I997-Q997</f>
        <v/>
      </c>
      <c r="S997" s="49">
        <f>$AK997*R997</f>
        <v/>
      </c>
      <c r="U997" s="39" t="inlineStr">
        <is>
          <t>Stock SAP</t>
        </is>
      </c>
      <c r="V997" s="39" t="inlineStr">
        <is>
          <t>Medicamentos</t>
        </is>
      </c>
      <c r="W997" s="39" t="inlineStr">
        <is>
          <t>Dentro del alcance</t>
        </is>
      </c>
      <c r="X997" s="39" t="n"/>
      <c r="Y997" s="39" t="inlineStr">
        <is>
          <t>Sin recuento físico en el inventario de Avain</t>
        </is>
      </c>
      <c r="Z997" s="40" t="inlineStr">
        <is>
          <t>Sin recuento físico</t>
        </is>
      </c>
      <c r="AA997" s="39" t="n"/>
      <c r="AB997" s="39" t="n"/>
      <c r="AC997" s="39" t="n"/>
      <c r="AD997" s="39" t="n"/>
      <c r="AE997" s="39" t="n"/>
      <c r="AF997" s="39" t="n"/>
      <c r="AG997" s="39" t="n"/>
      <c r="AH997" s="51" t="n">
        <v>96</v>
      </c>
      <c r="AI997" s="51">
        <f>Q997</f>
        <v/>
      </c>
      <c r="AJ997" s="51">
        <f>$AH997-$AI997</f>
        <v/>
      </c>
      <c r="AK997" s="52" t="n">
        <v>178.5760416666667</v>
      </c>
      <c r="AL997" s="52">
        <f>$AJ997*$AK997</f>
        <v/>
      </c>
      <c r="AM997" s="52">
        <f>$AI997*$AK997</f>
        <v/>
      </c>
      <c r="AN997" s="39" t="n"/>
      <c r="AO997" s="39" t="inlineStr">
        <is>
          <t>El material ocupa 4 filas en la hoja 1060 NQN (lote/almacén). La cantidad SAP y la física de esta vista son el total del material.</t>
        </is>
      </c>
    </row>
    <row r="998">
      <c r="A998" s="5" t="inlineStr">
        <is>
          <t>1000367</t>
        </is>
      </c>
      <c r="B998" s="5" t="inlineStr">
        <is>
          <t>GEL REFRIGERANTE PARA TRAUMATOLOGIA</t>
        </is>
      </c>
      <c r="C998" s="5" t="inlineStr">
        <is>
          <t>0</t>
        </is>
      </c>
      <c r="D998" s="5" t="inlineStr">
        <is>
          <t>033</t>
        </is>
      </c>
      <c r="E998" s="5" t="inlineStr">
        <is>
          <t>ZMED</t>
        </is>
      </c>
      <c r="F998" s="5" t="inlineStr">
        <is>
          <t>1060</t>
        </is>
      </c>
      <c r="G998" s="5" t="inlineStr">
        <is>
          <t>6021</t>
        </is>
      </c>
      <c r="H998" s="5" t="inlineStr">
        <is>
          <t>C/U</t>
        </is>
      </c>
      <c r="I998" s="6" t="n">
        <v>60</v>
      </c>
      <c r="J998" s="6" t="n">
        <v>0</v>
      </c>
      <c r="K998" s="5" t="inlineStr">
        <is>
          <t>ARS</t>
        </is>
      </c>
      <c r="L998" s="48" t="n">
        <v>0</v>
      </c>
      <c r="M998" s="48" t="n">
        <v>57321.82</v>
      </c>
      <c r="O998" s="11">
        <f>M998/SUM($M$2:$M$2023)</f>
        <v/>
      </c>
      <c r="P998" s="49">
        <f>IFERROR(M998/I998,0)</f>
        <v/>
      </c>
      <c r="Q998" s="50" t="n"/>
      <c r="R998" s="8">
        <f>I998-Q998</f>
        <v/>
      </c>
      <c r="S998" s="49">
        <f>$AK998*R998</f>
        <v/>
      </c>
      <c r="U998" s="39" t="inlineStr">
        <is>
          <t>Stock SAP</t>
        </is>
      </c>
      <c r="V998" s="39" t="inlineStr">
        <is>
          <t>Medicamentos</t>
        </is>
      </c>
      <c r="W998" s="39" t="inlineStr">
        <is>
          <t>Dentro del alcance</t>
        </is>
      </c>
      <c r="X998" s="39" t="n"/>
      <c r="Y998" s="39" t="inlineStr">
        <is>
          <t>Sin recuento físico en el inventario de Avain</t>
        </is>
      </c>
      <c r="Z998" s="40" t="inlineStr">
        <is>
          <t>Sin recuento físico</t>
        </is>
      </c>
      <c r="AA998" s="39" t="n"/>
      <c r="AB998" s="39" t="n"/>
      <c r="AC998" s="39" t="n"/>
      <c r="AD998" s="39" t="n"/>
      <c r="AE998" s="39" t="n"/>
      <c r="AF998" s="39" t="n"/>
      <c r="AG998" s="39" t="n"/>
      <c r="AH998" s="51" t="n">
        <v>66</v>
      </c>
      <c r="AI998" s="51">
        <f>Q998</f>
        <v/>
      </c>
      <c r="AJ998" s="51">
        <f>$AH998-$AI998</f>
        <v/>
      </c>
      <c r="AK998" s="52" t="n">
        <v>955.3636363636364</v>
      </c>
      <c r="AL998" s="52">
        <f>$AJ998*$AK998</f>
        <v/>
      </c>
      <c r="AM998" s="52">
        <f>$AI998*$AK998</f>
        <v/>
      </c>
      <c r="AN998" s="39" t="n"/>
      <c r="AO998" s="39" t="inlineStr">
        <is>
          <t>El material ocupa 2 filas en la hoja 1060 NQN (lote/almacén). La cantidad SAP y la física de esta vista son el total del material.</t>
        </is>
      </c>
    </row>
    <row r="999">
      <c r="A999" s="5" t="inlineStr">
        <is>
          <t>1000468</t>
        </is>
      </c>
      <c r="B999" s="5" t="inlineStr">
        <is>
          <t>AMOXICILINA  500 MGR</t>
        </is>
      </c>
      <c r="C999" s="5" t="inlineStr">
        <is>
          <t>10</t>
        </is>
      </c>
      <c r="D999" s="5" t="inlineStr">
        <is>
          <t>033</t>
        </is>
      </c>
      <c r="E999" s="5" t="inlineStr">
        <is>
          <t>ZMED</t>
        </is>
      </c>
      <c r="F999" s="5" t="inlineStr">
        <is>
          <t>1060</t>
        </is>
      </c>
      <c r="G999" s="5" t="inlineStr">
        <is>
          <t>6021</t>
        </is>
      </c>
      <c r="H999" s="5" t="inlineStr">
        <is>
          <t>C/U</t>
        </is>
      </c>
      <c r="I999" s="6" t="n">
        <v>60</v>
      </c>
      <c r="J999" s="6" t="n">
        <v>0</v>
      </c>
      <c r="K999" s="5" t="inlineStr">
        <is>
          <t>ARS</t>
        </is>
      </c>
      <c r="L999" s="48" t="n">
        <v>0</v>
      </c>
      <c r="M999" s="48" t="n">
        <v>785.8</v>
      </c>
      <c r="O999" s="11">
        <f>M999/SUM($M$2:$M$2023)</f>
        <v/>
      </c>
      <c r="P999" s="49">
        <f>IFERROR(M999/I999,0)</f>
        <v/>
      </c>
      <c r="Q999" s="50" t="n"/>
      <c r="R999" s="8">
        <f>I999-Q999</f>
        <v/>
      </c>
      <c r="S999" s="49">
        <f>$AK999*R999</f>
        <v/>
      </c>
      <c r="U999" s="39" t="inlineStr">
        <is>
          <t>Stock SAP</t>
        </is>
      </c>
      <c r="V999" s="39" t="inlineStr">
        <is>
          <t>Medicamentos</t>
        </is>
      </c>
      <c r="W999" s="39" t="inlineStr">
        <is>
          <t>Dentro del alcance</t>
        </is>
      </c>
      <c r="X999" s="37" t="inlineStr">
        <is>
          <t>Alta</t>
        </is>
      </c>
      <c r="Y999" s="39" t="inlineStr">
        <is>
          <t>Homologado – confianza Alta</t>
        </is>
      </c>
      <c r="Z999" s="38" t="inlineStr">
        <is>
          <t>Dar de baja en SAP</t>
        </is>
      </c>
      <c r="AA999" s="39" t="inlineStr">
        <is>
          <t>MED-003</t>
        </is>
      </c>
      <c r="AB999" s="39" t="inlineStr">
        <is>
          <t>Amoxicilina 500mg</t>
        </is>
      </c>
      <c r="AC999" s="39" t="inlineStr">
        <is>
          <t>Cruce por nomenclatura SAP</t>
        </is>
      </c>
      <c r="AD999" s="39" t="inlineStr">
        <is>
          <t>No</t>
        </is>
      </c>
      <c r="AE999" s="39" t="n"/>
      <c r="AF999" s="39" t="inlineStr">
        <is>
          <t>No</t>
        </is>
      </c>
      <c r="AG999" s="39" t="n"/>
      <c r="AH999" s="51" t="n"/>
      <c r="AI999" s="51" t="n"/>
      <c r="AJ999" s="51" t="n"/>
      <c r="AK999" s="52" t="n">
        <v>13.09662721893491</v>
      </c>
      <c r="AL999" s="52" t="n"/>
      <c r="AM999" s="52" t="n"/>
      <c r="AN999" s="39" t="n"/>
      <c r="AO999" s="39" t="inlineStr">
        <is>
          <t>La cantidad física del material se imputó en la fila 607 (primera fila del material). Cruce por nomenclatura: dosis coincide; similitud 1.00. El material ocupa 5 filas en la hoja 1060 NQN (lote/almacén). La cantidad SAP y la física de esta vista son el total del material.</t>
        </is>
      </c>
    </row>
    <row r="1000">
      <c r="A1000" s="5" t="inlineStr">
        <is>
          <t>1000497</t>
        </is>
      </c>
      <c r="B1000" s="5" t="inlineStr">
        <is>
          <t>IODOPOVIDONA SOLUC 10% X 60 ML</t>
        </is>
      </c>
      <c r="C1000" s="5" t="inlineStr">
        <is>
          <t>90060</t>
        </is>
      </c>
      <c r="D1000" s="5" t="inlineStr">
        <is>
          <t>033</t>
        </is>
      </c>
      <c r="E1000" s="5" t="inlineStr">
        <is>
          <t>ZMED</t>
        </is>
      </c>
      <c r="F1000" s="5" t="inlineStr">
        <is>
          <t>1060</t>
        </is>
      </c>
      <c r="G1000" s="5" t="inlineStr">
        <is>
          <t>6021</t>
        </is>
      </c>
      <c r="H1000" s="5" t="inlineStr">
        <is>
          <t>C/U</t>
        </is>
      </c>
      <c r="I1000" s="6" t="n">
        <v>60</v>
      </c>
      <c r="J1000" s="6" t="n">
        <v>0</v>
      </c>
      <c r="K1000" s="5" t="inlineStr">
        <is>
          <t>ARS</t>
        </is>
      </c>
      <c r="L1000" s="48" t="n">
        <v>0</v>
      </c>
      <c r="M1000" s="48" t="n">
        <v>457178.53</v>
      </c>
      <c r="O1000" s="11">
        <f>M1000/SUM($M$2:$M$2023)</f>
        <v/>
      </c>
      <c r="P1000" s="49">
        <f>IFERROR(M1000/I1000,0)</f>
        <v/>
      </c>
      <c r="Q1000" s="50" t="n">
        <v>71</v>
      </c>
      <c r="R1000" s="8">
        <f>I1000-Q1000</f>
        <v/>
      </c>
      <c r="S1000" s="49">
        <f>$AK1000*R1000</f>
        <v/>
      </c>
      <c r="U1000" s="39" t="inlineStr">
        <is>
          <t>Stock SAP</t>
        </is>
      </c>
      <c r="V1000" s="39" t="inlineStr">
        <is>
          <t>Medicamentos</t>
        </is>
      </c>
      <c r="W1000" s="39" t="inlineStr">
        <is>
          <t>Dentro del alcance</t>
        </is>
      </c>
      <c r="X1000" s="38" t="inlineStr">
        <is>
          <t>Baja</t>
        </is>
      </c>
      <c r="Y1000" s="39" t="inlineStr">
        <is>
          <t>Homologado – confianza Baja – pendiente de validación</t>
        </is>
      </c>
      <c r="Z1000" s="38" t="inlineStr">
        <is>
          <t>Dar de baja en SAP</t>
        </is>
      </c>
      <c r="AA1000" s="39" t="inlineStr">
        <is>
          <t>137; 469</t>
        </is>
      </c>
      <c r="AB1000" s="39" t="inlineStr">
        <is>
          <t>IODOPOVIDONA 1000 ML; iodopovidona x 60 ml</t>
        </is>
      </c>
      <c r="AC1000" s="39" t="inlineStr">
        <is>
          <t>Cruce por nomenclatura SAP; Homologación por código Avain (master D-175)</t>
        </is>
      </c>
      <c r="AD1000" s="39" t="inlineStr">
        <is>
          <t>No</t>
        </is>
      </c>
      <c r="AE1000" s="39" t="n"/>
      <c r="AF1000" s="39" t="inlineStr">
        <is>
          <t>Sí</t>
        </is>
      </c>
      <c r="AG1000" s="39" t="inlineStr">
        <is>
          <t>D-175</t>
        </is>
      </c>
      <c r="AH1000" s="51" t="n">
        <v>360</v>
      </c>
      <c r="AI1000" s="51">
        <f>Q1000</f>
        <v/>
      </c>
      <c r="AJ1000" s="51">
        <f>$AH1000-$AI1000</f>
        <v/>
      </c>
      <c r="AK1000" s="52" t="n">
        <v>7619.642194444443</v>
      </c>
      <c r="AL1000" s="52">
        <f>$AJ1000*$AK1000</f>
        <v/>
      </c>
      <c r="AM1000" s="52">
        <f>$AI1000*$AK1000</f>
        <v/>
      </c>
      <c r="AN1000" s="39" t="n"/>
      <c r="AO1000" s="39" t="inlineStr">
        <is>
          <t>Varias denominaciones del inventario físico corresponden a este material SAP (137 IODOPOVIDONA 1000 ML; 469 iodopovidona x 60 ml). Se sumaron las cantidades físicas. Homologación: confianza base Alta + confianza SAP Media → Media. Aunque la homologación vincula estos registros, la presentación no coincide con el material imputado (dosis/presentación distinta (1000ML vs 10%, 60ML); similitud 0.52). Nivel degradado a Baja: verificar si corresponde otro código SAP. Otros códigos SAP del master no están en el stock de este centro: 1000590. Cruce por nomenclatura: dosis coincide; similitud 0.81. El material ocupa 8 filas en la hoja 1060 NQN (lote/almacén). La cantidad SAP y la física de esta vista son el total del material.</t>
        </is>
      </c>
    </row>
    <row r="1001">
      <c r="A1001" s="5" t="inlineStr">
        <is>
          <t>1000497</t>
        </is>
      </c>
      <c r="B1001" s="5" t="inlineStr">
        <is>
          <t>IODOPOVIDONA SOLUC 10% X 60 ML</t>
        </is>
      </c>
      <c r="C1001" s="5" t="inlineStr">
        <is>
          <t>WE</t>
        </is>
      </c>
      <c r="D1001" s="5" t="inlineStr">
        <is>
          <t>033</t>
        </is>
      </c>
      <c r="E1001" s="5" t="inlineStr">
        <is>
          <t>ZMED</t>
        </is>
      </c>
      <c r="F1001" s="5" t="inlineStr">
        <is>
          <t>1060</t>
        </is>
      </c>
      <c r="G1001" s="5" t="inlineStr">
        <is>
          <t>6021</t>
        </is>
      </c>
      <c r="H1001" s="5" t="inlineStr">
        <is>
          <t>C/U</t>
        </is>
      </c>
      <c r="I1001" s="6" t="n">
        <v>60</v>
      </c>
      <c r="J1001" s="6" t="n">
        <v>0</v>
      </c>
      <c r="K1001" s="5" t="inlineStr">
        <is>
          <t>ARS</t>
        </is>
      </c>
      <c r="L1001" s="48" t="n">
        <v>0</v>
      </c>
      <c r="M1001" s="48" t="n">
        <v>457178.53</v>
      </c>
      <c r="O1001" s="11">
        <f>M1001/SUM($M$2:$M$2023)</f>
        <v/>
      </c>
      <c r="P1001" s="49">
        <f>IFERROR(M1001/I1001,0)</f>
        <v/>
      </c>
      <c r="Q1001" s="50" t="n"/>
      <c r="R1001" s="8">
        <f>I1001-Q1001</f>
        <v/>
      </c>
      <c r="S1001" s="49">
        <f>$AK1001*R1001</f>
        <v/>
      </c>
      <c r="U1001" s="39" t="inlineStr">
        <is>
          <t>Stock SAP</t>
        </is>
      </c>
      <c r="V1001" s="39" t="inlineStr">
        <is>
          <t>Medicamentos</t>
        </is>
      </c>
      <c r="W1001" s="39" t="inlineStr">
        <is>
          <t>Dentro del alcance</t>
        </is>
      </c>
      <c r="X1001" s="38" t="inlineStr">
        <is>
          <t>Baja</t>
        </is>
      </c>
      <c r="Y1001" s="39" t="inlineStr">
        <is>
          <t>Homologado – confianza Baja – pendiente de validación</t>
        </is>
      </c>
      <c r="Z1001" s="38" t="inlineStr">
        <is>
          <t>Dar de baja en SAP</t>
        </is>
      </c>
      <c r="AA1001" s="39" t="inlineStr">
        <is>
          <t>137; 469</t>
        </is>
      </c>
      <c r="AB1001" s="39" t="inlineStr">
        <is>
          <t>IODOPOVIDONA 1000 ML; iodopovidona x 60 ml</t>
        </is>
      </c>
      <c r="AC1001" s="39" t="inlineStr">
        <is>
          <t>Cruce por nomenclatura SAP; Homologación por código Avain (master D-175)</t>
        </is>
      </c>
      <c r="AD1001" s="39" t="inlineStr">
        <is>
          <t>No</t>
        </is>
      </c>
      <c r="AE1001" s="39" t="n"/>
      <c r="AF1001" s="39" t="inlineStr">
        <is>
          <t>Sí</t>
        </is>
      </c>
      <c r="AG1001" s="39" t="inlineStr">
        <is>
          <t>D-175</t>
        </is>
      </c>
      <c r="AH1001" s="51" t="n"/>
      <c r="AI1001" s="51" t="n"/>
      <c r="AJ1001" s="51" t="n"/>
      <c r="AK1001" s="52" t="n">
        <v>7619.642194444443</v>
      </c>
      <c r="AL1001" s="52" t="n"/>
      <c r="AM1001" s="52" t="n"/>
      <c r="AN1001" s="39" t="n"/>
      <c r="AO1001" s="39" t="inlineStr">
        <is>
          <t>La cantidad física del material se imputó en la fila 1000 (primera fila del material). Varias denominaciones del inventario físico corresponden a este material SAP (137 IODOPOVIDONA 1000 ML; 469 iodopovidona x 60 ml). Se sumaron las cantidades físicas. Homologación: confianza base Alta + confianza SAP Media → Media. Aunque la homologación vincula estos registros, la presentación no coincide con el material imputado (dosis/presentación distinta (1000ML vs 10%, 60ML); similitud 0.52). Nivel degradado a Baja: verificar si corresponde otro código SAP. Otros códigos SAP del master no están en el stock de este centro: 1000590. Cruce por nomenclatura: dosis coincide; similitud 0.81. El material ocupa 8 filas en la hoja 1060 NQN (lote/almacén). La cantidad SAP y la física de esta vista son el total del material.</t>
        </is>
      </c>
    </row>
    <row r="1002">
      <c r="A1002" s="5" t="inlineStr">
        <is>
          <t>1000509</t>
        </is>
      </c>
      <c r="B1002" s="5" t="inlineStr">
        <is>
          <t>DICLOFENAC + PRIDINOL</t>
        </is>
      </c>
      <c r="C1002" s="5" t="inlineStr">
        <is>
          <t>160320</t>
        </is>
      </c>
      <c r="D1002" s="5" t="inlineStr">
        <is>
          <t>033</t>
        </is>
      </c>
      <c r="E1002" s="5" t="inlineStr">
        <is>
          <t>ZMED</t>
        </is>
      </c>
      <c r="F1002" s="5" t="inlineStr">
        <is>
          <t>1060</t>
        </is>
      </c>
      <c r="G1002" s="5" t="inlineStr">
        <is>
          <t>6010</t>
        </is>
      </c>
      <c r="H1002" s="5" t="inlineStr">
        <is>
          <t>C/U</t>
        </is>
      </c>
      <c r="I1002" s="6" t="n">
        <v>60</v>
      </c>
      <c r="J1002" s="6" t="n">
        <v>0</v>
      </c>
      <c r="K1002" s="5" t="inlineStr">
        <is>
          <t>ARS</t>
        </is>
      </c>
      <c r="L1002" s="48" t="n">
        <v>0</v>
      </c>
      <c r="M1002" s="48" t="n">
        <v>687.37</v>
      </c>
      <c r="O1002" s="11">
        <f>M1002/SUM($M$2:$M$2023)</f>
        <v/>
      </c>
      <c r="P1002" s="49">
        <f>IFERROR(M1002/I1002,0)</f>
        <v/>
      </c>
      <c r="Q1002" s="50" t="n"/>
      <c r="R1002" s="8">
        <f>I1002-Q1002</f>
        <v/>
      </c>
      <c r="S1002" s="49">
        <f>$AK1002*R1002</f>
        <v/>
      </c>
      <c r="U1002" s="39" t="inlineStr">
        <is>
          <t>Stock SAP</t>
        </is>
      </c>
      <c r="V1002" s="39" t="inlineStr">
        <is>
          <t>Medicamentos</t>
        </is>
      </c>
      <c r="W1002" s="39" t="inlineStr">
        <is>
          <t>Dentro del alcance</t>
        </is>
      </c>
      <c r="X1002" s="39" t="n"/>
      <c r="Y1002" s="39" t="inlineStr">
        <is>
          <t>Sin recuento físico en el inventario de Avain</t>
        </is>
      </c>
      <c r="Z1002" s="40" t="inlineStr">
        <is>
          <t>Sin recuento físico</t>
        </is>
      </c>
      <c r="AA1002" s="39" t="n"/>
      <c r="AB1002" s="39" t="n"/>
      <c r="AC1002" s="39" t="n"/>
      <c r="AD1002" s="39" t="n"/>
      <c r="AE1002" s="39" t="n"/>
      <c r="AF1002" s="39" t="n"/>
      <c r="AG1002" s="39" t="n"/>
      <c r="AH1002" s="51" t="n"/>
      <c r="AI1002" s="51" t="n"/>
      <c r="AJ1002" s="51" t="n"/>
      <c r="AK1002" s="52" t="n">
        <v>11.45611111111111</v>
      </c>
      <c r="AL1002" s="52" t="n"/>
      <c r="AM1002" s="52" t="n"/>
      <c r="AN1002" s="39" t="n"/>
      <c r="AO1002" s="39" t="inlineStr">
        <is>
          <t>El material ocupa 6 filas en la hoja 1060 NQN (lote/almacén). La cantidad SAP y la física de esta vista son el total del material.</t>
        </is>
      </c>
    </row>
    <row r="1003">
      <c r="A1003" s="5" t="inlineStr">
        <is>
          <t>1000509</t>
        </is>
      </c>
      <c r="B1003" s="5" t="inlineStr">
        <is>
          <t>DICLOFENAC + PRIDINOL</t>
        </is>
      </c>
      <c r="C1003" s="5" t="inlineStr">
        <is>
          <t>510</t>
        </is>
      </c>
      <c r="D1003" s="5" t="inlineStr">
        <is>
          <t>033</t>
        </is>
      </c>
      <c r="E1003" s="5" t="inlineStr">
        <is>
          <t>ZMED</t>
        </is>
      </c>
      <c r="F1003" s="5" t="inlineStr">
        <is>
          <t>1060</t>
        </is>
      </c>
      <c r="G1003" s="5" t="inlineStr">
        <is>
          <t>6010</t>
        </is>
      </c>
      <c r="H1003" s="5" t="inlineStr">
        <is>
          <t>C/U</t>
        </is>
      </c>
      <c r="I1003" s="6" t="n">
        <v>60</v>
      </c>
      <c r="J1003" s="6" t="n">
        <v>0</v>
      </c>
      <c r="K1003" s="5" t="inlineStr">
        <is>
          <t>ARS</t>
        </is>
      </c>
      <c r="L1003" s="48" t="n">
        <v>0</v>
      </c>
      <c r="M1003" s="48" t="n">
        <v>687.37</v>
      </c>
      <c r="O1003" s="11">
        <f>M1003/SUM($M$2:$M$2023)</f>
        <v/>
      </c>
      <c r="P1003" s="49">
        <f>IFERROR(M1003/I1003,0)</f>
        <v/>
      </c>
      <c r="Q1003" s="50" t="n"/>
      <c r="R1003" s="8">
        <f>I1003-Q1003</f>
        <v/>
      </c>
      <c r="S1003" s="49">
        <f>$AK1003*R1003</f>
        <v/>
      </c>
      <c r="U1003" s="39" t="inlineStr">
        <is>
          <t>Stock SAP</t>
        </is>
      </c>
      <c r="V1003" s="39" t="inlineStr">
        <is>
          <t>Medicamentos</t>
        </is>
      </c>
      <c r="W1003" s="39" t="inlineStr">
        <is>
          <t>Dentro del alcance</t>
        </is>
      </c>
      <c r="X1003" s="39" t="n"/>
      <c r="Y1003" s="39" t="inlineStr">
        <is>
          <t>Sin recuento físico en el inventario de Avain</t>
        </is>
      </c>
      <c r="Z1003" s="40" t="inlineStr">
        <is>
          <t>Sin recuento físico</t>
        </is>
      </c>
      <c r="AA1003" s="39" t="n"/>
      <c r="AB1003" s="39" t="n"/>
      <c r="AC1003" s="39" t="n"/>
      <c r="AD1003" s="39" t="n"/>
      <c r="AE1003" s="39" t="n"/>
      <c r="AF1003" s="39" t="n"/>
      <c r="AG1003" s="39" t="n"/>
      <c r="AH1003" s="51" t="n"/>
      <c r="AI1003" s="51" t="n"/>
      <c r="AJ1003" s="51" t="n"/>
      <c r="AK1003" s="52" t="n">
        <v>11.45611111111111</v>
      </c>
      <c r="AL1003" s="52" t="n"/>
      <c r="AM1003" s="52" t="n"/>
      <c r="AN1003" s="39" t="n"/>
      <c r="AO1003" s="39" t="inlineStr">
        <is>
          <t>El material ocupa 6 filas en la hoja 1060 NQN (lote/almacén). La cantidad SAP y la física de esta vista son el total del material.</t>
        </is>
      </c>
    </row>
    <row r="1004">
      <c r="A1004" s="5" t="inlineStr">
        <is>
          <t>1000509</t>
        </is>
      </c>
      <c r="B1004" s="5" t="inlineStr">
        <is>
          <t>DICLOFENAC + PRIDINOL</t>
        </is>
      </c>
      <c r="C1004" s="5" t="inlineStr">
        <is>
          <t>1L86246</t>
        </is>
      </c>
      <c r="D1004" s="5" t="inlineStr">
        <is>
          <t>033</t>
        </is>
      </c>
      <c r="E1004" s="5" t="inlineStr">
        <is>
          <t>ZMED</t>
        </is>
      </c>
      <c r="F1004" s="5" t="inlineStr">
        <is>
          <t>1060</t>
        </is>
      </c>
      <c r="G1004" s="5" t="inlineStr">
        <is>
          <t>6021</t>
        </is>
      </c>
      <c r="H1004" s="5" t="inlineStr">
        <is>
          <t>C/U</t>
        </is>
      </c>
      <c r="I1004" s="6" t="n">
        <v>60</v>
      </c>
      <c r="J1004" s="6" t="n">
        <v>0</v>
      </c>
      <c r="K1004" s="5" t="inlineStr">
        <is>
          <t>ARS</t>
        </is>
      </c>
      <c r="L1004" s="48" t="n">
        <v>0</v>
      </c>
      <c r="M1004" s="48" t="n">
        <v>687.37</v>
      </c>
      <c r="O1004" s="11">
        <f>M1004/SUM($M$2:$M$2023)</f>
        <v/>
      </c>
      <c r="P1004" s="49">
        <f>IFERROR(M1004/I1004,0)</f>
        <v/>
      </c>
      <c r="Q1004" s="50" t="n"/>
      <c r="R1004" s="8">
        <f>I1004-Q1004</f>
        <v/>
      </c>
      <c r="S1004" s="49">
        <f>$AK1004*R1004</f>
        <v/>
      </c>
      <c r="U1004" s="39" t="inlineStr">
        <is>
          <t>Stock SAP</t>
        </is>
      </c>
      <c r="V1004" s="39" t="inlineStr">
        <is>
          <t>Medicamentos</t>
        </is>
      </c>
      <c r="W1004" s="39" t="inlineStr">
        <is>
          <t>Dentro del alcance</t>
        </is>
      </c>
      <c r="X1004" s="39" t="n"/>
      <c r="Y1004" s="39" t="inlineStr">
        <is>
          <t>Sin recuento físico en el inventario de Avain</t>
        </is>
      </c>
      <c r="Z1004" s="40" t="inlineStr">
        <is>
          <t>Sin recuento físico</t>
        </is>
      </c>
      <c r="AA1004" s="39" t="n"/>
      <c r="AB1004" s="39" t="n"/>
      <c r="AC1004" s="39" t="n"/>
      <c r="AD1004" s="39" t="n"/>
      <c r="AE1004" s="39" t="n"/>
      <c r="AF1004" s="39" t="n"/>
      <c r="AG1004" s="39" t="n"/>
      <c r="AH1004" s="51" t="n"/>
      <c r="AI1004" s="51" t="n"/>
      <c r="AJ1004" s="51" t="n"/>
      <c r="AK1004" s="52" t="n">
        <v>11.45611111111111</v>
      </c>
      <c r="AL1004" s="52" t="n"/>
      <c r="AM1004" s="52" t="n"/>
      <c r="AN1004" s="39" t="n"/>
      <c r="AO1004" s="39" t="inlineStr">
        <is>
          <t>El material ocupa 6 filas en la hoja 1060 NQN (lote/almacén). La cantidad SAP y la física de esta vista son el total del material.</t>
        </is>
      </c>
    </row>
    <row r="1005">
      <c r="A1005" s="5" t="inlineStr">
        <is>
          <t>1000511</t>
        </is>
      </c>
      <c r="B1005" s="5" t="inlineStr">
        <is>
          <t>REFRIANEX COMPUESTO</t>
        </is>
      </c>
      <c r="C1005" s="5" t="inlineStr">
        <is>
          <t>PG168</t>
        </is>
      </c>
      <c r="D1005" s="5" t="inlineStr">
        <is>
          <t>033</t>
        </is>
      </c>
      <c r="E1005" s="5" t="inlineStr">
        <is>
          <t>ZMED</t>
        </is>
      </c>
      <c r="F1005" s="5" t="inlineStr">
        <is>
          <t>1060</t>
        </is>
      </c>
      <c r="G1005" s="5" t="inlineStr">
        <is>
          <t>6010</t>
        </is>
      </c>
      <c r="H1005" s="5" t="inlineStr">
        <is>
          <t>C/U</t>
        </is>
      </c>
      <c r="I1005" s="6" t="n">
        <v>60</v>
      </c>
      <c r="J1005" s="6" t="n">
        <v>0</v>
      </c>
      <c r="K1005" s="5" t="inlineStr">
        <is>
          <t>ARS</t>
        </is>
      </c>
      <c r="L1005" s="48" t="n">
        <v>0</v>
      </c>
      <c r="M1005" s="48" t="n">
        <v>2465.63</v>
      </c>
      <c r="O1005" s="11">
        <f>M1005/SUM($M$2:$M$2023)</f>
        <v/>
      </c>
      <c r="P1005" s="49">
        <f>IFERROR(M1005/I1005,0)</f>
        <v/>
      </c>
      <c r="Q1005" s="50" t="n"/>
      <c r="R1005" s="8">
        <f>I1005-Q1005</f>
        <v/>
      </c>
      <c r="S1005" s="49">
        <f>$AK1005*R1005</f>
        <v/>
      </c>
      <c r="U1005" s="39" t="inlineStr">
        <is>
          <t>Stock SAP</t>
        </is>
      </c>
      <c r="V1005" s="39" t="inlineStr">
        <is>
          <t>Medicamentos</t>
        </is>
      </c>
      <c r="W1005" s="39" t="inlineStr">
        <is>
          <t>Dentro del alcance</t>
        </is>
      </c>
      <c r="X1005" s="39" t="n"/>
      <c r="Y1005" s="39" t="inlineStr">
        <is>
          <t>Sin recuento físico en el inventario de Avain</t>
        </is>
      </c>
      <c r="Z1005" s="40" t="inlineStr">
        <is>
          <t>Sin recuento físico</t>
        </is>
      </c>
      <c r="AA1005" s="39" t="n"/>
      <c r="AB1005" s="39" t="n"/>
      <c r="AC1005" s="39" t="n"/>
      <c r="AD1005" s="39" t="n"/>
      <c r="AE1005" s="39" t="n"/>
      <c r="AF1005" s="39" t="n"/>
      <c r="AG1005" s="39" t="n"/>
      <c r="AH1005" s="51" t="n"/>
      <c r="AI1005" s="51" t="n"/>
      <c r="AJ1005" s="51" t="n"/>
      <c r="AK1005" s="52" t="n">
        <v>41.0938125</v>
      </c>
      <c r="AL1005" s="52" t="n"/>
      <c r="AM1005" s="52" t="n"/>
      <c r="AN1005" s="39" t="n"/>
      <c r="AO1005" s="39" t="inlineStr">
        <is>
          <t>El material ocupa 2 filas en la hoja 1060 NQN (lote/almacén). La cantidad SAP y la física de esta vista son el total del material.</t>
        </is>
      </c>
    </row>
    <row r="1006">
      <c r="A1006" s="5" t="inlineStr">
        <is>
          <t>1000656</t>
        </is>
      </c>
      <c r="B1006" s="5" t="inlineStr">
        <is>
          <t>HEXALER CORT</t>
        </is>
      </c>
      <c r="C1006" s="5" t="inlineStr">
        <is>
          <t>60</t>
        </is>
      </c>
      <c r="D1006" s="5" t="inlineStr">
        <is>
          <t>033</t>
        </is>
      </c>
      <c r="E1006" s="5" t="inlineStr">
        <is>
          <t>ZMED</t>
        </is>
      </c>
      <c r="F1006" s="5" t="inlineStr">
        <is>
          <t>1060</t>
        </is>
      </c>
      <c r="G1006" s="5" t="inlineStr">
        <is>
          <t>6021</t>
        </is>
      </c>
      <c r="H1006" s="5" t="inlineStr">
        <is>
          <t>C/U</t>
        </is>
      </c>
      <c r="I1006" s="6" t="n">
        <v>60</v>
      </c>
      <c r="J1006" s="6" t="n">
        <v>0</v>
      </c>
      <c r="K1006" s="5" t="inlineStr">
        <is>
          <t>ARS</t>
        </is>
      </c>
      <c r="L1006" s="48" t="n">
        <v>0</v>
      </c>
      <c r="M1006" s="48" t="n">
        <v>39986.59</v>
      </c>
      <c r="O1006" s="11">
        <f>M1006/SUM($M$2:$M$2023)</f>
        <v/>
      </c>
      <c r="P1006" s="49">
        <f>IFERROR(M1006/I1006,0)</f>
        <v/>
      </c>
      <c r="Q1006" s="50" t="n"/>
      <c r="R1006" s="8">
        <f>I1006-Q1006</f>
        <v/>
      </c>
      <c r="S1006" s="49">
        <f>$AK1006*R1006</f>
        <v/>
      </c>
      <c r="U1006" s="39" t="inlineStr">
        <is>
          <t>Stock SAP</t>
        </is>
      </c>
      <c r="V1006" s="39" t="inlineStr">
        <is>
          <t>Medicamentos</t>
        </is>
      </c>
      <c r="W1006" s="39" t="inlineStr">
        <is>
          <t>Dentro del alcance</t>
        </is>
      </c>
      <c r="X1006" s="39" t="n"/>
      <c r="Y1006" s="39" t="inlineStr">
        <is>
          <t>Sin recuento físico en el inventario de Avain</t>
        </is>
      </c>
      <c r="Z1006" s="40" t="inlineStr">
        <is>
          <t>Sin recuento físico</t>
        </is>
      </c>
      <c r="AA1006" s="39" t="n"/>
      <c r="AB1006" s="39" t="n"/>
      <c r="AC1006" s="39" t="n"/>
      <c r="AD1006" s="39" t="n"/>
      <c r="AE1006" s="39" t="n"/>
      <c r="AF1006" s="39" t="n"/>
      <c r="AG1006" s="39" t="n"/>
      <c r="AH1006" s="51" t="n"/>
      <c r="AI1006" s="51" t="n"/>
      <c r="AJ1006" s="51" t="n"/>
      <c r="AK1006" s="52" t="n">
        <v>666.4431212723657</v>
      </c>
      <c r="AL1006" s="52" t="n"/>
      <c r="AM1006" s="52" t="n"/>
      <c r="AN1006" s="39" t="n"/>
      <c r="AO1006" s="39" t="inlineStr">
        <is>
          <t>El material ocupa 11 filas en la hoja 1060 NQN (lote/almacén). La cantidad SAP y la física de esta vista son el total del material.</t>
        </is>
      </c>
    </row>
    <row r="1007">
      <c r="A1007" s="5" t="inlineStr">
        <is>
          <t>1000659</t>
        </is>
      </c>
      <c r="B1007" s="5" t="inlineStr">
        <is>
          <t>BUSCA FEM COMP.</t>
        </is>
      </c>
      <c r="C1007" s="5" t="inlineStr">
        <is>
          <t>1</t>
        </is>
      </c>
      <c r="D1007" s="5" t="inlineStr">
        <is>
          <t>033</t>
        </is>
      </c>
      <c r="E1007" s="5" t="inlineStr">
        <is>
          <t>ZMED</t>
        </is>
      </c>
      <c r="F1007" s="5" t="inlineStr">
        <is>
          <t>1060</t>
        </is>
      </c>
      <c r="G1007" s="5" t="inlineStr">
        <is>
          <t>6021</t>
        </is>
      </c>
      <c r="H1007" s="5" t="inlineStr">
        <is>
          <t>C/U</t>
        </is>
      </c>
      <c r="I1007" s="6" t="n">
        <v>60</v>
      </c>
      <c r="J1007" s="6" t="n">
        <v>0</v>
      </c>
      <c r="K1007" s="5" t="inlineStr">
        <is>
          <t>ARS</t>
        </is>
      </c>
      <c r="L1007" s="48" t="n">
        <v>0</v>
      </c>
      <c r="M1007" s="48" t="n">
        <v>14631.48</v>
      </c>
      <c r="O1007" s="11">
        <f>M1007/SUM($M$2:$M$2023)</f>
        <v/>
      </c>
      <c r="P1007" s="49">
        <f>IFERROR(M1007/I1007,0)</f>
        <v/>
      </c>
      <c r="Q1007" s="50" t="n"/>
      <c r="R1007" s="8">
        <f>I1007-Q1007</f>
        <v/>
      </c>
      <c r="S1007" s="49">
        <f>$AK1007*R1007</f>
        <v/>
      </c>
      <c r="U1007" s="39" t="inlineStr">
        <is>
          <t>Stock SAP</t>
        </is>
      </c>
      <c r="V1007" s="39" t="inlineStr">
        <is>
          <t>Medicamentos</t>
        </is>
      </c>
      <c r="W1007" s="39" t="inlineStr">
        <is>
          <t>Dentro del alcance</t>
        </is>
      </c>
      <c r="X1007" s="39" t="n"/>
      <c r="Y1007" s="39" t="inlineStr">
        <is>
          <t>Sin recuento físico en el inventario de Avain</t>
        </is>
      </c>
      <c r="Z1007" s="40" t="inlineStr">
        <is>
          <t>Sin recuento físico</t>
        </is>
      </c>
      <c r="AA1007" s="39" t="n"/>
      <c r="AB1007" s="39" t="n"/>
      <c r="AC1007" s="39" t="n"/>
      <c r="AD1007" s="39" t="n"/>
      <c r="AE1007" s="39" t="n"/>
      <c r="AF1007" s="39" t="n"/>
      <c r="AG1007" s="39" t="n"/>
      <c r="AH1007" s="51" t="n"/>
      <c r="AI1007" s="51" t="n"/>
      <c r="AJ1007" s="51" t="n"/>
      <c r="AK1007" s="52" t="n">
        <v>243.8579540229885</v>
      </c>
      <c r="AL1007" s="52" t="n"/>
      <c r="AM1007" s="52" t="n"/>
      <c r="AN1007" s="39" t="n"/>
      <c r="AO1007" s="39" t="inlineStr">
        <is>
          <t>El material ocupa 7 filas en la hoja 1060 NQN (lote/almacén). La cantidad SAP y la física de esta vista son el total del material.</t>
        </is>
      </c>
    </row>
    <row r="1008">
      <c r="A1008" s="5" t="inlineStr">
        <is>
          <t>1000659</t>
        </is>
      </c>
      <c r="B1008" s="5" t="inlineStr">
        <is>
          <t>BUSCA FEM COMP.</t>
        </is>
      </c>
      <c r="C1008" s="5" t="inlineStr">
        <is>
          <t>ARDK5</t>
        </is>
      </c>
      <c r="D1008" s="5" t="inlineStr">
        <is>
          <t>033</t>
        </is>
      </c>
      <c r="E1008" s="5" t="inlineStr">
        <is>
          <t>ZMED</t>
        </is>
      </c>
      <c r="F1008" s="5" t="inlineStr">
        <is>
          <t>1060</t>
        </is>
      </c>
      <c r="G1008" s="5" t="inlineStr">
        <is>
          <t>6021</t>
        </is>
      </c>
      <c r="H1008" s="5" t="inlineStr">
        <is>
          <t>C/U</t>
        </is>
      </c>
      <c r="I1008" s="6" t="n">
        <v>60</v>
      </c>
      <c r="J1008" s="6" t="n">
        <v>0</v>
      </c>
      <c r="K1008" s="5" t="inlineStr">
        <is>
          <t>ARS</t>
        </is>
      </c>
      <c r="L1008" s="48" t="n">
        <v>0</v>
      </c>
      <c r="M1008" s="48" t="n">
        <v>14631.48</v>
      </c>
      <c r="O1008" s="11">
        <f>M1008/SUM($M$2:$M$2023)</f>
        <v/>
      </c>
      <c r="P1008" s="49">
        <f>IFERROR(M1008/I1008,0)</f>
        <v/>
      </c>
      <c r="Q1008" s="50" t="n"/>
      <c r="R1008" s="8">
        <f>I1008-Q1008</f>
        <v/>
      </c>
      <c r="S1008" s="49">
        <f>$AK1008*R1008</f>
        <v/>
      </c>
      <c r="U1008" s="39" t="inlineStr">
        <is>
          <t>Stock SAP</t>
        </is>
      </c>
      <c r="V1008" s="39" t="inlineStr">
        <is>
          <t>Medicamentos</t>
        </is>
      </c>
      <c r="W1008" s="39" t="inlineStr">
        <is>
          <t>Dentro del alcance</t>
        </is>
      </c>
      <c r="X1008" s="39" t="n"/>
      <c r="Y1008" s="39" t="inlineStr">
        <is>
          <t>Sin recuento físico en el inventario de Avain</t>
        </is>
      </c>
      <c r="Z1008" s="40" t="inlineStr">
        <is>
          <t>Sin recuento físico</t>
        </is>
      </c>
      <c r="AA1008" s="39" t="n"/>
      <c r="AB1008" s="39" t="n"/>
      <c r="AC1008" s="39" t="n"/>
      <c r="AD1008" s="39" t="n"/>
      <c r="AE1008" s="39" t="n"/>
      <c r="AF1008" s="39" t="n"/>
      <c r="AG1008" s="39" t="n"/>
      <c r="AH1008" s="51" t="n"/>
      <c r="AI1008" s="51" t="n"/>
      <c r="AJ1008" s="51" t="n"/>
      <c r="AK1008" s="52" t="n">
        <v>243.8579540229885</v>
      </c>
      <c r="AL1008" s="52" t="n"/>
      <c r="AM1008" s="52" t="n"/>
      <c r="AN1008" s="39" t="n"/>
      <c r="AO1008" s="39" t="inlineStr">
        <is>
          <t>El material ocupa 7 filas en la hoja 1060 NQN (lote/almacén). La cantidad SAP y la física de esta vista son el total del material.</t>
        </is>
      </c>
    </row>
    <row r="1009">
      <c r="A1009" s="5" t="inlineStr">
        <is>
          <t>1000659</t>
        </is>
      </c>
      <c r="B1009" s="5" t="inlineStr">
        <is>
          <t>BUSCA FEM COMP.</t>
        </is>
      </c>
      <c r="C1009" s="5" t="inlineStr">
        <is>
          <t>ARDPED</t>
        </is>
      </c>
      <c r="D1009" s="5" t="inlineStr">
        <is>
          <t>033</t>
        </is>
      </c>
      <c r="E1009" s="5" t="inlineStr">
        <is>
          <t>ZMED</t>
        </is>
      </c>
      <c r="F1009" s="5" t="inlineStr">
        <is>
          <t>1060</t>
        </is>
      </c>
      <c r="G1009" s="5" t="inlineStr">
        <is>
          <t>6021</t>
        </is>
      </c>
      <c r="H1009" s="5" t="inlineStr">
        <is>
          <t>C/U</t>
        </is>
      </c>
      <c r="I1009" s="6" t="n">
        <v>60</v>
      </c>
      <c r="J1009" s="6" t="n">
        <v>0</v>
      </c>
      <c r="K1009" s="5" t="inlineStr">
        <is>
          <t>ARS</t>
        </is>
      </c>
      <c r="L1009" s="48" t="n">
        <v>0</v>
      </c>
      <c r="M1009" s="48" t="n">
        <v>14631.48</v>
      </c>
      <c r="O1009" s="11">
        <f>M1009/SUM($M$2:$M$2023)</f>
        <v/>
      </c>
      <c r="P1009" s="49">
        <f>IFERROR(M1009/I1009,0)</f>
        <v/>
      </c>
      <c r="Q1009" s="50" t="n"/>
      <c r="R1009" s="8">
        <f>I1009-Q1009</f>
        <v/>
      </c>
      <c r="S1009" s="49">
        <f>$AK1009*R1009</f>
        <v/>
      </c>
      <c r="U1009" s="39" t="inlineStr">
        <is>
          <t>Stock SAP</t>
        </is>
      </c>
      <c r="V1009" s="39" t="inlineStr">
        <is>
          <t>Medicamentos</t>
        </is>
      </c>
      <c r="W1009" s="39" t="inlineStr">
        <is>
          <t>Dentro del alcance</t>
        </is>
      </c>
      <c r="X1009" s="39" t="n"/>
      <c r="Y1009" s="39" t="inlineStr">
        <is>
          <t>Sin recuento físico en el inventario de Avain</t>
        </is>
      </c>
      <c r="Z1009" s="40" t="inlineStr">
        <is>
          <t>Sin recuento físico</t>
        </is>
      </c>
      <c r="AA1009" s="39" t="n"/>
      <c r="AB1009" s="39" t="n"/>
      <c r="AC1009" s="39" t="n"/>
      <c r="AD1009" s="39" t="n"/>
      <c r="AE1009" s="39" t="n"/>
      <c r="AF1009" s="39" t="n"/>
      <c r="AG1009" s="39" t="n"/>
      <c r="AH1009" s="51" t="n"/>
      <c r="AI1009" s="51" t="n"/>
      <c r="AJ1009" s="51" t="n"/>
      <c r="AK1009" s="52" t="n">
        <v>243.8579540229885</v>
      </c>
      <c r="AL1009" s="52" t="n"/>
      <c r="AM1009" s="52" t="n"/>
      <c r="AN1009" s="39" t="n"/>
      <c r="AO1009" s="39" t="inlineStr">
        <is>
          <t>El material ocupa 7 filas en la hoja 1060 NQN (lote/almacén). La cantidad SAP y la física de esta vista son el total del material.</t>
        </is>
      </c>
    </row>
    <row r="1010">
      <c r="A1010" s="5" t="inlineStr">
        <is>
          <t>2000011</t>
        </is>
      </c>
      <c r="B1010" s="5" t="inlineStr">
        <is>
          <t>BAJALENGUAS DE MADERA</t>
        </is>
      </c>
      <c r="C1010" s="5" t="n"/>
      <c r="D1010" s="5" t="inlineStr">
        <is>
          <t>033</t>
        </is>
      </c>
      <c r="E1010" s="5" t="inlineStr">
        <is>
          <t>ZDES</t>
        </is>
      </c>
      <c r="F1010" s="5" t="inlineStr">
        <is>
          <t>1060</t>
        </is>
      </c>
      <c r="G1010" s="5" t="inlineStr">
        <is>
          <t>6021</t>
        </is>
      </c>
      <c r="H1010" s="5" t="inlineStr">
        <is>
          <t>C/U</t>
        </is>
      </c>
      <c r="I1010" s="6" t="n">
        <v>60</v>
      </c>
      <c r="J1010" s="6" t="n">
        <v>0</v>
      </c>
      <c r="K1010" s="5" t="inlineStr">
        <is>
          <t>ARS</t>
        </is>
      </c>
      <c r="L1010" s="48" t="n">
        <v>0</v>
      </c>
      <c r="M1010" s="48" t="n">
        <v>956</v>
      </c>
      <c r="O1010" s="11">
        <f>M1010/SUM($M$2:$M$2023)</f>
        <v/>
      </c>
      <c r="P1010" s="49">
        <f>IFERROR(M1010/I1010,0)</f>
        <v/>
      </c>
      <c r="Q1010" s="50" t="n"/>
      <c r="R1010" s="8">
        <f>I1010-Q1010</f>
        <v/>
      </c>
      <c r="S1010" s="49">
        <f>$AK1010*R1010</f>
        <v/>
      </c>
      <c r="U1010" s="39" t="inlineStr">
        <is>
          <t>Stock SAP</t>
        </is>
      </c>
      <c r="V1010" s="39" t="inlineStr">
        <is>
          <t>Descartables</t>
        </is>
      </c>
      <c r="W1010" s="39" t="inlineStr">
        <is>
          <t>Dentro del alcance</t>
        </is>
      </c>
      <c r="X1010" s="38" t="inlineStr">
        <is>
          <t>Baja</t>
        </is>
      </c>
      <c r="Y1010" s="39" t="inlineStr">
        <is>
          <t>Homologado – confianza Baja – pendiente de validación</t>
        </is>
      </c>
      <c r="Z1010" s="38" t="inlineStr">
        <is>
          <t>Dar de baja en SAP</t>
        </is>
      </c>
      <c r="AA1010" s="39" t="inlineStr">
        <is>
          <t>351</t>
        </is>
      </c>
      <c r="AB1010" s="39" t="inlineStr">
        <is>
          <t>baja lenguas</t>
        </is>
      </c>
      <c r="AC1010" s="39" t="inlineStr">
        <is>
          <t>Cruce por nomenclatura SAP</t>
        </is>
      </c>
      <c r="AD1010" s="39" t="inlineStr">
        <is>
          <t>No</t>
        </is>
      </c>
      <c r="AE1010" s="39" t="n"/>
      <c r="AF1010" s="39" t="inlineStr">
        <is>
          <t>No</t>
        </is>
      </c>
      <c r="AG1010" s="39" t="n"/>
      <c r="AH1010" s="51" t="n"/>
      <c r="AI1010" s="51" t="n"/>
      <c r="AJ1010" s="51" t="n"/>
      <c r="AK1010" s="52" t="n">
        <v>15.93332168458781</v>
      </c>
      <c r="AL1010" s="52" t="n"/>
      <c r="AM1010" s="52" t="n"/>
      <c r="AN1010" s="39" t="n"/>
      <c r="AO1010" s="39" t="inlineStr">
        <is>
          <t>La cantidad física del material se imputó en la fila 13 (primera fila del material). Cruce por nomenclatura: similitud 0.50. El material ocupa 3 filas en la hoja 1060 NQN (lote/almacén). La cantidad SAP y la física de esta vista son el total del material.</t>
        </is>
      </c>
    </row>
    <row r="1011">
      <c r="A1011" s="5" t="inlineStr">
        <is>
          <t>2000019</t>
        </is>
      </c>
      <c r="B1011" s="5" t="inlineStr">
        <is>
          <t>TUBO ENDOTRAQ N° 7.5 C/BALON</t>
        </is>
      </c>
      <c r="C1011" s="5" t="n"/>
      <c r="D1011" s="5" t="inlineStr">
        <is>
          <t>033</t>
        </is>
      </c>
      <c r="E1011" s="5" t="inlineStr">
        <is>
          <t>ZDES</t>
        </is>
      </c>
      <c r="F1011" s="5" t="inlineStr">
        <is>
          <t>1060</t>
        </is>
      </c>
      <c r="G1011" s="5" t="inlineStr">
        <is>
          <t>6021</t>
        </is>
      </c>
      <c r="H1011" s="5" t="inlineStr">
        <is>
          <t>C/U</t>
        </is>
      </c>
      <c r="I1011" s="6" t="n">
        <v>60</v>
      </c>
      <c r="J1011" s="6" t="n">
        <v>0</v>
      </c>
      <c r="K1011" s="5" t="inlineStr">
        <is>
          <t>ARS</t>
        </is>
      </c>
      <c r="L1011" s="48" t="n">
        <v>0</v>
      </c>
      <c r="M1011" s="48" t="n">
        <v>17117.62</v>
      </c>
      <c r="O1011" s="11">
        <f>M1011/SUM($M$2:$M$2023)</f>
        <v/>
      </c>
      <c r="P1011" s="49">
        <f>IFERROR(M1011/I1011,0)</f>
        <v/>
      </c>
      <c r="Q1011" s="50" t="n"/>
      <c r="R1011" s="8">
        <f>I1011-Q1011</f>
        <v/>
      </c>
      <c r="S1011" s="49">
        <f>$AK1011*R1011</f>
        <v/>
      </c>
      <c r="U1011" s="39" t="inlineStr">
        <is>
          <t>Stock SAP</t>
        </is>
      </c>
      <c r="V1011" s="39" t="inlineStr">
        <is>
          <t>Descartables</t>
        </is>
      </c>
      <c r="W1011" s="39" t="inlineStr">
        <is>
          <t>Dentro del alcance</t>
        </is>
      </c>
      <c r="X1011" s="39" t="n"/>
      <c r="Y1011" s="39" t="inlineStr">
        <is>
          <t>Sin recuento físico en el inventario de Avain</t>
        </is>
      </c>
      <c r="Z1011" s="40" t="inlineStr">
        <is>
          <t>Sin recuento físico</t>
        </is>
      </c>
      <c r="AA1011" s="39" t="n"/>
      <c r="AB1011" s="39" t="n"/>
      <c r="AC1011" s="39" t="n"/>
      <c r="AD1011" s="39" t="n"/>
      <c r="AE1011" s="39" t="n"/>
      <c r="AF1011" s="39" t="n"/>
      <c r="AG1011" s="39" t="n"/>
      <c r="AH1011" s="51" t="n"/>
      <c r="AI1011" s="51" t="n"/>
      <c r="AJ1011" s="51" t="n"/>
      <c r="AK1011" s="52" t="n">
        <v>285.293625</v>
      </c>
      <c r="AL1011" s="52" t="n"/>
      <c r="AM1011" s="52" t="n"/>
      <c r="AN1011" s="39" t="n"/>
      <c r="AO1011" s="39" t="inlineStr">
        <is>
          <t>El material ocupa 2 filas en la hoja 1060 NQN (lote/almacén). La cantidad SAP y la física de esta vista son el total del material.</t>
        </is>
      </c>
    </row>
    <row r="1012">
      <c r="A1012" s="5" t="inlineStr">
        <is>
          <t>3001468</t>
        </is>
      </c>
      <c r="B1012" s="5" t="inlineStr">
        <is>
          <t>CHALECO REFLECTIVO XL</t>
        </is>
      </c>
      <c r="C1012" s="5" t="n"/>
      <c r="D1012" s="5" t="inlineStr">
        <is>
          <t>INDU</t>
        </is>
      </c>
      <c r="E1012" s="5" t="inlineStr">
        <is>
          <t>ZUNI</t>
        </is>
      </c>
      <c r="F1012" s="5" t="inlineStr">
        <is>
          <t>1060</t>
        </is>
      </c>
      <c r="G1012" s="5" t="inlineStr">
        <is>
          <t>6031</t>
        </is>
      </c>
      <c r="H1012" s="5" t="inlineStr">
        <is>
          <t>C/U</t>
        </is>
      </c>
      <c r="I1012" s="6" t="n">
        <v>60</v>
      </c>
      <c r="J1012" s="6" t="n">
        <v>0</v>
      </c>
      <c r="K1012" s="5" t="inlineStr">
        <is>
          <t>ARS</t>
        </is>
      </c>
      <c r="L1012" s="48" t="n">
        <v>0</v>
      </c>
      <c r="M1012" s="48" t="n">
        <v>952503.9</v>
      </c>
      <c r="O1012" s="11">
        <f>M1012/SUM($M$2:$M$2023)</f>
        <v/>
      </c>
      <c r="P1012" s="49">
        <f>IFERROR(M1012/I1012,0)</f>
        <v/>
      </c>
      <c r="Q1012" s="50" t="n"/>
      <c r="R1012" s="8">
        <f>I1012-Q1012</f>
        <v/>
      </c>
      <c r="S1012" s="49">
        <f>$AK1012*R1012</f>
        <v/>
      </c>
      <c r="U1012" s="39" t="inlineStr">
        <is>
          <t>Stock SAP</t>
        </is>
      </c>
      <c r="V1012" s="39" t="inlineStr">
        <is>
          <t>Uniformes</t>
        </is>
      </c>
      <c r="W1012" s="39" t="inlineStr">
        <is>
          <t>Fuera del alcance</t>
        </is>
      </c>
      <c r="X1012" s="39" t="n"/>
      <c r="Y1012" s="39" t="inlineStr">
        <is>
          <t>No aplica: uniformes, clasificación que el inventario físico de Farmacia no releva</t>
        </is>
      </c>
      <c r="Z1012" s="40" t="inlineStr">
        <is>
          <t>Fuera del alcance del inventario físico</t>
        </is>
      </c>
      <c r="AA1012" s="39" t="n"/>
      <c r="AB1012" s="39" t="n"/>
      <c r="AC1012" s="39" t="n"/>
      <c r="AD1012" s="39" t="n"/>
      <c r="AE1012" s="39" t="n"/>
      <c r="AF1012" s="39" t="n"/>
      <c r="AG1012" s="39" t="n"/>
      <c r="AH1012" s="51" t="n">
        <v>60</v>
      </c>
      <c r="AI1012" s="51">
        <f>Q1012</f>
        <v/>
      </c>
      <c r="AJ1012" s="51">
        <f>$AH1012-$AI1012</f>
        <v/>
      </c>
      <c r="AK1012" s="52" t="n">
        <v>15875.065</v>
      </c>
      <c r="AL1012" s="52">
        <f>$AJ1012*$AK1012</f>
        <v/>
      </c>
      <c r="AM1012" s="52">
        <f>$AI1012*$AK1012</f>
        <v/>
      </c>
      <c r="AN1012" s="39" t="n"/>
      <c r="AO1012" s="39" t="n"/>
    </row>
    <row r="1013">
      <c r="A1013" s="5" t="inlineStr">
        <is>
          <t>1000117</t>
        </is>
      </c>
      <c r="B1013" s="5" t="inlineStr">
        <is>
          <t>SULFADIZINA DE PLATA X 400GR</t>
        </is>
      </c>
      <c r="C1013" s="5" t="inlineStr">
        <is>
          <t>20056</t>
        </is>
      </c>
      <c r="D1013" s="5" t="inlineStr">
        <is>
          <t>033</t>
        </is>
      </c>
      <c r="E1013" s="5" t="inlineStr">
        <is>
          <t>ZMED</t>
        </is>
      </c>
      <c r="F1013" s="5" t="inlineStr">
        <is>
          <t>1060</t>
        </is>
      </c>
      <c r="G1013" s="5" t="inlineStr">
        <is>
          <t>6021</t>
        </is>
      </c>
      <c r="H1013" s="5" t="inlineStr">
        <is>
          <t>C/U</t>
        </is>
      </c>
      <c r="I1013" s="6" t="n">
        <v>59</v>
      </c>
      <c r="J1013" s="6" t="n">
        <v>0</v>
      </c>
      <c r="K1013" s="5" t="inlineStr">
        <is>
          <t>ARS</t>
        </is>
      </c>
      <c r="L1013" s="48" t="n">
        <v>0</v>
      </c>
      <c r="M1013" s="48" t="n">
        <v>54394.22</v>
      </c>
      <c r="O1013" s="11">
        <f>M1013/SUM($M$2:$M$2023)</f>
        <v/>
      </c>
      <c r="P1013" s="49">
        <f>IFERROR(M1013/I1013,0)</f>
        <v/>
      </c>
      <c r="Q1013" s="50" t="n"/>
      <c r="R1013" s="8">
        <f>I1013-Q1013</f>
        <v/>
      </c>
      <c r="S1013" s="49">
        <f>$AK1013*R1013</f>
        <v/>
      </c>
      <c r="U1013" s="39" t="inlineStr">
        <is>
          <t>Stock SAP</t>
        </is>
      </c>
      <c r="V1013" s="39" t="inlineStr">
        <is>
          <t>Medicamentos</t>
        </is>
      </c>
      <c r="W1013" s="39" t="inlineStr">
        <is>
          <t>Dentro del alcance</t>
        </is>
      </c>
      <c r="X1013" s="39" t="n"/>
      <c r="Y1013" s="39" t="inlineStr">
        <is>
          <t>Sin recuento físico en el inventario de Avain</t>
        </is>
      </c>
      <c r="Z1013" s="40" t="inlineStr">
        <is>
          <t>Sin recuento físico</t>
        </is>
      </c>
      <c r="AA1013" s="39" t="n"/>
      <c r="AB1013" s="39" t="n"/>
      <c r="AC1013" s="39" t="n"/>
      <c r="AD1013" s="39" t="n"/>
      <c r="AE1013" s="39" t="n"/>
      <c r="AF1013" s="39" t="n"/>
      <c r="AG1013" s="39" t="n"/>
      <c r="AH1013" s="51" t="n">
        <v>79</v>
      </c>
      <c r="AI1013" s="51">
        <f>Q1013</f>
        <v/>
      </c>
      <c r="AJ1013" s="51">
        <f>$AH1013-$AI1013</f>
        <v/>
      </c>
      <c r="AK1013" s="52" t="n">
        <v>921.9359493670886</v>
      </c>
      <c r="AL1013" s="52">
        <f>$AJ1013*$AK1013</f>
        <v/>
      </c>
      <c r="AM1013" s="52">
        <f>$AI1013*$AK1013</f>
        <v/>
      </c>
      <c r="AN1013" s="39" t="n"/>
      <c r="AO1013" s="39" t="inlineStr">
        <is>
          <t>El material ocupa 2 filas en la hoja 1060 NQN (lote/almacén). La cantidad SAP y la física de esta vista son el total del material.</t>
        </is>
      </c>
    </row>
    <row r="1014">
      <c r="A1014" s="5" t="inlineStr">
        <is>
          <t>3000252</t>
        </is>
      </c>
      <c r="B1014" s="5" t="inlineStr">
        <is>
          <t>BOTIN DE SEGURIDAD T40</t>
        </is>
      </c>
      <c r="C1014" s="5" t="n"/>
      <c r="D1014" s="5" t="inlineStr">
        <is>
          <t>INDU</t>
        </is>
      </c>
      <c r="E1014" s="5" t="inlineStr">
        <is>
          <t>ZUNI</t>
        </is>
      </c>
      <c r="F1014" s="5" t="inlineStr">
        <is>
          <t>1060</t>
        </is>
      </c>
      <c r="G1014" s="5" t="inlineStr">
        <is>
          <t>6010</t>
        </is>
      </c>
      <c r="H1014" s="5" t="inlineStr">
        <is>
          <t>C/U</t>
        </is>
      </c>
      <c r="I1014" s="6" t="n">
        <v>59</v>
      </c>
      <c r="J1014" s="6" t="n">
        <v>0</v>
      </c>
      <c r="K1014" s="5" t="inlineStr">
        <is>
          <t>ARS</t>
        </is>
      </c>
      <c r="L1014" s="48" t="n">
        <v>0</v>
      </c>
      <c r="M1014" s="48" t="n">
        <v>2873430.86</v>
      </c>
      <c r="O1014" s="11">
        <f>M1014/SUM($M$2:$M$2023)</f>
        <v/>
      </c>
      <c r="P1014" s="49">
        <f>IFERROR(M1014/I1014,0)</f>
        <v/>
      </c>
      <c r="Q1014" s="50" t="n"/>
      <c r="R1014" s="8">
        <f>I1014-Q1014</f>
        <v/>
      </c>
      <c r="S1014" s="49">
        <f>$AK1014*R1014</f>
        <v/>
      </c>
      <c r="U1014" s="39" t="inlineStr">
        <is>
          <t>Stock SAP</t>
        </is>
      </c>
      <c r="V1014" s="39" t="inlineStr">
        <is>
          <t>Uniformes</t>
        </is>
      </c>
      <c r="W1014" s="39" t="inlineStr">
        <is>
          <t>Fuera del alcance</t>
        </is>
      </c>
      <c r="X1014" s="39" t="n"/>
      <c r="Y1014" s="39" t="inlineStr">
        <is>
          <t>No aplica: uniformes, clasificación que el inventario físico de Farmacia no releva</t>
        </is>
      </c>
      <c r="Z1014" s="40" t="inlineStr">
        <is>
          <t>Fuera del alcance del inventario físico</t>
        </is>
      </c>
      <c r="AA1014" s="39" t="n"/>
      <c r="AB1014" s="39" t="n"/>
      <c r="AC1014" s="39" t="n"/>
      <c r="AD1014" s="39" t="n"/>
      <c r="AE1014" s="39" t="n"/>
      <c r="AF1014" s="39" t="n"/>
      <c r="AG1014" s="39" t="n"/>
      <c r="AH1014" s="51" t="n">
        <v>91</v>
      </c>
      <c r="AI1014" s="51">
        <f>Q1014</f>
        <v/>
      </c>
      <c r="AJ1014" s="51">
        <f>$AH1014-$AI1014</f>
        <v/>
      </c>
      <c r="AK1014" s="52" t="n">
        <v>48702.21802197802</v>
      </c>
      <c r="AL1014" s="52">
        <f>$AJ1014*$AK1014</f>
        <v/>
      </c>
      <c r="AM1014" s="52">
        <f>$AI1014*$AK1014</f>
        <v/>
      </c>
      <c r="AN1014" s="39" t="n"/>
      <c r="AO1014" s="39" t="inlineStr">
        <is>
          <t>El material ocupa 2 filas en la hoja 1060 NQN (lote/almacén). La cantidad SAP y la física de esta vista son el total del material.</t>
        </is>
      </c>
    </row>
    <row r="1015">
      <c r="A1015" s="5" t="inlineStr">
        <is>
          <t>3000696</t>
        </is>
      </c>
      <c r="B1015" s="5" t="inlineStr">
        <is>
          <t>Chaqueta Blanca ML yacimiento T S</t>
        </is>
      </c>
      <c r="C1015" s="5" t="n"/>
      <c r="D1015" s="5" t="inlineStr">
        <is>
          <t>INDU</t>
        </is>
      </c>
      <c r="E1015" s="5" t="inlineStr">
        <is>
          <t>ZUNI</t>
        </is>
      </c>
      <c r="F1015" s="5" t="inlineStr">
        <is>
          <t>1060</t>
        </is>
      </c>
      <c r="G1015" s="5" t="inlineStr">
        <is>
          <t>6031</t>
        </is>
      </c>
      <c r="H1015" s="5" t="inlineStr">
        <is>
          <t>C/U</t>
        </is>
      </c>
      <c r="I1015" s="6" t="n">
        <v>58</v>
      </c>
      <c r="J1015" s="6" t="n">
        <v>0</v>
      </c>
      <c r="K1015" s="5" t="inlineStr">
        <is>
          <t>ARS</t>
        </is>
      </c>
      <c r="L1015" s="48" t="n">
        <v>0</v>
      </c>
      <c r="M1015" s="48" t="n">
        <v>1049348.07</v>
      </c>
      <c r="O1015" s="11">
        <f>M1015/SUM($M$2:$M$2023)</f>
        <v/>
      </c>
      <c r="P1015" s="49">
        <f>IFERROR(M1015/I1015,0)</f>
        <v/>
      </c>
      <c r="Q1015" s="50" t="n"/>
      <c r="R1015" s="8">
        <f>I1015-Q1015</f>
        <v/>
      </c>
      <c r="S1015" s="49">
        <f>$AK1015*R1015</f>
        <v/>
      </c>
      <c r="U1015" s="39" t="inlineStr">
        <is>
          <t>Stock SAP</t>
        </is>
      </c>
      <c r="V1015" s="39" t="inlineStr">
        <is>
          <t>Uniformes</t>
        </is>
      </c>
      <c r="W1015" s="39" t="inlineStr">
        <is>
          <t>Fuera del alcance</t>
        </is>
      </c>
      <c r="X1015" s="39" t="n"/>
      <c r="Y1015" s="39" t="inlineStr">
        <is>
          <t>No aplica: uniformes, clasificación que el inventario físico de Farmacia no releva</t>
        </is>
      </c>
      <c r="Z1015" s="40" t="inlineStr">
        <is>
          <t>Fuera del alcance del inventario físico</t>
        </is>
      </c>
      <c r="AA1015" s="39" t="n"/>
      <c r="AB1015" s="39" t="n"/>
      <c r="AC1015" s="39" t="n"/>
      <c r="AD1015" s="39" t="n"/>
      <c r="AE1015" s="39" t="n"/>
      <c r="AF1015" s="39" t="n"/>
      <c r="AG1015" s="39" t="n"/>
      <c r="AH1015" s="51" t="n">
        <v>66</v>
      </c>
      <c r="AI1015" s="51">
        <f>Q1015</f>
        <v/>
      </c>
      <c r="AJ1015" s="51">
        <f>$AH1015-$AI1015</f>
        <v/>
      </c>
      <c r="AK1015" s="52" t="n">
        <v>18092.20803030303</v>
      </c>
      <c r="AL1015" s="52">
        <f>$AJ1015*$AK1015</f>
        <v/>
      </c>
      <c r="AM1015" s="52">
        <f>$AI1015*$AK1015</f>
        <v/>
      </c>
      <c r="AN1015" s="39" t="n"/>
      <c r="AO1015" s="39" t="inlineStr">
        <is>
          <t>El material ocupa 2 filas en la hoja 1060 NQN (lote/almacén). La cantidad SAP y la física de esta vista son el total del material.</t>
        </is>
      </c>
    </row>
    <row r="1016">
      <c r="A1016" s="5" t="inlineStr">
        <is>
          <t>3000966</t>
        </is>
      </c>
      <c r="B1016" s="5" t="inlineStr">
        <is>
          <t>CHAQUETA BLANCA ML YACIMIENTO XXXL</t>
        </is>
      </c>
      <c r="C1016" s="5" t="n"/>
      <c r="D1016" s="5" t="inlineStr">
        <is>
          <t>INDU</t>
        </is>
      </c>
      <c r="E1016" s="5" t="inlineStr">
        <is>
          <t>ZUNI</t>
        </is>
      </c>
      <c r="F1016" s="5" t="inlineStr">
        <is>
          <t>1060</t>
        </is>
      </c>
      <c r="G1016" s="5" t="inlineStr">
        <is>
          <t>6031</t>
        </is>
      </c>
      <c r="H1016" s="5" t="inlineStr">
        <is>
          <t>C/U</t>
        </is>
      </c>
      <c r="I1016" s="6" t="n">
        <v>58</v>
      </c>
      <c r="J1016" s="6" t="n">
        <v>0</v>
      </c>
      <c r="K1016" s="5" t="inlineStr">
        <is>
          <t>ARS</t>
        </is>
      </c>
      <c r="L1016" s="48" t="n">
        <v>0</v>
      </c>
      <c r="M1016" s="48" t="n">
        <v>1069663.72</v>
      </c>
      <c r="O1016" s="11">
        <f>M1016/SUM($M$2:$M$2023)</f>
        <v/>
      </c>
      <c r="P1016" s="49">
        <f>IFERROR(M1016/I1016,0)</f>
        <v/>
      </c>
      <c r="Q1016" s="50" t="n"/>
      <c r="R1016" s="8">
        <f>I1016-Q1016</f>
        <v/>
      </c>
      <c r="S1016" s="49">
        <f>$AK1016*R1016</f>
        <v/>
      </c>
      <c r="U1016" s="39" t="inlineStr">
        <is>
          <t>Stock SAP</t>
        </is>
      </c>
      <c r="V1016" s="39" t="inlineStr">
        <is>
          <t>Uniformes</t>
        </is>
      </c>
      <c r="W1016" s="39" t="inlineStr">
        <is>
          <t>Fuera del alcance</t>
        </is>
      </c>
      <c r="X1016" s="39" t="n"/>
      <c r="Y1016" s="39" t="inlineStr">
        <is>
          <t>No aplica: uniformes, clasificación que el inventario físico de Farmacia no releva</t>
        </is>
      </c>
      <c r="Z1016" s="40" t="inlineStr">
        <is>
          <t>Fuera del alcance del inventario físico</t>
        </is>
      </c>
      <c r="AA1016" s="39" t="n"/>
      <c r="AB1016" s="39" t="n"/>
      <c r="AC1016" s="39" t="n"/>
      <c r="AD1016" s="39" t="n"/>
      <c r="AE1016" s="39" t="n"/>
      <c r="AF1016" s="39" t="n"/>
      <c r="AG1016" s="39" t="n"/>
      <c r="AH1016" s="51" t="n">
        <v>62</v>
      </c>
      <c r="AI1016" s="51">
        <f>Q1016</f>
        <v/>
      </c>
      <c r="AJ1016" s="51">
        <f>$AH1016-$AI1016</f>
        <v/>
      </c>
      <c r="AK1016" s="52" t="n">
        <v>18442.4779032258</v>
      </c>
      <c r="AL1016" s="52">
        <f>$AJ1016*$AK1016</f>
        <v/>
      </c>
      <c r="AM1016" s="52">
        <f>$AI1016*$AK1016</f>
        <v/>
      </c>
      <c r="AN1016" s="39" t="n"/>
      <c r="AO1016" s="39" t="inlineStr">
        <is>
          <t>El material ocupa 2 filas en la hoja 1060 NQN (lote/almacén). La cantidad SAP y la física de esta vista son el total del material.</t>
        </is>
      </c>
    </row>
    <row r="1017">
      <c r="A1017" s="5" t="inlineStr">
        <is>
          <t>3001303</t>
        </is>
      </c>
      <c r="B1017" s="5" t="inlineStr">
        <is>
          <t>BUZO ALGODON AZUL C/LOGO L</t>
        </is>
      </c>
      <c r="C1017" s="5" t="n"/>
      <c r="D1017" s="5" t="inlineStr">
        <is>
          <t>INDU</t>
        </is>
      </c>
      <c r="E1017" s="5" t="inlineStr">
        <is>
          <t>ZUNI</t>
        </is>
      </c>
      <c r="F1017" s="5" t="inlineStr">
        <is>
          <t>1060</t>
        </is>
      </c>
      <c r="G1017" s="5" t="inlineStr">
        <is>
          <t>6010</t>
        </is>
      </c>
      <c r="H1017" s="5" t="inlineStr">
        <is>
          <t>C/U</t>
        </is>
      </c>
      <c r="I1017" s="6" t="n">
        <v>57</v>
      </c>
      <c r="J1017" s="6" t="n">
        <v>0</v>
      </c>
      <c r="K1017" s="5" t="inlineStr">
        <is>
          <t>ARS</t>
        </is>
      </c>
      <c r="L1017" s="48" t="n">
        <v>0</v>
      </c>
      <c r="M1017" s="48" t="n">
        <v>1545252.62</v>
      </c>
      <c r="O1017" s="11">
        <f>M1017/SUM($M$2:$M$2023)</f>
        <v/>
      </c>
      <c r="P1017" s="49">
        <f>IFERROR(M1017/I1017,0)</f>
        <v/>
      </c>
      <c r="Q1017" s="50" t="n"/>
      <c r="R1017" s="8">
        <f>I1017-Q1017</f>
        <v/>
      </c>
      <c r="S1017" s="49">
        <f>$AK1017*R1017</f>
        <v/>
      </c>
      <c r="U1017" s="39" t="inlineStr">
        <is>
          <t>Stock SAP</t>
        </is>
      </c>
      <c r="V1017" s="39" t="inlineStr">
        <is>
          <t>Uniformes</t>
        </is>
      </c>
      <c r="W1017" s="39" t="inlineStr">
        <is>
          <t>Fuera del alcance</t>
        </is>
      </c>
      <c r="X1017" s="39" t="n"/>
      <c r="Y1017" s="39" t="inlineStr">
        <is>
          <t>No aplica: uniformes, clasificación que el inventario físico de Farmacia no releva</t>
        </is>
      </c>
      <c r="Z1017" s="40" t="inlineStr">
        <is>
          <t>Fuera del alcance del inventario físico</t>
        </is>
      </c>
      <c r="AA1017" s="39" t="n"/>
      <c r="AB1017" s="39" t="n"/>
      <c r="AC1017" s="39" t="n"/>
      <c r="AD1017" s="39" t="n"/>
      <c r="AE1017" s="39" t="n"/>
      <c r="AF1017" s="39" t="n"/>
      <c r="AG1017" s="39" t="n"/>
      <c r="AH1017" s="51" t="n">
        <v>66</v>
      </c>
      <c r="AI1017" s="51">
        <f>Q1017</f>
        <v/>
      </c>
      <c r="AJ1017" s="51">
        <f>$AH1017-$AI1017</f>
        <v/>
      </c>
      <c r="AK1017" s="52" t="n">
        <v>27109.69515151515</v>
      </c>
      <c r="AL1017" s="52">
        <f>$AJ1017*$AK1017</f>
        <v/>
      </c>
      <c r="AM1017" s="52">
        <f>$AI1017*$AK1017</f>
        <v/>
      </c>
      <c r="AN1017" s="39" t="n"/>
      <c r="AO1017" s="39" t="inlineStr">
        <is>
          <t>El material ocupa 2 filas en la hoja 1060 NQN (lote/almacén). La cantidad SAP y la física de esta vista son el total del material.</t>
        </is>
      </c>
    </row>
    <row r="1018">
      <c r="A1018" s="5" t="inlineStr">
        <is>
          <t>1000527</t>
        </is>
      </c>
      <c r="B1018" s="5" t="inlineStr">
        <is>
          <t>AMOXIDAL CLAVULANICO 1 G</t>
        </is>
      </c>
      <c r="C1018" s="5" t="inlineStr">
        <is>
          <t>JIOGHJHJBK</t>
        </is>
      </c>
      <c r="D1018" s="5" t="inlineStr">
        <is>
          <t>033</t>
        </is>
      </c>
      <c r="E1018" s="5" t="inlineStr">
        <is>
          <t>ZMED</t>
        </is>
      </c>
      <c r="F1018" s="5" t="inlineStr">
        <is>
          <t>1060</t>
        </is>
      </c>
      <c r="G1018" s="5" t="inlineStr">
        <is>
          <t>6021</t>
        </is>
      </c>
      <c r="H1018" s="5" t="inlineStr">
        <is>
          <t>C/U</t>
        </is>
      </c>
      <c r="I1018" s="6" t="n">
        <v>56</v>
      </c>
      <c r="J1018" s="6" t="n">
        <v>0</v>
      </c>
      <c r="K1018" s="5" t="inlineStr">
        <is>
          <t>ARS</t>
        </is>
      </c>
      <c r="L1018" s="48" t="n">
        <v>0</v>
      </c>
      <c r="M1018" s="48" t="n">
        <v>22340.24</v>
      </c>
      <c r="O1018" s="11">
        <f>M1018/SUM($M$2:$M$2023)</f>
        <v/>
      </c>
      <c r="P1018" s="49">
        <f>IFERROR(M1018/I1018,0)</f>
        <v/>
      </c>
      <c r="Q1018" s="50" t="n"/>
      <c r="R1018" s="8">
        <f>I1018-Q1018</f>
        <v/>
      </c>
      <c r="S1018" s="49">
        <f>$AK1018*R1018</f>
        <v/>
      </c>
      <c r="U1018" s="39" t="inlineStr">
        <is>
          <t>Stock SAP</t>
        </is>
      </c>
      <c r="V1018" s="39" t="inlineStr">
        <is>
          <t>Medicamentos</t>
        </is>
      </c>
      <c r="W1018" s="39" t="inlineStr">
        <is>
          <t>Dentro del alcance</t>
        </is>
      </c>
      <c r="X1018" s="38" t="inlineStr">
        <is>
          <t>Baja</t>
        </is>
      </c>
      <c r="Y1018" s="39" t="inlineStr">
        <is>
          <t>Homologado – confianza Baja – pendiente de validación</t>
        </is>
      </c>
      <c r="Z1018" s="38" t="inlineStr">
        <is>
          <t>Dar de baja en SAP</t>
        </is>
      </c>
      <c r="AA1018" s="39" t="inlineStr">
        <is>
          <t>16</t>
        </is>
      </c>
      <c r="AB1018" s="39" t="inlineStr">
        <is>
          <t>AMOXICILINA + AC. CLAVULANICO</t>
        </is>
      </c>
      <c r="AC1018" s="39" t="inlineStr">
        <is>
          <t>Homologación por código Avain (master M11-001)</t>
        </is>
      </c>
      <c r="AD1018" s="39" t="inlineStr">
        <is>
          <t>No</t>
        </is>
      </c>
      <c r="AE1018" s="39" t="n"/>
      <c r="AF1018" s="39" t="inlineStr">
        <is>
          <t>Sí</t>
        </is>
      </c>
      <c r="AG1018" s="39" t="inlineStr">
        <is>
          <t>M11-001</t>
        </is>
      </c>
      <c r="AH1018" s="51" t="n"/>
      <c r="AI1018" s="51" t="n"/>
      <c r="AJ1018" s="51" t="n"/>
      <c r="AK1018" s="52" t="n">
        <v>398.9328047091412</v>
      </c>
      <c r="AL1018" s="52" t="n"/>
      <c r="AM1018" s="52" t="n"/>
      <c r="AN1018" s="39" t="n"/>
      <c r="AO1018" s="39" t="inlineStr">
        <is>
          <t>La cantidad física del material se imputó en la fila 550 (primera fila del material). Homologación: confianza base Alta + confianza SAP Media → Media. La nomenclatura del material imputado no respalda por sí sola la equivalencia (similitud 0.39); el vínculo proviene sólo de la homologación. Nivel degradado a Baja. Otros códigos SAP del master no están en el stock de este centro: 1000816. El material ocupa 16 filas en la hoja 1060 NQN (lote/almacén). La cantidad SAP y la física de esta vista son el total del material.</t>
        </is>
      </c>
    </row>
    <row r="1019">
      <c r="A1019" s="5" t="inlineStr">
        <is>
          <t>3000712</t>
        </is>
      </c>
      <c r="B1019" s="5" t="inlineStr">
        <is>
          <t>PANTALON CARGO ANTI DESGARRO T42</t>
        </is>
      </c>
      <c r="C1019" s="5" t="n"/>
      <c r="D1019" s="5" t="inlineStr">
        <is>
          <t>INDU</t>
        </is>
      </c>
      <c r="E1019" s="5" t="inlineStr">
        <is>
          <t>ZUNI</t>
        </is>
      </c>
      <c r="F1019" s="5" t="inlineStr">
        <is>
          <t>1060</t>
        </is>
      </c>
      <c r="G1019" s="5" t="inlineStr">
        <is>
          <t>6010</t>
        </is>
      </c>
      <c r="H1019" s="5" t="inlineStr">
        <is>
          <t>C/U</t>
        </is>
      </c>
      <c r="I1019" s="6" t="n">
        <v>56</v>
      </c>
      <c r="J1019" s="6" t="n">
        <v>0</v>
      </c>
      <c r="K1019" s="5" t="inlineStr">
        <is>
          <t>ARS</t>
        </is>
      </c>
      <c r="L1019" s="48" t="n">
        <v>0</v>
      </c>
      <c r="M1019" s="48" t="n">
        <v>1181333.18</v>
      </c>
      <c r="O1019" s="11">
        <f>M1019/SUM($M$2:$M$2023)</f>
        <v/>
      </c>
      <c r="P1019" s="49">
        <f>IFERROR(M1019/I1019,0)</f>
        <v/>
      </c>
      <c r="Q1019" s="50" t="n"/>
      <c r="R1019" s="8">
        <f>I1019-Q1019</f>
        <v/>
      </c>
      <c r="S1019" s="49">
        <f>$AK1019*R1019</f>
        <v/>
      </c>
      <c r="U1019" s="39" t="inlineStr">
        <is>
          <t>Stock SAP</t>
        </is>
      </c>
      <c r="V1019" s="39" t="inlineStr">
        <is>
          <t>Uniformes</t>
        </is>
      </c>
      <c r="W1019" s="39" t="inlineStr">
        <is>
          <t>Fuera del alcance</t>
        </is>
      </c>
      <c r="X1019" s="39" t="n"/>
      <c r="Y1019" s="39" t="inlineStr">
        <is>
          <t>No aplica: uniformes, clasificación que el inventario físico de Farmacia no releva</t>
        </is>
      </c>
      <c r="Z1019" s="40" t="inlineStr">
        <is>
          <t>Fuera del alcance del inventario físico</t>
        </is>
      </c>
      <c r="AA1019" s="39" t="n"/>
      <c r="AB1019" s="39" t="n"/>
      <c r="AC1019" s="39" t="n"/>
      <c r="AD1019" s="39" t="n"/>
      <c r="AE1019" s="39" t="n"/>
      <c r="AF1019" s="39" t="n"/>
      <c r="AG1019" s="39" t="n"/>
      <c r="AH1019" s="51" t="n"/>
      <c r="AI1019" s="51" t="n"/>
      <c r="AJ1019" s="51" t="n"/>
      <c r="AK1019" s="52" t="n">
        <v>21095.23536585366</v>
      </c>
      <c r="AL1019" s="52" t="n"/>
      <c r="AM1019" s="52" t="n"/>
      <c r="AN1019" s="39" t="n"/>
      <c r="AO1019" s="39" t="inlineStr">
        <is>
          <t>El material ocupa 2 filas en la hoja 1060 NQN (lote/almacén). La cantidad SAP y la física de esta vista son el total del material.</t>
        </is>
      </c>
    </row>
    <row r="1020">
      <c r="A1020" s="5" t="inlineStr">
        <is>
          <t>1000324</t>
        </is>
      </c>
      <c r="B1020" s="5" t="inlineStr">
        <is>
          <t>GOTABIOTIC POEN</t>
        </is>
      </c>
      <c r="C1020" s="5" t="n"/>
      <c r="D1020" s="5" t="inlineStr">
        <is>
          <t>033</t>
        </is>
      </c>
      <c r="E1020" s="5" t="inlineStr">
        <is>
          <t>ZMED</t>
        </is>
      </c>
      <c r="F1020" s="5" t="inlineStr">
        <is>
          <t>1060</t>
        </is>
      </c>
      <c r="G1020" s="5" t="inlineStr">
        <is>
          <t>6021</t>
        </is>
      </c>
      <c r="H1020" s="5" t="inlineStr">
        <is>
          <t>C/U</t>
        </is>
      </c>
      <c r="I1020" s="6" t="n">
        <v>55</v>
      </c>
      <c r="J1020" s="6" t="n">
        <v>0</v>
      </c>
      <c r="K1020" s="5" t="inlineStr">
        <is>
          <t>ARS</t>
        </is>
      </c>
      <c r="L1020" s="48" t="n">
        <v>0</v>
      </c>
      <c r="M1020" s="48" t="n">
        <v>253724.55</v>
      </c>
      <c r="O1020" s="11">
        <f>M1020/SUM($M$2:$M$2023)</f>
        <v/>
      </c>
      <c r="P1020" s="49">
        <f>IFERROR(M1020/I1020,0)</f>
        <v/>
      </c>
      <c r="Q1020" s="50" t="n"/>
      <c r="R1020" s="8">
        <f>I1020-Q1020</f>
        <v/>
      </c>
      <c r="S1020" s="49">
        <f>$AK1020*R1020</f>
        <v/>
      </c>
      <c r="U1020" s="39" t="inlineStr">
        <is>
          <t>Stock SAP</t>
        </is>
      </c>
      <c r="V1020" s="39" t="inlineStr">
        <is>
          <t>Medicamentos</t>
        </is>
      </c>
      <c r="W1020" s="39" t="inlineStr">
        <is>
          <t>Dentro del alcance</t>
        </is>
      </c>
      <c r="X1020" s="39" t="n"/>
      <c r="Y1020" s="39" t="inlineStr">
        <is>
          <t>Sin recuento físico en el inventario de Avain</t>
        </is>
      </c>
      <c r="Z1020" s="40" t="inlineStr">
        <is>
          <t>Sin recuento físico</t>
        </is>
      </c>
      <c r="AA1020" s="39" t="n"/>
      <c r="AB1020" s="39" t="n"/>
      <c r="AC1020" s="39" t="n"/>
      <c r="AD1020" s="39" t="n"/>
      <c r="AE1020" s="39" t="n"/>
      <c r="AF1020" s="39" t="n"/>
      <c r="AG1020" s="39" t="n"/>
      <c r="AH1020" s="51" t="n">
        <v>55</v>
      </c>
      <c r="AI1020" s="51">
        <f>Q1020</f>
        <v/>
      </c>
      <c r="AJ1020" s="51">
        <f>$AH1020-$AI1020</f>
        <v/>
      </c>
      <c r="AK1020" s="52" t="n">
        <v>4613.173636363636</v>
      </c>
      <c r="AL1020" s="52">
        <f>$AJ1020*$AK1020</f>
        <v/>
      </c>
      <c r="AM1020" s="52">
        <f>$AI1020*$AK1020</f>
        <v/>
      </c>
      <c r="AN1020" s="39" t="n"/>
      <c r="AO1020" s="39" t="inlineStr">
        <is>
          <t>El material ocupa 2 filas en la hoja 1060 NQN (lote/almacén). La cantidad SAP y la física de esta vista son el total del material.</t>
        </is>
      </c>
    </row>
    <row r="1021">
      <c r="A1021" s="5" t="inlineStr">
        <is>
          <t>2000396</t>
        </is>
      </c>
      <c r="B1021" s="5" t="inlineStr">
        <is>
          <t>MASCARA LARINGEA Nº 3</t>
        </is>
      </c>
      <c r="C1021" s="5" t="n"/>
      <c r="D1021" s="5" t="inlineStr">
        <is>
          <t>033</t>
        </is>
      </c>
      <c r="E1021" s="5" t="inlineStr">
        <is>
          <t>ZDES</t>
        </is>
      </c>
      <c r="F1021" s="5" t="inlineStr">
        <is>
          <t>1060</t>
        </is>
      </c>
      <c r="G1021" s="5" t="inlineStr">
        <is>
          <t>6021</t>
        </is>
      </c>
      <c r="H1021" s="5" t="inlineStr">
        <is>
          <t>C/U</t>
        </is>
      </c>
      <c r="I1021" s="6" t="n">
        <v>55</v>
      </c>
      <c r="J1021" s="6" t="n">
        <v>0</v>
      </c>
      <c r="K1021" s="5" t="inlineStr">
        <is>
          <t>ARS</t>
        </is>
      </c>
      <c r="L1021" s="48" t="n">
        <v>0</v>
      </c>
      <c r="M1021" s="48" t="n">
        <v>303442.68</v>
      </c>
      <c r="O1021" s="11">
        <f>M1021/SUM($M$2:$M$2023)</f>
        <v/>
      </c>
      <c r="P1021" s="49">
        <f>IFERROR(M1021/I1021,0)</f>
        <v/>
      </c>
      <c r="Q1021" s="50" t="n">
        <v>38</v>
      </c>
      <c r="R1021" s="8">
        <f>I1021-Q1021</f>
        <v/>
      </c>
      <c r="S1021" s="49">
        <f>$AK1021*R1021</f>
        <v/>
      </c>
      <c r="U1021" s="39" t="inlineStr">
        <is>
          <t>Stock SAP</t>
        </is>
      </c>
      <c r="V1021" s="39" t="inlineStr">
        <is>
          <t>Descartables</t>
        </is>
      </c>
      <c r="W1021" s="39" t="inlineStr">
        <is>
          <t>Dentro del alcance</t>
        </is>
      </c>
      <c r="X1021" s="42" t="inlineStr">
        <is>
          <t>Media</t>
        </is>
      </c>
      <c r="Y1021" s="39" t="inlineStr">
        <is>
          <t>Homologado – confianza Media – pendiente de validación</t>
        </is>
      </c>
      <c r="Z1021" s="38" t="inlineStr">
        <is>
          <t>Dar de baja en SAP</t>
        </is>
      </c>
      <c r="AA1021" s="39" t="inlineStr">
        <is>
          <t>363</t>
        </is>
      </c>
      <c r="AB1021" s="39" t="inlineStr">
        <is>
          <t>mascara laríngea n3</t>
        </is>
      </c>
      <c r="AC1021" s="39" t="inlineStr">
        <is>
          <t>Cruce por nomenclatura SAP</t>
        </is>
      </c>
      <c r="AD1021" s="39" t="inlineStr">
        <is>
          <t>Sí</t>
        </is>
      </c>
      <c r="AE1021" s="39" t="inlineStr">
        <is>
          <t>2000396, 2000398, 2000397</t>
        </is>
      </c>
      <c r="AF1021" s="39" t="inlineStr">
        <is>
          <t>No</t>
        </is>
      </c>
      <c r="AG1021" s="39" t="n"/>
      <c r="AH1021" s="51" t="n">
        <v>107</v>
      </c>
      <c r="AI1021" s="51">
        <f>Q1021</f>
        <v/>
      </c>
      <c r="AJ1021" s="51">
        <f>$AH1021-$AI1021</f>
        <v/>
      </c>
      <c r="AK1021" s="52" t="n">
        <v>5517.139626168224</v>
      </c>
      <c r="AL1021" s="52">
        <f>$AJ1021*$AK1021</f>
        <v/>
      </c>
      <c r="AM1021" s="52">
        <f>$AI1021*$AK1021</f>
        <v/>
      </c>
      <c r="AN1021" s="39" t="n"/>
      <c r="AO1021" s="39" t="inlineStr">
        <is>
          <t>Cruce por nomenclatura: similitud 0.64. El cruce SAP–Avain identificó 3 códigos SAP como posibles equivalentes del mismo ítem de Avain (2000396, 2000398, 2000397). Se imputó al primero (lógica BUSCARV); requiere validación posterior. El material ocupa 3 filas en la hoja 1060 NQN (lote/almacén). La cantidad SAP y la física de esta vista son el total del material.</t>
        </is>
      </c>
    </row>
    <row r="1022">
      <c r="A1022" s="5" t="inlineStr">
        <is>
          <t>1000058</t>
        </is>
      </c>
      <c r="B1022" s="5" t="inlineStr">
        <is>
          <t>ALCOHOL EN GEL X 500ML</t>
        </is>
      </c>
      <c r="C1022" s="5" t="inlineStr">
        <is>
          <t>S0912</t>
        </is>
      </c>
      <c r="D1022" s="5" t="inlineStr">
        <is>
          <t>033</t>
        </is>
      </c>
      <c r="E1022" s="5" t="inlineStr">
        <is>
          <t>ZMED</t>
        </is>
      </c>
      <c r="F1022" s="5" t="inlineStr">
        <is>
          <t>1060</t>
        </is>
      </c>
      <c r="G1022" s="5" t="inlineStr">
        <is>
          <t>6021</t>
        </is>
      </c>
      <c r="H1022" s="5" t="inlineStr">
        <is>
          <t>C/U</t>
        </is>
      </c>
      <c r="I1022" s="6" t="n">
        <v>54</v>
      </c>
      <c r="J1022" s="6" t="n">
        <v>0</v>
      </c>
      <c r="K1022" s="5" t="inlineStr">
        <is>
          <t>ARS</t>
        </is>
      </c>
      <c r="L1022" s="48" t="n">
        <v>0</v>
      </c>
      <c r="M1022" s="48" t="n">
        <v>11724.5</v>
      </c>
      <c r="O1022" s="11">
        <f>M1022/SUM($M$2:$M$2023)</f>
        <v/>
      </c>
      <c r="P1022" s="49">
        <f>IFERROR(M1022/I1022,0)</f>
        <v/>
      </c>
      <c r="Q1022" s="50" t="n"/>
      <c r="R1022" s="8">
        <f>I1022-Q1022</f>
        <v/>
      </c>
      <c r="S1022" s="49">
        <f>$AK1022*R1022</f>
        <v/>
      </c>
      <c r="U1022" s="39" t="inlineStr">
        <is>
          <t>Stock SAP</t>
        </is>
      </c>
      <c r="V1022" s="39" t="inlineStr">
        <is>
          <t>Medicamentos</t>
        </is>
      </c>
      <c r="W1022" s="39" t="inlineStr">
        <is>
          <t>Dentro del alcance</t>
        </is>
      </c>
      <c r="X1022" s="37" t="inlineStr">
        <is>
          <t>Alta</t>
        </is>
      </c>
      <c r="Y1022" s="39" t="inlineStr">
        <is>
          <t>Homologado – confianza Alta</t>
        </is>
      </c>
      <c r="Z1022" s="38" t="inlineStr">
        <is>
          <t>Dar de baja en SAP</t>
        </is>
      </c>
      <c r="AA1022" s="39" t="inlineStr">
        <is>
          <t>463</t>
        </is>
      </c>
      <c r="AB1022" s="39" t="inlineStr">
        <is>
          <t>Alcohol en gel x500ml</t>
        </is>
      </c>
      <c r="AC1022" s="39" t="inlineStr">
        <is>
          <t>Cruce por nomenclatura SAP</t>
        </is>
      </c>
      <c r="AD1022" s="39" t="inlineStr">
        <is>
          <t>No</t>
        </is>
      </c>
      <c r="AE1022" s="39" t="n"/>
      <c r="AF1022" s="39" t="inlineStr">
        <is>
          <t>No</t>
        </is>
      </c>
      <c r="AG1022" s="39" t="n"/>
      <c r="AH1022" s="51" t="n"/>
      <c r="AI1022" s="51" t="n"/>
      <c r="AJ1022" s="51" t="n"/>
      <c r="AK1022" s="52" t="n">
        <v>217.1202878598248</v>
      </c>
      <c r="AL1022" s="52" t="n"/>
      <c r="AM1022" s="52" t="n"/>
      <c r="AN1022" s="41" t="inlineStr">
        <is>
          <t>Valorización a validar: relación de cantidades 1,598 a 1 entre SAP y el recuento físico. Sugiere distinta unidad de medida (SAP por caja o envase y el recuento por unidad). La diferencia económica de esta fila no debe tomarse como definitiva.</t>
        </is>
      </c>
      <c r="AO1022" s="39" t="inlineStr">
        <is>
          <t>La cantidad física del material se imputó en la fila 123 (primera fila del material). Cruce por nomenclatura: dosis coincide; similitud 1.00. El material ocupa 6 filas en la hoja 1060 NQN (lote/almacén). La cantidad SAP y la física de esta vista son el total del material.</t>
        </is>
      </c>
    </row>
    <row r="1023">
      <c r="A1023" s="5" t="inlineStr">
        <is>
          <t>1000089</t>
        </is>
      </c>
      <c r="B1023" s="5" t="inlineStr">
        <is>
          <t>SOLUCION FISIOLOGICA DE 500CC</t>
        </is>
      </c>
      <c r="C1023" s="5" t="inlineStr">
        <is>
          <t>20159</t>
        </is>
      </c>
      <c r="D1023" s="5" t="inlineStr">
        <is>
          <t>033</t>
        </is>
      </c>
      <c r="E1023" s="5" t="inlineStr">
        <is>
          <t>ZMED</t>
        </is>
      </c>
      <c r="F1023" s="5" t="inlineStr">
        <is>
          <t>1060</t>
        </is>
      </c>
      <c r="G1023" s="5" t="inlineStr">
        <is>
          <t>6021</t>
        </is>
      </c>
      <c r="H1023" s="5" t="inlineStr">
        <is>
          <t>C/U</t>
        </is>
      </c>
      <c r="I1023" s="6" t="n">
        <v>54</v>
      </c>
      <c r="J1023" s="6" t="n">
        <v>0</v>
      </c>
      <c r="K1023" s="5" t="inlineStr">
        <is>
          <t>ARS</t>
        </is>
      </c>
      <c r="L1023" s="48" t="n">
        <v>0</v>
      </c>
      <c r="M1023" s="48" t="n">
        <v>58411.03</v>
      </c>
      <c r="O1023" s="11">
        <f>M1023/SUM($M$2:$M$2023)</f>
        <v/>
      </c>
      <c r="P1023" s="49">
        <f>IFERROR(M1023/I1023,0)</f>
        <v/>
      </c>
      <c r="Q1023" s="50" t="n"/>
      <c r="R1023" s="8">
        <f>I1023-Q1023</f>
        <v/>
      </c>
      <c r="S1023" s="49">
        <f>$AK1023*R1023</f>
        <v/>
      </c>
      <c r="U1023" s="39" t="inlineStr">
        <is>
          <t>Stock SAP</t>
        </is>
      </c>
      <c r="V1023" s="39" t="inlineStr">
        <is>
          <t>Medicamentos</t>
        </is>
      </c>
      <c r="W1023" s="39" t="inlineStr">
        <is>
          <t>Dentro del alcance</t>
        </is>
      </c>
      <c r="X1023" s="42" t="inlineStr">
        <is>
          <t>Media</t>
        </is>
      </c>
      <c r="Y1023" s="39" t="inlineStr">
        <is>
          <t>Homologado – confianza Media – pendiente de validación</t>
        </is>
      </c>
      <c r="Z1023" s="38" t="inlineStr">
        <is>
          <t>Dar de baja en SAP</t>
        </is>
      </c>
      <c r="AA1023" s="39" t="inlineStr">
        <is>
          <t>212</t>
        </is>
      </c>
      <c r="AB1023" s="39" t="inlineStr">
        <is>
          <t>SOLUCIÓN FISIOLÓGICA</t>
        </is>
      </c>
      <c r="AC1023" s="39" t="inlineStr">
        <is>
          <t>Homologación por código Avain (master M13-001)</t>
        </is>
      </c>
      <c r="AD1023" s="39" t="inlineStr">
        <is>
          <t>No</t>
        </is>
      </c>
      <c r="AE1023" s="39" t="n"/>
      <c r="AF1023" s="39" t="inlineStr">
        <is>
          <t>Sí</t>
        </is>
      </c>
      <c r="AG1023" s="39" t="inlineStr">
        <is>
          <t>M13-001</t>
        </is>
      </c>
      <c r="AH1023" s="51" t="n"/>
      <c r="AI1023" s="51" t="n"/>
      <c r="AJ1023" s="51" t="n"/>
      <c r="AK1023" s="52" t="n">
        <v>1081.685701526937</v>
      </c>
      <c r="AL1023" s="52" t="n"/>
      <c r="AM1023" s="52" t="n"/>
      <c r="AN1023" s="39" t="n"/>
      <c r="AO1023" s="39" t="inlineStr">
        <is>
          <t>La cantidad física del material se imputó en la fila 249 (primera fila del material). 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1024">
      <c r="A1024" s="5" t="inlineStr">
        <is>
          <t>3000915</t>
        </is>
      </c>
      <c r="B1024" s="5" t="inlineStr">
        <is>
          <t>BOTIN DE SEGURIDAD T43</t>
        </is>
      </c>
      <c r="C1024" s="5" t="n"/>
      <c r="D1024" s="5" t="inlineStr">
        <is>
          <t>INDU</t>
        </is>
      </c>
      <c r="E1024" s="5" t="inlineStr">
        <is>
          <t>ZUNI</t>
        </is>
      </c>
      <c r="F1024" s="5" t="inlineStr">
        <is>
          <t>1060</t>
        </is>
      </c>
      <c r="G1024" s="5" t="inlineStr">
        <is>
          <t>6031</t>
        </is>
      </c>
      <c r="H1024" s="5" t="inlineStr">
        <is>
          <t>C/U</t>
        </is>
      </c>
      <c r="I1024" s="6" t="n">
        <v>54</v>
      </c>
      <c r="J1024" s="6" t="n">
        <v>0</v>
      </c>
      <c r="K1024" s="5" t="inlineStr">
        <is>
          <t>ARS</t>
        </is>
      </c>
      <c r="L1024" s="48" t="n">
        <v>0</v>
      </c>
      <c r="M1024" s="48" t="n">
        <v>2673645.57</v>
      </c>
      <c r="O1024" s="11">
        <f>M1024/SUM($M$2:$M$2023)</f>
        <v/>
      </c>
      <c r="P1024" s="49">
        <f>IFERROR(M1024/I1024,0)</f>
        <v/>
      </c>
      <c r="Q1024" s="50" t="n"/>
      <c r="R1024" s="8">
        <f>I1024-Q1024</f>
        <v/>
      </c>
      <c r="S1024" s="49">
        <f>$AK1024*R1024</f>
        <v/>
      </c>
      <c r="U1024" s="39" t="inlineStr">
        <is>
          <t>Stock SAP</t>
        </is>
      </c>
      <c r="V1024" s="39" t="inlineStr">
        <is>
          <t>Uniformes</t>
        </is>
      </c>
      <c r="W1024" s="39" t="inlineStr">
        <is>
          <t>Fuera del alcance</t>
        </is>
      </c>
      <c r="X1024" s="39" t="n"/>
      <c r="Y1024" s="39" t="inlineStr">
        <is>
          <t>No aplica: uniformes, clasificación que el inventario físico de Farmacia no releva</t>
        </is>
      </c>
      <c r="Z1024" s="40" t="inlineStr">
        <is>
          <t>Fuera del alcance del inventario físico</t>
        </is>
      </c>
      <c r="AA1024" s="39" t="n"/>
      <c r="AB1024" s="39" t="n"/>
      <c r="AC1024" s="39" t="n"/>
      <c r="AD1024" s="39" t="n"/>
      <c r="AE1024" s="39" t="n"/>
      <c r="AF1024" s="39" t="n"/>
      <c r="AG1024" s="39" t="n"/>
      <c r="AH1024" s="51" t="n">
        <v>91</v>
      </c>
      <c r="AI1024" s="51">
        <f>Q1024</f>
        <v/>
      </c>
      <c r="AJ1024" s="51">
        <f>$AH1024-$AI1024</f>
        <v/>
      </c>
      <c r="AK1024" s="52" t="n">
        <v>49511.95494505495</v>
      </c>
      <c r="AL1024" s="52">
        <f>$AJ1024*$AK1024</f>
        <v/>
      </c>
      <c r="AM1024" s="52">
        <f>$AI1024*$AK1024</f>
        <v/>
      </c>
      <c r="AN1024" s="39" t="n"/>
      <c r="AO1024" s="39" t="inlineStr">
        <is>
          <t>El material ocupa 2 filas en la hoja 1060 NQN (lote/almacén). La cantidad SAP y la física de esta vista son el total del material.</t>
        </is>
      </c>
    </row>
    <row r="1025">
      <c r="A1025" s="5" t="inlineStr">
        <is>
          <t>3001466</t>
        </is>
      </c>
      <c r="B1025" s="5" t="inlineStr">
        <is>
          <t>CHALECO REFLECTIVO M</t>
        </is>
      </c>
      <c r="C1025" s="5" t="n"/>
      <c r="D1025" s="5" t="inlineStr">
        <is>
          <t>INDU</t>
        </is>
      </c>
      <c r="E1025" s="5" t="inlineStr">
        <is>
          <t>ZUNI</t>
        </is>
      </c>
      <c r="F1025" s="5" t="inlineStr">
        <is>
          <t>1060</t>
        </is>
      </c>
      <c r="G1025" s="5" t="inlineStr">
        <is>
          <t>6031</t>
        </is>
      </c>
      <c r="H1025" s="5" t="inlineStr">
        <is>
          <t>C/U</t>
        </is>
      </c>
      <c r="I1025" s="6" t="n">
        <v>54</v>
      </c>
      <c r="J1025" s="6" t="n">
        <v>0</v>
      </c>
      <c r="K1025" s="5" t="inlineStr">
        <is>
          <t>ARS</t>
        </is>
      </c>
      <c r="L1025" s="48" t="n">
        <v>0</v>
      </c>
      <c r="M1025" s="48" t="n">
        <v>1022220</v>
      </c>
      <c r="O1025" s="11">
        <f>M1025/SUM($M$2:$M$2023)</f>
        <v/>
      </c>
      <c r="P1025" s="49">
        <f>IFERROR(M1025/I1025,0)</f>
        <v/>
      </c>
      <c r="Q1025" s="50" t="n"/>
      <c r="R1025" s="8">
        <f>I1025-Q1025</f>
        <v/>
      </c>
      <c r="S1025" s="49">
        <f>$AK1025*R1025</f>
        <v/>
      </c>
      <c r="U1025" s="39" t="inlineStr">
        <is>
          <t>Stock SAP</t>
        </is>
      </c>
      <c r="V1025" s="39" t="inlineStr">
        <is>
          <t>Uniformes</t>
        </is>
      </c>
      <c r="W1025" s="39" t="inlineStr">
        <is>
          <t>Fuera del alcance</t>
        </is>
      </c>
      <c r="X1025" s="39" t="n"/>
      <c r="Y1025" s="39" t="inlineStr">
        <is>
          <t>No aplica: uniformes, clasificación que el inventario físico de Farmacia no releva</t>
        </is>
      </c>
      <c r="Z1025" s="40" t="inlineStr">
        <is>
          <t>Fuera del alcance del inventario físico</t>
        </is>
      </c>
      <c r="AA1025" s="39" t="n"/>
      <c r="AB1025" s="39" t="n"/>
      <c r="AC1025" s="39" t="n"/>
      <c r="AD1025" s="39" t="n"/>
      <c r="AE1025" s="39" t="n"/>
      <c r="AF1025" s="39" t="n"/>
      <c r="AG1025" s="39" t="n"/>
      <c r="AH1025" s="51" t="n">
        <v>54</v>
      </c>
      <c r="AI1025" s="51">
        <f>Q1025</f>
        <v/>
      </c>
      <c r="AJ1025" s="51">
        <f>$AH1025-$AI1025</f>
        <v/>
      </c>
      <c r="AK1025" s="52" t="n">
        <v>18930</v>
      </c>
      <c r="AL1025" s="52">
        <f>$AJ1025*$AK1025</f>
        <v/>
      </c>
      <c r="AM1025" s="52">
        <f>$AI1025*$AK1025</f>
        <v/>
      </c>
      <c r="AN1025" s="39" t="n"/>
      <c r="AO1025" s="39" t="n"/>
    </row>
    <row r="1026">
      <c r="A1026" s="5" t="inlineStr">
        <is>
          <t>2000553</t>
        </is>
      </c>
      <c r="B1026" s="5" t="inlineStr">
        <is>
          <t>TORNIQUETE TACTICO</t>
        </is>
      </c>
      <c r="C1026" s="5" t="n"/>
      <c r="D1026" s="5" t="inlineStr">
        <is>
          <t>033</t>
        </is>
      </c>
      <c r="E1026" s="5" t="inlineStr">
        <is>
          <t>ZDES</t>
        </is>
      </c>
      <c r="F1026" s="5" t="inlineStr">
        <is>
          <t>1060</t>
        </is>
      </c>
      <c r="G1026" s="5" t="inlineStr">
        <is>
          <t>6022</t>
        </is>
      </c>
      <c r="H1026" s="5" t="inlineStr">
        <is>
          <t>C/U</t>
        </is>
      </c>
      <c r="I1026" s="6" t="n">
        <v>53</v>
      </c>
      <c r="J1026" s="6" t="n">
        <v>0</v>
      </c>
      <c r="K1026" s="5" t="inlineStr">
        <is>
          <t>ARS</t>
        </is>
      </c>
      <c r="L1026" s="48" t="n">
        <v>0</v>
      </c>
      <c r="M1026" s="48" t="n">
        <v>777278.59</v>
      </c>
      <c r="O1026" s="11">
        <f>M1026/SUM($M$2:$M$2023)</f>
        <v/>
      </c>
      <c r="P1026" s="49">
        <f>IFERROR(M1026/I1026,0)</f>
        <v/>
      </c>
      <c r="Q1026" s="50" t="n">
        <v>0</v>
      </c>
      <c r="R1026" s="8">
        <f>I1026-Q1026</f>
        <v/>
      </c>
      <c r="S1026" s="49">
        <f>$AK1026*R1026</f>
        <v/>
      </c>
      <c r="U1026" s="39" t="inlineStr">
        <is>
          <t>Stock SAP</t>
        </is>
      </c>
      <c r="V1026" s="39" t="inlineStr">
        <is>
          <t>Descartables</t>
        </is>
      </c>
      <c r="W1026" s="39" t="inlineStr">
        <is>
          <t>Dentro del alcance</t>
        </is>
      </c>
      <c r="X1026" s="42" t="inlineStr">
        <is>
          <t>Media</t>
        </is>
      </c>
      <c r="Y1026" s="39" t="inlineStr">
        <is>
          <t>Homologado – confianza Media – pendiente de validación</t>
        </is>
      </c>
      <c r="Z1026" s="38" t="inlineStr">
        <is>
          <t>Dar de baja en SAP</t>
        </is>
      </c>
      <c r="AA1026" s="39" t="inlineStr">
        <is>
          <t>303</t>
        </is>
      </c>
      <c r="AB1026" s="39" t="inlineStr">
        <is>
          <t>TORNIQUETE</t>
        </is>
      </c>
      <c r="AC1026" s="39" t="inlineStr">
        <is>
          <t>Homologación por código Avain (master E-195)</t>
        </is>
      </c>
      <c r="AD1026" s="39" t="inlineStr">
        <is>
          <t>No</t>
        </is>
      </c>
      <c r="AE1026" s="39" t="n"/>
      <c r="AF1026" s="39" t="inlineStr">
        <is>
          <t>Sí</t>
        </is>
      </c>
      <c r="AG1026" s="39" t="inlineStr">
        <is>
          <t>E-195</t>
        </is>
      </c>
      <c r="AH1026" s="51" t="n">
        <v>83</v>
      </c>
      <c r="AI1026" s="51">
        <f>Q1026</f>
        <v/>
      </c>
      <c r="AJ1026" s="51">
        <f>$AH1026-$AI1026</f>
        <v/>
      </c>
      <c r="AK1026" s="52" t="n">
        <v>14665.63373493976</v>
      </c>
      <c r="AL1026" s="52">
        <f>$AJ1026*$AK1026</f>
        <v/>
      </c>
      <c r="AM1026" s="52">
        <f>$AI1026*$AK1026</f>
        <v/>
      </c>
      <c r="AN1026" s="39" t="n"/>
      <c r="AO1026" s="39" t="inlineStr">
        <is>
          <t>Homologación: confianza base Media + confianza SAP Alta → Media. El material ocupa 3 filas en la hoja 1060 NQN (lote/almacén). La cantidad SAP y la física de esta vista son el total del material.</t>
        </is>
      </c>
    </row>
    <row r="1027">
      <c r="A1027" s="5" t="inlineStr">
        <is>
          <t>3000497</t>
        </is>
      </c>
      <c r="B1027" s="5" t="inlineStr">
        <is>
          <t>PANTALON JEAN C/LOGO YAC T40</t>
        </is>
      </c>
      <c r="C1027" s="5" t="n"/>
      <c r="D1027" s="5" t="inlineStr">
        <is>
          <t>INDU</t>
        </is>
      </c>
      <c r="E1027" s="5" t="inlineStr">
        <is>
          <t>ZUNI</t>
        </is>
      </c>
      <c r="F1027" s="5" t="inlineStr">
        <is>
          <t>1060</t>
        </is>
      </c>
      <c r="G1027" s="5" t="inlineStr">
        <is>
          <t>6010</t>
        </is>
      </c>
      <c r="H1027" s="5" t="inlineStr">
        <is>
          <t>C/U</t>
        </is>
      </c>
      <c r="I1027" s="6" t="n">
        <v>53</v>
      </c>
      <c r="J1027" s="6" t="n">
        <v>0</v>
      </c>
      <c r="K1027" s="5" t="inlineStr">
        <is>
          <t>ARS</t>
        </is>
      </c>
      <c r="L1027" s="48" t="n">
        <v>0</v>
      </c>
      <c r="M1027" s="48" t="n">
        <v>948700</v>
      </c>
      <c r="O1027" s="11">
        <f>M1027/SUM($M$2:$M$2023)</f>
        <v/>
      </c>
      <c r="P1027" s="49">
        <f>IFERROR(M1027/I1027,0)</f>
        <v/>
      </c>
      <c r="Q1027" s="50" t="n"/>
      <c r="R1027" s="8">
        <f>I1027-Q1027</f>
        <v/>
      </c>
      <c r="S1027" s="49">
        <f>$AK1027*R1027</f>
        <v/>
      </c>
      <c r="U1027" s="39" t="inlineStr">
        <is>
          <t>Stock SAP</t>
        </is>
      </c>
      <c r="V1027" s="39" t="inlineStr">
        <is>
          <t>Uniformes</t>
        </is>
      </c>
      <c r="W1027" s="39" t="inlineStr">
        <is>
          <t>Fuera del alcance</t>
        </is>
      </c>
      <c r="X1027" s="39" t="n"/>
      <c r="Y1027" s="39" t="inlineStr">
        <is>
          <t>No aplica: uniformes, clasificación que el inventario físico de Farmacia no releva</t>
        </is>
      </c>
      <c r="Z1027" s="40" t="inlineStr">
        <is>
          <t>Fuera del alcance del inventario físico</t>
        </is>
      </c>
      <c r="AA1027" s="39" t="n"/>
      <c r="AB1027" s="39" t="n"/>
      <c r="AC1027" s="39" t="n"/>
      <c r="AD1027" s="39" t="n"/>
      <c r="AE1027" s="39" t="n"/>
      <c r="AF1027" s="39" t="n"/>
      <c r="AG1027" s="39" t="n"/>
      <c r="AH1027" s="51" t="n">
        <v>56</v>
      </c>
      <c r="AI1027" s="51">
        <f>Q1027</f>
        <v/>
      </c>
      <c r="AJ1027" s="51">
        <f>$AH1027-$AI1027</f>
        <v/>
      </c>
      <c r="AK1027" s="52" t="n">
        <v>17900</v>
      </c>
      <c r="AL1027" s="52">
        <f>$AJ1027*$AK1027</f>
        <v/>
      </c>
      <c r="AM1027" s="52">
        <f>$AI1027*$AK1027</f>
        <v/>
      </c>
      <c r="AN1027" s="39" t="n"/>
      <c r="AO1027" s="39" t="inlineStr">
        <is>
          <t>El material ocupa 2 filas en la hoja 1060 NQN (lote/almacén). La cantidad SAP y la física de esta vista son el total del material.</t>
        </is>
      </c>
    </row>
    <row r="1028">
      <c r="A1028" s="5" t="inlineStr">
        <is>
          <t>3001462</t>
        </is>
      </c>
      <c r="B1028" s="5" t="inlineStr">
        <is>
          <t>CONJUNTO PRIMERA PIEL L</t>
        </is>
      </c>
      <c r="C1028" s="5" t="n"/>
      <c r="D1028" s="5" t="inlineStr">
        <is>
          <t>INDU</t>
        </is>
      </c>
      <c r="E1028" s="5" t="inlineStr">
        <is>
          <t>ZUNI</t>
        </is>
      </c>
      <c r="F1028" s="5" t="inlineStr">
        <is>
          <t>1060</t>
        </is>
      </c>
      <c r="G1028" s="5" t="inlineStr">
        <is>
          <t>6031</t>
        </is>
      </c>
      <c r="H1028" s="5" t="inlineStr">
        <is>
          <t>C/U</t>
        </is>
      </c>
      <c r="I1028" s="6" t="n">
        <v>53</v>
      </c>
      <c r="J1028" s="6" t="n">
        <v>0</v>
      </c>
      <c r="K1028" s="5" t="inlineStr">
        <is>
          <t>ARS</t>
        </is>
      </c>
      <c r="L1028" s="48" t="n">
        <v>0</v>
      </c>
      <c r="M1028" s="48" t="n">
        <v>729981.47</v>
      </c>
      <c r="O1028" s="11">
        <f>M1028/SUM($M$2:$M$2023)</f>
        <v/>
      </c>
      <c r="P1028" s="49">
        <f>IFERROR(M1028/I1028,0)</f>
        <v/>
      </c>
      <c r="Q1028" s="50" t="n"/>
      <c r="R1028" s="8">
        <f>I1028-Q1028</f>
        <v/>
      </c>
      <c r="S1028" s="49">
        <f>$AK1028*R1028</f>
        <v/>
      </c>
      <c r="U1028" s="39" t="inlineStr">
        <is>
          <t>Stock SAP</t>
        </is>
      </c>
      <c r="V1028" s="39" t="inlineStr">
        <is>
          <t>Uniformes</t>
        </is>
      </c>
      <c r="W1028" s="39" t="inlineStr">
        <is>
          <t>Fuera del alcance</t>
        </is>
      </c>
      <c r="X1028" s="39" t="n"/>
      <c r="Y1028" s="39" t="inlineStr">
        <is>
          <t>No aplica: uniformes, clasificación que el inventario físico de Farmacia no releva</t>
        </is>
      </c>
      <c r="Z1028" s="40" t="inlineStr">
        <is>
          <t>Fuera del alcance del inventario físico</t>
        </is>
      </c>
      <c r="AA1028" s="39" t="n"/>
      <c r="AB1028" s="39" t="n"/>
      <c r="AC1028" s="39" t="n"/>
      <c r="AD1028" s="39" t="n"/>
      <c r="AE1028" s="39" t="n"/>
      <c r="AF1028" s="39" t="n"/>
      <c r="AG1028" s="39" t="n"/>
      <c r="AH1028" s="51" t="n">
        <v>53</v>
      </c>
      <c r="AI1028" s="51">
        <f>Q1028</f>
        <v/>
      </c>
      <c r="AJ1028" s="51">
        <f>$AH1028-$AI1028</f>
        <v/>
      </c>
      <c r="AK1028" s="52" t="n">
        <v>13773.23528301887</v>
      </c>
      <c r="AL1028" s="52">
        <f>$AJ1028*$AK1028</f>
        <v/>
      </c>
      <c r="AM1028" s="52">
        <f>$AI1028*$AK1028</f>
        <v/>
      </c>
      <c r="AN1028" s="39" t="n"/>
      <c r="AO1028" s="39" t="n"/>
    </row>
    <row r="1029">
      <c r="A1029" s="5" t="inlineStr">
        <is>
          <t>2000396</t>
        </is>
      </c>
      <c r="B1029" s="5" t="inlineStr">
        <is>
          <t>MASCARA LARINGEA Nº 3</t>
        </is>
      </c>
      <c r="C1029" s="5" t="n"/>
      <c r="D1029" s="5" t="inlineStr">
        <is>
          <t>033</t>
        </is>
      </c>
      <c r="E1029" s="5" t="inlineStr">
        <is>
          <t>ZDES</t>
        </is>
      </c>
      <c r="F1029" s="5" t="inlineStr">
        <is>
          <t>1060</t>
        </is>
      </c>
      <c r="G1029" s="5" t="inlineStr">
        <is>
          <t>6022</t>
        </is>
      </c>
      <c r="H1029" s="5" t="inlineStr">
        <is>
          <t>C/U</t>
        </is>
      </c>
      <c r="I1029" s="6" t="n">
        <v>52</v>
      </c>
      <c r="J1029" s="6" t="n">
        <v>0</v>
      </c>
      <c r="K1029" s="5" t="inlineStr">
        <is>
          <t>ARS</t>
        </is>
      </c>
      <c r="L1029" s="48" t="n">
        <v>0</v>
      </c>
      <c r="M1029" s="48" t="n">
        <v>286891.26</v>
      </c>
      <c r="O1029" s="11">
        <f>M1029/SUM($M$2:$M$2023)</f>
        <v/>
      </c>
      <c r="P1029" s="49">
        <f>IFERROR(M1029/I1029,0)</f>
        <v/>
      </c>
      <c r="Q1029" s="50" t="n"/>
      <c r="R1029" s="8">
        <f>I1029-Q1029</f>
        <v/>
      </c>
      <c r="S1029" s="49">
        <f>$AK1029*R1029</f>
        <v/>
      </c>
      <c r="U1029" s="39" t="inlineStr">
        <is>
          <t>Stock SAP</t>
        </is>
      </c>
      <c r="V1029" s="39" t="inlineStr">
        <is>
          <t>Descartables</t>
        </is>
      </c>
      <c r="W1029" s="39" t="inlineStr">
        <is>
          <t>Dentro del alcance</t>
        </is>
      </c>
      <c r="X1029" s="42" t="inlineStr">
        <is>
          <t>Media</t>
        </is>
      </c>
      <c r="Y1029" s="39" t="inlineStr">
        <is>
          <t>Homologado – confianza Media – pendiente de validación</t>
        </is>
      </c>
      <c r="Z1029" s="38" t="inlineStr">
        <is>
          <t>Dar de baja en SAP</t>
        </is>
      </c>
      <c r="AA1029" s="39" t="inlineStr">
        <is>
          <t>363</t>
        </is>
      </c>
      <c r="AB1029" s="39" t="inlineStr">
        <is>
          <t>mascara laríngea n3</t>
        </is>
      </c>
      <c r="AC1029" s="39" t="inlineStr">
        <is>
          <t>Cruce por nomenclatura SAP</t>
        </is>
      </c>
      <c r="AD1029" s="39" t="inlineStr">
        <is>
          <t>Sí</t>
        </is>
      </c>
      <c r="AE1029" s="39" t="inlineStr">
        <is>
          <t>2000396, 2000398, 2000397</t>
        </is>
      </c>
      <c r="AF1029" s="39" t="inlineStr">
        <is>
          <t>No</t>
        </is>
      </c>
      <c r="AG1029" s="39" t="n"/>
      <c r="AH1029" s="51" t="n"/>
      <c r="AI1029" s="51" t="n"/>
      <c r="AJ1029" s="51" t="n"/>
      <c r="AK1029" s="52" t="n">
        <v>5517.139626168224</v>
      </c>
      <c r="AL1029" s="52" t="n"/>
      <c r="AM1029" s="52" t="n"/>
      <c r="AN1029" s="39" t="n"/>
      <c r="AO1029" s="39" t="inlineStr">
        <is>
          <t>La cantidad física del material se imputó en la fila 1021 (primera fila del material). Cruce por nomenclatura: similitud 0.64. El cruce SAP–Avain identificó 3 códigos SAP como posibles equivalentes del mismo ítem de Avain (2000396, 2000398, 2000397). Se imputó al primero (lógica BUSCARV); requiere validación posterior. El material ocupa 3 filas en la hoja 1060 NQN (lote/almacén). La cantidad SAP y la física de esta vista son el total del material.</t>
        </is>
      </c>
    </row>
    <row r="1030">
      <c r="A1030" s="5" t="inlineStr">
        <is>
          <t>2000398</t>
        </is>
      </c>
      <c r="B1030" s="5" t="inlineStr">
        <is>
          <t>MASCARA LARINGEA Nº 5</t>
        </is>
      </c>
      <c r="C1030" s="5" t="n"/>
      <c r="D1030" s="5" t="inlineStr">
        <is>
          <t>033</t>
        </is>
      </c>
      <c r="E1030" s="5" t="inlineStr">
        <is>
          <t>ZDES</t>
        </is>
      </c>
      <c r="F1030" s="5" t="inlineStr">
        <is>
          <t>1060</t>
        </is>
      </c>
      <c r="G1030" s="5" t="inlineStr">
        <is>
          <t>6022</t>
        </is>
      </c>
      <c r="H1030" s="5" t="inlineStr">
        <is>
          <t>C/U</t>
        </is>
      </c>
      <c r="I1030" s="6" t="n">
        <v>52</v>
      </c>
      <c r="J1030" s="6" t="n">
        <v>0</v>
      </c>
      <c r="K1030" s="5" t="inlineStr">
        <is>
          <t>ARS</t>
        </is>
      </c>
      <c r="L1030" s="48" t="n">
        <v>0</v>
      </c>
      <c r="M1030" s="48" t="n">
        <v>277950.94</v>
      </c>
      <c r="O1030" s="11">
        <f>M1030/SUM($M$2:$M$2023)</f>
        <v/>
      </c>
      <c r="P1030" s="49">
        <f>IFERROR(M1030/I1030,0)</f>
        <v/>
      </c>
      <c r="Q1030" s="50" t="n"/>
      <c r="R1030" s="8">
        <f>I1030-Q1030</f>
        <v/>
      </c>
      <c r="S1030" s="49">
        <f>$AK1030*R1030</f>
        <v/>
      </c>
      <c r="U1030" s="39" t="inlineStr">
        <is>
          <t>Stock SAP</t>
        </is>
      </c>
      <c r="V1030" s="39" t="inlineStr">
        <is>
          <t>Descartables</t>
        </is>
      </c>
      <c r="W1030" s="39" t="inlineStr">
        <is>
          <t>Dentro del alcance</t>
        </is>
      </c>
      <c r="X1030" s="39" t="n"/>
      <c r="Y1030" s="39" t="inlineStr">
        <is>
          <t>Sin recuento físico en el inventario de Avain</t>
        </is>
      </c>
      <c r="Z1030" s="40" t="inlineStr">
        <is>
          <t>Sin recuento físico</t>
        </is>
      </c>
      <c r="AA1030" s="39" t="n"/>
      <c r="AB1030" s="39" t="n"/>
      <c r="AC1030" s="39" t="n"/>
      <c r="AD1030" s="39" t="n"/>
      <c r="AE1030" s="39" t="n"/>
      <c r="AF1030" s="39" t="n"/>
      <c r="AG1030" s="39" t="n"/>
      <c r="AH1030" s="51" t="n">
        <v>77</v>
      </c>
      <c r="AI1030" s="51">
        <f>Q1030</f>
        <v/>
      </c>
      <c r="AJ1030" s="51">
        <f>$AH1030-$AI1030</f>
        <v/>
      </c>
      <c r="AK1030" s="52" t="n">
        <v>5345.21038961039</v>
      </c>
      <c r="AL1030" s="52">
        <f>$AJ1030*$AK1030</f>
        <v/>
      </c>
      <c r="AM1030" s="52">
        <f>$AI1030*$AK1030</f>
        <v/>
      </c>
      <c r="AN1030" s="39" t="n"/>
      <c r="AO1030" s="39" t="inlineStr">
        <is>
          <t>El material ocupa 2 filas en la hoja 1060 NQN (lote/almacén). La cantidad SAP y la física de esta vista son el total del material.</t>
        </is>
      </c>
    </row>
    <row r="1031">
      <c r="A1031" s="5" t="inlineStr">
        <is>
          <t>3000440</t>
        </is>
      </c>
      <c r="B1031" s="5" t="inlineStr">
        <is>
          <t>Chaqueta Chofer ML Gris yac T S</t>
        </is>
      </c>
      <c r="C1031" s="5" t="n"/>
      <c r="D1031" s="5" t="inlineStr">
        <is>
          <t>INDU</t>
        </is>
      </c>
      <c r="E1031" s="5" t="inlineStr">
        <is>
          <t>ZUNI</t>
        </is>
      </c>
      <c r="F1031" s="5" t="inlineStr">
        <is>
          <t>1060</t>
        </is>
      </c>
      <c r="G1031" s="5" t="inlineStr">
        <is>
          <t>6031</t>
        </is>
      </c>
      <c r="H1031" s="5" t="inlineStr">
        <is>
          <t>C/U</t>
        </is>
      </c>
      <c r="I1031" s="6" t="n">
        <v>51</v>
      </c>
      <c r="J1031" s="6" t="n">
        <v>0</v>
      </c>
      <c r="K1031" s="5" t="inlineStr">
        <is>
          <t>ARS</t>
        </is>
      </c>
      <c r="L1031" s="48" t="n">
        <v>0</v>
      </c>
      <c r="M1031" s="48" t="n">
        <v>972441.1</v>
      </c>
      <c r="O1031" s="11">
        <f>M1031/SUM($M$2:$M$2023)</f>
        <v/>
      </c>
      <c r="P1031" s="49">
        <f>IFERROR(M1031/I1031,0)</f>
        <v/>
      </c>
      <c r="Q1031" s="50" t="n"/>
      <c r="R1031" s="8">
        <f>I1031-Q1031</f>
        <v/>
      </c>
      <c r="S1031" s="49">
        <f>$AK1031*R1031</f>
        <v/>
      </c>
      <c r="U1031" s="39" t="inlineStr">
        <is>
          <t>Stock SAP</t>
        </is>
      </c>
      <c r="V1031" s="39" t="inlineStr">
        <is>
          <t>Uniformes</t>
        </is>
      </c>
      <c r="W1031" s="39" t="inlineStr">
        <is>
          <t>Fuera del alcance</t>
        </is>
      </c>
      <c r="X1031" s="39" t="n"/>
      <c r="Y1031" s="39" t="inlineStr">
        <is>
          <t>No aplica: uniformes, clasificación que el inventario físico de Farmacia no releva</t>
        </is>
      </c>
      <c r="Z1031" s="40" t="inlineStr">
        <is>
          <t>Fuera del alcance del inventario físico</t>
        </is>
      </c>
      <c r="AA1031" s="39" t="n"/>
      <c r="AB1031" s="39" t="n"/>
      <c r="AC1031" s="39" t="n"/>
      <c r="AD1031" s="39" t="n"/>
      <c r="AE1031" s="39" t="n"/>
      <c r="AF1031" s="39" t="n"/>
      <c r="AG1031" s="39" t="n"/>
      <c r="AH1031" s="51" t="n">
        <v>67</v>
      </c>
      <c r="AI1031" s="51">
        <f>Q1031</f>
        <v/>
      </c>
      <c r="AJ1031" s="51">
        <f>$AH1031-$AI1031</f>
        <v/>
      </c>
      <c r="AK1031" s="52" t="n">
        <v>19067.47253731343</v>
      </c>
      <c r="AL1031" s="52">
        <f>$AJ1031*$AK1031</f>
        <v/>
      </c>
      <c r="AM1031" s="52">
        <f>$AI1031*$AK1031</f>
        <v/>
      </c>
      <c r="AN1031" s="39" t="n"/>
      <c r="AO1031" s="39" t="inlineStr">
        <is>
          <t>El material ocupa 2 filas en la hoja 1060 NQN (lote/almacén). La cantidad SAP y la física de esta vista son el total del material.</t>
        </is>
      </c>
    </row>
    <row r="1032">
      <c r="A1032" s="5" t="inlineStr">
        <is>
          <t>3001461</t>
        </is>
      </c>
      <c r="B1032" s="5" t="inlineStr">
        <is>
          <t>CONJUNTO PRIMERA PIEL M</t>
        </is>
      </c>
      <c r="C1032" s="5" t="n"/>
      <c r="D1032" s="5" t="inlineStr">
        <is>
          <t>INDU</t>
        </is>
      </c>
      <c r="E1032" s="5" t="inlineStr">
        <is>
          <t>ZUNI</t>
        </is>
      </c>
      <c r="F1032" s="5" t="inlineStr">
        <is>
          <t>1060</t>
        </is>
      </c>
      <c r="G1032" s="5" t="inlineStr">
        <is>
          <t>6031</t>
        </is>
      </c>
      <c r="H1032" s="5" t="inlineStr">
        <is>
          <t>C/U</t>
        </is>
      </c>
      <c r="I1032" s="6" t="n">
        <v>51</v>
      </c>
      <c r="J1032" s="6" t="n">
        <v>0</v>
      </c>
      <c r="K1032" s="5" t="inlineStr">
        <is>
          <t>ARS</t>
        </is>
      </c>
      <c r="L1032" s="48" t="n">
        <v>0</v>
      </c>
      <c r="M1032" s="48" t="n">
        <v>690804.8199999999</v>
      </c>
      <c r="O1032" s="11">
        <f>M1032/SUM($M$2:$M$2023)</f>
        <v/>
      </c>
      <c r="P1032" s="49">
        <f>IFERROR(M1032/I1032,0)</f>
        <v/>
      </c>
      <c r="Q1032" s="50" t="n"/>
      <c r="R1032" s="8">
        <f>I1032-Q1032</f>
        <v/>
      </c>
      <c r="S1032" s="49">
        <f>$AK1032*R1032</f>
        <v/>
      </c>
      <c r="U1032" s="39" t="inlineStr">
        <is>
          <t>Stock SAP</t>
        </is>
      </c>
      <c r="V1032" s="39" t="inlineStr">
        <is>
          <t>Uniformes</t>
        </is>
      </c>
      <c r="W1032" s="39" t="inlineStr">
        <is>
          <t>Fuera del alcance</t>
        </is>
      </c>
      <c r="X1032" s="39" t="n"/>
      <c r="Y1032" s="39" t="inlineStr">
        <is>
          <t>No aplica: uniformes, clasificación que el inventario físico de Farmacia no releva</t>
        </is>
      </c>
      <c r="Z1032" s="40" t="inlineStr">
        <is>
          <t>Fuera del alcance del inventario físico</t>
        </is>
      </c>
      <c r="AA1032" s="39" t="n"/>
      <c r="AB1032" s="39" t="n"/>
      <c r="AC1032" s="39" t="n"/>
      <c r="AD1032" s="39" t="n"/>
      <c r="AE1032" s="39" t="n"/>
      <c r="AF1032" s="39" t="n"/>
      <c r="AG1032" s="39" t="n"/>
      <c r="AH1032" s="51" t="n">
        <v>51</v>
      </c>
      <c r="AI1032" s="51">
        <f>Q1032</f>
        <v/>
      </c>
      <c r="AJ1032" s="51">
        <f>$AH1032-$AI1032</f>
        <v/>
      </c>
      <c r="AK1032" s="52" t="n">
        <v>13545.19254901961</v>
      </c>
      <c r="AL1032" s="52">
        <f>$AJ1032*$AK1032</f>
        <v/>
      </c>
      <c r="AM1032" s="52">
        <f>$AI1032*$AK1032</f>
        <v/>
      </c>
      <c r="AN1032" s="39" t="n"/>
      <c r="AO1032" s="39" t="n"/>
    </row>
    <row r="1033">
      <c r="A1033" s="5" t="inlineStr">
        <is>
          <t>1000002</t>
        </is>
      </c>
      <c r="B1033" s="5" t="inlineStr">
        <is>
          <t>ADRENALINA 1MG AMPOLLA DE 1 ML INYEC</t>
        </is>
      </c>
      <c r="C1033" s="5" t="inlineStr">
        <is>
          <t>7827/8836</t>
        </is>
      </c>
      <c r="D1033" s="5" t="inlineStr">
        <is>
          <t>033</t>
        </is>
      </c>
      <c r="E1033" s="5" t="inlineStr">
        <is>
          <t>ZMED</t>
        </is>
      </c>
      <c r="F1033" s="5" t="inlineStr">
        <is>
          <t>1060</t>
        </is>
      </c>
      <c r="G1033" s="5" t="inlineStr">
        <is>
          <t>6021</t>
        </is>
      </c>
      <c r="H1033" s="5" t="inlineStr">
        <is>
          <t>C/U</t>
        </is>
      </c>
      <c r="I1033" s="6" t="n">
        <v>50</v>
      </c>
      <c r="J1033" s="6" t="n">
        <v>0</v>
      </c>
      <c r="K1033" s="5" t="inlineStr">
        <is>
          <t>ARS</t>
        </is>
      </c>
      <c r="L1033" s="48" t="n">
        <v>0</v>
      </c>
      <c r="M1033" s="48" t="n">
        <v>14367.8</v>
      </c>
      <c r="O1033" s="11">
        <f>M1033/SUM($M$2:$M$2023)</f>
        <v/>
      </c>
      <c r="P1033" s="49">
        <f>IFERROR(M1033/I1033,0)</f>
        <v/>
      </c>
      <c r="Q1033" s="50" t="n"/>
      <c r="R1033" s="8">
        <f>I1033-Q1033</f>
        <v/>
      </c>
      <c r="S1033" s="49">
        <f>$AK1033*R1033</f>
        <v/>
      </c>
      <c r="U1033" s="39" t="inlineStr">
        <is>
          <t>Stock SAP</t>
        </is>
      </c>
      <c r="V1033" s="39" t="inlineStr">
        <is>
          <t>Medicamentos</t>
        </is>
      </c>
      <c r="W1033" s="39" t="inlineStr">
        <is>
          <t>Dentro del alcance</t>
        </is>
      </c>
      <c r="X1033" s="38" t="inlineStr">
        <is>
          <t>Baja</t>
        </is>
      </c>
      <c r="Y1033" s="39" t="inlineStr">
        <is>
          <t>Homologado – confianza Baja – pendiente de validación</t>
        </is>
      </c>
      <c r="Z1033" s="38" t="inlineStr">
        <is>
          <t>Dar de baja en SAP</t>
        </is>
      </c>
      <c r="AA1033" s="39" t="inlineStr">
        <is>
          <t>MED-006; 2</t>
        </is>
      </c>
      <c r="AB1033" s="39" t="inlineStr">
        <is>
          <t>Adrenalina 1mg/mL; ADRENALINA INY</t>
        </is>
      </c>
      <c r="AC1033" s="39" t="inlineStr">
        <is>
          <t>Cruce por nomenclatura SAP; Homologación por código Avain (master M03-001)</t>
        </is>
      </c>
      <c r="AD1033" s="39" t="inlineStr">
        <is>
          <t>No</t>
        </is>
      </c>
      <c r="AE1033" s="39" t="n"/>
      <c r="AF1033" s="39" t="inlineStr">
        <is>
          <t>Sí</t>
        </is>
      </c>
      <c r="AG1033" s="39" t="inlineStr">
        <is>
          <t>M03-001</t>
        </is>
      </c>
      <c r="AH1033" s="51" t="n"/>
      <c r="AI1033" s="51" t="n"/>
      <c r="AJ1033" s="51" t="n"/>
      <c r="AK1033" s="52" t="n">
        <v>287.3559699355764</v>
      </c>
      <c r="AL1033" s="52" t="n"/>
      <c r="AM1033" s="52" t="n"/>
      <c r="AN1033" s="39" t="n"/>
      <c r="AO1033"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1034">
      <c r="A1034" s="5" t="inlineStr">
        <is>
          <t>1000005</t>
        </is>
      </c>
      <c r="B1034" s="5" t="inlineStr">
        <is>
          <t>AMIODARONA 150MG AMPOLLA DE 3 ML INYEC</t>
        </is>
      </c>
      <c r="C1034" s="5" t="inlineStr">
        <is>
          <t>DADERF</t>
        </is>
      </c>
      <c r="D1034" s="5" t="inlineStr">
        <is>
          <t>033</t>
        </is>
      </c>
      <c r="E1034" s="5" t="inlineStr">
        <is>
          <t>ZMED</t>
        </is>
      </c>
      <c r="F1034" s="5" t="inlineStr">
        <is>
          <t>1060</t>
        </is>
      </c>
      <c r="G1034" s="5" t="inlineStr">
        <is>
          <t>6021</t>
        </is>
      </c>
      <c r="H1034" s="5" t="inlineStr">
        <is>
          <t>C/U</t>
        </is>
      </c>
      <c r="I1034" s="6" t="n">
        <v>50</v>
      </c>
      <c r="J1034" s="6" t="n">
        <v>0</v>
      </c>
      <c r="K1034" s="5" t="inlineStr">
        <is>
          <t>ARS</t>
        </is>
      </c>
      <c r="L1034" s="48" t="n">
        <v>0</v>
      </c>
      <c r="M1034" s="48" t="n">
        <v>47361.01</v>
      </c>
      <c r="O1034" s="11">
        <f>M1034/SUM($M$2:$M$2023)</f>
        <v/>
      </c>
      <c r="P1034" s="49">
        <f>IFERROR(M1034/I1034,0)</f>
        <v/>
      </c>
      <c r="Q1034" s="50" t="n"/>
      <c r="R1034" s="8">
        <f>I1034-Q1034</f>
        <v/>
      </c>
      <c r="S1034" s="49">
        <f>$AK1034*R1034</f>
        <v/>
      </c>
      <c r="U1034" s="39" t="inlineStr">
        <is>
          <t>Stock SAP</t>
        </is>
      </c>
      <c r="V1034" s="39" t="inlineStr">
        <is>
          <t>Medicamentos</t>
        </is>
      </c>
      <c r="W1034" s="39" t="inlineStr">
        <is>
          <t>Dentro del alcance</t>
        </is>
      </c>
      <c r="X1034" s="42" t="inlineStr">
        <is>
          <t>Media</t>
        </is>
      </c>
      <c r="Y1034" s="39" t="inlineStr">
        <is>
          <t>Homologado – confianza Media – pendiente de validación</t>
        </is>
      </c>
      <c r="Z1034" s="38" t="inlineStr">
        <is>
          <t>Dar de baja en SAP</t>
        </is>
      </c>
      <c r="AA1034" s="39" t="inlineStr">
        <is>
          <t>342</t>
        </is>
      </c>
      <c r="AB1034" s="39" t="inlineStr">
        <is>
          <t>AMIODARONA AMP</t>
        </is>
      </c>
      <c r="AC1034" s="39" t="inlineStr">
        <is>
          <t>Homologación por código Avain (master M03-003)</t>
        </is>
      </c>
      <c r="AD1034" s="39" t="inlineStr">
        <is>
          <t>No</t>
        </is>
      </c>
      <c r="AE1034" s="39" t="n"/>
      <c r="AF1034" s="39" t="inlineStr">
        <is>
          <t>Sí</t>
        </is>
      </c>
      <c r="AG1034" s="39" t="inlineStr">
        <is>
          <t>M03-003</t>
        </is>
      </c>
      <c r="AH1034" s="51" t="n"/>
      <c r="AI1034" s="51" t="n"/>
      <c r="AJ1034" s="51" t="n"/>
      <c r="AK1034" s="52" t="n">
        <v>947.2201012731473</v>
      </c>
      <c r="AL1034" s="52" t="n"/>
      <c r="AM1034" s="52" t="n"/>
      <c r="AN1034" s="41" t="inlineStr">
        <is>
          <t>Valorización a validar: relación de cantidades 63 a 1 entre SAP y el recuento físico. Sugiere distinta unidad de medida (SAP por caja o envase y el recuento por unidad). La diferencia económica de esta fila no debe tomarse como definitiva.</t>
        </is>
      </c>
      <c r="AO1034"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1035">
      <c r="A1035" s="5" t="inlineStr">
        <is>
          <t>1000008</t>
        </is>
      </c>
      <c r="B1035" s="5" t="inlineStr">
        <is>
          <t>DIFENHIDRAMINA 10MG AMPOLLA DE 1ML</t>
        </is>
      </c>
      <c r="C1035" s="5" t="inlineStr">
        <is>
          <t>16403</t>
        </is>
      </c>
      <c r="D1035" s="5" t="inlineStr">
        <is>
          <t>033</t>
        </is>
      </c>
      <c r="E1035" s="5" t="inlineStr">
        <is>
          <t>ZMED</t>
        </is>
      </c>
      <c r="F1035" s="5" t="inlineStr">
        <is>
          <t>1060</t>
        </is>
      </c>
      <c r="G1035" s="5" t="inlineStr">
        <is>
          <t>6021</t>
        </is>
      </c>
      <c r="H1035" s="5" t="inlineStr">
        <is>
          <t>C/U</t>
        </is>
      </c>
      <c r="I1035" s="6" t="n">
        <v>50</v>
      </c>
      <c r="J1035" s="6" t="n">
        <v>0</v>
      </c>
      <c r="K1035" s="5" t="inlineStr">
        <is>
          <t>ARS</t>
        </is>
      </c>
      <c r="L1035" s="48" t="n">
        <v>0</v>
      </c>
      <c r="M1035" s="48" t="n">
        <v>14383.57</v>
      </c>
      <c r="O1035" s="11">
        <f>M1035/SUM($M$2:$M$2023)</f>
        <v/>
      </c>
      <c r="P1035" s="49">
        <f>IFERROR(M1035/I1035,0)</f>
        <v/>
      </c>
      <c r="Q1035" s="50" t="n"/>
      <c r="R1035" s="8">
        <f>I1035-Q1035</f>
        <v/>
      </c>
      <c r="S1035" s="49">
        <f>$AK1035*R1035</f>
        <v/>
      </c>
      <c r="U1035" s="39" t="inlineStr">
        <is>
          <t>Stock SAP</t>
        </is>
      </c>
      <c r="V1035" s="39" t="inlineStr">
        <is>
          <t>Medicamentos</t>
        </is>
      </c>
      <c r="W1035" s="39" t="inlineStr">
        <is>
          <t>Dentro del alcance</t>
        </is>
      </c>
      <c r="X1035" s="37" t="inlineStr">
        <is>
          <t>Alta</t>
        </is>
      </c>
      <c r="Y1035" s="39" t="inlineStr">
        <is>
          <t>Homologado – confianza Alta</t>
        </is>
      </c>
      <c r="Z1035" s="38" t="inlineStr">
        <is>
          <t>Dar de baja en SAP</t>
        </is>
      </c>
      <c r="AA1035" s="39" t="inlineStr">
        <is>
          <t>244</t>
        </is>
      </c>
      <c r="AB1035" s="39" t="inlineStr">
        <is>
          <t>DIFENHIDRAMINA 10 MG X 1 ML AMP</t>
        </is>
      </c>
      <c r="AC1035" s="39" t="inlineStr">
        <is>
          <t>Cruce por nomenclatura SAP</t>
        </is>
      </c>
      <c r="AD1035" s="39" t="inlineStr">
        <is>
          <t>No</t>
        </is>
      </c>
      <c r="AE1035" s="39" t="n"/>
      <c r="AF1035" s="39" t="inlineStr">
        <is>
          <t>Sí</t>
        </is>
      </c>
      <c r="AG1035" s="39" t="inlineStr">
        <is>
          <t>M07-001</t>
        </is>
      </c>
      <c r="AH1035" s="51" t="n"/>
      <c r="AI1035" s="51" t="n"/>
      <c r="AJ1035" s="51" t="n"/>
      <c r="AK1035" s="52" t="n">
        <v>287.6714792452831</v>
      </c>
      <c r="AL1035" s="52" t="n"/>
      <c r="AM1035" s="52" t="n"/>
      <c r="AN1035" s="39" t="n"/>
      <c r="AO1035" s="39" t="inlineStr">
        <is>
          <t>La cantidad física del material se imputó en la fila 274 (primera fila del material). 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1036">
      <c r="A1036" s="5" t="inlineStr">
        <is>
          <t>1000010</t>
        </is>
      </c>
      <c r="B1036" s="5" t="inlineStr">
        <is>
          <t>HIDROCORTISONA 500MG  AMPOLLA</t>
        </is>
      </c>
      <c r="C1036" s="5" t="inlineStr">
        <is>
          <t>3QTQ</t>
        </is>
      </c>
      <c r="D1036" s="5" t="inlineStr">
        <is>
          <t>033</t>
        </is>
      </c>
      <c r="E1036" s="5" t="inlineStr">
        <is>
          <t>ZMED</t>
        </is>
      </c>
      <c r="F1036" s="5" t="inlineStr">
        <is>
          <t>1060</t>
        </is>
      </c>
      <c r="G1036" s="5" t="inlineStr">
        <is>
          <t>6021</t>
        </is>
      </c>
      <c r="H1036" s="5" t="inlineStr">
        <is>
          <t>C/U</t>
        </is>
      </c>
      <c r="I1036" s="6" t="n">
        <v>50</v>
      </c>
      <c r="J1036" s="6" t="n">
        <v>0</v>
      </c>
      <c r="K1036" s="5" t="inlineStr">
        <is>
          <t>ARS</t>
        </is>
      </c>
      <c r="L1036" s="48" t="n">
        <v>0</v>
      </c>
      <c r="M1036" s="48" t="n">
        <v>108739.19</v>
      </c>
      <c r="O1036" s="11">
        <f>M1036/SUM($M$2:$M$2023)</f>
        <v/>
      </c>
      <c r="P1036" s="49">
        <f>IFERROR(M1036/I1036,0)</f>
        <v/>
      </c>
      <c r="Q1036" s="50" t="n"/>
      <c r="R1036" s="8">
        <f>I1036-Q1036</f>
        <v/>
      </c>
      <c r="S1036" s="49">
        <f>$AK1036*R1036</f>
        <v/>
      </c>
      <c r="U1036" s="39" t="inlineStr">
        <is>
          <t>Stock SAP</t>
        </is>
      </c>
      <c r="V1036" s="39" t="inlineStr">
        <is>
          <t>Medicamentos</t>
        </is>
      </c>
      <c r="W1036" s="39" t="inlineStr">
        <is>
          <t>Dentro del alcance</t>
        </is>
      </c>
      <c r="X1036" s="37" t="inlineStr">
        <is>
          <t>Alta</t>
        </is>
      </c>
      <c r="Y1036" s="39" t="inlineStr">
        <is>
          <t>Homologado – confianza Alta</t>
        </is>
      </c>
      <c r="Z1036" s="38" t="inlineStr">
        <is>
          <t>Dar de baja en SAP</t>
        </is>
      </c>
      <c r="AA1036" s="39" t="inlineStr">
        <is>
          <t>130</t>
        </is>
      </c>
      <c r="AB1036" s="39" t="inlineStr">
        <is>
          <t>HIDROCORTISONA 500 MG AMP</t>
        </is>
      </c>
      <c r="AC1036" s="39" t="inlineStr">
        <is>
          <t>Homologación por código Avain (master M06-003)</t>
        </is>
      </c>
      <c r="AD1036" s="39" t="inlineStr">
        <is>
          <t>No</t>
        </is>
      </c>
      <c r="AE1036" s="39" t="n"/>
      <c r="AF1036" s="39" t="inlineStr">
        <is>
          <t>Sí</t>
        </is>
      </c>
      <c r="AG1036" s="39" t="inlineStr">
        <is>
          <t>M06-003</t>
        </is>
      </c>
      <c r="AH1036" s="51" t="n"/>
      <c r="AI1036" s="51" t="n"/>
      <c r="AJ1036" s="51" t="n"/>
      <c r="AK1036" s="52" t="n">
        <v>2174.783781094527</v>
      </c>
      <c r="AL1036" s="52" t="n"/>
      <c r="AM1036" s="52" t="n"/>
      <c r="AN1036" s="39" t="n"/>
      <c r="AO1036" s="39" t="inlineStr">
        <is>
          <t>La cantidad física del material se imputó en la fila 275 (primera fila del material). Homologación: confianza base Alta + confianza SAP Alta → Alta. El material ocupa 17 filas en la hoja 1060 NQN (lote/almacén). La cantidad SAP y la física de esta vista son el total del material.</t>
        </is>
      </c>
    </row>
    <row r="1037">
      <c r="A1037" s="5" t="inlineStr">
        <is>
          <t>1000019</t>
        </is>
      </c>
      <c r="B1037" s="5" t="inlineStr">
        <is>
          <t>CHATA ORINAL FEMENINO</t>
        </is>
      </c>
      <c r="C1037" s="5" t="inlineStr">
        <is>
          <t>0011</t>
        </is>
      </c>
      <c r="D1037" s="5" t="inlineStr">
        <is>
          <t>033</t>
        </is>
      </c>
      <c r="E1037" s="5" t="inlineStr">
        <is>
          <t>ZMED</t>
        </is>
      </c>
      <c r="F1037" s="5" t="inlineStr">
        <is>
          <t>1060</t>
        </is>
      </c>
      <c r="G1037" s="5" t="inlineStr">
        <is>
          <t>6021</t>
        </is>
      </c>
      <c r="H1037" s="5" t="inlineStr">
        <is>
          <t>C/U</t>
        </is>
      </c>
      <c r="I1037" s="6" t="n">
        <v>50</v>
      </c>
      <c r="J1037" s="6" t="n">
        <v>0</v>
      </c>
      <c r="K1037" s="5" t="inlineStr">
        <is>
          <t>ARS</t>
        </is>
      </c>
      <c r="L1037" s="48" t="n">
        <v>0</v>
      </c>
      <c r="M1037" s="48" t="n">
        <v>84927.77</v>
      </c>
      <c r="O1037" s="11">
        <f>M1037/SUM($M$2:$M$2023)</f>
        <v/>
      </c>
      <c r="P1037" s="49">
        <f>IFERROR(M1037/I1037,0)</f>
        <v/>
      </c>
      <c r="Q1037" s="50" t="n">
        <v>17</v>
      </c>
      <c r="R1037" s="8">
        <f>I1037-Q1037</f>
        <v/>
      </c>
      <c r="S1037" s="49">
        <f>$AK1037*R1037</f>
        <v/>
      </c>
      <c r="U1037" s="39" t="inlineStr">
        <is>
          <t>Stock SAP</t>
        </is>
      </c>
      <c r="V1037" s="39" t="inlineStr">
        <is>
          <t>Medicamentos</t>
        </is>
      </c>
      <c r="W1037" s="39" t="inlineStr">
        <is>
          <t>Dentro del alcance</t>
        </is>
      </c>
      <c r="X1037" s="42" t="inlineStr">
        <is>
          <t>Media</t>
        </is>
      </c>
      <c r="Y1037" s="39" t="inlineStr">
        <is>
          <t>Homologado – confianza Media – pendiente de validación</t>
        </is>
      </c>
      <c r="Z1037" s="38" t="inlineStr">
        <is>
          <t>Dar de baja en SAP</t>
        </is>
      </c>
      <c r="AA1037" s="39" t="inlineStr">
        <is>
          <t>391</t>
        </is>
      </c>
      <c r="AB1037" s="39" t="inlineStr">
        <is>
          <t>CHATA</t>
        </is>
      </c>
      <c r="AC1037" s="39" t="inlineStr">
        <is>
          <t>Cruce por nomenclatura SAP</t>
        </is>
      </c>
      <c r="AD1037" s="39" t="inlineStr">
        <is>
          <t>No</t>
        </is>
      </c>
      <c r="AE1037" s="39" t="n"/>
      <c r="AF1037" s="39" t="inlineStr">
        <is>
          <t>No</t>
        </is>
      </c>
      <c r="AG1037" s="39" t="n"/>
      <c r="AH1037" s="51" t="n">
        <v>140</v>
      </c>
      <c r="AI1037" s="51">
        <f>Q1037</f>
        <v/>
      </c>
      <c r="AJ1037" s="51">
        <f>$AH1037-$AI1037</f>
        <v/>
      </c>
      <c r="AK1037" s="52" t="n">
        <v>1698.555428571429</v>
      </c>
      <c r="AL1037" s="52">
        <f>$AJ1037*$AK1037</f>
        <v/>
      </c>
      <c r="AM1037" s="52">
        <f>$AI1037*$AK1037</f>
        <v/>
      </c>
      <c r="AN1037" s="39" t="n"/>
      <c r="AO1037" s="39" t="inlineStr">
        <is>
          <t>Cruce por nomenclatura: similitud 0.66. El material ocupa 5 filas en la hoja 1060 NQN (lote/almacén). La cantidad SAP y la física de esta vista son el total del material.</t>
        </is>
      </c>
    </row>
    <row r="1038">
      <c r="A1038" s="5" t="inlineStr">
        <is>
          <t>1000019</t>
        </is>
      </c>
      <c r="B1038" s="5" t="inlineStr">
        <is>
          <t>CHATA ORINAL FEMENINO</t>
        </is>
      </c>
      <c r="C1038" s="5" t="inlineStr">
        <is>
          <t>45263</t>
        </is>
      </c>
      <c r="D1038" s="5" t="inlineStr">
        <is>
          <t>033</t>
        </is>
      </c>
      <c r="E1038" s="5" t="inlineStr">
        <is>
          <t>ZMED</t>
        </is>
      </c>
      <c r="F1038" s="5" t="inlineStr">
        <is>
          <t>1060</t>
        </is>
      </c>
      <c r="G1038" s="5" t="inlineStr">
        <is>
          <t>6021</t>
        </is>
      </c>
      <c r="H1038" s="5" t="inlineStr">
        <is>
          <t>C/U</t>
        </is>
      </c>
      <c r="I1038" s="6" t="n">
        <v>50</v>
      </c>
      <c r="J1038" s="6" t="n">
        <v>0</v>
      </c>
      <c r="K1038" s="5" t="inlineStr">
        <is>
          <t>ARS</t>
        </is>
      </c>
      <c r="L1038" s="48" t="n">
        <v>0</v>
      </c>
      <c r="M1038" s="48" t="n">
        <v>84927.77</v>
      </c>
      <c r="O1038" s="11">
        <f>M1038/SUM($M$2:$M$2023)</f>
        <v/>
      </c>
      <c r="P1038" s="49">
        <f>IFERROR(M1038/I1038,0)</f>
        <v/>
      </c>
      <c r="Q1038" s="50" t="n"/>
      <c r="R1038" s="8">
        <f>I1038-Q1038</f>
        <v/>
      </c>
      <c r="S1038" s="49">
        <f>$AK1038*R1038</f>
        <v/>
      </c>
      <c r="U1038" s="39" t="inlineStr">
        <is>
          <t>Stock SAP</t>
        </is>
      </c>
      <c r="V1038" s="39" t="inlineStr">
        <is>
          <t>Medicamentos</t>
        </is>
      </c>
      <c r="W1038" s="39" t="inlineStr">
        <is>
          <t>Dentro del alcance</t>
        </is>
      </c>
      <c r="X1038" s="42" t="inlineStr">
        <is>
          <t>Media</t>
        </is>
      </c>
      <c r="Y1038" s="39" t="inlineStr">
        <is>
          <t>Homologado – confianza Media – pendiente de validación</t>
        </is>
      </c>
      <c r="Z1038" s="38" t="inlineStr">
        <is>
          <t>Dar de baja en SAP</t>
        </is>
      </c>
      <c r="AA1038" s="39" t="inlineStr">
        <is>
          <t>391</t>
        </is>
      </c>
      <c r="AB1038" s="39" t="inlineStr">
        <is>
          <t>CHATA</t>
        </is>
      </c>
      <c r="AC1038" s="39" t="inlineStr">
        <is>
          <t>Cruce por nomenclatura SAP</t>
        </is>
      </c>
      <c r="AD1038" s="39" t="inlineStr">
        <is>
          <t>No</t>
        </is>
      </c>
      <c r="AE1038" s="39" t="n"/>
      <c r="AF1038" s="39" t="inlineStr">
        <is>
          <t>No</t>
        </is>
      </c>
      <c r="AG1038" s="39" t="n"/>
      <c r="AH1038" s="51" t="n"/>
      <c r="AI1038" s="51" t="n"/>
      <c r="AJ1038" s="51" t="n"/>
      <c r="AK1038" s="52" t="n">
        <v>1698.555428571429</v>
      </c>
      <c r="AL1038" s="52" t="n"/>
      <c r="AM1038" s="52" t="n"/>
      <c r="AN1038" s="39" t="n"/>
      <c r="AO1038" s="39" t="inlineStr">
        <is>
          <t>La cantidad física del material se imputó en la fila 1037 (primera fila del material). Cruce por nomenclatura: similitud 0.66. El material ocupa 5 filas en la hoja 1060 NQN (lote/almacén). La cantidad SAP y la física de esta vista son el total del material.</t>
        </is>
      </c>
    </row>
    <row r="1039">
      <c r="A1039" s="5" t="inlineStr">
        <is>
          <t>1000033</t>
        </is>
      </c>
      <c r="B1039" s="5" t="inlineStr">
        <is>
          <t>SOLUCIÓN DEXTROSA AL 5% DE 500 CC</t>
        </is>
      </c>
      <c r="C1039" s="5" t="inlineStr">
        <is>
          <t>1</t>
        </is>
      </c>
      <c r="D1039" s="5" t="inlineStr">
        <is>
          <t>033</t>
        </is>
      </c>
      <c r="E1039" s="5" t="inlineStr">
        <is>
          <t>ZMED</t>
        </is>
      </c>
      <c r="F1039" s="5" t="inlineStr">
        <is>
          <t>1060</t>
        </is>
      </c>
      <c r="G1039" s="5" t="inlineStr">
        <is>
          <t>6022</t>
        </is>
      </c>
      <c r="H1039" s="5" t="inlineStr">
        <is>
          <t>C/U</t>
        </is>
      </c>
      <c r="I1039" s="6" t="n">
        <v>50</v>
      </c>
      <c r="J1039" s="6" t="n">
        <v>0</v>
      </c>
      <c r="K1039" s="5" t="inlineStr">
        <is>
          <t>ARS</t>
        </is>
      </c>
      <c r="L1039" s="48" t="n">
        <v>0</v>
      </c>
      <c r="M1039" s="48" t="n">
        <v>48833.66</v>
      </c>
      <c r="O1039" s="11">
        <f>M1039/SUM($M$2:$M$2023)</f>
        <v/>
      </c>
      <c r="P1039" s="49">
        <f>IFERROR(M1039/I1039,0)</f>
        <v/>
      </c>
      <c r="Q1039" s="50" t="n"/>
      <c r="R1039" s="8">
        <f>I1039-Q1039</f>
        <v/>
      </c>
      <c r="S1039" s="49">
        <f>$AK1039*R1039</f>
        <v/>
      </c>
      <c r="U1039" s="39" t="inlineStr">
        <is>
          <t>Stock SAP</t>
        </is>
      </c>
      <c r="V1039" s="39" t="inlineStr">
        <is>
          <t>Medicamentos</t>
        </is>
      </c>
      <c r="W1039" s="39" t="inlineStr">
        <is>
          <t>Dentro del alcance</t>
        </is>
      </c>
      <c r="X1039" s="38" t="inlineStr">
        <is>
          <t>Baja</t>
        </is>
      </c>
      <c r="Y1039" s="39" t="inlineStr">
        <is>
          <t>Homologado – confianza Baja – pendiente de validación</t>
        </is>
      </c>
      <c r="Z1039" s="38" t="inlineStr">
        <is>
          <t>Dar de baja en SAP</t>
        </is>
      </c>
      <c r="AA1039" s="39" t="inlineStr">
        <is>
          <t>211</t>
        </is>
      </c>
      <c r="AB1039" s="39" t="inlineStr">
        <is>
          <t>SOLUCION DEXTROSA</t>
        </is>
      </c>
      <c r="AC1039" s="39" t="inlineStr">
        <is>
          <t>Homologación por código Avain (master M13-002)</t>
        </is>
      </c>
      <c r="AD1039" s="39" t="inlineStr">
        <is>
          <t>No</t>
        </is>
      </c>
      <c r="AE1039" s="39" t="n"/>
      <c r="AF1039" s="39" t="inlineStr">
        <is>
          <t>Sí</t>
        </is>
      </c>
      <c r="AG1039" s="39" t="inlineStr">
        <is>
          <t>M13-002</t>
        </is>
      </c>
      <c r="AH1039" s="51" t="n"/>
      <c r="AI1039" s="51" t="n"/>
      <c r="AJ1039" s="51" t="n"/>
      <c r="AK1039" s="52" t="n">
        <v>976.6731938184158</v>
      </c>
      <c r="AL1039" s="52" t="n"/>
      <c r="AM1039" s="52" t="n"/>
      <c r="AN1039" s="39" t="n"/>
      <c r="AO1039" s="39" t="inlineStr">
        <is>
          <t>La cantidad física del material se imputó en la fila 455 (primera fila del material). Homologación: confianza base Baja + confianza SAP Alta → Baja. El material ocupa 17 filas en la hoja 1060 NQN (lote/almacén). La cantidad SAP y la física de esta vista son el total del material.</t>
        </is>
      </c>
    </row>
    <row r="1040">
      <c r="A1040" s="5" t="inlineStr">
        <is>
          <t>1000041</t>
        </is>
      </c>
      <c r="B1040" s="5" t="inlineStr">
        <is>
          <t>IODOPOVIDONA SOLUCION 10% X 1000ML</t>
        </is>
      </c>
      <c r="C1040" s="5" t="inlineStr">
        <is>
          <t>0012</t>
        </is>
      </c>
      <c r="D1040" s="5" t="inlineStr">
        <is>
          <t>033</t>
        </is>
      </c>
      <c r="E1040" s="5" t="inlineStr">
        <is>
          <t>ZMED</t>
        </is>
      </c>
      <c r="F1040" s="5" t="inlineStr">
        <is>
          <t>1060</t>
        </is>
      </c>
      <c r="G1040" s="5" t="inlineStr">
        <is>
          <t>6022</t>
        </is>
      </c>
      <c r="H1040" s="5" t="inlineStr">
        <is>
          <t>C/U</t>
        </is>
      </c>
      <c r="I1040" s="6" t="n">
        <v>50</v>
      </c>
      <c r="J1040" s="6" t="n">
        <v>0</v>
      </c>
      <c r="K1040" s="5" t="inlineStr">
        <is>
          <t>ARS</t>
        </is>
      </c>
      <c r="L1040" s="48" t="n">
        <v>0</v>
      </c>
      <c r="M1040" s="48" t="n">
        <v>470130.78</v>
      </c>
      <c r="O1040" s="11">
        <f>M1040/SUM($M$2:$M$2023)</f>
        <v/>
      </c>
      <c r="P1040" s="49">
        <f>IFERROR(M1040/I1040,0)</f>
        <v/>
      </c>
      <c r="Q1040" s="50" t="n"/>
      <c r="R1040" s="8">
        <f>I1040-Q1040</f>
        <v/>
      </c>
      <c r="S1040" s="49">
        <f>$AK1040*R1040</f>
        <v/>
      </c>
      <c r="U1040" s="39" t="inlineStr">
        <is>
          <t>Stock SAP</t>
        </is>
      </c>
      <c r="V1040" s="39" t="inlineStr">
        <is>
          <t>Medicamentos</t>
        </is>
      </c>
      <c r="W1040" s="39" t="inlineStr">
        <is>
          <t>Dentro del alcance</t>
        </is>
      </c>
      <c r="X1040" s="39" t="n"/>
      <c r="Y1040" s="39" t="inlineStr">
        <is>
          <t>Sin recuento físico en el inventario de Avain</t>
        </is>
      </c>
      <c r="Z1040" s="40" t="inlineStr">
        <is>
          <t>Sin recuento físico</t>
        </is>
      </c>
      <c r="AA1040" s="39" t="n"/>
      <c r="AB1040" s="39" t="n"/>
      <c r="AC1040" s="39" t="n"/>
      <c r="AD1040" s="39" t="n"/>
      <c r="AE1040" s="39" t="n"/>
      <c r="AF1040" s="39" t="n"/>
      <c r="AG1040" s="39" t="n"/>
      <c r="AH1040" s="51" t="n"/>
      <c r="AI1040" s="51" t="n"/>
      <c r="AJ1040" s="51" t="n"/>
      <c r="AK1040" s="52" t="n">
        <v>9402.615522041766</v>
      </c>
      <c r="AL1040" s="52" t="n"/>
      <c r="AM1040" s="52" t="n"/>
      <c r="AN1040" s="39" t="n"/>
      <c r="AO1040" s="39" t="inlineStr">
        <is>
          <t>El material ocupa 14 filas en la hoja 1060 NQN (lote/almacén). La cantidad SAP y la física de esta vista son el total del material.</t>
        </is>
      </c>
    </row>
    <row r="1041">
      <c r="A1041" s="5" t="inlineStr">
        <is>
          <t>1000043</t>
        </is>
      </c>
      <c r="B1041" s="5" t="inlineStr">
        <is>
          <t>ALCOHOL EN GEL X 250ML</t>
        </is>
      </c>
      <c r="C1041" s="5" t="inlineStr">
        <is>
          <t>0000</t>
        </is>
      </c>
      <c r="D1041" s="5" t="inlineStr">
        <is>
          <t>033</t>
        </is>
      </c>
      <c r="E1041" s="5" t="inlineStr">
        <is>
          <t>ZMED</t>
        </is>
      </c>
      <c r="F1041" s="5" t="inlineStr">
        <is>
          <t>1060</t>
        </is>
      </c>
      <c r="G1041" s="5" t="inlineStr">
        <is>
          <t>6021</t>
        </is>
      </c>
      <c r="H1041" s="5" t="inlineStr">
        <is>
          <t>C/U</t>
        </is>
      </c>
      <c r="I1041" s="6" t="n">
        <v>50</v>
      </c>
      <c r="J1041" s="6" t="n">
        <v>0</v>
      </c>
      <c r="K1041" s="5" t="inlineStr">
        <is>
          <t>ARS</t>
        </is>
      </c>
      <c r="L1041" s="48" t="n">
        <v>0</v>
      </c>
      <c r="M1041" s="48" t="n">
        <v>40105.57</v>
      </c>
      <c r="O1041" s="11">
        <f>M1041/SUM($M$2:$M$2023)</f>
        <v/>
      </c>
      <c r="P1041" s="49">
        <f>IFERROR(M1041/I1041,0)</f>
        <v/>
      </c>
      <c r="Q1041" s="50" t="n"/>
      <c r="R1041" s="8">
        <f>I1041-Q1041</f>
        <v/>
      </c>
      <c r="S1041" s="49">
        <f>$AK1041*R1041</f>
        <v/>
      </c>
      <c r="U1041" s="39" t="inlineStr">
        <is>
          <t>Stock SAP</t>
        </is>
      </c>
      <c r="V1041" s="39" t="inlineStr">
        <is>
          <t>Medicamentos</t>
        </is>
      </c>
      <c r="W1041" s="39" t="inlineStr">
        <is>
          <t>Dentro del alcance</t>
        </is>
      </c>
      <c r="X1041" s="39" t="n"/>
      <c r="Y1041" s="39" t="inlineStr">
        <is>
          <t>Sin recuento físico en el inventario de Avain</t>
        </is>
      </c>
      <c r="Z1041" s="40" t="inlineStr">
        <is>
          <t>Sin recuento físico</t>
        </is>
      </c>
      <c r="AA1041" s="39" t="n"/>
      <c r="AB1041" s="39" t="n"/>
      <c r="AC1041" s="39" t="n"/>
      <c r="AD1041" s="39" t="n"/>
      <c r="AE1041" s="39" t="n"/>
      <c r="AF1041" s="39" t="n"/>
      <c r="AG1041" s="39" t="n"/>
      <c r="AH1041" s="51" t="n"/>
      <c r="AI1041" s="51" t="n"/>
      <c r="AJ1041" s="51" t="n"/>
      <c r="AK1041" s="52" t="n">
        <v>802.1114540059347</v>
      </c>
      <c r="AL1041" s="52" t="n"/>
      <c r="AM1041" s="52" t="n"/>
      <c r="AN1041" s="39" t="n"/>
      <c r="AO1041" s="39" t="inlineStr">
        <is>
          <t>El material ocupa 7 filas en la hoja 1060 NQN (lote/almacén). La cantidad SAP y la física de esta vista son el total del material.</t>
        </is>
      </c>
    </row>
    <row r="1042">
      <c r="A1042" s="5" t="inlineStr">
        <is>
          <t>1000043</t>
        </is>
      </c>
      <c r="B1042" s="5" t="inlineStr">
        <is>
          <t>ALCOHOL EN GEL X 250ML</t>
        </is>
      </c>
      <c r="C1042" s="5" t="inlineStr">
        <is>
          <t>VFJKHB</t>
        </is>
      </c>
      <c r="D1042" s="5" t="inlineStr">
        <is>
          <t>033</t>
        </is>
      </c>
      <c r="E1042" s="5" t="inlineStr">
        <is>
          <t>ZMED</t>
        </is>
      </c>
      <c r="F1042" s="5" t="inlineStr">
        <is>
          <t>1060</t>
        </is>
      </c>
      <c r="G1042" s="5" t="inlineStr">
        <is>
          <t>6021</t>
        </is>
      </c>
      <c r="H1042" s="5" t="inlineStr">
        <is>
          <t>C/U</t>
        </is>
      </c>
      <c r="I1042" s="6" t="n">
        <v>50</v>
      </c>
      <c r="J1042" s="6" t="n">
        <v>0</v>
      </c>
      <c r="K1042" s="5" t="inlineStr">
        <is>
          <t>ARS</t>
        </is>
      </c>
      <c r="L1042" s="48" t="n">
        <v>0</v>
      </c>
      <c r="M1042" s="48" t="n">
        <v>40105.57</v>
      </c>
      <c r="O1042" s="11">
        <f>M1042/SUM($M$2:$M$2023)</f>
        <v/>
      </c>
      <c r="P1042" s="49">
        <f>IFERROR(M1042/I1042,0)</f>
        <v/>
      </c>
      <c r="Q1042" s="50" t="n"/>
      <c r="R1042" s="8">
        <f>I1042-Q1042</f>
        <v/>
      </c>
      <c r="S1042" s="49">
        <f>$AK1042*R1042</f>
        <v/>
      </c>
      <c r="U1042" s="39" t="inlineStr">
        <is>
          <t>Stock SAP</t>
        </is>
      </c>
      <c r="V1042" s="39" t="inlineStr">
        <is>
          <t>Medicamentos</t>
        </is>
      </c>
      <c r="W1042" s="39" t="inlineStr">
        <is>
          <t>Dentro del alcance</t>
        </is>
      </c>
      <c r="X1042" s="39" t="n"/>
      <c r="Y1042" s="39" t="inlineStr">
        <is>
          <t>Sin recuento físico en el inventario de Avain</t>
        </is>
      </c>
      <c r="Z1042" s="40" t="inlineStr">
        <is>
          <t>Sin recuento físico</t>
        </is>
      </c>
      <c r="AA1042" s="39" t="n"/>
      <c r="AB1042" s="39" t="n"/>
      <c r="AC1042" s="39" t="n"/>
      <c r="AD1042" s="39" t="n"/>
      <c r="AE1042" s="39" t="n"/>
      <c r="AF1042" s="39" t="n"/>
      <c r="AG1042" s="39" t="n"/>
      <c r="AH1042" s="51" t="n"/>
      <c r="AI1042" s="51" t="n"/>
      <c r="AJ1042" s="51" t="n"/>
      <c r="AK1042" s="52" t="n">
        <v>802.1114540059347</v>
      </c>
      <c r="AL1042" s="52" t="n"/>
      <c r="AM1042" s="52" t="n"/>
      <c r="AN1042" s="39" t="n"/>
      <c r="AO1042" s="39" t="inlineStr">
        <is>
          <t>El material ocupa 7 filas en la hoja 1060 NQN (lote/almacén). La cantidad SAP y la física de esta vista son el total del material.</t>
        </is>
      </c>
    </row>
    <row r="1043">
      <c r="A1043" s="5" t="inlineStr">
        <is>
          <t>1000058</t>
        </is>
      </c>
      <c r="B1043" s="5" t="inlineStr">
        <is>
          <t>ALCOHOL EN GEL X 500ML</t>
        </is>
      </c>
      <c r="C1043" s="5" t="inlineStr">
        <is>
          <t>10154</t>
        </is>
      </c>
      <c r="D1043" s="5" t="inlineStr">
        <is>
          <t>033</t>
        </is>
      </c>
      <c r="E1043" s="5" t="inlineStr">
        <is>
          <t>ZMED</t>
        </is>
      </c>
      <c r="F1043" s="5" t="inlineStr">
        <is>
          <t>1060</t>
        </is>
      </c>
      <c r="G1043" s="5" t="inlineStr">
        <is>
          <t>6021</t>
        </is>
      </c>
      <c r="H1043" s="5" t="inlineStr">
        <is>
          <t>C/U</t>
        </is>
      </c>
      <c r="I1043" s="6" t="n">
        <v>50</v>
      </c>
      <c r="J1043" s="6" t="n">
        <v>0</v>
      </c>
      <c r="K1043" s="5" t="inlineStr">
        <is>
          <t>ARS</t>
        </is>
      </c>
      <c r="L1043" s="48" t="n">
        <v>0</v>
      </c>
      <c r="M1043" s="48" t="n">
        <v>10856.01</v>
      </c>
      <c r="O1043" s="11">
        <f>M1043/SUM($M$2:$M$2023)</f>
        <v/>
      </c>
      <c r="P1043" s="49">
        <f>IFERROR(M1043/I1043,0)</f>
        <v/>
      </c>
      <c r="Q1043" s="50" t="n"/>
      <c r="R1043" s="8">
        <f>I1043-Q1043</f>
        <v/>
      </c>
      <c r="S1043" s="49">
        <f>$AK1043*R1043</f>
        <v/>
      </c>
      <c r="U1043" s="39" t="inlineStr">
        <is>
          <t>Stock SAP</t>
        </is>
      </c>
      <c r="V1043" s="39" t="inlineStr">
        <is>
          <t>Medicamentos</t>
        </is>
      </c>
      <c r="W1043" s="39" t="inlineStr">
        <is>
          <t>Dentro del alcance</t>
        </is>
      </c>
      <c r="X1043" s="37" t="inlineStr">
        <is>
          <t>Alta</t>
        </is>
      </c>
      <c r="Y1043" s="39" t="inlineStr">
        <is>
          <t>Homologado – confianza Alta</t>
        </is>
      </c>
      <c r="Z1043" s="38" t="inlineStr">
        <is>
          <t>Dar de baja en SAP</t>
        </is>
      </c>
      <c r="AA1043" s="39" t="inlineStr">
        <is>
          <t>463</t>
        </is>
      </c>
      <c r="AB1043" s="39" t="inlineStr">
        <is>
          <t>Alcohol en gel x500ml</t>
        </is>
      </c>
      <c r="AC1043" s="39" t="inlineStr">
        <is>
          <t>Cruce por nomenclatura SAP</t>
        </is>
      </c>
      <c r="AD1043" s="39" t="inlineStr">
        <is>
          <t>No</t>
        </is>
      </c>
      <c r="AE1043" s="39" t="n"/>
      <c r="AF1043" s="39" t="inlineStr">
        <is>
          <t>No</t>
        </is>
      </c>
      <c r="AG1043" s="39" t="n"/>
      <c r="AH1043" s="51" t="n"/>
      <c r="AI1043" s="51" t="n"/>
      <c r="AJ1043" s="51" t="n"/>
      <c r="AK1043" s="52" t="n">
        <v>217.1202878598248</v>
      </c>
      <c r="AL1043" s="52" t="n"/>
      <c r="AM1043" s="52" t="n"/>
      <c r="AN1043" s="41" t="inlineStr">
        <is>
          <t>Valorización a validar: relación de cantidades 1,598 a 1 entre SAP y el recuento físico. Sugiere distinta unidad de medida (SAP por caja o envase y el recuento por unidad). La diferencia económica de esta fila no debe tomarse como definitiva.</t>
        </is>
      </c>
      <c r="AO1043" s="39" t="inlineStr">
        <is>
          <t>La cantidad física del material se imputó en la fila 123 (primera fila del material). Cruce por nomenclatura: dosis coincide; similitud 1.00. El material ocupa 6 filas en la hoja 1060 NQN (lote/almacén). La cantidad SAP y la física de esta vista son el total del material.</t>
        </is>
      </c>
    </row>
    <row r="1044">
      <c r="A1044" s="5" t="inlineStr">
        <is>
          <t>1000065</t>
        </is>
      </c>
      <c r="B1044" s="5" t="inlineStr">
        <is>
          <t>DIPIRONA 2,5 MG AMP INYECTABLE</t>
        </is>
      </c>
      <c r="C1044" s="5" t="inlineStr">
        <is>
          <t>D2402</t>
        </is>
      </c>
      <c r="D1044" s="5" t="inlineStr">
        <is>
          <t>033</t>
        </is>
      </c>
      <c r="E1044" s="5" t="inlineStr">
        <is>
          <t>ZMED</t>
        </is>
      </c>
      <c r="F1044" s="5" t="inlineStr">
        <is>
          <t>1060</t>
        </is>
      </c>
      <c r="G1044" s="5" t="inlineStr">
        <is>
          <t>6021</t>
        </is>
      </c>
      <c r="H1044" s="5" t="inlineStr">
        <is>
          <t>C/U</t>
        </is>
      </c>
      <c r="I1044" s="6" t="n">
        <v>50</v>
      </c>
      <c r="J1044" s="6" t="n">
        <v>0</v>
      </c>
      <c r="K1044" s="5" t="inlineStr">
        <is>
          <t>ARS</t>
        </is>
      </c>
      <c r="L1044" s="48" t="n">
        <v>0</v>
      </c>
      <c r="M1044" s="48" t="n">
        <v>10000</v>
      </c>
      <c r="O1044" s="11">
        <f>M1044/SUM($M$2:$M$2023)</f>
        <v/>
      </c>
      <c r="P1044" s="49">
        <f>IFERROR(M1044/I1044,0)</f>
        <v/>
      </c>
      <c r="Q1044" s="50" t="n"/>
      <c r="R1044" s="8">
        <f>I1044-Q1044</f>
        <v/>
      </c>
      <c r="S1044" s="49">
        <f>$AK1044*R1044</f>
        <v/>
      </c>
      <c r="U1044" s="39" t="inlineStr">
        <is>
          <t>Stock SAP</t>
        </is>
      </c>
      <c r="V1044" s="39" t="inlineStr">
        <is>
          <t>Medicamentos</t>
        </is>
      </c>
      <c r="W1044" s="39" t="inlineStr">
        <is>
          <t>Dentro del alcance</t>
        </is>
      </c>
      <c r="X1044" s="39" t="n"/>
      <c r="Y1044" s="39" t="inlineStr">
        <is>
          <t>Sin recuento físico en el inventario de Avain</t>
        </is>
      </c>
      <c r="Z1044" s="40" t="inlineStr">
        <is>
          <t>Sin recuento físico</t>
        </is>
      </c>
      <c r="AA1044" s="39" t="n"/>
      <c r="AB1044" s="39" t="n"/>
      <c r="AC1044" s="39" t="n"/>
      <c r="AD1044" s="39" t="n"/>
      <c r="AE1044" s="39" t="n"/>
      <c r="AF1044" s="39" t="n"/>
      <c r="AG1044" s="39" t="n"/>
      <c r="AH1044" s="51" t="n">
        <v>50</v>
      </c>
      <c r="AI1044" s="51">
        <f>Q1044</f>
        <v/>
      </c>
      <c r="AJ1044" s="51">
        <f>$AH1044-$AI1044</f>
        <v/>
      </c>
      <c r="AK1044" s="52" t="n">
        <v>200</v>
      </c>
      <c r="AL1044" s="52">
        <f>$AJ1044*$AK1044</f>
        <v/>
      </c>
      <c r="AM1044" s="52">
        <f>$AI1044*$AK1044</f>
        <v/>
      </c>
      <c r="AN1044" s="39" t="n"/>
      <c r="AO1044" s="39" t="n"/>
    </row>
    <row r="1045">
      <c r="A1045" s="5" t="inlineStr">
        <is>
          <t>1000082</t>
        </is>
      </c>
      <c r="B1045" s="5" t="inlineStr">
        <is>
          <t>LIDOCAINA AL 2% SIN EPINEFRINA AMPOLLA</t>
        </is>
      </c>
      <c r="C1045" s="5" t="inlineStr">
        <is>
          <t>1007</t>
        </is>
      </c>
      <c r="D1045" s="5" t="inlineStr">
        <is>
          <t>033</t>
        </is>
      </c>
      <c r="E1045" s="5" t="inlineStr">
        <is>
          <t>ZMED</t>
        </is>
      </c>
      <c r="F1045" s="5" t="inlineStr">
        <is>
          <t>1060</t>
        </is>
      </c>
      <c r="G1045" s="5" t="inlineStr">
        <is>
          <t>6021</t>
        </is>
      </c>
      <c r="H1045" s="5" t="inlineStr">
        <is>
          <t>C/U</t>
        </is>
      </c>
      <c r="I1045" s="6" t="n">
        <v>50</v>
      </c>
      <c r="J1045" s="6" t="n">
        <v>0</v>
      </c>
      <c r="K1045" s="5" t="inlineStr">
        <is>
          <t>ARS</t>
        </is>
      </c>
      <c r="L1045" s="48" t="n">
        <v>0</v>
      </c>
      <c r="M1045" s="48" t="n">
        <v>16475.61</v>
      </c>
      <c r="O1045" s="11">
        <f>M1045/SUM($M$2:$M$2023)</f>
        <v/>
      </c>
      <c r="P1045" s="49">
        <f>IFERROR(M1045/I1045,0)</f>
        <v/>
      </c>
      <c r="Q1045" s="50" t="n"/>
      <c r="R1045" s="8">
        <f>I1045-Q1045</f>
        <v/>
      </c>
      <c r="S1045" s="49">
        <f>$AK1045*R1045</f>
        <v/>
      </c>
      <c r="U1045" s="39" t="inlineStr">
        <is>
          <t>Stock SAP</t>
        </is>
      </c>
      <c r="V1045" s="39" t="inlineStr">
        <is>
          <t>Medicamentos</t>
        </is>
      </c>
      <c r="W1045" s="39" t="inlineStr">
        <is>
          <t>Dentro del alcance</t>
        </is>
      </c>
      <c r="X1045" s="37" t="inlineStr">
        <is>
          <t>Alta</t>
        </is>
      </c>
      <c r="Y1045" s="39" t="inlineStr">
        <is>
          <t>Homologado – confianza Alta</t>
        </is>
      </c>
      <c r="Z1045" s="38" t="inlineStr">
        <is>
          <t>Dar de baja en SAP</t>
        </is>
      </c>
      <c r="AA1045" s="39" t="inlineStr">
        <is>
          <t>150; 502</t>
        </is>
      </c>
      <c r="AB1045" s="39" t="inlineStr">
        <is>
          <t>LIDOCAINA 2 % SIN EPINEFRINA X 5 ML; LIDOCAINA 2% C/EPINEFRINA</t>
        </is>
      </c>
      <c r="AC1045" s="39" t="inlineStr">
        <is>
          <t>Cruce por nomenclatura SAP; Homologación por código Avain (master M15-001)</t>
        </is>
      </c>
      <c r="AD1045" s="39" t="inlineStr">
        <is>
          <t>No</t>
        </is>
      </c>
      <c r="AE1045" s="39" t="n"/>
      <c r="AF1045" s="39" t="inlineStr">
        <is>
          <t>Sí</t>
        </is>
      </c>
      <c r="AG1045" s="39" t="inlineStr">
        <is>
          <t>M15-001</t>
        </is>
      </c>
      <c r="AH1045" s="51" t="n"/>
      <c r="AI1045" s="51" t="n"/>
      <c r="AJ1045" s="51" t="n"/>
      <c r="AK1045" s="52" t="n">
        <v>329.5122304283604</v>
      </c>
      <c r="AL1045" s="52" t="n"/>
      <c r="AM1045" s="52" t="n"/>
      <c r="AN1045" s="39" t="n"/>
      <c r="AO1045" s="39" t="inlineStr">
        <is>
          <t>La cantidad física del material se imputó en la fila 222 (primera fila del material). Varias denominaciones del inventario físico corresponden a este material SAP (150 LIDOCAINA 2 % SIN EPINEFRINA X 5 ML; 502 LIDOCAINA 2% C/EPINEFRINA). Se sumaron las cantidades físicas. Homologación: confianza base Alta + confianza SAP Alta → Alta. Otros códigos SAP del master no están en el stock de este centro: 1001306. Cruce por nomenclatura: dosis coincide; similitud 0.94. El material ocupa 5 filas en la hoja 1060 NQN (lote/almacén). La cantidad SAP y la física de esta vista son el total del material.</t>
        </is>
      </c>
    </row>
    <row r="1046">
      <c r="A1046" s="5" t="inlineStr">
        <is>
          <t>1000087</t>
        </is>
      </c>
      <c r="B1046" s="5" t="inlineStr">
        <is>
          <t>SALBUTAMOL PUFF ("AEROS" 250 DOSIS) 100M</t>
        </is>
      </c>
      <c r="C1046" s="5" t="inlineStr">
        <is>
          <t>10083</t>
        </is>
      </c>
      <c r="D1046" s="5" t="inlineStr">
        <is>
          <t>033</t>
        </is>
      </c>
      <c r="E1046" s="5" t="inlineStr">
        <is>
          <t>ZMED</t>
        </is>
      </c>
      <c r="F1046" s="5" t="inlineStr">
        <is>
          <t>1060</t>
        </is>
      </c>
      <c r="G1046" s="5" t="inlineStr">
        <is>
          <t>6021</t>
        </is>
      </c>
      <c r="H1046" s="5" t="inlineStr">
        <is>
          <t>C/U</t>
        </is>
      </c>
      <c r="I1046" s="6" t="n">
        <v>50</v>
      </c>
      <c r="J1046" s="6" t="n">
        <v>0</v>
      </c>
      <c r="K1046" s="5" t="inlineStr">
        <is>
          <t>ARS</t>
        </is>
      </c>
      <c r="L1046" s="48" t="n">
        <v>0</v>
      </c>
      <c r="M1046" s="48" t="n">
        <v>181500.38</v>
      </c>
      <c r="O1046" s="11">
        <f>M1046/SUM($M$2:$M$2023)</f>
        <v/>
      </c>
      <c r="P1046" s="49">
        <f>IFERROR(M1046/I1046,0)</f>
        <v/>
      </c>
      <c r="Q1046" s="50" t="n"/>
      <c r="R1046" s="8">
        <f>I1046-Q1046</f>
        <v/>
      </c>
      <c r="S1046" s="49">
        <f>$AK1046*R1046</f>
        <v/>
      </c>
      <c r="U1046" s="39" t="inlineStr">
        <is>
          <t>Stock SAP</t>
        </is>
      </c>
      <c r="V1046" s="39" t="inlineStr">
        <is>
          <t>Medicamentos</t>
        </is>
      </c>
      <c r="W1046" s="39" t="inlineStr">
        <is>
          <t>Dentro del alcance</t>
        </is>
      </c>
      <c r="X1046" s="42" t="inlineStr">
        <is>
          <t>Media</t>
        </is>
      </c>
      <c r="Y1046" s="39" t="inlineStr">
        <is>
          <t>Homologado – confianza Media – pendiente de validación</t>
        </is>
      </c>
      <c r="Z1046" s="38" t="inlineStr">
        <is>
          <t>Dar de baja en SAP</t>
        </is>
      </c>
      <c r="AA1046" s="39" t="inlineStr">
        <is>
          <t>204</t>
        </is>
      </c>
      <c r="AB1046" s="39" t="inlineStr">
        <is>
          <t>SALBUTAMOL</t>
        </is>
      </c>
      <c r="AC1046" s="39" t="inlineStr">
        <is>
          <t>Homologación por código Avain (master M05-001)</t>
        </is>
      </c>
      <c r="AD1046" s="39" t="inlineStr">
        <is>
          <t>No</t>
        </is>
      </c>
      <c r="AE1046" s="39" t="n"/>
      <c r="AF1046" s="39" t="inlineStr">
        <is>
          <t>Sí</t>
        </is>
      </c>
      <c r="AG1046" s="39" t="inlineStr">
        <is>
          <t>M05-001</t>
        </is>
      </c>
      <c r="AH1046" s="51" t="n"/>
      <c r="AI1046" s="51" t="n"/>
      <c r="AJ1046" s="51" t="n"/>
      <c r="AK1046" s="52" t="n">
        <v>3630.00758099352</v>
      </c>
      <c r="AL1046" s="52" t="n"/>
      <c r="AM1046" s="52" t="n"/>
      <c r="AN1046" s="39" t="n"/>
      <c r="AO1046" s="39" t="inlineStr">
        <is>
          <t>La cantidad física del material se imputó en la fila 765 (primera fila del material). Homologación: confianza base Media + confianza SAP Alta → Media. El material ocupa 14 filas en la hoja 1060 NQN (lote/almacén). La cantidad SAP y la física de esta vista son el total del material.</t>
        </is>
      </c>
    </row>
    <row r="1047">
      <c r="A1047" s="5" t="inlineStr">
        <is>
          <t>1000087</t>
        </is>
      </c>
      <c r="B1047" s="5" t="inlineStr">
        <is>
          <t>SALBUTAMOL PUFF ("AEROS" 250 DOSIS) 100M</t>
        </is>
      </c>
      <c r="C1047" s="5" t="inlineStr">
        <is>
          <t>206</t>
        </is>
      </c>
      <c r="D1047" s="5" t="inlineStr">
        <is>
          <t>033</t>
        </is>
      </c>
      <c r="E1047" s="5" t="inlineStr">
        <is>
          <t>ZMED</t>
        </is>
      </c>
      <c r="F1047" s="5" t="inlineStr">
        <is>
          <t>1060</t>
        </is>
      </c>
      <c r="G1047" s="5" t="inlineStr">
        <is>
          <t>6021</t>
        </is>
      </c>
      <c r="H1047" s="5" t="inlineStr">
        <is>
          <t>C/U</t>
        </is>
      </c>
      <c r="I1047" s="6" t="n">
        <v>50</v>
      </c>
      <c r="J1047" s="6" t="n">
        <v>0</v>
      </c>
      <c r="K1047" s="5" t="inlineStr">
        <is>
          <t>ARS</t>
        </is>
      </c>
      <c r="L1047" s="48" t="n">
        <v>0</v>
      </c>
      <c r="M1047" s="48" t="n">
        <v>181500.38</v>
      </c>
      <c r="O1047" s="11">
        <f>M1047/SUM($M$2:$M$2023)</f>
        <v/>
      </c>
      <c r="P1047" s="49">
        <f>IFERROR(M1047/I1047,0)</f>
        <v/>
      </c>
      <c r="Q1047" s="50" t="n"/>
      <c r="R1047" s="8">
        <f>I1047-Q1047</f>
        <v/>
      </c>
      <c r="S1047" s="49">
        <f>$AK1047*R1047</f>
        <v/>
      </c>
      <c r="U1047" s="39" t="inlineStr">
        <is>
          <t>Stock SAP</t>
        </is>
      </c>
      <c r="V1047" s="39" t="inlineStr">
        <is>
          <t>Medicamentos</t>
        </is>
      </c>
      <c r="W1047" s="39" t="inlineStr">
        <is>
          <t>Dentro del alcance</t>
        </is>
      </c>
      <c r="X1047" s="42" t="inlineStr">
        <is>
          <t>Media</t>
        </is>
      </c>
      <c r="Y1047" s="39" t="inlineStr">
        <is>
          <t>Homologado – confianza Media – pendiente de validación</t>
        </is>
      </c>
      <c r="Z1047" s="38" t="inlineStr">
        <is>
          <t>Dar de baja en SAP</t>
        </is>
      </c>
      <c r="AA1047" s="39" t="inlineStr">
        <is>
          <t>204</t>
        </is>
      </c>
      <c r="AB1047" s="39" t="inlineStr">
        <is>
          <t>SALBUTAMOL</t>
        </is>
      </c>
      <c r="AC1047" s="39" t="inlineStr">
        <is>
          <t>Homologación por código Avain (master M05-001)</t>
        </is>
      </c>
      <c r="AD1047" s="39" t="inlineStr">
        <is>
          <t>No</t>
        </is>
      </c>
      <c r="AE1047" s="39" t="n"/>
      <c r="AF1047" s="39" t="inlineStr">
        <is>
          <t>Sí</t>
        </is>
      </c>
      <c r="AG1047" s="39" t="inlineStr">
        <is>
          <t>M05-001</t>
        </is>
      </c>
      <c r="AH1047" s="51" t="n"/>
      <c r="AI1047" s="51" t="n"/>
      <c r="AJ1047" s="51" t="n"/>
      <c r="AK1047" s="52" t="n">
        <v>3630.00758099352</v>
      </c>
      <c r="AL1047" s="52" t="n"/>
      <c r="AM1047" s="52" t="n"/>
      <c r="AN1047" s="39" t="n"/>
      <c r="AO1047" s="39" t="inlineStr">
        <is>
          <t>La cantidad física del material se imputó en la fila 765 (primera fila del material). Homologación: confianza base Media + confianza SAP Alta → Media. El material ocupa 14 filas en la hoja 1060 NQN (lote/almacén). La cantidad SAP y la física de esta vista son el total del material.</t>
        </is>
      </c>
    </row>
    <row r="1048">
      <c r="A1048" s="5" t="inlineStr">
        <is>
          <t>1000087</t>
        </is>
      </c>
      <c r="B1048" s="5" t="inlineStr">
        <is>
          <t>SALBUTAMOL PUFF ("AEROS" 250 DOSIS) 100M</t>
        </is>
      </c>
      <c r="C1048" s="5" t="inlineStr">
        <is>
          <t>99</t>
        </is>
      </c>
      <c r="D1048" s="5" t="inlineStr">
        <is>
          <t>033</t>
        </is>
      </c>
      <c r="E1048" s="5" t="inlineStr">
        <is>
          <t>ZMED</t>
        </is>
      </c>
      <c r="F1048" s="5" t="inlineStr">
        <is>
          <t>1060</t>
        </is>
      </c>
      <c r="G1048" s="5" t="inlineStr">
        <is>
          <t>6021</t>
        </is>
      </c>
      <c r="H1048" s="5" t="inlineStr">
        <is>
          <t>C/U</t>
        </is>
      </c>
      <c r="I1048" s="6" t="n">
        <v>50</v>
      </c>
      <c r="J1048" s="6" t="n">
        <v>0</v>
      </c>
      <c r="K1048" s="5" t="inlineStr">
        <is>
          <t>ARS</t>
        </is>
      </c>
      <c r="L1048" s="48" t="n">
        <v>0</v>
      </c>
      <c r="M1048" s="48" t="n">
        <v>181500.38</v>
      </c>
      <c r="O1048" s="11">
        <f>M1048/SUM($M$2:$M$2023)</f>
        <v/>
      </c>
      <c r="P1048" s="49">
        <f>IFERROR(M1048/I1048,0)</f>
        <v/>
      </c>
      <c r="Q1048" s="50" t="n"/>
      <c r="R1048" s="8">
        <f>I1048-Q1048</f>
        <v/>
      </c>
      <c r="S1048" s="49">
        <f>$AK1048*R1048</f>
        <v/>
      </c>
      <c r="U1048" s="39" t="inlineStr">
        <is>
          <t>Stock SAP</t>
        </is>
      </c>
      <c r="V1048" s="39" t="inlineStr">
        <is>
          <t>Medicamentos</t>
        </is>
      </c>
      <c r="W1048" s="39" t="inlineStr">
        <is>
          <t>Dentro del alcance</t>
        </is>
      </c>
      <c r="X1048" s="42" t="inlineStr">
        <is>
          <t>Media</t>
        </is>
      </c>
      <c r="Y1048" s="39" t="inlineStr">
        <is>
          <t>Homologado – confianza Media – pendiente de validación</t>
        </is>
      </c>
      <c r="Z1048" s="38" t="inlineStr">
        <is>
          <t>Dar de baja en SAP</t>
        </is>
      </c>
      <c r="AA1048" s="39" t="inlineStr">
        <is>
          <t>204</t>
        </is>
      </c>
      <c r="AB1048" s="39" t="inlineStr">
        <is>
          <t>SALBUTAMOL</t>
        </is>
      </c>
      <c r="AC1048" s="39" t="inlineStr">
        <is>
          <t>Homologación por código Avain (master M05-001)</t>
        </is>
      </c>
      <c r="AD1048" s="39" t="inlineStr">
        <is>
          <t>No</t>
        </is>
      </c>
      <c r="AE1048" s="39" t="n"/>
      <c r="AF1048" s="39" t="inlineStr">
        <is>
          <t>Sí</t>
        </is>
      </c>
      <c r="AG1048" s="39" t="inlineStr">
        <is>
          <t>M05-001</t>
        </is>
      </c>
      <c r="AH1048" s="51" t="n"/>
      <c r="AI1048" s="51" t="n"/>
      <c r="AJ1048" s="51" t="n"/>
      <c r="AK1048" s="52" t="n">
        <v>3630.00758099352</v>
      </c>
      <c r="AL1048" s="52" t="n"/>
      <c r="AM1048" s="52" t="n"/>
      <c r="AN1048" s="39" t="n"/>
      <c r="AO1048" s="39" t="inlineStr">
        <is>
          <t>La cantidad física del material se imputó en la fila 765 (primera fila del material). Homologación: confianza base Media + confianza SAP Alta → Media. El material ocupa 14 filas en la hoja 1060 NQN (lote/almacén). La cantidad SAP y la física de esta vista son el total del material.</t>
        </is>
      </c>
    </row>
    <row r="1049">
      <c r="A1049" s="5" t="inlineStr">
        <is>
          <t>1000089</t>
        </is>
      </c>
      <c r="B1049" s="5" t="inlineStr">
        <is>
          <t>SOLUCION FISIOLOGICA DE 500CC</t>
        </is>
      </c>
      <c r="C1049" s="5" t="inlineStr">
        <is>
          <t>05117</t>
        </is>
      </c>
      <c r="D1049" s="5" t="inlineStr">
        <is>
          <t>033</t>
        </is>
      </c>
      <c r="E1049" s="5" t="inlineStr">
        <is>
          <t>ZMED</t>
        </is>
      </c>
      <c r="F1049" s="5" t="inlineStr">
        <is>
          <t>1060</t>
        </is>
      </c>
      <c r="G1049" s="5" t="inlineStr">
        <is>
          <t>6021</t>
        </is>
      </c>
      <c r="H1049" s="5" t="inlineStr">
        <is>
          <t>C/U</t>
        </is>
      </c>
      <c r="I1049" s="6" t="n">
        <v>50</v>
      </c>
      <c r="J1049" s="6" t="n">
        <v>0</v>
      </c>
      <c r="K1049" s="5" t="inlineStr">
        <is>
          <t>ARS</t>
        </is>
      </c>
      <c r="L1049" s="48" t="n">
        <v>0</v>
      </c>
      <c r="M1049" s="48" t="n">
        <v>54084.29</v>
      </c>
      <c r="O1049" s="11">
        <f>M1049/SUM($M$2:$M$2023)</f>
        <v/>
      </c>
      <c r="P1049" s="49">
        <f>IFERROR(M1049/I1049,0)</f>
        <v/>
      </c>
      <c r="Q1049" s="50" t="n"/>
      <c r="R1049" s="8">
        <f>I1049-Q1049</f>
        <v/>
      </c>
      <c r="S1049" s="49">
        <f>$AK1049*R1049</f>
        <v/>
      </c>
      <c r="U1049" s="39" t="inlineStr">
        <is>
          <t>Stock SAP</t>
        </is>
      </c>
      <c r="V1049" s="39" t="inlineStr">
        <is>
          <t>Medicamentos</t>
        </is>
      </c>
      <c r="W1049" s="39" t="inlineStr">
        <is>
          <t>Dentro del alcance</t>
        </is>
      </c>
      <c r="X1049" s="42" t="inlineStr">
        <is>
          <t>Media</t>
        </is>
      </c>
      <c r="Y1049" s="39" t="inlineStr">
        <is>
          <t>Homologado – confianza Media – pendiente de validación</t>
        </is>
      </c>
      <c r="Z1049" s="38" t="inlineStr">
        <is>
          <t>Dar de baja en SAP</t>
        </is>
      </c>
      <c r="AA1049" s="39" t="inlineStr">
        <is>
          <t>212</t>
        </is>
      </c>
      <c r="AB1049" s="39" t="inlineStr">
        <is>
          <t>SOLUCIÓN FISIOLÓGICA</t>
        </is>
      </c>
      <c r="AC1049" s="39" t="inlineStr">
        <is>
          <t>Homologación por código Avain (master M13-001)</t>
        </is>
      </c>
      <c r="AD1049" s="39" t="inlineStr">
        <is>
          <t>No</t>
        </is>
      </c>
      <c r="AE1049" s="39" t="n"/>
      <c r="AF1049" s="39" t="inlineStr">
        <is>
          <t>Sí</t>
        </is>
      </c>
      <c r="AG1049" s="39" t="inlineStr">
        <is>
          <t>M13-001</t>
        </is>
      </c>
      <c r="AH1049" s="51" t="n"/>
      <c r="AI1049" s="51" t="n"/>
      <c r="AJ1049" s="51" t="n"/>
      <c r="AK1049" s="52" t="n">
        <v>1081.685701526937</v>
      </c>
      <c r="AL1049" s="52" t="n"/>
      <c r="AM1049" s="52" t="n"/>
      <c r="AN1049" s="39" t="n"/>
      <c r="AO1049" s="39" t="inlineStr">
        <is>
          <t>La cantidad física del material se imputó en la fila 249 (primera fila del material). 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1050">
      <c r="A1050" s="5" t="inlineStr">
        <is>
          <t>1000095</t>
        </is>
      </c>
      <c r="B1050" s="5" t="inlineStr">
        <is>
          <t>LIDOCAINA AL 2% JALEA</t>
        </is>
      </c>
      <c r="C1050" s="5" t="inlineStr">
        <is>
          <t>289</t>
        </is>
      </c>
      <c r="D1050" s="5" t="inlineStr">
        <is>
          <t>033</t>
        </is>
      </c>
      <c r="E1050" s="5" t="inlineStr">
        <is>
          <t>ZMED</t>
        </is>
      </c>
      <c r="F1050" s="5" t="inlineStr">
        <is>
          <t>1060</t>
        </is>
      </c>
      <c r="G1050" s="5" t="inlineStr">
        <is>
          <t>6021</t>
        </is>
      </c>
      <c r="H1050" s="5" t="inlineStr">
        <is>
          <t>C/U</t>
        </is>
      </c>
      <c r="I1050" s="6" t="n">
        <v>50</v>
      </c>
      <c r="J1050" s="6" t="n">
        <v>0</v>
      </c>
      <c r="K1050" s="5" t="inlineStr">
        <is>
          <t>ARS</t>
        </is>
      </c>
      <c r="L1050" s="48" t="n">
        <v>0</v>
      </c>
      <c r="M1050" s="48" t="n">
        <v>57027.65</v>
      </c>
      <c r="O1050" s="11">
        <f>M1050/SUM($M$2:$M$2023)</f>
        <v/>
      </c>
      <c r="P1050" s="49">
        <f>IFERROR(M1050/I1050,0)</f>
        <v/>
      </c>
      <c r="Q1050" s="50" t="n"/>
      <c r="R1050" s="8">
        <f>I1050-Q1050</f>
        <v/>
      </c>
      <c r="S1050" s="49">
        <f>$AK1050*R1050</f>
        <v/>
      </c>
      <c r="U1050" s="39" t="inlineStr">
        <is>
          <t>Stock SAP</t>
        </is>
      </c>
      <c r="V1050" s="39" t="inlineStr">
        <is>
          <t>Medicamentos</t>
        </is>
      </c>
      <c r="W1050" s="39" t="inlineStr">
        <is>
          <t>Dentro del alcance</t>
        </is>
      </c>
      <c r="X1050" s="37" t="inlineStr">
        <is>
          <t>Alta</t>
        </is>
      </c>
      <c r="Y1050" s="39" t="inlineStr">
        <is>
          <t>Homologado – confianza Alta</t>
        </is>
      </c>
      <c r="Z1050" s="38" t="inlineStr">
        <is>
          <t>Dar de baja en SAP</t>
        </is>
      </c>
      <c r="AA1050" s="39" t="inlineStr">
        <is>
          <t>305</t>
        </is>
      </c>
      <c r="AB1050" s="39" t="inlineStr">
        <is>
          <t>LIDOCAINA EN JALEA</t>
        </is>
      </c>
      <c r="AC1050" s="39" t="inlineStr">
        <is>
          <t>Cruce por nomenclatura SAP</t>
        </is>
      </c>
      <c r="AD1050" s="39" t="inlineStr">
        <is>
          <t>No</t>
        </is>
      </c>
      <c r="AE1050" s="39" t="n"/>
      <c r="AF1050" s="39" t="inlineStr">
        <is>
          <t>Sí</t>
        </is>
      </c>
      <c r="AG1050" s="39" t="n"/>
      <c r="AH1050" s="51" t="n"/>
      <c r="AI1050" s="51" t="n"/>
      <c r="AJ1050" s="51" t="n"/>
      <c r="AK1050" s="52" t="n">
        <v>1140.553095238095</v>
      </c>
      <c r="AL1050" s="52" t="n"/>
      <c r="AM1050" s="52" t="n"/>
      <c r="AN1050" s="39" t="n"/>
      <c r="AO1050" s="39" t="inlineStr">
        <is>
          <t>La cantidad física del material se imputó en la fila 775 (primera fila del material). Cruce por nomenclatura: una nomenclatura no informa dosis; similitud 0.88. El material ocupa 13 filas en la hoja 1060 NQN (lote/almacén). La cantidad SAP y la física de esta vista son el total del material.</t>
        </is>
      </c>
    </row>
    <row r="1051">
      <c r="A1051" s="5" t="inlineStr">
        <is>
          <t>1000095</t>
        </is>
      </c>
      <c r="B1051" s="5" t="inlineStr">
        <is>
          <t>LIDOCAINA AL 2% JALEA</t>
        </is>
      </c>
      <c r="C1051" s="5" t="inlineStr">
        <is>
          <t>M21066</t>
        </is>
      </c>
      <c r="D1051" s="5" t="inlineStr">
        <is>
          <t>033</t>
        </is>
      </c>
      <c r="E1051" s="5" t="inlineStr">
        <is>
          <t>ZMED</t>
        </is>
      </c>
      <c r="F1051" s="5" t="inlineStr">
        <is>
          <t>1060</t>
        </is>
      </c>
      <c r="G1051" s="5" t="inlineStr">
        <is>
          <t>6021</t>
        </is>
      </c>
      <c r="H1051" s="5" t="inlineStr">
        <is>
          <t>C/U</t>
        </is>
      </c>
      <c r="I1051" s="6" t="n">
        <v>50</v>
      </c>
      <c r="J1051" s="6" t="n">
        <v>0</v>
      </c>
      <c r="K1051" s="5" t="inlineStr">
        <is>
          <t>ARS</t>
        </is>
      </c>
      <c r="L1051" s="48" t="n">
        <v>0</v>
      </c>
      <c r="M1051" s="48" t="n">
        <v>57027.65</v>
      </c>
      <c r="O1051" s="11">
        <f>M1051/SUM($M$2:$M$2023)</f>
        <v/>
      </c>
      <c r="P1051" s="49">
        <f>IFERROR(M1051/I1051,0)</f>
        <v/>
      </c>
      <c r="Q1051" s="50" t="n"/>
      <c r="R1051" s="8">
        <f>I1051-Q1051</f>
        <v/>
      </c>
      <c r="S1051" s="49">
        <f>$AK1051*R1051</f>
        <v/>
      </c>
      <c r="U1051" s="39" t="inlineStr">
        <is>
          <t>Stock SAP</t>
        </is>
      </c>
      <c r="V1051" s="39" t="inlineStr">
        <is>
          <t>Medicamentos</t>
        </is>
      </c>
      <c r="W1051" s="39" t="inlineStr">
        <is>
          <t>Dentro del alcance</t>
        </is>
      </c>
      <c r="X1051" s="37" t="inlineStr">
        <is>
          <t>Alta</t>
        </is>
      </c>
      <c r="Y1051" s="39" t="inlineStr">
        <is>
          <t>Homologado – confianza Alta</t>
        </is>
      </c>
      <c r="Z1051" s="38" t="inlineStr">
        <is>
          <t>Dar de baja en SAP</t>
        </is>
      </c>
      <c r="AA1051" s="39" t="inlineStr">
        <is>
          <t>305</t>
        </is>
      </c>
      <c r="AB1051" s="39" t="inlineStr">
        <is>
          <t>LIDOCAINA EN JALEA</t>
        </is>
      </c>
      <c r="AC1051" s="39" t="inlineStr">
        <is>
          <t>Cruce por nomenclatura SAP</t>
        </is>
      </c>
      <c r="AD1051" s="39" t="inlineStr">
        <is>
          <t>No</t>
        </is>
      </c>
      <c r="AE1051" s="39" t="n"/>
      <c r="AF1051" s="39" t="inlineStr">
        <is>
          <t>Sí</t>
        </is>
      </c>
      <c r="AG1051" s="39" t="n"/>
      <c r="AH1051" s="51" t="n"/>
      <c r="AI1051" s="51" t="n"/>
      <c r="AJ1051" s="51" t="n"/>
      <c r="AK1051" s="52" t="n">
        <v>1140.553095238095</v>
      </c>
      <c r="AL1051" s="52" t="n"/>
      <c r="AM1051" s="52" t="n"/>
      <c r="AN1051" s="39" t="n"/>
      <c r="AO1051" s="39" t="inlineStr">
        <is>
          <t>La cantidad física del material se imputó en la fila 775 (primera fila del material). Cruce por nomenclatura: una nomenclatura no informa dosis; similitud 0.88. El material ocupa 13 filas en la hoja 1060 NQN (lote/almacén). La cantidad SAP y la física de esta vista son el total del material.</t>
        </is>
      </c>
    </row>
    <row r="1052">
      <c r="A1052" s="5" t="inlineStr">
        <is>
          <t>1000100</t>
        </is>
      </c>
      <c r="B1052" s="5" t="inlineStr">
        <is>
          <t>FUROSEMIDA AMPOLLA DE 20 MG/2ML</t>
        </is>
      </c>
      <c r="C1052" s="5" t="inlineStr">
        <is>
          <t>T4Y</t>
        </is>
      </c>
      <c r="D1052" s="5" t="inlineStr">
        <is>
          <t>033</t>
        </is>
      </c>
      <c r="E1052" s="5" t="inlineStr">
        <is>
          <t>ZMED</t>
        </is>
      </c>
      <c r="F1052" s="5" t="inlineStr">
        <is>
          <t>1060</t>
        </is>
      </c>
      <c r="G1052" s="5" t="inlineStr">
        <is>
          <t>6021</t>
        </is>
      </c>
      <c r="H1052" s="5" t="inlineStr">
        <is>
          <t>C/U</t>
        </is>
      </c>
      <c r="I1052" s="6" t="n">
        <v>50</v>
      </c>
      <c r="J1052" s="6" t="n">
        <v>0</v>
      </c>
      <c r="K1052" s="5" t="inlineStr">
        <is>
          <t>ARS</t>
        </is>
      </c>
      <c r="L1052" s="48" t="n">
        <v>0</v>
      </c>
      <c r="M1052" s="48" t="n">
        <v>11278.35</v>
      </c>
      <c r="O1052" s="11">
        <f>M1052/SUM($M$2:$M$2023)</f>
        <v/>
      </c>
      <c r="P1052" s="49">
        <f>IFERROR(M1052/I1052,0)</f>
        <v/>
      </c>
      <c r="Q1052" s="50" t="n"/>
      <c r="R1052" s="8">
        <f>I1052-Q1052</f>
        <v/>
      </c>
      <c r="S1052" s="49">
        <f>$AK1052*R1052</f>
        <v/>
      </c>
      <c r="U1052" s="39" t="inlineStr">
        <is>
          <t>Stock SAP</t>
        </is>
      </c>
      <c r="V1052" s="39" t="inlineStr">
        <is>
          <t>Medicamentos</t>
        </is>
      </c>
      <c r="W1052" s="39" t="inlineStr">
        <is>
          <t>Dentro del alcance</t>
        </is>
      </c>
      <c r="X1052" s="42" t="inlineStr">
        <is>
          <t>Media</t>
        </is>
      </c>
      <c r="Y1052" s="39" t="inlineStr">
        <is>
          <t>Homologado – confianza Media – pendiente de validación</t>
        </is>
      </c>
      <c r="Z1052" s="38" t="inlineStr">
        <is>
          <t>Dar de baja en SAP</t>
        </is>
      </c>
      <c r="AA1052" s="39" t="inlineStr">
        <is>
          <t>116</t>
        </is>
      </c>
      <c r="AB1052" s="39" t="inlineStr">
        <is>
          <t>FUROSEMIDA AMP</t>
        </is>
      </c>
      <c r="AC1052" s="39" t="inlineStr">
        <is>
          <t>Homologación por código Avain (master M12-001)</t>
        </is>
      </c>
      <c r="AD1052" s="39" t="inlineStr">
        <is>
          <t>No</t>
        </is>
      </c>
      <c r="AE1052" s="39" t="n"/>
      <c r="AF1052" s="39" t="inlineStr">
        <is>
          <t>Sí</t>
        </is>
      </c>
      <c r="AG1052" s="39" t="inlineStr">
        <is>
          <t>M12-001</t>
        </is>
      </c>
      <c r="AH1052" s="51" t="n"/>
      <c r="AI1052" s="51" t="n"/>
      <c r="AJ1052" s="51" t="n"/>
      <c r="AK1052" s="52" t="n">
        <v>225.5669633027522</v>
      </c>
      <c r="AL1052" s="52" t="n"/>
      <c r="AM1052" s="52" t="n"/>
      <c r="AN1052" s="39" t="n"/>
      <c r="AO1052" s="39" t="inlineStr">
        <is>
          <t>La cantidad física del material se imputó en la fila 224 (primera fila del material). Homologación: confianza base Media + confianza SAP Alta → Media. El material ocupa 21 filas en la hoja 1060 NQN (lote/almacén). La cantidad SAP y la física de esta vista son el total del material.</t>
        </is>
      </c>
    </row>
    <row r="1053">
      <c r="A1053" s="5" t="inlineStr">
        <is>
          <t>1000104</t>
        </is>
      </c>
      <c r="B1053" s="5" t="inlineStr">
        <is>
          <t>NALBUFINA 10MG/1ML AMPOLLA</t>
        </is>
      </c>
      <c r="C1053" s="5" t="inlineStr">
        <is>
          <t>90672</t>
        </is>
      </c>
      <c r="D1053" s="5" t="inlineStr">
        <is>
          <t>033</t>
        </is>
      </c>
      <c r="E1053" s="5" t="inlineStr">
        <is>
          <t>ZMED</t>
        </is>
      </c>
      <c r="F1053" s="5" t="inlineStr">
        <is>
          <t>1060</t>
        </is>
      </c>
      <c r="G1053" s="5" t="inlineStr">
        <is>
          <t>6021</t>
        </is>
      </c>
      <c r="H1053" s="5" t="inlineStr">
        <is>
          <t>C/U</t>
        </is>
      </c>
      <c r="I1053" s="6" t="n">
        <v>50</v>
      </c>
      <c r="J1053" s="6" t="n">
        <v>0</v>
      </c>
      <c r="K1053" s="5" t="inlineStr">
        <is>
          <t>ARS</t>
        </is>
      </c>
      <c r="L1053" s="48" t="n">
        <v>0</v>
      </c>
      <c r="M1053" s="48" t="n">
        <v>17925.97</v>
      </c>
      <c r="O1053" s="11">
        <f>M1053/SUM($M$2:$M$2023)</f>
        <v/>
      </c>
      <c r="P1053" s="49">
        <f>IFERROR(M1053/I1053,0)</f>
        <v/>
      </c>
      <c r="Q1053" s="50" t="n"/>
      <c r="R1053" s="8">
        <f>I1053-Q1053</f>
        <v/>
      </c>
      <c r="S1053" s="49">
        <f>$AK1053*R1053</f>
        <v/>
      </c>
      <c r="U1053" s="39" t="inlineStr">
        <is>
          <t>Stock SAP</t>
        </is>
      </c>
      <c r="V1053" s="39" t="inlineStr">
        <is>
          <t>Medicamentos</t>
        </is>
      </c>
      <c r="W1053" s="39" t="inlineStr">
        <is>
          <t>Dentro del alcance</t>
        </is>
      </c>
      <c r="X1053" s="42" t="inlineStr">
        <is>
          <t>Media</t>
        </is>
      </c>
      <c r="Y1053" s="39" t="inlineStr">
        <is>
          <t>Homologado – confianza Media – pendiente de validación</t>
        </is>
      </c>
      <c r="Z1053" s="38" t="inlineStr">
        <is>
          <t>Dar de baja en SAP</t>
        </is>
      </c>
      <c r="AA1053" s="39" t="inlineStr">
        <is>
          <t>272</t>
        </is>
      </c>
      <c r="AB1053" s="39" t="inlineStr">
        <is>
          <t>NALBUFINA AMP</t>
        </is>
      </c>
      <c r="AC1053" s="39" t="inlineStr">
        <is>
          <t>Homologación por código Avain (master M02-004)</t>
        </is>
      </c>
      <c r="AD1053" s="39" t="inlineStr">
        <is>
          <t>No</t>
        </is>
      </c>
      <c r="AE1053" s="39" t="n"/>
      <c r="AF1053" s="39" t="inlineStr">
        <is>
          <t>Sí</t>
        </is>
      </c>
      <c r="AG1053" s="39" t="inlineStr">
        <is>
          <t>M02-004</t>
        </is>
      </c>
      <c r="AH1053" s="51" t="n"/>
      <c r="AI1053" s="51" t="n"/>
      <c r="AJ1053" s="51" t="n"/>
      <c r="AK1053" s="52" t="n">
        <v>358.5194763636364</v>
      </c>
      <c r="AL1053" s="52" t="n"/>
      <c r="AM1053" s="52" t="n"/>
      <c r="AN1053" s="39" t="n"/>
      <c r="AO1053" s="39" t="inlineStr">
        <is>
          <t>La cantidad física del material se imputó en la fila 312 (primera fila del material). Homologación: confianza base Media + confianza SAP Alta → Media. El material ocupa 11 filas en la hoja 1060 NQN (lote/almacén). La cantidad SAP y la física de esta vista son el total del material.</t>
        </is>
      </c>
    </row>
    <row r="1054">
      <c r="A1054" s="5" t="inlineStr">
        <is>
          <t>1000105</t>
        </is>
      </c>
      <c r="B1054" s="5" t="inlineStr">
        <is>
          <t>METOCLOPRAMIDA 10MG/2ML AMPOLLA</t>
        </is>
      </c>
      <c r="C1054" s="5" t="inlineStr">
        <is>
          <t>316-264</t>
        </is>
      </c>
      <c r="D1054" s="5" t="inlineStr">
        <is>
          <t>033</t>
        </is>
      </c>
      <c r="E1054" s="5" t="inlineStr">
        <is>
          <t>ZMED</t>
        </is>
      </c>
      <c r="F1054" s="5" t="inlineStr">
        <is>
          <t>1060</t>
        </is>
      </c>
      <c r="G1054" s="5" t="inlineStr">
        <is>
          <t>6021</t>
        </is>
      </c>
      <c r="H1054" s="5" t="inlineStr">
        <is>
          <t>C/U</t>
        </is>
      </c>
      <c r="I1054" s="6" t="n">
        <v>50</v>
      </c>
      <c r="J1054" s="6" t="n">
        <v>0</v>
      </c>
      <c r="K1054" s="5" t="inlineStr">
        <is>
          <t>ARS</t>
        </is>
      </c>
      <c r="L1054" s="48" t="n">
        <v>0</v>
      </c>
      <c r="M1054" s="48" t="n">
        <v>13006.13</v>
      </c>
      <c r="O1054" s="11">
        <f>M1054/SUM($M$2:$M$2023)</f>
        <v/>
      </c>
      <c r="P1054" s="49">
        <f>IFERROR(M1054/I1054,0)</f>
        <v/>
      </c>
      <c r="Q1054" s="50" t="n"/>
      <c r="R1054" s="8">
        <f>I1054-Q1054</f>
        <v/>
      </c>
      <c r="S1054" s="49">
        <f>$AK1054*R1054</f>
        <v/>
      </c>
      <c r="U1054" s="39" t="inlineStr">
        <is>
          <t>Stock SAP</t>
        </is>
      </c>
      <c r="V1054" s="39" t="inlineStr">
        <is>
          <t>Medicamentos</t>
        </is>
      </c>
      <c r="W1054" s="39" t="inlineStr">
        <is>
          <t>Dentro del alcance</t>
        </is>
      </c>
      <c r="X1054" s="42" t="inlineStr">
        <is>
          <t>Media</t>
        </is>
      </c>
      <c r="Y1054" s="39" t="inlineStr">
        <is>
          <t>Homologado – confianza Media – pendiente de validación</t>
        </is>
      </c>
      <c r="Z1054" s="38" t="inlineStr">
        <is>
          <t>Dar de baja en SAP</t>
        </is>
      </c>
      <c r="AA1054" s="39" t="inlineStr">
        <is>
          <t>160</t>
        </is>
      </c>
      <c r="AB1054" s="39" t="inlineStr">
        <is>
          <t>METOCLOPRAMIDA AMP</t>
        </is>
      </c>
      <c r="AC1054" s="39" t="inlineStr">
        <is>
          <t>Cruce por nomenclatura SAP</t>
        </is>
      </c>
      <c r="AD1054" s="39" t="inlineStr">
        <is>
          <t>No</t>
        </is>
      </c>
      <c r="AE1054" s="39" t="n"/>
      <c r="AF1054" s="39" t="inlineStr">
        <is>
          <t>Sí</t>
        </is>
      </c>
      <c r="AG1054" s="39" t="n"/>
      <c r="AH1054" s="51" t="n"/>
      <c r="AI1054" s="51" t="n"/>
      <c r="AJ1054" s="51" t="n"/>
      <c r="AK1054" s="52" t="n">
        <v>260.1225857142858</v>
      </c>
      <c r="AL1054" s="52" t="n"/>
      <c r="AM1054" s="52" t="n"/>
      <c r="AN1054" s="39" t="n"/>
      <c r="AO1054"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1055">
      <c r="A1055" s="5" t="inlineStr">
        <is>
          <t>1000106</t>
        </is>
      </c>
      <c r="B1055" s="5" t="inlineStr">
        <is>
          <t>RIFAMICINA SPRAY 30ML</t>
        </is>
      </c>
      <c r="C1055" s="5" t="inlineStr">
        <is>
          <t>3414</t>
        </is>
      </c>
      <c r="D1055" s="5" t="inlineStr">
        <is>
          <t>033</t>
        </is>
      </c>
      <c r="E1055" s="5" t="inlineStr">
        <is>
          <t>ZMED</t>
        </is>
      </c>
      <c r="F1055" s="5" t="inlineStr">
        <is>
          <t>1060</t>
        </is>
      </c>
      <c r="G1055" s="5" t="inlineStr">
        <is>
          <t>6021</t>
        </is>
      </c>
      <c r="H1055" s="5" t="inlineStr">
        <is>
          <t>C/U</t>
        </is>
      </c>
      <c r="I1055" s="6" t="n">
        <v>50</v>
      </c>
      <c r="J1055" s="6" t="n">
        <v>0</v>
      </c>
      <c r="K1055" s="5" t="inlineStr">
        <is>
          <t>ARS</t>
        </is>
      </c>
      <c r="L1055" s="48" t="n">
        <v>0</v>
      </c>
      <c r="M1055" s="48" t="n">
        <v>110827.37</v>
      </c>
      <c r="O1055" s="11">
        <f>M1055/SUM($M$2:$M$2023)</f>
        <v/>
      </c>
      <c r="P1055" s="49">
        <f>IFERROR(M1055/I1055,0)</f>
        <v/>
      </c>
      <c r="Q1055" s="50" t="n">
        <v>12</v>
      </c>
      <c r="R1055" s="8">
        <f>I1055-Q1055</f>
        <v/>
      </c>
      <c r="S1055" s="49">
        <f>$AK1055*R1055</f>
        <v/>
      </c>
      <c r="U1055" s="39" t="inlineStr">
        <is>
          <t>Stock SAP</t>
        </is>
      </c>
      <c r="V1055" s="39" t="inlineStr">
        <is>
          <t>Medicamentos</t>
        </is>
      </c>
      <c r="W1055" s="39" t="inlineStr">
        <is>
          <t>Dentro del alcance</t>
        </is>
      </c>
      <c r="X1055" s="42" t="inlineStr">
        <is>
          <t>Media</t>
        </is>
      </c>
      <c r="Y1055" s="39" t="inlineStr">
        <is>
          <t>Homologado – confianza Media – pendiente de validación</t>
        </is>
      </c>
      <c r="Z1055" s="38" t="inlineStr">
        <is>
          <t>Dar de baja en SAP</t>
        </is>
      </c>
      <c r="AA1055" s="39" t="inlineStr">
        <is>
          <t>199</t>
        </is>
      </c>
      <c r="AB1055" s="39" t="inlineStr">
        <is>
          <t>RIFAMICINA SV 1% X 30ML</t>
        </is>
      </c>
      <c r="AC1055" s="39" t="inlineStr">
        <is>
          <t>Cruce por nomenclatura SAP</t>
        </is>
      </c>
      <c r="AD1055" s="39" t="inlineStr">
        <is>
          <t>No</t>
        </is>
      </c>
      <c r="AE1055" s="39" t="n"/>
      <c r="AF1055" s="39" t="inlineStr">
        <is>
          <t>No</t>
        </is>
      </c>
      <c r="AG1055" s="39" t="n"/>
      <c r="AH1055" s="51" t="n">
        <v>325</v>
      </c>
      <c r="AI1055" s="51">
        <f>Q1055</f>
        <v/>
      </c>
      <c r="AJ1055" s="51">
        <f>$AH1055-$AI1055</f>
        <v/>
      </c>
      <c r="AK1055" s="52" t="n">
        <v>2216.547323076923</v>
      </c>
      <c r="AL1055" s="52">
        <f>$AJ1055*$AK1055</f>
        <v/>
      </c>
      <c r="AM1055" s="52">
        <f>$AI1055*$AK1055</f>
        <v/>
      </c>
      <c r="AN1055" s="39" t="n"/>
      <c r="AO1055" s="39" t="inlineStr">
        <is>
          <t>Cruce por nomenclatura: dosis coincide; similitud 0.62. El material ocupa 12 filas en la hoja 1060 NQN (lote/almacén). La cantidad SAP y la física de esta vista son el total del material.</t>
        </is>
      </c>
    </row>
    <row r="1056">
      <c r="A1056" s="5" t="inlineStr">
        <is>
          <t>1000106</t>
        </is>
      </c>
      <c r="B1056" s="5" t="inlineStr">
        <is>
          <t>RIFAMICINA SPRAY 30ML</t>
        </is>
      </c>
      <c r="C1056" s="5" t="inlineStr">
        <is>
          <t>3512</t>
        </is>
      </c>
      <c r="D1056" s="5" t="inlineStr">
        <is>
          <t>033</t>
        </is>
      </c>
      <c r="E1056" s="5" t="inlineStr">
        <is>
          <t>ZMED</t>
        </is>
      </c>
      <c r="F1056" s="5" t="inlineStr">
        <is>
          <t>1060</t>
        </is>
      </c>
      <c r="G1056" s="5" t="inlineStr">
        <is>
          <t>6021</t>
        </is>
      </c>
      <c r="H1056" s="5" t="inlineStr">
        <is>
          <t>C/U</t>
        </is>
      </c>
      <c r="I1056" s="6" t="n">
        <v>50</v>
      </c>
      <c r="J1056" s="6" t="n">
        <v>0</v>
      </c>
      <c r="K1056" s="5" t="inlineStr">
        <is>
          <t>ARS</t>
        </is>
      </c>
      <c r="L1056" s="48" t="n">
        <v>0</v>
      </c>
      <c r="M1056" s="48" t="n">
        <v>110827.37</v>
      </c>
      <c r="O1056" s="11">
        <f>M1056/SUM($M$2:$M$2023)</f>
        <v/>
      </c>
      <c r="P1056" s="49">
        <f>IFERROR(M1056/I1056,0)</f>
        <v/>
      </c>
      <c r="Q1056" s="50" t="n"/>
      <c r="R1056" s="8">
        <f>I1056-Q1056</f>
        <v/>
      </c>
      <c r="S1056" s="49">
        <f>$AK1056*R1056</f>
        <v/>
      </c>
      <c r="U1056" s="39" t="inlineStr">
        <is>
          <t>Stock SAP</t>
        </is>
      </c>
      <c r="V1056" s="39" t="inlineStr">
        <is>
          <t>Medicamentos</t>
        </is>
      </c>
      <c r="W1056" s="39" t="inlineStr">
        <is>
          <t>Dentro del alcance</t>
        </is>
      </c>
      <c r="X1056" s="42" t="inlineStr">
        <is>
          <t>Media</t>
        </is>
      </c>
      <c r="Y1056" s="39" t="inlineStr">
        <is>
          <t>Homologado – confianza Media – pendiente de validación</t>
        </is>
      </c>
      <c r="Z1056" s="38" t="inlineStr">
        <is>
          <t>Dar de baja en SAP</t>
        </is>
      </c>
      <c r="AA1056" s="39" t="inlineStr">
        <is>
          <t>199</t>
        </is>
      </c>
      <c r="AB1056" s="39" t="inlineStr">
        <is>
          <t>RIFAMICINA SV 1% X 30ML</t>
        </is>
      </c>
      <c r="AC1056" s="39" t="inlineStr">
        <is>
          <t>Cruce por nomenclatura SAP</t>
        </is>
      </c>
      <c r="AD1056" s="39" t="inlineStr">
        <is>
          <t>No</t>
        </is>
      </c>
      <c r="AE1056" s="39" t="n"/>
      <c r="AF1056" s="39" t="inlineStr">
        <is>
          <t>No</t>
        </is>
      </c>
      <c r="AG1056" s="39" t="n"/>
      <c r="AH1056" s="51" t="n"/>
      <c r="AI1056" s="51" t="n"/>
      <c r="AJ1056" s="51" t="n"/>
      <c r="AK1056" s="52" t="n">
        <v>2216.547323076923</v>
      </c>
      <c r="AL1056" s="52" t="n"/>
      <c r="AM1056" s="52" t="n"/>
      <c r="AN1056" s="39" t="n"/>
      <c r="AO1056" s="39" t="inlineStr">
        <is>
          <t>La cantidad física del material se imputó en la fila 1055 (primera fila del material). Cruce por nomenclatura: dosis coincide; similitud 0.62. El material ocupa 12 filas en la hoja 1060 NQN (lote/almacén). La cantidad SAP y la física de esta vista son el total del material.</t>
        </is>
      </c>
    </row>
    <row r="1057">
      <c r="A1057" s="5" t="inlineStr">
        <is>
          <t>1000124</t>
        </is>
      </c>
      <c r="B1057" s="5" t="inlineStr">
        <is>
          <t>IBUPROFENO COMP 600MG</t>
        </is>
      </c>
      <c r="C1057" s="5" t="inlineStr">
        <is>
          <t>43QTQ</t>
        </is>
      </c>
      <c r="D1057" s="5" t="inlineStr">
        <is>
          <t>033</t>
        </is>
      </c>
      <c r="E1057" s="5" t="inlineStr">
        <is>
          <t>ZMED</t>
        </is>
      </c>
      <c r="F1057" s="5" t="inlineStr">
        <is>
          <t>1060</t>
        </is>
      </c>
      <c r="G1057" s="5" t="inlineStr">
        <is>
          <t>6021</t>
        </is>
      </c>
      <c r="H1057" s="5" t="inlineStr">
        <is>
          <t>C/U</t>
        </is>
      </c>
      <c r="I1057" s="6" t="n">
        <v>50</v>
      </c>
      <c r="J1057" s="6" t="n">
        <v>0</v>
      </c>
      <c r="K1057" s="5" t="inlineStr">
        <is>
          <t>ARS</t>
        </is>
      </c>
      <c r="L1057" s="48" t="n">
        <v>0</v>
      </c>
      <c r="M1057" s="48" t="n">
        <v>7411.1</v>
      </c>
      <c r="O1057" s="11">
        <f>M1057/SUM($M$2:$M$2023)</f>
        <v/>
      </c>
      <c r="P1057" s="49">
        <f>IFERROR(M1057/I1057,0)</f>
        <v/>
      </c>
      <c r="Q1057" s="50" t="n"/>
      <c r="R1057" s="8">
        <f>I1057-Q1057</f>
        <v/>
      </c>
      <c r="S1057" s="49">
        <f>$AK1057*R1057</f>
        <v/>
      </c>
      <c r="U1057" s="39" t="inlineStr">
        <is>
          <t>Stock SAP</t>
        </is>
      </c>
      <c r="V1057" s="39" t="inlineStr">
        <is>
          <t>Medicamentos</t>
        </is>
      </c>
      <c r="W1057" s="39" t="inlineStr">
        <is>
          <t>Dentro del alcance</t>
        </is>
      </c>
      <c r="X1057" s="42" t="inlineStr">
        <is>
          <t>Media</t>
        </is>
      </c>
      <c r="Y1057" s="39" t="inlineStr">
        <is>
          <t>Homologado – confianza Media – pendiente de validación</t>
        </is>
      </c>
      <c r="Z1057" s="38" t="inlineStr">
        <is>
          <t>Dar de baja en SAP</t>
        </is>
      </c>
      <c r="AA1057" s="39" t="inlineStr">
        <is>
          <t>396</t>
        </is>
      </c>
      <c r="AB1057" s="39" t="inlineStr">
        <is>
          <t>IBUPROFENO 600MG COMP RECUBIERTOS</t>
        </is>
      </c>
      <c r="AC1057" s="39" t="inlineStr">
        <is>
          <t>Homologación por código Avain (master M01-005)</t>
        </is>
      </c>
      <c r="AD1057" s="39" t="inlineStr">
        <is>
          <t>No</t>
        </is>
      </c>
      <c r="AE1057" s="39" t="n"/>
      <c r="AF1057" s="39" t="inlineStr">
        <is>
          <t>Sí</t>
        </is>
      </c>
      <c r="AG1057" s="39" t="inlineStr">
        <is>
          <t>M01-005</t>
        </is>
      </c>
      <c r="AH1057" s="51" t="n"/>
      <c r="AI1057" s="51" t="n"/>
      <c r="AJ1057" s="51" t="n"/>
      <c r="AK1057" s="52" t="n">
        <v>148.2219789522919</v>
      </c>
      <c r="AL1057" s="52" t="n"/>
      <c r="AM1057" s="52" t="n"/>
      <c r="AN1057" s="39" t="n"/>
      <c r="AO1057"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1058">
      <c r="A1058" s="5" t="inlineStr">
        <is>
          <t>1000124</t>
        </is>
      </c>
      <c r="B1058" s="5" t="inlineStr">
        <is>
          <t>IBUPROFENO COMP 600MG</t>
        </is>
      </c>
      <c r="C1058" s="5" t="inlineStr">
        <is>
          <t>ERTE</t>
        </is>
      </c>
      <c r="D1058" s="5" t="inlineStr">
        <is>
          <t>033</t>
        </is>
      </c>
      <c r="E1058" s="5" t="inlineStr">
        <is>
          <t>ZMED</t>
        </is>
      </c>
      <c r="F1058" s="5" t="inlineStr">
        <is>
          <t>1060</t>
        </is>
      </c>
      <c r="G1058" s="5" t="inlineStr">
        <is>
          <t>6021</t>
        </is>
      </c>
      <c r="H1058" s="5" t="inlineStr">
        <is>
          <t>C/U</t>
        </is>
      </c>
      <c r="I1058" s="6" t="n">
        <v>50</v>
      </c>
      <c r="J1058" s="6" t="n">
        <v>0</v>
      </c>
      <c r="K1058" s="5" t="inlineStr">
        <is>
          <t>ARS</t>
        </is>
      </c>
      <c r="L1058" s="48" t="n">
        <v>0</v>
      </c>
      <c r="M1058" s="48" t="n">
        <v>7411.1</v>
      </c>
      <c r="O1058" s="11">
        <f>M1058/SUM($M$2:$M$2023)</f>
        <v/>
      </c>
      <c r="P1058" s="49">
        <f>IFERROR(M1058/I1058,0)</f>
        <v/>
      </c>
      <c r="Q1058" s="50" t="n"/>
      <c r="R1058" s="8">
        <f>I1058-Q1058</f>
        <v/>
      </c>
      <c r="S1058" s="49">
        <f>$AK1058*R1058</f>
        <v/>
      </c>
      <c r="U1058" s="39" t="inlineStr">
        <is>
          <t>Stock SAP</t>
        </is>
      </c>
      <c r="V1058" s="39" t="inlineStr">
        <is>
          <t>Medicamentos</t>
        </is>
      </c>
      <c r="W1058" s="39" t="inlineStr">
        <is>
          <t>Dentro del alcance</t>
        </is>
      </c>
      <c r="X1058" s="42" t="inlineStr">
        <is>
          <t>Media</t>
        </is>
      </c>
      <c r="Y1058" s="39" t="inlineStr">
        <is>
          <t>Homologado – confianza Media – pendiente de validación</t>
        </is>
      </c>
      <c r="Z1058" s="38" t="inlineStr">
        <is>
          <t>Dar de baja en SAP</t>
        </is>
      </c>
      <c r="AA1058" s="39" t="inlineStr">
        <is>
          <t>396</t>
        </is>
      </c>
      <c r="AB1058" s="39" t="inlineStr">
        <is>
          <t>IBUPROFENO 600MG COMP RECUBIERTOS</t>
        </is>
      </c>
      <c r="AC1058" s="39" t="inlineStr">
        <is>
          <t>Homologación por código Avain (master M01-005)</t>
        </is>
      </c>
      <c r="AD1058" s="39" t="inlineStr">
        <is>
          <t>No</t>
        </is>
      </c>
      <c r="AE1058" s="39" t="n"/>
      <c r="AF1058" s="39" t="inlineStr">
        <is>
          <t>Sí</t>
        </is>
      </c>
      <c r="AG1058" s="39" t="inlineStr">
        <is>
          <t>M01-005</t>
        </is>
      </c>
      <c r="AH1058" s="51" t="n"/>
      <c r="AI1058" s="51" t="n"/>
      <c r="AJ1058" s="51" t="n"/>
      <c r="AK1058" s="52" t="n">
        <v>148.2219789522919</v>
      </c>
      <c r="AL1058" s="52" t="n"/>
      <c r="AM1058" s="52" t="n"/>
      <c r="AN1058" s="39" t="n"/>
      <c r="AO1058"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1059">
      <c r="A1059" s="5" t="inlineStr">
        <is>
          <t>1000124</t>
        </is>
      </c>
      <c r="B1059" s="5" t="inlineStr">
        <is>
          <t>IBUPROFENO COMP 600MG</t>
        </is>
      </c>
      <c r="C1059" s="5" t="inlineStr">
        <is>
          <t>IE042</t>
        </is>
      </c>
      <c r="D1059" s="5" t="inlineStr">
        <is>
          <t>033</t>
        </is>
      </c>
      <c r="E1059" s="5" t="inlineStr">
        <is>
          <t>ZMED</t>
        </is>
      </c>
      <c r="F1059" s="5" t="inlineStr">
        <is>
          <t>1060</t>
        </is>
      </c>
      <c r="G1059" s="5" t="inlineStr">
        <is>
          <t>6021</t>
        </is>
      </c>
      <c r="H1059" s="5" t="inlineStr">
        <is>
          <t>C/U</t>
        </is>
      </c>
      <c r="I1059" s="6" t="n">
        <v>50</v>
      </c>
      <c r="J1059" s="6" t="n">
        <v>0</v>
      </c>
      <c r="K1059" s="5" t="inlineStr">
        <is>
          <t>ARS</t>
        </is>
      </c>
      <c r="L1059" s="48" t="n">
        <v>0</v>
      </c>
      <c r="M1059" s="48" t="n">
        <v>7411.1</v>
      </c>
      <c r="O1059" s="11">
        <f>M1059/SUM($M$2:$M$2023)</f>
        <v/>
      </c>
      <c r="P1059" s="49">
        <f>IFERROR(M1059/I1059,0)</f>
        <v/>
      </c>
      <c r="Q1059" s="50" t="n"/>
      <c r="R1059" s="8">
        <f>I1059-Q1059</f>
        <v/>
      </c>
      <c r="S1059" s="49">
        <f>$AK1059*R1059</f>
        <v/>
      </c>
      <c r="U1059" s="39" t="inlineStr">
        <is>
          <t>Stock SAP</t>
        </is>
      </c>
      <c r="V1059" s="39" t="inlineStr">
        <is>
          <t>Medicamentos</t>
        </is>
      </c>
      <c r="W1059" s="39" t="inlineStr">
        <is>
          <t>Dentro del alcance</t>
        </is>
      </c>
      <c r="X1059" s="42" t="inlineStr">
        <is>
          <t>Media</t>
        </is>
      </c>
      <c r="Y1059" s="39" t="inlineStr">
        <is>
          <t>Homologado – confianza Media – pendiente de validación</t>
        </is>
      </c>
      <c r="Z1059" s="38" t="inlineStr">
        <is>
          <t>Dar de baja en SAP</t>
        </is>
      </c>
      <c r="AA1059" s="39" t="inlineStr">
        <is>
          <t>396</t>
        </is>
      </c>
      <c r="AB1059" s="39" t="inlineStr">
        <is>
          <t>IBUPROFENO 600MG COMP RECUBIERTOS</t>
        </is>
      </c>
      <c r="AC1059" s="39" t="inlineStr">
        <is>
          <t>Homologación por código Avain (master M01-005)</t>
        </is>
      </c>
      <c r="AD1059" s="39" t="inlineStr">
        <is>
          <t>No</t>
        </is>
      </c>
      <c r="AE1059" s="39" t="n"/>
      <c r="AF1059" s="39" t="inlineStr">
        <is>
          <t>Sí</t>
        </is>
      </c>
      <c r="AG1059" s="39" t="inlineStr">
        <is>
          <t>M01-005</t>
        </is>
      </c>
      <c r="AH1059" s="51" t="n"/>
      <c r="AI1059" s="51" t="n"/>
      <c r="AJ1059" s="51" t="n"/>
      <c r="AK1059" s="52" t="n">
        <v>148.2219789522919</v>
      </c>
      <c r="AL1059" s="52" t="n"/>
      <c r="AM1059" s="52" t="n"/>
      <c r="AN1059" s="39" t="n"/>
      <c r="AO1059"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1060">
      <c r="A1060" s="5" t="inlineStr">
        <is>
          <t>1000136</t>
        </is>
      </c>
      <c r="B1060" s="5" t="inlineStr">
        <is>
          <t>ASPIRINA DE 100 MG</t>
        </is>
      </c>
      <c r="C1060" s="5" t="inlineStr">
        <is>
          <t>KJYITG</t>
        </is>
      </c>
      <c r="D1060" s="5" t="inlineStr">
        <is>
          <t>033</t>
        </is>
      </c>
      <c r="E1060" s="5" t="inlineStr">
        <is>
          <t>ZMED</t>
        </is>
      </c>
      <c r="F1060" s="5" t="inlineStr">
        <is>
          <t>1060</t>
        </is>
      </c>
      <c r="G1060" s="5" t="inlineStr">
        <is>
          <t>6021</t>
        </is>
      </c>
      <c r="H1060" s="5" t="inlineStr">
        <is>
          <t>C/U</t>
        </is>
      </c>
      <c r="I1060" s="6" t="n">
        <v>50</v>
      </c>
      <c r="J1060" s="6" t="n">
        <v>0</v>
      </c>
      <c r="K1060" s="5" t="inlineStr">
        <is>
          <t>ARS</t>
        </is>
      </c>
      <c r="L1060" s="48" t="n">
        <v>0</v>
      </c>
      <c r="M1060" s="48" t="n">
        <v>6052.83</v>
      </c>
      <c r="O1060" s="11">
        <f>M1060/SUM($M$2:$M$2023)</f>
        <v/>
      </c>
      <c r="P1060" s="49">
        <f>IFERROR(M1060/I1060,0)</f>
        <v/>
      </c>
      <c r="Q1060" s="50" t="n"/>
      <c r="R1060" s="8">
        <f>I1060-Q1060</f>
        <v/>
      </c>
      <c r="S1060" s="49">
        <f>$AK1060*R1060</f>
        <v/>
      </c>
      <c r="U1060" s="39" t="inlineStr">
        <is>
          <t>Stock SAP</t>
        </is>
      </c>
      <c r="V1060" s="39" t="inlineStr">
        <is>
          <t>Medicamentos</t>
        </is>
      </c>
      <c r="W1060" s="39" t="inlineStr">
        <is>
          <t>Dentro del alcance</t>
        </is>
      </c>
      <c r="X1060" s="37" t="inlineStr">
        <is>
          <t>Alta</t>
        </is>
      </c>
      <c r="Y1060" s="39" t="inlineStr">
        <is>
          <t>Homologado – confianza Alta</t>
        </is>
      </c>
      <c r="Z1060" s="38" t="inlineStr">
        <is>
          <t>Dar de baja en SAP</t>
        </is>
      </c>
      <c r="AA1060" s="39" t="inlineStr">
        <is>
          <t>23</t>
        </is>
      </c>
      <c r="AB1060" s="39" t="inlineStr">
        <is>
          <t>ASPIRINA</t>
        </is>
      </c>
      <c r="AC1060" s="39" t="inlineStr">
        <is>
          <t>Homologación por código Avain (master M01-001)</t>
        </is>
      </c>
      <c r="AD1060" s="39" t="inlineStr">
        <is>
          <t>No</t>
        </is>
      </c>
      <c r="AE1060" s="39" t="n"/>
      <c r="AF1060" s="39" t="inlineStr">
        <is>
          <t>Sí</t>
        </is>
      </c>
      <c r="AG1060" s="39" t="inlineStr">
        <is>
          <t>M01-001</t>
        </is>
      </c>
      <c r="AH1060" s="51" t="n"/>
      <c r="AI1060" s="51" t="n"/>
      <c r="AJ1060" s="51" t="n"/>
      <c r="AK1060" s="52" t="n">
        <v>121.0565531914893</v>
      </c>
      <c r="AL1060" s="52" t="n"/>
      <c r="AM1060" s="52" t="n"/>
      <c r="AN1060" s="39" t="n"/>
      <c r="AO1060" s="39" t="inlineStr">
        <is>
          <t>La cantidad física del material se imputó en la fila 60 (primera fila del material). Homologación: confianza base Alta + confianza SAP Alta → Alta. Otros códigos SAP del master no están en el stock de este centro: 1001237, 1000802. El material ocupa 16 filas en la hoja 1060 NQN (lote/almacén). La cantidad SAP y la física de esta vista son el total del material.</t>
        </is>
      </c>
    </row>
    <row r="1061">
      <c r="A1061" s="5" t="inlineStr">
        <is>
          <t>1000162</t>
        </is>
      </c>
      <c r="B1061" s="5" t="inlineStr">
        <is>
          <t>GEL CONDUCTOR KINESIO</t>
        </is>
      </c>
      <c r="C1061" s="5" t="inlineStr">
        <is>
          <t>000</t>
        </is>
      </c>
      <c r="D1061" s="5" t="inlineStr">
        <is>
          <t>033</t>
        </is>
      </c>
      <c r="E1061" s="5" t="inlineStr">
        <is>
          <t>ZMED</t>
        </is>
      </c>
      <c r="F1061" s="5" t="inlineStr">
        <is>
          <t>1060</t>
        </is>
      </c>
      <c r="G1061" s="5" t="inlineStr">
        <is>
          <t>6022</t>
        </is>
      </c>
      <c r="H1061" s="5" t="inlineStr">
        <is>
          <t>C/U</t>
        </is>
      </c>
      <c r="I1061" s="6" t="n">
        <v>50</v>
      </c>
      <c r="J1061" s="6" t="n">
        <v>0</v>
      </c>
      <c r="K1061" s="5" t="inlineStr">
        <is>
          <t>ARS</t>
        </is>
      </c>
      <c r="L1061" s="48" t="n">
        <v>0</v>
      </c>
      <c r="M1061" s="48" t="n">
        <v>59421.71</v>
      </c>
      <c r="O1061" s="11">
        <f>M1061/SUM($M$2:$M$2023)</f>
        <v/>
      </c>
      <c r="P1061" s="49">
        <f>IFERROR(M1061/I1061,0)</f>
        <v/>
      </c>
      <c r="Q1061" s="50" t="n">
        <v>0</v>
      </c>
      <c r="R1061" s="8">
        <f>I1061-Q1061</f>
        <v/>
      </c>
      <c r="S1061" s="49">
        <f>$AK1061*R1061</f>
        <v/>
      </c>
      <c r="U1061" s="39" t="inlineStr">
        <is>
          <t>Stock SAP</t>
        </is>
      </c>
      <c r="V1061" s="39" t="inlineStr">
        <is>
          <t>Medicamentos</t>
        </is>
      </c>
      <c r="W1061" s="39" t="inlineStr">
        <is>
          <t>Dentro del alcance</t>
        </is>
      </c>
      <c r="X1061" s="42" t="inlineStr">
        <is>
          <t>Media</t>
        </is>
      </c>
      <c r="Y1061" s="39" t="inlineStr">
        <is>
          <t>Homologado – confianza Media – pendiente de validación</t>
        </is>
      </c>
      <c r="Z1061" s="38" t="inlineStr">
        <is>
          <t>Dar de baja en SAP</t>
        </is>
      </c>
      <c r="AA1061" s="39" t="inlineStr">
        <is>
          <t>460</t>
        </is>
      </c>
      <c r="AB1061" s="39" t="inlineStr">
        <is>
          <t>GEL CONDUCTOR 500 GRS</t>
        </is>
      </c>
      <c r="AC1061" s="39" t="inlineStr">
        <is>
          <t>Cruce por nomenclatura SAP</t>
        </is>
      </c>
      <c r="AD1061" s="39" t="inlineStr">
        <is>
          <t>No</t>
        </is>
      </c>
      <c r="AE1061" s="39" t="n"/>
      <c r="AF1061" s="39" t="inlineStr">
        <is>
          <t>No</t>
        </is>
      </c>
      <c r="AG1061" s="39" t="n"/>
      <c r="AH1061" s="51" t="n">
        <v>106</v>
      </c>
      <c r="AI1061" s="51">
        <f>Q1061</f>
        <v/>
      </c>
      <c r="AJ1061" s="51">
        <f>$AH1061-$AI1061</f>
        <v/>
      </c>
      <c r="AK1061" s="52" t="n">
        <v>1188.434056603773</v>
      </c>
      <c r="AL1061" s="52">
        <f>$AJ1061*$AK1061</f>
        <v/>
      </c>
      <c r="AM1061" s="52">
        <f>$AI1061*$AK1061</f>
        <v/>
      </c>
      <c r="AN1061" s="39" t="n"/>
      <c r="AO1061" s="39" t="inlineStr">
        <is>
          <t>Cruce por nomenclatura: una nomenclatura no informa dosis; similitud 0.60. El material ocupa 6 filas en la hoja 1060 NQN (lote/almacén). La cantidad SAP y la física de esta vista son el total del material.</t>
        </is>
      </c>
    </row>
    <row r="1062">
      <c r="A1062" s="5" t="inlineStr">
        <is>
          <t>1000166</t>
        </is>
      </c>
      <c r="B1062" s="5" t="inlineStr">
        <is>
          <t>AMINOFILINA 250 MG AMPOLLA</t>
        </is>
      </c>
      <c r="C1062" s="5" t="inlineStr">
        <is>
          <t>15232</t>
        </is>
      </c>
      <c r="D1062" s="5" t="inlineStr">
        <is>
          <t>033</t>
        </is>
      </c>
      <c r="E1062" s="5" t="inlineStr">
        <is>
          <t>ZMED</t>
        </is>
      </c>
      <c r="F1062" s="5" t="inlineStr">
        <is>
          <t>1060</t>
        </is>
      </c>
      <c r="G1062" s="5" t="inlineStr">
        <is>
          <t>6021</t>
        </is>
      </c>
      <c r="H1062" s="5" t="inlineStr">
        <is>
          <t>C/U</t>
        </is>
      </c>
      <c r="I1062" s="6" t="n">
        <v>50</v>
      </c>
      <c r="J1062" s="6" t="n">
        <v>0</v>
      </c>
      <c r="K1062" s="5" t="inlineStr">
        <is>
          <t>ARS</t>
        </is>
      </c>
      <c r="L1062" s="48" t="n">
        <v>0</v>
      </c>
      <c r="M1062" s="48" t="n">
        <v>17686.55</v>
      </c>
      <c r="O1062" s="11">
        <f>M1062/SUM($M$2:$M$2023)</f>
        <v/>
      </c>
      <c r="P1062" s="49">
        <f>IFERROR(M1062/I1062,0)</f>
        <v/>
      </c>
      <c r="Q1062" s="50" t="n"/>
      <c r="R1062" s="8">
        <f>I1062-Q1062</f>
        <v/>
      </c>
      <c r="S1062" s="49">
        <f>$AK1062*R1062</f>
        <v/>
      </c>
      <c r="U1062" s="39" t="inlineStr">
        <is>
          <t>Stock SAP</t>
        </is>
      </c>
      <c r="V1062" s="39" t="inlineStr">
        <is>
          <t>Medicamentos</t>
        </is>
      </c>
      <c r="W1062" s="39" t="inlineStr">
        <is>
          <t>Dentro del alcance</t>
        </is>
      </c>
      <c r="X1062" s="42" t="inlineStr">
        <is>
          <t>Media</t>
        </is>
      </c>
      <c r="Y1062" s="39" t="inlineStr">
        <is>
          <t>Homologado – confianza Media – pendiente de validación</t>
        </is>
      </c>
      <c r="Z1062" s="38" t="inlineStr">
        <is>
          <t>Dar de baja en SAP</t>
        </is>
      </c>
      <c r="AA1062" s="39" t="inlineStr">
        <is>
          <t>312</t>
        </is>
      </c>
      <c r="AB1062" s="39" t="inlineStr">
        <is>
          <t>AMINOFILINA AMP</t>
        </is>
      </c>
      <c r="AC1062" s="39" t="inlineStr">
        <is>
          <t>Cruce por nomenclatura SAP</t>
        </is>
      </c>
      <c r="AD1062" s="39" t="inlineStr">
        <is>
          <t>No</t>
        </is>
      </c>
      <c r="AE1062" s="39" t="n"/>
      <c r="AF1062" s="39" t="inlineStr">
        <is>
          <t>No</t>
        </is>
      </c>
      <c r="AG1062" s="39" t="n"/>
      <c r="AH1062" s="51" t="n"/>
      <c r="AI1062" s="51" t="n"/>
      <c r="AJ1062" s="51" t="n"/>
      <c r="AK1062" s="52" t="n">
        <v>353.7310628019324</v>
      </c>
      <c r="AL1062" s="52" t="n"/>
      <c r="AM1062" s="52" t="n"/>
      <c r="AN1062" s="39" t="n"/>
      <c r="AO1062" s="39" t="inlineStr">
        <is>
          <t>La cantidad física del material se imputó en la fila 517 (primera fila del material). Cruce por nomenclatura: una nomenclatura no informa dosis; similitud 0.84. El material ocupa 7 filas en la hoja 1060 NQN (lote/almacén). La cantidad SAP y la física de esta vista son el total del material.</t>
        </is>
      </c>
    </row>
    <row r="1063">
      <c r="A1063" s="5" t="inlineStr">
        <is>
          <t>1000168</t>
        </is>
      </c>
      <c r="B1063" s="5" t="inlineStr">
        <is>
          <t>BICARBONATO DE SODIO SOL. 1 MOL. 100 CM3</t>
        </is>
      </c>
      <c r="C1063" s="5" t="inlineStr">
        <is>
          <t>L240301-01</t>
        </is>
      </c>
      <c r="D1063" s="5" t="inlineStr">
        <is>
          <t>033</t>
        </is>
      </c>
      <c r="E1063" s="5" t="inlineStr">
        <is>
          <t>ZMED</t>
        </is>
      </c>
      <c r="F1063" s="5" t="inlineStr">
        <is>
          <t>1060</t>
        </is>
      </c>
      <c r="G1063" s="5" t="inlineStr">
        <is>
          <t>6021</t>
        </is>
      </c>
      <c r="H1063" s="5" t="inlineStr">
        <is>
          <t>C/U</t>
        </is>
      </c>
      <c r="I1063" s="6" t="n">
        <v>50</v>
      </c>
      <c r="J1063" s="6" t="n">
        <v>0</v>
      </c>
      <c r="K1063" s="5" t="inlineStr">
        <is>
          <t>ARS</t>
        </is>
      </c>
      <c r="L1063" s="48" t="n">
        <v>0</v>
      </c>
      <c r="M1063" s="48" t="n">
        <v>190285.57</v>
      </c>
      <c r="O1063" s="11">
        <f>M1063/SUM($M$2:$M$2023)</f>
        <v/>
      </c>
      <c r="P1063" s="49">
        <f>IFERROR(M1063/I1063,0)</f>
        <v/>
      </c>
      <c r="Q1063" s="50" t="n"/>
      <c r="R1063" s="8">
        <f>I1063-Q1063</f>
        <v/>
      </c>
      <c r="S1063" s="49">
        <f>$AK1063*R1063</f>
        <v/>
      </c>
      <c r="U1063" s="39" t="inlineStr">
        <is>
          <t>Stock SAP</t>
        </is>
      </c>
      <c r="V1063" s="39" t="inlineStr">
        <is>
          <t>Medicamentos</t>
        </is>
      </c>
      <c r="W1063" s="39" t="inlineStr">
        <is>
          <t>Dentro del alcance</t>
        </is>
      </c>
      <c r="X1063" s="39" t="n"/>
      <c r="Y1063" s="39" t="inlineStr">
        <is>
          <t>Sin recuento físico en el inventario de Avain</t>
        </is>
      </c>
      <c r="Z1063" s="40" t="inlineStr">
        <is>
          <t>Sin recuento físico</t>
        </is>
      </c>
      <c r="AA1063" s="39" t="n"/>
      <c r="AB1063" s="39" t="n"/>
      <c r="AC1063" s="39" t="n"/>
      <c r="AD1063" s="39" t="n"/>
      <c r="AE1063" s="39" t="n"/>
      <c r="AF1063" s="39" t="n"/>
      <c r="AG1063" s="39" t="n"/>
      <c r="AH1063" s="51" t="n"/>
      <c r="AI1063" s="51" t="n"/>
      <c r="AJ1063" s="51" t="n"/>
      <c r="AK1063" s="52" t="n">
        <v>3805.711473765432</v>
      </c>
      <c r="AL1063" s="52" t="n"/>
      <c r="AM1063" s="52" t="n"/>
      <c r="AN1063" s="39" t="n"/>
      <c r="AO1063" s="39" t="inlineStr">
        <is>
          <t>El material ocupa 15 filas en la hoja 1060 NQN (lote/almacén). La cantidad SAP y la física de esta vista son el total del material.</t>
        </is>
      </c>
    </row>
    <row r="1064">
      <c r="A1064" s="5" t="inlineStr">
        <is>
          <t>1000178</t>
        </is>
      </c>
      <c r="B1064" s="5" t="inlineStr">
        <is>
          <t>DRAMAMINE COMPRIMIDO</t>
        </is>
      </c>
      <c r="C1064" s="5" t="inlineStr">
        <is>
          <t>DJKET</t>
        </is>
      </c>
      <c r="D1064" s="5" t="inlineStr">
        <is>
          <t>033</t>
        </is>
      </c>
      <c r="E1064" s="5" t="inlineStr">
        <is>
          <t>ZMED</t>
        </is>
      </c>
      <c r="F1064" s="5" t="inlineStr">
        <is>
          <t>1060</t>
        </is>
      </c>
      <c r="G1064" s="5" t="inlineStr">
        <is>
          <t>6021</t>
        </is>
      </c>
      <c r="H1064" s="5" t="inlineStr">
        <is>
          <t>C/U</t>
        </is>
      </c>
      <c r="I1064" s="6" t="n">
        <v>50</v>
      </c>
      <c r="J1064" s="6" t="n">
        <v>0</v>
      </c>
      <c r="K1064" s="5" t="inlineStr">
        <is>
          <t>ARS</t>
        </is>
      </c>
      <c r="L1064" s="48" t="n">
        <v>0</v>
      </c>
      <c r="M1064" s="48" t="n">
        <v>21840.56</v>
      </c>
      <c r="O1064" s="11">
        <f>M1064/SUM($M$2:$M$2023)</f>
        <v/>
      </c>
      <c r="P1064" s="49">
        <f>IFERROR(M1064/I1064,0)</f>
        <v/>
      </c>
      <c r="Q1064" s="50" t="n"/>
      <c r="R1064" s="8">
        <f>I1064-Q1064</f>
        <v/>
      </c>
      <c r="S1064" s="49">
        <f>$AK1064*R1064</f>
        <v/>
      </c>
      <c r="U1064" s="39" t="inlineStr">
        <is>
          <t>Stock SAP</t>
        </is>
      </c>
      <c r="V1064" s="39" t="inlineStr">
        <is>
          <t>Medicamentos</t>
        </is>
      </c>
      <c r="W1064" s="39" t="inlineStr">
        <is>
          <t>Dentro del alcance</t>
        </is>
      </c>
      <c r="X1064" s="39" t="n"/>
      <c r="Y1064" s="39" t="inlineStr">
        <is>
          <t>Sin recuento físico en el inventario de Avain</t>
        </is>
      </c>
      <c r="Z1064" s="40" t="inlineStr">
        <is>
          <t>Sin recuento físico</t>
        </is>
      </c>
      <c r="AA1064" s="39" t="n"/>
      <c r="AB1064" s="39" t="n"/>
      <c r="AC1064" s="39" t="n"/>
      <c r="AD1064" s="39" t="n"/>
      <c r="AE1064" s="39" t="n"/>
      <c r="AF1064" s="39" t="n"/>
      <c r="AG1064" s="39" t="n"/>
      <c r="AH1064" s="51" t="n"/>
      <c r="AI1064" s="51" t="n"/>
      <c r="AJ1064" s="51" t="n"/>
      <c r="AK1064" s="52" t="n">
        <v>436.8112172284644</v>
      </c>
      <c r="AL1064" s="52" t="n"/>
      <c r="AM1064" s="52" t="n"/>
      <c r="AN1064" s="39" t="n"/>
      <c r="AO1064" s="39" t="inlineStr">
        <is>
          <t>El material ocupa 5 filas en la hoja 1060 NQN (lote/almacén). La cantidad SAP y la física de esta vista son el total del material.</t>
        </is>
      </c>
    </row>
    <row r="1065">
      <c r="A1065" s="5" t="inlineStr">
        <is>
          <t>1000185</t>
        </is>
      </c>
      <c r="B1065" s="5" t="inlineStr">
        <is>
          <t>PLATSUL  X 100 CREMA</t>
        </is>
      </c>
      <c r="C1065" s="5" t="inlineStr">
        <is>
          <t>3056430</t>
        </is>
      </c>
      <c r="D1065" s="5" t="inlineStr">
        <is>
          <t>033</t>
        </is>
      </c>
      <c r="E1065" s="5" t="inlineStr">
        <is>
          <t>ZMED</t>
        </is>
      </c>
      <c r="F1065" s="5" t="inlineStr">
        <is>
          <t>1060</t>
        </is>
      </c>
      <c r="G1065" s="5" t="inlineStr">
        <is>
          <t>6021</t>
        </is>
      </c>
      <c r="H1065" s="5" t="inlineStr">
        <is>
          <t>C/U</t>
        </is>
      </c>
      <c r="I1065" s="6" t="n">
        <v>50</v>
      </c>
      <c r="J1065" s="6" t="n">
        <v>0</v>
      </c>
      <c r="K1065" s="5" t="inlineStr">
        <is>
          <t>ARS</t>
        </is>
      </c>
      <c r="L1065" s="48" t="n">
        <v>0</v>
      </c>
      <c r="M1065" s="48" t="n">
        <v>338928.57</v>
      </c>
      <c r="O1065" s="11">
        <f>M1065/SUM($M$2:$M$2023)</f>
        <v/>
      </c>
      <c r="P1065" s="49">
        <f>IFERROR(M1065/I1065,0)</f>
        <v/>
      </c>
      <c r="Q1065" s="50" t="n"/>
      <c r="R1065" s="8">
        <f>I1065-Q1065</f>
        <v/>
      </c>
      <c r="S1065" s="49">
        <f>$AK1065*R1065</f>
        <v/>
      </c>
      <c r="U1065" s="39" t="inlineStr">
        <is>
          <t>Stock SAP</t>
        </is>
      </c>
      <c r="V1065" s="39" t="inlineStr">
        <is>
          <t>Medicamentos</t>
        </is>
      </c>
      <c r="W1065" s="39" t="inlineStr">
        <is>
          <t>Dentro del alcance</t>
        </is>
      </c>
      <c r="X1065" s="39" t="n"/>
      <c r="Y1065" s="39" t="inlineStr">
        <is>
          <t>Sin recuento físico en el inventario de Avain</t>
        </is>
      </c>
      <c r="Z1065" s="40" t="inlineStr">
        <is>
          <t>Sin recuento físico</t>
        </is>
      </c>
      <c r="AA1065" s="39" t="n"/>
      <c r="AB1065" s="39" t="n"/>
      <c r="AC1065" s="39" t="n"/>
      <c r="AD1065" s="39" t="n"/>
      <c r="AE1065" s="39" t="n"/>
      <c r="AF1065" s="39" t="n"/>
      <c r="AG1065" s="39" t="n"/>
      <c r="AH1065" s="51" t="n">
        <v>50</v>
      </c>
      <c r="AI1065" s="51">
        <f>Q1065</f>
        <v/>
      </c>
      <c r="AJ1065" s="51">
        <f>$AH1065-$AI1065</f>
        <v/>
      </c>
      <c r="AK1065" s="52" t="n">
        <v>6778.5714</v>
      </c>
      <c r="AL1065" s="52">
        <f>$AJ1065*$AK1065</f>
        <v/>
      </c>
      <c r="AM1065" s="52">
        <f>$AI1065*$AK1065</f>
        <v/>
      </c>
      <c r="AN1065" s="39" t="n"/>
      <c r="AO1065" s="39" t="inlineStr">
        <is>
          <t>El material ocupa 2 filas en la hoja 1060 NQN (lote/almacén). La cantidad SAP y la física de esta vista son el total del material.</t>
        </is>
      </c>
    </row>
    <row r="1066">
      <c r="A1066" s="5" t="inlineStr">
        <is>
          <t>1000193</t>
        </is>
      </c>
      <c r="B1066" s="5" t="inlineStr">
        <is>
          <t>MIGRAL COMPRIMIDO</t>
        </is>
      </c>
      <c r="C1066" s="5" t="inlineStr">
        <is>
          <t>EB7180</t>
        </is>
      </c>
      <c r="D1066" s="5" t="inlineStr">
        <is>
          <t>033</t>
        </is>
      </c>
      <c r="E1066" s="5" t="inlineStr">
        <is>
          <t>ZMED</t>
        </is>
      </c>
      <c r="F1066" s="5" t="inlineStr">
        <is>
          <t>1060</t>
        </is>
      </c>
      <c r="G1066" s="5" t="inlineStr">
        <is>
          <t>6021</t>
        </is>
      </c>
      <c r="H1066" s="5" t="inlineStr">
        <is>
          <t>C/U</t>
        </is>
      </c>
      <c r="I1066" s="6" t="n">
        <v>50</v>
      </c>
      <c r="J1066" s="6" t="n">
        <v>0</v>
      </c>
      <c r="K1066" s="5" t="inlineStr">
        <is>
          <t>ARS</t>
        </is>
      </c>
      <c r="L1066" s="48" t="n">
        <v>0</v>
      </c>
      <c r="M1066" s="48" t="n">
        <v>6586.71</v>
      </c>
      <c r="O1066" s="11">
        <f>M1066/SUM($M$2:$M$2023)</f>
        <v/>
      </c>
      <c r="P1066" s="49">
        <f>IFERROR(M1066/I1066,0)</f>
        <v/>
      </c>
      <c r="Q1066" s="50" t="n"/>
      <c r="R1066" s="8">
        <f>I1066-Q1066</f>
        <v/>
      </c>
      <c r="S1066" s="49">
        <f>$AK1066*R1066</f>
        <v/>
      </c>
      <c r="U1066" s="39" t="inlineStr">
        <is>
          <t>Stock SAP</t>
        </is>
      </c>
      <c r="V1066" s="39" t="inlineStr">
        <is>
          <t>Medicamentos</t>
        </is>
      </c>
      <c r="W1066" s="39" t="inlineStr">
        <is>
          <t>Dentro del alcance</t>
        </is>
      </c>
      <c r="X1066" s="39" t="n"/>
      <c r="Y1066" s="39" t="inlineStr">
        <is>
          <t>Sin recuento físico en el inventario de Avain</t>
        </is>
      </c>
      <c r="Z1066" s="40" t="inlineStr">
        <is>
          <t>Sin recuento físico</t>
        </is>
      </c>
      <c r="AA1066" s="39" t="n"/>
      <c r="AB1066" s="39" t="n"/>
      <c r="AC1066" s="39" t="n"/>
      <c r="AD1066" s="39" t="n"/>
      <c r="AE1066" s="39" t="n"/>
      <c r="AF1066" s="39" t="n"/>
      <c r="AG1066" s="39" t="n"/>
      <c r="AH1066" s="51" t="n"/>
      <c r="AI1066" s="51" t="n"/>
      <c r="AJ1066" s="51" t="n"/>
      <c r="AK1066" s="52" t="n">
        <v>131.734165546896</v>
      </c>
      <c r="AL1066" s="52" t="n"/>
      <c r="AM1066" s="52" t="n"/>
      <c r="AN1066" s="39" t="n"/>
      <c r="AO1066" s="39" t="inlineStr">
        <is>
          <t>El material ocupa 13 filas en la hoja 1060 NQN (lote/almacén). La cantidad SAP y la física de esta vista son el total del material.</t>
        </is>
      </c>
    </row>
    <row r="1067">
      <c r="A1067" s="5" t="inlineStr">
        <is>
          <t>1000194</t>
        </is>
      </c>
      <c r="B1067" s="5" t="inlineStr">
        <is>
          <t>CAINA GOTAS</t>
        </is>
      </c>
      <c r="C1067" s="5" t="inlineStr">
        <is>
          <t>0010A</t>
        </is>
      </c>
      <c r="D1067" s="5" t="inlineStr">
        <is>
          <t>033</t>
        </is>
      </c>
      <c r="E1067" s="5" t="inlineStr">
        <is>
          <t>ZMED</t>
        </is>
      </c>
      <c r="F1067" s="5" t="inlineStr">
        <is>
          <t>1060</t>
        </is>
      </c>
      <c r="G1067" s="5" t="inlineStr">
        <is>
          <t>6021</t>
        </is>
      </c>
      <c r="H1067" s="5" t="inlineStr">
        <is>
          <t>C/U</t>
        </is>
      </c>
      <c r="I1067" s="6" t="n">
        <v>50</v>
      </c>
      <c r="J1067" s="6" t="n">
        <v>0</v>
      </c>
      <c r="K1067" s="5" t="inlineStr">
        <is>
          <t>ARS</t>
        </is>
      </c>
      <c r="L1067" s="48" t="n">
        <v>0</v>
      </c>
      <c r="M1067" s="48" t="n">
        <v>124774.54</v>
      </c>
      <c r="O1067" s="11">
        <f>M1067/SUM($M$2:$M$2023)</f>
        <v/>
      </c>
      <c r="P1067" s="49">
        <f>IFERROR(M1067/I1067,0)</f>
        <v/>
      </c>
      <c r="Q1067" s="50" t="n"/>
      <c r="R1067" s="8">
        <f>I1067-Q1067</f>
        <v/>
      </c>
      <c r="S1067" s="49">
        <f>$AK1067*R1067</f>
        <v/>
      </c>
      <c r="U1067" s="39" t="inlineStr">
        <is>
          <t>Stock SAP</t>
        </is>
      </c>
      <c r="V1067" s="39" t="inlineStr">
        <is>
          <t>Medicamentos</t>
        </is>
      </c>
      <c r="W1067" s="39" t="inlineStr">
        <is>
          <t>Dentro del alcance</t>
        </is>
      </c>
      <c r="X1067" s="39" t="n"/>
      <c r="Y1067" s="39" t="inlineStr">
        <is>
          <t>Sin recuento físico en el inventario de Avain</t>
        </is>
      </c>
      <c r="Z1067" s="40" t="inlineStr">
        <is>
          <t>Sin recuento físico</t>
        </is>
      </c>
      <c r="AA1067" s="39" t="n"/>
      <c r="AB1067" s="39" t="n"/>
      <c r="AC1067" s="39" t="n"/>
      <c r="AD1067" s="39" t="n"/>
      <c r="AE1067" s="39" t="n"/>
      <c r="AF1067" s="39" t="n"/>
      <c r="AG1067" s="39" t="n"/>
      <c r="AH1067" s="51" t="n">
        <v>191</v>
      </c>
      <c r="AI1067" s="51">
        <f>Q1067</f>
        <v/>
      </c>
      <c r="AJ1067" s="51">
        <f>$AH1067-$AI1067</f>
        <v/>
      </c>
      <c r="AK1067" s="52" t="n">
        <v>2495.490732984293</v>
      </c>
      <c r="AL1067" s="52">
        <f>$AJ1067*$AK1067</f>
        <v/>
      </c>
      <c r="AM1067" s="52">
        <f>$AI1067*$AK1067</f>
        <v/>
      </c>
      <c r="AN1067" s="39" t="n"/>
      <c r="AO1067" s="39" t="inlineStr">
        <is>
          <t>El material ocupa 8 filas en la hoja 1060 NQN (lote/almacén). La cantidad SAP y la física de esta vista son el total del material.</t>
        </is>
      </c>
    </row>
    <row r="1068">
      <c r="A1068" s="5" t="inlineStr">
        <is>
          <t>1000304</t>
        </is>
      </c>
      <c r="B1068" s="5" t="inlineStr">
        <is>
          <t>ADENOSINA 2 ML AMP 3 MG/1 ML</t>
        </is>
      </c>
      <c r="C1068" s="5" t="inlineStr">
        <is>
          <t>69281460</t>
        </is>
      </c>
      <c r="D1068" s="5" t="inlineStr">
        <is>
          <t>033</t>
        </is>
      </c>
      <c r="E1068" s="5" t="inlineStr">
        <is>
          <t>ZMED</t>
        </is>
      </c>
      <c r="F1068" s="5" t="inlineStr">
        <is>
          <t>1060</t>
        </is>
      </c>
      <c r="G1068" s="5" t="inlineStr">
        <is>
          <t>6021</t>
        </is>
      </c>
      <c r="H1068" s="5" t="inlineStr">
        <is>
          <t>C/U</t>
        </is>
      </c>
      <c r="I1068" s="6" t="n">
        <v>50</v>
      </c>
      <c r="J1068" s="6" t="n">
        <v>0</v>
      </c>
      <c r="K1068" s="5" t="inlineStr">
        <is>
          <t>ARS</t>
        </is>
      </c>
      <c r="L1068" s="48" t="n">
        <v>0</v>
      </c>
      <c r="M1068" s="48" t="n">
        <v>74877.25</v>
      </c>
      <c r="O1068" s="11">
        <f>M1068/SUM($M$2:$M$2023)</f>
        <v/>
      </c>
      <c r="P1068" s="49">
        <f>IFERROR(M1068/I1068,0)</f>
        <v/>
      </c>
      <c r="Q1068" s="50" t="n"/>
      <c r="R1068" s="8">
        <f>I1068-Q1068</f>
        <v/>
      </c>
      <c r="S1068" s="49">
        <f>$AK1068*R1068</f>
        <v/>
      </c>
      <c r="U1068" s="39" t="inlineStr">
        <is>
          <t>Stock SAP</t>
        </is>
      </c>
      <c r="V1068" s="39" t="inlineStr">
        <is>
          <t>Medicamentos</t>
        </is>
      </c>
      <c r="W1068" s="39" t="inlineStr">
        <is>
          <t>Dentro del alcance</t>
        </is>
      </c>
      <c r="X1068" s="42" t="inlineStr">
        <is>
          <t>Media</t>
        </is>
      </c>
      <c r="Y1068" s="39" t="inlineStr">
        <is>
          <t>Homologado – confianza Media – pendiente de validación</t>
        </is>
      </c>
      <c r="Z1068" s="38" t="inlineStr">
        <is>
          <t>Dar de baja en SAP</t>
        </is>
      </c>
      <c r="AA1068" s="39" t="inlineStr">
        <is>
          <t>311</t>
        </is>
      </c>
      <c r="AB1068" s="39" t="inlineStr">
        <is>
          <t>ADENOSINA AMP</t>
        </is>
      </c>
      <c r="AC1068" s="39" t="inlineStr">
        <is>
          <t>Homologación por código Avain (master M03-004)</t>
        </is>
      </c>
      <c r="AD1068" s="39" t="inlineStr">
        <is>
          <t>No</t>
        </is>
      </c>
      <c r="AE1068" s="39" t="n"/>
      <c r="AF1068" s="39" t="inlineStr">
        <is>
          <t>Sí</t>
        </is>
      </c>
      <c r="AG1068" s="39" t="inlineStr">
        <is>
          <t>M03-004</t>
        </is>
      </c>
      <c r="AH1068" s="51" t="n"/>
      <c r="AI1068" s="51" t="n"/>
      <c r="AJ1068" s="51" t="n"/>
      <c r="AK1068" s="52" t="n">
        <v>1497.545044802867</v>
      </c>
      <c r="AL1068" s="52" t="n"/>
      <c r="AM1068" s="52" t="n"/>
      <c r="AN1068" s="39" t="n"/>
      <c r="AO1068" s="39" t="inlineStr">
        <is>
          <t>La cantidad física del material se imputó en la fila 532 (primera fila del material). Homologación: confianza base Media + confianza SAP Alta → Media. El material ocupa 15 filas en la hoja 1060 NQN (lote/almacén). La cantidad SAP y la física de esta vista son el total del material.</t>
        </is>
      </c>
    </row>
    <row r="1069">
      <c r="A1069" s="5" t="inlineStr">
        <is>
          <t>1000304</t>
        </is>
      </c>
      <c r="B1069" s="5" t="inlineStr">
        <is>
          <t>ADENOSINA 2 ML AMP 3 MG/1 ML</t>
        </is>
      </c>
      <c r="C1069" s="5" t="inlineStr">
        <is>
          <t>7093</t>
        </is>
      </c>
      <c r="D1069" s="5" t="inlineStr">
        <is>
          <t>033</t>
        </is>
      </c>
      <c r="E1069" s="5" t="inlineStr">
        <is>
          <t>ZMED</t>
        </is>
      </c>
      <c r="F1069" s="5" t="inlineStr">
        <is>
          <t>1060</t>
        </is>
      </c>
      <c r="G1069" s="5" t="inlineStr">
        <is>
          <t>6021</t>
        </is>
      </c>
      <c r="H1069" s="5" t="inlineStr">
        <is>
          <t>C/U</t>
        </is>
      </c>
      <c r="I1069" s="6" t="n">
        <v>50</v>
      </c>
      <c r="J1069" s="6" t="n">
        <v>0</v>
      </c>
      <c r="K1069" s="5" t="inlineStr">
        <is>
          <t>ARS</t>
        </is>
      </c>
      <c r="L1069" s="48" t="n">
        <v>0</v>
      </c>
      <c r="M1069" s="48" t="n">
        <v>74877.25</v>
      </c>
      <c r="O1069" s="11">
        <f>M1069/SUM($M$2:$M$2023)</f>
        <v/>
      </c>
      <c r="P1069" s="49">
        <f>IFERROR(M1069/I1069,0)</f>
        <v/>
      </c>
      <c r="Q1069" s="50" t="n"/>
      <c r="R1069" s="8">
        <f>I1069-Q1069</f>
        <v/>
      </c>
      <c r="S1069" s="49">
        <f>$AK1069*R1069</f>
        <v/>
      </c>
      <c r="U1069" s="39" t="inlineStr">
        <is>
          <t>Stock SAP</t>
        </is>
      </c>
      <c r="V1069" s="39" t="inlineStr">
        <is>
          <t>Medicamentos</t>
        </is>
      </c>
      <c r="W1069" s="39" t="inlineStr">
        <is>
          <t>Dentro del alcance</t>
        </is>
      </c>
      <c r="X1069" s="42" t="inlineStr">
        <is>
          <t>Media</t>
        </is>
      </c>
      <c r="Y1069" s="39" t="inlineStr">
        <is>
          <t>Homologado – confianza Media – pendiente de validación</t>
        </is>
      </c>
      <c r="Z1069" s="38" t="inlineStr">
        <is>
          <t>Dar de baja en SAP</t>
        </is>
      </c>
      <c r="AA1069" s="39" t="inlineStr">
        <is>
          <t>311</t>
        </is>
      </c>
      <c r="AB1069" s="39" t="inlineStr">
        <is>
          <t>ADENOSINA AMP</t>
        </is>
      </c>
      <c r="AC1069" s="39" t="inlineStr">
        <is>
          <t>Homologación por código Avain (master M03-004)</t>
        </is>
      </c>
      <c r="AD1069" s="39" t="inlineStr">
        <is>
          <t>No</t>
        </is>
      </c>
      <c r="AE1069" s="39" t="n"/>
      <c r="AF1069" s="39" t="inlineStr">
        <is>
          <t>Sí</t>
        </is>
      </c>
      <c r="AG1069" s="39" t="inlineStr">
        <is>
          <t>M03-004</t>
        </is>
      </c>
      <c r="AH1069" s="51" t="n"/>
      <c r="AI1069" s="51" t="n"/>
      <c r="AJ1069" s="51" t="n"/>
      <c r="AK1069" s="52" t="n">
        <v>1497.545044802867</v>
      </c>
      <c r="AL1069" s="52" t="n"/>
      <c r="AM1069" s="52" t="n"/>
      <c r="AN1069" s="39" t="n"/>
      <c r="AO1069" s="39" t="inlineStr">
        <is>
          <t>La cantidad física del material se imputó en la fila 532 (primera fila del material). Homologación: confianza base Media + confianza SAP Alta → Media. El material ocupa 15 filas en la hoja 1060 NQN (lote/almacén). La cantidad SAP y la física de esta vista son el total del material.</t>
        </is>
      </c>
    </row>
    <row r="1070">
      <c r="A1070" s="5" t="inlineStr">
        <is>
          <t>1000304</t>
        </is>
      </c>
      <c r="B1070" s="5" t="inlineStr">
        <is>
          <t>ADENOSINA 2 ML AMP 3 MG/1 ML</t>
        </is>
      </c>
      <c r="C1070" s="5" t="inlineStr">
        <is>
          <t>7377/6408</t>
        </is>
      </c>
      <c r="D1070" s="5" t="inlineStr">
        <is>
          <t>033</t>
        </is>
      </c>
      <c r="E1070" s="5" t="inlineStr">
        <is>
          <t>ZMED</t>
        </is>
      </c>
      <c r="F1070" s="5" t="inlineStr">
        <is>
          <t>1060</t>
        </is>
      </c>
      <c r="G1070" s="5" t="inlineStr">
        <is>
          <t>6021</t>
        </is>
      </c>
      <c r="H1070" s="5" t="inlineStr">
        <is>
          <t>C/U</t>
        </is>
      </c>
      <c r="I1070" s="6" t="n">
        <v>50</v>
      </c>
      <c r="J1070" s="6" t="n">
        <v>0</v>
      </c>
      <c r="K1070" s="5" t="inlineStr">
        <is>
          <t>ARS</t>
        </is>
      </c>
      <c r="L1070" s="48" t="n">
        <v>0</v>
      </c>
      <c r="M1070" s="48" t="n">
        <v>74877.25</v>
      </c>
      <c r="O1070" s="11">
        <f>M1070/SUM($M$2:$M$2023)</f>
        <v/>
      </c>
      <c r="P1070" s="49">
        <f>IFERROR(M1070/I1070,0)</f>
        <v/>
      </c>
      <c r="Q1070" s="50" t="n"/>
      <c r="R1070" s="8">
        <f>I1070-Q1070</f>
        <v/>
      </c>
      <c r="S1070" s="49">
        <f>$AK1070*R1070</f>
        <v/>
      </c>
      <c r="U1070" s="39" t="inlineStr">
        <is>
          <t>Stock SAP</t>
        </is>
      </c>
      <c r="V1070" s="39" t="inlineStr">
        <is>
          <t>Medicamentos</t>
        </is>
      </c>
      <c r="W1070" s="39" t="inlineStr">
        <is>
          <t>Dentro del alcance</t>
        </is>
      </c>
      <c r="X1070" s="42" t="inlineStr">
        <is>
          <t>Media</t>
        </is>
      </c>
      <c r="Y1070" s="39" t="inlineStr">
        <is>
          <t>Homologado – confianza Media – pendiente de validación</t>
        </is>
      </c>
      <c r="Z1070" s="38" t="inlineStr">
        <is>
          <t>Dar de baja en SAP</t>
        </is>
      </c>
      <c r="AA1070" s="39" t="inlineStr">
        <is>
          <t>311</t>
        </is>
      </c>
      <c r="AB1070" s="39" t="inlineStr">
        <is>
          <t>ADENOSINA AMP</t>
        </is>
      </c>
      <c r="AC1070" s="39" t="inlineStr">
        <is>
          <t>Homologación por código Avain (master M03-004)</t>
        </is>
      </c>
      <c r="AD1070" s="39" t="inlineStr">
        <is>
          <t>No</t>
        </is>
      </c>
      <c r="AE1070" s="39" t="n"/>
      <c r="AF1070" s="39" t="inlineStr">
        <is>
          <t>Sí</t>
        </is>
      </c>
      <c r="AG1070" s="39" t="inlineStr">
        <is>
          <t>M03-004</t>
        </is>
      </c>
      <c r="AH1070" s="51" t="n"/>
      <c r="AI1070" s="51" t="n"/>
      <c r="AJ1070" s="51" t="n"/>
      <c r="AK1070" s="52" t="n">
        <v>1497.545044802867</v>
      </c>
      <c r="AL1070" s="52" t="n"/>
      <c r="AM1070" s="52" t="n"/>
      <c r="AN1070" s="39" t="n"/>
      <c r="AO1070" s="39" t="inlineStr">
        <is>
          <t>La cantidad física del material se imputó en la fila 532 (primera fila del material). Homologación: confianza base Media + confianza SAP Alta → Media. El material ocupa 15 filas en la hoja 1060 NQN (lote/almacén). La cantidad SAP y la física de esta vista son el total del material.</t>
        </is>
      </c>
    </row>
    <row r="1071">
      <c r="A1071" s="5" t="inlineStr">
        <is>
          <t>1000304</t>
        </is>
      </c>
      <c r="B1071" s="5" t="inlineStr">
        <is>
          <t>ADENOSINA 2 ML AMP 3 MG/1 ML</t>
        </is>
      </c>
      <c r="C1071" s="5" t="inlineStr">
        <is>
          <t>7434/7933</t>
        </is>
      </c>
      <c r="D1071" s="5" t="inlineStr">
        <is>
          <t>033</t>
        </is>
      </c>
      <c r="E1071" s="5" t="inlineStr">
        <is>
          <t>ZMED</t>
        </is>
      </c>
      <c r="F1071" s="5" t="inlineStr">
        <is>
          <t>1060</t>
        </is>
      </c>
      <c r="G1071" s="5" t="inlineStr">
        <is>
          <t>6021</t>
        </is>
      </c>
      <c r="H1071" s="5" t="inlineStr">
        <is>
          <t>C/U</t>
        </is>
      </c>
      <c r="I1071" s="6" t="n">
        <v>50</v>
      </c>
      <c r="J1071" s="6" t="n">
        <v>0</v>
      </c>
      <c r="K1071" s="5" t="inlineStr">
        <is>
          <t>ARS</t>
        </is>
      </c>
      <c r="L1071" s="48" t="n">
        <v>0</v>
      </c>
      <c r="M1071" s="48" t="n">
        <v>74877.25</v>
      </c>
      <c r="O1071" s="11">
        <f>M1071/SUM($M$2:$M$2023)</f>
        <v/>
      </c>
      <c r="P1071" s="49">
        <f>IFERROR(M1071/I1071,0)</f>
        <v/>
      </c>
      <c r="Q1071" s="50" t="n"/>
      <c r="R1071" s="8">
        <f>I1071-Q1071</f>
        <v/>
      </c>
      <c r="S1071" s="49">
        <f>$AK1071*R1071</f>
        <v/>
      </c>
      <c r="U1071" s="39" t="inlineStr">
        <is>
          <t>Stock SAP</t>
        </is>
      </c>
      <c r="V1071" s="39" t="inlineStr">
        <is>
          <t>Medicamentos</t>
        </is>
      </c>
      <c r="W1071" s="39" t="inlineStr">
        <is>
          <t>Dentro del alcance</t>
        </is>
      </c>
      <c r="X1071" s="42" t="inlineStr">
        <is>
          <t>Media</t>
        </is>
      </c>
      <c r="Y1071" s="39" t="inlineStr">
        <is>
          <t>Homologado – confianza Media – pendiente de validación</t>
        </is>
      </c>
      <c r="Z1071" s="38" t="inlineStr">
        <is>
          <t>Dar de baja en SAP</t>
        </is>
      </c>
      <c r="AA1071" s="39" t="inlineStr">
        <is>
          <t>311</t>
        </is>
      </c>
      <c r="AB1071" s="39" t="inlineStr">
        <is>
          <t>ADENOSINA AMP</t>
        </is>
      </c>
      <c r="AC1071" s="39" t="inlineStr">
        <is>
          <t>Homologación por código Avain (master M03-004)</t>
        </is>
      </c>
      <c r="AD1071" s="39" t="inlineStr">
        <is>
          <t>No</t>
        </is>
      </c>
      <c r="AE1071" s="39" t="n"/>
      <c r="AF1071" s="39" t="inlineStr">
        <is>
          <t>Sí</t>
        </is>
      </c>
      <c r="AG1071" s="39" t="inlineStr">
        <is>
          <t>M03-004</t>
        </is>
      </c>
      <c r="AH1071" s="51" t="n"/>
      <c r="AI1071" s="51" t="n"/>
      <c r="AJ1071" s="51" t="n"/>
      <c r="AK1071" s="52" t="n">
        <v>1497.545044802867</v>
      </c>
      <c r="AL1071" s="52" t="n"/>
      <c r="AM1071" s="52" t="n"/>
      <c r="AN1071" s="39" t="n"/>
      <c r="AO1071" s="39" t="inlineStr">
        <is>
          <t>La cantidad física del material se imputó en la fila 532 (primera fila del material). Homologación: confianza base Media + confianza SAP Alta → Media. El material ocupa 15 filas en la hoja 1060 NQN (lote/almacén). La cantidad SAP y la física de esta vista son el total del material.</t>
        </is>
      </c>
    </row>
    <row r="1072">
      <c r="A1072" s="5" t="inlineStr">
        <is>
          <t>1000304</t>
        </is>
      </c>
      <c r="B1072" s="5" t="inlineStr">
        <is>
          <t>ADENOSINA 2 ML AMP 3 MG/1 ML</t>
        </is>
      </c>
      <c r="C1072" s="5" t="inlineStr">
        <is>
          <t>7798/8615</t>
        </is>
      </c>
      <c r="D1072" s="5" t="inlineStr">
        <is>
          <t>033</t>
        </is>
      </c>
      <c r="E1072" s="5" t="inlineStr">
        <is>
          <t>ZMED</t>
        </is>
      </c>
      <c r="F1072" s="5" t="inlineStr">
        <is>
          <t>1060</t>
        </is>
      </c>
      <c r="G1072" s="5" t="inlineStr">
        <is>
          <t>6021</t>
        </is>
      </c>
      <c r="H1072" s="5" t="inlineStr">
        <is>
          <t>C/U</t>
        </is>
      </c>
      <c r="I1072" s="6" t="n">
        <v>50</v>
      </c>
      <c r="J1072" s="6" t="n">
        <v>0</v>
      </c>
      <c r="K1072" s="5" t="inlineStr">
        <is>
          <t>ARS</t>
        </is>
      </c>
      <c r="L1072" s="48" t="n">
        <v>0</v>
      </c>
      <c r="M1072" s="48" t="n">
        <v>74877.25</v>
      </c>
      <c r="O1072" s="11">
        <f>M1072/SUM($M$2:$M$2023)</f>
        <v/>
      </c>
      <c r="P1072" s="49">
        <f>IFERROR(M1072/I1072,0)</f>
        <v/>
      </c>
      <c r="Q1072" s="50" t="n"/>
      <c r="R1072" s="8">
        <f>I1072-Q1072</f>
        <v/>
      </c>
      <c r="S1072" s="49">
        <f>$AK1072*R1072</f>
        <v/>
      </c>
      <c r="U1072" s="39" t="inlineStr">
        <is>
          <t>Stock SAP</t>
        </is>
      </c>
      <c r="V1072" s="39" t="inlineStr">
        <is>
          <t>Medicamentos</t>
        </is>
      </c>
      <c r="W1072" s="39" t="inlineStr">
        <is>
          <t>Dentro del alcance</t>
        </is>
      </c>
      <c r="X1072" s="42" t="inlineStr">
        <is>
          <t>Media</t>
        </is>
      </c>
      <c r="Y1072" s="39" t="inlineStr">
        <is>
          <t>Homologado – confianza Media – pendiente de validación</t>
        </is>
      </c>
      <c r="Z1072" s="38" t="inlineStr">
        <is>
          <t>Dar de baja en SAP</t>
        </is>
      </c>
      <c r="AA1072" s="39" t="inlineStr">
        <is>
          <t>311</t>
        </is>
      </c>
      <c r="AB1072" s="39" t="inlineStr">
        <is>
          <t>ADENOSINA AMP</t>
        </is>
      </c>
      <c r="AC1072" s="39" t="inlineStr">
        <is>
          <t>Homologación por código Avain (master M03-004)</t>
        </is>
      </c>
      <c r="AD1072" s="39" t="inlineStr">
        <is>
          <t>No</t>
        </is>
      </c>
      <c r="AE1072" s="39" t="n"/>
      <c r="AF1072" s="39" t="inlineStr">
        <is>
          <t>Sí</t>
        </is>
      </c>
      <c r="AG1072" s="39" t="inlineStr">
        <is>
          <t>M03-004</t>
        </is>
      </c>
      <c r="AH1072" s="51" t="n"/>
      <c r="AI1072" s="51" t="n"/>
      <c r="AJ1072" s="51" t="n"/>
      <c r="AK1072" s="52" t="n">
        <v>1497.545044802867</v>
      </c>
      <c r="AL1072" s="52" t="n"/>
      <c r="AM1072" s="52" t="n"/>
      <c r="AN1072" s="39" t="n"/>
      <c r="AO1072" s="39" t="inlineStr">
        <is>
          <t>La cantidad física del material se imputó en la fila 532 (primera fila del material). Homologación: confianza base Media + confianza SAP Alta → Media. El material ocupa 15 filas en la hoja 1060 NQN (lote/almacén). La cantidad SAP y la física de esta vista son el total del material.</t>
        </is>
      </c>
    </row>
    <row r="1073">
      <c r="A1073" s="5" t="inlineStr">
        <is>
          <t>1000304</t>
        </is>
      </c>
      <c r="B1073" s="5" t="inlineStr">
        <is>
          <t>ADENOSINA 2 ML AMP 3 MG/1 ML</t>
        </is>
      </c>
      <c r="C1073" s="5" t="inlineStr">
        <is>
          <t>WQRFWQ</t>
        </is>
      </c>
      <c r="D1073" s="5" t="inlineStr">
        <is>
          <t>033</t>
        </is>
      </c>
      <c r="E1073" s="5" t="inlineStr">
        <is>
          <t>ZMED</t>
        </is>
      </c>
      <c r="F1073" s="5" t="inlineStr">
        <is>
          <t>1060</t>
        </is>
      </c>
      <c r="G1073" s="5" t="inlineStr">
        <is>
          <t>6021</t>
        </is>
      </c>
      <c r="H1073" s="5" t="inlineStr">
        <is>
          <t>C/U</t>
        </is>
      </c>
      <c r="I1073" s="6" t="n">
        <v>50</v>
      </c>
      <c r="J1073" s="6" t="n">
        <v>0</v>
      </c>
      <c r="K1073" s="5" t="inlineStr">
        <is>
          <t>ARS</t>
        </is>
      </c>
      <c r="L1073" s="48" t="n">
        <v>0</v>
      </c>
      <c r="M1073" s="48" t="n">
        <v>74877.25</v>
      </c>
      <c r="O1073" s="11">
        <f>M1073/SUM($M$2:$M$2023)</f>
        <v/>
      </c>
      <c r="P1073" s="49">
        <f>IFERROR(M1073/I1073,0)</f>
        <v/>
      </c>
      <c r="Q1073" s="50" t="n"/>
      <c r="R1073" s="8">
        <f>I1073-Q1073</f>
        <v/>
      </c>
      <c r="S1073" s="49">
        <f>$AK1073*R1073</f>
        <v/>
      </c>
      <c r="U1073" s="39" t="inlineStr">
        <is>
          <t>Stock SAP</t>
        </is>
      </c>
      <c r="V1073" s="39" t="inlineStr">
        <is>
          <t>Medicamentos</t>
        </is>
      </c>
      <c r="W1073" s="39" t="inlineStr">
        <is>
          <t>Dentro del alcance</t>
        </is>
      </c>
      <c r="X1073" s="42" t="inlineStr">
        <is>
          <t>Media</t>
        </is>
      </c>
      <c r="Y1073" s="39" t="inlineStr">
        <is>
          <t>Homologado – confianza Media – pendiente de validación</t>
        </is>
      </c>
      <c r="Z1073" s="38" t="inlineStr">
        <is>
          <t>Dar de baja en SAP</t>
        </is>
      </c>
      <c r="AA1073" s="39" t="inlineStr">
        <is>
          <t>311</t>
        </is>
      </c>
      <c r="AB1073" s="39" t="inlineStr">
        <is>
          <t>ADENOSINA AMP</t>
        </is>
      </c>
      <c r="AC1073" s="39" t="inlineStr">
        <is>
          <t>Homologación por código Avain (master M03-004)</t>
        </is>
      </c>
      <c r="AD1073" s="39" t="inlineStr">
        <is>
          <t>No</t>
        </is>
      </c>
      <c r="AE1073" s="39" t="n"/>
      <c r="AF1073" s="39" t="inlineStr">
        <is>
          <t>Sí</t>
        </is>
      </c>
      <c r="AG1073" s="39" t="inlineStr">
        <is>
          <t>M03-004</t>
        </is>
      </c>
      <c r="AH1073" s="51" t="n"/>
      <c r="AI1073" s="51" t="n"/>
      <c r="AJ1073" s="51" t="n"/>
      <c r="AK1073" s="52" t="n">
        <v>1497.545044802867</v>
      </c>
      <c r="AL1073" s="52" t="n"/>
      <c r="AM1073" s="52" t="n"/>
      <c r="AN1073" s="39" t="n"/>
      <c r="AO1073" s="39" t="inlineStr">
        <is>
          <t>La cantidad física del material se imputó en la fila 532 (primera fila del material). Homologación: confianza base Media + confianza SAP Alta → Media. El material ocupa 15 filas en la hoja 1060 NQN (lote/almacén). La cantidad SAP y la física de esta vista son el total del material.</t>
        </is>
      </c>
    </row>
    <row r="1074">
      <c r="A1074" s="5" t="inlineStr">
        <is>
          <t>1000305</t>
        </is>
      </c>
      <c r="B1074" s="5" t="inlineStr">
        <is>
          <t>FENTANILO AMP 0,25mg/5ml</t>
        </is>
      </c>
      <c r="C1074" s="5" t="inlineStr">
        <is>
          <t>180355</t>
        </is>
      </c>
      <c r="D1074" s="5" t="inlineStr">
        <is>
          <t>033</t>
        </is>
      </c>
      <c r="E1074" s="5" t="inlineStr">
        <is>
          <t>ZMED</t>
        </is>
      </c>
      <c r="F1074" s="5" t="inlineStr">
        <is>
          <t>1060</t>
        </is>
      </c>
      <c r="G1074" s="5" t="inlineStr">
        <is>
          <t>6021</t>
        </is>
      </c>
      <c r="H1074" s="5" t="inlineStr">
        <is>
          <t>C/U</t>
        </is>
      </c>
      <c r="I1074" s="6" t="n">
        <v>50</v>
      </c>
      <c r="J1074" s="6" t="n">
        <v>0</v>
      </c>
      <c r="K1074" s="5" t="inlineStr">
        <is>
          <t>ARS</t>
        </is>
      </c>
      <c r="L1074" s="48" t="n">
        <v>0</v>
      </c>
      <c r="M1074" s="48" t="n">
        <v>30708.67</v>
      </c>
      <c r="O1074" s="11">
        <f>M1074/SUM($M$2:$M$2023)</f>
        <v/>
      </c>
      <c r="P1074" s="49">
        <f>IFERROR(M1074/I1074,0)</f>
        <v/>
      </c>
      <c r="Q1074" s="50" t="n"/>
      <c r="R1074" s="8">
        <f>I1074-Q1074</f>
        <v/>
      </c>
      <c r="S1074" s="49">
        <f>$AK1074*R1074</f>
        <v/>
      </c>
      <c r="U1074" s="39" t="inlineStr">
        <is>
          <t>Stock SAP</t>
        </is>
      </c>
      <c r="V1074" s="39" t="inlineStr">
        <is>
          <t>Medicamentos</t>
        </is>
      </c>
      <c r="W1074" s="39" t="inlineStr">
        <is>
          <t>Dentro del alcance</t>
        </is>
      </c>
      <c r="X1074" s="42" t="inlineStr">
        <is>
          <t>Media</t>
        </is>
      </c>
      <c r="Y1074" s="39" t="inlineStr">
        <is>
          <t>Homologado – confianza Media – pendiente de validación</t>
        </is>
      </c>
      <c r="Z1074" s="38" t="inlineStr">
        <is>
          <t>Dar de baja en SAP</t>
        </is>
      </c>
      <c r="AA1074" s="39" t="inlineStr">
        <is>
          <t>309</t>
        </is>
      </c>
      <c r="AB1074" s="39" t="inlineStr">
        <is>
          <t>FENTANILO AMP</t>
        </is>
      </c>
      <c r="AC1074" s="39" t="inlineStr">
        <is>
          <t>Cruce por nomenclatura SAP</t>
        </is>
      </c>
      <c r="AD1074" s="39" t="inlineStr">
        <is>
          <t>No</t>
        </is>
      </c>
      <c r="AE1074" s="39" t="n"/>
      <c r="AF1074" s="39" t="inlineStr">
        <is>
          <t>No</t>
        </is>
      </c>
      <c r="AG1074" s="39" t="n"/>
      <c r="AH1074" s="51" t="n"/>
      <c r="AI1074" s="51" t="n"/>
      <c r="AJ1074" s="51" t="n"/>
      <c r="AK1074" s="52" t="n">
        <v>614.1733333333332</v>
      </c>
      <c r="AL1074" s="52" t="n"/>
      <c r="AM1074" s="52" t="n"/>
      <c r="AN1074" s="39" t="n"/>
      <c r="AO1074" s="39" t="inlineStr">
        <is>
          <t>La cantidad física del material se imputó en la fila 840 (primera fila del material). Cruce por nomenclatura: una nomenclatura no informa dosis; similitud 0.77. El material ocupa 6 filas en la hoja 1060 NQN (lote/almacén). La cantidad SAP y la física de esta vista son el total del material.</t>
        </is>
      </c>
    </row>
    <row r="1075">
      <c r="A1075" s="5" t="inlineStr">
        <is>
          <t>1000305</t>
        </is>
      </c>
      <c r="B1075" s="5" t="inlineStr">
        <is>
          <t>FENTANILO AMP 0,25mg/5ml</t>
        </is>
      </c>
      <c r="C1075" s="5" t="inlineStr">
        <is>
          <t>18062</t>
        </is>
      </c>
      <c r="D1075" s="5" t="inlineStr">
        <is>
          <t>033</t>
        </is>
      </c>
      <c r="E1075" s="5" t="inlineStr">
        <is>
          <t>ZMED</t>
        </is>
      </c>
      <c r="F1075" s="5" t="inlineStr">
        <is>
          <t>1060</t>
        </is>
      </c>
      <c r="G1075" s="5" t="inlineStr">
        <is>
          <t>6021</t>
        </is>
      </c>
      <c r="H1075" s="5" t="inlineStr">
        <is>
          <t>C/U</t>
        </is>
      </c>
      <c r="I1075" s="6" t="n">
        <v>50</v>
      </c>
      <c r="J1075" s="6" t="n">
        <v>0</v>
      </c>
      <c r="K1075" s="5" t="inlineStr">
        <is>
          <t>ARS</t>
        </is>
      </c>
      <c r="L1075" s="48" t="n">
        <v>0</v>
      </c>
      <c r="M1075" s="48" t="n">
        <v>30708.67</v>
      </c>
      <c r="O1075" s="11">
        <f>M1075/SUM($M$2:$M$2023)</f>
        <v/>
      </c>
      <c r="P1075" s="49">
        <f>IFERROR(M1075/I1075,0)</f>
        <v/>
      </c>
      <c r="Q1075" s="50" t="n"/>
      <c r="R1075" s="8">
        <f>I1075-Q1075</f>
        <v/>
      </c>
      <c r="S1075" s="49">
        <f>$AK1075*R1075</f>
        <v/>
      </c>
      <c r="U1075" s="39" t="inlineStr">
        <is>
          <t>Stock SAP</t>
        </is>
      </c>
      <c r="V1075" s="39" t="inlineStr">
        <is>
          <t>Medicamentos</t>
        </is>
      </c>
      <c r="W1075" s="39" t="inlineStr">
        <is>
          <t>Dentro del alcance</t>
        </is>
      </c>
      <c r="X1075" s="42" t="inlineStr">
        <is>
          <t>Media</t>
        </is>
      </c>
      <c r="Y1075" s="39" t="inlineStr">
        <is>
          <t>Homologado – confianza Media – pendiente de validación</t>
        </is>
      </c>
      <c r="Z1075" s="38" t="inlineStr">
        <is>
          <t>Dar de baja en SAP</t>
        </is>
      </c>
      <c r="AA1075" s="39" t="inlineStr">
        <is>
          <t>309</t>
        </is>
      </c>
      <c r="AB1075" s="39" t="inlineStr">
        <is>
          <t>FENTANILO AMP</t>
        </is>
      </c>
      <c r="AC1075" s="39" t="inlineStr">
        <is>
          <t>Cruce por nomenclatura SAP</t>
        </is>
      </c>
      <c r="AD1075" s="39" t="inlineStr">
        <is>
          <t>No</t>
        </is>
      </c>
      <c r="AE1075" s="39" t="n"/>
      <c r="AF1075" s="39" t="inlineStr">
        <is>
          <t>No</t>
        </is>
      </c>
      <c r="AG1075" s="39" t="n"/>
      <c r="AH1075" s="51" t="n"/>
      <c r="AI1075" s="51" t="n"/>
      <c r="AJ1075" s="51" t="n"/>
      <c r="AK1075" s="52" t="n">
        <v>614.1733333333332</v>
      </c>
      <c r="AL1075" s="52" t="n"/>
      <c r="AM1075" s="52" t="n"/>
      <c r="AN1075" s="39" t="n"/>
      <c r="AO1075" s="39" t="inlineStr">
        <is>
          <t>La cantidad física del material se imputó en la fila 840 (primera fila del material). Cruce por nomenclatura: una nomenclatura no informa dosis; similitud 0.77. El material ocupa 6 filas en la hoja 1060 NQN (lote/almacén). La cantidad SAP y la física de esta vista son el total del material.</t>
        </is>
      </c>
    </row>
    <row r="1076">
      <c r="A1076" s="5" t="inlineStr">
        <is>
          <t>1000305</t>
        </is>
      </c>
      <c r="B1076" s="5" t="inlineStr">
        <is>
          <t>FENTANILO AMP 0,25mg/5ml</t>
        </is>
      </c>
      <c r="C1076" s="5" t="inlineStr">
        <is>
          <t>29068</t>
        </is>
      </c>
      <c r="D1076" s="5" t="inlineStr">
        <is>
          <t>033</t>
        </is>
      </c>
      <c r="E1076" s="5" t="inlineStr">
        <is>
          <t>ZMED</t>
        </is>
      </c>
      <c r="F1076" s="5" t="inlineStr">
        <is>
          <t>1060</t>
        </is>
      </c>
      <c r="G1076" s="5" t="inlineStr">
        <is>
          <t>6021</t>
        </is>
      </c>
      <c r="H1076" s="5" t="inlineStr">
        <is>
          <t>C/U</t>
        </is>
      </c>
      <c r="I1076" s="6" t="n">
        <v>50</v>
      </c>
      <c r="J1076" s="6" t="n">
        <v>0</v>
      </c>
      <c r="K1076" s="5" t="inlineStr">
        <is>
          <t>ARS</t>
        </is>
      </c>
      <c r="L1076" s="48" t="n">
        <v>0</v>
      </c>
      <c r="M1076" s="48" t="n">
        <v>30708.67</v>
      </c>
      <c r="O1076" s="11">
        <f>M1076/SUM($M$2:$M$2023)</f>
        <v/>
      </c>
      <c r="P1076" s="49">
        <f>IFERROR(M1076/I1076,0)</f>
        <v/>
      </c>
      <c r="Q1076" s="50" t="n"/>
      <c r="R1076" s="8">
        <f>I1076-Q1076</f>
        <v/>
      </c>
      <c r="S1076" s="49">
        <f>$AK1076*R1076</f>
        <v/>
      </c>
      <c r="U1076" s="39" t="inlineStr">
        <is>
          <t>Stock SAP</t>
        </is>
      </c>
      <c r="V1076" s="39" t="inlineStr">
        <is>
          <t>Medicamentos</t>
        </is>
      </c>
      <c r="W1076" s="39" t="inlineStr">
        <is>
          <t>Dentro del alcance</t>
        </is>
      </c>
      <c r="X1076" s="42" t="inlineStr">
        <is>
          <t>Media</t>
        </is>
      </c>
      <c r="Y1076" s="39" t="inlineStr">
        <is>
          <t>Homologado – confianza Media – pendiente de validación</t>
        </is>
      </c>
      <c r="Z1076" s="38" t="inlineStr">
        <is>
          <t>Dar de baja en SAP</t>
        </is>
      </c>
      <c r="AA1076" s="39" t="inlineStr">
        <is>
          <t>309</t>
        </is>
      </c>
      <c r="AB1076" s="39" t="inlineStr">
        <is>
          <t>FENTANILO AMP</t>
        </is>
      </c>
      <c r="AC1076" s="39" t="inlineStr">
        <is>
          <t>Cruce por nomenclatura SAP</t>
        </is>
      </c>
      <c r="AD1076" s="39" t="inlineStr">
        <is>
          <t>No</t>
        </is>
      </c>
      <c r="AE1076" s="39" t="n"/>
      <c r="AF1076" s="39" t="inlineStr">
        <is>
          <t>No</t>
        </is>
      </c>
      <c r="AG1076" s="39" t="n"/>
      <c r="AH1076" s="51" t="n"/>
      <c r="AI1076" s="51" t="n"/>
      <c r="AJ1076" s="51" t="n"/>
      <c r="AK1076" s="52" t="n">
        <v>614.1733333333332</v>
      </c>
      <c r="AL1076" s="52" t="n"/>
      <c r="AM1076" s="52" t="n"/>
      <c r="AN1076" s="39" t="n"/>
      <c r="AO1076" s="39" t="inlineStr">
        <is>
          <t>La cantidad física del material se imputó en la fila 840 (primera fila del material). Cruce por nomenclatura: una nomenclatura no informa dosis; similitud 0.77. El material ocupa 6 filas en la hoja 1060 NQN (lote/almacén). La cantidad SAP y la física de esta vista son el total del material.</t>
        </is>
      </c>
    </row>
    <row r="1077">
      <c r="A1077" s="5" t="inlineStr">
        <is>
          <t>1000307</t>
        </is>
      </c>
      <c r="B1077" s="5" t="inlineStr">
        <is>
          <t>NALOXONA AMPOLLA 0,4mg/1ml</t>
        </is>
      </c>
      <c r="C1077" s="5" t="inlineStr">
        <is>
          <t>1</t>
        </is>
      </c>
      <c r="D1077" s="5" t="inlineStr">
        <is>
          <t>033</t>
        </is>
      </c>
      <c r="E1077" s="5" t="inlineStr">
        <is>
          <t>ZMED</t>
        </is>
      </c>
      <c r="F1077" s="5" t="inlineStr">
        <is>
          <t>1060</t>
        </is>
      </c>
      <c r="G1077" s="5" t="inlineStr">
        <is>
          <t>6021</t>
        </is>
      </c>
      <c r="H1077" s="5" t="inlineStr">
        <is>
          <t>C/U</t>
        </is>
      </c>
      <c r="I1077" s="6" t="n">
        <v>50</v>
      </c>
      <c r="J1077" s="6" t="n">
        <v>0</v>
      </c>
      <c r="K1077" s="5" t="inlineStr">
        <is>
          <t>ARS</t>
        </is>
      </c>
      <c r="L1077" s="48" t="n">
        <v>0</v>
      </c>
      <c r="M1077" s="48" t="n">
        <v>40435.62</v>
      </c>
      <c r="O1077" s="11">
        <f>M1077/SUM($M$2:$M$2023)</f>
        <v/>
      </c>
      <c r="P1077" s="49">
        <f>IFERROR(M1077/I1077,0)</f>
        <v/>
      </c>
      <c r="Q1077" s="50" t="n"/>
      <c r="R1077" s="8">
        <f>I1077-Q1077</f>
        <v/>
      </c>
      <c r="S1077" s="49">
        <f>$AK1077*R1077</f>
        <v/>
      </c>
      <c r="U1077" s="39" t="inlineStr">
        <is>
          <t>Stock SAP</t>
        </is>
      </c>
      <c r="V1077" s="39" t="inlineStr">
        <is>
          <t>Medicamentos</t>
        </is>
      </c>
      <c r="W1077" s="39" t="inlineStr">
        <is>
          <t>Dentro del alcance</t>
        </is>
      </c>
      <c r="X1077" s="42" t="inlineStr">
        <is>
          <t>Media</t>
        </is>
      </c>
      <c r="Y1077" s="39" t="inlineStr">
        <is>
          <t>Homologado – confianza Media – pendiente de validación</t>
        </is>
      </c>
      <c r="Z1077" s="38" t="inlineStr">
        <is>
          <t>Dar de baja en SAP</t>
        </is>
      </c>
      <c r="AA1077" s="39" t="inlineStr">
        <is>
          <t>166</t>
        </is>
      </c>
      <c r="AB1077" s="39" t="inlineStr">
        <is>
          <t>NALOXONA AMP</t>
        </is>
      </c>
      <c r="AC1077" s="39" t="inlineStr">
        <is>
          <t>Cruce por nomenclatura SAP</t>
        </is>
      </c>
      <c r="AD1077" s="39" t="inlineStr">
        <is>
          <t>No</t>
        </is>
      </c>
      <c r="AE1077" s="39" t="n"/>
      <c r="AF1077" s="39" t="inlineStr">
        <is>
          <t>Sí</t>
        </is>
      </c>
      <c r="AG1077" s="39" t="n"/>
      <c r="AH1077" s="51" t="n"/>
      <c r="AI1077" s="51" t="n"/>
      <c r="AJ1077" s="51" t="n"/>
      <c r="AK1077" s="52" t="n">
        <v>808.7123741007196</v>
      </c>
      <c r="AL1077" s="52" t="n"/>
      <c r="AM1077" s="52" t="n"/>
      <c r="AN1077" s="39" t="n"/>
      <c r="AO1077" s="39" t="inlineStr">
        <is>
          <t>La cantidad física del material se imputó en la fila 843 (primera fila del material). Cruce por nomenclatura: una nomenclatura no informa dosis; similitud 0.77. El material ocupa 15 filas en la hoja 1060 NQN (lote/almacén). La cantidad SAP y la física de esta vista son el total del material.</t>
        </is>
      </c>
    </row>
    <row r="1078">
      <c r="A1078" s="5" t="inlineStr">
        <is>
          <t>1000307</t>
        </is>
      </c>
      <c r="B1078" s="5" t="inlineStr">
        <is>
          <t>NALOXONA AMPOLLA 0,4mg/1ml</t>
        </is>
      </c>
      <c r="C1078" s="5" t="inlineStr">
        <is>
          <t>10005</t>
        </is>
      </c>
      <c r="D1078" s="5" t="inlineStr">
        <is>
          <t>033</t>
        </is>
      </c>
      <c r="E1078" s="5" t="inlineStr">
        <is>
          <t>ZMED</t>
        </is>
      </c>
      <c r="F1078" s="5" t="inlineStr">
        <is>
          <t>1060</t>
        </is>
      </c>
      <c r="G1078" s="5" t="inlineStr">
        <is>
          <t>6021</t>
        </is>
      </c>
      <c r="H1078" s="5" t="inlineStr">
        <is>
          <t>C/U</t>
        </is>
      </c>
      <c r="I1078" s="6" t="n">
        <v>50</v>
      </c>
      <c r="J1078" s="6" t="n">
        <v>0</v>
      </c>
      <c r="K1078" s="5" t="inlineStr">
        <is>
          <t>ARS</t>
        </is>
      </c>
      <c r="L1078" s="48" t="n">
        <v>0</v>
      </c>
      <c r="M1078" s="48" t="n">
        <v>40435.62</v>
      </c>
      <c r="O1078" s="11">
        <f>M1078/SUM($M$2:$M$2023)</f>
        <v/>
      </c>
      <c r="P1078" s="49">
        <f>IFERROR(M1078/I1078,0)</f>
        <v/>
      </c>
      <c r="Q1078" s="50" t="n"/>
      <c r="R1078" s="8">
        <f>I1078-Q1078</f>
        <v/>
      </c>
      <c r="S1078" s="49">
        <f>$AK1078*R1078</f>
        <v/>
      </c>
      <c r="U1078" s="39" t="inlineStr">
        <is>
          <t>Stock SAP</t>
        </is>
      </c>
      <c r="V1078" s="39" t="inlineStr">
        <is>
          <t>Medicamentos</t>
        </is>
      </c>
      <c r="W1078" s="39" t="inlineStr">
        <is>
          <t>Dentro del alcance</t>
        </is>
      </c>
      <c r="X1078" s="42" t="inlineStr">
        <is>
          <t>Media</t>
        </is>
      </c>
      <c r="Y1078" s="39" t="inlineStr">
        <is>
          <t>Homologado – confianza Media – pendiente de validación</t>
        </is>
      </c>
      <c r="Z1078" s="38" t="inlineStr">
        <is>
          <t>Dar de baja en SAP</t>
        </is>
      </c>
      <c r="AA1078" s="39" t="inlineStr">
        <is>
          <t>166</t>
        </is>
      </c>
      <c r="AB1078" s="39" t="inlineStr">
        <is>
          <t>NALOXONA AMP</t>
        </is>
      </c>
      <c r="AC1078" s="39" t="inlineStr">
        <is>
          <t>Cruce por nomenclatura SAP</t>
        </is>
      </c>
      <c r="AD1078" s="39" t="inlineStr">
        <is>
          <t>No</t>
        </is>
      </c>
      <c r="AE1078" s="39" t="n"/>
      <c r="AF1078" s="39" t="inlineStr">
        <is>
          <t>Sí</t>
        </is>
      </c>
      <c r="AG1078" s="39" t="n"/>
      <c r="AH1078" s="51" t="n"/>
      <c r="AI1078" s="51" t="n"/>
      <c r="AJ1078" s="51" t="n"/>
      <c r="AK1078" s="52" t="n">
        <v>808.7123741007196</v>
      </c>
      <c r="AL1078" s="52" t="n"/>
      <c r="AM1078" s="52" t="n"/>
      <c r="AN1078" s="39" t="n"/>
      <c r="AO1078" s="39" t="inlineStr">
        <is>
          <t>La cantidad física del material se imputó en la fila 843 (primera fila del material). Cruce por nomenclatura: una nomenclatura no informa dosis; similitud 0.77. El material ocupa 15 filas en la hoja 1060 NQN (lote/almacén). La cantidad SAP y la física de esta vista son el total del material.</t>
        </is>
      </c>
    </row>
    <row r="1079">
      <c r="A1079" s="5" t="inlineStr">
        <is>
          <t>1000307</t>
        </is>
      </c>
      <c r="B1079" s="5" t="inlineStr">
        <is>
          <t>NALOXONA AMPOLLA 0,4mg/1ml</t>
        </is>
      </c>
      <c r="C1079" s="5" t="inlineStr">
        <is>
          <t>90004</t>
        </is>
      </c>
      <c r="D1079" s="5" t="inlineStr">
        <is>
          <t>033</t>
        </is>
      </c>
      <c r="E1079" s="5" t="inlineStr">
        <is>
          <t>ZMED</t>
        </is>
      </c>
      <c r="F1079" s="5" t="inlineStr">
        <is>
          <t>1060</t>
        </is>
      </c>
      <c r="G1079" s="5" t="inlineStr">
        <is>
          <t>6021</t>
        </is>
      </c>
      <c r="H1079" s="5" t="inlineStr">
        <is>
          <t>C/U</t>
        </is>
      </c>
      <c r="I1079" s="6" t="n">
        <v>50</v>
      </c>
      <c r="J1079" s="6" t="n">
        <v>0</v>
      </c>
      <c r="K1079" s="5" t="inlineStr">
        <is>
          <t>ARS</t>
        </is>
      </c>
      <c r="L1079" s="48" t="n">
        <v>0</v>
      </c>
      <c r="M1079" s="48" t="n">
        <v>40435.62</v>
      </c>
      <c r="O1079" s="11">
        <f>M1079/SUM($M$2:$M$2023)</f>
        <v/>
      </c>
      <c r="P1079" s="49">
        <f>IFERROR(M1079/I1079,0)</f>
        <v/>
      </c>
      <c r="Q1079" s="50" t="n"/>
      <c r="R1079" s="8">
        <f>I1079-Q1079</f>
        <v/>
      </c>
      <c r="S1079" s="49">
        <f>$AK1079*R1079</f>
        <v/>
      </c>
      <c r="U1079" s="39" t="inlineStr">
        <is>
          <t>Stock SAP</t>
        </is>
      </c>
      <c r="V1079" s="39" t="inlineStr">
        <is>
          <t>Medicamentos</t>
        </is>
      </c>
      <c r="W1079" s="39" t="inlineStr">
        <is>
          <t>Dentro del alcance</t>
        </is>
      </c>
      <c r="X1079" s="42" t="inlineStr">
        <is>
          <t>Media</t>
        </is>
      </c>
      <c r="Y1079" s="39" t="inlineStr">
        <is>
          <t>Homologado – confianza Media – pendiente de validación</t>
        </is>
      </c>
      <c r="Z1079" s="38" t="inlineStr">
        <is>
          <t>Dar de baja en SAP</t>
        </is>
      </c>
      <c r="AA1079" s="39" t="inlineStr">
        <is>
          <t>166</t>
        </is>
      </c>
      <c r="AB1079" s="39" t="inlineStr">
        <is>
          <t>NALOXONA AMP</t>
        </is>
      </c>
      <c r="AC1079" s="39" t="inlineStr">
        <is>
          <t>Cruce por nomenclatura SAP</t>
        </is>
      </c>
      <c r="AD1079" s="39" t="inlineStr">
        <is>
          <t>No</t>
        </is>
      </c>
      <c r="AE1079" s="39" t="n"/>
      <c r="AF1079" s="39" t="inlineStr">
        <is>
          <t>Sí</t>
        </is>
      </c>
      <c r="AG1079" s="39" t="n"/>
      <c r="AH1079" s="51" t="n"/>
      <c r="AI1079" s="51" t="n"/>
      <c r="AJ1079" s="51" t="n"/>
      <c r="AK1079" s="52" t="n">
        <v>808.7123741007196</v>
      </c>
      <c r="AL1079" s="52" t="n"/>
      <c r="AM1079" s="52" t="n"/>
      <c r="AN1079" s="39" t="n"/>
      <c r="AO1079" s="39" t="inlineStr">
        <is>
          <t>La cantidad física del material se imputó en la fila 843 (primera fila del material). Cruce por nomenclatura: una nomenclatura no informa dosis; similitud 0.77. El material ocupa 15 filas en la hoja 1060 NQN (lote/almacén). La cantidad SAP y la física de esta vista son el total del material.</t>
        </is>
      </c>
    </row>
    <row r="1080">
      <c r="A1080" s="5" t="inlineStr">
        <is>
          <t>1000307</t>
        </is>
      </c>
      <c r="B1080" s="5" t="inlineStr">
        <is>
          <t>NALOXONA AMPOLLA 0,4mg/1ml</t>
        </is>
      </c>
      <c r="C1080" s="5" t="inlineStr">
        <is>
          <t>SEFG</t>
        </is>
      </c>
      <c r="D1080" s="5" t="inlineStr">
        <is>
          <t>033</t>
        </is>
      </c>
      <c r="E1080" s="5" t="inlineStr">
        <is>
          <t>ZMED</t>
        </is>
      </c>
      <c r="F1080" s="5" t="inlineStr">
        <is>
          <t>1060</t>
        </is>
      </c>
      <c r="G1080" s="5" t="inlineStr">
        <is>
          <t>6021</t>
        </is>
      </c>
      <c r="H1080" s="5" t="inlineStr">
        <is>
          <t>C/U</t>
        </is>
      </c>
      <c r="I1080" s="6" t="n">
        <v>50</v>
      </c>
      <c r="J1080" s="6" t="n">
        <v>0</v>
      </c>
      <c r="K1080" s="5" t="inlineStr">
        <is>
          <t>ARS</t>
        </is>
      </c>
      <c r="L1080" s="48" t="n">
        <v>0</v>
      </c>
      <c r="M1080" s="48" t="n">
        <v>40435.62</v>
      </c>
      <c r="O1080" s="11">
        <f>M1080/SUM($M$2:$M$2023)</f>
        <v/>
      </c>
      <c r="P1080" s="49">
        <f>IFERROR(M1080/I1080,0)</f>
        <v/>
      </c>
      <c r="Q1080" s="50" t="n"/>
      <c r="R1080" s="8">
        <f>I1080-Q1080</f>
        <v/>
      </c>
      <c r="S1080" s="49">
        <f>$AK1080*R1080</f>
        <v/>
      </c>
      <c r="U1080" s="39" t="inlineStr">
        <is>
          <t>Stock SAP</t>
        </is>
      </c>
      <c r="V1080" s="39" t="inlineStr">
        <is>
          <t>Medicamentos</t>
        </is>
      </c>
      <c r="W1080" s="39" t="inlineStr">
        <is>
          <t>Dentro del alcance</t>
        </is>
      </c>
      <c r="X1080" s="42" t="inlineStr">
        <is>
          <t>Media</t>
        </is>
      </c>
      <c r="Y1080" s="39" t="inlineStr">
        <is>
          <t>Homologado – confianza Media – pendiente de validación</t>
        </is>
      </c>
      <c r="Z1080" s="38" t="inlineStr">
        <is>
          <t>Dar de baja en SAP</t>
        </is>
      </c>
      <c r="AA1080" s="39" t="inlineStr">
        <is>
          <t>166</t>
        </is>
      </c>
      <c r="AB1080" s="39" t="inlineStr">
        <is>
          <t>NALOXONA AMP</t>
        </is>
      </c>
      <c r="AC1080" s="39" t="inlineStr">
        <is>
          <t>Cruce por nomenclatura SAP</t>
        </is>
      </c>
      <c r="AD1080" s="39" t="inlineStr">
        <is>
          <t>No</t>
        </is>
      </c>
      <c r="AE1080" s="39" t="n"/>
      <c r="AF1080" s="39" t="inlineStr">
        <is>
          <t>Sí</t>
        </is>
      </c>
      <c r="AG1080" s="39" t="n"/>
      <c r="AH1080" s="51" t="n"/>
      <c r="AI1080" s="51" t="n"/>
      <c r="AJ1080" s="51" t="n"/>
      <c r="AK1080" s="52" t="n">
        <v>808.7123741007196</v>
      </c>
      <c r="AL1080" s="52" t="n"/>
      <c r="AM1080" s="52" t="n"/>
      <c r="AN1080" s="39" t="n"/>
      <c r="AO1080" s="39" t="inlineStr">
        <is>
          <t>La cantidad física del material se imputó en la fila 843 (primera fila del material). Cruce por nomenclatura: una nomenclatura no informa dosis; similitud 0.77. El material ocupa 15 filas en la hoja 1060 NQN (lote/almacén). La cantidad SAP y la física de esta vista son el total del material.</t>
        </is>
      </c>
    </row>
    <row r="1081">
      <c r="A1081" s="5" t="inlineStr">
        <is>
          <t>1000360</t>
        </is>
      </c>
      <c r="B1081" s="5" t="inlineStr">
        <is>
          <t>GOTAS OTOSPORIN</t>
        </is>
      </c>
      <c r="C1081" s="5" t="inlineStr">
        <is>
          <t>36</t>
        </is>
      </c>
      <c r="D1081" s="5" t="inlineStr">
        <is>
          <t>033</t>
        </is>
      </c>
      <c r="E1081" s="5" t="inlineStr">
        <is>
          <t>ZMED</t>
        </is>
      </c>
      <c r="F1081" s="5" t="inlineStr">
        <is>
          <t>1060</t>
        </is>
      </c>
      <c r="G1081" s="5" t="inlineStr">
        <is>
          <t>6021</t>
        </is>
      </c>
      <c r="H1081" s="5" t="inlineStr">
        <is>
          <t>C/U</t>
        </is>
      </c>
      <c r="I1081" s="6" t="n">
        <v>50</v>
      </c>
      <c r="J1081" s="6" t="n">
        <v>0</v>
      </c>
      <c r="K1081" s="5" t="inlineStr">
        <is>
          <t>ARS</t>
        </is>
      </c>
      <c r="L1081" s="48" t="n">
        <v>0</v>
      </c>
      <c r="M1081" s="48" t="n">
        <v>127013.45</v>
      </c>
      <c r="O1081" s="11">
        <f>M1081/SUM($M$2:$M$2023)</f>
        <v/>
      </c>
      <c r="P1081" s="49">
        <f>IFERROR(M1081/I1081,0)</f>
        <v/>
      </c>
      <c r="Q1081" s="50" t="n">
        <v>27</v>
      </c>
      <c r="R1081" s="8">
        <f>I1081-Q1081</f>
        <v/>
      </c>
      <c r="S1081" s="49">
        <f>$AK1081*R1081</f>
        <v/>
      </c>
      <c r="U1081" s="39" t="inlineStr">
        <is>
          <t>Stock SAP</t>
        </is>
      </c>
      <c r="V1081" s="39" t="inlineStr">
        <is>
          <t>Medicamentos</t>
        </is>
      </c>
      <c r="W1081" s="39" t="inlineStr">
        <is>
          <t>Dentro del alcance</t>
        </is>
      </c>
      <c r="X1081" s="37" t="inlineStr">
        <is>
          <t>Alta</t>
        </is>
      </c>
      <c r="Y1081" s="39" t="inlineStr">
        <is>
          <t>Homologado – confianza Alta</t>
        </is>
      </c>
      <c r="Z1081" s="38" t="inlineStr">
        <is>
          <t>Dar de baja en SAP</t>
        </is>
      </c>
      <c r="AA1081" s="39" t="inlineStr">
        <is>
          <t>173</t>
        </is>
      </c>
      <c r="AB1081" s="39" t="inlineStr">
        <is>
          <t>OTOSPORIN</t>
        </is>
      </c>
      <c r="AC1081" s="39" t="inlineStr">
        <is>
          <t>Cruce por nomenclatura SAP</t>
        </is>
      </c>
      <c r="AD1081" s="39" t="inlineStr">
        <is>
          <t>No</t>
        </is>
      </c>
      <c r="AE1081" s="39" t="n"/>
      <c r="AF1081" s="39" t="inlineStr">
        <is>
          <t>No</t>
        </is>
      </c>
      <c r="AG1081" s="39" t="n"/>
      <c r="AH1081" s="51" t="n">
        <v>283</v>
      </c>
      <c r="AI1081" s="51">
        <f>Q1081</f>
        <v/>
      </c>
      <c r="AJ1081" s="51">
        <f>$AH1081-$AI1081</f>
        <v/>
      </c>
      <c r="AK1081" s="52" t="n">
        <v>2540.268939929328</v>
      </c>
      <c r="AL1081" s="52">
        <f>$AJ1081*$AK1081</f>
        <v/>
      </c>
      <c r="AM1081" s="52">
        <f>$AI1081*$AK1081</f>
        <v/>
      </c>
      <c r="AN1081" s="39" t="n"/>
      <c r="AO1081" s="39" t="inlineStr">
        <is>
          <t>Cruce por nomenclatura: similitud 0.81. El material ocupa 14 filas en la hoja 1060 NQN (lote/almacén). La cantidad SAP y la física de esta vista son el total del material.</t>
        </is>
      </c>
    </row>
    <row r="1082">
      <c r="A1082" s="5" t="inlineStr">
        <is>
          <t>1000369</t>
        </is>
      </c>
      <c r="B1082" s="5" t="inlineStr">
        <is>
          <t>TOBRAMICINA+ DEX G</t>
        </is>
      </c>
      <c r="C1082" s="5" t="inlineStr">
        <is>
          <t>3337</t>
        </is>
      </c>
      <c r="D1082" s="5" t="inlineStr">
        <is>
          <t>033</t>
        </is>
      </c>
      <c r="E1082" s="5" t="inlineStr">
        <is>
          <t>ZMED</t>
        </is>
      </c>
      <c r="F1082" s="5" t="inlineStr">
        <is>
          <t>1060</t>
        </is>
      </c>
      <c r="G1082" s="5" t="inlineStr">
        <is>
          <t>6021</t>
        </is>
      </c>
      <c r="H1082" s="5" t="inlineStr">
        <is>
          <t>C/U</t>
        </is>
      </c>
      <c r="I1082" s="6" t="n">
        <v>50</v>
      </c>
      <c r="J1082" s="6" t="n">
        <v>0</v>
      </c>
      <c r="K1082" s="5" t="inlineStr">
        <is>
          <t>ARS</t>
        </is>
      </c>
      <c r="L1082" s="48" t="n">
        <v>0</v>
      </c>
      <c r="M1082" s="48" t="n">
        <v>71490.92</v>
      </c>
      <c r="O1082" s="11">
        <f>M1082/SUM($M$2:$M$2023)</f>
        <v/>
      </c>
      <c r="P1082" s="49">
        <f>IFERROR(M1082/I1082,0)</f>
        <v/>
      </c>
      <c r="Q1082" s="50" t="n"/>
      <c r="R1082" s="8">
        <f>I1082-Q1082</f>
        <v/>
      </c>
      <c r="S1082" s="49">
        <f>$AK1082*R1082</f>
        <v/>
      </c>
      <c r="U1082" s="39" t="inlineStr">
        <is>
          <t>Stock SAP</t>
        </is>
      </c>
      <c r="V1082" s="39" t="inlineStr">
        <is>
          <t>Medicamentos</t>
        </is>
      </c>
      <c r="W1082" s="39" t="inlineStr">
        <is>
          <t>Dentro del alcance</t>
        </is>
      </c>
      <c r="X1082" s="37" t="inlineStr">
        <is>
          <t>Alta</t>
        </is>
      </c>
      <c r="Y1082" s="39" t="inlineStr">
        <is>
          <t>Homologado – confianza Alta</t>
        </is>
      </c>
      <c r="Z1082" s="38" t="inlineStr">
        <is>
          <t>Dar de baja en SAP</t>
        </is>
      </c>
      <c r="AA1082" s="39" t="inlineStr">
        <is>
          <t>228</t>
        </is>
      </c>
      <c r="AB1082" s="39" t="inlineStr">
        <is>
          <t>TOBRAMICINA</t>
        </is>
      </c>
      <c r="AC1082" s="39" t="inlineStr">
        <is>
          <t>Cruce por nomenclatura SAP</t>
        </is>
      </c>
      <c r="AD1082" s="39" t="inlineStr">
        <is>
          <t>No</t>
        </is>
      </c>
      <c r="AE1082" s="39" t="n"/>
      <c r="AF1082" s="39" t="inlineStr">
        <is>
          <t>No</t>
        </is>
      </c>
      <c r="AG1082" s="39" t="n"/>
      <c r="AH1082" s="51" t="n"/>
      <c r="AI1082" s="51" t="n"/>
      <c r="AJ1082" s="51" t="n"/>
      <c r="AK1082" s="52" t="n">
        <v>1429.81845814978</v>
      </c>
      <c r="AL1082" s="52" t="n"/>
      <c r="AM1082" s="52" t="n"/>
      <c r="AN1082" s="39" t="n"/>
      <c r="AO1082" s="39" t="inlineStr">
        <is>
          <t>La cantidad física del material se imputó en la fila 660 (primera fila del material). Cruce por nomenclatura: similitud 0.78. El material ocupa 8 filas en la hoja 1060 NQN (lote/almacén). La cantidad SAP y la física de esta vista son el total del material.</t>
        </is>
      </c>
    </row>
    <row r="1083">
      <c r="A1083" s="5" t="inlineStr">
        <is>
          <t>1000381</t>
        </is>
      </c>
      <c r="B1083" s="5" t="inlineStr">
        <is>
          <t>BUDESONIDA DENVER SOL 20ML</t>
        </is>
      </c>
      <c r="C1083" s="5" t="inlineStr">
        <is>
          <t>03419</t>
        </is>
      </c>
      <c r="D1083" s="5" t="inlineStr">
        <is>
          <t>033</t>
        </is>
      </c>
      <c r="E1083" s="5" t="inlineStr">
        <is>
          <t>ZMED</t>
        </is>
      </c>
      <c r="F1083" s="5" t="inlineStr">
        <is>
          <t>1060</t>
        </is>
      </c>
      <c r="G1083" s="5" t="inlineStr">
        <is>
          <t>6021</t>
        </is>
      </c>
      <c r="H1083" s="5" t="inlineStr">
        <is>
          <t>C/U</t>
        </is>
      </c>
      <c r="I1083" s="6" t="n">
        <v>50</v>
      </c>
      <c r="J1083" s="6" t="n">
        <v>0</v>
      </c>
      <c r="K1083" s="5" t="inlineStr">
        <is>
          <t>ARS</t>
        </is>
      </c>
      <c r="L1083" s="48" t="n">
        <v>0</v>
      </c>
      <c r="M1083" s="48" t="n">
        <v>320234.75</v>
      </c>
      <c r="O1083" s="11">
        <f>M1083/SUM($M$2:$M$2023)</f>
        <v/>
      </c>
      <c r="P1083" s="49">
        <f>IFERROR(M1083/I1083,0)</f>
        <v/>
      </c>
      <c r="Q1083" s="50" t="n">
        <v>0</v>
      </c>
      <c r="R1083" s="8">
        <f>I1083-Q1083</f>
        <v/>
      </c>
      <c r="S1083" s="49">
        <f>$AK1083*R1083</f>
        <v/>
      </c>
      <c r="U1083" s="39" t="inlineStr">
        <is>
          <t>Stock SAP</t>
        </is>
      </c>
      <c r="V1083" s="39" t="inlineStr">
        <is>
          <t>Medicamentos</t>
        </is>
      </c>
      <c r="W1083" s="39" t="inlineStr">
        <is>
          <t>Dentro del alcance</t>
        </is>
      </c>
      <c r="X1083" s="38" t="inlineStr">
        <is>
          <t>Baja</t>
        </is>
      </c>
      <c r="Y1083" s="39" t="inlineStr">
        <is>
          <t>Homologado – confianza Baja – pendiente de validación</t>
        </is>
      </c>
      <c r="Z1083" s="38" t="inlineStr">
        <is>
          <t>Dar de baja en SAP</t>
        </is>
      </c>
      <c r="AA1083" s="39" t="inlineStr">
        <is>
          <t>315</t>
        </is>
      </c>
      <c r="AB1083" s="39" t="inlineStr">
        <is>
          <t>Budesonide</t>
        </is>
      </c>
      <c r="AC1083" s="39" t="inlineStr">
        <is>
          <t>Cruce por nomenclatura SAP</t>
        </is>
      </c>
      <c r="AD1083" s="39" t="inlineStr">
        <is>
          <t>No</t>
        </is>
      </c>
      <c r="AE1083" s="39" t="n"/>
      <c r="AF1083" s="39" t="inlineStr">
        <is>
          <t>Sí</t>
        </is>
      </c>
      <c r="AG1083" s="39" t="inlineStr">
        <is>
          <t>M05-004</t>
        </is>
      </c>
      <c r="AH1083" s="51" t="n">
        <v>109</v>
      </c>
      <c r="AI1083" s="51">
        <f>Q1083</f>
        <v/>
      </c>
      <c r="AJ1083" s="51">
        <f>$AH1083-$AI1083</f>
        <v/>
      </c>
      <c r="AK1083" s="52" t="n">
        <v>6404.695229357797</v>
      </c>
      <c r="AL1083" s="52">
        <f>$AJ1083*$AK1083</f>
        <v/>
      </c>
      <c r="AM1083" s="52">
        <f>$AI1083*$AK1083</f>
        <v/>
      </c>
      <c r="AN1083" s="39" t="n"/>
      <c r="AO1083" s="39" t="inlineStr">
        <is>
          <t>Homologado al master M05-004, pero sus códigos SAP (1000839) no figuran en el stock SAP de este centro. Cruce por nomenclatura: una nomenclatura no informa dosis; similitud 0.48. El material ocupa 6 filas en la hoja 1060 NQN (lote/almacén). La cantidad SAP y la física de esta vista son el total del material.</t>
        </is>
      </c>
    </row>
    <row r="1084">
      <c r="A1084" s="5" t="inlineStr">
        <is>
          <t>1000402</t>
        </is>
      </c>
      <c r="B1084" s="5" t="inlineStr">
        <is>
          <t>SUCCINILCOLINA 100 mg</t>
        </is>
      </c>
      <c r="C1084" s="5" t="inlineStr">
        <is>
          <t>43443</t>
        </is>
      </c>
      <c r="D1084" s="5" t="inlineStr">
        <is>
          <t>033</t>
        </is>
      </c>
      <c r="E1084" s="5" t="inlineStr">
        <is>
          <t>ZMED</t>
        </is>
      </c>
      <c r="F1084" s="5" t="inlineStr">
        <is>
          <t>1060</t>
        </is>
      </c>
      <c r="G1084" s="5" t="inlineStr">
        <is>
          <t>6021</t>
        </is>
      </c>
      <c r="H1084" s="5" t="inlineStr">
        <is>
          <t>C/U</t>
        </is>
      </c>
      <c r="I1084" s="6" t="n">
        <v>50</v>
      </c>
      <c r="J1084" s="6" t="n">
        <v>0</v>
      </c>
      <c r="K1084" s="5" t="inlineStr">
        <is>
          <t>ARS</t>
        </is>
      </c>
      <c r="L1084" s="48" t="n">
        <v>0</v>
      </c>
      <c r="M1084" s="48" t="n">
        <v>22531</v>
      </c>
      <c r="O1084" s="11">
        <f>M1084/SUM($M$2:$M$2023)</f>
        <v/>
      </c>
      <c r="P1084" s="49">
        <f>IFERROR(M1084/I1084,0)</f>
        <v/>
      </c>
      <c r="Q1084" s="50" t="n"/>
      <c r="R1084" s="8">
        <f>I1084-Q1084</f>
        <v/>
      </c>
      <c r="S1084" s="49">
        <f>$AK1084*R1084</f>
        <v/>
      </c>
      <c r="U1084" s="39" t="inlineStr">
        <is>
          <t>Stock SAP</t>
        </is>
      </c>
      <c r="V1084" s="39" t="inlineStr">
        <is>
          <t>Medicamentos</t>
        </is>
      </c>
      <c r="W1084" s="39" t="inlineStr">
        <is>
          <t>Dentro del alcance</t>
        </is>
      </c>
      <c r="X1084" s="38" t="inlineStr">
        <is>
          <t>Baja</t>
        </is>
      </c>
      <c r="Y1084" s="39" t="inlineStr">
        <is>
          <t>Homologado – confianza Baja – pendiente de validación</t>
        </is>
      </c>
      <c r="Z1084" s="38" t="inlineStr">
        <is>
          <t>Dar de baja en SAP</t>
        </is>
      </c>
      <c r="AA1084" s="39" t="inlineStr">
        <is>
          <t>262</t>
        </is>
      </c>
      <c r="AB1084" s="39" t="inlineStr">
        <is>
          <t>SUCCINILCOLINA 500 MG</t>
        </is>
      </c>
      <c r="AC1084" s="39" t="inlineStr">
        <is>
          <t>Homologación por código Avain (master M02-007)</t>
        </is>
      </c>
      <c r="AD1084" s="39" t="inlineStr">
        <is>
          <t>No</t>
        </is>
      </c>
      <c r="AE1084" s="39" t="n"/>
      <c r="AF1084" s="39" t="inlineStr">
        <is>
          <t>Sí</t>
        </is>
      </c>
      <c r="AG1084" s="39" t="inlineStr">
        <is>
          <t>M02-007</t>
        </is>
      </c>
      <c r="AH1084" s="51" t="n"/>
      <c r="AI1084" s="51" t="n"/>
      <c r="AJ1084" s="51" t="n"/>
      <c r="AK1084" s="52" t="n">
        <v>450.62</v>
      </c>
      <c r="AL1084" s="52" t="n"/>
      <c r="AM1084" s="52" t="n"/>
      <c r="AN1084" s="39" t="n"/>
      <c r="AO1084" s="39" t="inlineStr">
        <is>
          <t>La cantidad física del material se imputó en la fila 540 (primera fila del material). Homologación: confianza base Baja + confianza SAP Alta → Baja. Aunque la homologación vincula estos registros, la presentación no coincide con el material imputado (dosis/presentación distinta (500MG vs 100MG); similitud 0.71). Nivel degradado a Baja: verificar si corresponde otro código SAP. El material ocupa 6 filas en la hoja 1060 NQN (lote/almacén). La cantidad SAP y la física de esta vista son el total del material.</t>
        </is>
      </c>
    </row>
    <row r="1085">
      <c r="A1085" s="5" t="inlineStr">
        <is>
          <t>1000406</t>
        </is>
      </c>
      <c r="B1085" s="5" t="inlineStr">
        <is>
          <t>FURASIN DE 1L</t>
        </is>
      </c>
      <c r="C1085" s="5" t="inlineStr">
        <is>
          <t>7484</t>
        </is>
      </c>
      <c r="D1085" s="5" t="inlineStr">
        <is>
          <t>033</t>
        </is>
      </c>
      <c r="E1085" s="5" t="inlineStr">
        <is>
          <t>ZMED</t>
        </is>
      </c>
      <c r="F1085" s="5" t="inlineStr">
        <is>
          <t>1060</t>
        </is>
      </c>
      <c r="G1085" s="5" t="inlineStr">
        <is>
          <t>6021</t>
        </is>
      </c>
      <c r="H1085" s="5" t="inlineStr">
        <is>
          <t>C/U</t>
        </is>
      </c>
      <c r="I1085" s="6" t="n">
        <v>50</v>
      </c>
      <c r="J1085" s="6" t="n">
        <v>0</v>
      </c>
      <c r="K1085" s="5" t="inlineStr">
        <is>
          <t>ARS</t>
        </is>
      </c>
      <c r="L1085" s="48" t="n">
        <v>0</v>
      </c>
      <c r="M1085" s="48" t="n">
        <v>520021.34</v>
      </c>
      <c r="O1085" s="11">
        <f>M1085/SUM($M$2:$M$2023)</f>
        <v/>
      </c>
      <c r="P1085" s="49">
        <f>IFERROR(M1085/I1085,0)</f>
        <v/>
      </c>
      <c r="Q1085" s="50" t="n"/>
      <c r="R1085" s="8">
        <f>I1085-Q1085</f>
        <v/>
      </c>
      <c r="S1085" s="49">
        <f>$AK1085*R1085</f>
        <v/>
      </c>
      <c r="U1085" s="39" t="inlineStr">
        <is>
          <t>Stock SAP</t>
        </is>
      </c>
      <c r="V1085" s="39" t="inlineStr">
        <is>
          <t>Medicamentos</t>
        </is>
      </c>
      <c r="W1085" s="39" t="inlineStr">
        <is>
          <t>Dentro del alcance</t>
        </is>
      </c>
      <c r="X1085" s="39" t="n"/>
      <c r="Y1085" s="39" t="inlineStr">
        <is>
          <t>Sin recuento físico en el inventario de Avain</t>
        </is>
      </c>
      <c r="Z1085" s="40" t="inlineStr">
        <is>
          <t>Sin recuento físico</t>
        </is>
      </c>
      <c r="AA1085" s="39" t="n"/>
      <c r="AB1085" s="39" t="n"/>
      <c r="AC1085" s="39" t="n"/>
      <c r="AD1085" s="39" t="n"/>
      <c r="AE1085" s="39" t="n"/>
      <c r="AF1085" s="39" t="n"/>
      <c r="AG1085" s="39" t="n"/>
      <c r="AH1085" s="51" t="n"/>
      <c r="AI1085" s="51" t="n"/>
      <c r="AJ1085" s="51" t="n"/>
      <c r="AK1085" s="52" t="n">
        <v>10400.42690789474</v>
      </c>
      <c r="AL1085" s="52" t="n"/>
      <c r="AM1085" s="52" t="n"/>
      <c r="AN1085" s="39" t="n"/>
      <c r="AO1085" s="39" t="inlineStr">
        <is>
          <t>El material ocupa 15 filas en la hoja 1060 NQN (lote/almacén). La cantidad SAP y la física de esta vista son el total del material.</t>
        </is>
      </c>
    </row>
    <row r="1086">
      <c r="A1086" s="5" t="inlineStr">
        <is>
          <t>1000410</t>
        </is>
      </c>
      <c r="B1086" s="5" t="inlineStr">
        <is>
          <t>DOPAMINA 200MG/5 ML</t>
        </is>
      </c>
      <c r="C1086" s="5" t="inlineStr">
        <is>
          <t>38722</t>
        </is>
      </c>
      <c r="D1086" s="5" t="inlineStr">
        <is>
          <t>033</t>
        </is>
      </c>
      <c r="E1086" s="5" t="inlineStr">
        <is>
          <t>ZMED</t>
        </is>
      </c>
      <c r="F1086" s="5" t="inlineStr">
        <is>
          <t>1060</t>
        </is>
      </c>
      <c r="G1086" s="5" t="inlineStr">
        <is>
          <t>6021</t>
        </is>
      </c>
      <c r="H1086" s="5" t="inlineStr">
        <is>
          <t>C/U</t>
        </is>
      </c>
      <c r="I1086" s="6" t="n">
        <v>50</v>
      </c>
      <c r="J1086" s="6" t="n">
        <v>0</v>
      </c>
      <c r="K1086" s="5" t="inlineStr">
        <is>
          <t>ARS</t>
        </is>
      </c>
      <c r="L1086" s="48" t="n">
        <v>0</v>
      </c>
      <c r="M1086" s="48" t="n">
        <v>1524.5</v>
      </c>
      <c r="O1086" s="11">
        <f>M1086/SUM($M$2:$M$2023)</f>
        <v/>
      </c>
      <c r="P1086" s="49">
        <f>IFERROR(M1086/I1086,0)</f>
        <v/>
      </c>
      <c r="Q1086" s="50" t="n"/>
      <c r="R1086" s="8">
        <f>I1086-Q1086</f>
        <v/>
      </c>
      <c r="S1086" s="49">
        <f>$AK1086*R1086</f>
        <v/>
      </c>
      <c r="U1086" s="39" t="inlineStr">
        <is>
          <t>Stock SAP</t>
        </is>
      </c>
      <c r="V1086" s="39" t="inlineStr">
        <is>
          <t>Medicamentos</t>
        </is>
      </c>
      <c r="W1086" s="39" t="inlineStr">
        <is>
          <t>Dentro del alcance</t>
        </is>
      </c>
      <c r="X1086" s="39" t="n"/>
      <c r="Y1086" s="39" t="inlineStr">
        <is>
          <t>Sin recuento físico en el inventario de Avain</t>
        </is>
      </c>
      <c r="Z1086" s="40" t="inlineStr">
        <is>
          <t>Sin recuento físico</t>
        </is>
      </c>
      <c r="AA1086" s="39" t="n"/>
      <c r="AB1086" s="39" t="n"/>
      <c r="AC1086" s="39" t="n"/>
      <c r="AD1086" s="39" t="n"/>
      <c r="AE1086" s="39" t="n"/>
      <c r="AF1086" s="39" t="n"/>
      <c r="AG1086" s="39" t="n"/>
      <c r="AH1086" s="51" t="n"/>
      <c r="AI1086" s="51" t="n"/>
      <c r="AJ1086" s="51" t="n"/>
      <c r="AK1086" s="52" t="n">
        <v>30.49</v>
      </c>
      <c r="AL1086" s="52" t="n"/>
      <c r="AM1086" s="52" t="n"/>
      <c r="AN1086" s="39" t="n"/>
      <c r="AO1086" s="39" t="inlineStr">
        <is>
          <t>El material ocupa 2 filas en la hoja 1060 NQN (lote/almacén). La cantidad SAP y la física de esta vista son el total del material.</t>
        </is>
      </c>
    </row>
    <row r="1087">
      <c r="A1087" s="5" t="inlineStr">
        <is>
          <t>1000425</t>
        </is>
      </c>
      <c r="B1087" s="5" t="inlineStr">
        <is>
          <t>KLOSIDOL (TRAMADOL) 5ml Ampolla</t>
        </is>
      </c>
      <c r="C1087" s="5" t="inlineStr">
        <is>
          <t>C0YC</t>
        </is>
      </c>
      <c r="D1087" s="5" t="inlineStr">
        <is>
          <t>033</t>
        </is>
      </c>
      <c r="E1087" s="5" t="inlineStr">
        <is>
          <t>ZMED</t>
        </is>
      </c>
      <c r="F1087" s="5" t="inlineStr">
        <is>
          <t>1060</t>
        </is>
      </c>
      <c r="G1087" s="5" t="inlineStr">
        <is>
          <t>6021</t>
        </is>
      </c>
      <c r="H1087" s="5" t="inlineStr">
        <is>
          <t>C/U</t>
        </is>
      </c>
      <c r="I1087" s="6" t="n">
        <v>50</v>
      </c>
      <c r="J1087" s="6" t="n">
        <v>0</v>
      </c>
      <c r="K1087" s="5" t="inlineStr">
        <is>
          <t>ARS</t>
        </is>
      </c>
      <c r="L1087" s="48" t="n">
        <v>0</v>
      </c>
      <c r="M1087" s="48" t="n">
        <v>8856.120000000001</v>
      </c>
      <c r="O1087" s="11">
        <f>M1087/SUM($M$2:$M$2023)</f>
        <v/>
      </c>
      <c r="P1087" s="49">
        <f>IFERROR(M1087/I1087,0)</f>
        <v/>
      </c>
      <c r="Q1087" s="50" t="n"/>
      <c r="R1087" s="8">
        <f>I1087-Q1087</f>
        <v/>
      </c>
      <c r="S1087" s="49">
        <f>$AK1087*R1087</f>
        <v/>
      </c>
      <c r="U1087" s="39" t="inlineStr">
        <is>
          <t>Stock SAP</t>
        </is>
      </c>
      <c r="V1087" s="39" t="inlineStr">
        <is>
          <t>Medicamentos</t>
        </is>
      </c>
      <c r="W1087" s="39" t="inlineStr">
        <is>
          <t>Dentro del alcance</t>
        </is>
      </c>
      <c r="X1087" s="38" t="inlineStr">
        <is>
          <t>Baja</t>
        </is>
      </c>
      <c r="Y1087" s="39" t="inlineStr">
        <is>
          <t>Homologado – confianza Baja – pendiente de validación</t>
        </is>
      </c>
      <c r="Z1087" s="38" t="inlineStr">
        <is>
          <t>Dar de baja en SAP</t>
        </is>
      </c>
      <c r="AA1087" s="39" t="inlineStr">
        <is>
          <t>327</t>
        </is>
      </c>
      <c r="AB1087" s="39" t="inlineStr">
        <is>
          <t>TRAMADOL 100 MG AMP</t>
        </is>
      </c>
      <c r="AC1087" s="39" t="inlineStr">
        <is>
          <t>Cruce por nomenclatura SAP</t>
        </is>
      </c>
      <c r="AD1087" s="39" t="inlineStr">
        <is>
          <t>Sí</t>
        </is>
      </c>
      <c r="AE1087" s="39" t="inlineStr">
        <is>
          <t>1000425, 1000128</t>
        </is>
      </c>
      <c r="AF1087" s="39" t="inlineStr">
        <is>
          <t>Sí</t>
        </is>
      </c>
      <c r="AG1087" s="39" t="inlineStr">
        <is>
          <t>M01-011</t>
        </is>
      </c>
      <c r="AH1087" s="51" t="n"/>
      <c r="AI1087" s="51" t="n"/>
      <c r="AJ1087" s="51" t="n"/>
      <c r="AK1087" s="52" t="n">
        <v>177.1223727272727</v>
      </c>
      <c r="AL1087" s="52" t="n"/>
      <c r="AM1087" s="52" t="n"/>
      <c r="AN1087" s="39" t="n"/>
      <c r="AO1087" s="39" t="inlineStr">
        <is>
          <t>La cantidad física del material se imputó en la fila 344 (primera fila del material). Homologado al master M01-011, pero sus códigos SAP (1000635) no figuran en el stock SAP de este centro. Cruce por nomenclatura: similitud 0.54. El cruce SAP–Avain identificó 2 códigos SAP como posibles equivalentes del mismo ítem de Avain (1000425, 1000128). Se imputó al primero (lógica BUSCARV); requiere validación posterior. El material ocupa 8 filas en la hoja 1060 NQN (lote/almacén). La cantidad SAP y la física de esta vista son el total del material.</t>
        </is>
      </c>
    </row>
    <row r="1088">
      <c r="A1088" s="5" t="inlineStr">
        <is>
          <t>1000425</t>
        </is>
      </c>
      <c r="B1088" s="5" t="inlineStr">
        <is>
          <t>KLOSIDOL (TRAMADOL) 5ml Ampolla</t>
        </is>
      </c>
      <c r="C1088" s="5" t="inlineStr">
        <is>
          <t>CDYC</t>
        </is>
      </c>
      <c r="D1088" s="5" t="inlineStr">
        <is>
          <t>033</t>
        </is>
      </c>
      <c r="E1088" s="5" t="inlineStr">
        <is>
          <t>ZMED</t>
        </is>
      </c>
      <c r="F1088" s="5" t="inlineStr">
        <is>
          <t>1060</t>
        </is>
      </c>
      <c r="G1088" s="5" t="inlineStr">
        <is>
          <t>6021</t>
        </is>
      </c>
      <c r="H1088" s="5" t="inlineStr">
        <is>
          <t>C/U</t>
        </is>
      </c>
      <c r="I1088" s="6" t="n">
        <v>50</v>
      </c>
      <c r="J1088" s="6" t="n">
        <v>0</v>
      </c>
      <c r="K1088" s="5" t="inlineStr">
        <is>
          <t>ARS</t>
        </is>
      </c>
      <c r="L1088" s="48" t="n">
        <v>0</v>
      </c>
      <c r="M1088" s="48" t="n">
        <v>8856.120000000001</v>
      </c>
      <c r="O1088" s="11">
        <f>M1088/SUM($M$2:$M$2023)</f>
        <v/>
      </c>
      <c r="P1088" s="49">
        <f>IFERROR(M1088/I1088,0)</f>
        <v/>
      </c>
      <c r="Q1088" s="50" t="n"/>
      <c r="R1088" s="8">
        <f>I1088-Q1088</f>
        <v/>
      </c>
      <c r="S1088" s="49">
        <f>$AK1088*R1088</f>
        <v/>
      </c>
      <c r="U1088" s="39" t="inlineStr">
        <is>
          <t>Stock SAP</t>
        </is>
      </c>
      <c r="V1088" s="39" t="inlineStr">
        <is>
          <t>Medicamentos</t>
        </is>
      </c>
      <c r="W1088" s="39" t="inlineStr">
        <is>
          <t>Dentro del alcance</t>
        </is>
      </c>
      <c r="X1088" s="38" t="inlineStr">
        <is>
          <t>Baja</t>
        </is>
      </c>
      <c r="Y1088" s="39" t="inlineStr">
        <is>
          <t>Homologado – confianza Baja – pendiente de validación</t>
        </is>
      </c>
      <c r="Z1088" s="38" t="inlineStr">
        <is>
          <t>Dar de baja en SAP</t>
        </is>
      </c>
      <c r="AA1088" s="39" t="inlineStr">
        <is>
          <t>327</t>
        </is>
      </c>
      <c r="AB1088" s="39" t="inlineStr">
        <is>
          <t>TRAMADOL 100 MG AMP</t>
        </is>
      </c>
      <c r="AC1088" s="39" t="inlineStr">
        <is>
          <t>Cruce por nomenclatura SAP</t>
        </is>
      </c>
      <c r="AD1088" s="39" t="inlineStr">
        <is>
          <t>Sí</t>
        </is>
      </c>
      <c r="AE1088" s="39" t="inlineStr">
        <is>
          <t>1000425, 1000128</t>
        </is>
      </c>
      <c r="AF1088" s="39" t="inlineStr">
        <is>
          <t>Sí</t>
        </is>
      </c>
      <c r="AG1088" s="39" t="inlineStr">
        <is>
          <t>M01-011</t>
        </is>
      </c>
      <c r="AH1088" s="51" t="n"/>
      <c r="AI1088" s="51" t="n"/>
      <c r="AJ1088" s="51" t="n"/>
      <c r="AK1088" s="52" t="n">
        <v>177.1223727272727</v>
      </c>
      <c r="AL1088" s="52" t="n"/>
      <c r="AM1088" s="52" t="n"/>
      <c r="AN1088" s="39" t="n"/>
      <c r="AO1088" s="39" t="inlineStr">
        <is>
          <t>La cantidad física del material se imputó en la fila 344 (primera fila del material). Homologado al master M01-011, pero sus códigos SAP (1000635) no figuran en el stock SAP de este centro. Cruce por nomenclatura: similitud 0.54. El cruce SAP–Avain identificó 2 códigos SAP como posibles equivalentes del mismo ítem de Avain (1000425, 1000128). Se imputó al primero (lógica BUSCARV); requiere validación posterior. El material ocupa 8 filas en la hoja 1060 NQN (lote/almacén). La cantidad SAP y la física de esta vista son el total del material.</t>
        </is>
      </c>
    </row>
    <row r="1089">
      <c r="A1089" s="5" t="inlineStr">
        <is>
          <t>1000426</t>
        </is>
      </c>
      <c r="B1089" s="5" t="inlineStr">
        <is>
          <t>DECADRON 8MG / 2ML F. AMP</t>
        </is>
      </c>
      <c r="C1089" s="5" t="inlineStr">
        <is>
          <t>10096988</t>
        </is>
      </c>
      <c r="D1089" s="5" t="inlineStr">
        <is>
          <t>033</t>
        </is>
      </c>
      <c r="E1089" s="5" t="inlineStr">
        <is>
          <t>ZMED</t>
        </is>
      </c>
      <c r="F1089" s="5" t="inlineStr">
        <is>
          <t>1060</t>
        </is>
      </c>
      <c r="G1089" s="5" t="inlineStr">
        <is>
          <t>6021</t>
        </is>
      </c>
      <c r="H1089" s="5" t="inlineStr">
        <is>
          <t>C/U</t>
        </is>
      </c>
      <c r="I1089" s="6" t="n">
        <v>50</v>
      </c>
      <c r="J1089" s="6" t="n">
        <v>0</v>
      </c>
      <c r="K1089" s="5" t="inlineStr">
        <is>
          <t>ARS</t>
        </is>
      </c>
      <c r="L1089" s="48" t="n">
        <v>0</v>
      </c>
      <c r="M1089" s="48" t="n">
        <v>219084</v>
      </c>
      <c r="O1089" s="11">
        <f>M1089/SUM($M$2:$M$2023)</f>
        <v/>
      </c>
      <c r="P1089" s="49">
        <f>IFERROR(M1089/I1089,0)</f>
        <v/>
      </c>
      <c r="Q1089" s="50" t="n"/>
      <c r="R1089" s="8">
        <f>I1089-Q1089</f>
        <v/>
      </c>
      <c r="S1089" s="49">
        <f>$AK1089*R1089</f>
        <v/>
      </c>
      <c r="U1089" s="39" t="inlineStr">
        <is>
          <t>Stock SAP</t>
        </is>
      </c>
      <c r="V1089" s="39" t="inlineStr">
        <is>
          <t>Medicamentos</t>
        </is>
      </c>
      <c r="W1089" s="39" t="inlineStr">
        <is>
          <t>Dentro del alcance</t>
        </is>
      </c>
      <c r="X1089" s="39" t="n"/>
      <c r="Y1089" s="39" t="inlineStr">
        <is>
          <t>Sin recuento físico en el inventario de Avain</t>
        </is>
      </c>
      <c r="Z1089" s="40" t="inlineStr">
        <is>
          <t>Sin recuento físico</t>
        </is>
      </c>
      <c r="AA1089" s="39" t="n"/>
      <c r="AB1089" s="39" t="n"/>
      <c r="AC1089" s="39" t="n"/>
      <c r="AD1089" s="39" t="n"/>
      <c r="AE1089" s="39" t="n"/>
      <c r="AF1089" s="39" t="n"/>
      <c r="AG1089" s="39" t="n"/>
      <c r="AH1089" s="51" t="n"/>
      <c r="AI1089" s="51" t="n"/>
      <c r="AJ1089" s="51" t="n"/>
      <c r="AK1089" s="52" t="n">
        <v>4381.680010330579</v>
      </c>
      <c r="AL1089" s="52" t="n"/>
      <c r="AM1089" s="52" t="n"/>
      <c r="AN1089" s="39" t="n"/>
      <c r="AO1089" s="39" t="inlineStr">
        <is>
          <t>El material ocupa 23 filas en la hoja 1060 NQN (lote/almacén). La cantidad SAP y la física de esta vista son el total del material.</t>
        </is>
      </c>
    </row>
    <row r="1090">
      <c r="A1090" s="5" t="inlineStr">
        <is>
          <t>1000426</t>
        </is>
      </c>
      <c r="B1090" s="5" t="inlineStr">
        <is>
          <t>DECADRON 8MG / 2ML F. AMP</t>
        </is>
      </c>
      <c r="C1090" s="5" t="inlineStr">
        <is>
          <t>200102774</t>
        </is>
      </c>
      <c r="D1090" s="5" t="inlineStr">
        <is>
          <t>033</t>
        </is>
      </c>
      <c r="E1090" s="5" t="inlineStr">
        <is>
          <t>ZMED</t>
        </is>
      </c>
      <c r="F1090" s="5" t="inlineStr">
        <is>
          <t>1060</t>
        </is>
      </c>
      <c r="G1090" s="5" t="inlineStr">
        <is>
          <t>6021</t>
        </is>
      </c>
      <c r="H1090" s="5" t="inlineStr">
        <is>
          <t>C/U</t>
        </is>
      </c>
      <c r="I1090" s="6" t="n">
        <v>50</v>
      </c>
      <c r="J1090" s="6" t="n">
        <v>0</v>
      </c>
      <c r="K1090" s="5" t="inlineStr">
        <is>
          <t>ARS</t>
        </is>
      </c>
      <c r="L1090" s="48" t="n">
        <v>0</v>
      </c>
      <c r="M1090" s="48" t="n">
        <v>219084</v>
      </c>
      <c r="O1090" s="11">
        <f>M1090/SUM($M$2:$M$2023)</f>
        <v/>
      </c>
      <c r="P1090" s="49">
        <f>IFERROR(M1090/I1090,0)</f>
        <v/>
      </c>
      <c r="Q1090" s="50" t="n"/>
      <c r="R1090" s="8">
        <f>I1090-Q1090</f>
        <v/>
      </c>
      <c r="S1090" s="49">
        <f>$AK1090*R1090</f>
        <v/>
      </c>
      <c r="U1090" s="39" t="inlineStr">
        <is>
          <t>Stock SAP</t>
        </is>
      </c>
      <c r="V1090" s="39" t="inlineStr">
        <is>
          <t>Medicamentos</t>
        </is>
      </c>
      <c r="W1090" s="39" t="inlineStr">
        <is>
          <t>Dentro del alcance</t>
        </is>
      </c>
      <c r="X1090" s="39" t="n"/>
      <c r="Y1090" s="39" t="inlineStr">
        <is>
          <t>Sin recuento físico en el inventario de Avain</t>
        </is>
      </c>
      <c r="Z1090" s="40" t="inlineStr">
        <is>
          <t>Sin recuento físico</t>
        </is>
      </c>
      <c r="AA1090" s="39" t="n"/>
      <c r="AB1090" s="39" t="n"/>
      <c r="AC1090" s="39" t="n"/>
      <c r="AD1090" s="39" t="n"/>
      <c r="AE1090" s="39" t="n"/>
      <c r="AF1090" s="39" t="n"/>
      <c r="AG1090" s="39" t="n"/>
      <c r="AH1090" s="51" t="n"/>
      <c r="AI1090" s="51" t="n"/>
      <c r="AJ1090" s="51" t="n"/>
      <c r="AK1090" s="52" t="n">
        <v>4381.680010330579</v>
      </c>
      <c r="AL1090" s="52" t="n"/>
      <c r="AM1090" s="52" t="n"/>
      <c r="AN1090" s="39" t="n"/>
      <c r="AO1090" s="39" t="inlineStr">
        <is>
          <t>El material ocupa 23 filas en la hoja 1060 NQN (lote/almacén). La cantidad SAP y la física de esta vista son el total del material.</t>
        </is>
      </c>
    </row>
    <row r="1091">
      <c r="A1091" s="5" t="inlineStr">
        <is>
          <t>1000441</t>
        </is>
      </c>
      <c r="B1091" s="5" t="inlineStr">
        <is>
          <t>SERTAL COMPUESTO COMPRIMIDOS</t>
        </is>
      </c>
      <c r="C1091" s="5" t="inlineStr">
        <is>
          <t>RTE</t>
        </is>
      </c>
      <c r="D1091" s="5" t="inlineStr">
        <is>
          <t>033</t>
        </is>
      </c>
      <c r="E1091" s="5" t="inlineStr">
        <is>
          <t>ZMED</t>
        </is>
      </c>
      <c r="F1091" s="5" t="inlineStr">
        <is>
          <t>1060</t>
        </is>
      </c>
      <c r="G1091" s="5" t="inlineStr">
        <is>
          <t>6021</t>
        </is>
      </c>
      <c r="H1091" s="5" t="inlineStr">
        <is>
          <t>C/U</t>
        </is>
      </c>
      <c r="I1091" s="6" t="n">
        <v>50</v>
      </c>
      <c r="J1091" s="6" t="n">
        <v>0</v>
      </c>
      <c r="K1091" s="5" t="inlineStr">
        <is>
          <t>ARS</t>
        </is>
      </c>
      <c r="L1091" s="48" t="n">
        <v>0</v>
      </c>
      <c r="M1091" s="48" t="n">
        <v>351068.85</v>
      </c>
      <c r="O1091" s="11">
        <f>M1091/SUM($M$2:$M$2023)</f>
        <v/>
      </c>
      <c r="P1091" s="49">
        <f>IFERROR(M1091/I1091,0)</f>
        <v/>
      </c>
      <c r="Q1091" s="50" t="n">
        <v>220</v>
      </c>
      <c r="R1091" s="8">
        <f>I1091-Q1091</f>
        <v/>
      </c>
      <c r="S1091" s="49">
        <f>$AK1091*R1091</f>
        <v/>
      </c>
      <c r="U1091" s="39" t="inlineStr">
        <is>
          <t>Stock SAP</t>
        </is>
      </c>
      <c r="V1091" s="39" t="inlineStr">
        <is>
          <t>Medicamentos</t>
        </is>
      </c>
      <c r="W1091" s="39" t="inlineStr">
        <is>
          <t>Dentro del alcance</t>
        </is>
      </c>
      <c r="X1091" s="42" t="inlineStr">
        <is>
          <t>Media</t>
        </is>
      </c>
      <c r="Y1091" s="39" t="inlineStr">
        <is>
          <t>Homologado – confianza Media – pendiente de validación</t>
        </is>
      </c>
      <c r="Z1091" s="37" t="inlineStr">
        <is>
          <t>Dar de alta en SAP</t>
        </is>
      </c>
      <c r="AA1091" s="39" t="inlineStr">
        <is>
          <t>206</t>
        </is>
      </c>
      <c r="AB1091" s="39" t="inlineStr">
        <is>
          <t>SERTAL</t>
        </is>
      </c>
      <c r="AC1091" s="39" t="inlineStr">
        <is>
          <t>Cruce por nomenclatura SAP</t>
        </is>
      </c>
      <c r="AD1091" s="39" t="inlineStr">
        <is>
          <t>No</t>
        </is>
      </c>
      <c r="AE1091" s="39" t="n"/>
      <c r="AF1091" s="39" t="inlineStr">
        <is>
          <t>No</t>
        </is>
      </c>
      <c r="AG1091" s="39" t="n"/>
      <c r="AH1091" s="51" t="n">
        <v>82</v>
      </c>
      <c r="AI1091" s="51">
        <f>Q1091</f>
        <v/>
      </c>
      <c r="AJ1091" s="51">
        <f>$AH1091-$AI1091</f>
        <v/>
      </c>
      <c r="AK1091" s="52" t="n">
        <v>7021.377073170732</v>
      </c>
      <c r="AL1091" s="52">
        <f>$AJ1091*$AK1091</f>
        <v/>
      </c>
      <c r="AM1091" s="52">
        <f>$AI1091*$AK1091</f>
        <v/>
      </c>
      <c r="AN1091" s="39" t="n"/>
      <c r="AO1091" s="39" t="inlineStr">
        <is>
          <t>Cruce por nomenclatura: similitud 0.68. El material ocupa 5 filas en la hoja 1060 NQN (lote/almacén). La cantidad SAP y la física de esta vista son el total del material.</t>
        </is>
      </c>
    </row>
    <row r="1092">
      <c r="A1092" s="5" t="inlineStr">
        <is>
          <t>1000452</t>
        </is>
      </c>
      <c r="B1092" s="5" t="inlineStr">
        <is>
          <t>INSULINA RAPIDA LISPRO</t>
        </is>
      </c>
      <c r="C1092" s="5" t="inlineStr">
        <is>
          <t>90449</t>
        </is>
      </c>
      <c r="D1092" s="5" t="inlineStr">
        <is>
          <t>033</t>
        </is>
      </c>
      <c r="E1092" s="5" t="inlineStr">
        <is>
          <t>ZMED</t>
        </is>
      </c>
      <c r="F1092" s="5" t="inlineStr">
        <is>
          <t>1060</t>
        </is>
      </c>
      <c r="G1092" s="5" t="inlineStr">
        <is>
          <t>6021</t>
        </is>
      </c>
      <c r="H1092" s="5" t="inlineStr">
        <is>
          <t>C/U</t>
        </is>
      </c>
      <c r="I1092" s="6" t="n">
        <v>50</v>
      </c>
      <c r="J1092" s="6" t="n">
        <v>0</v>
      </c>
      <c r="K1092" s="5" t="inlineStr">
        <is>
          <t>ARS</t>
        </is>
      </c>
      <c r="L1092" s="48" t="n">
        <v>0</v>
      </c>
      <c r="M1092" s="48" t="n">
        <v>1171735.1</v>
      </c>
      <c r="O1092" s="11">
        <f>M1092/SUM($M$2:$M$2023)</f>
        <v/>
      </c>
      <c r="P1092" s="49">
        <f>IFERROR(M1092/I1092,0)</f>
        <v/>
      </c>
      <c r="Q1092" s="50" t="n"/>
      <c r="R1092" s="8">
        <f>I1092-Q1092</f>
        <v/>
      </c>
      <c r="S1092" s="49">
        <f>$AK1092*R1092</f>
        <v/>
      </c>
      <c r="U1092" s="39" t="inlineStr">
        <is>
          <t>Stock SAP</t>
        </is>
      </c>
      <c r="V1092" s="39" t="inlineStr">
        <is>
          <t>Medicamentos</t>
        </is>
      </c>
      <c r="W1092" s="39" t="inlineStr">
        <is>
          <t>Dentro del alcance</t>
        </is>
      </c>
      <c r="X1092" s="39" t="n"/>
      <c r="Y1092" s="39" t="inlineStr">
        <is>
          <t>Sin recuento físico en el inventario de Avain</t>
        </is>
      </c>
      <c r="Z1092" s="40" t="inlineStr">
        <is>
          <t>Sin recuento físico</t>
        </is>
      </c>
      <c r="AA1092" s="39" t="n"/>
      <c r="AB1092" s="39" t="n"/>
      <c r="AC1092" s="39" t="n"/>
      <c r="AD1092" s="39" t="n"/>
      <c r="AE1092" s="39" t="n"/>
      <c r="AF1092" s="39" t="n"/>
      <c r="AG1092" s="39" t="n"/>
      <c r="AH1092" s="51" t="n">
        <v>150</v>
      </c>
      <c r="AI1092" s="51">
        <f>Q1092</f>
        <v/>
      </c>
      <c r="AJ1092" s="51">
        <f>$AH1092-$AI1092</f>
        <v/>
      </c>
      <c r="AK1092" s="52" t="n">
        <v>23434.70193333333</v>
      </c>
      <c r="AL1092" s="52">
        <f>$AJ1092*$AK1092</f>
        <v/>
      </c>
      <c r="AM1092" s="52">
        <f>$AI1092*$AK1092</f>
        <v/>
      </c>
      <c r="AN1092" s="39" t="n"/>
      <c r="AO1092" s="39" t="inlineStr">
        <is>
          <t>El material ocupa 11 filas en la hoja 1060 NQN (lote/almacén). La cantidad SAP y la física de esta vista son el total del material.</t>
        </is>
      </c>
    </row>
    <row r="1093">
      <c r="A1093" s="5" t="inlineStr">
        <is>
          <t>1000497</t>
        </is>
      </c>
      <c r="B1093" s="5" t="inlineStr">
        <is>
          <t>IODOPOVIDONA SOLUC 10% X 60 ML</t>
        </is>
      </c>
      <c r="C1093" s="5" t="inlineStr">
        <is>
          <t>56661</t>
        </is>
      </c>
      <c r="D1093" s="5" t="inlineStr">
        <is>
          <t>033</t>
        </is>
      </c>
      <c r="E1093" s="5" t="inlineStr">
        <is>
          <t>ZMED</t>
        </is>
      </c>
      <c r="F1093" s="5" t="inlineStr">
        <is>
          <t>1060</t>
        </is>
      </c>
      <c r="G1093" s="5" t="inlineStr">
        <is>
          <t>6010</t>
        </is>
      </c>
      <c r="H1093" s="5" t="inlineStr">
        <is>
          <t>C/U</t>
        </is>
      </c>
      <c r="I1093" s="6" t="n">
        <v>50</v>
      </c>
      <c r="J1093" s="6" t="n">
        <v>0</v>
      </c>
      <c r="K1093" s="5" t="inlineStr">
        <is>
          <t>ARS</t>
        </is>
      </c>
      <c r="L1093" s="48" t="n">
        <v>0</v>
      </c>
      <c r="M1093" s="48" t="n">
        <v>380982.11</v>
      </c>
      <c r="O1093" s="11">
        <f>M1093/SUM($M$2:$M$2023)</f>
        <v/>
      </c>
      <c r="P1093" s="49">
        <f>IFERROR(M1093/I1093,0)</f>
        <v/>
      </c>
      <c r="Q1093" s="50" t="n"/>
      <c r="R1093" s="8">
        <f>I1093-Q1093</f>
        <v/>
      </c>
      <c r="S1093" s="49">
        <f>$AK1093*R1093</f>
        <v/>
      </c>
      <c r="U1093" s="39" t="inlineStr">
        <is>
          <t>Stock SAP</t>
        </is>
      </c>
      <c r="V1093" s="39" t="inlineStr">
        <is>
          <t>Medicamentos</t>
        </is>
      </c>
      <c r="W1093" s="39" t="inlineStr">
        <is>
          <t>Dentro del alcance</t>
        </is>
      </c>
      <c r="X1093" s="38" t="inlineStr">
        <is>
          <t>Baja</t>
        </is>
      </c>
      <c r="Y1093" s="39" t="inlineStr">
        <is>
          <t>Homologado – confianza Baja – pendiente de validación</t>
        </is>
      </c>
      <c r="Z1093" s="38" t="inlineStr">
        <is>
          <t>Dar de baja en SAP</t>
        </is>
      </c>
      <c r="AA1093" s="39" t="inlineStr">
        <is>
          <t>137; 469</t>
        </is>
      </c>
      <c r="AB1093" s="39" t="inlineStr">
        <is>
          <t>IODOPOVIDONA 1000 ML; iodopovidona x 60 ml</t>
        </is>
      </c>
      <c r="AC1093" s="39" t="inlineStr">
        <is>
          <t>Cruce por nomenclatura SAP; Homologación por código Avain (master D-175)</t>
        </is>
      </c>
      <c r="AD1093" s="39" t="inlineStr">
        <is>
          <t>No</t>
        </is>
      </c>
      <c r="AE1093" s="39" t="n"/>
      <c r="AF1093" s="39" t="inlineStr">
        <is>
          <t>Sí</t>
        </is>
      </c>
      <c r="AG1093" s="39" t="inlineStr">
        <is>
          <t>D-175</t>
        </is>
      </c>
      <c r="AH1093" s="51" t="n"/>
      <c r="AI1093" s="51" t="n"/>
      <c r="AJ1093" s="51" t="n"/>
      <c r="AK1093" s="52" t="n">
        <v>7619.642194444443</v>
      </c>
      <c r="AL1093" s="52" t="n"/>
      <c r="AM1093" s="52" t="n"/>
      <c r="AN1093" s="39" t="n"/>
      <c r="AO1093" s="39" t="inlineStr">
        <is>
          <t>La cantidad física del material se imputó en la fila 1000 (primera fila del material). Varias denominaciones del inventario físico corresponden a este material SAP (137 IODOPOVIDONA 1000 ML; 469 iodopovidona x 60 ml). Se sumaron las cantidades físicas. Homologación: confianza base Alta + confianza SAP Media → Media. Aunque la homologación vincula estos registros, la presentación no coincide con el material imputado (dosis/presentación distinta (1000ML vs 10%, 60ML); similitud 0.52). Nivel degradado a Baja: verificar si corresponde otro código SAP. Otros códigos SAP del master no están en el stock de este centro: 1000590. Cruce por nomenclatura: dosis coincide; similitud 0.81. El material ocupa 8 filas en la hoja 1060 NQN (lote/almacén). La cantidad SAP y la física de esta vista son el total del material.</t>
        </is>
      </c>
    </row>
    <row r="1094">
      <c r="A1094" s="5" t="inlineStr">
        <is>
          <t>1000497</t>
        </is>
      </c>
      <c r="B1094" s="5" t="inlineStr">
        <is>
          <t>IODOPOVIDONA SOLUC 10% X 60 ML</t>
        </is>
      </c>
      <c r="C1094" s="5" t="inlineStr">
        <is>
          <t>022</t>
        </is>
      </c>
      <c r="D1094" s="5" t="inlineStr">
        <is>
          <t>033</t>
        </is>
      </c>
      <c r="E1094" s="5" t="inlineStr">
        <is>
          <t>ZMED</t>
        </is>
      </c>
      <c r="F1094" s="5" t="inlineStr">
        <is>
          <t>1060</t>
        </is>
      </c>
      <c r="G1094" s="5" t="inlineStr">
        <is>
          <t>6021</t>
        </is>
      </c>
      <c r="H1094" s="5" t="inlineStr">
        <is>
          <t>C/U</t>
        </is>
      </c>
      <c r="I1094" s="6" t="n">
        <v>50</v>
      </c>
      <c r="J1094" s="6" t="n">
        <v>0</v>
      </c>
      <c r="K1094" s="5" t="inlineStr">
        <is>
          <t>ARS</t>
        </is>
      </c>
      <c r="L1094" s="48" t="n">
        <v>0</v>
      </c>
      <c r="M1094" s="48" t="n">
        <v>380982.11</v>
      </c>
      <c r="O1094" s="11">
        <f>M1094/SUM($M$2:$M$2023)</f>
        <v/>
      </c>
      <c r="P1094" s="49">
        <f>IFERROR(M1094/I1094,0)</f>
        <v/>
      </c>
      <c r="Q1094" s="50" t="n"/>
      <c r="R1094" s="8">
        <f>I1094-Q1094</f>
        <v/>
      </c>
      <c r="S1094" s="49">
        <f>$AK1094*R1094</f>
        <v/>
      </c>
      <c r="U1094" s="39" t="inlineStr">
        <is>
          <t>Stock SAP</t>
        </is>
      </c>
      <c r="V1094" s="39" t="inlineStr">
        <is>
          <t>Medicamentos</t>
        </is>
      </c>
      <c r="W1094" s="39" t="inlineStr">
        <is>
          <t>Dentro del alcance</t>
        </is>
      </c>
      <c r="X1094" s="38" t="inlineStr">
        <is>
          <t>Baja</t>
        </is>
      </c>
      <c r="Y1094" s="39" t="inlineStr">
        <is>
          <t>Homologado – confianza Baja – pendiente de validación</t>
        </is>
      </c>
      <c r="Z1094" s="38" t="inlineStr">
        <is>
          <t>Dar de baja en SAP</t>
        </is>
      </c>
      <c r="AA1094" s="39" t="inlineStr">
        <is>
          <t>137; 469</t>
        </is>
      </c>
      <c r="AB1094" s="39" t="inlineStr">
        <is>
          <t>IODOPOVIDONA 1000 ML; iodopovidona x 60 ml</t>
        </is>
      </c>
      <c r="AC1094" s="39" t="inlineStr">
        <is>
          <t>Cruce por nomenclatura SAP; Homologación por código Avain (master D-175)</t>
        </is>
      </c>
      <c r="AD1094" s="39" t="inlineStr">
        <is>
          <t>No</t>
        </is>
      </c>
      <c r="AE1094" s="39" t="n"/>
      <c r="AF1094" s="39" t="inlineStr">
        <is>
          <t>Sí</t>
        </is>
      </c>
      <c r="AG1094" s="39" t="inlineStr">
        <is>
          <t>D-175</t>
        </is>
      </c>
      <c r="AH1094" s="51" t="n"/>
      <c r="AI1094" s="51" t="n"/>
      <c r="AJ1094" s="51" t="n"/>
      <c r="AK1094" s="52" t="n">
        <v>7619.642194444443</v>
      </c>
      <c r="AL1094" s="52" t="n"/>
      <c r="AM1094" s="52" t="n"/>
      <c r="AN1094" s="39" t="n"/>
      <c r="AO1094" s="39" t="inlineStr">
        <is>
          <t>La cantidad física del material se imputó en la fila 1000 (primera fila del material). Varias denominaciones del inventario físico corresponden a este material SAP (137 IODOPOVIDONA 1000 ML; 469 iodopovidona x 60 ml). Se sumaron las cantidades físicas. Homologación: confianza base Alta + confianza SAP Media → Media. Aunque la homologación vincula estos registros, la presentación no coincide con el material imputado (dosis/presentación distinta (1000ML vs 10%, 60ML); similitud 0.52). Nivel degradado a Baja: verificar si corresponde otro código SAP. Otros códigos SAP del master no están en el stock de este centro: 1000590. Cruce por nomenclatura: dosis coincide; similitud 0.81. El material ocupa 8 filas en la hoja 1060 NQN (lote/almacén). La cantidad SAP y la física de esta vista son el total del material.</t>
        </is>
      </c>
    </row>
    <row r="1095">
      <c r="A1095" s="5" t="inlineStr">
        <is>
          <t>1000497</t>
        </is>
      </c>
      <c r="B1095" s="5" t="inlineStr">
        <is>
          <t>IODOPOVIDONA SOLUC 10% X 60 ML</t>
        </is>
      </c>
      <c r="C1095" s="5" t="inlineStr">
        <is>
          <t>1</t>
        </is>
      </c>
      <c r="D1095" s="5" t="inlineStr">
        <is>
          <t>033</t>
        </is>
      </c>
      <c r="E1095" s="5" t="inlineStr">
        <is>
          <t>ZMED</t>
        </is>
      </c>
      <c r="F1095" s="5" t="inlineStr">
        <is>
          <t>1060</t>
        </is>
      </c>
      <c r="G1095" s="5" t="inlineStr">
        <is>
          <t>6021</t>
        </is>
      </c>
      <c r="H1095" s="5" t="inlineStr">
        <is>
          <t>C/U</t>
        </is>
      </c>
      <c r="I1095" s="6" t="n">
        <v>50</v>
      </c>
      <c r="J1095" s="6" t="n">
        <v>0</v>
      </c>
      <c r="K1095" s="5" t="inlineStr">
        <is>
          <t>ARS</t>
        </is>
      </c>
      <c r="L1095" s="48" t="n">
        <v>0</v>
      </c>
      <c r="M1095" s="48" t="n">
        <v>380982.11</v>
      </c>
      <c r="O1095" s="11">
        <f>M1095/SUM($M$2:$M$2023)</f>
        <v/>
      </c>
      <c r="P1095" s="49">
        <f>IFERROR(M1095/I1095,0)</f>
        <v/>
      </c>
      <c r="Q1095" s="50" t="n"/>
      <c r="R1095" s="8">
        <f>I1095-Q1095</f>
        <v/>
      </c>
      <c r="S1095" s="49">
        <f>$AK1095*R1095</f>
        <v/>
      </c>
      <c r="U1095" s="39" t="inlineStr">
        <is>
          <t>Stock SAP</t>
        </is>
      </c>
      <c r="V1095" s="39" t="inlineStr">
        <is>
          <t>Medicamentos</t>
        </is>
      </c>
      <c r="W1095" s="39" t="inlineStr">
        <is>
          <t>Dentro del alcance</t>
        </is>
      </c>
      <c r="X1095" s="38" t="inlineStr">
        <is>
          <t>Baja</t>
        </is>
      </c>
      <c r="Y1095" s="39" t="inlineStr">
        <is>
          <t>Homologado – confianza Baja – pendiente de validación</t>
        </is>
      </c>
      <c r="Z1095" s="38" t="inlineStr">
        <is>
          <t>Dar de baja en SAP</t>
        </is>
      </c>
      <c r="AA1095" s="39" t="inlineStr">
        <is>
          <t>137; 469</t>
        </is>
      </c>
      <c r="AB1095" s="39" t="inlineStr">
        <is>
          <t>IODOPOVIDONA 1000 ML; iodopovidona x 60 ml</t>
        </is>
      </c>
      <c r="AC1095" s="39" t="inlineStr">
        <is>
          <t>Cruce por nomenclatura SAP; Homologación por código Avain (master D-175)</t>
        </is>
      </c>
      <c r="AD1095" s="39" t="inlineStr">
        <is>
          <t>No</t>
        </is>
      </c>
      <c r="AE1095" s="39" t="n"/>
      <c r="AF1095" s="39" t="inlineStr">
        <is>
          <t>Sí</t>
        </is>
      </c>
      <c r="AG1095" s="39" t="inlineStr">
        <is>
          <t>D-175</t>
        </is>
      </c>
      <c r="AH1095" s="51" t="n"/>
      <c r="AI1095" s="51" t="n"/>
      <c r="AJ1095" s="51" t="n"/>
      <c r="AK1095" s="52" t="n">
        <v>7619.642194444443</v>
      </c>
      <c r="AL1095" s="52" t="n"/>
      <c r="AM1095" s="52" t="n"/>
      <c r="AN1095" s="39" t="n"/>
      <c r="AO1095" s="39" t="inlineStr">
        <is>
          <t>La cantidad física del material se imputó en la fila 1000 (primera fila del material). Varias denominaciones del inventario físico corresponden a este material SAP (137 IODOPOVIDONA 1000 ML; 469 iodopovidona x 60 ml). Se sumaron las cantidades físicas. Homologación: confianza base Alta + confianza SAP Media → Media. Aunque la homologación vincula estos registros, la presentación no coincide con el material imputado (dosis/presentación distinta (1000ML vs 10%, 60ML); similitud 0.52). Nivel degradado a Baja: verificar si corresponde otro código SAP. Otros códigos SAP del master no están en el stock de este centro: 1000590. Cruce por nomenclatura: dosis coincide; similitud 0.81. El material ocupa 8 filas en la hoja 1060 NQN (lote/almacén). La cantidad SAP y la física de esta vista son el total del material.</t>
        </is>
      </c>
    </row>
    <row r="1096">
      <c r="A1096" s="5" t="inlineStr">
        <is>
          <t>1000497</t>
        </is>
      </c>
      <c r="B1096" s="5" t="inlineStr">
        <is>
          <t>IODOPOVIDONA SOLUC 10% X 60 ML</t>
        </is>
      </c>
      <c r="C1096" s="5" t="inlineStr">
        <is>
          <t>7384</t>
        </is>
      </c>
      <c r="D1096" s="5" t="inlineStr">
        <is>
          <t>033</t>
        </is>
      </c>
      <c r="E1096" s="5" t="inlineStr">
        <is>
          <t>ZMED</t>
        </is>
      </c>
      <c r="F1096" s="5" t="inlineStr">
        <is>
          <t>1060</t>
        </is>
      </c>
      <c r="G1096" s="5" t="inlineStr">
        <is>
          <t>6021</t>
        </is>
      </c>
      <c r="H1096" s="5" t="inlineStr">
        <is>
          <t>C/U</t>
        </is>
      </c>
      <c r="I1096" s="6" t="n">
        <v>50</v>
      </c>
      <c r="J1096" s="6" t="n">
        <v>0</v>
      </c>
      <c r="K1096" s="5" t="inlineStr">
        <is>
          <t>ARS</t>
        </is>
      </c>
      <c r="L1096" s="48" t="n">
        <v>0</v>
      </c>
      <c r="M1096" s="48" t="n">
        <v>380982.11</v>
      </c>
      <c r="O1096" s="11">
        <f>M1096/SUM($M$2:$M$2023)</f>
        <v/>
      </c>
      <c r="P1096" s="49">
        <f>IFERROR(M1096/I1096,0)</f>
        <v/>
      </c>
      <c r="Q1096" s="50" t="n"/>
      <c r="R1096" s="8">
        <f>I1096-Q1096</f>
        <v/>
      </c>
      <c r="S1096" s="49">
        <f>$AK1096*R1096</f>
        <v/>
      </c>
      <c r="U1096" s="39" t="inlineStr">
        <is>
          <t>Stock SAP</t>
        </is>
      </c>
      <c r="V1096" s="39" t="inlineStr">
        <is>
          <t>Medicamentos</t>
        </is>
      </c>
      <c r="W1096" s="39" t="inlineStr">
        <is>
          <t>Dentro del alcance</t>
        </is>
      </c>
      <c r="X1096" s="38" t="inlineStr">
        <is>
          <t>Baja</t>
        </is>
      </c>
      <c r="Y1096" s="39" t="inlineStr">
        <is>
          <t>Homologado – confianza Baja – pendiente de validación</t>
        </is>
      </c>
      <c r="Z1096" s="38" t="inlineStr">
        <is>
          <t>Dar de baja en SAP</t>
        </is>
      </c>
      <c r="AA1096" s="39" t="inlineStr">
        <is>
          <t>137; 469</t>
        </is>
      </c>
      <c r="AB1096" s="39" t="inlineStr">
        <is>
          <t>IODOPOVIDONA 1000 ML; iodopovidona x 60 ml</t>
        </is>
      </c>
      <c r="AC1096" s="39" t="inlineStr">
        <is>
          <t>Cruce por nomenclatura SAP; Homologación por código Avain (master D-175)</t>
        </is>
      </c>
      <c r="AD1096" s="39" t="inlineStr">
        <is>
          <t>No</t>
        </is>
      </c>
      <c r="AE1096" s="39" t="n"/>
      <c r="AF1096" s="39" t="inlineStr">
        <is>
          <t>Sí</t>
        </is>
      </c>
      <c r="AG1096" s="39" t="inlineStr">
        <is>
          <t>D-175</t>
        </is>
      </c>
      <c r="AH1096" s="51" t="n"/>
      <c r="AI1096" s="51" t="n"/>
      <c r="AJ1096" s="51" t="n"/>
      <c r="AK1096" s="52" t="n">
        <v>7619.642194444443</v>
      </c>
      <c r="AL1096" s="52" t="n"/>
      <c r="AM1096" s="52" t="n"/>
      <c r="AN1096" s="39" t="n"/>
      <c r="AO1096" s="39" t="inlineStr">
        <is>
          <t>La cantidad física del material se imputó en la fila 1000 (primera fila del material). Varias denominaciones del inventario físico corresponden a este material SAP (137 IODOPOVIDONA 1000 ML; 469 iodopovidona x 60 ml). Se sumaron las cantidades físicas. Homologación: confianza base Alta + confianza SAP Media → Media. Aunque la homologación vincula estos registros, la presentación no coincide con el material imputado (dosis/presentación distinta (1000ML vs 10%, 60ML); similitud 0.52). Nivel degradado a Baja: verificar si corresponde otro código SAP. Otros códigos SAP del master no están en el stock de este centro: 1000590. Cruce por nomenclatura: dosis coincide; similitud 0.81. El material ocupa 8 filas en la hoja 1060 NQN (lote/almacén). La cantidad SAP y la física de esta vista son el total del material.</t>
        </is>
      </c>
    </row>
    <row r="1097">
      <c r="A1097" s="5" t="inlineStr">
        <is>
          <t>1000649</t>
        </is>
      </c>
      <c r="B1097" s="5" t="inlineStr">
        <is>
          <t>GENTAMICINA CREMA</t>
        </is>
      </c>
      <c r="C1097" s="5" t="inlineStr">
        <is>
          <t>1</t>
        </is>
      </c>
      <c r="D1097" s="5" t="inlineStr">
        <is>
          <t>033</t>
        </is>
      </c>
      <c r="E1097" s="5" t="inlineStr">
        <is>
          <t>ZMED</t>
        </is>
      </c>
      <c r="F1097" s="5" t="inlineStr">
        <is>
          <t>1060</t>
        </is>
      </c>
      <c r="G1097" s="5" t="inlineStr">
        <is>
          <t>6021</t>
        </is>
      </c>
      <c r="H1097" s="5" t="inlineStr">
        <is>
          <t>C/U</t>
        </is>
      </c>
      <c r="I1097" s="6" t="n">
        <v>50</v>
      </c>
      <c r="J1097" s="6" t="n">
        <v>0</v>
      </c>
      <c r="K1097" s="5" t="inlineStr">
        <is>
          <t>ARS</t>
        </is>
      </c>
      <c r="L1097" s="48" t="n">
        <v>0</v>
      </c>
      <c r="M1097" s="48" t="n">
        <v>11457.5</v>
      </c>
      <c r="O1097" s="11">
        <f>M1097/SUM($M$2:$M$2023)</f>
        <v/>
      </c>
      <c r="P1097" s="49">
        <f>IFERROR(M1097/I1097,0)</f>
        <v/>
      </c>
      <c r="Q1097" s="50" t="n"/>
      <c r="R1097" s="8">
        <f>I1097-Q1097</f>
        <v/>
      </c>
      <c r="S1097" s="49">
        <f>$AK1097*R1097</f>
        <v/>
      </c>
      <c r="U1097" s="39" t="inlineStr">
        <is>
          <t>Stock SAP</t>
        </is>
      </c>
      <c r="V1097" s="39" t="inlineStr">
        <is>
          <t>Medicamentos</t>
        </is>
      </c>
      <c r="W1097" s="39" t="inlineStr">
        <is>
          <t>Dentro del alcance</t>
        </is>
      </c>
      <c r="X1097" s="39" t="n"/>
      <c r="Y1097" s="39" t="inlineStr">
        <is>
          <t>Sin recuento físico en el inventario de Avain</t>
        </is>
      </c>
      <c r="Z1097" s="40" t="inlineStr">
        <is>
          <t>Sin recuento físico</t>
        </is>
      </c>
      <c r="AA1097" s="39" t="n"/>
      <c r="AB1097" s="39" t="n"/>
      <c r="AC1097" s="39" t="n"/>
      <c r="AD1097" s="39" t="n"/>
      <c r="AE1097" s="39" t="n"/>
      <c r="AF1097" s="39" t="n"/>
      <c r="AG1097" s="39" t="n"/>
      <c r="AH1097" s="51" t="n">
        <v>50</v>
      </c>
      <c r="AI1097" s="51">
        <f>Q1097</f>
        <v/>
      </c>
      <c r="AJ1097" s="51">
        <f>$AH1097-$AI1097</f>
        <v/>
      </c>
      <c r="AK1097" s="52" t="n">
        <v>229.15</v>
      </c>
      <c r="AL1097" s="52">
        <f>$AJ1097*$AK1097</f>
        <v/>
      </c>
      <c r="AM1097" s="52">
        <f>$AI1097*$AK1097</f>
        <v/>
      </c>
      <c r="AN1097" s="39" t="n"/>
      <c r="AO1097" s="39" t="n"/>
    </row>
    <row r="1098">
      <c r="A1098" s="5" t="inlineStr">
        <is>
          <t>1000656</t>
        </is>
      </c>
      <c r="B1098" s="5" t="inlineStr">
        <is>
          <t>HEXALER CORT</t>
        </is>
      </c>
      <c r="C1098" s="5" t="inlineStr">
        <is>
          <t>3075</t>
        </is>
      </c>
      <c r="D1098" s="5" t="inlineStr">
        <is>
          <t>033</t>
        </is>
      </c>
      <c r="E1098" s="5" t="inlineStr">
        <is>
          <t>ZMED</t>
        </is>
      </c>
      <c r="F1098" s="5" t="inlineStr">
        <is>
          <t>1060</t>
        </is>
      </c>
      <c r="G1098" s="5" t="inlineStr">
        <is>
          <t>6021</t>
        </is>
      </c>
      <c r="H1098" s="5" t="inlineStr">
        <is>
          <t>C/U</t>
        </is>
      </c>
      <c r="I1098" s="6" t="n">
        <v>50</v>
      </c>
      <c r="J1098" s="6" t="n">
        <v>0</v>
      </c>
      <c r="K1098" s="5" t="inlineStr">
        <is>
          <t>ARS</t>
        </is>
      </c>
      <c r="L1098" s="48" t="n">
        <v>0</v>
      </c>
      <c r="M1098" s="48" t="n">
        <v>33322.16</v>
      </c>
      <c r="O1098" s="11">
        <f>M1098/SUM($M$2:$M$2023)</f>
        <v/>
      </c>
      <c r="P1098" s="49">
        <f>IFERROR(M1098/I1098,0)</f>
        <v/>
      </c>
      <c r="Q1098" s="50" t="n"/>
      <c r="R1098" s="8">
        <f>I1098-Q1098</f>
        <v/>
      </c>
      <c r="S1098" s="49">
        <f>$AK1098*R1098</f>
        <v/>
      </c>
      <c r="U1098" s="39" t="inlineStr">
        <is>
          <t>Stock SAP</t>
        </is>
      </c>
      <c r="V1098" s="39" t="inlineStr">
        <is>
          <t>Medicamentos</t>
        </is>
      </c>
      <c r="W1098" s="39" t="inlineStr">
        <is>
          <t>Dentro del alcance</t>
        </is>
      </c>
      <c r="X1098" s="39" t="n"/>
      <c r="Y1098" s="39" t="inlineStr">
        <is>
          <t>Sin recuento físico en el inventario de Avain</t>
        </is>
      </c>
      <c r="Z1098" s="40" t="inlineStr">
        <is>
          <t>Sin recuento físico</t>
        </is>
      </c>
      <c r="AA1098" s="39" t="n"/>
      <c r="AB1098" s="39" t="n"/>
      <c r="AC1098" s="39" t="n"/>
      <c r="AD1098" s="39" t="n"/>
      <c r="AE1098" s="39" t="n"/>
      <c r="AF1098" s="39" t="n"/>
      <c r="AG1098" s="39" t="n"/>
      <c r="AH1098" s="51" t="n"/>
      <c r="AI1098" s="51" t="n"/>
      <c r="AJ1098" s="51" t="n"/>
      <c r="AK1098" s="52" t="n">
        <v>666.4431212723657</v>
      </c>
      <c r="AL1098" s="52" t="n"/>
      <c r="AM1098" s="52" t="n"/>
      <c r="AN1098" s="39" t="n"/>
      <c r="AO1098" s="39" t="inlineStr">
        <is>
          <t>El material ocupa 11 filas en la hoja 1060 NQN (lote/almacén). La cantidad SAP y la física de esta vista son el total del material.</t>
        </is>
      </c>
    </row>
    <row r="1099">
      <c r="A1099" s="5" t="inlineStr">
        <is>
          <t>2000020</t>
        </is>
      </c>
      <c r="B1099" s="5" t="inlineStr">
        <is>
          <t>TUBO ENDOTRAQ N° 8.5 C/BALON</t>
        </is>
      </c>
      <c r="C1099" s="5" t="n"/>
      <c r="D1099" s="5" t="inlineStr">
        <is>
          <t>033</t>
        </is>
      </c>
      <c r="E1099" s="5" t="inlineStr">
        <is>
          <t>ZDES</t>
        </is>
      </c>
      <c r="F1099" s="5" t="inlineStr">
        <is>
          <t>1060</t>
        </is>
      </c>
      <c r="G1099" s="5" t="inlineStr">
        <is>
          <t>6021</t>
        </is>
      </c>
      <c r="H1099" s="5" t="inlineStr">
        <is>
          <t>C/U</t>
        </is>
      </c>
      <c r="I1099" s="6" t="n">
        <v>50</v>
      </c>
      <c r="J1099" s="6" t="n">
        <v>0</v>
      </c>
      <c r="K1099" s="5" t="inlineStr">
        <is>
          <t>ARS</t>
        </is>
      </c>
      <c r="L1099" s="48" t="n">
        <v>0</v>
      </c>
      <c r="M1099" s="48" t="n">
        <v>22740.91</v>
      </c>
      <c r="O1099" s="11">
        <f>M1099/SUM($M$2:$M$2023)</f>
        <v/>
      </c>
      <c r="P1099" s="49">
        <f>IFERROR(M1099/I1099,0)</f>
        <v/>
      </c>
      <c r="Q1099" s="50" t="n"/>
      <c r="R1099" s="8">
        <f>I1099-Q1099</f>
        <v/>
      </c>
      <c r="S1099" s="49">
        <f>$AK1099*R1099</f>
        <v/>
      </c>
      <c r="U1099" s="39" t="inlineStr">
        <is>
          <t>Stock SAP</t>
        </is>
      </c>
      <c r="V1099" s="39" t="inlineStr">
        <is>
          <t>Descartables</t>
        </is>
      </c>
      <c r="W1099" s="39" t="inlineStr">
        <is>
          <t>Dentro del alcance</t>
        </is>
      </c>
      <c r="X1099" s="39" t="n"/>
      <c r="Y1099" s="39" t="inlineStr">
        <is>
          <t>Sin recuento físico en el inventario de Avain</t>
        </is>
      </c>
      <c r="Z1099" s="40" t="inlineStr">
        <is>
          <t>Sin recuento físico</t>
        </is>
      </c>
      <c r="AA1099" s="39" t="n"/>
      <c r="AB1099" s="39" t="n"/>
      <c r="AC1099" s="39" t="n"/>
      <c r="AD1099" s="39" t="n"/>
      <c r="AE1099" s="39" t="n"/>
      <c r="AF1099" s="39" t="n"/>
      <c r="AG1099" s="39" t="n"/>
      <c r="AH1099" s="51" t="n"/>
      <c r="AI1099" s="51" t="n"/>
      <c r="AJ1099" s="51" t="n"/>
      <c r="AK1099" s="52" t="n">
        <v>454.8181818181818</v>
      </c>
      <c r="AL1099" s="52" t="n"/>
      <c r="AM1099" s="52" t="n"/>
      <c r="AN1099" s="39" t="n"/>
      <c r="AO1099" s="39" t="inlineStr">
        <is>
          <t>El material ocupa 2 filas en la hoja 1060 NQN (lote/almacén). La cantidad SAP y la física de esta vista son el total del material.</t>
        </is>
      </c>
    </row>
    <row r="1100">
      <c r="A1100" s="5" t="inlineStr">
        <is>
          <t>2000021</t>
        </is>
      </c>
      <c r="B1100" s="5" t="inlineStr">
        <is>
          <t>GUANTES ESTERILES Nº 7.5 POR PAR</t>
        </is>
      </c>
      <c r="C1100" s="5" t="n"/>
      <c r="D1100" s="5" t="inlineStr">
        <is>
          <t>033</t>
        </is>
      </c>
      <c r="E1100" s="5" t="inlineStr">
        <is>
          <t>ZDES</t>
        </is>
      </c>
      <c r="F1100" s="5" t="inlineStr">
        <is>
          <t>1060</t>
        </is>
      </c>
      <c r="G1100" s="5" t="inlineStr">
        <is>
          <t>6021</t>
        </is>
      </c>
      <c r="H1100" s="5" t="inlineStr">
        <is>
          <t>C/U</t>
        </is>
      </c>
      <c r="I1100" s="6" t="n">
        <v>50</v>
      </c>
      <c r="J1100" s="6" t="n">
        <v>0</v>
      </c>
      <c r="K1100" s="5" t="inlineStr">
        <is>
          <t>ARS</t>
        </is>
      </c>
      <c r="L1100" s="48" t="n">
        <v>0</v>
      </c>
      <c r="M1100" s="48" t="n">
        <v>17462.33</v>
      </c>
      <c r="O1100" s="11">
        <f>M1100/SUM($M$2:$M$2023)</f>
        <v/>
      </c>
      <c r="P1100" s="49">
        <f>IFERROR(M1100/I1100,0)</f>
        <v/>
      </c>
      <c r="Q1100" s="50" t="n"/>
      <c r="R1100" s="8">
        <f>I1100-Q1100</f>
        <v/>
      </c>
      <c r="S1100" s="49">
        <f>$AK1100*R1100</f>
        <v/>
      </c>
      <c r="U1100" s="39" t="inlineStr">
        <is>
          <t>Stock SAP</t>
        </is>
      </c>
      <c r="V1100" s="39" t="inlineStr">
        <is>
          <t>Descartables</t>
        </is>
      </c>
      <c r="W1100" s="39" t="inlineStr">
        <is>
          <t>Dentro del alcance</t>
        </is>
      </c>
      <c r="X1100" s="37" t="inlineStr">
        <is>
          <t>Alta</t>
        </is>
      </c>
      <c r="Y1100" s="39" t="inlineStr">
        <is>
          <t>Homologado – confianza Alta</t>
        </is>
      </c>
      <c r="Z1100" s="38" t="inlineStr">
        <is>
          <t>Dar de baja en SAP</t>
        </is>
      </c>
      <c r="AA1100" s="39" t="inlineStr">
        <is>
          <t>276</t>
        </is>
      </c>
      <c r="AB1100" s="39" t="inlineStr">
        <is>
          <t>Guantes Esteriles N° 7,5</t>
        </is>
      </c>
      <c r="AC1100" s="39" t="inlineStr">
        <is>
          <t>Homologación por código Avain (master D-153)</t>
        </is>
      </c>
      <c r="AD1100" s="39" t="inlineStr">
        <is>
          <t>No</t>
        </is>
      </c>
      <c r="AE1100" s="39" t="n"/>
      <c r="AF1100" s="39" t="inlineStr">
        <is>
          <t>Sí</t>
        </is>
      </c>
      <c r="AG1100" s="39" t="inlineStr">
        <is>
          <t>D-153</t>
        </is>
      </c>
      <c r="AH1100" s="51" t="n"/>
      <c r="AI1100" s="51" t="n"/>
      <c r="AJ1100" s="51" t="n"/>
      <c r="AK1100" s="52" t="n">
        <v>349.24662</v>
      </c>
      <c r="AL1100" s="52" t="n"/>
      <c r="AM1100" s="52" t="n"/>
      <c r="AN1100" s="39" t="n"/>
      <c r="AO1100" s="39" t="inlineStr">
        <is>
          <t>La cantidad física del material se imputó en la fila 211 (primera fila del material). Homologación: confianza base Alta + confianza SAP Alta → Alta. El material ocupa 2 filas en la hoja 1060 NQN (lote/almacén). La cantidad SAP y la física de esta vista son el total del material.</t>
        </is>
      </c>
    </row>
    <row r="1101">
      <c r="A1101" s="5" t="inlineStr">
        <is>
          <t>2000059</t>
        </is>
      </c>
      <c r="B1101" s="5" t="inlineStr">
        <is>
          <t>LAZO  DE GOMA POR MTS (HEMOSTATICO)</t>
        </is>
      </c>
      <c r="C1101" s="5" t="n"/>
      <c r="D1101" s="5" t="inlineStr">
        <is>
          <t>033</t>
        </is>
      </c>
      <c r="E1101" s="5" t="inlineStr">
        <is>
          <t>ZDES</t>
        </is>
      </c>
      <c r="F1101" s="5" t="inlineStr">
        <is>
          <t>1060</t>
        </is>
      </c>
      <c r="G1101" s="5" t="inlineStr">
        <is>
          <t>6022</t>
        </is>
      </c>
      <c r="H1101" s="5" t="inlineStr">
        <is>
          <t>C/U</t>
        </is>
      </c>
      <c r="I1101" s="6" t="n">
        <v>50</v>
      </c>
      <c r="J1101" s="6" t="n">
        <v>0</v>
      </c>
      <c r="K1101" s="5" t="inlineStr">
        <is>
          <t>ARS</t>
        </is>
      </c>
      <c r="L1101" s="48" t="n">
        <v>0</v>
      </c>
      <c r="M1101" s="48" t="n">
        <v>17430.22</v>
      </c>
      <c r="O1101" s="11">
        <f>M1101/SUM($M$2:$M$2023)</f>
        <v/>
      </c>
      <c r="P1101" s="49">
        <f>IFERROR(M1101/I1101,0)</f>
        <v/>
      </c>
      <c r="Q1101" s="50" t="n"/>
      <c r="R1101" s="8">
        <f>I1101-Q1101</f>
        <v/>
      </c>
      <c r="S1101" s="49">
        <f>$AK1101*R1101</f>
        <v/>
      </c>
      <c r="U1101" s="39" t="inlineStr">
        <is>
          <t>Stock SAP</t>
        </is>
      </c>
      <c r="V1101" s="39" t="inlineStr">
        <is>
          <t>Descartables</t>
        </is>
      </c>
      <c r="W1101" s="39" t="inlineStr">
        <is>
          <t>Dentro del alcance</t>
        </is>
      </c>
      <c r="X1101" s="39" t="n"/>
      <c r="Y1101" s="39" t="inlineStr">
        <is>
          <t>Sin recuento físico en el inventario de Avain</t>
        </is>
      </c>
      <c r="Z1101" s="40" t="inlineStr">
        <is>
          <t>Sin recuento físico</t>
        </is>
      </c>
      <c r="AA1101" s="39" t="n"/>
      <c r="AB1101" s="39" t="n"/>
      <c r="AC1101" s="39" t="n"/>
      <c r="AD1101" s="39" t="n"/>
      <c r="AE1101" s="39" t="n"/>
      <c r="AF1101" s="39" t="n"/>
      <c r="AG1101" s="39" t="n"/>
      <c r="AH1101" s="51" t="n">
        <v>90</v>
      </c>
      <c r="AI1101" s="51">
        <f>Q1101</f>
        <v/>
      </c>
      <c r="AJ1101" s="51">
        <f>$AH1101-$AI1101</f>
        <v/>
      </c>
      <c r="AK1101" s="52" t="n">
        <v>348.6044444444445</v>
      </c>
      <c r="AL1101" s="52">
        <f>$AJ1101*$AK1101</f>
        <v/>
      </c>
      <c r="AM1101" s="52">
        <f>$AI1101*$AK1101</f>
        <v/>
      </c>
      <c r="AN1101" s="39" t="n"/>
      <c r="AO1101" s="39" t="inlineStr">
        <is>
          <t>El material ocupa 2 filas en la hoja 1060 NQN (lote/almacén). La cantidad SAP y la física de esta vista son el total del material.</t>
        </is>
      </c>
    </row>
    <row r="1102">
      <c r="A1102" s="5" t="inlineStr">
        <is>
          <t>2000064</t>
        </is>
      </c>
      <c r="B1102" s="5" t="inlineStr">
        <is>
          <t>ROLLO PARA E.C.G DE 50 x 20CM</t>
        </is>
      </c>
      <c r="C1102" s="5" t="n"/>
      <c r="D1102" s="5" t="inlineStr">
        <is>
          <t>033</t>
        </is>
      </c>
      <c r="E1102" s="5" t="inlineStr">
        <is>
          <t>ZDES</t>
        </is>
      </c>
      <c r="F1102" s="5" t="inlineStr">
        <is>
          <t>1060</t>
        </is>
      </c>
      <c r="G1102" s="5" t="inlineStr">
        <is>
          <t>6022</t>
        </is>
      </c>
      <c r="H1102" s="5" t="inlineStr">
        <is>
          <t>C/U</t>
        </is>
      </c>
      <c r="I1102" s="6" t="n">
        <v>50</v>
      </c>
      <c r="J1102" s="6" t="n">
        <v>0</v>
      </c>
      <c r="K1102" s="5" t="inlineStr">
        <is>
          <t>ARS</t>
        </is>
      </c>
      <c r="L1102" s="48" t="n">
        <v>0</v>
      </c>
      <c r="M1102" s="48" t="n">
        <v>11136</v>
      </c>
      <c r="O1102" s="11">
        <f>M1102/SUM($M$2:$M$2023)</f>
        <v/>
      </c>
      <c r="P1102" s="49">
        <f>IFERROR(M1102/I1102,0)</f>
        <v/>
      </c>
      <c r="Q1102" s="50" t="n"/>
      <c r="R1102" s="8">
        <f>I1102-Q1102</f>
        <v/>
      </c>
      <c r="S1102" s="49">
        <f>$AK1102*R1102</f>
        <v/>
      </c>
      <c r="U1102" s="39" t="inlineStr">
        <is>
          <t>Stock SAP</t>
        </is>
      </c>
      <c r="V1102" s="39" t="inlineStr">
        <is>
          <t>Descartables</t>
        </is>
      </c>
      <c r="W1102" s="39" t="inlineStr">
        <is>
          <t>Dentro del alcance</t>
        </is>
      </c>
      <c r="X1102" s="39" t="n"/>
      <c r="Y1102" s="39" t="inlineStr">
        <is>
          <t>Sin recuento físico en el inventario de Avain</t>
        </is>
      </c>
      <c r="Z1102" s="40" t="inlineStr">
        <is>
          <t>Sin recuento físico</t>
        </is>
      </c>
      <c r="AA1102" s="39" t="n"/>
      <c r="AB1102" s="39" t="n"/>
      <c r="AC1102" s="39" t="n"/>
      <c r="AD1102" s="39" t="n"/>
      <c r="AE1102" s="39" t="n"/>
      <c r="AF1102" s="39" t="n"/>
      <c r="AG1102" s="39" t="n"/>
      <c r="AH1102" s="51" t="n">
        <v>50</v>
      </c>
      <c r="AI1102" s="51">
        <f>Q1102</f>
        <v/>
      </c>
      <c r="AJ1102" s="51">
        <f>$AH1102-$AI1102</f>
        <v/>
      </c>
      <c r="AK1102" s="52" t="n">
        <v>222.72</v>
      </c>
      <c r="AL1102" s="52">
        <f>$AJ1102*$AK1102</f>
        <v/>
      </c>
      <c r="AM1102" s="52">
        <f>$AI1102*$AK1102</f>
        <v/>
      </c>
      <c r="AN1102" s="39" t="n"/>
      <c r="AO1102" s="39" t="n"/>
    </row>
    <row r="1103">
      <c r="A1103" s="5" t="inlineStr">
        <is>
          <t>2000065</t>
        </is>
      </c>
      <c r="B1103" s="5" t="inlineStr">
        <is>
          <t>SONDA NASOGASTRICA K-29P KOLLER</t>
        </is>
      </c>
      <c r="C1103" s="5" t="n"/>
      <c r="D1103" s="5" t="inlineStr">
        <is>
          <t>033</t>
        </is>
      </c>
      <c r="E1103" s="5" t="inlineStr">
        <is>
          <t>ZDES</t>
        </is>
      </c>
      <c r="F1103" s="5" t="inlineStr">
        <is>
          <t>1060</t>
        </is>
      </c>
      <c r="G1103" s="5" t="inlineStr">
        <is>
          <t>6022</t>
        </is>
      </c>
      <c r="H1103" s="5" t="inlineStr">
        <is>
          <t>C/U</t>
        </is>
      </c>
      <c r="I1103" s="6" t="n">
        <v>50</v>
      </c>
      <c r="J1103" s="6" t="n">
        <v>0</v>
      </c>
      <c r="K1103" s="5" t="inlineStr">
        <is>
          <t>ARS</t>
        </is>
      </c>
      <c r="L1103" s="48" t="n">
        <v>0</v>
      </c>
      <c r="M1103" s="48" t="n">
        <v>2771</v>
      </c>
      <c r="O1103" s="11">
        <f>M1103/SUM($M$2:$M$2023)</f>
        <v/>
      </c>
      <c r="P1103" s="49">
        <f>IFERROR(M1103/I1103,0)</f>
        <v/>
      </c>
      <c r="Q1103" s="50" t="n"/>
      <c r="R1103" s="8">
        <f>I1103-Q1103</f>
        <v/>
      </c>
      <c r="S1103" s="49">
        <f>$AK1103*R1103</f>
        <v/>
      </c>
      <c r="U1103" s="39" t="inlineStr">
        <is>
          <t>Stock SAP</t>
        </is>
      </c>
      <c r="V1103" s="39" t="inlineStr">
        <is>
          <t>Descartables</t>
        </is>
      </c>
      <c r="W1103" s="39" t="inlineStr">
        <is>
          <t>Dentro del alcance</t>
        </is>
      </c>
      <c r="X1103" s="39" t="n"/>
      <c r="Y1103" s="39" t="inlineStr">
        <is>
          <t>Sin recuento físico en el inventario de Avain</t>
        </is>
      </c>
      <c r="Z1103" s="40" t="inlineStr">
        <is>
          <t>Sin recuento físico</t>
        </is>
      </c>
      <c r="AA1103" s="39" t="n"/>
      <c r="AB1103" s="39" t="n"/>
      <c r="AC1103" s="39" t="n"/>
      <c r="AD1103" s="39" t="n"/>
      <c r="AE1103" s="39" t="n"/>
      <c r="AF1103" s="39" t="n"/>
      <c r="AG1103" s="39" t="n"/>
      <c r="AH1103" s="51" t="n">
        <v>50</v>
      </c>
      <c r="AI1103" s="51">
        <f>Q1103</f>
        <v/>
      </c>
      <c r="AJ1103" s="51">
        <f>$AH1103-$AI1103</f>
        <v/>
      </c>
      <c r="AK1103" s="52" t="n">
        <v>55.42</v>
      </c>
      <c r="AL1103" s="52">
        <f>$AJ1103*$AK1103</f>
        <v/>
      </c>
      <c r="AM1103" s="52">
        <f>$AI1103*$AK1103</f>
        <v/>
      </c>
      <c r="AN1103" s="39" t="n"/>
      <c r="AO1103" s="39" t="n"/>
    </row>
    <row r="1104">
      <c r="A1104" s="5" t="inlineStr">
        <is>
          <t>2000091</t>
        </is>
      </c>
      <c r="B1104" s="5" t="inlineStr">
        <is>
          <t>SONDA DE ASPIRACION K-10P</t>
        </is>
      </c>
      <c r="C1104" s="5" t="n"/>
      <c r="D1104" s="5" t="inlineStr">
        <is>
          <t>033</t>
        </is>
      </c>
      <c r="E1104" s="5" t="inlineStr">
        <is>
          <t>ZDES</t>
        </is>
      </c>
      <c r="F1104" s="5" t="inlineStr">
        <is>
          <t>1060</t>
        </is>
      </c>
      <c r="G1104" s="5" t="inlineStr">
        <is>
          <t>6022</t>
        </is>
      </c>
      <c r="H1104" s="5" t="inlineStr">
        <is>
          <t>C/U</t>
        </is>
      </c>
      <c r="I1104" s="6" t="n">
        <v>50</v>
      </c>
      <c r="J1104" s="6" t="n">
        <v>0</v>
      </c>
      <c r="K1104" s="5" t="inlineStr">
        <is>
          <t>ARS</t>
        </is>
      </c>
      <c r="L1104" s="48" t="n">
        <v>0</v>
      </c>
      <c r="M1104" s="48" t="n">
        <v>17815.5</v>
      </c>
      <c r="O1104" s="11">
        <f>M1104/SUM($M$2:$M$2023)</f>
        <v/>
      </c>
      <c r="P1104" s="49">
        <f>IFERROR(M1104/I1104,0)</f>
        <v/>
      </c>
      <c r="Q1104" s="50" t="n"/>
      <c r="R1104" s="8">
        <f>I1104-Q1104</f>
        <v/>
      </c>
      <c r="S1104" s="49">
        <f>$AK1104*R1104</f>
        <v/>
      </c>
      <c r="U1104" s="39" t="inlineStr">
        <is>
          <t>Stock SAP</t>
        </is>
      </c>
      <c r="V1104" s="39" t="inlineStr">
        <is>
          <t>Descartables</t>
        </is>
      </c>
      <c r="W1104" s="39" t="inlineStr">
        <is>
          <t>Dentro del alcance</t>
        </is>
      </c>
      <c r="X1104" s="39" t="n"/>
      <c r="Y1104" s="39" t="inlineStr">
        <is>
          <t>Sin recuento físico en el inventario de Avain</t>
        </is>
      </c>
      <c r="Z1104" s="40" t="inlineStr">
        <is>
          <t>Sin recuento físico</t>
        </is>
      </c>
      <c r="AA1104" s="39" t="n"/>
      <c r="AB1104" s="39" t="n"/>
      <c r="AC1104" s="39" t="n"/>
      <c r="AD1104" s="39" t="n"/>
      <c r="AE1104" s="39" t="n"/>
      <c r="AF1104" s="39" t="n"/>
      <c r="AG1104" s="39" t="n"/>
      <c r="AH1104" s="51" t="n">
        <v>50</v>
      </c>
      <c r="AI1104" s="51">
        <f>Q1104</f>
        <v/>
      </c>
      <c r="AJ1104" s="51">
        <f>$AH1104-$AI1104</f>
        <v/>
      </c>
      <c r="AK1104" s="52" t="n">
        <v>356.31</v>
      </c>
      <c r="AL1104" s="52">
        <f>$AJ1104*$AK1104</f>
        <v/>
      </c>
      <c r="AM1104" s="52">
        <f>$AI1104*$AK1104</f>
        <v/>
      </c>
      <c r="AN1104" s="39" t="n"/>
      <c r="AO1104" s="39" t="n"/>
    </row>
    <row r="1105">
      <c r="A1105" s="5" t="inlineStr">
        <is>
          <t>2000194</t>
        </is>
      </c>
      <c r="B1105" s="5" t="inlineStr">
        <is>
          <t>SONDA DE ASPIRACION K-32P TOM FAC C/REG</t>
        </is>
      </c>
      <c r="C1105" s="5" t="n"/>
      <c r="D1105" s="5" t="inlineStr">
        <is>
          <t>033</t>
        </is>
      </c>
      <c r="E1105" s="5" t="inlineStr">
        <is>
          <t>ZDES</t>
        </is>
      </c>
      <c r="F1105" s="5" t="inlineStr">
        <is>
          <t>1060</t>
        </is>
      </c>
      <c r="G1105" s="5" t="inlineStr">
        <is>
          <t>6021</t>
        </is>
      </c>
      <c r="H1105" s="5" t="inlineStr">
        <is>
          <t>C/U</t>
        </is>
      </c>
      <c r="I1105" s="6" t="n">
        <v>50</v>
      </c>
      <c r="J1105" s="6" t="n">
        <v>0</v>
      </c>
      <c r="K1105" s="5" t="inlineStr">
        <is>
          <t>ARS</t>
        </is>
      </c>
      <c r="L1105" s="48" t="n">
        <v>0</v>
      </c>
      <c r="M1105" s="48" t="n">
        <v>9510.75</v>
      </c>
      <c r="O1105" s="11">
        <f>M1105/SUM($M$2:$M$2023)</f>
        <v/>
      </c>
      <c r="P1105" s="49">
        <f>IFERROR(M1105/I1105,0)</f>
        <v/>
      </c>
      <c r="Q1105" s="50" t="n"/>
      <c r="R1105" s="8">
        <f>I1105-Q1105</f>
        <v/>
      </c>
      <c r="S1105" s="49">
        <f>$AK1105*R1105</f>
        <v/>
      </c>
      <c r="U1105" s="39" t="inlineStr">
        <is>
          <t>Stock SAP</t>
        </is>
      </c>
      <c r="V1105" s="39" t="inlineStr">
        <is>
          <t>Descartables</t>
        </is>
      </c>
      <c r="W1105" s="39" t="inlineStr">
        <is>
          <t>Dentro del alcance</t>
        </is>
      </c>
      <c r="X1105" s="39" t="n"/>
      <c r="Y1105" s="39" t="inlineStr">
        <is>
          <t>Sin recuento físico en el inventario de Avain</t>
        </is>
      </c>
      <c r="Z1105" s="40" t="inlineStr">
        <is>
          <t>Sin recuento físico</t>
        </is>
      </c>
      <c r="AA1105" s="39" t="n"/>
      <c r="AB1105" s="39" t="n"/>
      <c r="AC1105" s="39" t="n"/>
      <c r="AD1105" s="39" t="n"/>
      <c r="AE1105" s="39" t="n"/>
      <c r="AF1105" s="39" t="n"/>
      <c r="AG1105" s="39" t="n"/>
      <c r="AH1105" s="51" t="n"/>
      <c r="AI1105" s="51" t="n"/>
      <c r="AJ1105" s="51" t="n"/>
      <c r="AK1105" s="52" t="n">
        <v>190.215</v>
      </c>
      <c r="AL1105" s="52" t="n"/>
      <c r="AM1105" s="52" t="n"/>
      <c r="AN1105" s="39" t="n"/>
      <c r="AO1105" s="39" t="inlineStr">
        <is>
          <t>El material ocupa 2 filas en la hoja 1060 NQN (lote/almacén). La cantidad SAP y la física de esta vista son el total del material.</t>
        </is>
      </c>
    </row>
    <row r="1106">
      <c r="A1106" s="5" t="inlineStr">
        <is>
          <t>2000201</t>
        </is>
      </c>
      <c r="B1106" s="5" t="inlineStr">
        <is>
          <t>SONDA VESICAL DE 2 VIAS Nº 18 (LATEX)</t>
        </is>
      </c>
      <c r="C1106" s="5" t="n"/>
      <c r="D1106" s="5" t="inlineStr">
        <is>
          <t>033</t>
        </is>
      </c>
      <c r="E1106" s="5" t="inlineStr">
        <is>
          <t>ZDES</t>
        </is>
      </c>
      <c r="F1106" s="5" t="inlineStr">
        <is>
          <t>1060</t>
        </is>
      </c>
      <c r="G1106" s="5" t="inlineStr">
        <is>
          <t>6022</t>
        </is>
      </c>
      <c r="H1106" s="5" t="inlineStr">
        <is>
          <t>C/U</t>
        </is>
      </c>
      <c r="I1106" s="6" t="n">
        <v>50</v>
      </c>
      <c r="J1106" s="6" t="n">
        <v>0</v>
      </c>
      <c r="K1106" s="5" t="inlineStr">
        <is>
          <t>ARS</t>
        </is>
      </c>
      <c r="L1106" s="48" t="n">
        <v>0</v>
      </c>
      <c r="M1106" s="48" t="n">
        <v>2851</v>
      </c>
      <c r="O1106" s="11">
        <f>M1106/SUM($M$2:$M$2023)</f>
        <v/>
      </c>
      <c r="P1106" s="49">
        <f>IFERROR(M1106/I1106,0)</f>
        <v/>
      </c>
      <c r="Q1106" s="50" t="n"/>
      <c r="R1106" s="8">
        <f>I1106-Q1106</f>
        <v/>
      </c>
      <c r="S1106" s="49">
        <f>$AK1106*R1106</f>
        <v/>
      </c>
      <c r="U1106" s="39" t="inlineStr">
        <is>
          <t>Stock SAP</t>
        </is>
      </c>
      <c r="V1106" s="39" t="inlineStr">
        <is>
          <t>Descartables</t>
        </is>
      </c>
      <c r="W1106" s="39" t="inlineStr">
        <is>
          <t>Dentro del alcance</t>
        </is>
      </c>
      <c r="X1106" s="39" t="n"/>
      <c r="Y1106" s="39" t="inlineStr">
        <is>
          <t>Sin recuento físico en el inventario de Avain</t>
        </is>
      </c>
      <c r="Z1106" s="40" t="inlineStr">
        <is>
          <t>Sin recuento físico</t>
        </is>
      </c>
      <c r="AA1106" s="39" t="n"/>
      <c r="AB1106" s="39" t="n"/>
      <c r="AC1106" s="39" t="n"/>
      <c r="AD1106" s="39" t="n"/>
      <c r="AE1106" s="39" t="n"/>
      <c r="AF1106" s="39" t="n"/>
      <c r="AG1106" s="39" t="n"/>
      <c r="AH1106" s="51" t="n">
        <v>50</v>
      </c>
      <c r="AI1106" s="51">
        <f>Q1106</f>
        <v/>
      </c>
      <c r="AJ1106" s="51">
        <f>$AH1106-$AI1106</f>
        <v/>
      </c>
      <c r="AK1106" s="52" t="n">
        <v>57.02</v>
      </c>
      <c r="AL1106" s="52">
        <f>$AJ1106*$AK1106</f>
        <v/>
      </c>
      <c r="AM1106" s="52">
        <f>$AI1106*$AK1106</f>
        <v/>
      </c>
      <c r="AN1106" s="39" t="n"/>
      <c r="AO1106" s="39" t="inlineStr">
        <is>
          <t>El material ocupa 2 filas en la hoja 1060 NQN (lote/almacén). La cantidad SAP y la física de esta vista son el total del material.</t>
        </is>
      </c>
    </row>
    <row r="1107">
      <c r="A1107" s="5" t="inlineStr">
        <is>
          <t>2000305</t>
        </is>
      </c>
      <c r="B1107" s="5" t="inlineStr">
        <is>
          <t>SONDA KOLLER K-27 PED P/INHALACION DE O2</t>
        </is>
      </c>
      <c r="C1107" s="5" t="n"/>
      <c r="D1107" s="5" t="inlineStr">
        <is>
          <t>033</t>
        </is>
      </c>
      <c r="E1107" s="5" t="inlineStr">
        <is>
          <t>ZDES</t>
        </is>
      </c>
      <c r="F1107" s="5" t="inlineStr">
        <is>
          <t>1060</t>
        </is>
      </c>
      <c r="G1107" s="5" t="inlineStr">
        <is>
          <t>6021</t>
        </is>
      </c>
      <c r="H1107" s="5" t="inlineStr">
        <is>
          <t>C/U</t>
        </is>
      </c>
      <c r="I1107" s="6" t="n">
        <v>50</v>
      </c>
      <c r="J1107" s="6" t="n">
        <v>0</v>
      </c>
      <c r="K1107" s="5" t="inlineStr">
        <is>
          <t>ARS</t>
        </is>
      </c>
      <c r="L1107" s="48" t="n">
        <v>0</v>
      </c>
      <c r="M1107" s="48" t="n">
        <v>40000</v>
      </c>
      <c r="O1107" s="11">
        <f>M1107/SUM($M$2:$M$2023)</f>
        <v/>
      </c>
      <c r="P1107" s="49">
        <f>IFERROR(M1107/I1107,0)</f>
        <v/>
      </c>
      <c r="Q1107" s="50" t="n"/>
      <c r="R1107" s="8">
        <f>I1107-Q1107</f>
        <v/>
      </c>
      <c r="S1107" s="49">
        <f>$AK1107*R1107</f>
        <v/>
      </c>
      <c r="U1107" s="39" t="inlineStr">
        <is>
          <t>Stock SAP</t>
        </is>
      </c>
      <c r="V1107" s="39" t="inlineStr">
        <is>
          <t>Descartables</t>
        </is>
      </c>
      <c r="W1107" s="39" t="inlineStr">
        <is>
          <t>Dentro del alcance</t>
        </is>
      </c>
      <c r="X1107" s="39" t="n"/>
      <c r="Y1107" s="39" t="inlineStr">
        <is>
          <t>Sin recuento físico en el inventario de Avain</t>
        </is>
      </c>
      <c r="Z1107" s="40" t="inlineStr">
        <is>
          <t>Sin recuento físico</t>
        </is>
      </c>
      <c r="AA1107" s="39" t="n"/>
      <c r="AB1107" s="39" t="n"/>
      <c r="AC1107" s="39" t="n"/>
      <c r="AD1107" s="39" t="n"/>
      <c r="AE1107" s="39" t="n"/>
      <c r="AF1107" s="39" t="n"/>
      <c r="AG1107" s="39" t="n"/>
      <c r="AH1107" s="51" t="n">
        <v>50</v>
      </c>
      <c r="AI1107" s="51">
        <f>Q1107</f>
        <v/>
      </c>
      <c r="AJ1107" s="51">
        <f>$AH1107-$AI1107</f>
        <v/>
      </c>
      <c r="AK1107" s="52" t="n">
        <v>800</v>
      </c>
      <c r="AL1107" s="52">
        <f>$AJ1107*$AK1107</f>
        <v/>
      </c>
      <c r="AM1107" s="52">
        <f>$AI1107*$AK1107</f>
        <v/>
      </c>
      <c r="AN1107" s="39" t="n"/>
      <c r="AO1107" s="39" t="n"/>
    </row>
    <row r="1108">
      <c r="A1108" s="5" t="inlineStr">
        <is>
          <t>2000314</t>
        </is>
      </c>
      <c r="B1108" s="5" t="inlineStr">
        <is>
          <t>VENDA TIPO CAMBRIC X 5 CM</t>
        </is>
      </c>
      <c r="C1108" s="5" t="n"/>
      <c r="D1108" s="5" t="inlineStr">
        <is>
          <t>033</t>
        </is>
      </c>
      <c r="E1108" s="5" t="inlineStr">
        <is>
          <t>ZDES</t>
        </is>
      </c>
      <c r="F1108" s="5" t="inlineStr">
        <is>
          <t>1060</t>
        </is>
      </c>
      <c r="G1108" s="5" t="inlineStr">
        <is>
          <t>6022</t>
        </is>
      </c>
      <c r="H1108" s="5" t="inlineStr">
        <is>
          <t>C/U</t>
        </is>
      </c>
      <c r="I1108" s="6" t="n">
        <v>50</v>
      </c>
      <c r="J1108" s="6" t="n">
        <v>0</v>
      </c>
      <c r="K1108" s="5" t="inlineStr">
        <is>
          <t>ARS</t>
        </is>
      </c>
      <c r="L1108" s="48" t="n">
        <v>0</v>
      </c>
      <c r="M1108" s="48" t="n">
        <v>9000.17</v>
      </c>
      <c r="O1108" s="11">
        <f>M1108/SUM($M$2:$M$2023)</f>
        <v/>
      </c>
      <c r="P1108" s="49">
        <f>IFERROR(M1108/I1108,0)</f>
        <v/>
      </c>
      <c r="Q1108" s="50" t="n"/>
      <c r="R1108" s="8">
        <f>I1108-Q1108</f>
        <v/>
      </c>
      <c r="S1108" s="49">
        <f>$AK1108*R1108</f>
        <v/>
      </c>
      <c r="U1108" s="39" t="inlineStr">
        <is>
          <t>Stock SAP</t>
        </is>
      </c>
      <c r="V1108" s="39" t="inlineStr">
        <is>
          <t>Descartables</t>
        </is>
      </c>
      <c r="W1108" s="39" t="inlineStr">
        <is>
          <t>Dentro del alcance</t>
        </is>
      </c>
      <c r="X1108" s="39" t="n"/>
      <c r="Y1108" s="39" t="inlineStr">
        <is>
          <t>Sin recuento físico en el inventario de Avain</t>
        </is>
      </c>
      <c r="Z1108" s="40" t="inlineStr">
        <is>
          <t>Sin recuento físico</t>
        </is>
      </c>
      <c r="AA1108" s="39" t="n"/>
      <c r="AB1108" s="39" t="n"/>
      <c r="AC1108" s="39" t="n"/>
      <c r="AD1108" s="39" t="n"/>
      <c r="AE1108" s="39" t="n"/>
      <c r="AF1108" s="39" t="n"/>
      <c r="AG1108" s="39" t="n"/>
      <c r="AH1108" s="51" t="n"/>
      <c r="AI1108" s="51" t="n"/>
      <c r="AJ1108" s="51" t="n"/>
      <c r="AK1108" s="52" t="n">
        <v>180.0033333333333</v>
      </c>
      <c r="AL1108" s="52" t="n"/>
      <c r="AM1108" s="52" t="n"/>
      <c r="AN1108" s="39" t="n"/>
      <c r="AO1108" s="39" t="inlineStr">
        <is>
          <t>El material ocupa 2 filas en la hoja 1060 NQN (lote/almacén). La cantidad SAP y la física de esta vista son el total del material.</t>
        </is>
      </c>
    </row>
    <row r="1109">
      <c r="A1109" s="5" t="inlineStr">
        <is>
          <t>2000332</t>
        </is>
      </c>
      <c r="B1109" s="5" t="inlineStr">
        <is>
          <t>SONDA T/K 30P PVC EST P/ASP MUCUS TOMFAC</t>
        </is>
      </c>
      <c r="C1109" s="5" t="n"/>
      <c r="D1109" s="5" t="inlineStr">
        <is>
          <t>033</t>
        </is>
      </c>
      <c r="E1109" s="5" t="inlineStr">
        <is>
          <t>ZDES</t>
        </is>
      </c>
      <c r="F1109" s="5" t="inlineStr">
        <is>
          <t>1060</t>
        </is>
      </c>
      <c r="G1109" s="5" t="inlineStr">
        <is>
          <t>6022</t>
        </is>
      </c>
      <c r="H1109" s="5" t="inlineStr">
        <is>
          <t>C/U</t>
        </is>
      </c>
      <c r="I1109" s="6" t="n">
        <v>50</v>
      </c>
      <c r="J1109" s="6" t="n">
        <v>0</v>
      </c>
      <c r="K1109" s="5" t="inlineStr">
        <is>
          <t>ARS</t>
        </is>
      </c>
      <c r="L1109" s="48" t="n">
        <v>0</v>
      </c>
      <c r="M1109" s="48" t="n">
        <v>829</v>
      </c>
      <c r="O1109" s="11">
        <f>M1109/SUM($M$2:$M$2023)</f>
        <v/>
      </c>
      <c r="P1109" s="49">
        <f>IFERROR(M1109/I1109,0)</f>
        <v/>
      </c>
      <c r="Q1109" s="50" t="n"/>
      <c r="R1109" s="8">
        <f>I1109-Q1109</f>
        <v/>
      </c>
      <c r="S1109" s="49">
        <f>$AK1109*R1109</f>
        <v/>
      </c>
      <c r="U1109" s="39" t="inlineStr">
        <is>
          <t>Stock SAP</t>
        </is>
      </c>
      <c r="V1109" s="39" t="inlineStr">
        <is>
          <t>Descartables</t>
        </is>
      </c>
      <c r="W1109" s="39" t="inlineStr">
        <is>
          <t>Dentro del alcance</t>
        </is>
      </c>
      <c r="X1109" s="39" t="n"/>
      <c r="Y1109" s="39" t="inlineStr">
        <is>
          <t>Sin recuento físico en el inventario de Avain</t>
        </is>
      </c>
      <c r="Z1109" s="40" t="inlineStr">
        <is>
          <t>Sin recuento físico</t>
        </is>
      </c>
      <c r="AA1109" s="39" t="n"/>
      <c r="AB1109" s="39" t="n"/>
      <c r="AC1109" s="39" t="n"/>
      <c r="AD1109" s="39" t="n"/>
      <c r="AE1109" s="39" t="n"/>
      <c r="AF1109" s="39" t="n"/>
      <c r="AG1109" s="39" t="n"/>
      <c r="AH1109" s="51" t="n">
        <v>50</v>
      </c>
      <c r="AI1109" s="51">
        <f>Q1109</f>
        <v/>
      </c>
      <c r="AJ1109" s="51">
        <f>$AH1109-$AI1109</f>
        <v/>
      </c>
      <c r="AK1109" s="52" t="n">
        <v>16.58</v>
      </c>
      <c r="AL1109" s="52">
        <f>$AJ1109*$AK1109</f>
        <v/>
      </c>
      <c r="AM1109" s="52">
        <f>$AI1109*$AK1109</f>
        <v/>
      </c>
      <c r="AN1109" s="39" t="n"/>
      <c r="AO1109" s="39" t="n"/>
    </row>
    <row r="1110">
      <c r="A1110" s="5" t="inlineStr">
        <is>
          <t>2000388</t>
        </is>
      </c>
      <c r="B1110" s="5" t="inlineStr">
        <is>
          <t>CANULA DE GUEDEL 70 MM N1 BLANCO</t>
        </is>
      </c>
      <c r="C1110" s="5" t="n"/>
      <c r="D1110" s="5" t="inlineStr">
        <is>
          <t>033</t>
        </is>
      </c>
      <c r="E1110" s="5" t="inlineStr">
        <is>
          <t>ZDES</t>
        </is>
      </c>
      <c r="F1110" s="5" t="inlineStr">
        <is>
          <t>1060</t>
        </is>
      </c>
      <c r="G1110" s="5" t="inlineStr">
        <is>
          <t>6022</t>
        </is>
      </c>
      <c r="H1110" s="5" t="inlineStr">
        <is>
          <t>C/U</t>
        </is>
      </c>
      <c r="I1110" s="6" t="n">
        <v>50</v>
      </c>
      <c r="J1110" s="6" t="n">
        <v>0</v>
      </c>
      <c r="K1110" s="5" t="inlineStr">
        <is>
          <t>ARS</t>
        </is>
      </c>
      <c r="L1110" s="48" t="n">
        <v>0</v>
      </c>
      <c r="M1110" s="48" t="n">
        <v>1100</v>
      </c>
      <c r="O1110" s="11">
        <f>M1110/SUM($M$2:$M$2023)</f>
        <v/>
      </c>
      <c r="P1110" s="49">
        <f>IFERROR(M1110/I1110,0)</f>
        <v/>
      </c>
      <c r="Q1110" s="50" t="n"/>
      <c r="R1110" s="8">
        <f>I1110-Q1110</f>
        <v/>
      </c>
      <c r="S1110" s="49">
        <f>$AK1110*R1110</f>
        <v/>
      </c>
      <c r="U1110" s="39" t="inlineStr">
        <is>
          <t>Stock SAP</t>
        </is>
      </c>
      <c r="V1110" s="39" t="inlineStr">
        <is>
          <t>Descartables</t>
        </is>
      </c>
      <c r="W1110" s="39" t="inlineStr">
        <is>
          <t>Dentro del alcance</t>
        </is>
      </c>
      <c r="X1110" s="39" t="n"/>
      <c r="Y1110" s="39" t="inlineStr">
        <is>
          <t>Sin recuento físico en el inventario de Avain</t>
        </is>
      </c>
      <c r="Z1110" s="40" t="inlineStr">
        <is>
          <t>Sin recuento físico</t>
        </is>
      </c>
      <c r="AA1110" s="39" t="n"/>
      <c r="AB1110" s="39" t="n"/>
      <c r="AC1110" s="39" t="n"/>
      <c r="AD1110" s="39" t="n"/>
      <c r="AE1110" s="39" t="n"/>
      <c r="AF1110" s="39" t="n"/>
      <c r="AG1110" s="39" t="n"/>
      <c r="AH1110" s="51" t="n">
        <v>50</v>
      </c>
      <c r="AI1110" s="51">
        <f>Q1110</f>
        <v/>
      </c>
      <c r="AJ1110" s="51">
        <f>$AH1110-$AI1110</f>
        <v/>
      </c>
      <c r="AK1110" s="52" t="n">
        <v>22</v>
      </c>
      <c r="AL1110" s="52">
        <f>$AJ1110*$AK1110</f>
        <v/>
      </c>
      <c r="AM1110" s="52">
        <f>$AI1110*$AK1110</f>
        <v/>
      </c>
      <c r="AN1110" s="39" t="n"/>
      <c r="AO1110" s="39" t="n"/>
    </row>
    <row r="1111">
      <c r="A1111" s="5" t="inlineStr">
        <is>
          <t>2000405</t>
        </is>
      </c>
      <c r="B1111" s="5" t="inlineStr">
        <is>
          <t>GASA PARAFINADA 10X40CM</t>
        </is>
      </c>
      <c r="C1111" s="5" t="n"/>
      <c r="D1111" s="5" t="inlineStr">
        <is>
          <t>033</t>
        </is>
      </c>
      <c r="E1111" s="5" t="inlineStr">
        <is>
          <t>ZDES</t>
        </is>
      </c>
      <c r="F1111" s="5" t="inlineStr">
        <is>
          <t>1060</t>
        </is>
      </c>
      <c r="G1111" s="5" t="inlineStr">
        <is>
          <t>6022</t>
        </is>
      </c>
      <c r="H1111" s="5" t="inlineStr">
        <is>
          <t>C/U</t>
        </is>
      </c>
      <c r="I1111" s="6" t="n">
        <v>50</v>
      </c>
      <c r="J1111" s="6" t="n">
        <v>0</v>
      </c>
      <c r="K1111" s="5" t="inlineStr">
        <is>
          <t>ARS</t>
        </is>
      </c>
      <c r="L1111" s="48" t="n">
        <v>0</v>
      </c>
      <c r="M1111" s="48" t="n">
        <v>1100</v>
      </c>
      <c r="O1111" s="11">
        <f>M1111/SUM($M$2:$M$2023)</f>
        <v/>
      </c>
      <c r="P1111" s="49">
        <f>IFERROR(M1111/I1111,0)</f>
        <v/>
      </c>
      <c r="Q1111" s="50" t="n"/>
      <c r="R1111" s="8">
        <f>I1111-Q1111</f>
        <v/>
      </c>
      <c r="S1111" s="49">
        <f>$AK1111*R1111</f>
        <v/>
      </c>
      <c r="U1111" s="39" t="inlineStr">
        <is>
          <t>Stock SAP</t>
        </is>
      </c>
      <c r="V1111" s="39" t="inlineStr">
        <is>
          <t>Descartables</t>
        </is>
      </c>
      <c r="W1111" s="39" t="inlineStr">
        <is>
          <t>Dentro del alcance</t>
        </is>
      </c>
      <c r="X1111" s="39" t="n"/>
      <c r="Y1111" s="39" t="inlineStr">
        <is>
          <t>Sin recuento físico en el inventario de Avain</t>
        </is>
      </c>
      <c r="Z1111" s="40" t="inlineStr">
        <is>
          <t>Sin recuento físico</t>
        </is>
      </c>
      <c r="AA1111" s="39" t="n"/>
      <c r="AB1111" s="39" t="n"/>
      <c r="AC1111" s="39" t="n"/>
      <c r="AD1111" s="39" t="n"/>
      <c r="AE1111" s="39" t="n"/>
      <c r="AF1111" s="39" t="n"/>
      <c r="AG1111" s="39" t="n"/>
      <c r="AH1111" s="51" t="n">
        <v>50</v>
      </c>
      <c r="AI1111" s="51">
        <f>Q1111</f>
        <v/>
      </c>
      <c r="AJ1111" s="51">
        <f>$AH1111-$AI1111</f>
        <v/>
      </c>
      <c r="AK1111" s="52" t="n">
        <v>22</v>
      </c>
      <c r="AL1111" s="52">
        <f>$AJ1111*$AK1111</f>
        <v/>
      </c>
      <c r="AM1111" s="52">
        <f>$AI1111*$AK1111</f>
        <v/>
      </c>
      <c r="AN1111" s="39" t="n"/>
      <c r="AO1111" s="39" t="n"/>
    </row>
    <row r="1112">
      <c r="A1112" s="5" t="inlineStr">
        <is>
          <t>2000451</t>
        </is>
      </c>
      <c r="B1112" s="5" t="inlineStr">
        <is>
          <t>JERINGA DE 1ML C AGUJA 25G</t>
        </is>
      </c>
      <c r="C1112" s="5" t="n"/>
      <c r="D1112" s="5" t="inlineStr">
        <is>
          <t>033</t>
        </is>
      </c>
      <c r="E1112" s="5" t="inlineStr">
        <is>
          <t>ZDES</t>
        </is>
      </c>
      <c r="F1112" s="5" t="inlineStr">
        <is>
          <t>1060</t>
        </is>
      </c>
      <c r="G1112" s="5" t="inlineStr">
        <is>
          <t>6010</t>
        </is>
      </c>
      <c r="H1112" s="5" t="inlineStr">
        <is>
          <t>C/U</t>
        </is>
      </c>
      <c r="I1112" s="6" t="n">
        <v>50</v>
      </c>
      <c r="J1112" s="6" t="n">
        <v>0</v>
      </c>
      <c r="K1112" s="5" t="inlineStr">
        <is>
          <t>ARS</t>
        </is>
      </c>
      <c r="L1112" s="48" t="n">
        <v>0</v>
      </c>
      <c r="M1112" s="48" t="n">
        <v>2085</v>
      </c>
      <c r="O1112" s="11">
        <f>M1112/SUM($M$2:$M$2023)</f>
        <v/>
      </c>
      <c r="P1112" s="49">
        <f>IFERROR(M1112/I1112,0)</f>
        <v/>
      </c>
      <c r="Q1112" s="50" t="n"/>
      <c r="R1112" s="8">
        <f>I1112-Q1112</f>
        <v/>
      </c>
      <c r="S1112" s="49">
        <f>$AK1112*R1112</f>
        <v/>
      </c>
      <c r="U1112" s="39" t="inlineStr">
        <is>
          <t>Stock SAP</t>
        </is>
      </c>
      <c r="V1112" s="39" t="inlineStr">
        <is>
          <t>Descartables</t>
        </is>
      </c>
      <c r="W1112" s="39" t="inlineStr">
        <is>
          <t>Dentro del alcance</t>
        </is>
      </c>
      <c r="X1112" s="39" t="n"/>
      <c r="Y1112" s="39" t="inlineStr">
        <is>
          <t>Sin recuento físico en el inventario de Avain</t>
        </is>
      </c>
      <c r="Z1112" s="40" t="inlineStr">
        <is>
          <t>Sin recuento físico</t>
        </is>
      </c>
      <c r="AA1112" s="39" t="n"/>
      <c r="AB1112" s="39" t="n"/>
      <c r="AC1112" s="39" t="n"/>
      <c r="AD1112" s="39" t="n"/>
      <c r="AE1112" s="39" t="n"/>
      <c r="AF1112" s="39" t="n"/>
      <c r="AG1112" s="39" t="n"/>
      <c r="AH1112" s="51" t="n">
        <v>50</v>
      </c>
      <c r="AI1112" s="51">
        <f>Q1112</f>
        <v/>
      </c>
      <c r="AJ1112" s="51">
        <f>$AH1112-$AI1112</f>
        <v/>
      </c>
      <c r="AK1112" s="52" t="n">
        <v>41.7</v>
      </c>
      <c r="AL1112" s="52">
        <f>$AJ1112*$AK1112</f>
        <v/>
      </c>
      <c r="AM1112" s="52">
        <f>$AI1112*$AK1112</f>
        <v/>
      </c>
      <c r="AN1112" s="39" t="n"/>
      <c r="AO1112" s="39" t="n"/>
    </row>
    <row r="1113">
      <c r="A1113" s="5" t="inlineStr">
        <is>
          <t>2000749</t>
        </is>
      </c>
      <c r="B1113" s="5" t="inlineStr">
        <is>
          <t>SET FERULAS RIGIDAS 4 PIEZAS</t>
        </is>
      </c>
      <c r="C1113" s="5" t="n"/>
      <c r="D1113" s="5" t="inlineStr">
        <is>
          <t>033</t>
        </is>
      </c>
      <c r="E1113" s="5" t="inlineStr">
        <is>
          <t>ZDES</t>
        </is>
      </c>
      <c r="F1113" s="5" t="inlineStr">
        <is>
          <t>1060</t>
        </is>
      </c>
      <c r="G1113" s="5" t="inlineStr">
        <is>
          <t>6022</t>
        </is>
      </c>
      <c r="H1113" s="5" t="inlineStr">
        <is>
          <t>C/U</t>
        </is>
      </c>
      <c r="I1113" s="6" t="n">
        <v>50</v>
      </c>
      <c r="J1113" s="6" t="n">
        <v>0</v>
      </c>
      <c r="K1113" s="5" t="inlineStr">
        <is>
          <t>ARS</t>
        </is>
      </c>
      <c r="L1113" s="48" t="n">
        <v>0</v>
      </c>
      <c r="M1113" s="48" t="n">
        <v>190825</v>
      </c>
      <c r="O1113" s="11">
        <f>M1113/SUM($M$2:$M$2023)</f>
        <v/>
      </c>
      <c r="P1113" s="49">
        <f>IFERROR(M1113/I1113,0)</f>
        <v/>
      </c>
      <c r="Q1113" s="50" t="n"/>
      <c r="R1113" s="8">
        <f>I1113-Q1113</f>
        <v/>
      </c>
      <c r="S1113" s="49">
        <f>$AK1113*R1113</f>
        <v/>
      </c>
      <c r="U1113" s="39" t="inlineStr">
        <is>
          <t>Stock SAP</t>
        </is>
      </c>
      <c r="V1113" s="39" t="inlineStr">
        <is>
          <t>Descartables</t>
        </is>
      </c>
      <c r="W1113" s="39" t="inlineStr">
        <is>
          <t>Dentro del alcance</t>
        </is>
      </c>
      <c r="X1113" s="39" t="n"/>
      <c r="Y1113" s="39" t="inlineStr">
        <is>
          <t>Sin recuento físico en el inventario de Avain</t>
        </is>
      </c>
      <c r="Z1113" s="40" t="inlineStr">
        <is>
          <t>Sin recuento físico</t>
        </is>
      </c>
      <c r="AA1113" s="39" t="n"/>
      <c r="AB1113" s="39" t="n"/>
      <c r="AC1113" s="39" t="n"/>
      <c r="AD1113" s="39" t="n"/>
      <c r="AE1113" s="39" t="n"/>
      <c r="AF1113" s="39" t="n"/>
      <c r="AG1113" s="39" t="n"/>
      <c r="AH1113" s="51" t="n">
        <v>50</v>
      </c>
      <c r="AI1113" s="51">
        <f>Q1113</f>
        <v/>
      </c>
      <c r="AJ1113" s="51">
        <f>$AH1113-$AI1113</f>
        <v/>
      </c>
      <c r="AK1113" s="52" t="n">
        <v>3816.5</v>
      </c>
      <c r="AL1113" s="52">
        <f>$AJ1113*$AK1113</f>
        <v/>
      </c>
      <c r="AM1113" s="52">
        <f>$AI1113*$AK1113</f>
        <v/>
      </c>
      <c r="AN1113" s="39" t="n"/>
      <c r="AO1113" s="39" t="n"/>
    </row>
    <row r="1114">
      <c r="A1114" s="5" t="inlineStr">
        <is>
          <t>2000938</t>
        </is>
      </c>
      <c r="B1114" s="5" t="inlineStr">
        <is>
          <t>SONDA T/K-10 SHINOBI</t>
        </is>
      </c>
      <c r="C1114" s="5" t="n"/>
      <c r="D1114" s="5" t="inlineStr">
        <is>
          <t>033</t>
        </is>
      </c>
      <c r="E1114" s="5" t="inlineStr">
        <is>
          <t>ZDES</t>
        </is>
      </c>
      <c r="F1114" s="5" t="inlineStr">
        <is>
          <t>1060</t>
        </is>
      </c>
      <c r="G1114" s="5" t="inlineStr">
        <is>
          <t>6022</t>
        </is>
      </c>
      <c r="H1114" s="5" t="inlineStr">
        <is>
          <t>C/U</t>
        </is>
      </c>
      <c r="I1114" s="6" t="n">
        <v>50</v>
      </c>
      <c r="J1114" s="6" t="n">
        <v>0</v>
      </c>
      <c r="K1114" s="5" t="inlineStr">
        <is>
          <t>ARS</t>
        </is>
      </c>
      <c r="L1114" s="48" t="n">
        <v>0</v>
      </c>
      <c r="M1114" s="48" t="n">
        <v>6897</v>
      </c>
      <c r="O1114" s="11">
        <f>M1114/SUM($M$2:$M$2023)</f>
        <v/>
      </c>
      <c r="P1114" s="49">
        <f>IFERROR(M1114/I1114,0)</f>
        <v/>
      </c>
      <c r="Q1114" s="50" t="n"/>
      <c r="R1114" s="8">
        <f>I1114-Q1114</f>
        <v/>
      </c>
      <c r="S1114" s="49">
        <f>$AK1114*R1114</f>
        <v/>
      </c>
      <c r="U1114" s="39" t="inlineStr">
        <is>
          <t>Stock SAP</t>
        </is>
      </c>
      <c r="V1114" s="39" t="inlineStr">
        <is>
          <t>Descartables</t>
        </is>
      </c>
      <c r="W1114" s="39" t="inlineStr">
        <is>
          <t>Dentro del alcance</t>
        </is>
      </c>
      <c r="X1114" s="39" t="n"/>
      <c r="Y1114" s="39" t="inlineStr">
        <is>
          <t>Sin recuento físico en el inventario de Avain</t>
        </is>
      </c>
      <c r="Z1114" s="40" t="inlineStr">
        <is>
          <t>Sin recuento físico</t>
        </is>
      </c>
      <c r="AA1114" s="39" t="n"/>
      <c r="AB1114" s="39" t="n"/>
      <c r="AC1114" s="39" t="n"/>
      <c r="AD1114" s="39" t="n"/>
      <c r="AE1114" s="39" t="n"/>
      <c r="AF1114" s="39" t="n"/>
      <c r="AG1114" s="39" t="n"/>
      <c r="AH1114" s="51" t="n">
        <v>50</v>
      </c>
      <c r="AI1114" s="51">
        <f>Q1114</f>
        <v/>
      </c>
      <c r="AJ1114" s="51">
        <f>$AH1114-$AI1114</f>
        <v/>
      </c>
      <c r="AK1114" s="52" t="n">
        <v>137.94</v>
      </c>
      <c r="AL1114" s="52">
        <f>$AJ1114*$AK1114</f>
        <v/>
      </c>
      <c r="AM1114" s="52">
        <f>$AI1114*$AK1114</f>
        <v/>
      </c>
      <c r="AN1114" s="39" t="n"/>
      <c r="AO1114" s="39" t="n"/>
    </row>
    <row r="1115">
      <c r="A1115" s="5" t="inlineStr">
        <is>
          <t>2001366</t>
        </is>
      </c>
      <c r="B1115" s="5" t="inlineStr">
        <is>
          <t>RIÑONERA DE ACERO</t>
        </is>
      </c>
      <c r="C1115" s="5" t="n"/>
      <c r="D1115" s="5" t="inlineStr">
        <is>
          <t>033</t>
        </is>
      </c>
      <c r="E1115" s="5" t="inlineStr">
        <is>
          <t>ZDES</t>
        </is>
      </c>
      <c r="F1115" s="5" t="inlineStr">
        <is>
          <t>1060</t>
        </is>
      </c>
      <c r="G1115" s="5" t="inlineStr">
        <is>
          <t>6010</t>
        </is>
      </c>
      <c r="H1115" s="5" t="inlineStr">
        <is>
          <t>C/U</t>
        </is>
      </c>
      <c r="I1115" s="6" t="n">
        <v>50</v>
      </c>
      <c r="J1115" s="6" t="n">
        <v>0</v>
      </c>
      <c r="K1115" s="5" t="inlineStr">
        <is>
          <t>ARS</t>
        </is>
      </c>
      <c r="L1115" s="48" t="n">
        <v>0</v>
      </c>
      <c r="M1115" s="48" t="n">
        <v>296458.33</v>
      </c>
      <c r="O1115" s="11">
        <f>M1115/SUM($M$2:$M$2023)</f>
        <v/>
      </c>
      <c r="P1115" s="49">
        <f>IFERROR(M1115/I1115,0)</f>
        <v/>
      </c>
      <c r="Q1115" s="50" t="n">
        <v>4</v>
      </c>
      <c r="R1115" s="8">
        <f>I1115-Q1115</f>
        <v/>
      </c>
      <c r="S1115" s="49">
        <f>$AK1115*R1115</f>
        <v/>
      </c>
      <c r="U1115" s="39" t="inlineStr">
        <is>
          <t>Stock SAP</t>
        </is>
      </c>
      <c r="V1115" s="39" t="inlineStr">
        <is>
          <t>Descartables</t>
        </is>
      </c>
      <c r="W1115" s="39" t="inlineStr">
        <is>
          <t>Dentro del alcance</t>
        </is>
      </c>
      <c r="X1115" s="37" t="inlineStr">
        <is>
          <t>Alta</t>
        </is>
      </c>
      <c r="Y1115" s="39" t="inlineStr">
        <is>
          <t>Homologado – confianza Alta</t>
        </is>
      </c>
      <c r="Z1115" s="38" t="inlineStr">
        <is>
          <t>Dar de baja en SAP</t>
        </is>
      </c>
      <c r="AA1115" s="39" t="inlineStr">
        <is>
          <t>523</t>
        </is>
      </c>
      <c r="AB1115" s="39" t="inlineStr">
        <is>
          <t>RIÑONERA</t>
        </is>
      </c>
      <c r="AC1115" s="39" t="inlineStr">
        <is>
          <t>Cruce por nomenclatura SAP</t>
        </is>
      </c>
      <c r="AD1115" s="39" t="inlineStr">
        <is>
          <t>No</t>
        </is>
      </c>
      <c r="AE1115" s="39" t="n"/>
      <c r="AF1115" s="39" t="inlineStr">
        <is>
          <t>No</t>
        </is>
      </c>
      <c r="AG1115" s="39" t="n"/>
      <c r="AH1115" s="51" t="n">
        <v>60</v>
      </c>
      <c r="AI1115" s="51">
        <f>Q1115</f>
        <v/>
      </c>
      <c r="AJ1115" s="51">
        <f>$AH1115-$AI1115</f>
        <v/>
      </c>
      <c r="AK1115" s="52" t="n">
        <v>5929.166666666667</v>
      </c>
      <c r="AL1115" s="52">
        <f>$AJ1115*$AK1115</f>
        <v/>
      </c>
      <c r="AM1115" s="52">
        <f>$AI1115*$AK1115</f>
        <v/>
      </c>
      <c r="AN1115" s="39" t="n"/>
      <c r="AO1115" s="39" t="inlineStr">
        <is>
          <t>El código Avain 523 figura en la homologación como «JERINGAS 20 ML» (master D-137), pero en el inventario físico corresponde a «RIÑONERA». El código no coincide con el producto: no se usó el vínculo de la homologación y se cruzó por nomenclatura. A revisar con los responsables de la base. Cruce por nomenclatura: similitud 0.79. El material ocupa 2 filas en la hoja 1060 NQN (lote/almacén). La cantidad SAP y la física de esta vista son el total del material.</t>
        </is>
      </c>
    </row>
    <row r="1116">
      <c r="A1116" s="5" t="inlineStr">
        <is>
          <t>3000878</t>
        </is>
      </c>
      <c r="B1116" s="5" t="inlineStr">
        <is>
          <t>REMERA PRIMERA PIEL TALLE 50</t>
        </is>
      </c>
      <c r="C1116" s="5" t="n"/>
      <c r="D1116" s="5" t="inlineStr">
        <is>
          <t>INDU</t>
        </is>
      </c>
      <c r="E1116" s="5" t="inlineStr">
        <is>
          <t>ZUNI</t>
        </is>
      </c>
      <c r="F1116" s="5" t="inlineStr">
        <is>
          <t>1060</t>
        </is>
      </c>
      <c r="G1116" s="5" t="inlineStr">
        <is>
          <t>6070</t>
        </is>
      </c>
      <c r="H1116" s="5" t="inlineStr">
        <is>
          <t>C/U</t>
        </is>
      </c>
      <c r="I1116" s="6" t="n">
        <v>50</v>
      </c>
      <c r="J1116" s="6" t="n">
        <v>0</v>
      </c>
      <c r="K1116" s="5" t="inlineStr">
        <is>
          <t>ARS</t>
        </is>
      </c>
      <c r="L1116" s="48" t="n">
        <v>0</v>
      </c>
      <c r="M1116" s="48" t="n">
        <v>995000</v>
      </c>
      <c r="O1116" s="11">
        <f>M1116/SUM($M$2:$M$2023)</f>
        <v/>
      </c>
      <c r="P1116" s="49">
        <f>IFERROR(M1116/I1116,0)</f>
        <v/>
      </c>
      <c r="Q1116" s="50" t="n"/>
      <c r="R1116" s="8">
        <f>I1116-Q1116</f>
        <v/>
      </c>
      <c r="S1116" s="49">
        <f>$AK1116*R1116</f>
        <v/>
      </c>
      <c r="U1116" s="39" t="inlineStr">
        <is>
          <t>Stock SAP</t>
        </is>
      </c>
      <c r="V1116" s="39" t="inlineStr">
        <is>
          <t>Uniformes</t>
        </is>
      </c>
      <c r="W1116" s="39" t="inlineStr">
        <is>
          <t>Fuera del alcance</t>
        </is>
      </c>
      <c r="X1116" s="39" t="n"/>
      <c r="Y1116" s="39" t="inlineStr">
        <is>
          <t>No aplica: uniformes, clasificación que el inventario físico de Farmacia no releva</t>
        </is>
      </c>
      <c r="Z1116" s="40" t="inlineStr">
        <is>
          <t>Fuera del alcance del inventario físico</t>
        </is>
      </c>
      <c r="AA1116" s="39" t="n"/>
      <c r="AB1116" s="39" t="n"/>
      <c r="AC1116" s="39" t="n"/>
      <c r="AD1116" s="39" t="n"/>
      <c r="AE1116" s="39" t="n"/>
      <c r="AF1116" s="39" t="n"/>
      <c r="AG1116" s="39" t="n"/>
      <c r="AH1116" s="51" t="n">
        <v>50</v>
      </c>
      <c r="AI1116" s="51">
        <f>Q1116</f>
        <v/>
      </c>
      <c r="AJ1116" s="51">
        <f>$AH1116-$AI1116</f>
        <v/>
      </c>
      <c r="AK1116" s="52" t="n">
        <v>19900</v>
      </c>
      <c r="AL1116" s="52">
        <f>$AJ1116*$AK1116</f>
        <v/>
      </c>
      <c r="AM1116" s="52">
        <f>$AI1116*$AK1116</f>
        <v/>
      </c>
      <c r="AN1116" s="39" t="n"/>
      <c r="AO1116" s="39" t="n"/>
    </row>
    <row r="1117">
      <c r="A1117" s="5" t="inlineStr">
        <is>
          <t>3001467</t>
        </is>
      </c>
      <c r="B1117" s="5" t="inlineStr">
        <is>
          <t>CHALECO REFLECTIVO L</t>
        </is>
      </c>
      <c r="C1117" s="5" t="n"/>
      <c r="D1117" s="5" t="inlineStr">
        <is>
          <t>INDU</t>
        </is>
      </c>
      <c r="E1117" s="5" t="inlineStr">
        <is>
          <t>ZUNI</t>
        </is>
      </c>
      <c r="F1117" s="5" t="inlineStr">
        <is>
          <t>1060</t>
        </is>
      </c>
      <c r="G1117" s="5" t="inlineStr">
        <is>
          <t>6031</t>
        </is>
      </c>
      <c r="H1117" s="5" t="inlineStr">
        <is>
          <t>C/U</t>
        </is>
      </c>
      <c r="I1117" s="6" t="n">
        <v>50</v>
      </c>
      <c r="J1117" s="6" t="n">
        <v>0</v>
      </c>
      <c r="K1117" s="5" t="inlineStr">
        <is>
          <t>ARS</t>
        </is>
      </c>
      <c r="L1117" s="48" t="n">
        <v>0</v>
      </c>
      <c r="M1117" s="48" t="n">
        <v>946500</v>
      </c>
      <c r="O1117" s="11">
        <f>M1117/SUM($M$2:$M$2023)</f>
        <v/>
      </c>
      <c r="P1117" s="49">
        <f>IFERROR(M1117/I1117,0)</f>
        <v/>
      </c>
      <c r="Q1117" s="50" t="n"/>
      <c r="R1117" s="8">
        <f>I1117-Q1117</f>
        <v/>
      </c>
      <c r="S1117" s="49">
        <f>$AK1117*R1117</f>
        <v/>
      </c>
      <c r="U1117" s="39" t="inlineStr">
        <is>
          <t>Stock SAP</t>
        </is>
      </c>
      <c r="V1117" s="39" t="inlineStr">
        <is>
          <t>Uniformes</t>
        </is>
      </c>
      <c r="W1117" s="39" t="inlineStr">
        <is>
          <t>Fuera del alcance</t>
        </is>
      </c>
      <c r="X1117" s="39" t="n"/>
      <c r="Y1117" s="39" t="inlineStr">
        <is>
          <t>No aplica: uniformes, clasificación que el inventario físico de Farmacia no releva</t>
        </is>
      </c>
      <c r="Z1117" s="40" t="inlineStr">
        <is>
          <t>Fuera del alcance del inventario físico</t>
        </is>
      </c>
      <c r="AA1117" s="39" t="n"/>
      <c r="AB1117" s="39" t="n"/>
      <c r="AC1117" s="39" t="n"/>
      <c r="AD1117" s="39" t="n"/>
      <c r="AE1117" s="39" t="n"/>
      <c r="AF1117" s="39" t="n"/>
      <c r="AG1117" s="39" t="n"/>
      <c r="AH1117" s="51" t="n">
        <v>50</v>
      </c>
      <c r="AI1117" s="51">
        <f>Q1117</f>
        <v/>
      </c>
      <c r="AJ1117" s="51">
        <f>$AH1117-$AI1117</f>
        <v/>
      </c>
      <c r="AK1117" s="52" t="n">
        <v>18930</v>
      </c>
      <c r="AL1117" s="52">
        <f>$AJ1117*$AK1117</f>
        <v/>
      </c>
      <c r="AM1117" s="52">
        <f>$AI1117*$AK1117</f>
        <v/>
      </c>
      <c r="AN1117" s="39" t="n"/>
      <c r="AO1117" s="39" t="n"/>
    </row>
    <row r="1118">
      <c r="A1118" s="5" t="inlineStr">
        <is>
          <t>1000033</t>
        </is>
      </c>
      <c r="B1118" s="5" t="inlineStr">
        <is>
          <t>SOLUCIÓN DEXTROSA AL 5% DE 500 CC</t>
        </is>
      </c>
      <c r="C1118" s="5" t="inlineStr">
        <is>
          <t>DA2341</t>
        </is>
      </c>
      <c r="D1118" s="5" t="inlineStr">
        <is>
          <t>033</t>
        </is>
      </c>
      <c r="E1118" s="5" t="inlineStr">
        <is>
          <t>ZMED</t>
        </is>
      </c>
      <c r="F1118" s="5" t="inlineStr">
        <is>
          <t>1060</t>
        </is>
      </c>
      <c r="G1118" s="5" t="inlineStr">
        <is>
          <t>6021</t>
        </is>
      </c>
      <c r="H1118" s="5" t="inlineStr">
        <is>
          <t>C/U</t>
        </is>
      </c>
      <c r="I1118" s="6" t="n">
        <v>48</v>
      </c>
      <c r="J1118" s="6" t="n">
        <v>0</v>
      </c>
      <c r="K1118" s="5" t="inlineStr">
        <is>
          <t>ARS</t>
        </is>
      </c>
      <c r="L1118" s="48" t="n">
        <v>0</v>
      </c>
      <c r="M1118" s="48" t="n">
        <v>46880.31</v>
      </c>
      <c r="O1118" s="11">
        <f>M1118/SUM($M$2:$M$2023)</f>
        <v/>
      </c>
      <c r="P1118" s="49">
        <f>IFERROR(M1118/I1118,0)</f>
        <v/>
      </c>
      <c r="Q1118" s="50" t="n"/>
      <c r="R1118" s="8">
        <f>I1118-Q1118</f>
        <v/>
      </c>
      <c r="S1118" s="49">
        <f>$AK1118*R1118</f>
        <v/>
      </c>
      <c r="U1118" s="39" t="inlineStr">
        <is>
          <t>Stock SAP</t>
        </is>
      </c>
      <c r="V1118" s="39" t="inlineStr">
        <is>
          <t>Medicamentos</t>
        </is>
      </c>
      <c r="W1118" s="39" t="inlineStr">
        <is>
          <t>Dentro del alcance</t>
        </is>
      </c>
      <c r="X1118" s="38" t="inlineStr">
        <is>
          <t>Baja</t>
        </is>
      </c>
      <c r="Y1118" s="39" t="inlineStr">
        <is>
          <t>Homologado – confianza Baja – pendiente de validación</t>
        </is>
      </c>
      <c r="Z1118" s="38" t="inlineStr">
        <is>
          <t>Dar de baja en SAP</t>
        </is>
      </c>
      <c r="AA1118" s="39" t="inlineStr">
        <is>
          <t>211</t>
        </is>
      </c>
      <c r="AB1118" s="39" t="inlineStr">
        <is>
          <t>SOLUCION DEXTROSA</t>
        </is>
      </c>
      <c r="AC1118" s="39" t="inlineStr">
        <is>
          <t>Homologación por código Avain (master M13-002)</t>
        </is>
      </c>
      <c r="AD1118" s="39" t="inlineStr">
        <is>
          <t>No</t>
        </is>
      </c>
      <c r="AE1118" s="39" t="n"/>
      <c r="AF1118" s="39" t="inlineStr">
        <is>
          <t>Sí</t>
        </is>
      </c>
      <c r="AG1118" s="39" t="inlineStr">
        <is>
          <t>M13-002</t>
        </is>
      </c>
      <c r="AH1118" s="51" t="n"/>
      <c r="AI1118" s="51" t="n"/>
      <c r="AJ1118" s="51" t="n"/>
      <c r="AK1118" s="52" t="n">
        <v>976.6731938184158</v>
      </c>
      <c r="AL1118" s="52" t="n"/>
      <c r="AM1118" s="52" t="n"/>
      <c r="AN1118" s="39" t="n"/>
      <c r="AO1118" s="39" t="inlineStr">
        <is>
          <t>La cantidad física del material se imputó en la fila 455 (primera fila del material). Homologación: confianza base Baja + confianza SAP Alta → Baja. El material ocupa 17 filas en la hoja 1060 NQN (lote/almacén). La cantidad SAP y la física de esta vista son el total del material.</t>
        </is>
      </c>
    </row>
    <row r="1119">
      <c r="A1119" s="5" t="inlineStr">
        <is>
          <t>1000041</t>
        </is>
      </c>
      <c r="B1119" s="5" t="inlineStr">
        <is>
          <t>IODOPOVIDONA SOLUCION 10% X 1000ML</t>
        </is>
      </c>
      <c r="C1119" s="5" t="inlineStr">
        <is>
          <t>7388</t>
        </is>
      </c>
      <c r="D1119" s="5" t="inlineStr">
        <is>
          <t>033</t>
        </is>
      </c>
      <c r="E1119" s="5" t="inlineStr">
        <is>
          <t>ZMED</t>
        </is>
      </c>
      <c r="F1119" s="5" t="inlineStr">
        <is>
          <t>1060</t>
        </is>
      </c>
      <c r="G1119" s="5" t="inlineStr">
        <is>
          <t>6021</t>
        </is>
      </c>
      <c r="H1119" s="5" t="inlineStr">
        <is>
          <t>C/U</t>
        </is>
      </c>
      <c r="I1119" s="6" t="n">
        <v>48</v>
      </c>
      <c r="J1119" s="6" t="n">
        <v>0</v>
      </c>
      <c r="K1119" s="5" t="inlineStr">
        <is>
          <t>ARS</t>
        </is>
      </c>
      <c r="L1119" s="48" t="n">
        <v>0</v>
      </c>
      <c r="M1119" s="48" t="n">
        <v>451325.54</v>
      </c>
      <c r="O1119" s="11">
        <f>M1119/SUM($M$2:$M$2023)</f>
        <v/>
      </c>
      <c r="P1119" s="49">
        <f>IFERROR(M1119/I1119,0)</f>
        <v/>
      </c>
      <c r="Q1119" s="50" t="n"/>
      <c r="R1119" s="8">
        <f>I1119-Q1119</f>
        <v/>
      </c>
      <c r="S1119" s="49">
        <f>$AK1119*R1119</f>
        <v/>
      </c>
      <c r="U1119" s="39" t="inlineStr">
        <is>
          <t>Stock SAP</t>
        </is>
      </c>
      <c r="V1119" s="39" t="inlineStr">
        <is>
          <t>Medicamentos</t>
        </is>
      </c>
      <c r="W1119" s="39" t="inlineStr">
        <is>
          <t>Dentro del alcance</t>
        </is>
      </c>
      <c r="X1119" s="39" t="n"/>
      <c r="Y1119" s="39" t="inlineStr">
        <is>
          <t>Sin recuento físico en el inventario de Avain</t>
        </is>
      </c>
      <c r="Z1119" s="40" t="inlineStr">
        <is>
          <t>Sin recuento físico</t>
        </is>
      </c>
      <c r="AA1119" s="39" t="n"/>
      <c r="AB1119" s="39" t="n"/>
      <c r="AC1119" s="39" t="n"/>
      <c r="AD1119" s="39" t="n"/>
      <c r="AE1119" s="39" t="n"/>
      <c r="AF1119" s="39" t="n"/>
      <c r="AG1119" s="39" t="n"/>
      <c r="AH1119" s="51" t="n"/>
      <c r="AI1119" s="51" t="n"/>
      <c r="AJ1119" s="51" t="n"/>
      <c r="AK1119" s="52" t="n">
        <v>9402.615522041766</v>
      </c>
      <c r="AL1119" s="52" t="n"/>
      <c r="AM1119" s="52" t="n"/>
      <c r="AN1119" s="39" t="n"/>
      <c r="AO1119" s="39" t="inlineStr">
        <is>
          <t>El material ocupa 14 filas en la hoja 1060 NQN (lote/almacén). La cantidad SAP y la física de esta vista son el total del material.</t>
        </is>
      </c>
    </row>
    <row r="1120">
      <c r="A1120" s="5" t="inlineStr">
        <is>
          <t>1000041</t>
        </is>
      </c>
      <c r="B1120" s="5" t="inlineStr">
        <is>
          <t>IODOPOVIDONA SOLUCION 10% X 1000ML</t>
        </is>
      </c>
      <c r="C1120" s="5" t="inlineStr">
        <is>
          <t>2428</t>
        </is>
      </c>
      <c r="D1120" s="5" t="inlineStr">
        <is>
          <t>033</t>
        </is>
      </c>
      <c r="E1120" s="5" t="inlineStr">
        <is>
          <t>ZMED</t>
        </is>
      </c>
      <c r="F1120" s="5" t="inlineStr">
        <is>
          <t>1060</t>
        </is>
      </c>
      <c r="G1120" s="5" t="inlineStr">
        <is>
          <t>6022</t>
        </is>
      </c>
      <c r="H1120" s="5" t="inlineStr">
        <is>
          <t>C/U</t>
        </is>
      </c>
      <c r="I1120" s="6" t="n">
        <v>48</v>
      </c>
      <c r="J1120" s="6" t="n">
        <v>0</v>
      </c>
      <c r="K1120" s="5" t="inlineStr">
        <is>
          <t>ARS</t>
        </is>
      </c>
      <c r="L1120" s="48" t="n">
        <v>0</v>
      </c>
      <c r="M1120" s="48" t="n">
        <v>451325.54</v>
      </c>
      <c r="O1120" s="11">
        <f>M1120/SUM($M$2:$M$2023)</f>
        <v/>
      </c>
      <c r="P1120" s="49">
        <f>IFERROR(M1120/I1120,0)</f>
        <v/>
      </c>
      <c r="Q1120" s="50" t="n"/>
      <c r="R1120" s="8">
        <f>I1120-Q1120</f>
        <v/>
      </c>
      <c r="S1120" s="49">
        <f>$AK1120*R1120</f>
        <v/>
      </c>
      <c r="U1120" s="39" t="inlineStr">
        <is>
          <t>Stock SAP</t>
        </is>
      </c>
      <c r="V1120" s="39" t="inlineStr">
        <is>
          <t>Medicamentos</t>
        </is>
      </c>
      <c r="W1120" s="39" t="inlineStr">
        <is>
          <t>Dentro del alcance</t>
        </is>
      </c>
      <c r="X1120" s="39" t="n"/>
      <c r="Y1120" s="39" t="inlineStr">
        <is>
          <t>Sin recuento físico en el inventario de Avain</t>
        </is>
      </c>
      <c r="Z1120" s="40" t="inlineStr">
        <is>
          <t>Sin recuento físico</t>
        </is>
      </c>
      <c r="AA1120" s="39" t="n"/>
      <c r="AB1120" s="39" t="n"/>
      <c r="AC1120" s="39" t="n"/>
      <c r="AD1120" s="39" t="n"/>
      <c r="AE1120" s="39" t="n"/>
      <c r="AF1120" s="39" t="n"/>
      <c r="AG1120" s="39" t="n"/>
      <c r="AH1120" s="51" t="n"/>
      <c r="AI1120" s="51" t="n"/>
      <c r="AJ1120" s="51" t="n"/>
      <c r="AK1120" s="52" t="n">
        <v>9402.615522041766</v>
      </c>
      <c r="AL1120" s="52" t="n"/>
      <c r="AM1120" s="52" t="n"/>
      <c r="AN1120" s="39" t="n"/>
      <c r="AO1120" s="39" t="inlineStr">
        <is>
          <t>El material ocupa 14 filas en la hoja 1060 NQN (lote/almacén). La cantidad SAP y la física de esta vista son el total del material.</t>
        </is>
      </c>
    </row>
    <row r="1121">
      <c r="A1121" s="5" t="inlineStr">
        <is>
          <t>1000106</t>
        </is>
      </c>
      <c r="B1121" s="5" t="inlineStr">
        <is>
          <t>RIFAMICINA SPRAY 30ML</t>
        </is>
      </c>
      <c r="C1121" s="5" t="inlineStr">
        <is>
          <t>727</t>
        </is>
      </c>
      <c r="D1121" s="5" t="inlineStr">
        <is>
          <t>033</t>
        </is>
      </c>
      <c r="E1121" s="5" t="inlineStr">
        <is>
          <t>ZMED</t>
        </is>
      </c>
      <c r="F1121" s="5" t="inlineStr">
        <is>
          <t>1060</t>
        </is>
      </c>
      <c r="G1121" s="5" t="inlineStr">
        <is>
          <t>6021</t>
        </is>
      </c>
      <c r="H1121" s="5" t="inlineStr">
        <is>
          <t>C/U</t>
        </is>
      </c>
      <c r="I1121" s="6" t="n">
        <v>48</v>
      </c>
      <c r="J1121" s="6" t="n">
        <v>0</v>
      </c>
      <c r="K1121" s="5" t="inlineStr">
        <is>
          <t>ARS</t>
        </is>
      </c>
      <c r="L1121" s="48" t="n">
        <v>0</v>
      </c>
      <c r="M1121" s="48" t="n">
        <v>106394.27</v>
      </c>
      <c r="O1121" s="11">
        <f>M1121/SUM($M$2:$M$2023)</f>
        <v/>
      </c>
      <c r="P1121" s="49">
        <f>IFERROR(M1121/I1121,0)</f>
        <v/>
      </c>
      <c r="Q1121" s="50" t="n"/>
      <c r="R1121" s="8">
        <f>I1121-Q1121</f>
        <v/>
      </c>
      <c r="S1121" s="49">
        <f>$AK1121*R1121</f>
        <v/>
      </c>
      <c r="U1121" s="39" t="inlineStr">
        <is>
          <t>Stock SAP</t>
        </is>
      </c>
      <c r="V1121" s="39" t="inlineStr">
        <is>
          <t>Medicamentos</t>
        </is>
      </c>
      <c r="W1121" s="39" t="inlineStr">
        <is>
          <t>Dentro del alcance</t>
        </is>
      </c>
      <c r="X1121" s="42" t="inlineStr">
        <is>
          <t>Media</t>
        </is>
      </c>
      <c r="Y1121" s="39" t="inlineStr">
        <is>
          <t>Homologado – confianza Media – pendiente de validación</t>
        </is>
      </c>
      <c r="Z1121" s="38" t="inlineStr">
        <is>
          <t>Dar de baja en SAP</t>
        </is>
      </c>
      <c r="AA1121" s="39" t="inlineStr">
        <is>
          <t>199</t>
        </is>
      </c>
      <c r="AB1121" s="39" t="inlineStr">
        <is>
          <t>RIFAMICINA SV 1% X 30ML</t>
        </is>
      </c>
      <c r="AC1121" s="39" t="inlineStr">
        <is>
          <t>Cruce por nomenclatura SAP</t>
        </is>
      </c>
      <c r="AD1121" s="39" t="inlineStr">
        <is>
          <t>No</t>
        </is>
      </c>
      <c r="AE1121" s="39" t="n"/>
      <c r="AF1121" s="39" t="inlineStr">
        <is>
          <t>No</t>
        </is>
      </c>
      <c r="AG1121" s="39" t="n"/>
      <c r="AH1121" s="51" t="n"/>
      <c r="AI1121" s="51" t="n"/>
      <c r="AJ1121" s="51" t="n"/>
      <c r="AK1121" s="52" t="n">
        <v>2216.547323076923</v>
      </c>
      <c r="AL1121" s="52" t="n"/>
      <c r="AM1121" s="52" t="n"/>
      <c r="AN1121" s="39" t="n"/>
      <c r="AO1121" s="39" t="inlineStr">
        <is>
          <t>La cantidad física del material se imputó en la fila 1055 (primera fila del material). Cruce por nomenclatura: dosis coincide; similitud 0.62. El material ocupa 12 filas en la hoja 1060 NQN (lote/almacén). La cantidad SAP y la física de esta vista son el total del material.</t>
        </is>
      </c>
    </row>
    <row r="1122">
      <c r="A1122" s="5" t="inlineStr">
        <is>
          <t>1000141</t>
        </is>
      </c>
      <c r="B1122" s="5" t="inlineStr">
        <is>
          <t>IODOPOVIDONA X 120ML</t>
        </is>
      </c>
      <c r="C1122" s="5" t="inlineStr">
        <is>
          <t>06083</t>
        </is>
      </c>
      <c r="D1122" s="5" t="inlineStr">
        <is>
          <t>033</t>
        </is>
      </c>
      <c r="E1122" s="5" t="inlineStr">
        <is>
          <t>ZMED</t>
        </is>
      </c>
      <c r="F1122" s="5" t="inlineStr">
        <is>
          <t>1060</t>
        </is>
      </c>
      <c r="G1122" s="5" t="inlineStr">
        <is>
          <t>6021</t>
        </is>
      </c>
      <c r="H1122" s="5" t="inlineStr">
        <is>
          <t>C/U</t>
        </is>
      </c>
      <c r="I1122" s="6" t="n">
        <v>48</v>
      </c>
      <c r="J1122" s="6" t="n">
        <v>0</v>
      </c>
      <c r="K1122" s="5" t="inlineStr">
        <is>
          <t>ARS</t>
        </is>
      </c>
      <c r="L1122" s="48" t="n">
        <v>0</v>
      </c>
      <c r="M1122" s="48" t="n">
        <v>78784.17</v>
      </c>
      <c r="O1122" s="11">
        <f>M1122/SUM($M$2:$M$2023)</f>
        <v/>
      </c>
      <c r="P1122" s="49">
        <f>IFERROR(M1122/I1122,0)</f>
        <v/>
      </c>
      <c r="Q1122" s="50" t="n"/>
      <c r="R1122" s="8">
        <f>I1122-Q1122</f>
        <v/>
      </c>
      <c r="S1122" s="49">
        <f>$AK1122*R1122</f>
        <v/>
      </c>
      <c r="U1122" s="39" t="inlineStr">
        <is>
          <t>Stock SAP</t>
        </is>
      </c>
      <c r="V1122" s="39" t="inlineStr">
        <is>
          <t>Medicamentos</t>
        </is>
      </c>
      <c r="W1122" s="39" t="inlineStr">
        <is>
          <t>Dentro del alcance</t>
        </is>
      </c>
      <c r="X1122" s="39" t="n"/>
      <c r="Y1122" s="39" t="inlineStr">
        <is>
          <t>Sin recuento físico en el inventario de Avain</t>
        </is>
      </c>
      <c r="Z1122" s="40" t="inlineStr">
        <is>
          <t>Sin recuento físico</t>
        </is>
      </c>
      <c r="AA1122" s="39" t="n"/>
      <c r="AB1122" s="39" t="n"/>
      <c r="AC1122" s="39" t="n"/>
      <c r="AD1122" s="39" t="n"/>
      <c r="AE1122" s="39" t="n"/>
      <c r="AF1122" s="39" t="n"/>
      <c r="AG1122" s="39" t="n"/>
      <c r="AH1122" s="51" t="n">
        <v>50</v>
      </c>
      <c r="AI1122" s="51">
        <f>Q1122</f>
        <v/>
      </c>
      <c r="AJ1122" s="51">
        <f>$AH1122-$AI1122</f>
        <v/>
      </c>
      <c r="AK1122" s="52" t="n">
        <v>1641.3368</v>
      </c>
      <c r="AL1122" s="52">
        <f>$AJ1122*$AK1122</f>
        <v/>
      </c>
      <c r="AM1122" s="52">
        <f>$AI1122*$AK1122</f>
        <v/>
      </c>
      <c r="AN1122" s="39" t="n"/>
      <c r="AO1122" s="39" t="inlineStr">
        <is>
          <t>El material ocupa 2 filas en la hoja 1060 NQN (lote/almacén). La cantidad SAP y la física de esta vista son el total del material.</t>
        </is>
      </c>
    </row>
    <row r="1123">
      <c r="A1123" s="5" t="inlineStr">
        <is>
          <t>1000168</t>
        </is>
      </c>
      <c r="B1123" s="5" t="inlineStr">
        <is>
          <t>BICARBONATO DE SODIO SOL. 1 MOL. 100 CM3</t>
        </is>
      </c>
      <c r="C1123" s="5" t="inlineStr">
        <is>
          <t>BI00121</t>
        </is>
      </c>
      <c r="D1123" s="5" t="inlineStr">
        <is>
          <t>033</t>
        </is>
      </c>
      <c r="E1123" s="5" t="inlineStr">
        <is>
          <t>ZMED</t>
        </is>
      </c>
      <c r="F1123" s="5" t="inlineStr">
        <is>
          <t>1060</t>
        </is>
      </c>
      <c r="G1123" s="5" t="inlineStr">
        <is>
          <t>6021</t>
        </is>
      </c>
      <c r="H1123" s="5" t="inlineStr">
        <is>
          <t>C/U</t>
        </is>
      </c>
      <c r="I1123" s="6" t="n">
        <v>48</v>
      </c>
      <c r="J1123" s="6" t="n">
        <v>0</v>
      </c>
      <c r="K1123" s="5" t="inlineStr">
        <is>
          <t>ARS</t>
        </is>
      </c>
      <c r="L1123" s="48" t="n">
        <v>0</v>
      </c>
      <c r="M1123" s="48" t="n">
        <v>182674.15</v>
      </c>
      <c r="O1123" s="11">
        <f>M1123/SUM($M$2:$M$2023)</f>
        <v/>
      </c>
      <c r="P1123" s="49">
        <f>IFERROR(M1123/I1123,0)</f>
        <v/>
      </c>
      <c r="Q1123" s="50" t="n"/>
      <c r="R1123" s="8">
        <f>I1123-Q1123</f>
        <v/>
      </c>
      <c r="S1123" s="49">
        <f>$AK1123*R1123</f>
        <v/>
      </c>
      <c r="U1123" s="39" t="inlineStr">
        <is>
          <t>Stock SAP</t>
        </is>
      </c>
      <c r="V1123" s="39" t="inlineStr">
        <is>
          <t>Medicamentos</t>
        </is>
      </c>
      <c r="W1123" s="39" t="inlineStr">
        <is>
          <t>Dentro del alcance</t>
        </is>
      </c>
      <c r="X1123" s="39" t="n"/>
      <c r="Y1123" s="39" t="inlineStr">
        <is>
          <t>Sin recuento físico en el inventario de Avain</t>
        </is>
      </c>
      <c r="Z1123" s="40" t="inlineStr">
        <is>
          <t>Sin recuento físico</t>
        </is>
      </c>
      <c r="AA1123" s="39" t="n"/>
      <c r="AB1123" s="39" t="n"/>
      <c r="AC1123" s="39" t="n"/>
      <c r="AD1123" s="39" t="n"/>
      <c r="AE1123" s="39" t="n"/>
      <c r="AF1123" s="39" t="n"/>
      <c r="AG1123" s="39" t="n"/>
      <c r="AH1123" s="51" t="n"/>
      <c r="AI1123" s="51" t="n"/>
      <c r="AJ1123" s="51" t="n"/>
      <c r="AK1123" s="52" t="n">
        <v>3805.711473765432</v>
      </c>
      <c r="AL1123" s="52" t="n"/>
      <c r="AM1123" s="52" t="n"/>
      <c r="AN1123" s="39" t="n"/>
      <c r="AO1123" s="39" t="inlineStr">
        <is>
          <t>El material ocupa 15 filas en la hoja 1060 NQN (lote/almacén). La cantidad SAP y la física de esta vista son el total del material.</t>
        </is>
      </c>
    </row>
    <row r="1124">
      <c r="A1124" s="5" t="inlineStr">
        <is>
          <t>1000168</t>
        </is>
      </c>
      <c r="B1124" s="5" t="inlineStr">
        <is>
          <t>BICARBONATO DE SODIO SOL. 1 MOL. 100 CM3</t>
        </is>
      </c>
      <c r="C1124" s="5" t="inlineStr">
        <is>
          <t>BI0101</t>
        </is>
      </c>
      <c r="D1124" s="5" t="inlineStr">
        <is>
          <t>033</t>
        </is>
      </c>
      <c r="E1124" s="5" t="inlineStr">
        <is>
          <t>ZMED</t>
        </is>
      </c>
      <c r="F1124" s="5" t="inlineStr">
        <is>
          <t>1060</t>
        </is>
      </c>
      <c r="G1124" s="5" t="inlineStr">
        <is>
          <t>6021</t>
        </is>
      </c>
      <c r="H1124" s="5" t="inlineStr">
        <is>
          <t>C/U</t>
        </is>
      </c>
      <c r="I1124" s="6" t="n">
        <v>48</v>
      </c>
      <c r="J1124" s="6" t="n">
        <v>0</v>
      </c>
      <c r="K1124" s="5" t="inlineStr">
        <is>
          <t>ARS</t>
        </is>
      </c>
      <c r="L1124" s="48" t="n">
        <v>0</v>
      </c>
      <c r="M1124" s="48" t="n">
        <v>182674.15</v>
      </c>
      <c r="O1124" s="11">
        <f>M1124/SUM($M$2:$M$2023)</f>
        <v/>
      </c>
      <c r="P1124" s="49">
        <f>IFERROR(M1124/I1124,0)</f>
        <v/>
      </c>
      <c r="Q1124" s="50" t="n"/>
      <c r="R1124" s="8">
        <f>I1124-Q1124</f>
        <v/>
      </c>
      <c r="S1124" s="49">
        <f>$AK1124*R1124</f>
        <v/>
      </c>
      <c r="U1124" s="39" t="inlineStr">
        <is>
          <t>Stock SAP</t>
        </is>
      </c>
      <c r="V1124" s="39" t="inlineStr">
        <is>
          <t>Medicamentos</t>
        </is>
      </c>
      <c r="W1124" s="39" t="inlineStr">
        <is>
          <t>Dentro del alcance</t>
        </is>
      </c>
      <c r="X1124" s="39" t="n"/>
      <c r="Y1124" s="39" t="inlineStr">
        <is>
          <t>Sin recuento físico en el inventario de Avain</t>
        </is>
      </c>
      <c r="Z1124" s="40" t="inlineStr">
        <is>
          <t>Sin recuento físico</t>
        </is>
      </c>
      <c r="AA1124" s="39" t="n"/>
      <c r="AB1124" s="39" t="n"/>
      <c r="AC1124" s="39" t="n"/>
      <c r="AD1124" s="39" t="n"/>
      <c r="AE1124" s="39" t="n"/>
      <c r="AF1124" s="39" t="n"/>
      <c r="AG1124" s="39" t="n"/>
      <c r="AH1124" s="51" t="n"/>
      <c r="AI1124" s="51" t="n"/>
      <c r="AJ1124" s="51" t="n"/>
      <c r="AK1124" s="52" t="n">
        <v>3805.711473765432</v>
      </c>
      <c r="AL1124" s="52" t="n"/>
      <c r="AM1124" s="52" t="n"/>
      <c r="AN1124" s="39" t="n"/>
      <c r="AO1124" s="39" t="inlineStr">
        <is>
          <t>El material ocupa 15 filas en la hoja 1060 NQN (lote/almacén). La cantidad SAP y la física de esta vista son el total del material.</t>
        </is>
      </c>
    </row>
    <row r="1125">
      <c r="A1125" s="5" t="inlineStr">
        <is>
          <t>1000168</t>
        </is>
      </c>
      <c r="B1125" s="5" t="inlineStr">
        <is>
          <t>BICARBONATO DE SODIO SOL. 1 MOL. 100 CM3</t>
        </is>
      </c>
      <c r="C1125" s="5" t="inlineStr">
        <is>
          <t>BL0029</t>
        </is>
      </c>
      <c r="D1125" s="5" t="inlineStr">
        <is>
          <t>033</t>
        </is>
      </c>
      <c r="E1125" s="5" t="inlineStr">
        <is>
          <t>ZMED</t>
        </is>
      </c>
      <c r="F1125" s="5" t="inlineStr">
        <is>
          <t>1060</t>
        </is>
      </c>
      <c r="G1125" s="5" t="inlineStr">
        <is>
          <t>6021</t>
        </is>
      </c>
      <c r="H1125" s="5" t="inlineStr">
        <is>
          <t>C/U</t>
        </is>
      </c>
      <c r="I1125" s="6" t="n">
        <v>48</v>
      </c>
      <c r="J1125" s="6" t="n">
        <v>0</v>
      </c>
      <c r="K1125" s="5" t="inlineStr">
        <is>
          <t>ARS</t>
        </is>
      </c>
      <c r="L1125" s="48" t="n">
        <v>0</v>
      </c>
      <c r="M1125" s="48" t="n">
        <v>182674.15</v>
      </c>
      <c r="O1125" s="11">
        <f>M1125/SUM($M$2:$M$2023)</f>
        <v/>
      </c>
      <c r="P1125" s="49">
        <f>IFERROR(M1125/I1125,0)</f>
        <v/>
      </c>
      <c r="Q1125" s="50" t="n"/>
      <c r="R1125" s="8">
        <f>I1125-Q1125</f>
        <v/>
      </c>
      <c r="S1125" s="49">
        <f>$AK1125*R1125</f>
        <v/>
      </c>
      <c r="U1125" s="39" t="inlineStr">
        <is>
          <t>Stock SAP</t>
        </is>
      </c>
      <c r="V1125" s="39" t="inlineStr">
        <is>
          <t>Medicamentos</t>
        </is>
      </c>
      <c r="W1125" s="39" t="inlineStr">
        <is>
          <t>Dentro del alcance</t>
        </is>
      </c>
      <c r="X1125" s="39" t="n"/>
      <c r="Y1125" s="39" t="inlineStr">
        <is>
          <t>Sin recuento físico en el inventario de Avain</t>
        </is>
      </c>
      <c r="Z1125" s="40" t="inlineStr">
        <is>
          <t>Sin recuento físico</t>
        </is>
      </c>
      <c r="AA1125" s="39" t="n"/>
      <c r="AB1125" s="39" t="n"/>
      <c r="AC1125" s="39" t="n"/>
      <c r="AD1125" s="39" t="n"/>
      <c r="AE1125" s="39" t="n"/>
      <c r="AF1125" s="39" t="n"/>
      <c r="AG1125" s="39" t="n"/>
      <c r="AH1125" s="51" t="n"/>
      <c r="AI1125" s="51" t="n"/>
      <c r="AJ1125" s="51" t="n"/>
      <c r="AK1125" s="52" t="n">
        <v>3805.711473765432</v>
      </c>
      <c r="AL1125" s="52" t="n"/>
      <c r="AM1125" s="52" t="n"/>
      <c r="AN1125" s="39" t="n"/>
      <c r="AO1125" s="39" t="inlineStr">
        <is>
          <t>El material ocupa 15 filas en la hoja 1060 NQN (lote/almacén). La cantidad SAP y la física de esta vista son el total del material.</t>
        </is>
      </c>
    </row>
    <row r="1126">
      <c r="A1126" s="5" t="inlineStr">
        <is>
          <t>1000183</t>
        </is>
      </c>
      <c r="B1126" s="5" t="inlineStr">
        <is>
          <t>MYLANTA TABLETAS COMPRIMIDOS</t>
        </is>
      </c>
      <c r="C1126" s="5" t="inlineStr">
        <is>
          <t>1</t>
        </is>
      </c>
      <c r="D1126" s="5" t="inlineStr">
        <is>
          <t>033</t>
        </is>
      </c>
      <c r="E1126" s="5" t="inlineStr">
        <is>
          <t>ZMED</t>
        </is>
      </c>
      <c r="F1126" s="5" t="inlineStr">
        <is>
          <t>1060</t>
        </is>
      </c>
      <c r="G1126" s="5" t="inlineStr">
        <is>
          <t>6021</t>
        </is>
      </c>
      <c r="H1126" s="5" t="inlineStr">
        <is>
          <t>C/U</t>
        </is>
      </c>
      <c r="I1126" s="6" t="n">
        <v>48</v>
      </c>
      <c r="J1126" s="6" t="n">
        <v>0</v>
      </c>
      <c r="K1126" s="5" t="inlineStr">
        <is>
          <t>ARS</t>
        </is>
      </c>
      <c r="L1126" s="48" t="n">
        <v>0</v>
      </c>
      <c r="M1126" s="48" t="n">
        <v>12225.16</v>
      </c>
      <c r="O1126" s="11">
        <f>M1126/SUM($M$2:$M$2023)</f>
        <v/>
      </c>
      <c r="P1126" s="49">
        <f>IFERROR(M1126/I1126,0)</f>
        <v/>
      </c>
      <c r="Q1126" s="50" t="n"/>
      <c r="R1126" s="8">
        <f>I1126-Q1126</f>
        <v/>
      </c>
      <c r="S1126" s="49">
        <f>$AK1126*R1126</f>
        <v/>
      </c>
      <c r="U1126" s="39" t="inlineStr">
        <is>
          <t>Stock SAP</t>
        </is>
      </c>
      <c r="V1126" s="39" t="inlineStr">
        <is>
          <t>Medicamentos</t>
        </is>
      </c>
      <c r="W1126" s="39" t="inlineStr">
        <is>
          <t>Dentro del alcance</t>
        </is>
      </c>
      <c r="X1126" s="42" t="inlineStr">
        <is>
          <t>Media</t>
        </is>
      </c>
      <c r="Y1126" s="39" t="inlineStr">
        <is>
          <t>Homologado – confianza Media – pendiente de validación</t>
        </is>
      </c>
      <c r="Z1126" s="38" t="inlineStr">
        <is>
          <t>Dar de baja en SAP</t>
        </is>
      </c>
      <c r="AA1126" s="39" t="inlineStr">
        <is>
          <t>165</t>
        </is>
      </c>
      <c r="AB1126" s="39" t="inlineStr">
        <is>
          <t>MYLANTA</t>
        </is>
      </c>
      <c r="AC1126" s="39" t="inlineStr">
        <is>
          <t>Cruce por nomenclatura SAP</t>
        </is>
      </c>
      <c r="AD1126" s="39" t="inlineStr">
        <is>
          <t>Sí</t>
        </is>
      </c>
      <c r="AE1126" s="39" t="inlineStr">
        <is>
          <t>1000183, 1000188</t>
        </is>
      </c>
      <c r="AF1126" s="39" t="inlineStr">
        <is>
          <t>Sí</t>
        </is>
      </c>
      <c r="AG1126" s="39" t="n"/>
      <c r="AH1126" s="51" t="n"/>
      <c r="AI1126" s="51" t="n"/>
      <c r="AJ1126" s="51" t="n"/>
      <c r="AK1126" s="52" t="n">
        <v>254.690802148944</v>
      </c>
      <c r="AL1126" s="52" t="n"/>
      <c r="AM1126" s="52" t="n"/>
      <c r="AN1126" s="39" t="n"/>
      <c r="AO1126" s="39" t="inlineStr">
        <is>
          <t>La cantidad física del material se imputó en la fila 64 (primera fila del material). Cruce por nomenclatura: similitud 0.69. El cruce SAP–Avain identificó 2 códigos SAP como posibles equivalentes del mismo ítem de Avain (1000183, 1000188). Se imputó al primero (lógica BUSCARV); requiere validación posterior. El material ocupa 13 filas en la hoja 1060 NQN (lote/almacén). La cantidad SAP y la física de esta vista son el total del material.</t>
        </is>
      </c>
    </row>
    <row r="1127">
      <c r="A1127" s="5" t="inlineStr">
        <is>
          <t>1000183</t>
        </is>
      </c>
      <c r="B1127" s="5" t="inlineStr">
        <is>
          <t>MYLANTA TABLETAS COMPRIMIDOS</t>
        </is>
      </c>
      <c r="C1127" s="5" t="inlineStr">
        <is>
          <t>3Y3</t>
        </is>
      </c>
      <c r="D1127" s="5" t="inlineStr">
        <is>
          <t>033</t>
        </is>
      </c>
      <c r="E1127" s="5" t="inlineStr">
        <is>
          <t>ZMED</t>
        </is>
      </c>
      <c r="F1127" s="5" t="inlineStr">
        <is>
          <t>1060</t>
        </is>
      </c>
      <c r="G1127" s="5" t="inlineStr">
        <is>
          <t>6021</t>
        </is>
      </c>
      <c r="H1127" s="5" t="inlineStr">
        <is>
          <t>C/U</t>
        </is>
      </c>
      <c r="I1127" s="6" t="n">
        <v>48</v>
      </c>
      <c r="J1127" s="6" t="n">
        <v>0</v>
      </c>
      <c r="K1127" s="5" t="inlineStr">
        <is>
          <t>ARS</t>
        </is>
      </c>
      <c r="L1127" s="48" t="n">
        <v>0</v>
      </c>
      <c r="M1127" s="48" t="n">
        <v>12225.16</v>
      </c>
      <c r="O1127" s="11">
        <f>M1127/SUM($M$2:$M$2023)</f>
        <v/>
      </c>
      <c r="P1127" s="49">
        <f>IFERROR(M1127/I1127,0)</f>
        <v/>
      </c>
      <c r="Q1127" s="50" t="n"/>
      <c r="R1127" s="8">
        <f>I1127-Q1127</f>
        <v/>
      </c>
      <c r="S1127" s="49">
        <f>$AK1127*R1127</f>
        <v/>
      </c>
      <c r="U1127" s="39" t="inlineStr">
        <is>
          <t>Stock SAP</t>
        </is>
      </c>
      <c r="V1127" s="39" t="inlineStr">
        <is>
          <t>Medicamentos</t>
        </is>
      </c>
      <c r="W1127" s="39" t="inlineStr">
        <is>
          <t>Dentro del alcance</t>
        </is>
      </c>
      <c r="X1127" s="42" t="inlineStr">
        <is>
          <t>Media</t>
        </is>
      </c>
      <c r="Y1127" s="39" t="inlineStr">
        <is>
          <t>Homologado – confianza Media – pendiente de validación</t>
        </is>
      </c>
      <c r="Z1127" s="38" t="inlineStr">
        <is>
          <t>Dar de baja en SAP</t>
        </is>
      </c>
      <c r="AA1127" s="39" t="inlineStr">
        <is>
          <t>165</t>
        </is>
      </c>
      <c r="AB1127" s="39" t="inlineStr">
        <is>
          <t>MYLANTA</t>
        </is>
      </c>
      <c r="AC1127" s="39" t="inlineStr">
        <is>
          <t>Cruce por nomenclatura SAP</t>
        </is>
      </c>
      <c r="AD1127" s="39" t="inlineStr">
        <is>
          <t>Sí</t>
        </is>
      </c>
      <c r="AE1127" s="39" t="inlineStr">
        <is>
          <t>1000183, 1000188</t>
        </is>
      </c>
      <c r="AF1127" s="39" t="inlineStr">
        <is>
          <t>Sí</t>
        </is>
      </c>
      <c r="AG1127" s="39" t="n"/>
      <c r="AH1127" s="51" t="n"/>
      <c r="AI1127" s="51" t="n"/>
      <c r="AJ1127" s="51" t="n"/>
      <c r="AK1127" s="52" t="n">
        <v>254.690802148944</v>
      </c>
      <c r="AL1127" s="52" t="n"/>
      <c r="AM1127" s="52" t="n"/>
      <c r="AN1127" s="39" t="n"/>
      <c r="AO1127" s="39" t="inlineStr">
        <is>
          <t>La cantidad física del material se imputó en la fila 64 (primera fila del material). Cruce por nomenclatura: similitud 0.69. El cruce SAP–Avain identificó 2 códigos SAP como posibles equivalentes del mismo ítem de Avain (1000183, 1000188). Se imputó al primero (lógica BUSCARV); requiere validación posterior. El material ocupa 13 filas en la hoja 1060 NQN (lote/almacén). La cantidad SAP y la física de esta vista son el total del material.</t>
        </is>
      </c>
    </row>
    <row r="1128">
      <c r="A1128" s="5" t="inlineStr">
        <is>
          <t>1000183</t>
        </is>
      </c>
      <c r="B1128" s="5" t="inlineStr">
        <is>
          <t>MYLANTA TABLETAS COMPRIMIDOS</t>
        </is>
      </c>
      <c r="C1128" s="5" t="inlineStr">
        <is>
          <t>4616</t>
        </is>
      </c>
      <c r="D1128" s="5" t="inlineStr">
        <is>
          <t>033</t>
        </is>
      </c>
      <c r="E1128" s="5" t="inlineStr">
        <is>
          <t>ZMED</t>
        </is>
      </c>
      <c r="F1128" s="5" t="inlineStr">
        <is>
          <t>1060</t>
        </is>
      </c>
      <c r="G1128" s="5" t="inlineStr">
        <is>
          <t>6021</t>
        </is>
      </c>
      <c r="H1128" s="5" t="inlineStr">
        <is>
          <t>C/U</t>
        </is>
      </c>
      <c r="I1128" s="6" t="n">
        <v>48</v>
      </c>
      <c r="J1128" s="6" t="n">
        <v>0</v>
      </c>
      <c r="K1128" s="5" t="inlineStr">
        <is>
          <t>ARS</t>
        </is>
      </c>
      <c r="L1128" s="48" t="n">
        <v>0</v>
      </c>
      <c r="M1128" s="48" t="n">
        <v>12225.16</v>
      </c>
      <c r="O1128" s="11">
        <f>M1128/SUM($M$2:$M$2023)</f>
        <v/>
      </c>
      <c r="P1128" s="49">
        <f>IFERROR(M1128/I1128,0)</f>
        <v/>
      </c>
      <c r="Q1128" s="50" t="n"/>
      <c r="R1128" s="8">
        <f>I1128-Q1128</f>
        <v/>
      </c>
      <c r="S1128" s="49">
        <f>$AK1128*R1128</f>
        <v/>
      </c>
      <c r="U1128" s="39" t="inlineStr">
        <is>
          <t>Stock SAP</t>
        </is>
      </c>
      <c r="V1128" s="39" t="inlineStr">
        <is>
          <t>Medicamentos</t>
        </is>
      </c>
      <c r="W1128" s="39" t="inlineStr">
        <is>
          <t>Dentro del alcance</t>
        </is>
      </c>
      <c r="X1128" s="42" t="inlineStr">
        <is>
          <t>Media</t>
        </is>
      </c>
      <c r="Y1128" s="39" t="inlineStr">
        <is>
          <t>Homologado – confianza Media – pendiente de validación</t>
        </is>
      </c>
      <c r="Z1128" s="38" t="inlineStr">
        <is>
          <t>Dar de baja en SAP</t>
        </is>
      </c>
      <c r="AA1128" s="39" t="inlineStr">
        <is>
          <t>165</t>
        </is>
      </c>
      <c r="AB1128" s="39" t="inlineStr">
        <is>
          <t>MYLANTA</t>
        </is>
      </c>
      <c r="AC1128" s="39" t="inlineStr">
        <is>
          <t>Cruce por nomenclatura SAP</t>
        </is>
      </c>
      <c r="AD1128" s="39" t="inlineStr">
        <is>
          <t>Sí</t>
        </is>
      </c>
      <c r="AE1128" s="39" t="inlineStr">
        <is>
          <t>1000183, 1000188</t>
        </is>
      </c>
      <c r="AF1128" s="39" t="inlineStr">
        <is>
          <t>Sí</t>
        </is>
      </c>
      <c r="AG1128" s="39" t="n"/>
      <c r="AH1128" s="51" t="n"/>
      <c r="AI1128" s="51" t="n"/>
      <c r="AJ1128" s="51" t="n"/>
      <c r="AK1128" s="52" t="n">
        <v>254.690802148944</v>
      </c>
      <c r="AL1128" s="52" t="n"/>
      <c r="AM1128" s="52" t="n"/>
      <c r="AN1128" s="39" t="n"/>
      <c r="AO1128" s="39" t="inlineStr">
        <is>
          <t>La cantidad física del material se imputó en la fila 64 (primera fila del material). Cruce por nomenclatura: similitud 0.69. El cruce SAP–Avain identificó 2 códigos SAP como posibles equivalentes del mismo ítem de Avain (1000183, 1000188). Se imputó al primero (lógica BUSCARV); requiere validación posterior. El material ocupa 13 filas en la hoja 1060 NQN (lote/almacén). La cantidad SAP y la física de esta vista son el total del material.</t>
        </is>
      </c>
    </row>
    <row r="1129">
      <c r="A1129" s="5" t="inlineStr">
        <is>
          <t>1000527</t>
        </is>
      </c>
      <c r="B1129" s="5" t="inlineStr">
        <is>
          <t>AMOXIDAL CLAVULANICO 1 G</t>
        </is>
      </c>
      <c r="C1129" s="5" t="inlineStr">
        <is>
          <t>39097F7</t>
        </is>
      </c>
      <c r="D1129" s="5" t="inlineStr">
        <is>
          <t>033</t>
        </is>
      </c>
      <c r="E1129" s="5" t="inlineStr">
        <is>
          <t>ZMED</t>
        </is>
      </c>
      <c r="F1129" s="5" t="inlineStr">
        <is>
          <t>1060</t>
        </is>
      </c>
      <c r="G1129" s="5" t="inlineStr">
        <is>
          <t>6021</t>
        </is>
      </c>
      <c r="H1129" s="5" t="inlineStr">
        <is>
          <t>C/U</t>
        </is>
      </c>
      <c r="I1129" s="6" t="n">
        <v>48</v>
      </c>
      <c r="J1129" s="6" t="n">
        <v>0</v>
      </c>
      <c r="K1129" s="5" t="inlineStr">
        <is>
          <t>ARS</t>
        </is>
      </c>
      <c r="L1129" s="48" t="n">
        <v>0</v>
      </c>
      <c r="M1129" s="48" t="n">
        <v>19148.77</v>
      </c>
      <c r="O1129" s="11">
        <f>M1129/SUM($M$2:$M$2023)</f>
        <v/>
      </c>
      <c r="P1129" s="49">
        <f>IFERROR(M1129/I1129,0)</f>
        <v/>
      </c>
      <c r="Q1129" s="50" t="n"/>
      <c r="R1129" s="8">
        <f>I1129-Q1129</f>
        <v/>
      </c>
      <c r="S1129" s="49">
        <f>$AK1129*R1129</f>
        <v/>
      </c>
      <c r="U1129" s="39" t="inlineStr">
        <is>
          <t>Stock SAP</t>
        </is>
      </c>
      <c r="V1129" s="39" t="inlineStr">
        <is>
          <t>Medicamentos</t>
        </is>
      </c>
      <c r="W1129" s="39" t="inlineStr">
        <is>
          <t>Dentro del alcance</t>
        </is>
      </c>
      <c r="X1129" s="38" t="inlineStr">
        <is>
          <t>Baja</t>
        </is>
      </c>
      <c r="Y1129" s="39" t="inlineStr">
        <is>
          <t>Homologado – confianza Baja – pendiente de validación</t>
        </is>
      </c>
      <c r="Z1129" s="38" t="inlineStr">
        <is>
          <t>Dar de baja en SAP</t>
        </is>
      </c>
      <c r="AA1129" s="39" t="inlineStr">
        <is>
          <t>16</t>
        </is>
      </c>
      <c r="AB1129" s="39" t="inlineStr">
        <is>
          <t>AMOXICILINA + AC. CLAVULANICO</t>
        </is>
      </c>
      <c r="AC1129" s="39" t="inlineStr">
        <is>
          <t>Homologación por código Avain (master M11-001)</t>
        </is>
      </c>
      <c r="AD1129" s="39" t="inlineStr">
        <is>
          <t>No</t>
        </is>
      </c>
      <c r="AE1129" s="39" t="n"/>
      <c r="AF1129" s="39" t="inlineStr">
        <is>
          <t>Sí</t>
        </is>
      </c>
      <c r="AG1129" s="39" t="inlineStr">
        <is>
          <t>M11-001</t>
        </is>
      </c>
      <c r="AH1129" s="51" t="n"/>
      <c r="AI1129" s="51" t="n"/>
      <c r="AJ1129" s="51" t="n"/>
      <c r="AK1129" s="52" t="n">
        <v>398.9328047091412</v>
      </c>
      <c r="AL1129" s="52" t="n"/>
      <c r="AM1129" s="52" t="n"/>
      <c r="AN1129" s="39" t="n"/>
      <c r="AO1129" s="39" t="inlineStr">
        <is>
          <t>La cantidad física del material se imputó en la fila 550 (primera fila del material). Homologación: confianza base Alta + confianza SAP Media → Media. La nomenclatura del material imputado no respalda por sí sola la equivalencia (similitud 0.39); el vínculo proviene sólo de la homologación. Nivel degradado a Baja. Otros códigos SAP del master no están en el stock de este centro: 1000816. El material ocupa 16 filas en la hoja 1060 NQN (lote/almacén). La cantidad SAP y la física de esta vista son el total del material.</t>
        </is>
      </c>
    </row>
    <row r="1130">
      <c r="A1130" s="5" t="inlineStr">
        <is>
          <t>3000733</t>
        </is>
      </c>
      <c r="B1130" s="5" t="inlineStr">
        <is>
          <t>CHAQUETA GRIS MCORTA YACIMIENTO T L</t>
        </is>
      </c>
      <c r="C1130" s="5" t="n"/>
      <c r="D1130" s="5" t="inlineStr">
        <is>
          <t>INDU</t>
        </is>
      </c>
      <c r="E1130" s="5" t="inlineStr">
        <is>
          <t>ZUNI</t>
        </is>
      </c>
      <c r="F1130" s="5" t="inlineStr">
        <is>
          <t>1060</t>
        </is>
      </c>
      <c r="G1130" s="5" t="inlineStr">
        <is>
          <t>6031</t>
        </is>
      </c>
      <c r="H1130" s="5" t="inlineStr">
        <is>
          <t>C/U</t>
        </is>
      </c>
      <c r="I1130" s="6" t="n">
        <v>48</v>
      </c>
      <c r="J1130" s="6" t="n">
        <v>0</v>
      </c>
      <c r="K1130" s="5" t="inlineStr">
        <is>
          <t>ARS</t>
        </is>
      </c>
      <c r="L1130" s="48" t="n">
        <v>0</v>
      </c>
      <c r="M1130" s="48" t="n">
        <v>936000</v>
      </c>
      <c r="O1130" s="11">
        <f>M1130/SUM($M$2:$M$2023)</f>
        <v/>
      </c>
      <c r="P1130" s="49">
        <f>IFERROR(M1130/I1130,0)</f>
        <v/>
      </c>
      <c r="Q1130" s="50" t="n"/>
      <c r="R1130" s="8">
        <f>I1130-Q1130</f>
        <v/>
      </c>
      <c r="S1130" s="49">
        <f>$AK1130*R1130</f>
        <v/>
      </c>
      <c r="U1130" s="39" t="inlineStr">
        <is>
          <t>Stock SAP</t>
        </is>
      </c>
      <c r="V1130" s="39" t="inlineStr">
        <is>
          <t>Uniformes</t>
        </is>
      </c>
      <c r="W1130" s="39" t="inlineStr">
        <is>
          <t>Fuera del alcance</t>
        </is>
      </c>
      <c r="X1130" s="39" t="n"/>
      <c r="Y1130" s="39" t="inlineStr">
        <is>
          <t>No aplica: uniformes, clasificación que el inventario físico de Farmacia no releva</t>
        </is>
      </c>
      <c r="Z1130" s="40" t="inlineStr">
        <is>
          <t>Fuera del alcance del inventario físico</t>
        </is>
      </c>
      <c r="AA1130" s="39" t="n"/>
      <c r="AB1130" s="39" t="n"/>
      <c r="AC1130" s="39" t="n"/>
      <c r="AD1130" s="39" t="n"/>
      <c r="AE1130" s="39" t="n"/>
      <c r="AF1130" s="39" t="n"/>
      <c r="AG1130" s="39" t="n"/>
      <c r="AH1130" s="51" t="n">
        <v>48</v>
      </c>
      <c r="AI1130" s="51">
        <f>Q1130</f>
        <v/>
      </c>
      <c r="AJ1130" s="51">
        <f>$AH1130-$AI1130</f>
        <v/>
      </c>
      <c r="AK1130" s="52" t="n">
        <v>19500</v>
      </c>
      <c r="AL1130" s="52">
        <f>$AJ1130*$AK1130</f>
        <v/>
      </c>
      <c r="AM1130" s="52">
        <f>$AI1130*$AK1130</f>
        <v/>
      </c>
      <c r="AN1130" s="39" t="n"/>
      <c r="AO1130" s="39" t="n"/>
    </row>
    <row r="1131">
      <c r="A1131" s="5" t="inlineStr">
        <is>
          <t>3000219</t>
        </is>
      </c>
      <c r="B1131" s="5" t="inlineStr">
        <is>
          <t>BOTIN DE SEGURIDAD T41</t>
        </is>
      </c>
      <c r="C1131" s="5" t="n"/>
      <c r="D1131" s="5" t="inlineStr">
        <is>
          <t>INDU</t>
        </is>
      </c>
      <c r="E1131" s="5" t="inlineStr">
        <is>
          <t>ZUNI</t>
        </is>
      </c>
      <c r="F1131" s="5" t="inlineStr">
        <is>
          <t>1060</t>
        </is>
      </c>
      <c r="G1131" s="5" t="inlineStr">
        <is>
          <t>6031</t>
        </is>
      </c>
      <c r="H1131" s="5" t="inlineStr">
        <is>
          <t>C/U</t>
        </is>
      </c>
      <c r="I1131" s="6" t="n">
        <v>47</v>
      </c>
      <c r="J1131" s="6" t="n">
        <v>0</v>
      </c>
      <c r="K1131" s="5" t="inlineStr">
        <is>
          <t>ARS</t>
        </is>
      </c>
      <c r="L1131" s="48" t="n">
        <v>0</v>
      </c>
      <c r="M1131" s="48" t="n">
        <v>2353177.93</v>
      </c>
      <c r="O1131" s="11">
        <f>M1131/SUM($M$2:$M$2023)</f>
        <v/>
      </c>
      <c r="P1131" s="49">
        <f>IFERROR(M1131/I1131,0)</f>
        <v/>
      </c>
      <c r="Q1131" s="50" t="n"/>
      <c r="R1131" s="8">
        <f>I1131-Q1131</f>
        <v/>
      </c>
      <c r="S1131" s="49">
        <f>$AK1131*R1131</f>
        <v/>
      </c>
      <c r="U1131" s="39" t="inlineStr">
        <is>
          <t>Stock SAP</t>
        </is>
      </c>
      <c r="V1131" s="39" t="inlineStr">
        <is>
          <t>Uniformes</t>
        </is>
      </c>
      <c r="W1131" s="39" t="inlineStr">
        <is>
          <t>Fuera del alcance</t>
        </is>
      </c>
      <c r="X1131" s="39" t="n"/>
      <c r="Y1131" s="39" t="inlineStr">
        <is>
          <t>No aplica: uniformes, clasificación que el inventario físico de Farmacia no releva</t>
        </is>
      </c>
      <c r="Z1131" s="40" t="inlineStr">
        <is>
          <t>Fuera del alcance del inventario físico</t>
        </is>
      </c>
      <c r="AA1131" s="39" t="n"/>
      <c r="AB1131" s="39" t="n"/>
      <c r="AC1131" s="39" t="n"/>
      <c r="AD1131" s="39" t="n"/>
      <c r="AE1131" s="39" t="n"/>
      <c r="AF1131" s="39" t="n"/>
      <c r="AG1131" s="39" t="n"/>
      <c r="AH1131" s="51" t="n"/>
      <c r="AI1131" s="51" t="n"/>
      <c r="AJ1131" s="51" t="n"/>
      <c r="AK1131" s="52" t="n">
        <v>50067.61555555555</v>
      </c>
      <c r="AL1131" s="52" t="n"/>
      <c r="AM1131" s="52" t="n"/>
      <c r="AN1131" s="39" t="n"/>
      <c r="AO1131" s="39" t="inlineStr">
        <is>
          <t>El material ocupa 2 filas en la hoja 1060 NQN (lote/almacén). La cantidad SAP y la física de esta vista son el total del material.</t>
        </is>
      </c>
    </row>
    <row r="1132">
      <c r="A1132" s="5" t="inlineStr">
        <is>
          <t>3000716</t>
        </is>
      </c>
      <c r="B1132" s="5" t="inlineStr">
        <is>
          <t>PANTALON CARGO ANTI DESGARRO T48</t>
        </is>
      </c>
      <c r="C1132" s="5" t="n"/>
      <c r="D1132" s="5" t="inlineStr">
        <is>
          <t>INDU</t>
        </is>
      </c>
      <c r="E1132" s="5" t="inlineStr">
        <is>
          <t>ZUNI</t>
        </is>
      </c>
      <c r="F1132" s="5" t="inlineStr">
        <is>
          <t>1060</t>
        </is>
      </c>
      <c r="G1132" s="5" t="inlineStr">
        <is>
          <t>6010</t>
        </is>
      </c>
      <c r="H1132" s="5" t="inlineStr">
        <is>
          <t>C/U</t>
        </is>
      </c>
      <c r="I1132" s="6" t="n">
        <v>47</v>
      </c>
      <c r="J1132" s="6" t="n">
        <v>0</v>
      </c>
      <c r="K1132" s="5" t="inlineStr">
        <is>
          <t>ARS</t>
        </is>
      </c>
      <c r="L1132" s="48" t="n">
        <v>0</v>
      </c>
      <c r="M1132" s="48" t="n">
        <v>1180974.64</v>
      </c>
      <c r="O1132" s="11">
        <f>M1132/SUM($M$2:$M$2023)</f>
        <v/>
      </c>
      <c r="P1132" s="49">
        <f>IFERROR(M1132/I1132,0)</f>
        <v/>
      </c>
      <c r="Q1132" s="50" t="n"/>
      <c r="R1132" s="8">
        <f>I1132-Q1132</f>
        <v/>
      </c>
      <c r="S1132" s="49">
        <f>$AK1132*R1132</f>
        <v/>
      </c>
      <c r="U1132" s="39" t="inlineStr">
        <is>
          <t>Stock SAP</t>
        </is>
      </c>
      <c r="V1132" s="39" t="inlineStr">
        <is>
          <t>Uniformes</t>
        </is>
      </c>
      <c r="W1132" s="39" t="inlineStr">
        <is>
          <t>Fuera del alcance</t>
        </is>
      </c>
      <c r="X1132" s="39" t="n"/>
      <c r="Y1132" s="39" t="inlineStr">
        <is>
          <t>No aplica: uniformes, clasificación que el inventario físico de Farmacia no releva</t>
        </is>
      </c>
      <c r="Z1132" s="40" t="inlineStr">
        <is>
          <t>Fuera del alcance del inventario físico</t>
        </is>
      </c>
      <c r="AA1132" s="39" t="n"/>
      <c r="AB1132" s="39" t="n"/>
      <c r="AC1132" s="39" t="n"/>
      <c r="AD1132" s="39" t="n"/>
      <c r="AE1132" s="39" t="n"/>
      <c r="AF1132" s="39" t="n"/>
      <c r="AG1132" s="39" t="n"/>
      <c r="AH1132" s="51" t="n">
        <v>47</v>
      </c>
      <c r="AI1132" s="51">
        <f>Q1132</f>
        <v/>
      </c>
      <c r="AJ1132" s="51">
        <f>$AH1132-$AI1132</f>
        <v/>
      </c>
      <c r="AK1132" s="52" t="n">
        <v>25127.12</v>
      </c>
      <c r="AL1132" s="52">
        <f>$AJ1132*$AK1132</f>
        <v/>
      </c>
      <c r="AM1132" s="52">
        <f>$AI1132*$AK1132</f>
        <v/>
      </c>
      <c r="AN1132" s="39" t="n"/>
      <c r="AO1132" s="39" t="n"/>
    </row>
    <row r="1133">
      <c r="A1133" s="5" t="inlineStr">
        <is>
          <t>1000053</t>
        </is>
      </c>
      <c r="B1133" s="5" t="inlineStr">
        <is>
          <t>ALCOHOL AL 96% X 1000ML</t>
        </is>
      </c>
      <c r="C1133" s="5" t="inlineStr">
        <is>
          <t>ROR</t>
        </is>
      </c>
      <c r="D1133" s="5" t="inlineStr">
        <is>
          <t>033</t>
        </is>
      </c>
      <c r="E1133" s="5" t="inlineStr">
        <is>
          <t>ZMED</t>
        </is>
      </c>
      <c r="F1133" s="5" t="inlineStr">
        <is>
          <t>1060</t>
        </is>
      </c>
      <c r="G1133" s="5" t="inlineStr">
        <is>
          <t>6021</t>
        </is>
      </c>
      <c r="H1133" s="5" t="inlineStr">
        <is>
          <t>C/U</t>
        </is>
      </c>
      <c r="I1133" s="6" t="n">
        <v>46</v>
      </c>
      <c r="J1133" s="6" t="n">
        <v>0</v>
      </c>
      <c r="K1133" s="5" t="inlineStr">
        <is>
          <t>ARS</t>
        </is>
      </c>
      <c r="L1133" s="48" t="n">
        <v>0</v>
      </c>
      <c r="M1133" s="48" t="n">
        <v>65628.22</v>
      </c>
      <c r="O1133" s="11">
        <f>M1133/SUM($M$2:$M$2023)</f>
        <v/>
      </c>
      <c r="P1133" s="49">
        <f>IFERROR(M1133/I1133,0)</f>
        <v/>
      </c>
      <c r="Q1133" s="50" t="n"/>
      <c r="R1133" s="8">
        <f>I1133-Q1133</f>
        <v/>
      </c>
      <c r="S1133" s="49">
        <f>$AK1133*R1133</f>
        <v/>
      </c>
      <c r="U1133" s="39" t="inlineStr">
        <is>
          <t>Stock SAP</t>
        </is>
      </c>
      <c r="V1133" s="39" t="inlineStr">
        <is>
          <t>Medicamentos</t>
        </is>
      </c>
      <c r="W1133" s="39" t="inlineStr">
        <is>
          <t>Dentro del alcance</t>
        </is>
      </c>
      <c r="X1133" s="38" t="inlineStr">
        <is>
          <t>Baja</t>
        </is>
      </c>
      <c r="Y1133" s="39" t="inlineStr">
        <is>
          <t>Homologado – confianza Baja – pendiente de validación</t>
        </is>
      </c>
      <c r="Z1133" s="38" t="inlineStr">
        <is>
          <t>Dar de baja en SAP</t>
        </is>
      </c>
      <c r="AA1133" s="39" t="inlineStr">
        <is>
          <t>255</t>
        </is>
      </c>
      <c r="AB1133" s="39" t="inlineStr">
        <is>
          <t>ALCOHOL ETILICO 96% X 1 LTS</t>
        </is>
      </c>
      <c r="AC1133" s="39" t="inlineStr">
        <is>
          <t>Homologación por código Avain (master D-174)</t>
        </is>
      </c>
      <c r="AD1133" s="39" t="inlineStr">
        <is>
          <t>No</t>
        </is>
      </c>
      <c r="AE1133" s="39" t="n"/>
      <c r="AF1133" s="39" t="inlineStr">
        <is>
          <t>Sí</t>
        </is>
      </c>
      <c r="AG1133" s="39" t="inlineStr">
        <is>
          <t>D-174</t>
        </is>
      </c>
      <c r="AH1133" s="51" t="n"/>
      <c r="AI1133" s="51" t="n"/>
      <c r="AJ1133" s="51" t="n"/>
      <c r="AK1133" s="52" t="n">
        <v>1426.700385144429</v>
      </c>
      <c r="AL1133" s="52" t="n"/>
      <c r="AM1133" s="52" t="n"/>
      <c r="AN1133" s="41" t="inlineStr">
        <is>
          <t>Valorización a validar: relación de cantidades 182 a 1 entre SAP y el recuento físico. Sugiere distinta unidad de medida (SAP por caja o envase y el recuento por unidad). La diferencia económica de esta fila no debe tomarse como definitiva.</t>
        </is>
      </c>
      <c r="AO1133" s="39" t="inlineStr">
        <is>
          <t>La cantidad física del material se imputó en la fila 470 (primera fila del material). Homologación: confianza base Alta + confianza SAP Alta → Alta. La nomenclatura del material imputado no respalda por sí sola la equivalencia (similitud 0.59); el vínculo proviene sólo de la homologación. Nivel degradado a Baja. El material ocupa 10 filas en la hoja 1060 NQN (lote/almacén). La cantidad SAP y la física de esta vista son el total del material.</t>
        </is>
      </c>
    </row>
    <row r="1134">
      <c r="A1134" s="5" t="inlineStr">
        <is>
          <t>3000730</t>
        </is>
      </c>
      <c r="B1134" s="5" t="inlineStr">
        <is>
          <t>CHAQUETA CELESTE MCORTA YACIMIENTO T XL</t>
        </is>
      </c>
      <c r="C1134" s="5" t="n"/>
      <c r="D1134" s="5" t="inlineStr">
        <is>
          <t>INDU</t>
        </is>
      </c>
      <c r="E1134" s="5" t="inlineStr">
        <is>
          <t>ZUNI</t>
        </is>
      </c>
      <c r="F1134" s="5" t="inlineStr">
        <is>
          <t>1060</t>
        </is>
      </c>
      <c r="G1134" s="5" t="inlineStr">
        <is>
          <t>6031</t>
        </is>
      </c>
      <c r="H1134" s="5" t="inlineStr">
        <is>
          <t>C/U</t>
        </is>
      </c>
      <c r="I1134" s="6" t="n">
        <v>46</v>
      </c>
      <c r="J1134" s="6" t="n">
        <v>0</v>
      </c>
      <c r="K1134" s="5" t="inlineStr">
        <is>
          <t>ARS</t>
        </is>
      </c>
      <c r="L1134" s="48" t="n">
        <v>0</v>
      </c>
      <c r="M1134" s="48" t="n">
        <v>897000</v>
      </c>
      <c r="O1134" s="11">
        <f>M1134/SUM($M$2:$M$2023)</f>
        <v/>
      </c>
      <c r="P1134" s="49">
        <f>IFERROR(M1134/I1134,0)</f>
        <v/>
      </c>
      <c r="Q1134" s="50" t="n"/>
      <c r="R1134" s="8">
        <f>I1134-Q1134</f>
        <v/>
      </c>
      <c r="S1134" s="49">
        <f>$AK1134*R1134</f>
        <v/>
      </c>
      <c r="U1134" s="39" t="inlineStr">
        <is>
          <t>Stock SAP</t>
        </is>
      </c>
      <c r="V1134" s="39" t="inlineStr">
        <is>
          <t>Uniformes</t>
        </is>
      </c>
      <c r="W1134" s="39" t="inlineStr">
        <is>
          <t>Fuera del alcance</t>
        </is>
      </c>
      <c r="X1134" s="39" t="n"/>
      <c r="Y1134" s="39" t="inlineStr">
        <is>
          <t>No aplica: uniformes, clasificación que el inventario físico de Farmacia no releva</t>
        </is>
      </c>
      <c r="Z1134" s="40" t="inlineStr">
        <is>
          <t>Fuera del alcance del inventario físico</t>
        </is>
      </c>
      <c r="AA1134" s="39" t="n"/>
      <c r="AB1134" s="39" t="n"/>
      <c r="AC1134" s="39" t="n"/>
      <c r="AD1134" s="39" t="n"/>
      <c r="AE1134" s="39" t="n"/>
      <c r="AF1134" s="39" t="n"/>
      <c r="AG1134" s="39" t="n"/>
      <c r="AH1134" s="51" t="n">
        <v>46</v>
      </c>
      <c r="AI1134" s="51">
        <f>Q1134</f>
        <v/>
      </c>
      <c r="AJ1134" s="51">
        <f>$AH1134-$AI1134</f>
        <v/>
      </c>
      <c r="AK1134" s="52" t="n">
        <v>19500</v>
      </c>
      <c r="AL1134" s="52">
        <f>$AJ1134*$AK1134</f>
        <v/>
      </c>
      <c r="AM1134" s="52">
        <f>$AI1134*$AK1134</f>
        <v/>
      </c>
      <c r="AN1134" s="39" t="n"/>
      <c r="AO1134" s="39" t="n"/>
    </row>
    <row r="1135">
      <c r="A1135" s="5" t="inlineStr">
        <is>
          <t>1000307</t>
        </is>
      </c>
      <c r="B1135" s="5" t="inlineStr">
        <is>
          <t>NALOXONA AMPOLLA 0,4mg/1ml</t>
        </is>
      </c>
      <c r="C1135" s="5" t="inlineStr">
        <is>
          <t>41</t>
        </is>
      </c>
      <c r="D1135" s="5" t="inlineStr">
        <is>
          <t>033</t>
        </is>
      </c>
      <c r="E1135" s="5" t="inlineStr">
        <is>
          <t>ZMED</t>
        </is>
      </c>
      <c r="F1135" s="5" t="inlineStr">
        <is>
          <t>1060</t>
        </is>
      </c>
      <c r="G1135" s="5" t="inlineStr">
        <is>
          <t>6021</t>
        </is>
      </c>
      <c r="H1135" s="5" t="inlineStr">
        <is>
          <t>C/U</t>
        </is>
      </c>
      <c r="I1135" s="6" t="n">
        <v>45</v>
      </c>
      <c r="J1135" s="6" t="n">
        <v>0</v>
      </c>
      <c r="K1135" s="5" t="inlineStr">
        <is>
          <t>ARS</t>
        </is>
      </c>
      <c r="L1135" s="48" t="n">
        <v>0</v>
      </c>
      <c r="M1135" s="48" t="n">
        <v>36392.06</v>
      </c>
      <c r="O1135" s="11">
        <f>M1135/SUM($M$2:$M$2023)</f>
        <v/>
      </c>
      <c r="P1135" s="49">
        <f>IFERROR(M1135/I1135,0)</f>
        <v/>
      </c>
      <c r="Q1135" s="50" t="n"/>
      <c r="R1135" s="8">
        <f>I1135-Q1135</f>
        <v/>
      </c>
      <c r="S1135" s="49">
        <f>$AK1135*R1135</f>
        <v/>
      </c>
      <c r="U1135" s="39" t="inlineStr">
        <is>
          <t>Stock SAP</t>
        </is>
      </c>
      <c r="V1135" s="39" t="inlineStr">
        <is>
          <t>Medicamentos</t>
        </is>
      </c>
      <c r="W1135" s="39" t="inlineStr">
        <is>
          <t>Dentro del alcance</t>
        </is>
      </c>
      <c r="X1135" s="42" t="inlineStr">
        <is>
          <t>Media</t>
        </is>
      </c>
      <c r="Y1135" s="39" t="inlineStr">
        <is>
          <t>Homologado – confianza Media – pendiente de validación</t>
        </is>
      </c>
      <c r="Z1135" s="38" t="inlineStr">
        <is>
          <t>Dar de baja en SAP</t>
        </is>
      </c>
      <c r="AA1135" s="39" t="inlineStr">
        <is>
          <t>166</t>
        </is>
      </c>
      <c r="AB1135" s="39" t="inlineStr">
        <is>
          <t>NALOXONA AMP</t>
        </is>
      </c>
      <c r="AC1135" s="39" t="inlineStr">
        <is>
          <t>Cruce por nomenclatura SAP</t>
        </is>
      </c>
      <c r="AD1135" s="39" t="inlineStr">
        <is>
          <t>No</t>
        </is>
      </c>
      <c r="AE1135" s="39" t="n"/>
      <c r="AF1135" s="39" t="inlineStr">
        <is>
          <t>Sí</t>
        </is>
      </c>
      <c r="AG1135" s="39" t="n"/>
      <c r="AH1135" s="51" t="n"/>
      <c r="AI1135" s="51" t="n"/>
      <c r="AJ1135" s="51" t="n"/>
      <c r="AK1135" s="52" t="n">
        <v>808.7123741007196</v>
      </c>
      <c r="AL1135" s="52" t="n"/>
      <c r="AM1135" s="52" t="n"/>
      <c r="AN1135" s="39" t="n"/>
      <c r="AO1135" s="39" t="inlineStr">
        <is>
          <t>La cantidad física del material se imputó en la fila 843 (primera fila del material). Cruce por nomenclatura: una nomenclatura no informa dosis; similitud 0.77. El material ocupa 15 filas en la hoja 1060 NQN (lote/almacén). La cantidad SAP y la física de esta vista son el total del material.</t>
        </is>
      </c>
    </row>
    <row r="1136">
      <c r="A1136" s="5" t="inlineStr">
        <is>
          <t>2000292</t>
        </is>
      </c>
      <c r="B1136" s="5" t="inlineStr">
        <is>
          <t>CIRCUITO PARA ARM ADULTO REF 5703</t>
        </is>
      </c>
      <c r="C1136" s="5" t="n"/>
      <c r="D1136" s="5" t="inlineStr">
        <is>
          <t>033</t>
        </is>
      </c>
      <c r="E1136" s="5" t="inlineStr">
        <is>
          <t>ZDES</t>
        </is>
      </c>
      <c r="F1136" s="5" t="inlineStr">
        <is>
          <t>1060</t>
        </is>
      </c>
      <c r="G1136" s="5" t="inlineStr">
        <is>
          <t>6021</t>
        </is>
      </c>
      <c r="H1136" s="5" t="inlineStr">
        <is>
          <t>C/U</t>
        </is>
      </c>
      <c r="I1136" s="6" t="n">
        <v>45</v>
      </c>
      <c r="J1136" s="6" t="n">
        <v>0</v>
      </c>
      <c r="K1136" s="5" t="inlineStr">
        <is>
          <t>ARS</t>
        </is>
      </c>
      <c r="L1136" s="48" t="n">
        <v>0</v>
      </c>
      <c r="M1136" s="48" t="n">
        <v>97360.5</v>
      </c>
      <c r="O1136" s="11">
        <f>M1136/SUM($M$2:$M$2023)</f>
        <v/>
      </c>
      <c r="P1136" s="49">
        <f>IFERROR(M1136/I1136,0)</f>
        <v/>
      </c>
      <c r="Q1136" s="50" t="n"/>
      <c r="R1136" s="8">
        <f>I1136-Q1136</f>
        <v/>
      </c>
      <c r="S1136" s="49">
        <f>$AK1136*R1136</f>
        <v/>
      </c>
      <c r="U1136" s="39" t="inlineStr">
        <is>
          <t>Stock SAP</t>
        </is>
      </c>
      <c r="V1136" s="39" t="inlineStr">
        <is>
          <t>Descartables</t>
        </is>
      </c>
      <c r="W1136" s="39" t="inlineStr">
        <is>
          <t>Dentro del alcance</t>
        </is>
      </c>
      <c r="X1136" s="39" t="n"/>
      <c r="Y1136" s="39" t="inlineStr">
        <is>
          <t>Sin recuento físico en el inventario de Avain</t>
        </is>
      </c>
      <c r="Z1136" s="40" t="inlineStr">
        <is>
          <t>Sin recuento físico</t>
        </is>
      </c>
      <c r="AA1136" s="39" t="n"/>
      <c r="AB1136" s="39" t="n"/>
      <c r="AC1136" s="39" t="n"/>
      <c r="AD1136" s="39" t="n"/>
      <c r="AE1136" s="39" t="n"/>
      <c r="AF1136" s="39" t="n"/>
      <c r="AG1136" s="39" t="n"/>
      <c r="AH1136" s="51" t="n">
        <v>45</v>
      </c>
      <c r="AI1136" s="51">
        <f>Q1136</f>
        <v/>
      </c>
      <c r="AJ1136" s="51">
        <f>$AH1136-$AI1136</f>
        <v/>
      </c>
      <c r="AK1136" s="52" t="n">
        <v>2163.566666666667</v>
      </c>
      <c r="AL1136" s="52">
        <f>$AJ1136*$AK1136</f>
        <v/>
      </c>
      <c r="AM1136" s="52">
        <f>$AI1136*$AK1136</f>
        <v/>
      </c>
      <c r="AN1136" s="39" t="n"/>
      <c r="AO1136" s="39" t="n"/>
    </row>
    <row r="1137">
      <c r="A1137" s="5" t="inlineStr">
        <is>
          <t>2000470</t>
        </is>
      </c>
      <c r="B1137" s="5" t="inlineStr">
        <is>
          <t>OTOSCOPIO</t>
        </is>
      </c>
      <c r="C1137" s="5" t="n"/>
      <c r="D1137" s="5" t="inlineStr">
        <is>
          <t>033</t>
        </is>
      </c>
      <c r="E1137" s="5" t="inlineStr">
        <is>
          <t>ZDES</t>
        </is>
      </c>
      <c r="F1137" s="5" t="inlineStr">
        <is>
          <t>1060</t>
        </is>
      </c>
      <c r="G1137" s="5" t="inlineStr">
        <is>
          <t>6022</t>
        </is>
      </c>
      <c r="H1137" s="5" t="inlineStr">
        <is>
          <t>C/U</t>
        </is>
      </c>
      <c r="I1137" s="6" t="n">
        <v>45</v>
      </c>
      <c r="J1137" s="6" t="n">
        <v>0</v>
      </c>
      <c r="K1137" s="5" t="inlineStr">
        <is>
          <t>ARS</t>
        </is>
      </c>
      <c r="L1137" s="48" t="n">
        <v>0</v>
      </c>
      <c r="M1137" s="48" t="n">
        <v>1724802.39</v>
      </c>
      <c r="O1137" s="11">
        <f>M1137/SUM($M$2:$M$2023)</f>
        <v/>
      </c>
      <c r="P1137" s="49">
        <f>IFERROR(M1137/I1137,0)</f>
        <v/>
      </c>
      <c r="Q1137" s="50" t="n">
        <v>11</v>
      </c>
      <c r="R1137" s="8">
        <f>I1137-Q1137</f>
        <v/>
      </c>
      <c r="S1137" s="49">
        <f>$AK1137*R1137</f>
        <v/>
      </c>
      <c r="U1137" s="39" t="inlineStr">
        <is>
          <t>Stock SAP</t>
        </is>
      </c>
      <c r="V1137" s="39" t="inlineStr">
        <is>
          <t>Descartables</t>
        </is>
      </c>
      <c r="W1137" s="39" t="inlineStr">
        <is>
          <t>Dentro del alcance</t>
        </is>
      </c>
      <c r="X1137" s="37" t="inlineStr">
        <is>
          <t>Alta</t>
        </is>
      </c>
      <c r="Y1137" s="39" t="inlineStr">
        <is>
          <t>Homologado – confianza Alta</t>
        </is>
      </c>
      <c r="Z1137" s="38" t="inlineStr">
        <is>
          <t>Dar de baja en SAP</t>
        </is>
      </c>
      <c r="AA1137" s="39" t="inlineStr">
        <is>
          <t>530</t>
        </is>
      </c>
      <c r="AB1137" s="39" t="inlineStr">
        <is>
          <t>OTOSCOPIO</t>
        </is>
      </c>
      <c r="AC1137" s="39" t="inlineStr">
        <is>
          <t>Homologación por nombre Avain (master E-209)</t>
        </is>
      </c>
      <c r="AD1137" s="39" t="inlineStr">
        <is>
          <t>No</t>
        </is>
      </c>
      <c r="AE1137" s="39" t="n"/>
      <c r="AF1137" s="39" t="inlineStr">
        <is>
          <t>Sí</t>
        </is>
      </c>
      <c r="AG1137" s="39" t="inlineStr">
        <is>
          <t>E-209</t>
        </is>
      </c>
      <c r="AH1137" s="51" t="n">
        <v>71</v>
      </c>
      <c r="AI1137" s="51">
        <f>Q1137</f>
        <v/>
      </c>
      <c r="AJ1137" s="51">
        <f>$AH1137-$AI1137</f>
        <v/>
      </c>
      <c r="AK1137" s="52" t="n">
        <v>38328.94197183099</v>
      </c>
      <c r="AL1137" s="52">
        <f>$AJ1137*$AK1137</f>
        <v/>
      </c>
      <c r="AM1137" s="52">
        <f>$AI1137*$AK1137</f>
        <v/>
      </c>
      <c r="AN1137" s="39" t="n"/>
      <c r="AO1137" s="39" t="inlineStr">
        <is>
          <t>Homologación: confianza base Alta + confianza SAP Alta → Alta. El material ocupa 2 filas en la hoja 1060 NQN (lote/almacén). La cantidad SAP y la física de esta vista son el total del material.</t>
        </is>
      </c>
    </row>
    <row r="1138">
      <c r="A1138" s="5" t="inlineStr">
        <is>
          <t>2001114</t>
        </is>
      </c>
      <c r="B1138" s="5" t="inlineStr">
        <is>
          <t>DESCARTADOR GRANDE MODELO E7</t>
        </is>
      </c>
      <c r="C1138" s="5" t="n"/>
      <c r="D1138" s="5" t="inlineStr">
        <is>
          <t>MDES</t>
        </is>
      </c>
      <c r="E1138" s="5" t="inlineStr">
        <is>
          <t>ZDES</t>
        </is>
      </c>
      <c r="F1138" s="5" t="inlineStr">
        <is>
          <t>1060</t>
        </is>
      </c>
      <c r="G1138" s="5" t="inlineStr">
        <is>
          <t>6021</t>
        </is>
      </c>
      <c r="H1138" s="5" t="inlineStr">
        <is>
          <t>C/U</t>
        </is>
      </c>
      <c r="I1138" s="6" t="n">
        <v>45</v>
      </c>
      <c r="J1138" s="6" t="n">
        <v>0</v>
      </c>
      <c r="K1138" s="5" t="inlineStr">
        <is>
          <t>ARS</t>
        </is>
      </c>
      <c r="L1138" s="48" t="n">
        <v>0</v>
      </c>
      <c r="M1138" s="48" t="n">
        <v>234988.86</v>
      </c>
      <c r="O1138" s="11">
        <f>M1138/SUM($M$2:$M$2023)</f>
        <v/>
      </c>
      <c r="P1138" s="49">
        <f>IFERROR(M1138/I1138,0)</f>
        <v/>
      </c>
      <c r="Q1138" s="50" t="n"/>
      <c r="R1138" s="8">
        <f>I1138-Q1138</f>
        <v/>
      </c>
      <c r="S1138" s="49">
        <f>$AK1138*R1138</f>
        <v/>
      </c>
      <c r="U1138" s="39" t="inlineStr">
        <is>
          <t>Stock SAP</t>
        </is>
      </c>
      <c r="V1138" s="39" t="inlineStr">
        <is>
          <t>Descartables</t>
        </is>
      </c>
      <c r="W1138" s="39" t="inlineStr">
        <is>
          <t>Dentro del alcance</t>
        </is>
      </c>
      <c r="X1138" s="39" t="n"/>
      <c r="Y1138" s="39" t="inlineStr">
        <is>
          <t>Sin recuento físico en el inventario de Avain</t>
        </is>
      </c>
      <c r="Z1138" s="40" t="inlineStr">
        <is>
          <t>Sin recuento físico</t>
        </is>
      </c>
      <c r="AA1138" s="39" t="n"/>
      <c r="AB1138" s="39" t="n"/>
      <c r="AC1138" s="39" t="n"/>
      <c r="AD1138" s="39" t="n"/>
      <c r="AE1138" s="39" t="n"/>
      <c r="AF1138" s="39" t="n"/>
      <c r="AG1138" s="39" t="n"/>
      <c r="AH1138" s="51" t="n">
        <v>75</v>
      </c>
      <c r="AI1138" s="51">
        <f>Q1138</f>
        <v/>
      </c>
      <c r="AJ1138" s="51">
        <f>$AH1138-$AI1138</f>
        <v/>
      </c>
      <c r="AK1138" s="52" t="n">
        <v>5221.974666666666</v>
      </c>
      <c r="AL1138" s="52">
        <f>$AJ1138*$AK1138</f>
        <v/>
      </c>
      <c r="AM1138" s="52">
        <f>$AI1138*$AK1138</f>
        <v/>
      </c>
      <c r="AN1138" s="39" t="n"/>
      <c r="AO1138" s="39" t="inlineStr">
        <is>
          <t>El material ocupa 2 filas en la hoja 1060 NQN (lote/almacén). La cantidad SAP y la física de esta vista son el total del material.</t>
        </is>
      </c>
    </row>
    <row r="1139">
      <c r="A1139" s="5" t="inlineStr">
        <is>
          <t>3000916</t>
        </is>
      </c>
      <c r="B1139" s="5" t="inlineStr">
        <is>
          <t>BOTIN DE SEGURIDAD T44</t>
        </is>
      </c>
      <c r="C1139" s="5" t="n"/>
      <c r="D1139" s="5" t="inlineStr">
        <is>
          <t>INDU</t>
        </is>
      </c>
      <c r="E1139" s="5" t="inlineStr">
        <is>
          <t>ZUNI</t>
        </is>
      </c>
      <c r="F1139" s="5" t="inlineStr">
        <is>
          <t>1060</t>
        </is>
      </c>
      <c r="G1139" s="5" t="inlineStr">
        <is>
          <t>6031</t>
        </is>
      </c>
      <c r="H1139" s="5" t="inlineStr">
        <is>
          <t>C/U</t>
        </is>
      </c>
      <c r="I1139" s="6" t="n">
        <v>45</v>
      </c>
      <c r="J1139" s="6" t="n">
        <v>0</v>
      </c>
      <c r="K1139" s="5" t="inlineStr">
        <is>
          <t>ARS</t>
        </is>
      </c>
      <c r="L1139" s="48" t="n">
        <v>0</v>
      </c>
      <c r="M1139" s="48" t="n">
        <v>2333618.96</v>
      </c>
      <c r="O1139" s="11">
        <f>M1139/SUM($M$2:$M$2023)</f>
        <v/>
      </c>
      <c r="P1139" s="49">
        <f>IFERROR(M1139/I1139,0)</f>
        <v/>
      </c>
      <c r="Q1139" s="50" t="n"/>
      <c r="R1139" s="8">
        <f>I1139-Q1139</f>
        <v/>
      </c>
      <c r="S1139" s="49">
        <f>$AK1139*R1139</f>
        <v/>
      </c>
      <c r="U1139" s="39" t="inlineStr">
        <is>
          <t>Stock SAP</t>
        </is>
      </c>
      <c r="V1139" s="39" t="inlineStr">
        <is>
          <t>Uniformes</t>
        </is>
      </c>
      <c r="W1139" s="39" t="inlineStr">
        <is>
          <t>Fuera del alcance</t>
        </is>
      </c>
      <c r="X1139" s="39" t="n"/>
      <c r="Y1139" s="39" t="inlineStr">
        <is>
          <t>No aplica: uniformes, clasificación que el inventario físico de Farmacia no releva</t>
        </is>
      </c>
      <c r="Z1139" s="40" t="inlineStr">
        <is>
          <t>Fuera del alcance del inventario físico</t>
        </is>
      </c>
      <c r="AA1139" s="39" t="n"/>
      <c r="AB1139" s="39" t="n"/>
      <c r="AC1139" s="39" t="n"/>
      <c r="AD1139" s="39" t="n"/>
      <c r="AE1139" s="39" t="n"/>
      <c r="AF1139" s="39" t="n"/>
      <c r="AG1139" s="39" t="n"/>
      <c r="AH1139" s="51" t="n">
        <v>75</v>
      </c>
      <c r="AI1139" s="51">
        <f>Q1139</f>
        <v/>
      </c>
      <c r="AJ1139" s="51">
        <f>$AH1139-$AI1139</f>
        <v/>
      </c>
      <c r="AK1139" s="52" t="n">
        <v>51858.19906666666</v>
      </c>
      <c r="AL1139" s="52">
        <f>$AJ1139*$AK1139</f>
        <v/>
      </c>
      <c r="AM1139" s="52">
        <f>$AI1139*$AK1139</f>
        <v/>
      </c>
      <c r="AN1139" s="39" t="n"/>
      <c r="AO1139" s="39" t="inlineStr">
        <is>
          <t>El material ocupa 2 filas en la hoja 1060 NQN (lote/almacén). La cantidad SAP y la física de esta vista son el total del material.</t>
        </is>
      </c>
    </row>
    <row r="1140">
      <c r="A1140" s="5" t="inlineStr">
        <is>
          <t>3000698</t>
        </is>
      </c>
      <c r="B1140" s="5" t="inlineStr">
        <is>
          <t>Chaqueta Blanca ML yacimiento M</t>
        </is>
      </c>
      <c r="C1140" s="5" t="n"/>
      <c r="D1140" s="5" t="inlineStr">
        <is>
          <t>INDU</t>
        </is>
      </c>
      <c r="E1140" s="5" t="inlineStr">
        <is>
          <t>ZUNI</t>
        </is>
      </c>
      <c r="F1140" s="5" t="inlineStr">
        <is>
          <t>1060</t>
        </is>
      </c>
      <c r="G1140" s="5" t="inlineStr">
        <is>
          <t>6031</t>
        </is>
      </c>
      <c r="H1140" s="5" t="inlineStr">
        <is>
          <t>C/U</t>
        </is>
      </c>
      <c r="I1140" s="6" t="n">
        <v>44</v>
      </c>
      <c r="J1140" s="6" t="n">
        <v>0</v>
      </c>
      <c r="K1140" s="5" t="inlineStr">
        <is>
          <t>ARS</t>
        </is>
      </c>
      <c r="L1140" s="48" t="n">
        <v>0</v>
      </c>
      <c r="M1140" s="48" t="n">
        <v>789833.9399999999</v>
      </c>
      <c r="O1140" s="11">
        <f>M1140/SUM($M$2:$M$2023)</f>
        <v/>
      </c>
      <c r="P1140" s="49">
        <f>IFERROR(M1140/I1140,0)</f>
        <v/>
      </c>
      <c r="Q1140" s="50" t="n"/>
      <c r="R1140" s="8">
        <f>I1140-Q1140</f>
        <v/>
      </c>
      <c r="S1140" s="49">
        <f>$AK1140*R1140</f>
        <v/>
      </c>
      <c r="U1140" s="39" t="inlineStr">
        <is>
          <t>Stock SAP</t>
        </is>
      </c>
      <c r="V1140" s="39" t="inlineStr">
        <is>
          <t>Uniformes</t>
        </is>
      </c>
      <c r="W1140" s="39" t="inlineStr">
        <is>
          <t>Fuera del alcance</t>
        </is>
      </c>
      <c r="X1140" s="39" t="n"/>
      <c r="Y1140" s="39" t="inlineStr">
        <is>
          <t>No aplica: uniformes, clasificación que el inventario físico de Farmacia no releva</t>
        </is>
      </c>
      <c r="Z1140" s="40" t="inlineStr">
        <is>
          <t>Fuera del alcance del inventario físico</t>
        </is>
      </c>
      <c r="AA1140" s="39" t="n"/>
      <c r="AB1140" s="39" t="n"/>
      <c r="AC1140" s="39" t="n"/>
      <c r="AD1140" s="39" t="n"/>
      <c r="AE1140" s="39" t="n"/>
      <c r="AF1140" s="39" t="n"/>
      <c r="AG1140" s="39" t="n"/>
      <c r="AH1140" s="51" t="n">
        <v>81</v>
      </c>
      <c r="AI1140" s="51">
        <f>Q1140</f>
        <v/>
      </c>
      <c r="AJ1140" s="51">
        <f>$AH1140-$AI1140</f>
        <v/>
      </c>
      <c r="AK1140" s="52" t="n">
        <v>17950.77135802469</v>
      </c>
      <c r="AL1140" s="52">
        <f>$AJ1140*$AK1140</f>
        <v/>
      </c>
      <c r="AM1140" s="52">
        <f>$AI1140*$AK1140</f>
        <v/>
      </c>
      <c r="AN1140" s="39" t="n"/>
      <c r="AO1140" s="39" t="inlineStr">
        <is>
          <t>El material ocupa 3 filas en la hoja 1060 NQN (lote/almacén). La cantidad SAP y la física de esta vista son el total del material.</t>
        </is>
      </c>
    </row>
    <row r="1141">
      <c r="A1141" s="5" t="inlineStr">
        <is>
          <t>3000697</t>
        </is>
      </c>
      <c r="B1141" s="5" t="inlineStr">
        <is>
          <t>Chaqueta Blanca ML yacimiento T XXL</t>
        </is>
      </c>
      <c r="C1141" s="5" t="n"/>
      <c r="D1141" s="5" t="inlineStr">
        <is>
          <t>INDU</t>
        </is>
      </c>
      <c r="E1141" s="5" t="inlineStr">
        <is>
          <t>ZUNI</t>
        </is>
      </c>
      <c r="F1141" s="5" t="inlineStr">
        <is>
          <t>1060</t>
        </is>
      </c>
      <c r="G1141" s="5" t="inlineStr">
        <is>
          <t>6031</t>
        </is>
      </c>
      <c r="H1141" s="5" t="inlineStr">
        <is>
          <t>C/U</t>
        </is>
      </c>
      <c r="I1141" s="6" t="n">
        <v>43</v>
      </c>
      <c r="J1141" s="6" t="n">
        <v>0</v>
      </c>
      <c r="K1141" s="5" t="inlineStr">
        <is>
          <t>ARS</t>
        </is>
      </c>
      <c r="L1141" s="48" t="n">
        <v>0</v>
      </c>
      <c r="M1141" s="48" t="n">
        <v>825209.09</v>
      </c>
      <c r="O1141" s="11">
        <f>M1141/SUM($M$2:$M$2023)</f>
        <v/>
      </c>
      <c r="P1141" s="49">
        <f>IFERROR(M1141/I1141,0)</f>
        <v/>
      </c>
      <c r="Q1141" s="50" t="n"/>
      <c r="R1141" s="8">
        <f>I1141-Q1141</f>
        <v/>
      </c>
      <c r="S1141" s="49">
        <f>$AK1141*R1141</f>
        <v/>
      </c>
      <c r="U1141" s="39" t="inlineStr">
        <is>
          <t>Stock SAP</t>
        </is>
      </c>
      <c r="V1141" s="39" t="inlineStr">
        <is>
          <t>Uniformes</t>
        </is>
      </c>
      <c r="W1141" s="39" t="inlineStr">
        <is>
          <t>Fuera del alcance</t>
        </is>
      </c>
      <c r="X1141" s="39" t="n"/>
      <c r="Y1141" s="39" t="inlineStr">
        <is>
          <t>No aplica: uniformes, clasificación que el inventario físico de Farmacia no releva</t>
        </is>
      </c>
      <c r="Z1141" s="40" t="inlineStr">
        <is>
          <t>Fuera del alcance del inventario físico</t>
        </is>
      </c>
      <c r="AA1141" s="39" t="n"/>
      <c r="AB1141" s="39" t="n"/>
      <c r="AC1141" s="39" t="n"/>
      <c r="AD1141" s="39" t="n"/>
      <c r="AE1141" s="39" t="n"/>
      <c r="AF1141" s="39" t="n"/>
      <c r="AG1141" s="39" t="n"/>
      <c r="AH1141" s="51" t="n">
        <v>53</v>
      </c>
      <c r="AI1141" s="51">
        <f>Q1141</f>
        <v/>
      </c>
      <c r="AJ1141" s="51">
        <f>$AH1141-$AI1141</f>
        <v/>
      </c>
      <c r="AK1141" s="52" t="n">
        <v>19190.90905660377</v>
      </c>
      <c r="AL1141" s="52">
        <f>$AJ1141*$AK1141</f>
        <v/>
      </c>
      <c r="AM1141" s="52">
        <f>$AI1141*$AK1141</f>
        <v/>
      </c>
      <c r="AN1141" s="39" t="n"/>
      <c r="AO1141" s="39" t="inlineStr">
        <is>
          <t>El material ocupa 2 filas en la hoja 1060 NQN (lote/almacén). La cantidad SAP y la física de esta vista son el total del material.</t>
        </is>
      </c>
    </row>
    <row r="1142">
      <c r="A1142" s="5" t="inlineStr">
        <is>
          <t>1000527</t>
        </is>
      </c>
      <c r="B1142" s="5" t="inlineStr">
        <is>
          <t>AMOXIDAL CLAVULANICO 1 G</t>
        </is>
      </c>
      <c r="C1142" s="5" t="inlineStr">
        <is>
          <t>112</t>
        </is>
      </c>
      <c r="D1142" s="5" t="inlineStr">
        <is>
          <t>033</t>
        </is>
      </c>
      <c r="E1142" s="5" t="inlineStr">
        <is>
          <t>ZMED</t>
        </is>
      </c>
      <c r="F1142" s="5" t="inlineStr">
        <is>
          <t>1060</t>
        </is>
      </c>
      <c r="G1142" s="5" t="inlineStr">
        <is>
          <t>6021</t>
        </is>
      </c>
      <c r="H1142" s="5" t="inlineStr">
        <is>
          <t>C/U</t>
        </is>
      </c>
      <c r="I1142" s="6" t="n">
        <v>42</v>
      </c>
      <c r="J1142" s="6" t="n">
        <v>0</v>
      </c>
      <c r="K1142" s="5" t="inlineStr">
        <is>
          <t>ARS</t>
        </is>
      </c>
      <c r="L1142" s="48" t="n">
        <v>0</v>
      </c>
      <c r="M1142" s="48" t="n">
        <v>16755.18</v>
      </c>
      <c r="O1142" s="11">
        <f>M1142/SUM($M$2:$M$2023)</f>
        <v/>
      </c>
      <c r="P1142" s="49">
        <f>IFERROR(M1142/I1142,0)</f>
        <v/>
      </c>
      <c r="Q1142" s="50" t="n"/>
      <c r="R1142" s="8">
        <f>I1142-Q1142</f>
        <v/>
      </c>
      <c r="S1142" s="49">
        <f>$AK1142*R1142</f>
        <v/>
      </c>
      <c r="U1142" s="39" t="inlineStr">
        <is>
          <t>Stock SAP</t>
        </is>
      </c>
      <c r="V1142" s="39" t="inlineStr">
        <is>
          <t>Medicamentos</t>
        </is>
      </c>
      <c r="W1142" s="39" t="inlineStr">
        <is>
          <t>Dentro del alcance</t>
        </is>
      </c>
      <c r="X1142" s="38" t="inlineStr">
        <is>
          <t>Baja</t>
        </is>
      </c>
      <c r="Y1142" s="39" t="inlineStr">
        <is>
          <t>Homologado – confianza Baja – pendiente de validación</t>
        </is>
      </c>
      <c r="Z1142" s="38" t="inlineStr">
        <is>
          <t>Dar de baja en SAP</t>
        </is>
      </c>
      <c r="AA1142" s="39" t="inlineStr">
        <is>
          <t>16</t>
        </is>
      </c>
      <c r="AB1142" s="39" t="inlineStr">
        <is>
          <t>AMOXICILINA + AC. CLAVULANICO</t>
        </is>
      </c>
      <c r="AC1142" s="39" t="inlineStr">
        <is>
          <t>Homologación por código Avain (master M11-001)</t>
        </is>
      </c>
      <c r="AD1142" s="39" t="inlineStr">
        <is>
          <t>No</t>
        </is>
      </c>
      <c r="AE1142" s="39" t="n"/>
      <c r="AF1142" s="39" t="inlineStr">
        <is>
          <t>Sí</t>
        </is>
      </c>
      <c r="AG1142" s="39" t="inlineStr">
        <is>
          <t>M11-001</t>
        </is>
      </c>
      <c r="AH1142" s="51" t="n"/>
      <c r="AI1142" s="51" t="n"/>
      <c r="AJ1142" s="51" t="n"/>
      <c r="AK1142" s="52" t="n">
        <v>398.9328047091412</v>
      </c>
      <c r="AL1142" s="52" t="n"/>
      <c r="AM1142" s="52" t="n"/>
      <c r="AN1142" s="39" t="n"/>
      <c r="AO1142" s="39" t="inlineStr">
        <is>
          <t>La cantidad física del material se imputó en la fila 550 (primera fila del material). Homologación: confianza base Alta + confianza SAP Media → Media. La nomenclatura del material imputado no respalda por sí sola la equivalencia (similitud 0.39); el vínculo proviene sólo de la homologación. Nivel degradado a Baja. Otros códigos SAP del master no están en el stock de este centro: 1000816. El material ocupa 16 filas en la hoja 1060 NQN (lote/almacén). La cantidad SAP y la física de esta vista son el total del material.</t>
        </is>
      </c>
    </row>
    <row r="1143">
      <c r="A1143" s="5" t="inlineStr">
        <is>
          <t>1000527</t>
        </is>
      </c>
      <c r="B1143" s="5" t="inlineStr">
        <is>
          <t>AMOXIDAL CLAVULANICO 1 G</t>
        </is>
      </c>
      <c r="C1143" s="5" t="inlineStr">
        <is>
          <t>518</t>
        </is>
      </c>
      <c r="D1143" s="5" t="inlineStr">
        <is>
          <t>033</t>
        </is>
      </c>
      <c r="E1143" s="5" t="inlineStr">
        <is>
          <t>ZMED</t>
        </is>
      </c>
      <c r="F1143" s="5" t="inlineStr">
        <is>
          <t>1060</t>
        </is>
      </c>
      <c r="G1143" s="5" t="inlineStr">
        <is>
          <t>6021</t>
        </is>
      </c>
      <c r="H1143" s="5" t="inlineStr">
        <is>
          <t>C/U</t>
        </is>
      </c>
      <c r="I1143" s="6" t="n">
        <v>42</v>
      </c>
      <c r="J1143" s="6" t="n">
        <v>0</v>
      </c>
      <c r="K1143" s="5" t="inlineStr">
        <is>
          <t>ARS</t>
        </is>
      </c>
      <c r="L1143" s="48" t="n">
        <v>0</v>
      </c>
      <c r="M1143" s="48" t="n">
        <v>16755.18</v>
      </c>
      <c r="O1143" s="11">
        <f>M1143/SUM($M$2:$M$2023)</f>
        <v/>
      </c>
      <c r="P1143" s="49">
        <f>IFERROR(M1143/I1143,0)</f>
        <v/>
      </c>
      <c r="Q1143" s="50" t="n"/>
      <c r="R1143" s="8">
        <f>I1143-Q1143</f>
        <v/>
      </c>
      <c r="S1143" s="49">
        <f>$AK1143*R1143</f>
        <v/>
      </c>
      <c r="U1143" s="39" t="inlineStr">
        <is>
          <t>Stock SAP</t>
        </is>
      </c>
      <c r="V1143" s="39" t="inlineStr">
        <is>
          <t>Medicamentos</t>
        </is>
      </c>
      <c r="W1143" s="39" t="inlineStr">
        <is>
          <t>Dentro del alcance</t>
        </is>
      </c>
      <c r="X1143" s="38" t="inlineStr">
        <is>
          <t>Baja</t>
        </is>
      </c>
      <c r="Y1143" s="39" t="inlineStr">
        <is>
          <t>Homologado – confianza Baja – pendiente de validación</t>
        </is>
      </c>
      <c r="Z1143" s="38" t="inlineStr">
        <is>
          <t>Dar de baja en SAP</t>
        </is>
      </c>
      <c r="AA1143" s="39" t="inlineStr">
        <is>
          <t>16</t>
        </is>
      </c>
      <c r="AB1143" s="39" t="inlineStr">
        <is>
          <t>AMOXICILINA + AC. CLAVULANICO</t>
        </is>
      </c>
      <c r="AC1143" s="39" t="inlineStr">
        <is>
          <t>Homologación por código Avain (master M11-001)</t>
        </is>
      </c>
      <c r="AD1143" s="39" t="inlineStr">
        <is>
          <t>No</t>
        </is>
      </c>
      <c r="AE1143" s="39" t="n"/>
      <c r="AF1143" s="39" t="inlineStr">
        <is>
          <t>Sí</t>
        </is>
      </c>
      <c r="AG1143" s="39" t="inlineStr">
        <is>
          <t>M11-001</t>
        </is>
      </c>
      <c r="AH1143" s="51" t="n"/>
      <c r="AI1143" s="51" t="n"/>
      <c r="AJ1143" s="51" t="n"/>
      <c r="AK1143" s="52" t="n">
        <v>398.9328047091412</v>
      </c>
      <c r="AL1143" s="52" t="n"/>
      <c r="AM1143" s="52" t="n"/>
      <c r="AN1143" s="39" t="n"/>
      <c r="AO1143" s="39" t="inlineStr">
        <is>
          <t>La cantidad física del material se imputó en la fila 550 (primera fila del material). Homologación: confianza base Alta + confianza SAP Media → Media. La nomenclatura del material imputado no respalda por sí sola la equivalencia (similitud 0.39); el vínculo proviene sólo de la homologación. Nivel degradado a Baja. Otros códigos SAP del master no están en el stock de este centro: 1000816. El material ocupa 16 filas en la hoja 1060 NQN (lote/almacén). La cantidad SAP y la física de esta vista son el total del material.</t>
        </is>
      </c>
    </row>
    <row r="1144">
      <c r="A1144" s="5" t="inlineStr">
        <is>
          <t>2000397</t>
        </is>
      </c>
      <c r="B1144" s="5" t="inlineStr">
        <is>
          <t>MASCARA LARINGEA Nº 4</t>
        </is>
      </c>
      <c r="C1144" s="5" t="n"/>
      <c r="D1144" s="5" t="inlineStr">
        <is>
          <t>033</t>
        </is>
      </c>
      <c r="E1144" s="5" t="inlineStr">
        <is>
          <t>ZDES</t>
        </is>
      </c>
      <c r="F1144" s="5" t="inlineStr">
        <is>
          <t>1060</t>
        </is>
      </c>
      <c r="G1144" s="5" t="inlineStr">
        <is>
          <t>6022</t>
        </is>
      </c>
      <c r="H1144" s="5" t="inlineStr">
        <is>
          <t>C/U</t>
        </is>
      </c>
      <c r="I1144" s="6" t="n">
        <v>42</v>
      </c>
      <c r="J1144" s="6" t="n">
        <v>0</v>
      </c>
      <c r="K1144" s="5" t="inlineStr">
        <is>
          <t>ARS</t>
        </is>
      </c>
      <c r="L1144" s="48" t="n">
        <v>0</v>
      </c>
      <c r="M1144" s="48" t="n">
        <v>328994.55</v>
      </c>
      <c r="O1144" s="11">
        <f>M1144/SUM($M$2:$M$2023)</f>
        <v/>
      </c>
      <c r="P1144" s="49">
        <f>IFERROR(M1144/I1144,0)</f>
        <v/>
      </c>
      <c r="Q1144" s="50" t="n"/>
      <c r="R1144" s="8">
        <f>I1144-Q1144</f>
        <v/>
      </c>
      <c r="S1144" s="49">
        <f>$AK1144*R1144</f>
        <v/>
      </c>
      <c r="U1144" s="39" t="inlineStr">
        <is>
          <t>Stock SAP</t>
        </is>
      </c>
      <c r="V1144" s="39" t="inlineStr">
        <is>
          <t>Descartables</t>
        </is>
      </c>
      <c r="W1144" s="39" t="inlineStr">
        <is>
          <t>Dentro del alcance</t>
        </is>
      </c>
      <c r="X1144" s="38" t="inlineStr">
        <is>
          <t>Baja</t>
        </is>
      </c>
      <c r="Y1144" s="39" t="inlineStr">
        <is>
          <t>Homologado – confianza Baja – pendiente de validación</t>
        </is>
      </c>
      <c r="Z1144" s="38" t="inlineStr">
        <is>
          <t>Dar de baja en SAP</t>
        </is>
      </c>
      <c r="AA1144" s="39" t="inlineStr">
        <is>
          <t>284; 283</t>
        </is>
      </c>
      <c r="AB1144" s="39" t="inlineStr">
        <is>
          <t>Mascara laringea N° 5; Mascara laringea n°4</t>
        </is>
      </c>
      <c r="AC1144" s="39" t="inlineStr">
        <is>
          <t>Cruce por nomenclatura SAP; Homologación por código Avain (master D-168)</t>
        </is>
      </c>
      <c r="AD1144" s="39" t="inlineStr">
        <is>
          <t>Sí</t>
        </is>
      </c>
      <c r="AE1144" s="39" t="inlineStr">
        <is>
          <t>2000397, 2000398</t>
        </is>
      </c>
      <c r="AF1144" s="39" t="inlineStr">
        <is>
          <t>Sí</t>
        </is>
      </c>
      <c r="AG1144" s="39" t="inlineStr">
        <is>
          <t>D-168</t>
        </is>
      </c>
      <c r="AH1144" s="51" t="n"/>
      <c r="AI1144" s="51" t="n"/>
      <c r="AJ1144" s="51" t="n"/>
      <c r="AK1144" s="52" t="n">
        <v>7833.203592814371</v>
      </c>
      <c r="AL1144" s="52" t="n"/>
      <c r="AM1144" s="52" t="n"/>
      <c r="AN1144" s="39" t="n"/>
      <c r="AO1144" s="39" t="inlineStr">
        <is>
          <t>La cantidad física del material se imputó en la fila 623 (primera fila del material). Varias denominaciones del inventario físico corresponden a este material SAP (284 Mascara laringea N° 5; 283 Mascara laringea n°4). Se sumaron las cantidades físicas. Homologación: confianza base Media + confianza SAP Media → Media. Aunque la homologación vincula estos registros, la presentación no coincide con el material imputado (calibre/talle/medida distinta; similitud 0.65). Nivel degradado a Baja: verificar si corresponde otro código SAP. El cruce SAP–Avain identificó 2 códigos SAP como posibles equivalentes del mismo ítem de Avain (2000397, 2000398). Se imputó al primero (lógica BUSCARV); requiere validación posterior. Cruce por nomenclatura: similitud 1.00. El material ocupa 2 filas en la hoja 1060 NQN (lote/almacén). La cantidad SAP y la física de esta vista son el total del material.</t>
        </is>
      </c>
    </row>
    <row r="1145">
      <c r="A1145" s="5" t="inlineStr">
        <is>
          <t>3000438</t>
        </is>
      </c>
      <c r="B1145" s="5" t="inlineStr">
        <is>
          <t>Chaqueta Celeste ML yacimiento XL</t>
        </is>
      </c>
      <c r="C1145" s="5" t="n"/>
      <c r="D1145" s="5" t="inlineStr">
        <is>
          <t>INDU</t>
        </is>
      </c>
      <c r="E1145" s="5" t="inlineStr">
        <is>
          <t>ZUNI</t>
        </is>
      </c>
      <c r="F1145" s="5" t="inlineStr">
        <is>
          <t>1060</t>
        </is>
      </c>
      <c r="G1145" s="5" t="inlineStr">
        <is>
          <t>6031</t>
        </is>
      </c>
      <c r="H1145" s="5" t="inlineStr">
        <is>
          <t>C/U</t>
        </is>
      </c>
      <c r="I1145" s="6" t="n">
        <v>42</v>
      </c>
      <c r="J1145" s="6" t="n">
        <v>0</v>
      </c>
      <c r="K1145" s="5" t="inlineStr">
        <is>
          <t>ARS</t>
        </is>
      </c>
      <c r="L1145" s="48" t="n">
        <v>0</v>
      </c>
      <c r="M1145" s="48" t="n">
        <v>809256.47</v>
      </c>
      <c r="O1145" s="11">
        <f>M1145/SUM($M$2:$M$2023)</f>
        <v/>
      </c>
      <c r="P1145" s="49">
        <f>IFERROR(M1145/I1145,0)</f>
        <v/>
      </c>
      <c r="Q1145" s="50" t="n"/>
      <c r="R1145" s="8">
        <f>I1145-Q1145</f>
        <v/>
      </c>
      <c r="S1145" s="49">
        <f>$AK1145*R1145</f>
        <v/>
      </c>
      <c r="U1145" s="39" t="inlineStr">
        <is>
          <t>Stock SAP</t>
        </is>
      </c>
      <c r="V1145" s="39" t="inlineStr">
        <is>
          <t>Uniformes</t>
        </is>
      </c>
      <c r="W1145" s="39" t="inlineStr">
        <is>
          <t>Fuera del alcance</t>
        </is>
      </c>
      <c r="X1145" s="39" t="n"/>
      <c r="Y1145" s="39" t="inlineStr">
        <is>
          <t>No aplica: uniformes, clasificación que el inventario físico de Farmacia no releva</t>
        </is>
      </c>
      <c r="Z1145" s="40" t="inlineStr">
        <is>
          <t>Fuera del alcance del inventario físico</t>
        </is>
      </c>
      <c r="AA1145" s="39" t="n"/>
      <c r="AB1145" s="39" t="n"/>
      <c r="AC1145" s="39" t="n"/>
      <c r="AD1145" s="39" t="n"/>
      <c r="AE1145" s="39" t="n"/>
      <c r="AF1145" s="39" t="n"/>
      <c r="AG1145" s="39" t="n"/>
      <c r="AH1145" s="51" t="n">
        <v>78</v>
      </c>
      <c r="AI1145" s="51">
        <f>Q1145</f>
        <v/>
      </c>
      <c r="AJ1145" s="51">
        <f>$AH1145-$AI1145</f>
        <v/>
      </c>
      <c r="AK1145" s="52" t="n">
        <v>19268.01128205128</v>
      </c>
      <c r="AL1145" s="52">
        <f>$AJ1145*$AK1145</f>
        <v/>
      </c>
      <c r="AM1145" s="52">
        <f>$AI1145*$AK1145</f>
        <v/>
      </c>
      <c r="AN1145" s="39" t="n"/>
      <c r="AO1145" s="39" t="inlineStr">
        <is>
          <t>El material ocupa 2 filas en la hoja 1060 NQN (lote/almacén). La cantidad SAP y la física de esta vista son el total del material.</t>
        </is>
      </c>
    </row>
    <row r="1146">
      <c r="A1146" s="5" t="inlineStr">
        <is>
          <t>3000441</t>
        </is>
      </c>
      <c r="B1146" s="5" t="inlineStr">
        <is>
          <t>Chaqueta Chofer ML Gris yac T M</t>
        </is>
      </c>
      <c r="C1146" s="5" t="n"/>
      <c r="D1146" s="5" t="inlineStr">
        <is>
          <t>INDU</t>
        </is>
      </c>
      <c r="E1146" s="5" t="inlineStr">
        <is>
          <t>ZUNI</t>
        </is>
      </c>
      <c r="F1146" s="5" t="inlineStr">
        <is>
          <t>1060</t>
        </is>
      </c>
      <c r="G1146" s="5" t="inlineStr">
        <is>
          <t>6010</t>
        </is>
      </c>
      <c r="H1146" s="5" t="inlineStr">
        <is>
          <t>C/U</t>
        </is>
      </c>
      <c r="I1146" s="6" t="n">
        <v>42</v>
      </c>
      <c r="J1146" s="6" t="n">
        <v>0</v>
      </c>
      <c r="K1146" s="5" t="inlineStr">
        <is>
          <t>ARS</t>
        </is>
      </c>
      <c r="L1146" s="48" t="n">
        <v>0</v>
      </c>
      <c r="M1146" s="48" t="n">
        <v>811956.25</v>
      </c>
      <c r="O1146" s="11">
        <f>M1146/SUM($M$2:$M$2023)</f>
        <v/>
      </c>
      <c r="P1146" s="49">
        <f>IFERROR(M1146/I1146,0)</f>
        <v/>
      </c>
      <c r="Q1146" s="50" t="n"/>
      <c r="R1146" s="8">
        <f>I1146-Q1146</f>
        <v/>
      </c>
      <c r="S1146" s="49">
        <f>$AK1146*R1146</f>
        <v/>
      </c>
      <c r="U1146" s="39" t="inlineStr">
        <is>
          <t>Stock SAP</t>
        </is>
      </c>
      <c r="V1146" s="39" t="inlineStr">
        <is>
          <t>Uniformes</t>
        </is>
      </c>
      <c r="W1146" s="39" t="inlineStr">
        <is>
          <t>Fuera del alcance</t>
        </is>
      </c>
      <c r="X1146" s="39" t="n"/>
      <c r="Y1146" s="39" t="inlineStr">
        <is>
          <t>No aplica: uniformes, clasificación que el inventario físico de Farmacia no releva</t>
        </is>
      </c>
      <c r="Z1146" s="40" t="inlineStr">
        <is>
          <t>Fuera del alcance del inventario físico</t>
        </is>
      </c>
      <c r="AA1146" s="39" t="n"/>
      <c r="AB1146" s="39" t="n"/>
      <c r="AC1146" s="39" t="n"/>
      <c r="AD1146" s="39" t="n"/>
      <c r="AE1146" s="39" t="n"/>
      <c r="AF1146" s="39" t="n"/>
      <c r="AG1146" s="39" t="n"/>
      <c r="AH1146" s="51" t="n">
        <v>82</v>
      </c>
      <c r="AI1146" s="51">
        <f>Q1146</f>
        <v/>
      </c>
      <c r="AJ1146" s="51">
        <f>$AH1146-$AI1146</f>
        <v/>
      </c>
      <c r="AK1146" s="52" t="n">
        <v>19332.29158536586</v>
      </c>
      <c r="AL1146" s="52">
        <f>$AJ1146*$AK1146</f>
        <v/>
      </c>
      <c r="AM1146" s="52">
        <f>$AI1146*$AK1146</f>
        <v/>
      </c>
      <c r="AN1146" s="39" t="n"/>
      <c r="AO1146" s="39" t="inlineStr">
        <is>
          <t>El material ocupa 2 filas en la hoja 1060 NQN (lote/almacén). La cantidad SAP y la física de esta vista son el total del material.</t>
        </is>
      </c>
    </row>
    <row r="1147">
      <c r="A1147" s="5" t="inlineStr">
        <is>
          <t>3000876</t>
        </is>
      </c>
      <c r="B1147" s="5" t="inlineStr">
        <is>
          <t>REMERA PRIMERA PIEL TALLE 46</t>
        </is>
      </c>
      <c r="C1147" s="5" t="n"/>
      <c r="D1147" s="5" t="inlineStr">
        <is>
          <t>INDU</t>
        </is>
      </c>
      <c r="E1147" s="5" t="inlineStr">
        <is>
          <t>ZUNI</t>
        </is>
      </c>
      <c r="F1147" s="5" t="inlineStr">
        <is>
          <t>1060</t>
        </is>
      </c>
      <c r="G1147" s="5" t="inlineStr">
        <is>
          <t>6070</t>
        </is>
      </c>
      <c r="H1147" s="5" t="inlineStr">
        <is>
          <t>C/U</t>
        </is>
      </c>
      <c r="I1147" s="6" t="n">
        <v>42</v>
      </c>
      <c r="J1147" s="6" t="n">
        <v>0</v>
      </c>
      <c r="K1147" s="5" t="inlineStr">
        <is>
          <t>ARS</t>
        </is>
      </c>
      <c r="L1147" s="48" t="n">
        <v>0</v>
      </c>
      <c r="M1147" s="48" t="n">
        <v>835800</v>
      </c>
      <c r="O1147" s="11">
        <f>M1147/SUM($M$2:$M$2023)</f>
        <v/>
      </c>
      <c r="P1147" s="49">
        <f>IFERROR(M1147/I1147,0)</f>
        <v/>
      </c>
      <c r="Q1147" s="50" t="n"/>
      <c r="R1147" s="8">
        <f>I1147-Q1147</f>
        <v/>
      </c>
      <c r="S1147" s="49">
        <f>$AK1147*R1147</f>
        <v/>
      </c>
      <c r="U1147" s="39" t="inlineStr">
        <is>
          <t>Stock SAP</t>
        </is>
      </c>
      <c r="V1147" s="39" t="inlineStr">
        <is>
          <t>Uniformes</t>
        </is>
      </c>
      <c r="W1147" s="39" t="inlineStr">
        <is>
          <t>Fuera del alcance</t>
        </is>
      </c>
      <c r="X1147" s="39" t="n"/>
      <c r="Y1147" s="39" t="inlineStr">
        <is>
          <t>No aplica: uniformes, clasificación que el inventario físico de Farmacia no releva</t>
        </is>
      </c>
      <c r="Z1147" s="40" t="inlineStr">
        <is>
          <t>Fuera del alcance del inventario físico</t>
        </is>
      </c>
      <c r="AA1147" s="39" t="n"/>
      <c r="AB1147" s="39" t="n"/>
      <c r="AC1147" s="39" t="n"/>
      <c r="AD1147" s="39" t="n"/>
      <c r="AE1147" s="39" t="n"/>
      <c r="AF1147" s="39" t="n"/>
      <c r="AG1147" s="39" t="n"/>
      <c r="AH1147" s="51" t="n">
        <v>77</v>
      </c>
      <c r="AI1147" s="51">
        <f>Q1147</f>
        <v/>
      </c>
      <c r="AJ1147" s="51">
        <f>$AH1147-$AI1147</f>
        <v/>
      </c>
      <c r="AK1147" s="52" t="n">
        <v>19900</v>
      </c>
      <c r="AL1147" s="52">
        <f>$AJ1147*$AK1147</f>
        <v/>
      </c>
      <c r="AM1147" s="52">
        <f>$AI1147*$AK1147</f>
        <v/>
      </c>
      <c r="AN1147" s="39" t="n"/>
      <c r="AO1147" s="39" t="inlineStr">
        <is>
          <t>El material ocupa 2 filas en la hoja 1060 NQN (lote/almacén). La cantidad SAP y la física de esta vista son el total del material.</t>
        </is>
      </c>
    </row>
    <row r="1148">
      <c r="A1148" s="5" t="inlineStr">
        <is>
          <t>3000218</t>
        </is>
      </c>
      <c r="B1148" s="5" t="inlineStr">
        <is>
          <t>BOTIN DE SEGURIDAD T39</t>
        </is>
      </c>
      <c r="C1148" s="5" t="n"/>
      <c r="D1148" s="5" t="inlineStr">
        <is>
          <t>INDU</t>
        </is>
      </c>
      <c r="E1148" s="5" t="inlineStr">
        <is>
          <t>ZUNI</t>
        </is>
      </c>
      <c r="F1148" s="5" t="inlineStr">
        <is>
          <t>1060</t>
        </is>
      </c>
      <c r="G1148" s="5" t="inlineStr">
        <is>
          <t>6010</t>
        </is>
      </c>
      <c r="H1148" s="5" t="inlineStr">
        <is>
          <t>C/U</t>
        </is>
      </c>
      <c r="I1148" s="6" t="n">
        <v>41</v>
      </c>
      <c r="J1148" s="6" t="n">
        <v>0</v>
      </c>
      <c r="K1148" s="5" t="inlineStr">
        <is>
          <t>ARS</t>
        </is>
      </c>
      <c r="L1148" s="48" t="n">
        <v>0</v>
      </c>
      <c r="M1148" s="48" t="n">
        <v>2002078.31</v>
      </c>
      <c r="O1148" s="11">
        <f>M1148/SUM($M$2:$M$2023)</f>
        <v/>
      </c>
      <c r="P1148" s="49">
        <f>IFERROR(M1148/I1148,0)</f>
        <v/>
      </c>
      <c r="Q1148" s="50" t="n"/>
      <c r="R1148" s="8">
        <f>I1148-Q1148</f>
        <v/>
      </c>
      <c r="S1148" s="49">
        <f>$AK1148*R1148</f>
        <v/>
      </c>
      <c r="U1148" s="39" t="inlineStr">
        <is>
          <t>Stock SAP</t>
        </is>
      </c>
      <c r="V1148" s="39" t="inlineStr">
        <is>
          <t>Uniformes</t>
        </is>
      </c>
      <c r="W1148" s="39" t="inlineStr">
        <is>
          <t>Fuera del alcance</t>
        </is>
      </c>
      <c r="X1148" s="39" t="n"/>
      <c r="Y1148" s="39" t="inlineStr">
        <is>
          <t>No aplica: uniformes, clasificación que el inventario físico de Farmacia no releva</t>
        </is>
      </c>
      <c r="Z1148" s="40" t="inlineStr">
        <is>
          <t>Fuera del alcance del inventario físico</t>
        </is>
      </c>
      <c r="AA1148" s="39" t="n"/>
      <c r="AB1148" s="39" t="n"/>
      <c r="AC1148" s="39" t="n"/>
      <c r="AD1148" s="39" t="n"/>
      <c r="AE1148" s="39" t="n"/>
      <c r="AF1148" s="39" t="n"/>
      <c r="AG1148" s="39" t="n"/>
      <c r="AH1148" s="51" t="n">
        <v>63</v>
      </c>
      <c r="AI1148" s="51">
        <f>Q1148</f>
        <v/>
      </c>
      <c r="AJ1148" s="51">
        <f>$AH1148-$AI1148</f>
        <v/>
      </c>
      <c r="AK1148" s="52" t="n">
        <v>48831.17841269841</v>
      </c>
      <c r="AL1148" s="52">
        <f>$AJ1148*$AK1148</f>
        <v/>
      </c>
      <c r="AM1148" s="52">
        <f>$AI1148*$AK1148</f>
        <v/>
      </c>
      <c r="AN1148" s="39" t="n"/>
      <c r="AO1148" s="39" t="inlineStr">
        <is>
          <t>El material ocupa 2 filas en la hoja 1060 NQN (lote/almacén). La cantidad SAP y la física de esta vista son el total del material.</t>
        </is>
      </c>
    </row>
    <row r="1149">
      <c r="A1149" s="5" t="inlineStr">
        <is>
          <t>3000437</t>
        </is>
      </c>
      <c r="B1149" s="5" t="inlineStr">
        <is>
          <t>Chaqueta celeste ML yacimiento L</t>
        </is>
      </c>
      <c r="C1149" s="5" t="n"/>
      <c r="D1149" s="5" t="inlineStr">
        <is>
          <t>INDU</t>
        </is>
      </c>
      <c r="E1149" s="5" t="inlineStr">
        <is>
          <t>ZUNI</t>
        </is>
      </c>
      <c r="F1149" s="5" t="inlineStr">
        <is>
          <t>1060</t>
        </is>
      </c>
      <c r="G1149" s="5" t="inlineStr">
        <is>
          <t>6010</t>
        </is>
      </c>
      <c r="H1149" s="5" t="inlineStr">
        <is>
          <t>C/U</t>
        </is>
      </c>
      <c r="I1149" s="6" t="n">
        <v>41</v>
      </c>
      <c r="J1149" s="6" t="n">
        <v>0</v>
      </c>
      <c r="K1149" s="5" t="inlineStr">
        <is>
          <t>ARS</t>
        </is>
      </c>
      <c r="L1149" s="48" t="n">
        <v>0</v>
      </c>
      <c r="M1149" s="48" t="n">
        <v>837512.79</v>
      </c>
      <c r="O1149" s="11">
        <f>M1149/SUM($M$2:$M$2023)</f>
        <v/>
      </c>
      <c r="P1149" s="49">
        <f>IFERROR(M1149/I1149,0)</f>
        <v/>
      </c>
      <c r="Q1149" s="50" t="n"/>
      <c r="R1149" s="8">
        <f>I1149-Q1149</f>
        <v/>
      </c>
      <c r="S1149" s="49">
        <f>$AK1149*R1149</f>
        <v/>
      </c>
      <c r="U1149" s="39" t="inlineStr">
        <is>
          <t>Stock SAP</t>
        </is>
      </c>
      <c r="V1149" s="39" t="inlineStr">
        <is>
          <t>Uniformes</t>
        </is>
      </c>
      <c r="W1149" s="39" t="inlineStr">
        <is>
          <t>Fuera del alcance</t>
        </is>
      </c>
      <c r="X1149" s="39" t="n"/>
      <c r="Y1149" s="39" t="inlineStr">
        <is>
          <t>No aplica: uniformes, clasificación que el inventario físico de Farmacia no releva</t>
        </is>
      </c>
      <c r="Z1149" s="40" t="inlineStr">
        <is>
          <t>Fuera del alcance del inventario físico</t>
        </is>
      </c>
      <c r="AA1149" s="39" t="n"/>
      <c r="AB1149" s="39" t="n"/>
      <c r="AC1149" s="39" t="n"/>
      <c r="AD1149" s="39" t="n"/>
      <c r="AE1149" s="39" t="n"/>
      <c r="AF1149" s="39" t="n"/>
      <c r="AG1149" s="39" t="n"/>
      <c r="AH1149" s="51" t="n">
        <v>41</v>
      </c>
      <c r="AI1149" s="51">
        <f>Q1149</f>
        <v/>
      </c>
      <c r="AJ1149" s="51">
        <f>$AH1149-$AI1149</f>
        <v/>
      </c>
      <c r="AK1149" s="52" t="n">
        <v>20427.1412195122</v>
      </c>
      <c r="AL1149" s="52">
        <f>$AJ1149*$AK1149</f>
        <v/>
      </c>
      <c r="AM1149" s="52">
        <f>$AI1149*$AK1149</f>
        <v/>
      </c>
      <c r="AN1149" s="39" t="n"/>
      <c r="AO1149" s="39" t="n"/>
    </row>
    <row r="1150">
      <c r="A1150" s="5" t="inlineStr">
        <is>
          <t>1000016</t>
        </is>
      </c>
      <c r="B1150" s="5" t="inlineStr">
        <is>
          <t>AGUA BIDESTILADA AMPOLLA POR 5ML</t>
        </is>
      </c>
      <c r="C1150" s="5" t="inlineStr">
        <is>
          <t>19063</t>
        </is>
      </c>
      <c r="D1150" s="5" t="inlineStr">
        <is>
          <t>033</t>
        </is>
      </c>
      <c r="E1150" s="5" t="inlineStr">
        <is>
          <t>ZMED</t>
        </is>
      </c>
      <c r="F1150" s="5" t="inlineStr">
        <is>
          <t>1060</t>
        </is>
      </c>
      <c r="G1150" s="5" t="inlineStr">
        <is>
          <t>6021</t>
        </is>
      </c>
      <c r="H1150" s="5" t="inlineStr">
        <is>
          <t>C/U</t>
        </is>
      </c>
      <c r="I1150" s="6" t="n">
        <v>40</v>
      </c>
      <c r="J1150" s="6" t="n">
        <v>0</v>
      </c>
      <c r="K1150" s="5" t="inlineStr">
        <is>
          <t>ARS</t>
        </is>
      </c>
      <c r="L1150" s="48" t="n">
        <v>0</v>
      </c>
      <c r="M1150" s="48" t="n">
        <v>2651.83</v>
      </c>
      <c r="O1150" s="11">
        <f>M1150/SUM($M$2:$M$2023)</f>
        <v/>
      </c>
      <c r="P1150" s="49">
        <f>IFERROR(M1150/I1150,0)</f>
        <v/>
      </c>
      <c r="Q1150" s="50" t="n"/>
      <c r="R1150" s="8">
        <f>I1150-Q1150</f>
        <v/>
      </c>
      <c r="S1150" s="49">
        <f>$AK1150*R1150</f>
        <v/>
      </c>
      <c r="U1150" s="39" t="inlineStr">
        <is>
          <t>Stock SAP</t>
        </is>
      </c>
      <c r="V1150" s="39" t="inlineStr">
        <is>
          <t>Medicamentos</t>
        </is>
      </c>
      <c r="W1150" s="39" t="inlineStr">
        <is>
          <t>Dentro del alcance</t>
        </is>
      </c>
      <c r="X1150" s="42" t="inlineStr">
        <is>
          <t>Media</t>
        </is>
      </c>
      <c r="Y1150" s="39" t="inlineStr">
        <is>
          <t>Homologado – confianza Media – pendiente de validación</t>
        </is>
      </c>
      <c r="Z1150" s="38" t="inlineStr">
        <is>
          <t>Dar de baja en SAP</t>
        </is>
      </c>
      <c r="AA1150" s="39" t="inlineStr">
        <is>
          <t>5</t>
        </is>
      </c>
      <c r="AB1150" s="39" t="inlineStr">
        <is>
          <t>AGUA DESTILADA AMP</t>
        </is>
      </c>
      <c r="AC1150" s="39" t="inlineStr">
        <is>
          <t>Homologación por código Avain (master M13-006)</t>
        </is>
      </c>
      <c r="AD1150" s="39" t="inlineStr">
        <is>
          <t>No</t>
        </is>
      </c>
      <c r="AE1150" s="39" t="n"/>
      <c r="AF1150" s="39" t="inlineStr">
        <is>
          <t>Sí</t>
        </is>
      </c>
      <c r="AG1150" s="39" t="inlineStr">
        <is>
          <t>M13-006</t>
        </is>
      </c>
      <c r="AH1150" s="51" t="n"/>
      <c r="AI1150" s="51" t="n"/>
      <c r="AJ1150" s="51" t="n"/>
      <c r="AK1150" s="52" t="n">
        <v>66.29564156206415</v>
      </c>
      <c r="AL1150" s="52" t="n"/>
      <c r="AM1150" s="52" t="n"/>
      <c r="AN1150" s="39" t="n"/>
      <c r="AO1150" s="39" t="inlineStr">
        <is>
          <t>La cantidad física del material se imputó en la fila 279 (primera fila del material). Homologación: confianza base Media + confianza SAP Media → Media. El material ocupa 9 filas en la hoja 1060 NQN (lote/almacén). La cantidad SAP y la física de esta vista son el total del material.</t>
        </is>
      </c>
    </row>
    <row r="1151">
      <c r="A1151" s="5" t="inlineStr">
        <is>
          <t>1000029</t>
        </is>
      </c>
      <c r="B1151" s="5" t="inlineStr">
        <is>
          <t>ORINAL MASCULINO (PAPAGAYO)</t>
        </is>
      </c>
      <c r="C1151" s="5" t="inlineStr">
        <is>
          <t>1</t>
        </is>
      </c>
      <c r="D1151" s="5" t="inlineStr">
        <is>
          <t>033</t>
        </is>
      </c>
      <c r="E1151" s="5" t="inlineStr">
        <is>
          <t>ZMED</t>
        </is>
      </c>
      <c r="F1151" s="5" t="inlineStr">
        <is>
          <t>1060</t>
        </is>
      </c>
      <c r="G1151" s="5" t="inlineStr">
        <is>
          <t>6022</t>
        </is>
      </c>
      <c r="H1151" s="5" t="inlineStr">
        <is>
          <t>C/U</t>
        </is>
      </c>
      <c r="I1151" s="6" t="n">
        <v>40</v>
      </c>
      <c r="J1151" s="6" t="n">
        <v>0</v>
      </c>
      <c r="K1151" s="5" t="inlineStr">
        <is>
          <t>ARS</t>
        </is>
      </c>
      <c r="L1151" s="48" t="n">
        <v>0</v>
      </c>
      <c r="M1151" s="48" t="n">
        <v>15124.69</v>
      </c>
      <c r="O1151" s="11">
        <f>M1151/SUM($M$2:$M$2023)</f>
        <v/>
      </c>
      <c r="P1151" s="49">
        <f>IFERROR(M1151/I1151,0)</f>
        <v/>
      </c>
      <c r="Q1151" s="50" t="n"/>
      <c r="R1151" s="8">
        <f>I1151-Q1151</f>
        <v/>
      </c>
      <c r="S1151" s="49">
        <f>$AK1151*R1151</f>
        <v/>
      </c>
      <c r="U1151" s="39" t="inlineStr">
        <is>
          <t>Stock SAP</t>
        </is>
      </c>
      <c r="V1151" s="39" t="inlineStr">
        <is>
          <t>Medicamentos</t>
        </is>
      </c>
      <c r="W1151" s="39" t="inlineStr">
        <is>
          <t>Dentro del alcance</t>
        </is>
      </c>
      <c r="X1151" s="42" t="inlineStr">
        <is>
          <t>Media</t>
        </is>
      </c>
      <c r="Y1151" s="39" t="inlineStr">
        <is>
          <t>Homologado – confianza Media – pendiente de validación</t>
        </is>
      </c>
      <c r="Z1151" s="38" t="inlineStr">
        <is>
          <t>Dar de baja en SAP</t>
        </is>
      </c>
      <c r="AA1151" s="39" t="inlineStr">
        <is>
          <t>392</t>
        </is>
      </c>
      <c r="AB1151" s="39" t="inlineStr">
        <is>
          <t>PAPAGAYO</t>
        </is>
      </c>
      <c r="AC1151" s="39" t="inlineStr">
        <is>
          <t>Cruce por nomenclatura SAP</t>
        </is>
      </c>
      <c r="AD1151" s="39" t="inlineStr">
        <is>
          <t>No</t>
        </is>
      </c>
      <c r="AE1151" s="39" t="n"/>
      <c r="AF1151" s="39" t="inlineStr">
        <is>
          <t>No</t>
        </is>
      </c>
      <c r="AG1151" s="39" t="n"/>
      <c r="AH1151" s="51" t="n"/>
      <c r="AI1151" s="51" t="n"/>
      <c r="AJ1151" s="51" t="n"/>
      <c r="AK1151" s="52" t="n">
        <v>378.117175141243</v>
      </c>
      <c r="AL1151" s="52" t="n"/>
      <c r="AM1151" s="52" t="n"/>
      <c r="AN1151" s="39" t="n"/>
      <c r="AO1151" s="39" t="inlineStr">
        <is>
          <t>La cantidad física del material se imputó en la fila 732 (primera fila del material). Cruce por nomenclatura: similitud 0.68. El material ocupa 6 filas en la hoja 1060 NQN (lote/almacén). La cantidad SAP y la física de esta vista son el total del material.</t>
        </is>
      </c>
    </row>
    <row r="1152">
      <c r="A1152" s="5" t="inlineStr">
        <is>
          <t>1000033</t>
        </is>
      </c>
      <c r="B1152" s="5" t="inlineStr">
        <is>
          <t>SOLUCIÓN DEXTROSA AL 5% DE 500 CC</t>
        </is>
      </c>
      <c r="C1152" s="5" t="inlineStr">
        <is>
          <t>579060</t>
        </is>
      </c>
      <c r="D1152" s="5" t="inlineStr">
        <is>
          <t>033</t>
        </is>
      </c>
      <c r="E1152" s="5" t="inlineStr">
        <is>
          <t>ZMED</t>
        </is>
      </c>
      <c r="F1152" s="5" t="inlineStr">
        <is>
          <t>1060</t>
        </is>
      </c>
      <c r="G1152" s="5" t="inlineStr">
        <is>
          <t>6021</t>
        </is>
      </c>
      <c r="H1152" s="5" t="inlineStr">
        <is>
          <t>C/U</t>
        </is>
      </c>
      <c r="I1152" s="6" t="n">
        <v>40</v>
      </c>
      <c r="J1152" s="6" t="n">
        <v>0</v>
      </c>
      <c r="K1152" s="5" t="inlineStr">
        <is>
          <t>ARS</t>
        </is>
      </c>
      <c r="L1152" s="48" t="n">
        <v>0</v>
      </c>
      <c r="M1152" s="48" t="n">
        <v>39066.93</v>
      </c>
      <c r="O1152" s="11">
        <f>M1152/SUM($M$2:$M$2023)</f>
        <v/>
      </c>
      <c r="P1152" s="49">
        <f>IFERROR(M1152/I1152,0)</f>
        <v/>
      </c>
      <c r="Q1152" s="50" t="n"/>
      <c r="R1152" s="8">
        <f>I1152-Q1152</f>
        <v/>
      </c>
      <c r="S1152" s="49">
        <f>$AK1152*R1152</f>
        <v/>
      </c>
      <c r="U1152" s="39" t="inlineStr">
        <is>
          <t>Stock SAP</t>
        </is>
      </c>
      <c r="V1152" s="39" t="inlineStr">
        <is>
          <t>Medicamentos</t>
        </is>
      </c>
      <c r="W1152" s="39" t="inlineStr">
        <is>
          <t>Dentro del alcance</t>
        </is>
      </c>
      <c r="X1152" s="38" t="inlineStr">
        <is>
          <t>Baja</t>
        </is>
      </c>
      <c r="Y1152" s="39" t="inlineStr">
        <is>
          <t>Homologado – confianza Baja – pendiente de validación</t>
        </is>
      </c>
      <c r="Z1152" s="38" t="inlineStr">
        <is>
          <t>Dar de baja en SAP</t>
        </is>
      </c>
      <c r="AA1152" s="39" t="inlineStr">
        <is>
          <t>211</t>
        </is>
      </c>
      <c r="AB1152" s="39" t="inlineStr">
        <is>
          <t>SOLUCION DEXTROSA</t>
        </is>
      </c>
      <c r="AC1152" s="39" t="inlineStr">
        <is>
          <t>Homologación por código Avain (master M13-002)</t>
        </is>
      </c>
      <c r="AD1152" s="39" t="inlineStr">
        <is>
          <t>No</t>
        </is>
      </c>
      <c r="AE1152" s="39" t="n"/>
      <c r="AF1152" s="39" t="inlineStr">
        <is>
          <t>Sí</t>
        </is>
      </c>
      <c r="AG1152" s="39" t="inlineStr">
        <is>
          <t>M13-002</t>
        </is>
      </c>
      <c r="AH1152" s="51" t="n"/>
      <c r="AI1152" s="51" t="n"/>
      <c r="AJ1152" s="51" t="n"/>
      <c r="AK1152" s="52" t="n">
        <v>976.6731938184158</v>
      </c>
      <c r="AL1152" s="52" t="n"/>
      <c r="AM1152" s="52" t="n"/>
      <c r="AN1152" s="39" t="n"/>
      <c r="AO1152" s="39" t="inlineStr">
        <is>
          <t>La cantidad física del material se imputó en la fila 455 (primera fila del material). Homologación: confianza base Baja + confianza SAP Alta → Baja. El material ocupa 17 filas en la hoja 1060 NQN (lote/almacén). La cantidad SAP y la física de esta vista son el total del material.</t>
        </is>
      </c>
    </row>
    <row r="1153">
      <c r="A1153" s="5" t="inlineStr">
        <is>
          <t>1000035</t>
        </is>
      </c>
      <c r="B1153" s="5" t="inlineStr">
        <is>
          <t>SOLUCIÓN RINGER LACTATO 500 ML</t>
        </is>
      </c>
      <c r="C1153" s="5" t="inlineStr">
        <is>
          <t>07534</t>
        </is>
      </c>
      <c r="D1153" s="5" t="inlineStr">
        <is>
          <t>033</t>
        </is>
      </c>
      <c r="E1153" s="5" t="inlineStr">
        <is>
          <t>ZMED</t>
        </is>
      </c>
      <c r="F1153" s="5" t="inlineStr">
        <is>
          <t>1060</t>
        </is>
      </c>
      <c r="G1153" s="5" t="inlineStr">
        <is>
          <t>6021</t>
        </is>
      </c>
      <c r="H1153" s="5" t="inlineStr">
        <is>
          <t>C/U</t>
        </is>
      </c>
      <c r="I1153" s="6" t="n">
        <v>40</v>
      </c>
      <c r="J1153" s="6" t="n">
        <v>0</v>
      </c>
      <c r="K1153" s="5" t="inlineStr">
        <is>
          <t>ARS</t>
        </is>
      </c>
      <c r="L1153" s="48" t="n">
        <v>0</v>
      </c>
      <c r="M1153" s="48" t="n">
        <v>62492.05</v>
      </c>
      <c r="O1153" s="11">
        <f>M1153/SUM($M$2:$M$2023)</f>
        <v/>
      </c>
      <c r="P1153" s="49">
        <f>IFERROR(M1153/I1153,0)</f>
        <v/>
      </c>
      <c r="Q1153" s="50" t="n"/>
      <c r="R1153" s="8">
        <f>I1153-Q1153</f>
        <v/>
      </c>
      <c r="S1153" s="49">
        <f>$AK1153*R1153</f>
        <v/>
      </c>
      <c r="U1153" s="39" t="inlineStr">
        <is>
          <t>Stock SAP</t>
        </is>
      </c>
      <c r="V1153" s="39" t="inlineStr">
        <is>
          <t>Medicamentos</t>
        </is>
      </c>
      <c r="W1153" s="39" t="inlineStr">
        <is>
          <t>Dentro del alcance</t>
        </is>
      </c>
      <c r="X1153" s="42" t="inlineStr">
        <is>
          <t>Media</t>
        </is>
      </c>
      <c r="Y1153" s="39" t="inlineStr">
        <is>
          <t>Homologado – confianza Media – pendiente de validación</t>
        </is>
      </c>
      <c r="Z1153" s="38" t="inlineStr">
        <is>
          <t>Dar de baja en SAP</t>
        </is>
      </c>
      <c r="AA1153" s="39" t="inlineStr">
        <is>
          <t>216</t>
        </is>
      </c>
      <c r="AB1153" s="39" t="inlineStr">
        <is>
          <t>SOLUCIÓN RINGER LACTATO</t>
        </is>
      </c>
      <c r="AC1153" s="39" t="inlineStr">
        <is>
          <t>Homologación por código Avain (master M13-003)</t>
        </is>
      </c>
      <c r="AD1153" s="39" t="inlineStr">
        <is>
          <t>No</t>
        </is>
      </c>
      <c r="AE1153" s="39" t="n"/>
      <c r="AF1153" s="39" t="inlineStr">
        <is>
          <t>Sí</t>
        </is>
      </c>
      <c r="AG1153" s="39" t="inlineStr">
        <is>
          <t>M13-003</t>
        </is>
      </c>
      <c r="AH1153" s="51" t="n"/>
      <c r="AI1153" s="51" t="n"/>
      <c r="AJ1153" s="51" t="n"/>
      <c r="AK1153" s="52" t="n">
        <v>1562.301268615554</v>
      </c>
      <c r="AL1153" s="52" t="n"/>
      <c r="AM1153" s="52" t="n"/>
      <c r="AN1153" s="39" t="n"/>
      <c r="AO1153" s="39" t="inlineStr">
        <is>
          <t>La cantidad física del material se imputó en la fila 283 (primera fila del material). Homologación: confianza base Media + confianza SAP Alta → Media. El material ocupa 18 filas en la hoja 1060 NQN (lote/almacén). La cantidad SAP y la física de esta vista son el total del material.</t>
        </is>
      </c>
    </row>
    <row r="1154">
      <c r="A1154" s="5" t="inlineStr">
        <is>
          <t>1000041</t>
        </is>
      </c>
      <c r="B1154" s="5" t="inlineStr">
        <is>
          <t>IODOPOVIDONA SOLUCION 10% X 1000ML</t>
        </is>
      </c>
      <c r="C1154" s="5" t="inlineStr">
        <is>
          <t>0018</t>
        </is>
      </c>
      <c r="D1154" s="5" t="inlineStr">
        <is>
          <t>033</t>
        </is>
      </c>
      <c r="E1154" s="5" t="inlineStr">
        <is>
          <t>ZMED</t>
        </is>
      </c>
      <c r="F1154" s="5" t="inlineStr">
        <is>
          <t>1060</t>
        </is>
      </c>
      <c r="G1154" s="5" t="inlineStr">
        <is>
          <t>6022</t>
        </is>
      </c>
      <c r="H1154" s="5" t="inlineStr">
        <is>
          <t>C/U</t>
        </is>
      </c>
      <c r="I1154" s="6" t="n">
        <v>40</v>
      </c>
      <c r="J1154" s="6" t="n">
        <v>0</v>
      </c>
      <c r="K1154" s="5" t="inlineStr">
        <is>
          <t>ARS</t>
        </is>
      </c>
      <c r="L1154" s="48" t="n">
        <v>0</v>
      </c>
      <c r="M1154" s="48" t="n">
        <v>376104.62</v>
      </c>
      <c r="O1154" s="11">
        <f>M1154/SUM($M$2:$M$2023)</f>
        <v/>
      </c>
      <c r="P1154" s="49">
        <f>IFERROR(M1154/I1154,0)</f>
        <v/>
      </c>
      <c r="Q1154" s="50" t="n"/>
      <c r="R1154" s="8">
        <f>I1154-Q1154</f>
        <v/>
      </c>
      <c r="S1154" s="49">
        <f>$AK1154*R1154</f>
        <v/>
      </c>
      <c r="U1154" s="39" t="inlineStr">
        <is>
          <t>Stock SAP</t>
        </is>
      </c>
      <c r="V1154" s="39" t="inlineStr">
        <is>
          <t>Medicamentos</t>
        </is>
      </c>
      <c r="W1154" s="39" t="inlineStr">
        <is>
          <t>Dentro del alcance</t>
        </is>
      </c>
      <c r="X1154" s="39" t="n"/>
      <c r="Y1154" s="39" t="inlineStr">
        <is>
          <t>Sin recuento físico en el inventario de Avain</t>
        </is>
      </c>
      <c r="Z1154" s="40" t="inlineStr">
        <is>
          <t>Sin recuento físico</t>
        </is>
      </c>
      <c r="AA1154" s="39" t="n"/>
      <c r="AB1154" s="39" t="n"/>
      <c r="AC1154" s="39" t="n"/>
      <c r="AD1154" s="39" t="n"/>
      <c r="AE1154" s="39" t="n"/>
      <c r="AF1154" s="39" t="n"/>
      <c r="AG1154" s="39" t="n"/>
      <c r="AH1154" s="51" t="n"/>
      <c r="AI1154" s="51" t="n"/>
      <c r="AJ1154" s="51" t="n"/>
      <c r="AK1154" s="52" t="n">
        <v>9402.615522041766</v>
      </c>
      <c r="AL1154" s="52" t="n"/>
      <c r="AM1154" s="52" t="n"/>
      <c r="AN1154" s="39" t="n"/>
      <c r="AO1154" s="39" t="inlineStr">
        <is>
          <t>El material ocupa 14 filas en la hoja 1060 NQN (lote/almacén). La cantidad SAP y la física de esta vista son el total del material.</t>
        </is>
      </c>
    </row>
    <row r="1155">
      <c r="A1155" s="5" t="inlineStr">
        <is>
          <t>1000041</t>
        </is>
      </c>
      <c r="B1155" s="5" t="inlineStr">
        <is>
          <t>IODOPOVIDONA SOLUCION 10% X 1000ML</t>
        </is>
      </c>
      <c r="C1155" s="5" t="inlineStr">
        <is>
          <t>1</t>
        </is>
      </c>
      <c r="D1155" s="5" t="inlineStr">
        <is>
          <t>033</t>
        </is>
      </c>
      <c r="E1155" s="5" t="inlineStr">
        <is>
          <t>ZMED</t>
        </is>
      </c>
      <c r="F1155" s="5" t="inlineStr">
        <is>
          <t>1060</t>
        </is>
      </c>
      <c r="G1155" s="5" t="inlineStr">
        <is>
          <t>6022</t>
        </is>
      </c>
      <c r="H1155" s="5" t="inlineStr">
        <is>
          <t>C/U</t>
        </is>
      </c>
      <c r="I1155" s="6" t="n">
        <v>40</v>
      </c>
      <c r="J1155" s="6" t="n">
        <v>0</v>
      </c>
      <c r="K1155" s="5" t="inlineStr">
        <is>
          <t>ARS</t>
        </is>
      </c>
      <c r="L1155" s="48" t="n">
        <v>0</v>
      </c>
      <c r="M1155" s="48" t="n">
        <v>376104.62</v>
      </c>
      <c r="O1155" s="11">
        <f>M1155/SUM($M$2:$M$2023)</f>
        <v/>
      </c>
      <c r="P1155" s="49">
        <f>IFERROR(M1155/I1155,0)</f>
        <v/>
      </c>
      <c r="Q1155" s="50" t="n"/>
      <c r="R1155" s="8">
        <f>I1155-Q1155</f>
        <v/>
      </c>
      <c r="S1155" s="49">
        <f>$AK1155*R1155</f>
        <v/>
      </c>
      <c r="U1155" s="39" t="inlineStr">
        <is>
          <t>Stock SAP</t>
        </is>
      </c>
      <c r="V1155" s="39" t="inlineStr">
        <is>
          <t>Medicamentos</t>
        </is>
      </c>
      <c r="W1155" s="39" t="inlineStr">
        <is>
          <t>Dentro del alcance</t>
        </is>
      </c>
      <c r="X1155" s="39" t="n"/>
      <c r="Y1155" s="39" t="inlineStr">
        <is>
          <t>Sin recuento físico en el inventario de Avain</t>
        </is>
      </c>
      <c r="Z1155" s="40" t="inlineStr">
        <is>
          <t>Sin recuento físico</t>
        </is>
      </c>
      <c r="AA1155" s="39" t="n"/>
      <c r="AB1155" s="39" t="n"/>
      <c r="AC1155" s="39" t="n"/>
      <c r="AD1155" s="39" t="n"/>
      <c r="AE1155" s="39" t="n"/>
      <c r="AF1155" s="39" t="n"/>
      <c r="AG1155" s="39" t="n"/>
      <c r="AH1155" s="51" t="n"/>
      <c r="AI1155" s="51" t="n"/>
      <c r="AJ1155" s="51" t="n"/>
      <c r="AK1155" s="52" t="n">
        <v>9402.615522041766</v>
      </c>
      <c r="AL1155" s="52" t="n"/>
      <c r="AM1155" s="52" t="n"/>
      <c r="AN1155" s="39" t="n"/>
      <c r="AO1155" s="39" t="inlineStr">
        <is>
          <t>El material ocupa 14 filas en la hoja 1060 NQN (lote/almacén). La cantidad SAP y la física de esta vista son el total del material.</t>
        </is>
      </c>
    </row>
    <row r="1156">
      <c r="A1156" s="5" t="inlineStr">
        <is>
          <t>1000043</t>
        </is>
      </c>
      <c r="B1156" s="5" t="inlineStr">
        <is>
          <t>ALCOHOL EN GEL X 250ML</t>
        </is>
      </c>
      <c r="C1156" s="5" t="inlineStr">
        <is>
          <t>FWRFDQW</t>
        </is>
      </c>
      <c r="D1156" s="5" t="inlineStr">
        <is>
          <t>033</t>
        </is>
      </c>
      <c r="E1156" s="5" t="inlineStr">
        <is>
          <t>ZMED</t>
        </is>
      </c>
      <c r="F1156" s="5" t="inlineStr">
        <is>
          <t>1060</t>
        </is>
      </c>
      <c r="G1156" s="5" t="inlineStr">
        <is>
          <t>6021</t>
        </is>
      </c>
      <c r="H1156" s="5" t="inlineStr">
        <is>
          <t>C/U</t>
        </is>
      </c>
      <c r="I1156" s="6" t="n">
        <v>40</v>
      </c>
      <c r="J1156" s="6" t="n">
        <v>0</v>
      </c>
      <c r="K1156" s="5" t="inlineStr">
        <is>
          <t>ARS</t>
        </is>
      </c>
      <c r="L1156" s="48" t="n">
        <v>0</v>
      </c>
      <c r="M1156" s="48" t="n">
        <v>32084.46</v>
      </c>
      <c r="O1156" s="11">
        <f>M1156/SUM($M$2:$M$2023)</f>
        <v/>
      </c>
      <c r="P1156" s="49">
        <f>IFERROR(M1156/I1156,0)</f>
        <v/>
      </c>
      <c r="Q1156" s="50" t="n"/>
      <c r="R1156" s="8">
        <f>I1156-Q1156</f>
        <v/>
      </c>
      <c r="S1156" s="49">
        <f>$AK1156*R1156</f>
        <v/>
      </c>
      <c r="U1156" s="39" t="inlineStr">
        <is>
          <t>Stock SAP</t>
        </is>
      </c>
      <c r="V1156" s="39" t="inlineStr">
        <is>
          <t>Medicamentos</t>
        </is>
      </c>
      <c r="W1156" s="39" t="inlineStr">
        <is>
          <t>Dentro del alcance</t>
        </is>
      </c>
      <c r="X1156" s="39" t="n"/>
      <c r="Y1156" s="39" t="inlineStr">
        <is>
          <t>Sin recuento físico en el inventario de Avain</t>
        </is>
      </c>
      <c r="Z1156" s="40" t="inlineStr">
        <is>
          <t>Sin recuento físico</t>
        </is>
      </c>
      <c r="AA1156" s="39" t="n"/>
      <c r="AB1156" s="39" t="n"/>
      <c r="AC1156" s="39" t="n"/>
      <c r="AD1156" s="39" t="n"/>
      <c r="AE1156" s="39" t="n"/>
      <c r="AF1156" s="39" t="n"/>
      <c r="AG1156" s="39" t="n"/>
      <c r="AH1156" s="51" t="n"/>
      <c r="AI1156" s="51" t="n"/>
      <c r="AJ1156" s="51" t="n"/>
      <c r="AK1156" s="52" t="n">
        <v>802.1114540059347</v>
      </c>
      <c r="AL1156" s="52" t="n"/>
      <c r="AM1156" s="52" t="n"/>
      <c r="AN1156" s="39" t="n"/>
      <c r="AO1156" s="39" t="inlineStr">
        <is>
          <t>El material ocupa 7 filas en la hoja 1060 NQN (lote/almacén). La cantidad SAP y la física de esta vista son el total del material.</t>
        </is>
      </c>
    </row>
    <row r="1157">
      <c r="A1157" s="5" t="inlineStr">
        <is>
          <t>1000052</t>
        </is>
      </c>
      <c r="B1157" s="5" t="inlineStr">
        <is>
          <t>AGUA OXIGENADA 10 VOL. X 500ML</t>
        </is>
      </c>
      <c r="C1157" s="5" t="inlineStr">
        <is>
          <t>AO101023/1</t>
        </is>
      </c>
      <c r="D1157" s="5" t="inlineStr">
        <is>
          <t>033</t>
        </is>
      </c>
      <c r="E1157" s="5" t="inlineStr">
        <is>
          <t>ZMED</t>
        </is>
      </c>
      <c r="F1157" s="5" t="inlineStr">
        <is>
          <t>1060</t>
        </is>
      </c>
      <c r="G1157" s="5" t="inlineStr">
        <is>
          <t>6021</t>
        </is>
      </c>
      <c r="H1157" s="5" t="inlineStr">
        <is>
          <t>C/U</t>
        </is>
      </c>
      <c r="I1157" s="6" t="n">
        <v>40</v>
      </c>
      <c r="J1157" s="6" t="n">
        <v>0</v>
      </c>
      <c r="K1157" s="5" t="inlineStr">
        <is>
          <t>ARS</t>
        </is>
      </c>
      <c r="L1157" s="48" t="n">
        <v>0</v>
      </c>
      <c r="M1157" s="48" t="n">
        <v>21703.22</v>
      </c>
      <c r="O1157" s="11">
        <f>M1157/SUM($M$2:$M$2023)</f>
        <v/>
      </c>
      <c r="P1157" s="49">
        <f>IFERROR(M1157/I1157,0)</f>
        <v/>
      </c>
      <c r="Q1157" s="50" t="n"/>
      <c r="R1157" s="8">
        <f>I1157-Q1157</f>
        <v/>
      </c>
      <c r="S1157" s="49">
        <f>$AK1157*R1157</f>
        <v/>
      </c>
      <c r="U1157" s="39" t="inlineStr">
        <is>
          <t>Stock SAP</t>
        </is>
      </c>
      <c r="V1157" s="39" t="inlineStr">
        <is>
          <t>Medicamentos</t>
        </is>
      </c>
      <c r="W1157" s="39" t="inlineStr">
        <is>
          <t>Dentro del alcance</t>
        </is>
      </c>
      <c r="X1157" s="39" t="n"/>
      <c r="Y1157" s="39" t="inlineStr">
        <is>
          <t>Sin recuento físico en el inventario de Avain</t>
        </is>
      </c>
      <c r="Z1157" s="40" t="inlineStr">
        <is>
          <t>Sin recuento físico</t>
        </is>
      </c>
      <c r="AA1157" s="39" t="n"/>
      <c r="AB1157" s="39" t="n"/>
      <c r="AC1157" s="39" t="n"/>
      <c r="AD1157" s="39" t="n"/>
      <c r="AE1157" s="39" t="n"/>
      <c r="AF1157" s="39" t="n"/>
      <c r="AG1157" s="39" t="n"/>
      <c r="AH1157" s="51" t="n"/>
      <c r="AI1157" s="51" t="n"/>
      <c r="AJ1157" s="51" t="n"/>
      <c r="AK1157" s="52" t="n">
        <v>542.5805037313434</v>
      </c>
      <c r="AL1157" s="52" t="n"/>
      <c r="AM1157" s="52" t="n"/>
      <c r="AN1157" s="39" t="n"/>
      <c r="AO1157" s="39" t="inlineStr">
        <is>
          <t>El material ocupa 7 filas en la hoja 1060 NQN (lote/almacén). La cantidad SAP y la física de esta vista son el total del material.</t>
        </is>
      </c>
    </row>
    <row r="1158">
      <c r="A1158" s="5" t="inlineStr">
        <is>
          <t>1000093</t>
        </is>
      </c>
      <c r="B1158" s="5" t="inlineStr">
        <is>
          <t>SALBUTAMOL 0,5% GOTAS FRASCO DE 20ML</t>
        </is>
      </c>
      <c r="C1158" s="5" t="inlineStr">
        <is>
          <t>S101</t>
        </is>
      </c>
      <c r="D1158" s="5" t="inlineStr">
        <is>
          <t>033</t>
        </is>
      </c>
      <c r="E1158" s="5" t="inlineStr">
        <is>
          <t>ZMED</t>
        </is>
      </c>
      <c r="F1158" s="5" t="inlineStr">
        <is>
          <t>1060</t>
        </is>
      </c>
      <c r="G1158" s="5" t="inlineStr">
        <is>
          <t>6021</t>
        </is>
      </c>
      <c r="H1158" s="5" t="inlineStr">
        <is>
          <t>C/U</t>
        </is>
      </c>
      <c r="I1158" s="6" t="n">
        <v>40</v>
      </c>
      <c r="J1158" s="6" t="n">
        <v>0</v>
      </c>
      <c r="K1158" s="5" t="inlineStr">
        <is>
          <t>ARS</t>
        </is>
      </c>
      <c r="L1158" s="48" t="n">
        <v>0</v>
      </c>
      <c r="M1158" s="48" t="n">
        <v>12603.73</v>
      </c>
      <c r="O1158" s="11">
        <f>M1158/SUM($M$2:$M$2023)</f>
        <v/>
      </c>
      <c r="P1158" s="49">
        <f>IFERROR(M1158/I1158,0)</f>
        <v/>
      </c>
      <c r="Q1158" s="50" t="n"/>
      <c r="R1158" s="8">
        <f>I1158-Q1158</f>
        <v/>
      </c>
      <c r="S1158" s="49">
        <f>$AK1158*R1158</f>
        <v/>
      </c>
      <c r="U1158" s="39" t="inlineStr">
        <is>
          <t>Stock SAP</t>
        </is>
      </c>
      <c r="V1158" s="39" t="inlineStr">
        <is>
          <t>Medicamentos</t>
        </is>
      </c>
      <c r="W1158" s="39" t="inlineStr">
        <is>
          <t>Dentro del alcance</t>
        </is>
      </c>
      <c r="X1158" s="39" t="n"/>
      <c r="Y1158" s="39" t="inlineStr">
        <is>
          <t>Sin recuento físico en el inventario de Avain</t>
        </is>
      </c>
      <c r="Z1158" s="40" t="inlineStr">
        <is>
          <t>Sin recuento físico</t>
        </is>
      </c>
      <c r="AA1158" s="39" t="n"/>
      <c r="AB1158" s="39" t="n"/>
      <c r="AC1158" s="39" t="n"/>
      <c r="AD1158" s="39" t="n"/>
      <c r="AE1158" s="39" t="n"/>
      <c r="AF1158" s="39" t="n"/>
      <c r="AG1158" s="39" t="n"/>
      <c r="AH1158" s="51" t="n"/>
      <c r="AI1158" s="51" t="n"/>
      <c r="AJ1158" s="51" t="n"/>
      <c r="AK1158" s="52" t="n">
        <v>315.0932971014492</v>
      </c>
      <c r="AL1158" s="52" t="n"/>
      <c r="AM1158" s="52" t="n"/>
      <c r="AN1158" s="39" t="n"/>
      <c r="AO1158" s="39" t="inlineStr">
        <is>
          <t>El material ocupa 11 filas en la hoja 1060 NQN (lote/almacén). La cantidad SAP y la física de esta vista son el total del material.</t>
        </is>
      </c>
    </row>
    <row r="1159">
      <c r="A1159" s="5" t="inlineStr">
        <is>
          <t>1000094</t>
        </is>
      </c>
      <c r="B1159" s="5" t="inlineStr">
        <is>
          <t>DEXAMETASONA INY 4MG/ML AMPOLLA</t>
        </is>
      </c>
      <c r="C1159" s="5" t="inlineStr">
        <is>
          <t>20694</t>
        </is>
      </c>
      <c r="D1159" s="5" t="inlineStr">
        <is>
          <t>033</t>
        </is>
      </c>
      <c r="E1159" s="5" t="inlineStr">
        <is>
          <t>ZMED</t>
        </is>
      </c>
      <c r="F1159" s="5" t="inlineStr">
        <is>
          <t>1060</t>
        </is>
      </c>
      <c r="G1159" s="5" t="inlineStr">
        <is>
          <t>6021</t>
        </is>
      </c>
      <c r="H1159" s="5" t="inlineStr">
        <is>
          <t>C/U</t>
        </is>
      </c>
      <c r="I1159" s="6" t="n">
        <v>40</v>
      </c>
      <c r="J1159" s="6" t="n">
        <v>0</v>
      </c>
      <c r="K1159" s="5" t="inlineStr">
        <is>
          <t>ARS</t>
        </is>
      </c>
      <c r="L1159" s="48" t="n">
        <v>0</v>
      </c>
      <c r="M1159" s="48" t="n">
        <v>13238.1</v>
      </c>
      <c r="O1159" s="11">
        <f>M1159/SUM($M$2:$M$2023)</f>
        <v/>
      </c>
      <c r="P1159" s="49">
        <f>IFERROR(M1159/I1159,0)</f>
        <v/>
      </c>
      <c r="Q1159" s="50" t="n"/>
      <c r="R1159" s="8">
        <f>I1159-Q1159</f>
        <v/>
      </c>
      <c r="S1159" s="49">
        <f>$AK1159*R1159</f>
        <v/>
      </c>
      <c r="U1159" s="39" t="inlineStr">
        <is>
          <t>Stock SAP</t>
        </is>
      </c>
      <c r="V1159" s="39" t="inlineStr">
        <is>
          <t>Medicamentos</t>
        </is>
      </c>
      <c r="W1159" s="39" t="inlineStr">
        <is>
          <t>Dentro del alcance</t>
        </is>
      </c>
      <c r="X1159" s="42" t="inlineStr">
        <is>
          <t>Media</t>
        </is>
      </c>
      <c r="Y1159" s="39" t="inlineStr">
        <is>
          <t>Homologado – confianza Media – pendiente de validación</t>
        </is>
      </c>
      <c r="Z1159" s="38" t="inlineStr">
        <is>
          <t>Dar de baja en SAP</t>
        </is>
      </c>
      <c r="AA1159" s="39" t="inlineStr">
        <is>
          <t>73</t>
        </is>
      </c>
      <c r="AB1159" s="39" t="inlineStr">
        <is>
          <t>DEXAMETASONA AMP</t>
        </is>
      </c>
      <c r="AC1159" s="39" t="inlineStr">
        <is>
          <t>Cruce por nomenclatura SAP</t>
        </is>
      </c>
      <c r="AD1159" s="39" t="inlineStr">
        <is>
          <t>Sí</t>
        </is>
      </c>
      <c r="AE1159" s="39" t="inlineStr">
        <is>
          <t>1000094, 1000478</t>
        </is>
      </c>
      <c r="AF1159" s="39" t="inlineStr">
        <is>
          <t>No</t>
        </is>
      </c>
      <c r="AG1159" s="39" t="n"/>
      <c r="AH1159" s="51" t="n"/>
      <c r="AI1159" s="51" t="n"/>
      <c r="AJ1159" s="51" t="n"/>
      <c r="AK1159" s="52" t="n">
        <v>330.9525386854604</v>
      </c>
      <c r="AL1159" s="52" t="n"/>
      <c r="AM1159" s="52" t="n"/>
      <c r="AN1159" s="39" t="n"/>
      <c r="AO1159" s="39" t="inlineStr">
        <is>
          <t>La cantidad física del material se imputó en la fila 93 (primera fila del material). 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1160">
      <c r="A1160" s="5" t="inlineStr">
        <is>
          <t>1000103</t>
        </is>
      </c>
      <c r="B1160" s="5" t="inlineStr">
        <is>
          <t>FENITOINA 100MG /2ML AMPOLLA</t>
        </is>
      </c>
      <c r="C1160" s="5" t="inlineStr">
        <is>
          <t>L6903</t>
        </is>
      </c>
      <c r="D1160" s="5" t="inlineStr">
        <is>
          <t>033</t>
        </is>
      </c>
      <c r="E1160" s="5" t="inlineStr">
        <is>
          <t>ZMED</t>
        </is>
      </c>
      <c r="F1160" s="5" t="inlineStr">
        <is>
          <t>1060</t>
        </is>
      </c>
      <c r="G1160" s="5" t="inlineStr">
        <is>
          <t>6021</t>
        </is>
      </c>
      <c r="H1160" s="5" t="inlineStr">
        <is>
          <t>C/U</t>
        </is>
      </c>
      <c r="I1160" s="6" t="n">
        <v>40</v>
      </c>
      <c r="J1160" s="6" t="n">
        <v>0</v>
      </c>
      <c r="K1160" s="5" t="inlineStr">
        <is>
          <t>ARS</t>
        </is>
      </c>
      <c r="L1160" s="48" t="n">
        <v>0</v>
      </c>
      <c r="M1160" s="48" t="n">
        <v>8051.67</v>
      </c>
      <c r="O1160" s="11">
        <f>M1160/SUM($M$2:$M$2023)</f>
        <v/>
      </c>
      <c r="P1160" s="49">
        <f>IFERROR(M1160/I1160,0)</f>
        <v/>
      </c>
      <c r="Q1160" s="50" t="n"/>
      <c r="R1160" s="8">
        <f>I1160-Q1160</f>
        <v/>
      </c>
      <c r="S1160" s="49">
        <f>$AK1160*R1160</f>
        <v/>
      </c>
      <c r="U1160" s="39" t="inlineStr">
        <is>
          <t>Stock SAP</t>
        </is>
      </c>
      <c r="V1160" s="39" t="inlineStr">
        <is>
          <t>Medicamentos</t>
        </is>
      </c>
      <c r="W1160" s="39" t="inlineStr">
        <is>
          <t>Dentro del alcance</t>
        </is>
      </c>
      <c r="X1160" s="42" t="inlineStr">
        <is>
          <t>Media</t>
        </is>
      </c>
      <c r="Y1160" s="39" t="inlineStr">
        <is>
          <t>Homologado – confianza Media – pendiente de validación</t>
        </is>
      </c>
      <c r="Z1160" s="38" t="inlineStr">
        <is>
          <t>Dar de baja en SAP</t>
        </is>
      </c>
      <c r="AA1160" s="39" t="inlineStr">
        <is>
          <t>249</t>
        </is>
      </c>
      <c r="AB1160" s="39" t="inlineStr">
        <is>
          <t>FENITOINA AMP</t>
        </is>
      </c>
      <c r="AC1160" s="39" t="inlineStr">
        <is>
          <t>Homologación por código Avain (master M09-002)</t>
        </is>
      </c>
      <c r="AD1160" s="39" t="inlineStr">
        <is>
          <t>No</t>
        </is>
      </c>
      <c r="AE1160" s="39" t="n"/>
      <c r="AF1160" s="39" t="inlineStr">
        <is>
          <t>Sí</t>
        </is>
      </c>
      <c r="AG1160" s="39" t="inlineStr">
        <is>
          <t>M09-002</t>
        </is>
      </c>
      <c r="AH1160" s="51" t="n"/>
      <c r="AI1160" s="51" t="n"/>
      <c r="AJ1160" s="51" t="n"/>
      <c r="AK1160" s="52" t="n">
        <v>201.2917983043284</v>
      </c>
      <c r="AL1160" s="52" t="n"/>
      <c r="AM1160" s="52" t="n"/>
      <c r="AN1160" s="39" t="n"/>
      <c r="AO1160" s="39" t="inlineStr">
        <is>
          <t>La cantidad física del material se imputó en la fila 310 (primera fila del material). Homologación: confianza base Media + confianza SAP Alta → Media. El material ocupa 17 filas en la hoja 1060 NQN (lote/almacén). La cantidad SAP y la física de esta vista son el total del material.</t>
        </is>
      </c>
    </row>
    <row r="1161">
      <c r="A1161" s="5" t="inlineStr">
        <is>
          <t>1000105</t>
        </is>
      </c>
      <c r="B1161" s="5" t="inlineStr">
        <is>
          <t>METOCLOPRAMIDA 10MG/2ML AMPOLLA</t>
        </is>
      </c>
      <c r="C1161" s="5" t="inlineStr">
        <is>
          <t>102845</t>
        </is>
      </c>
      <c r="D1161" s="5" t="inlineStr">
        <is>
          <t>033</t>
        </is>
      </c>
      <c r="E1161" s="5" t="inlineStr">
        <is>
          <t>ZMED</t>
        </is>
      </c>
      <c r="F1161" s="5" t="inlineStr">
        <is>
          <t>1060</t>
        </is>
      </c>
      <c r="G1161" s="5" t="inlineStr">
        <is>
          <t>6021</t>
        </is>
      </c>
      <c r="H1161" s="5" t="inlineStr">
        <is>
          <t>C/U</t>
        </is>
      </c>
      <c r="I1161" s="6" t="n">
        <v>40</v>
      </c>
      <c r="J1161" s="6" t="n">
        <v>0</v>
      </c>
      <c r="K1161" s="5" t="inlineStr">
        <is>
          <t>ARS</t>
        </is>
      </c>
      <c r="L1161" s="48" t="n">
        <v>0</v>
      </c>
      <c r="M1161" s="48" t="n">
        <v>10404.9</v>
      </c>
      <c r="O1161" s="11">
        <f>M1161/SUM($M$2:$M$2023)</f>
        <v/>
      </c>
      <c r="P1161" s="49">
        <f>IFERROR(M1161/I1161,0)</f>
        <v/>
      </c>
      <c r="Q1161" s="50" t="n"/>
      <c r="R1161" s="8">
        <f>I1161-Q1161</f>
        <v/>
      </c>
      <c r="S1161" s="49">
        <f>$AK1161*R1161</f>
        <v/>
      </c>
      <c r="U1161" s="39" t="inlineStr">
        <is>
          <t>Stock SAP</t>
        </is>
      </c>
      <c r="V1161" s="39" t="inlineStr">
        <is>
          <t>Medicamentos</t>
        </is>
      </c>
      <c r="W1161" s="39" t="inlineStr">
        <is>
          <t>Dentro del alcance</t>
        </is>
      </c>
      <c r="X1161" s="42" t="inlineStr">
        <is>
          <t>Media</t>
        </is>
      </c>
      <c r="Y1161" s="39" t="inlineStr">
        <is>
          <t>Homologado – confianza Media – pendiente de validación</t>
        </is>
      </c>
      <c r="Z1161" s="38" t="inlineStr">
        <is>
          <t>Dar de baja en SAP</t>
        </is>
      </c>
      <c r="AA1161" s="39" t="inlineStr">
        <is>
          <t>160</t>
        </is>
      </c>
      <c r="AB1161" s="39" t="inlineStr">
        <is>
          <t>METOCLOPRAMIDA AMP</t>
        </is>
      </c>
      <c r="AC1161" s="39" t="inlineStr">
        <is>
          <t>Cruce por nomenclatura SAP</t>
        </is>
      </c>
      <c r="AD1161" s="39" t="inlineStr">
        <is>
          <t>No</t>
        </is>
      </c>
      <c r="AE1161" s="39" t="n"/>
      <c r="AF1161" s="39" t="inlineStr">
        <is>
          <t>Sí</t>
        </is>
      </c>
      <c r="AG1161" s="39" t="n"/>
      <c r="AH1161" s="51" t="n"/>
      <c r="AI1161" s="51" t="n"/>
      <c r="AJ1161" s="51" t="n"/>
      <c r="AK1161" s="52" t="n">
        <v>260.1225857142858</v>
      </c>
      <c r="AL1161" s="52" t="n"/>
      <c r="AM1161" s="52" t="n"/>
      <c r="AN1161" s="39" t="n"/>
      <c r="AO1161"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1162">
      <c r="A1162" s="5" t="inlineStr">
        <is>
          <t>1000106</t>
        </is>
      </c>
      <c r="B1162" s="5" t="inlineStr">
        <is>
          <t>RIFAMICINA SPRAY 30ML</t>
        </is>
      </c>
      <c r="C1162" s="5" t="inlineStr">
        <is>
          <t>815023</t>
        </is>
      </c>
      <c r="D1162" s="5" t="inlineStr">
        <is>
          <t>033</t>
        </is>
      </c>
      <c r="E1162" s="5" t="inlineStr">
        <is>
          <t>ZMED</t>
        </is>
      </c>
      <c r="F1162" s="5" t="inlineStr">
        <is>
          <t>1060</t>
        </is>
      </c>
      <c r="G1162" s="5" t="inlineStr">
        <is>
          <t>6021</t>
        </is>
      </c>
      <c r="H1162" s="5" t="inlineStr">
        <is>
          <t>C/U</t>
        </is>
      </c>
      <c r="I1162" s="6" t="n">
        <v>40</v>
      </c>
      <c r="J1162" s="6" t="n">
        <v>0</v>
      </c>
      <c r="K1162" s="5" t="inlineStr">
        <is>
          <t>ARS</t>
        </is>
      </c>
      <c r="L1162" s="48" t="n">
        <v>0</v>
      </c>
      <c r="M1162" s="48" t="n">
        <v>88661.89</v>
      </c>
      <c r="O1162" s="11">
        <f>M1162/SUM($M$2:$M$2023)</f>
        <v/>
      </c>
      <c r="P1162" s="49">
        <f>IFERROR(M1162/I1162,0)</f>
        <v/>
      </c>
      <c r="Q1162" s="50" t="n"/>
      <c r="R1162" s="8">
        <f>I1162-Q1162</f>
        <v/>
      </c>
      <c r="S1162" s="49">
        <f>$AK1162*R1162</f>
        <v/>
      </c>
      <c r="U1162" s="39" t="inlineStr">
        <is>
          <t>Stock SAP</t>
        </is>
      </c>
      <c r="V1162" s="39" t="inlineStr">
        <is>
          <t>Medicamentos</t>
        </is>
      </c>
      <c r="W1162" s="39" t="inlineStr">
        <is>
          <t>Dentro del alcance</t>
        </is>
      </c>
      <c r="X1162" s="42" t="inlineStr">
        <is>
          <t>Media</t>
        </is>
      </c>
      <c r="Y1162" s="39" t="inlineStr">
        <is>
          <t>Homologado – confianza Media – pendiente de validación</t>
        </is>
      </c>
      <c r="Z1162" s="38" t="inlineStr">
        <is>
          <t>Dar de baja en SAP</t>
        </is>
      </c>
      <c r="AA1162" s="39" t="inlineStr">
        <is>
          <t>199</t>
        </is>
      </c>
      <c r="AB1162" s="39" t="inlineStr">
        <is>
          <t>RIFAMICINA SV 1% X 30ML</t>
        </is>
      </c>
      <c r="AC1162" s="39" t="inlineStr">
        <is>
          <t>Cruce por nomenclatura SAP</t>
        </is>
      </c>
      <c r="AD1162" s="39" t="inlineStr">
        <is>
          <t>No</t>
        </is>
      </c>
      <c r="AE1162" s="39" t="n"/>
      <c r="AF1162" s="39" t="inlineStr">
        <is>
          <t>No</t>
        </is>
      </c>
      <c r="AG1162" s="39" t="n"/>
      <c r="AH1162" s="51" t="n"/>
      <c r="AI1162" s="51" t="n"/>
      <c r="AJ1162" s="51" t="n"/>
      <c r="AK1162" s="52" t="n">
        <v>2216.547323076923</v>
      </c>
      <c r="AL1162" s="52" t="n"/>
      <c r="AM1162" s="52" t="n"/>
      <c r="AN1162" s="39" t="n"/>
      <c r="AO1162" s="39" t="inlineStr">
        <is>
          <t>La cantidad física del material se imputó en la fila 1055 (primera fila del material). Cruce por nomenclatura: dosis coincide; similitud 0.62. El material ocupa 12 filas en la hoja 1060 NQN (lote/almacén). La cantidad SAP y la física de esta vista son el total del material.</t>
        </is>
      </c>
    </row>
    <row r="1163">
      <c r="A1163" s="5" t="inlineStr">
        <is>
          <t>1000134</t>
        </is>
      </c>
      <c r="B1163" s="5" t="inlineStr">
        <is>
          <t>SULFADIZINA DE PLATA X 30GRS</t>
        </is>
      </c>
      <c r="C1163" s="5" t="inlineStr">
        <is>
          <t>11519</t>
        </is>
      </c>
      <c r="D1163" s="5" t="inlineStr">
        <is>
          <t>033</t>
        </is>
      </c>
      <c r="E1163" s="5" t="inlineStr">
        <is>
          <t>ZMED</t>
        </is>
      </c>
      <c r="F1163" s="5" t="inlineStr">
        <is>
          <t>1060</t>
        </is>
      </c>
      <c r="G1163" s="5" t="inlineStr">
        <is>
          <t>6021</t>
        </is>
      </c>
      <c r="H1163" s="5" t="inlineStr">
        <is>
          <t>C/U</t>
        </is>
      </c>
      <c r="I1163" s="6" t="n">
        <v>40</v>
      </c>
      <c r="J1163" s="6" t="n">
        <v>0</v>
      </c>
      <c r="K1163" s="5" t="inlineStr">
        <is>
          <t>ARS</t>
        </is>
      </c>
      <c r="L1163" s="48" t="n">
        <v>0</v>
      </c>
      <c r="M1163" s="48" t="n">
        <v>10800</v>
      </c>
      <c r="O1163" s="11">
        <f>M1163/SUM($M$2:$M$2023)</f>
        <v/>
      </c>
      <c r="P1163" s="49">
        <f>IFERROR(M1163/I1163,0)</f>
        <v/>
      </c>
      <c r="Q1163" s="50" t="n"/>
      <c r="R1163" s="8">
        <f>I1163-Q1163</f>
        <v/>
      </c>
      <c r="S1163" s="49">
        <f>$AK1163*R1163</f>
        <v/>
      </c>
      <c r="U1163" s="39" t="inlineStr">
        <is>
          <t>Stock SAP</t>
        </is>
      </c>
      <c r="V1163" s="39" t="inlineStr">
        <is>
          <t>Medicamentos</t>
        </is>
      </c>
      <c r="W1163" s="39" t="inlineStr">
        <is>
          <t>Dentro del alcance</t>
        </is>
      </c>
      <c r="X1163" s="39" t="n"/>
      <c r="Y1163" s="39" t="inlineStr">
        <is>
          <t>Sin recuento físico en el inventario de Avain</t>
        </is>
      </c>
      <c r="Z1163" s="40" t="inlineStr">
        <is>
          <t>Sin recuento físico</t>
        </is>
      </c>
      <c r="AA1163" s="39" t="n"/>
      <c r="AB1163" s="39" t="n"/>
      <c r="AC1163" s="39" t="n"/>
      <c r="AD1163" s="39" t="n"/>
      <c r="AE1163" s="39" t="n"/>
      <c r="AF1163" s="39" t="n"/>
      <c r="AG1163" s="39" t="n"/>
      <c r="AH1163" s="51" t="n">
        <v>40</v>
      </c>
      <c r="AI1163" s="51">
        <f>Q1163</f>
        <v/>
      </c>
      <c r="AJ1163" s="51">
        <f>$AH1163-$AI1163</f>
        <v/>
      </c>
      <c r="AK1163" s="52" t="n">
        <v>270</v>
      </c>
      <c r="AL1163" s="52">
        <f>$AJ1163*$AK1163</f>
        <v/>
      </c>
      <c r="AM1163" s="52">
        <f>$AI1163*$AK1163</f>
        <v/>
      </c>
      <c r="AN1163" s="39" t="n"/>
      <c r="AO1163" s="39" t="n"/>
    </row>
    <row r="1164">
      <c r="A1164" s="5" t="inlineStr">
        <is>
          <t>1000146</t>
        </is>
      </c>
      <c r="B1164" s="5" t="inlineStr">
        <is>
          <t>OXA B12 X 30COMP</t>
        </is>
      </c>
      <c r="C1164" s="5" t="inlineStr">
        <is>
          <t>21113</t>
        </is>
      </c>
      <c r="D1164" s="5" t="inlineStr">
        <is>
          <t>033</t>
        </is>
      </c>
      <c r="E1164" s="5" t="inlineStr">
        <is>
          <t>ZMED</t>
        </is>
      </c>
      <c r="F1164" s="5" t="inlineStr">
        <is>
          <t>1060</t>
        </is>
      </c>
      <c r="G1164" s="5" t="inlineStr">
        <is>
          <t>6021</t>
        </is>
      </c>
      <c r="H1164" s="5" t="inlineStr">
        <is>
          <t>C/U</t>
        </is>
      </c>
      <c r="I1164" s="6" t="n">
        <v>40</v>
      </c>
      <c r="J1164" s="6" t="n">
        <v>0</v>
      </c>
      <c r="K1164" s="5" t="inlineStr">
        <is>
          <t>ARS</t>
        </is>
      </c>
      <c r="L1164" s="48" t="n">
        <v>0</v>
      </c>
      <c r="M1164" s="48" t="n">
        <v>46746.93</v>
      </c>
      <c r="O1164" s="11">
        <f>M1164/SUM($M$2:$M$2023)</f>
        <v/>
      </c>
      <c r="P1164" s="49">
        <f>IFERROR(M1164/I1164,0)</f>
        <v/>
      </c>
      <c r="Q1164" s="50" t="n"/>
      <c r="R1164" s="8">
        <f>I1164-Q1164</f>
        <v/>
      </c>
      <c r="S1164" s="49">
        <f>$AK1164*R1164</f>
        <v/>
      </c>
      <c r="U1164" s="39" t="inlineStr">
        <is>
          <t>Stock SAP</t>
        </is>
      </c>
      <c r="V1164" s="39" t="inlineStr">
        <is>
          <t>Medicamentos</t>
        </is>
      </c>
      <c r="W1164" s="39" t="inlineStr">
        <is>
          <t>Dentro del alcance</t>
        </is>
      </c>
      <c r="X1164" s="39" t="n"/>
      <c r="Y1164" s="39" t="inlineStr">
        <is>
          <t>Sin recuento físico en el inventario de Avain</t>
        </is>
      </c>
      <c r="Z1164" s="40" t="inlineStr">
        <is>
          <t>Sin recuento físico</t>
        </is>
      </c>
      <c r="AA1164" s="39" t="n"/>
      <c r="AB1164" s="39" t="n"/>
      <c r="AC1164" s="39" t="n"/>
      <c r="AD1164" s="39" t="n"/>
      <c r="AE1164" s="39" t="n"/>
      <c r="AF1164" s="39" t="n"/>
      <c r="AG1164" s="39" t="n"/>
      <c r="AH1164" s="51" t="n">
        <v>132</v>
      </c>
      <c r="AI1164" s="51">
        <f>Q1164</f>
        <v/>
      </c>
      <c r="AJ1164" s="51">
        <f>$AH1164-$AI1164</f>
        <v/>
      </c>
      <c r="AK1164" s="52" t="n">
        <v>1168.673333333333</v>
      </c>
      <c r="AL1164" s="52">
        <f>$AJ1164*$AK1164</f>
        <v/>
      </c>
      <c r="AM1164" s="52">
        <f>$AI1164*$AK1164</f>
        <v/>
      </c>
      <c r="AN1164" s="39" t="n"/>
      <c r="AO1164" s="39" t="inlineStr">
        <is>
          <t>El material ocupa 7 filas en la hoja 1060 NQN (lote/almacén). La cantidad SAP y la física de esta vista son el total del material.</t>
        </is>
      </c>
    </row>
    <row r="1165">
      <c r="A1165" s="5" t="inlineStr">
        <is>
          <t>1000182</t>
        </is>
      </c>
      <c r="B1165" s="5" t="inlineStr">
        <is>
          <t>METOCLOPRAMIDA COMPRIMIDO</t>
        </is>
      </c>
      <c r="C1165" s="5" t="inlineStr">
        <is>
          <t>1W67368</t>
        </is>
      </c>
      <c r="D1165" s="5" t="inlineStr">
        <is>
          <t>033</t>
        </is>
      </c>
      <c r="E1165" s="5" t="inlineStr">
        <is>
          <t>ZMED</t>
        </is>
      </c>
      <c r="F1165" s="5" t="inlineStr">
        <is>
          <t>1060</t>
        </is>
      </c>
      <c r="G1165" s="5" t="inlineStr">
        <is>
          <t>6021</t>
        </is>
      </c>
      <c r="H1165" s="5" t="inlineStr">
        <is>
          <t>C/U</t>
        </is>
      </c>
      <c r="I1165" s="6" t="n">
        <v>40</v>
      </c>
      <c r="J1165" s="6" t="n">
        <v>0</v>
      </c>
      <c r="K1165" s="5" t="inlineStr">
        <is>
          <t>ARS</t>
        </is>
      </c>
      <c r="L1165" s="48" t="n">
        <v>0</v>
      </c>
      <c r="M1165" s="48" t="n">
        <v>6775.49</v>
      </c>
      <c r="O1165" s="11">
        <f>M1165/SUM($M$2:$M$2023)</f>
        <v/>
      </c>
      <c r="P1165" s="49">
        <f>IFERROR(M1165/I1165,0)</f>
        <v/>
      </c>
      <c r="Q1165" s="50" t="n"/>
      <c r="R1165" s="8">
        <f>I1165-Q1165</f>
        <v/>
      </c>
      <c r="S1165" s="49">
        <f>$AK1165*R1165</f>
        <v/>
      </c>
      <c r="U1165" s="39" t="inlineStr">
        <is>
          <t>Stock SAP</t>
        </is>
      </c>
      <c r="V1165" s="39" t="inlineStr">
        <is>
          <t>Medicamentos</t>
        </is>
      </c>
      <c r="W1165" s="39" t="inlineStr">
        <is>
          <t>Dentro del alcance</t>
        </is>
      </c>
      <c r="X1165" s="38" t="inlineStr">
        <is>
          <t>Baja</t>
        </is>
      </c>
      <c r="Y1165" s="39" t="inlineStr">
        <is>
          <t>Homologado – confianza Baja – pendiente de validación</t>
        </is>
      </c>
      <c r="Z1165" s="38" t="inlineStr">
        <is>
          <t>Dar de baja en SAP</t>
        </is>
      </c>
      <c r="AA1165" s="39" t="inlineStr">
        <is>
          <t>397</t>
        </is>
      </c>
      <c r="AB1165" s="39" t="inlineStr">
        <is>
          <t>METOCLOPRAMIDA COMP SUBLINGUALES</t>
        </is>
      </c>
      <c r="AC1165" s="39" t="inlineStr">
        <is>
          <t>Cruce por nomenclatura SAP</t>
        </is>
      </c>
      <c r="AD1165" s="39" t="inlineStr">
        <is>
          <t>No</t>
        </is>
      </c>
      <c r="AE1165" s="39" t="n"/>
      <c r="AF1165" s="39" t="inlineStr">
        <is>
          <t>No</t>
        </is>
      </c>
      <c r="AG1165" s="39" t="n"/>
      <c r="AH1165" s="51" t="n"/>
      <c r="AI1165" s="51" t="n"/>
      <c r="AJ1165" s="51" t="n"/>
      <c r="AK1165" s="52" t="n">
        <v>169.3873170731707</v>
      </c>
      <c r="AL1165" s="52" t="n"/>
      <c r="AM1165" s="52" t="n"/>
      <c r="AN1165" s="39" t="n"/>
      <c r="AO1165" s="39" t="inlineStr">
        <is>
          <t>La cantidad física del material se imputó en la fila 390 (primera fila del material). Cruce por nomenclatura: similitud 0.77. El material ocupa 5 filas en la hoja 1060 NQN (lote/almacén). La cantidad SAP y la física de esta vista son el total del material.</t>
        </is>
      </c>
    </row>
    <row r="1166">
      <c r="A1166" s="5" t="inlineStr">
        <is>
          <t>1000184</t>
        </is>
      </c>
      <c r="B1166" s="5" t="inlineStr">
        <is>
          <t>RANITIDINA 300MG COMPRIMIDOS</t>
        </is>
      </c>
      <c r="C1166" s="5" t="inlineStr">
        <is>
          <t>5618</t>
        </is>
      </c>
      <c r="D1166" s="5" t="inlineStr">
        <is>
          <t>033</t>
        </is>
      </c>
      <c r="E1166" s="5" t="inlineStr">
        <is>
          <t>ZMED</t>
        </is>
      </c>
      <c r="F1166" s="5" t="inlineStr">
        <is>
          <t>1060</t>
        </is>
      </c>
      <c r="G1166" s="5" t="inlineStr">
        <is>
          <t>6021</t>
        </is>
      </c>
      <c r="H1166" s="5" t="inlineStr">
        <is>
          <t>C/U</t>
        </is>
      </c>
      <c r="I1166" s="6" t="n">
        <v>40</v>
      </c>
      <c r="J1166" s="6" t="n">
        <v>0</v>
      </c>
      <c r="K1166" s="5" t="inlineStr">
        <is>
          <t>ARS</t>
        </is>
      </c>
      <c r="L1166" s="48" t="n">
        <v>0</v>
      </c>
      <c r="M1166" s="48" t="n">
        <v>181.75</v>
      </c>
      <c r="O1166" s="11">
        <f>M1166/SUM($M$2:$M$2023)</f>
        <v/>
      </c>
      <c r="P1166" s="49">
        <f>IFERROR(M1166/I1166,0)</f>
        <v/>
      </c>
      <c r="Q1166" s="50" t="n"/>
      <c r="R1166" s="8">
        <f>I1166-Q1166</f>
        <v/>
      </c>
      <c r="S1166" s="49">
        <f>$AK1166*R1166</f>
        <v/>
      </c>
      <c r="U1166" s="39" t="inlineStr">
        <is>
          <t>Stock SAP</t>
        </is>
      </c>
      <c r="V1166" s="39" t="inlineStr">
        <is>
          <t>Medicamentos</t>
        </is>
      </c>
      <c r="W1166" s="39" t="inlineStr">
        <is>
          <t>Dentro del alcance</t>
        </is>
      </c>
      <c r="X1166" s="39" t="n"/>
      <c r="Y1166" s="39" t="inlineStr">
        <is>
          <t>Sin recuento físico en el inventario de Avain</t>
        </is>
      </c>
      <c r="Z1166" s="40" t="inlineStr">
        <is>
          <t>Sin recuento físico</t>
        </is>
      </c>
      <c r="AA1166" s="39" t="n"/>
      <c r="AB1166" s="39" t="n"/>
      <c r="AC1166" s="39" t="n"/>
      <c r="AD1166" s="39" t="n"/>
      <c r="AE1166" s="39" t="n"/>
      <c r="AF1166" s="39" t="n"/>
      <c r="AG1166" s="39" t="n"/>
      <c r="AH1166" s="51" t="n">
        <v>40</v>
      </c>
      <c r="AI1166" s="51">
        <f>Q1166</f>
        <v/>
      </c>
      <c r="AJ1166" s="51">
        <f>$AH1166-$AI1166</f>
        <v/>
      </c>
      <c r="AK1166" s="52" t="n">
        <v>4.54375</v>
      </c>
      <c r="AL1166" s="52">
        <f>$AJ1166*$AK1166</f>
        <v/>
      </c>
      <c r="AM1166" s="52">
        <f>$AI1166*$AK1166</f>
        <v/>
      </c>
      <c r="AN1166" s="39" t="n"/>
      <c r="AO1166" s="39" t="inlineStr">
        <is>
          <t>El material ocupa 2 filas en la hoja 1060 NQN (lote/almacén). La cantidad SAP y la física de esta vista son el total del material.</t>
        </is>
      </c>
    </row>
    <row r="1167">
      <c r="A1167" s="5" t="inlineStr">
        <is>
          <t>1000406</t>
        </is>
      </c>
      <c r="B1167" s="5" t="inlineStr">
        <is>
          <t>FURASIN DE 1L</t>
        </is>
      </c>
      <c r="C1167" s="5" t="inlineStr">
        <is>
          <t>7087</t>
        </is>
      </c>
      <c r="D1167" s="5" t="inlineStr">
        <is>
          <t>033</t>
        </is>
      </c>
      <c r="E1167" s="5" t="inlineStr">
        <is>
          <t>ZMED</t>
        </is>
      </c>
      <c r="F1167" s="5" t="inlineStr">
        <is>
          <t>1060</t>
        </is>
      </c>
      <c r="G1167" s="5" t="inlineStr">
        <is>
          <t>6010</t>
        </is>
      </c>
      <c r="H1167" s="5" t="inlineStr">
        <is>
          <t>C/U</t>
        </is>
      </c>
      <c r="I1167" s="6" t="n">
        <v>40</v>
      </c>
      <c r="J1167" s="6" t="n">
        <v>0</v>
      </c>
      <c r="K1167" s="5" t="inlineStr">
        <is>
          <t>ARS</t>
        </is>
      </c>
      <c r="L1167" s="48" t="n">
        <v>0</v>
      </c>
      <c r="M1167" s="48" t="n">
        <v>416017.08</v>
      </c>
      <c r="O1167" s="11">
        <f>M1167/SUM($M$2:$M$2023)</f>
        <v/>
      </c>
      <c r="P1167" s="49">
        <f>IFERROR(M1167/I1167,0)</f>
        <v/>
      </c>
      <c r="Q1167" s="50" t="n"/>
      <c r="R1167" s="8">
        <f>I1167-Q1167</f>
        <v/>
      </c>
      <c r="S1167" s="49">
        <f>$AK1167*R1167</f>
        <v/>
      </c>
      <c r="U1167" s="39" t="inlineStr">
        <is>
          <t>Stock SAP</t>
        </is>
      </c>
      <c r="V1167" s="39" t="inlineStr">
        <is>
          <t>Medicamentos</t>
        </is>
      </c>
      <c r="W1167" s="39" t="inlineStr">
        <is>
          <t>Dentro del alcance</t>
        </is>
      </c>
      <c r="X1167" s="39" t="n"/>
      <c r="Y1167" s="39" t="inlineStr">
        <is>
          <t>Sin recuento físico en el inventario de Avain</t>
        </is>
      </c>
      <c r="Z1167" s="40" t="inlineStr">
        <is>
          <t>Sin recuento físico</t>
        </is>
      </c>
      <c r="AA1167" s="39" t="n"/>
      <c r="AB1167" s="39" t="n"/>
      <c r="AC1167" s="39" t="n"/>
      <c r="AD1167" s="39" t="n"/>
      <c r="AE1167" s="39" t="n"/>
      <c r="AF1167" s="39" t="n"/>
      <c r="AG1167" s="39" t="n"/>
      <c r="AH1167" s="51" t="n"/>
      <c r="AI1167" s="51" t="n"/>
      <c r="AJ1167" s="51" t="n"/>
      <c r="AK1167" s="52" t="n">
        <v>10400.42690789474</v>
      </c>
      <c r="AL1167" s="52" t="n"/>
      <c r="AM1167" s="52" t="n"/>
      <c r="AN1167" s="39" t="n"/>
      <c r="AO1167" s="39" t="inlineStr">
        <is>
          <t>El material ocupa 15 filas en la hoja 1060 NQN (lote/almacén). La cantidad SAP y la física de esta vista son el total del material.</t>
        </is>
      </c>
    </row>
    <row r="1168">
      <c r="A1168" s="5" t="inlineStr">
        <is>
          <t>1000426</t>
        </is>
      </c>
      <c r="B1168" s="5" t="inlineStr">
        <is>
          <t>DECADRON 8MG / 2ML F. AMP</t>
        </is>
      </c>
      <c r="C1168" s="5" t="inlineStr">
        <is>
          <t>10091721</t>
        </is>
      </c>
      <c r="D1168" s="5" t="inlineStr">
        <is>
          <t>033</t>
        </is>
      </c>
      <c r="E1168" s="5" t="inlineStr">
        <is>
          <t>ZMED</t>
        </is>
      </c>
      <c r="F1168" s="5" t="inlineStr">
        <is>
          <t>1060</t>
        </is>
      </c>
      <c r="G1168" s="5" t="inlineStr">
        <is>
          <t>6021</t>
        </is>
      </c>
      <c r="H1168" s="5" t="inlineStr">
        <is>
          <t>C/U</t>
        </is>
      </c>
      <c r="I1168" s="6" t="n">
        <v>40</v>
      </c>
      <c r="J1168" s="6" t="n">
        <v>0</v>
      </c>
      <c r="K1168" s="5" t="inlineStr">
        <is>
          <t>ARS</t>
        </is>
      </c>
      <c r="L1168" s="48" t="n">
        <v>0</v>
      </c>
      <c r="M1168" s="48" t="n">
        <v>175267.2</v>
      </c>
      <c r="O1168" s="11">
        <f>M1168/SUM($M$2:$M$2023)</f>
        <v/>
      </c>
      <c r="P1168" s="49">
        <f>IFERROR(M1168/I1168,0)</f>
        <v/>
      </c>
      <c r="Q1168" s="50" t="n"/>
      <c r="R1168" s="8">
        <f>I1168-Q1168</f>
        <v/>
      </c>
      <c r="S1168" s="49">
        <f>$AK1168*R1168</f>
        <v/>
      </c>
      <c r="U1168" s="39" t="inlineStr">
        <is>
          <t>Stock SAP</t>
        </is>
      </c>
      <c r="V1168" s="39" t="inlineStr">
        <is>
          <t>Medicamentos</t>
        </is>
      </c>
      <c r="W1168" s="39" t="inlineStr">
        <is>
          <t>Dentro del alcance</t>
        </is>
      </c>
      <c r="X1168" s="39" t="n"/>
      <c r="Y1168" s="39" t="inlineStr">
        <is>
          <t>Sin recuento físico en el inventario de Avain</t>
        </is>
      </c>
      <c r="Z1168" s="40" t="inlineStr">
        <is>
          <t>Sin recuento físico</t>
        </is>
      </c>
      <c r="AA1168" s="39" t="n"/>
      <c r="AB1168" s="39" t="n"/>
      <c r="AC1168" s="39" t="n"/>
      <c r="AD1168" s="39" t="n"/>
      <c r="AE1168" s="39" t="n"/>
      <c r="AF1168" s="39" t="n"/>
      <c r="AG1168" s="39" t="n"/>
      <c r="AH1168" s="51" t="n"/>
      <c r="AI1168" s="51" t="n"/>
      <c r="AJ1168" s="51" t="n"/>
      <c r="AK1168" s="52" t="n">
        <v>4381.680010330579</v>
      </c>
      <c r="AL1168" s="52" t="n"/>
      <c r="AM1168" s="52" t="n"/>
      <c r="AN1168" s="39" t="n"/>
      <c r="AO1168" s="39" t="inlineStr">
        <is>
          <t>El material ocupa 23 filas en la hoja 1060 NQN (lote/almacén). La cantidad SAP y la física de esta vista son el total del material.</t>
        </is>
      </c>
    </row>
    <row r="1169">
      <c r="A1169" s="5" t="inlineStr">
        <is>
          <t>1000509</t>
        </is>
      </c>
      <c r="B1169" s="5" t="inlineStr">
        <is>
          <t>DICLOFENAC + PRIDINOL</t>
        </is>
      </c>
      <c r="C1169" s="5" t="inlineStr">
        <is>
          <t>134122</t>
        </is>
      </c>
      <c r="D1169" s="5" t="inlineStr">
        <is>
          <t>033</t>
        </is>
      </c>
      <c r="E1169" s="5" t="inlineStr">
        <is>
          <t>ZMED</t>
        </is>
      </c>
      <c r="F1169" s="5" t="inlineStr">
        <is>
          <t>1060</t>
        </is>
      </c>
      <c r="G1169" s="5" t="inlineStr">
        <is>
          <t>6021</t>
        </is>
      </c>
      <c r="H1169" s="5" t="inlineStr">
        <is>
          <t>C/U</t>
        </is>
      </c>
      <c r="I1169" s="6" t="n">
        <v>40</v>
      </c>
      <c r="J1169" s="6" t="n">
        <v>0</v>
      </c>
      <c r="K1169" s="5" t="inlineStr">
        <is>
          <t>ARS</t>
        </is>
      </c>
      <c r="L1169" s="48" t="n">
        <v>0</v>
      </c>
      <c r="M1169" s="48" t="n">
        <v>458.24</v>
      </c>
      <c r="O1169" s="11">
        <f>M1169/SUM($M$2:$M$2023)</f>
        <v/>
      </c>
      <c r="P1169" s="49">
        <f>IFERROR(M1169/I1169,0)</f>
        <v/>
      </c>
      <c r="Q1169" s="50" t="n"/>
      <c r="R1169" s="8">
        <f>I1169-Q1169</f>
        <v/>
      </c>
      <c r="S1169" s="49">
        <f>$AK1169*R1169</f>
        <v/>
      </c>
      <c r="U1169" s="39" t="inlineStr">
        <is>
          <t>Stock SAP</t>
        </is>
      </c>
      <c r="V1169" s="39" t="inlineStr">
        <is>
          <t>Medicamentos</t>
        </is>
      </c>
      <c r="W1169" s="39" t="inlineStr">
        <is>
          <t>Dentro del alcance</t>
        </is>
      </c>
      <c r="X1169" s="39" t="n"/>
      <c r="Y1169" s="39" t="inlineStr">
        <is>
          <t>Sin recuento físico en el inventario de Avain</t>
        </is>
      </c>
      <c r="Z1169" s="40" t="inlineStr">
        <is>
          <t>Sin recuento físico</t>
        </is>
      </c>
      <c r="AA1169" s="39" t="n"/>
      <c r="AB1169" s="39" t="n"/>
      <c r="AC1169" s="39" t="n"/>
      <c r="AD1169" s="39" t="n"/>
      <c r="AE1169" s="39" t="n"/>
      <c r="AF1169" s="39" t="n"/>
      <c r="AG1169" s="39" t="n"/>
      <c r="AH1169" s="51" t="n"/>
      <c r="AI1169" s="51" t="n"/>
      <c r="AJ1169" s="51" t="n"/>
      <c r="AK1169" s="52" t="n">
        <v>11.45611111111111</v>
      </c>
      <c r="AL1169" s="52" t="n"/>
      <c r="AM1169" s="52" t="n"/>
      <c r="AN1169" s="39" t="n"/>
      <c r="AO1169" s="39" t="inlineStr">
        <is>
          <t>El material ocupa 6 filas en la hoja 1060 NQN (lote/almacén). La cantidad SAP y la física de esta vista son el total del material.</t>
        </is>
      </c>
    </row>
    <row r="1170">
      <c r="A1170" s="5" t="inlineStr">
        <is>
          <t>1000509</t>
        </is>
      </c>
      <c r="B1170" s="5" t="inlineStr">
        <is>
          <t>DICLOFENAC + PRIDINOL</t>
        </is>
      </c>
      <c r="C1170" s="5" t="inlineStr">
        <is>
          <t>1A78546</t>
        </is>
      </c>
      <c r="D1170" s="5" t="inlineStr">
        <is>
          <t>033</t>
        </is>
      </c>
      <c r="E1170" s="5" t="inlineStr">
        <is>
          <t>ZMED</t>
        </is>
      </c>
      <c r="F1170" s="5" t="inlineStr">
        <is>
          <t>1060</t>
        </is>
      </c>
      <c r="G1170" s="5" t="inlineStr">
        <is>
          <t>6021</t>
        </is>
      </c>
      <c r="H1170" s="5" t="inlineStr">
        <is>
          <t>C/U</t>
        </is>
      </c>
      <c r="I1170" s="6" t="n">
        <v>40</v>
      </c>
      <c r="J1170" s="6" t="n">
        <v>0</v>
      </c>
      <c r="K1170" s="5" t="inlineStr">
        <is>
          <t>ARS</t>
        </is>
      </c>
      <c r="L1170" s="48" t="n">
        <v>0</v>
      </c>
      <c r="M1170" s="48" t="n">
        <v>458.24</v>
      </c>
      <c r="O1170" s="11">
        <f>M1170/SUM($M$2:$M$2023)</f>
        <v/>
      </c>
      <c r="P1170" s="49">
        <f>IFERROR(M1170/I1170,0)</f>
        <v/>
      </c>
      <c r="Q1170" s="50" t="n"/>
      <c r="R1170" s="8">
        <f>I1170-Q1170</f>
        <v/>
      </c>
      <c r="S1170" s="49">
        <f>$AK1170*R1170</f>
        <v/>
      </c>
      <c r="U1170" s="39" t="inlineStr">
        <is>
          <t>Stock SAP</t>
        </is>
      </c>
      <c r="V1170" s="39" t="inlineStr">
        <is>
          <t>Medicamentos</t>
        </is>
      </c>
      <c r="W1170" s="39" t="inlineStr">
        <is>
          <t>Dentro del alcance</t>
        </is>
      </c>
      <c r="X1170" s="39" t="n"/>
      <c r="Y1170" s="39" t="inlineStr">
        <is>
          <t>Sin recuento físico en el inventario de Avain</t>
        </is>
      </c>
      <c r="Z1170" s="40" t="inlineStr">
        <is>
          <t>Sin recuento físico</t>
        </is>
      </c>
      <c r="AA1170" s="39" t="n"/>
      <c r="AB1170" s="39" t="n"/>
      <c r="AC1170" s="39" t="n"/>
      <c r="AD1170" s="39" t="n"/>
      <c r="AE1170" s="39" t="n"/>
      <c r="AF1170" s="39" t="n"/>
      <c r="AG1170" s="39" t="n"/>
      <c r="AH1170" s="51" t="n"/>
      <c r="AI1170" s="51" t="n"/>
      <c r="AJ1170" s="51" t="n"/>
      <c r="AK1170" s="52" t="n">
        <v>11.45611111111111</v>
      </c>
      <c r="AL1170" s="52" t="n"/>
      <c r="AM1170" s="52" t="n"/>
      <c r="AN1170" s="39" t="n"/>
      <c r="AO1170" s="39" t="inlineStr">
        <is>
          <t>El material ocupa 6 filas en la hoja 1060 NQN (lote/almacén). La cantidad SAP y la física de esta vista son el total del material.</t>
        </is>
      </c>
    </row>
    <row r="1171">
      <c r="A1171" s="5" t="inlineStr">
        <is>
          <t>1000645</t>
        </is>
      </c>
      <c r="B1171" s="5" t="inlineStr">
        <is>
          <t>BIL 13 COMPRIMIDOS</t>
        </is>
      </c>
      <c r="C1171" s="5" t="inlineStr">
        <is>
          <t>1</t>
        </is>
      </c>
      <c r="D1171" s="5" t="inlineStr">
        <is>
          <t>033</t>
        </is>
      </c>
      <c r="E1171" s="5" t="inlineStr">
        <is>
          <t>ZMED</t>
        </is>
      </c>
      <c r="F1171" s="5" t="inlineStr">
        <is>
          <t>1060</t>
        </is>
      </c>
      <c r="G1171" s="5" t="inlineStr">
        <is>
          <t>6021</t>
        </is>
      </c>
      <c r="H1171" s="5" t="inlineStr">
        <is>
          <t>C/U</t>
        </is>
      </c>
      <c r="I1171" s="6" t="n">
        <v>40</v>
      </c>
      <c r="J1171" s="6" t="n">
        <v>0</v>
      </c>
      <c r="K1171" s="5" t="inlineStr">
        <is>
          <t>ARS</t>
        </is>
      </c>
      <c r="L1171" s="48" t="n">
        <v>0</v>
      </c>
      <c r="M1171" s="48" t="n">
        <v>7270.34</v>
      </c>
      <c r="O1171" s="11">
        <f>M1171/SUM($M$2:$M$2023)</f>
        <v/>
      </c>
      <c r="P1171" s="49">
        <f>IFERROR(M1171/I1171,0)</f>
        <v/>
      </c>
      <c r="Q1171" s="50" t="n"/>
      <c r="R1171" s="8">
        <f>I1171-Q1171</f>
        <v/>
      </c>
      <c r="S1171" s="49">
        <f>$AK1171*R1171</f>
        <v/>
      </c>
      <c r="U1171" s="39" t="inlineStr">
        <is>
          <t>Stock SAP</t>
        </is>
      </c>
      <c r="V1171" s="39" t="inlineStr">
        <is>
          <t>Medicamentos</t>
        </is>
      </c>
      <c r="W1171" s="39" t="inlineStr">
        <is>
          <t>Dentro del alcance</t>
        </is>
      </c>
      <c r="X1171" s="39" t="n"/>
      <c r="Y1171" s="39" t="inlineStr">
        <is>
          <t>Sin recuento físico en el inventario de Avain</t>
        </is>
      </c>
      <c r="Z1171" s="40" t="inlineStr">
        <is>
          <t>Sin recuento físico</t>
        </is>
      </c>
      <c r="AA1171" s="39" t="n"/>
      <c r="AB1171" s="39" t="n"/>
      <c r="AC1171" s="39" t="n"/>
      <c r="AD1171" s="39" t="n"/>
      <c r="AE1171" s="39" t="n"/>
      <c r="AF1171" s="39" t="n"/>
      <c r="AG1171" s="39" t="n"/>
      <c r="AH1171" s="51" t="n"/>
      <c r="AI1171" s="51" t="n"/>
      <c r="AJ1171" s="51" t="n"/>
      <c r="AK1171" s="52" t="n">
        <v>181.7584423676012</v>
      </c>
      <c r="AL1171" s="52" t="n"/>
      <c r="AM1171" s="52" t="n"/>
      <c r="AN1171" s="39" t="n"/>
      <c r="AO1171" s="39" t="inlineStr">
        <is>
          <t>El material ocupa 5 filas en la hoja 1060 NQN (lote/almacén). La cantidad SAP y la física de esta vista son el total del material.</t>
        </is>
      </c>
    </row>
    <row r="1172">
      <c r="A1172" s="5" t="inlineStr">
        <is>
          <t>1000645</t>
        </is>
      </c>
      <c r="B1172" s="5" t="inlineStr">
        <is>
          <t>BIL 13 COMPRIMIDOS</t>
        </is>
      </c>
      <c r="C1172" s="5" t="inlineStr">
        <is>
          <t>176</t>
        </is>
      </c>
      <c r="D1172" s="5" t="inlineStr">
        <is>
          <t>033</t>
        </is>
      </c>
      <c r="E1172" s="5" t="inlineStr">
        <is>
          <t>ZMED</t>
        </is>
      </c>
      <c r="F1172" s="5" t="inlineStr">
        <is>
          <t>1060</t>
        </is>
      </c>
      <c r="G1172" s="5" t="inlineStr">
        <is>
          <t>6021</t>
        </is>
      </c>
      <c r="H1172" s="5" t="inlineStr">
        <is>
          <t>C/U</t>
        </is>
      </c>
      <c r="I1172" s="6" t="n">
        <v>40</v>
      </c>
      <c r="J1172" s="6" t="n">
        <v>0</v>
      </c>
      <c r="K1172" s="5" t="inlineStr">
        <is>
          <t>ARS</t>
        </is>
      </c>
      <c r="L1172" s="48" t="n">
        <v>0</v>
      </c>
      <c r="M1172" s="48" t="n">
        <v>7270.34</v>
      </c>
      <c r="O1172" s="11">
        <f>M1172/SUM($M$2:$M$2023)</f>
        <v/>
      </c>
      <c r="P1172" s="49">
        <f>IFERROR(M1172/I1172,0)</f>
        <v/>
      </c>
      <c r="Q1172" s="50" t="n"/>
      <c r="R1172" s="8">
        <f>I1172-Q1172</f>
        <v/>
      </c>
      <c r="S1172" s="49">
        <f>$AK1172*R1172</f>
        <v/>
      </c>
      <c r="U1172" s="39" t="inlineStr">
        <is>
          <t>Stock SAP</t>
        </is>
      </c>
      <c r="V1172" s="39" t="inlineStr">
        <is>
          <t>Medicamentos</t>
        </is>
      </c>
      <c r="W1172" s="39" t="inlineStr">
        <is>
          <t>Dentro del alcance</t>
        </is>
      </c>
      <c r="X1172" s="39" t="n"/>
      <c r="Y1172" s="39" t="inlineStr">
        <is>
          <t>Sin recuento físico en el inventario de Avain</t>
        </is>
      </c>
      <c r="Z1172" s="40" t="inlineStr">
        <is>
          <t>Sin recuento físico</t>
        </is>
      </c>
      <c r="AA1172" s="39" t="n"/>
      <c r="AB1172" s="39" t="n"/>
      <c r="AC1172" s="39" t="n"/>
      <c r="AD1172" s="39" t="n"/>
      <c r="AE1172" s="39" t="n"/>
      <c r="AF1172" s="39" t="n"/>
      <c r="AG1172" s="39" t="n"/>
      <c r="AH1172" s="51" t="n"/>
      <c r="AI1172" s="51" t="n"/>
      <c r="AJ1172" s="51" t="n"/>
      <c r="AK1172" s="52" t="n">
        <v>181.7584423676012</v>
      </c>
      <c r="AL1172" s="52" t="n"/>
      <c r="AM1172" s="52" t="n"/>
      <c r="AN1172" s="39" t="n"/>
      <c r="AO1172" s="39" t="inlineStr">
        <is>
          <t>El material ocupa 5 filas en la hoja 1060 NQN (lote/almacén). La cantidad SAP y la física de esta vista son el total del material.</t>
        </is>
      </c>
    </row>
    <row r="1173">
      <c r="A1173" s="5" t="inlineStr">
        <is>
          <t>1000645</t>
        </is>
      </c>
      <c r="B1173" s="5" t="inlineStr">
        <is>
          <t>BIL 13 COMPRIMIDOS</t>
        </is>
      </c>
      <c r="C1173" s="5" t="inlineStr">
        <is>
          <t>CX0C</t>
        </is>
      </c>
      <c r="D1173" s="5" t="inlineStr">
        <is>
          <t>033</t>
        </is>
      </c>
      <c r="E1173" s="5" t="inlineStr">
        <is>
          <t>ZMED</t>
        </is>
      </c>
      <c r="F1173" s="5" t="inlineStr">
        <is>
          <t>1060</t>
        </is>
      </c>
      <c r="G1173" s="5" t="inlineStr">
        <is>
          <t>6021</t>
        </is>
      </c>
      <c r="H1173" s="5" t="inlineStr">
        <is>
          <t>C/U</t>
        </is>
      </c>
      <c r="I1173" s="6" t="n">
        <v>40</v>
      </c>
      <c r="J1173" s="6" t="n">
        <v>0</v>
      </c>
      <c r="K1173" s="5" t="inlineStr">
        <is>
          <t>ARS</t>
        </is>
      </c>
      <c r="L1173" s="48" t="n">
        <v>0</v>
      </c>
      <c r="M1173" s="48" t="n">
        <v>7270.34</v>
      </c>
      <c r="O1173" s="11">
        <f>M1173/SUM($M$2:$M$2023)</f>
        <v/>
      </c>
      <c r="P1173" s="49">
        <f>IFERROR(M1173/I1173,0)</f>
        <v/>
      </c>
      <c r="Q1173" s="50" t="n"/>
      <c r="R1173" s="8">
        <f>I1173-Q1173</f>
        <v/>
      </c>
      <c r="S1173" s="49">
        <f>$AK1173*R1173</f>
        <v/>
      </c>
      <c r="U1173" s="39" t="inlineStr">
        <is>
          <t>Stock SAP</t>
        </is>
      </c>
      <c r="V1173" s="39" t="inlineStr">
        <is>
          <t>Medicamentos</t>
        </is>
      </c>
      <c r="W1173" s="39" t="inlineStr">
        <is>
          <t>Dentro del alcance</t>
        </is>
      </c>
      <c r="X1173" s="39" t="n"/>
      <c r="Y1173" s="39" t="inlineStr">
        <is>
          <t>Sin recuento físico en el inventario de Avain</t>
        </is>
      </c>
      <c r="Z1173" s="40" t="inlineStr">
        <is>
          <t>Sin recuento físico</t>
        </is>
      </c>
      <c r="AA1173" s="39" t="n"/>
      <c r="AB1173" s="39" t="n"/>
      <c r="AC1173" s="39" t="n"/>
      <c r="AD1173" s="39" t="n"/>
      <c r="AE1173" s="39" t="n"/>
      <c r="AF1173" s="39" t="n"/>
      <c r="AG1173" s="39" t="n"/>
      <c r="AH1173" s="51" t="n"/>
      <c r="AI1173" s="51" t="n"/>
      <c r="AJ1173" s="51" t="n"/>
      <c r="AK1173" s="52" t="n">
        <v>181.7584423676012</v>
      </c>
      <c r="AL1173" s="52" t="n"/>
      <c r="AM1173" s="52" t="n"/>
      <c r="AN1173" s="39" t="n"/>
      <c r="AO1173" s="39" t="inlineStr">
        <is>
          <t>El material ocupa 5 filas en la hoja 1060 NQN (lote/almacén). La cantidad SAP y la física de esta vista son el total del material.</t>
        </is>
      </c>
    </row>
    <row r="1174">
      <c r="A1174" s="5" t="inlineStr">
        <is>
          <t>1000646</t>
        </is>
      </c>
      <c r="B1174" s="5" t="inlineStr">
        <is>
          <t>FACTOR AG200 200MG COMPRIMIDOS</t>
        </is>
      </c>
      <c r="C1174" s="5" t="inlineStr">
        <is>
          <t>1</t>
        </is>
      </c>
      <c r="D1174" s="5" t="inlineStr">
        <is>
          <t>033</t>
        </is>
      </c>
      <c r="E1174" s="5" t="inlineStr">
        <is>
          <t>ZMED</t>
        </is>
      </c>
      <c r="F1174" s="5" t="inlineStr">
        <is>
          <t>1060</t>
        </is>
      </c>
      <c r="G1174" s="5" t="inlineStr">
        <is>
          <t>6021</t>
        </is>
      </c>
      <c r="H1174" s="5" t="inlineStr">
        <is>
          <t>C/U</t>
        </is>
      </c>
      <c r="I1174" s="6" t="n">
        <v>40</v>
      </c>
      <c r="J1174" s="6" t="n">
        <v>0</v>
      </c>
      <c r="K1174" s="5" t="inlineStr">
        <is>
          <t>ARS</t>
        </is>
      </c>
      <c r="L1174" s="48" t="n">
        <v>0</v>
      </c>
      <c r="M1174" s="48" t="n">
        <v>1586</v>
      </c>
      <c r="O1174" s="11">
        <f>M1174/SUM($M$2:$M$2023)</f>
        <v/>
      </c>
      <c r="P1174" s="49">
        <f>IFERROR(M1174/I1174,0)</f>
        <v/>
      </c>
      <c r="Q1174" s="50" t="n"/>
      <c r="R1174" s="8">
        <f>I1174-Q1174</f>
        <v/>
      </c>
      <c r="S1174" s="49">
        <f>$AK1174*R1174</f>
        <v/>
      </c>
      <c r="U1174" s="39" t="inlineStr">
        <is>
          <t>Stock SAP</t>
        </is>
      </c>
      <c r="V1174" s="39" t="inlineStr">
        <is>
          <t>Medicamentos</t>
        </is>
      </c>
      <c r="W1174" s="39" t="inlineStr">
        <is>
          <t>Dentro del alcance</t>
        </is>
      </c>
      <c r="X1174" s="39" t="n"/>
      <c r="Y1174" s="39" t="inlineStr">
        <is>
          <t>Sin recuento físico en el inventario de Avain</t>
        </is>
      </c>
      <c r="Z1174" s="40" t="inlineStr">
        <is>
          <t>Sin recuento físico</t>
        </is>
      </c>
      <c r="AA1174" s="39" t="n"/>
      <c r="AB1174" s="39" t="n"/>
      <c r="AC1174" s="39" t="n"/>
      <c r="AD1174" s="39" t="n"/>
      <c r="AE1174" s="39" t="n"/>
      <c r="AF1174" s="39" t="n"/>
      <c r="AG1174" s="39" t="n"/>
      <c r="AH1174" s="51" t="n">
        <v>120</v>
      </c>
      <c r="AI1174" s="51">
        <f>Q1174</f>
        <v/>
      </c>
      <c r="AJ1174" s="51">
        <f>$AH1174-$AI1174</f>
        <v/>
      </c>
      <c r="AK1174" s="52" t="n">
        <v>39.65</v>
      </c>
      <c r="AL1174" s="52">
        <f>$AJ1174*$AK1174</f>
        <v/>
      </c>
      <c r="AM1174" s="52">
        <f>$AI1174*$AK1174</f>
        <v/>
      </c>
      <c r="AN1174" s="39" t="n"/>
      <c r="AO1174" s="39" t="inlineStr">
        <is>
          <t>El material ocupa 3 filas en la hoja 1060 NQN (lote/almacén). La cantidad SAP y la física de esta vista son el total del material.</t>
        </is>
      </c>
    </row>
    <row r="1175">
      <c r="A1175" s="5" t="inlineStr">
        <is>
          <t>1000646</t>
        </is>
      </c>
      <c r="B1175" s="5" t="inlineStr">
        <is>
          <t>FACTOR AG200 200MG COMPRIMIDOS</t>
        </is>
      </c>
      <c r="C1175" s="5" t="inlineStr">
        <is>
          <t>1726V</t>
        </is>
      </c>
      <c r="D1175" s="5" t="inlineStr">
        <is>
          <t>033</t>
        </is>
      </c>
      <c r="E1175" s="5" t="inlineStr">
        <is>
          <t>ZMED</t>
        </is>
      </c>
      <c r="F1175" s="5" t="inlineStr">
        <is>
          <t>1060</t>
        </is>
      </c>
      <c r="G1175" s="5" t="inlineStr">
        <is>
          <t>6021</t>
        </is>
      </c>
      <c r="H1175" s="5" t="inlineStr">
        <is>
          <t>C/U</t>
        </is>
      </c>
      <c r="I1175" s="6" t="n">
        <v>40</v>
      </c>
      <c r="J1175" s="6" t="n">
        <v>0</v>
      </c>
      <c r="K1175" s="5" t="inlineStr">
        <is>
          <t>ARS</t>
        </is>
      </c>
      <c r="L1175" s="48" t="n">
        <v>0</v>
      </c>
      <c r="M1175" s="48" t="n">
        <v>1586</v>
      </c>
      <c r="O1175" s="11">
        <f>M1175/SUM($M$2:$M$2023)</f>
        <v/>
      </c>
      <c r="P1175" s="49">
        <f>IFERROR(M1175/I1175,0)</f>
        <v/>
      </c>
      <c r="Q1175" s="50" t="n"/>
      <c r="R1175" s="8">
        <f>I1175-Q1175</f>
        <v/>
      </c>
      <c r="S1175" s="49">
        <f>$AK1175*R1175</f>
        <v/>
      </c>
      <c r="U1175" s="39" t="inlineStr">
        <is>
          <t>Stock SAP</t>
        </is>
      </c>
      <c r="V1175" s="39" t="inlineStr">
        <is>
          <t>Medicamentos</t>
        </is>
      </c>
      <c r="W1175" s="39" t="inlineStr">
        <is>
          <t>Dentro del alcance</t>
        </is>
      </c>
      <c r="X1175" s="39" t="n"/>
      <c r="Y1175" s="39" t="inlineStr">
        <is>
          <t>Sin recuento físico en el inventario de Avain</t>
        </is>
      </c>
      <c r="Z1175" s="40" t="inlineStr">
        <is>
          <t>Sin recuento físico</t>
        </is>
      </c>
      <c r="AA1175" s="39" t="n"/>
      <c r="AB1175" s="39" t="n"/>
      <c r="AC1175" s="39" t="n"/>
      <c r="AD1175" s="39" t="n"/>
      <c r="AE1175" s="39" t="n"/>
      <c r="AF1175" s="39" t="n"/>
      <c r="AG1175" s="39" t="n"/>
      <c r="AH1175" s="51" t="n"/>
      <c r="AI1175" s="51" t="n"/>
      <c r="AJ1175" s="51" t="n"/>
      <c r="AK1175" s="52" t="n">
        <v>39.65</v>
      </c>
      <c r="AL1175" s="52" t="n"/>
      <c r="AM1175" s="52" t="n"/>
      <c r="AN1175" s="39" t="n"/>
      <c r="AO1175" s="39" t="inlineStr">
        <is>
          <t>El material ocupa 3 filas en la hoja 1060 NQN (lote/almacén). La cantidad SAP y la física de esta vista son el total del material.</t>
        </is>
      </c>
    </row>
    <row r="1176">
      <c r="A1176" s="5" t="inlineStr">
        <is>
          <t>1000646</t>
        </is>
      </c>
      <c r="B1176" s="5" t="inlineStr">
        <is>
          <t>FACTOR AG200 200MG COMPRIMIDOS</t>
        </is>
      </c>
      <c r="C1176" s="5" t="inlineStr">
        <is>
          <t>1762C</t>
        </is>
      </c>
      <c r="D1176" s="5" t="inlineStr">
        <is>
          <t>033</t>
        </is>
      </c>
      <c r="E1176" s="5" t="inlineStr">
        <is>
          <t>ZMED</t>
        </is>
      </c>
      <c r="F1176" s="5" t="inlineStr">
        <is>
          <t>1060</t>
        </is>
      </c>
      <c r="G1176" s="5" t="inlineStr">
        <is>
          <t>6021</t>
        </is>
      </c>
      <c r="H1176" s="5" t="inlineStr">
        <is>
          <t>C/U</t>
        </is>
      </c>
      <c r="I1176" s="6" t="n">
        <v>40</v>
      </c>
      <c r="J1176" s="6" t="n">
        <v>0</v>
      </c>
      <c r="K1176" s="5" t="inlineStr">
        <is>
          <t>ARS</t>
        </is>
      </c>
      <c r="L1176" s="48" t="n">
        <v>0</v>
      </c>
      <c r="M1176" s="48" t="n">
        <v>1586</v>
      </c>
      <c r="O1176" s="11">
        <f>M1176/SUM($M$2:$M$2023)</f>
        <v/>
      </c>
      <c r="P1176" s="49">
        <f>IFERROR(M1176/I1176,0)</f>
        <v/>
      </c>
      <c r="Q1176" s="50" t="n"/>
      <c r="R1176" s="8">
        <f>I1176-Q1176</f>
        <v/>
      </c>
      <c r="S1176" s="49">
        <f>$AK1176*R1176</f>
        <v/>
      </c>
      <c r="U1176" s="39" t="inlineStr">
        <is>
          <t>Stock SAP</t>
        </is>
      </c>
      <c r="V1176" s="39" t="inlineStr">
        <is>
          <t>Medicamentos</t>
        </is>
      </c>
      <c r="W1176" s="39" t="inlineStr">
        <is>
          <t>Dentro del alcance</t>
        </is>
      </c>
      <c r="X1176" s="39" t="n"/>
      <c r="Y1176" s="39" t="inlineStr">
        <is>
          <t>Sin recuento físico en el inventario de Avain</t>
        </is>
      </c>
      <c r="Z1176" s="40" t="inlineStr">
        <is>
          <t>Sin recuento físico</t>
        </is>
      </c>
      <c r="AA1176" s="39" t="n"/>
      <c r="AB1176" s="39" t="n"/>
      <c r="AC1176" s="39" t="n"/>
      <c r="AD1176" s="39" t="n"/>
      <c r="AE1176" s="39" t="n"/>
      <c r="AF1176" s="39" t="n"/>
      <c r="AG1176" s="39" t="n"/>
      <c r="AH1176" s="51" t="n"/>
      <c r="AI1176" s="51" t="n"/>
      <c r="AJ1176" s="51" t="n"/>
      <c r="AK1176" s="52" t="n">
        <v>39.65</v>
      </c>
      <c r="AL1176" s="52" t="n"/>
      <c r="AM1176" s="52" t="n"/>
      <c r="AN1176" s="39" t="n"/>
      <c r="AO1176" s="39" t="inlineStr">
        <is>
          <t>El material ocupa 3 filas en la hoja 1060 NQN (lote/almacén). La cantidad SAP y la física de esta vista son el total del material.</t>
        </is>
      </c>
    </row>
    <row r="1177">
      <c r="A1177" s="5" t="inlineStr">
        <is>
          <t>1000655</t>
        </is>
      </c>
      <c r="B1177" s="5" t="inlineStr">
        <is>
          <t>DOMPERIDONA COMP.</t>
        </is>
      </c>
      <c r="C1177" s="5" t="inlineStr">
        <is>
          <t>103771</t>
        </is>
      </c>
      <c r="D1177" s="5" t="inlineStr">
        <is>
          <t>033</t>
        </is>
      </c>
      <c r="E1177" s="5" t="inlineStr">
        <is>
          <t>ZMED</t>
        </is>
      </c>
      <c r="F1177" s="5" t="inlineStr">
        <is>
          <t>1060</t>
        </is>
      </c>
      <c r="G1177" s="5" t="inlineStr">
        <is>
          <t>6021</t>
        </is>
      </c>
      <c r="H1177" s="5" t="inlineStr">
        <is>
          <t>C/U</t>
        </is>
      </c>
      <c r="I1177" s="6" t="n">
        <v>40</v>
      </c>
      <c r="J1177" s="6" t="n">
        <v>0</v>
      </c>
      <c r="K1177" s="5" t="inlineStr">
        <is>
          <t>ARS</t>
        </is>
      </c>
      <c r="L1177" s="48" t="n">
        <v>0</v>
      </c>
      <c r="M1177" s="48" t="n">
        <v>5411.24</v>
      </c>
      <c r="O1177" s="11">
        <f>M1177/SUM($M$2:$M$2023)</f>
        <v/>
      </c>
      <c r="P1177" s="49">
        <f>IFERROR(M1177/I1177,0)</f>
        <v/>
      </c>
      <c r="Q1177" s="50" t="n"/>
      <c r="R1177" s="8">
        <f>I1177-Q1177</f>
        <v/>
      </c>
      <c r="S1177" s="49">
        <f>$AK1177*R1177</f>
        <v/>
      </c>
      <c r="U1177" s="39" t="inlineStr">
        <is>
          <t>Stock SAP</t>
        </is>
      </c>
      <c r="V1177" s="39" t="inlineStr">
        <is>
          <t>Medicamentos</t>
        </is>
      </c>
      <c r="W1177" s="39" t="inlineStr">
        <is>
          <t>Dentro del alcance</t>
        </is>
      </c>
      <c r="X1177" s="39" t="n"/>
      <c r="Y1177" s="39" t="inlineStr">
        <is>
          <t>Sin recuento físico en el inventario de Avain</t>
        </is>
      </c>
      <c r="Z1177" s="40" t="inlineStr">
        <is>
          <t>Sin recuento físico</t>
        </is>
      </c>
      <c r="AA1177" s="39" t="n"/>
      <c r="AB1177" s="39" t="n"/>
      <c r="AC1177" s="39" t="n"/>
      <c r="AD1177" s="39" t="n"/>
      <c r="AE1177" s="39" t="n"/>
      <c r="AF1177" s="39" t="n"/>
      <c r="AG1177" s="39" t="n"/>
      <c r="AH1177" s="51" t="n"/>
      <c r="AI1177" s="51" t="n"/>
      <c r="AJ1177" s="51" t="n"/>
      <c r="AK1177" s="52" t="n">
        <v>135.2809090909091</v>
      </c>
      <c r="AL1177" s="52" t="n"/>
      <c r="AM1177" s="52" t="n"/>
      <c r="AN1177" s="39" t="n"/>
      <c r="AO1177" s="39" t="inlineStr">
        <is>
          <t>El material ocupa 4 filas en la hoja 1060 NQN (lote/almacén). La cantidad SAP y la física de esta vista son el total del material.</t>
        </is>
      </c>
    </row>
    <row r="1178">
      <c r="A1178" s="5" t="inlineStr">
        <is>
          <t>1000656</t>
        </is>
      </c>
      <c r="B1178" s="5" t="inlineStr">
        <is>
          <t>HEXALER CORT</t>
        </is>
      </c>
      <c r="C1178" s="5" t="inlineStr">
        <is>
          <t>3073</t>
        </is>
      </c>
      <c r="D1178" s="5" t="inlineStr">
        <is>
          <t>033</t>
        </is>
      </c>
      <c r="E1178" s="5" t="inlineStr">
        <is>
          <t>ZMED</t>
        </is>
      </c>
      <c r="F1178" s="5" t="inlineStr">
        <is>
          <t>1060</t>
        </is>
      </c>
      <c r="G1178" s="5" t="inlineStr">
        <is>
          <t>6021</t>
        </is>
      </c>
      <c r="H1178" s="5" t="inlineStr">
        <is>
          <t>C/U</t>
        </is>
      </c>
      <c r="I1178" s="6" t="n">
        <v>40</v>
      </c>
      <c r="J1178" s="6" t="n">
        <v>0</v>
      </c>
      <c r="K1178" s="5" t="inlineStr">
        <is>
          <t>ARS</t>
        </is>
      </c>
      <c r="L1178" s="48" t="n">
        <v>0</v>
      </c>
      <c r="M1178" s="48" t="n">
        <v>26657.73</v>
      </c>
      <c r="O1178" s="11">
        <f>M1178/SUM($M$2:$M$2023)</f>
        <v/>
      </c>
      <c r="P1178" s="49">
        <f>IFERROR(M1178/I1178,0)</f>
        <v/>
      </c>
      <c r="Q1178" s="50" t="n"/>
      <c r="R1178" s="8">
        <f>I1178-Q1178</f>
        <v/>
      </c>
      <c r="S1178" s="49">
        <f>$AK1178*R1178</f>
        <v/>
      </c>
      <c r="U1178" s="39" t="inlineStr">
        <is>
          <t>Stock SAP</t>
        </is>
      </c>
      <c r="V1178" s="39" t="inlineStr">
        <is>
          <t>Medicamentos</t>
        </is>
      </c>
      <c r="W1178" s="39" t="inlineStr">
        <is>
          <t>Dentro del alcance</t>
        </is>
      </c>
      <c r="X1178" s="39" t="n"/>
      <c r="Y1178" s="39" t="inlineStr">
        <is>
          <t>Sin recuento físico en el inventario de Avain</t>
        </is>
      </c>
      <c r="Z1178" s="40" t="inlineStr">
        <is>
          <t>Sin recuento físico</t>
        </is>
      </c>
      <c r="AA1178" s="39" t="n"/>
      <c r="AB1178" s="39" t="n"/>
      <c r="AC1178" s="39" t="n"/>
      <c r="AD1178" s="39" t="n"/>
      <c r="AE1178" s="39" t="n"/>
      <c r="AF1178" s="39" t="n"/>
      <c r="AG1178" s="39" t="n"/>
      <c r="AH1178" s="51" t="n"/>
      <c r="AI1178" s="51" t="n"/>
      <c r="AJ1178" s="51" t="n"/>
      <c r="AK1178" s="52" t="n">
        <v>666.4431212723657</v>
      </c>
      <c r="AL1178" s="52" t="n"/>
      <c r="AM1178" s="52" t="n"/>
      <c r="AN1178" s="39" t="n"/>
      <c r="AO1178" s="39" t="inlineStr">
        <is>
          <t>El material ocupa 11 filas en la hoja 1060 NQN (lote/almacén). La cantidad SAP y la física de esta vista son el total del material.</t>
        </is>
      </c>
    </row>
    <row r="1179">
      <c r="A1179" s="5" t="inlineStr">
        <is>
          <t>1000656</t>
        </is>
      </c>
      <c r="B1179" s="5" t="inlineStr">
        <is>
          <t>HEXALER CORT</t>
        </is>
      </c>
      <c r="C1179" s="5" t="inlineStr">
        <is>
          <t>61</t>
        </is>
      </c>
      <c r="D1179" s="5" t="inlineStr">
        <is>
          <t>033</t>
        </is>
      </c>
      <c r="E1179" s="5" t="inlineStr">
        <is>
          <t>ZMED</t>
        </is>
      </c>
      <c r="F1179" s="5" t="inlineStr">
        <is>
          <t>1060</t>
        </is>
      </c>
      <c r="G1179" s="5" t="inlineStr">
        <is>
          <t>6021</t>
        </is>
      </c>
      <c r="H1179" s="5" t="inlineStr">
        <is>
          <t>C/U</t>
        </is>
      </c>
      <c r="I1179" s="6" t="n">
        <v>40</v>
      </c>
      <c r="J1179" s="6" t="n">
        <v>0</v>
      </c>
      <c r="K1179" s="5" t="inlineStr">
        <is>
          <t>ARS</t>
        </is>
      </c>
      <c r="L1179" s="48" t="n">
        <v>0</v>
      </c>
      <c r="M1179" s="48" t="n">
        <v>26657.73</v>
      </c>
      <c r="O1179" s="11">
        <f>M1179/SUM($M$2:$M$2023)</f>
        <v/>
      </c>
      <c r="P1179" s="49">
        <f>IFERROR(M1179/I1179,0)</f>
        <v/>
      </c>
      <c r="Q1179" s="50" t="n"/>
      <c r="R1179" s="8">
        <f>I1179-Q1179</f>
        <v/>
      </c>
      <c r="S1179" s="49">
        <f>$AK1179*R1179</f>
        <v/>
      </c>
      <c r="U1179" s="39" t="inlineStr">
        <is>
          <t>Stock SAP</t>
        </is>
      </c>
      <c r="V1179" s="39" t="inlineStr">
        <is>
          <t>Medicamentos</t>
        </is>
      </c>
      <c r="W1179" s="39" t="inlineStr">
        <is>
          <t>Dentro del alcance</t>
        </is>
      </c>
      <c r="X1179" s="39" t="n"/>
      <c r="Y1179" s="39" t="inlineStr">
        <is>
          <t>Sin recuento físico en el inventario de Avain</t>
        </is>
      </c>
      <c r="Z1179" s="40" t="inlineStr">
        <is>
          <t>Sin recuento físico</t>
        </is>
      </c>
      <c r="AA1179" s="39" t="n"/>
      <c r="AB1179" s="39" t="n"/>
      <c r="AC1179" s="39" t="n"/>
      <c r="AD1179" s="39" t="n"/>
      <c r="AE1179" s="39" t="n"/>
      <c r="AF1179" s="39" t="n"/>
      <c r="AG1179" s="39" t="n"/>
      <c r="AH1179" s="51" t="n"/>
      <c r="AI1179" s="51" t="n"/>
      <c r="AJ1179" s="51" t="n"/>
      <c r="AK1179" s="52" t="n">
        <v>666.4431212723657</v>
      </c>
      <c r="AL1179" s="52" t="n"/>
      <c r="AM1179" s="52" t="n"/>
      <c r="AN1179" s="39" t="n"/>
      <c r="AO1179" s="39" t="inlineStr">
        <is>
          <t>El material ocupa 11 filas en la hoja 1060 NQN (lote/almacén). La cantidad SAP y la física de esta vista son el total del material.</t>
        </is>
      </c>
    </row>
    <row r="1180">
      <c r="A1180" s="5" t="inlineStr">
        <is>
          <t>1000754</t>
        </is>
      </c>
      <c r="B1180" s="5" t="inlineStr">
        <is>
          <t>PLATSUL  30GR</t>
        </is>
      </c>
      <c r="C1180" s="5" t="inlineStr">
        <is>
          <t>73543</t>
        </is>
      </c>
      <c r="D1180" s="5" t="inlineStr">
        <is>
          <t>033</t>
        </is>
      </c>
      <c r="E1180" s="5" t="inlineStr">
        <is>
          <t>ZMED</t>
        </is>
      </c>
      <c r="F1180" s="5" t="inlineStr">
        <is>
          <t>1060</t>
        </is>
      </c>
      <c r="G1180" s="5" t="inlineStr">
        <is>
          <t>6021</t>
        </is>
      </c>
      <c r="H1180" s="5" t="inlineStr">
        <is>
          <t>C/U</t>
        </is>
      </c>
      <c r="I1180" s="6" t="n">
        <v>40</v>
      </c>
      <c r="J1180" s="6" t="n">
        <v>0</v>
      </c>
      <c r="K1180" s="5" t="inlineStr">
        <is>
          <t>ARS</t>
        </is>
      </c>
      <c r="L1180" s="48" t="n">
        <v>0</v>
      </c>
      <c r="M1180" s="48" t="n">
        <v>133038.65</v>
      </c>
      <c r="O1180" s="11">
        <f>M1180/SUM($M$2:$M$2023)</f>
        <v/>
      </c>
      <c r="P1180" s="49">
        <f>IFERROR(M1180/I1180,0)</f>
        <v/>
      </c>
      <c r="Q1180" s="50" t="n"/>
      <c r="R1180" s="8">
        <f>I1180-Q1180</f>
        <v/>
      </c>
      <c r="S1180" s="49">
        <f>$AK1180*R1180</f>
        <v/>
      </c>
      <c r="U1180" s="39" t="inlineStr">
        <is>
          <t>Stock SAP</t>
        </is>
      </c>
      <c r="V1180" s="39" t="inlineStr">
        <is>
          <t>Medicamentos</t>
        </is>
      </c>
      <c r="W1180" s="39" t="inlineStr">
        <is>
          <t>Dentro del alcance</t>
        </is>
      </c>
      <c r="X1180" s="42" t="inlineStr">
        <is>
          <t>Media</t>
        </is>
      </c>
      <c r="Y1180" s="39" t="inlineStr">
        <is>
          <t>Homologado – confianza Media – pendiente de validación</t>
        </is>
      </c>
      <c r="Z1180" s="38" t="inlineStr">
        <is>
          <t>Dar de baja en SAP</t>
        </is>
      </c>
      <c r="AA1180" s="39" t="inlineStr">
        <is>
          <t>185</t>
        </is>
      </c>
      <c r="AB1180" s="39" t="inlineStr">
        <is>
          <t>PLATSUL</t>
        </is>
      </c>
      <c r="AC1180" s="39" t="inlineStr">
        <is>
          <t>Cruce por nomenclatura SAP</t>
        </is>
      </c>
      <c r="AD1180" s="39" t="inlineStr">
        <is>
          <t>Sí</t>
        </is>
      </c>
      <c r="AE1180" s="39" t="inlineStr">
        <is>
          <t>1000754, 1000185</t>
        </is>
      </c>
      <c r="AF1180" s="39" t="inlineStr">
        <is>
          <t>Sí</t>
        </is>
      </c>
      <c r="AG1180" s="39" t="inlineStr">
        <is>
          <t>M15-004</t>
        </is>
      </c>
      <c r="AH1180" s="51" t="n"/>
      <c r="AI1180" s="51" t="n"/>
      <c r="AJ1180" s="51" t="n"/>
      <c r="AK1180" s="52" t="n">
        <v>3325.966272189349</v>
      </c>
      <c r="AL1180" s="52" t="n"/>
      <c r="AM1180" s="52" t="n"/>
      <c r="AN1180" s="39" t="n"/>
      <c r="AO1180" s="39" t="inlineStr">
        <is>
          <t>La cantidad física del material se imputó en la fila 554 (primera fila del material). La homologación no confirma la equivalencia (confianza base Sin coincidencia / confianza SAP Media). Se imputó al código SAP del master con nivel Baja para no perder el recuento; requiere validación. Homologado al master M15-004, pero sus códigos SAP (1001271, 1000534, 1000688) no figuran en el stock SAP de este centro. Cruce por nomenclatura: una nomenclatura no informa dosis; similitud 0.74. El cruce SAP–Avain identificó 2 códigos SAP como posibles equivalentes del mismo ítem de Avain (1000754, 1000185). Se imputó al primero (lógica BUSCARV); requiere validación posterior. El material ocupa 5 filas en la hoja 1060 NQN (lote/almacén). La cantidad SAP y la física de esta vista son el total del material.</t>
        </is>
      </c>
    </row>
    <row r="1181">
      <c r="A1181" s="5" t="inlineStr">
        <is>
          <t>1001211</t>
        </is>
      </c>
      <c r="B1181" s="5" t="inlineStr">
        <is>
          <t>Simeticona comprimidos 250mg</t>
        </is>
      </c>
      <c r="C1181" s="5" t="inlineStr">
        <is>
          <t>101</t>
        </is>
      </c>
      <c r="D1181" s="5" t="inlineStr">
        <is>
          <t>MEGE</t>
        </is>
      </c>
      <c r="E1181" s="5" t="inlineStr">
        <is>
          <t>ZMED</t>
        </is>
      </c>
      <c r="F1181" s="5" t="inlineStr">
        <is>
          <t>1060</t>
        </is>
      </c>
      <c r="G1181" s="5" t="inlineStr">
        <is>
          <t>6021</t>
        </is>
      </c>
      <c r="H1181" s="5" t="inlineStr">
        <is>
          <t>C/U</t>
        </is>
      </c>
      <c r="I1181" s="6" t="n">
        <v>40</v>
      </c>
      <c r="J1181" s="6" t="n">
        <v>0</v>
      </c>
      <c r="K1181" s="5" t="inlineStr">
        <is>
          <t>ARS</t>
        </is>
      </c>
      <c r="L1181" s="48" t="n">
        <v>0</v>
      </c>
      <c r="M1181" s="48" t="n">
        <v>1840</v>
      </c>
      <c r="O1181" s="11">
        <f>M1181/SUM($M$2:$M$2023)</f>
        <v/>
      </c>
      <c r="P1181" s="49">
        <f>IFERROR(M1181/I1181,0)</f>
        <v/>
      </c>
      <c r="Q1181" s="50" t="n"/>
      <c r="R1181" s="8">
        <f>I1181-Q1181</f>
        <v/>
      </c>
      <c r="S1181" s="49">
        <f>$AK1181*R1181</f>
        <v/>
      </c>
      <c r="U1181" s="39" t="inlineStr">
        <is>
          <t>Stock SAP</t>
        </is>
      </c>
      <c r="V1181" s="39" t="inlineStr">
        <is>
          <t>Medicamentos</t>
        </is>
      </c>
      <c r="W1181" s="39" t="inlineStr">
        <is>
          <t>Dentro del alcance</t>
        </is>
      </c>
      <c r="X1181" s="39" t="n"/>
      <c r="Y1181" s="39" t="inlineStr">
        <is>
          <t>Sin recuento físico en el inventario de Avain</t>
        </is>
      </c>
      <c r="Z1181" s="40" t="inlineStr">
        <is>
          <t>Sin recuento físico</t>
        </is>
      </c>
      <c r="AA1181" s="39" t="n"/>
      <c r="AB1181" s="39" t="n"/>
      <c r="AC1181" s="39" t="n"/>
      <c r="AD1181" s="39" t="n"/>
      <c r="AE1181" s="39" t="n"/>
      <c r="AF1181" s="39" t="n"/>
      <c r="AG1181" s="39" t="n"/>
      <c r="AH1181" s="51" t="n">
        <v>40</v>
      </c>
      <c r="AI1181" s="51">
        <f>Q1181</f>
        <v/>
      </c>
      <c r="AJ1181" s="51">
        <f>$AH1181-$AI1181</f>
        <v/>
      </c>
      <c r="AK1181" s="52" t="n">
        <v>46</v>
      </c>
      <c r="AL1181" s="52">
        <f>$AJ1181*$AK1181</f>
        <v/>
      </c>
      <c r="AM1181" s="52">
        <f>$AI1181*$AK1181</f>
        <v/>
      </c>
      <c r="AN1181" s="39" t="n"/>
      <c r="AO1181" s="39" t="n"/>
    </row>
    <row r="1182">
      <c r="A1182" s="5" t="inlineStr">
        <is>
          <t>2000059</t>
        </is>
      </c>
      <c r="B1182" s="5" t="inlineStr">
        <is>
          <t>LAZO  DE GOMA POR MTS (HEMOSTATICO)</t>
        </is>
      </c>
      <c r="C1182" s="5" t="n"/>
      <c r="D1182" s="5" t="inlineStr">
        <is>
          <t>033</t>
        </is>
      </c>
      <c r="E1182" s="5" t="inlineStr">
        <is>
          <t>ZDES</t>
        </is>
      </c>
      <c r="F1182" s="5" t="inlineStr">
        <is>
          <t>1060</t>
        </is>
      </c>
      <c r="G1182" s="5" t="inlineStr">
        <is>
          <t>6021</t>
        </is>
      </c>
      <c r="H1182" s="5" t="inlineStr">
        <is>
          <t>C/U</t>
        </is>
      </c>
      <c r="I1182" s="6" t="n">
        <v>40</v>
      </c>
      <c r="J1182" s="6" t="n">
        <v>0</v>
      </c>
      <c r="K1182" s="5" t="inlineStr">
        <is>
          <t>ARS</t>
        </is>
      </c>
      <c r="L1182" s="48" t="n">
        <v>0</v>
      </c>
      <c r="M1182" s="48" t="n">
        <v>13944.18</v>
      </c>
      <c r="O1182" s="11">
        <f>M1182/SUM($M$2:$M$2023)</f>
        <v/>
      </c>
      <c r="P1182" s="49">
        <f>IFERROR(M1182/I1182,0)</f>
        <v/>
      </c>
      <c r="Q1182" s="50" t="n"/>
      <c r="R1182" s="8">
        <f>I1182-Q1182</f>
        <v/>
      </c>
      <c r="S1182" s="49">
        <f>$AK1182*R1182</f>
        <v/>
      </c>
      <c r="U1182" s="39" t="inlineStr">
        <is>
          <t>Stock SAP</t>
        </is>
      </c>
      <c r="V1182" s="39" t="inlineStr">
        <is>
          <t>Descartables</t>
        </is>
      </c>
      <c r="W1182" s="39" t="inlineStr">
        <is>
          <t>Dentro del alcance</t>
        </is>
      </c>
      <c r="X1182" s="39" t="n"/>
      <c r="Y1182" s="39" t="inlineStr">
        <is>
          <t>Sin recuento físico en el inventario de Avain</t>
        </is>
      </c>
      <c r="Z1182" s="40" t="inlineStr">
        <is>
          <t>Sin recuento físico</t>
        </is>
      </c>
      <c r="AA1182" s="39" t="n"/>
      <c r="AB1182" s="39" t="n"/>
      <c r="AC1182" s="39" t="n"/>
      <c r="AD1182" s="39" t="n"/>
      <c r="AE1182" s="39" t="n"/>
      <c r="AF1182" s="39" t="n"/>
      <c r="AG1182" s="39" t="n"/>
      <c r="AH1182" s="51" t="n"/>
      <c r="AI1182" s="51" t="n"/>
      <c r="AJ1182" s="51" t="n"/>
      <c r="AK1182" s="52" t="n">
        <v>348.6044444444445</v>
      </c>
      <c r="AL1182" s="52" t="n"/>
      <c r="AM1182" s="52" t="n"/>
      <c r="AN1182" s="39" t="n"/>
      <c r="AO1182" s="39" t="inlineStr">
        <is>
          <t>El material ocupa 2 filas en la hoja 1060 NQN (lote/almacén). La cantidad SAP y la física de esta vista son el total del material.</t>
        </is>
      </c>
    </row>
    <row r="1183">
      <c r="A1183" s="5" t="inlineStr">
        <is>
          <t>2000384</t>
        </is>
      </c>
      <c r="B1183" s="5" t="inlineStr">
        <is>
          <t>TUBO DE MAYO N°2</t>
        </is>
      </c>
      <c r="C1183" s="5" t="n"/>
      <c r="D1183" s="5" t="inlineStr">
        <is>
          <t>033</t>
        </is>
      </c>
      <c r="E1183" s="5" t="inlineStr">
        <is>
          <t>ZDES</t>
        </is>
      </c>
      <c r="F1183" s="5" t="inlineStr">
        <is>
          <t>1060</t>
        </is>
      </c>
      <c r="G1183" s="5" t="inlineStr">
        <is>
          <t>6022</t>
        </is>
      </c>
      <c r="H1183" s="5" t="inlineStr">
        <is>
          <t>C/U</t>
        </is>
      </c>
      <c r="I1183" s="6" t="n">
        <v>40</v>
      </c>
      <c r="J1183" s="6" t="n">
        <v>0</v>
      </c>
      <c r="K1183" s="5" t="inlineStr">
        <is>
          <t>ARS</t>
        </is>
      </c>
      <c r="L1183" s="48" t="n">
        <v>0</v>
      </c>
      <c r="M1183" s="48" t="n">
        <v>880</v>
      </c>
      <c r="O1183" s="11">
        <f>M1183/SUM($M$2:$M$2023)</f>
        <v/>
      </c>
      <c r="P1183" s="49">
        <f>IFERROR(M1183/I1183,0)</f>
        <v/>
      </c>
      <c r="Q1183" s="50" t="n"/>
      <c r="R1183" s="8">
        <f>I1183-Q1183</f>
        <v/>
      </c>
      <c r="S1183" s="49">
        <f>$AK1183*R1183</f>
        <v/>
      </c>
      <c r="U1183" s="39" t="inlineStr">
        <is>
          <t>Stock SAP</t>
        </is>
      </c>
      <c r="V1183" s="39" t="inlineStr">
        <is>
          <t>Descartables</t>
        </is>
      </c>
      <c r="W1183" s="39" t="inlineStr">
        <is>
          <t>Dentro del alcance</t>
        </is>
      </c>
      <c r="X1183" s="39" t="n"/>
      <c r="Y1183" s="39" t="inlineStr">
        <is>
          <t>Sin recuento físico en el inventario de Avain</t>
        </is>
      </c>
      <c r="Z1183" s="40" t="inlineStr">
        <is>
          <t>Sin recuento físico</t>
        </is>
      </c>
      <c r="AA1183" s="39" t="n"/>
      <c r="AB1183" s="39" t="n"/>
      <c r="AC1183" s="39" t="n"/>
      <c r="AD1183" s="39" t="n"/>
      <c r="AE1183" s="39" t="n"/>
      <c r="AF1183" s="39" t="n"/>
      <c r="AG1183" s="39" t="n"/>
      <c r="AH1183" s="51" t="n">
        <v>40</v>
      </c>
      <c r="AI1183" s="51">
        <f>Q1183</f>
        <v/>
      </c>
      <c r="AJ1183" s="51">
        <f>$AH1183-$AI1183</f>
        <v/>
      </c>
      <c r="AK1183" s="52" t="n">
        <v>22</v>
      </c>
      <c r="AL1183" s="52">
        <f>$AJ1183*$AK1183</f>
        <v/>
      </c>
      <c r="AM1183" s="52">
        <f>$AI1183*$AK1183</f>
        <v/>
      </c>
      <c r="AN1183" s="39" t="n"/>
      <c r="AO1183" s="39" t="n"/>
    </row>
    <row r="1184">
      <c r="A1184" s="5" t="inlineStr">
        <is>
          <t>2000385</t>
        </is>
      </c>
      <c r="B1184" s="5" t="inlineStr">
        <is>
          <t>TUBO DE MAYO N°3</t>
        </is>
      </c>
      <c r="C1184" s="5" t="n"/>
      <c r="D1184" s="5" t="inlineStr">
        <is>
          <t>033</t>
        </is>
      </c>
      <c r="E1184" s="5" t="inlineStr">
        <is>
          <t>ZDES</t>
        </is>
      </c>
      <c r="F1184" s="5" t="inlineStr">
        <is>
          <t>1060</t>
        </is>
      </c>
      <c r="G1184" s="5" t="inlineStr">
        <is>
          <t>6022</t>
        </is>
      </c>
      <c r="H1184" s="5" t="inlineStr">
        <is>
          <t>C/U</t>
        </is>
      </c>
      <c r="I1184" s="6" t="n">
        <v>40</v>
      </c>
      <c r="J1184" s="6" t="n">
        <v>0</v>
      </c>
      <c r="K1184" s="5" t="inlineStr">
        <is>
          <t>ARS</t>
        </is>
      </c>
      <c r="L1184" s="48" t="n">
        <v>0</v>
      </c>
      <c r="M1184" s="48" t="n">
        <v>958.8</v>
      </c>
      <c r="O1184" s="11">
        <f>M1184/SUM($M$2:$M$2023)</f>
        <v/>
      </c>
      <c r="P1184" s="49">
        <f>IFERROR(M1184/I1184,0)</f>
        <v/>
      </c>
      <c r="Q1184" s="50" t="n"/>
      <c r="R1184" s="8">
        <f>I1184-Q1184</f>
        <v/>
      </c>
      <c r="S1184" s="49">
        <f>$AK1184*R1184</f>
        <v/>
      </c>
      <c r="U1184" s="39" t="inlineStr">
        <is>
          <t>Stock SAP</t>
        </is>
      </c>
      <c r="V1184" s="39" t="inlineStr">
        <is>
          <t>Descartables</t>
        </is>
      </c>
      <c r="W1184" s="39" t="inlineStr">
        <is>
          <t>Dentro del alcance</t>
        </is>
      </c>
      <c r="X1184" s="39" t="n"/>
      <c r="Y1184" s="39" t="inlineStr">
        <is>
          <t>Sin recuento físico en el inventario de Avain</t>
        </is>
      </c>
      <c r="Z1184" s="40" t="inlineStr">
        <is>
          <t>Sin recuento físico</t>
        </is>
      </c>
      <c r="AA1184" s="39" t="n"/>
      <c r="AB1184" s="39" t="n"/>
      <c r="AC1184" s="39" t="n"/>
      <c r="AD1184" s="39" t="n"/>
      <c r="AE1184" s="39" t="n"/>
      <c r="AF1184" s="39" t="n"/>
      <c r="AG1184" s="39" t="n"/>
      <c r="AH1184" s="51" t="n">
        <v>40</v>
      </c>
      <c r="AI1184" s="51">
        <f>Q1184</f>
        <v/>
      </c>
      <c r="AJ1184" s="51">
        <f>$AH1184-$AI1184</f>
        <v/>
      </c>
      <c r="AK1184" s="52" t="n">
        <v>23.97</v>
      </c>
      <c r="AL1184" s="52">
        <f>$AJ1184*$AK1184</f>
        <v/>
      </c>
      <c r="AM1184" s="52">
        <f>$AI1184*$AK1184</f>
        <v/>
      </c>
      <c r="AN1184" s="39" t="n"/>
      <c r="AO1184" s="39" t="n"/>
    </row>
    <row r="1185">
      <c r="A1185" s="5" t="inlineStr">
        <is>
          <t>2000483</t>
        </is>
      </c>
      <c r="B1185" s="5" t="inlineStr">
        <is>
          <t>LINTERNA LAPICERA</t>
        </is>
      </c>
      <c r="C1185" s="5" t="n"/>
      <c r="D1185" s="5" t="inlineStr">
        <is>
          <t>033</t>
        </is>
      </c>
      <c r="E1185" s="5" t="inlineStr">
        <is>
          <t>ZDES</t>
        </is>
      </c>
      <c r="F1185" s="5" t="inlineStr">
        <is>
          <t>1060</t>
        </is>
      </c>
      <c r="G1185" s="5" t="inlineStr">
        <is>
          <t>6022</t>
        </is>
      </c>
      <c r="H1185" s="5" t="inlineStr">
        <is>
          <t>C/U</t>
        </is>
      </c>
      <c r="I1185" s="6" t="n">
        <v>40</v>
      </c>
      <c r="J1185" s="6" t="n">
        <v>0</v>
      </c>
      <c r="K1185" s="5" t="inlineStr">
        <is>
          <t>ARS</t>
        </is>
      </c>
      <c r="L1185" s="48" t="n">
        <v>0</v>
      </c>
      <c r="M1185" s="48" t="n">
        <v>10856.4</v>
      </c>
      <c r="O1185" s="11">
        <f>M1185/SUM($M$2:$M$2023)</f>
        <v/>
      </c>
      <c r="P1185" s="49">
        <f>IFERROR(M1185/I1185,0)</f>
        <v/>
      </c>
      <c r="Q1185" s="50" t="n">
        <v>7</v>
      </c>
      <c r="R1185" s="8">
        <f>I1185-Q1185</f>
        <v/>
      </c>
      <c r="S1185" s="49">
        <f>$AK1185*R1185</f>
        <v/>
      </c>
      <c r="U1185" s="39" t="inlineStr">
        <is>
          <t>Stock SAP</t>
        </is>
      </c>
      <c r="V1185" s="39" t="inlineStr">
        <is>
          <t>Descartables</t>
        </is>
      </c>
      <c r="W1185" s="39" t="inlineStr">
        <is>
          <t>Dentro del alcance</t>
        </is>
      </c>
      <c r="X1185" s="37" t="inlineStr">
        <is>
          <t>Alta</t>
        </is>
      </c>
      <c r="Y1185" s="39" t="inlineStr">
        <is>
          <t>Homologado – confianza Alta</t>
        </is>
      </c>
      <c r="Z1185" s="38" t="inlineStr">
        <is>
          <t>Dar de baja en SAP</t>
        </is>
      </c>
      <c r="AA1185" s="39" t="inlineStr">
        <is>
          <t>521</t>
        </is>
      </c>
      <c r="AB1185" s="39" t="inlineStr">
        <is>
          <t>LINTERNA</t>
        </is>
      </c>
      <c r="AC1185" s="39" t="inlineStr">
        <is>
          <t>Cruce por nomenclatura SAP</t>
        </is>
      </c>
      <c r="AD1185" s="39" t="inlineStr">
        <is>
          <t>No</t>
        </is>
      </c>
      <c r="AE1185" s="39" t="n"/>
      <c r="AF1185" s="39" t="inlineStr">
        <is>
          <t>Sí</t>
        </is>
      </c>
      <c r="AG1185" s="39" t="n"/>
      <c r="AH1185" s="51" t="n">
        <v>40</v>
      </c>
      <c r="AI1185" s="51">
        <f>Q1185</f>
        <v/>
      </c>
      <c r="AJ1185" s="51">
        <f>$AH1185-$AI1185</f>
        <v/>
      </c>
      <c r="AK1185" s="52" t="n">
        <v>271.41</v>
      </c>
      <c r="AL1185" s="52">
        <f>$AJ1185*$AK1185</f>
        <v/>
      </c>
      <c r="AM1185" s="52">
        <f>$AI1185*$AK1185</f>
        <v/>
      </c>
      <c r="AN1185" s="39" t="n"/>
      <c r="AO1185" s="39" t="inlineStr">
        <is>
          <t>El código Avain 521 figura en la homologación como «Fitomenadiona» (master M16-003), pero en el inventario físico corresponde a «LINTERNA». El código no coincide con el producto: no se usó el vínculo de la homologación y se cruzó por nomenclatura. A revisar con los responsables de la base. Cruce por nomenclatura: similitud 0.77.</t>
        </is>
      </c>
    </row>
    <row r="1186">
      <c r="A1186" s="5" t="inlineStr">
        <is>
          <t>2000870</t>
        </is>
      </c>
      <c r="B1186" s="5" t="inlineStr">
        <is>
          <t>DESCARTADOR C/TAPA GIRATORIA MOD E1 1.4L</t>
        </is>
      </c>
      <c r="C1186" s="5" t="n"/>
      <c r="D1186" s="5" t="inlineStr">
        <is>
          <t>033</t>
        </is>
      </c>
      <c r="E1186" s="5" t="inlineStr">
        <is>
          <t>ZDES</t>
        </is>
      </c>
      <c r="F1186" s="5" t="inlineStr">
        <is>
          <t>1060</t>
        </is>
      </c>
      <c r="G1186" s="5" t="inlineStr">
        <is>
          <t>6022</t>
        </is>
      </c>
      <c r="H1186" s="5" t="inlineStr">
        <is>
          <t>C/U</t>
        </is>
      </c>
      <c r="I1186" s="6" t="n">
        <v>40</v>
      </c>
      <c r="J1186" s="6" t="n">
        <v>0</v>
      </c>
      <c r="K1186" s="5" t="inlineStr">
        <is>
          <t>ARS</t>
        </is>
      </c>
      <c r="L1186" s="48" t="n">
        <v>0</v>
      </c>
      <c r="M1186" s="48" t="n">
        <v>73255.92</v>
      </c>
      <c r="O1186" s="11">
        <f>M1186/SUM($M$2:$M$2023)</f>
        <v/>
      </c>
      <c r="P1186" s="49">
        <f>IFERROR(M1186/I1186,0)</f>
        <v/>
      </c>
      <c r="Q1186" s="50" t="n"/>
      <c r="R1186" s="8">
        <f>I1186-Q1186</f>
        <v/>
      </c>
      <c r="S1186" s="49">
        <f>$AK1186*R1186</f>
        <v/>
      </c>
      <c r="U1186" s="39" t="inlineStr">
        <is>
          <t>Stock SAP</t>
        </is>
      </c>
      <c r="V1186" s="39" t="inlineStr">
        <is>
          <t>Descartables</t>
        </is>
      </c>
      <c r="W1186" s="39" t="inlineStr">
        <is>
          <t>Dentro del alcance</t>
        </is>
      </c>
      <c r="X1186" s="39" t="n"/>
      <c r="Y1186" s="39" t="inlineStr">
        <is>
          <t>Sin recuento físico en el inventario de Avain</t>
        </is>
      </c>
      <c r="Z1186" s="40" t="inlineStr">
        <is>
          <t>Sin recuento físico</t>
        </is>
      </c>
      <c r="AA1186" s="39" t="n"/>
      <c r="AB1186" s="39" t="n"/>
      <c r="AC1186" s="39" t="n"/>
      <c r="AD1186" s="39" t="n"/>
      <c r="AE1186" s="39" t="n"/>
      <c r="AF1186" s="39" t="n"/>
      <c r="AG1186" s="39" t="n"/>
      <c r="AH1186" s="51" t="n">
        <v>40</v>
      </c>
      <c r="AI1186" s="51">
        <f>Q1186</f>
        <v/>
      </c>
      <c r="AJ1186" s="51">
        <f>$AH1186-$AI1186</f>
        <v/>
      </c>
      <c r="AK1186" s="52" t="n">
        <v>1831.398</v>
      </c>
      <c r="AL1186" s="52">
        <f>$AJ1186*$AK1186</f>
        <v/>
      </c>
      <c r="AM1186" s="52">
        <f>$AI1186*$AK1186</f>
        <v/>
      </c>
      <c r="AN1186" s="39" t="n"/>
      <c r="AO1186" s="39" t="n"/>
    </row>
    <row r="1187">
      <c r="A1187" s="5" t="inlineStr">
        <is>
          <t>2000973</t>
        </is>
      </c>
      <c r="B1187" s="5" t="inlineStr">
        <is>
          <t>MANTA BURN FREE</t>
        </is>
      </c>
      <c r="C1187" s="5" t="n"/>
      <c r="D1187" s="5" t="inlineStr">
        <is>
          <t>MDES</t>
        </is>
      </c>
      <c r="E1187" s="5" t="inlineStr">
        <is>
          <t>ZDES</t>
        </is>
      </c>
      <c r="F1187" s="5" t="inlineStr">
        <is>
          <t>1060</t>
        </is>
      </c>
      <c r="G1187" s="5" t="inlineStr">
        <is>
          <t>6021</t>
        </is>
      </c>
      <c r="H1187" s="5" t="inlineStr">
        <is>
          <t>C/U</t>
        </is>
      </c>
      <c r="I1187" s="6" t="n">
        <v>40</v>
      </c>
      <c r="J1187" s="6" t="n">
        <v>0</v>
      </c>
      <c r="K1187" s="5" t="inlineStr">
        <is>
          <t>ARS</t>
        </is>
      </c>
      <c r="L1187" s="48" t="n">
        <v>0</v>
      </c>
      <c r="M1187" s="48" t="n">
        <v>127500</v>
      </c>
      <c r="O1187" s="11">
        <f>M1187/SUM($M$2:$M$2023)</f>
        <v/>
      </c>
      <c r="P1187" s="49">
        <f>IFERROR(M1187/I1187,0)</f>
        <v/>
      </c>
      <c r="Q1187" s="50" t="n"/>
      <c r="R1187" s="8">
        <f>I1187-Q1187</f>
        <v/>
      </c>
      <c r="S1187" s="49">
        <f>$AK1187*R1187</f>
        <v/>
      </c>
      <c r="U1187" s="39" t="inlineStr">
        <is>
          <t>Stock SAP</t>
        </is>
      </c>
      <c r="V1187" s="39" t="inlineStr">
        <is>
          <t>Descartables</t>
        </is>
      </c>
      <c r="W1187" s="39" t="inlineStr">
        <is>
          <t>Dentro del alcance</t>
        </is>
      </c>
      <c r="X1187" s="39" t="n"/>
      <c r="Y1187" s="39" t="inlineStr">
        <is>
          <t>Sin recuento físico en el inventario de Avain</t>
        </is>
      </c>
      <c r="Z1187" s="40" t="inlineStr">
        <is>
          <t>Sin recuento físico</t>
        </is>
      </c>
      <c r="AA1187" s="39" t="n"/>
      <c r="AB1187" s="39" t="n"/>
      <c r="AC1187" s="39" t="n"/>
      <c r="AD1187" s="39" t="n"/>
      <c r="AE1187" s="39" t="n"/>
      <c r="AF1187" s="39" t="n"/>
      <c r="AG1187" s="39" t="n"/>
      <c r="AH1187" s="51" t="n">
        <v>80</v>
      </c>
      <c r="AI1187" s="51">
        <f>Q1187</f>
        <v/>
      </c>
      <c r="AJ1187" s="51">
        <f>$AH1187-$AI1187</f>
        <v/>
      </c>
      <c r="AK1187" s="52" t="n">
        <v>3187.5</v>
      </c>
      <c r="AL1187" s="52">
        <f>$AJ1187*$AK1187</f>
        <v/>
      </c>
      <c r="AM1187" s="52">
        <f>$AI1187*$AK1187</f>
        <v/>
      </c>
      <c r="AN1187" s="39" t="n"/>
      <c r="AO1187" s="39" t="inlineStr">
        <is>
          <t>El material ocupa 2 filas en la hoja 1060 NQN (lote/almacén). La cantidad SAP y la física de esta vista son el total del material.</t>
        </is>
      </c>
    </row>
    <row r="1188">
      <c r="A1188" s="5" t="inlineStr">
        <is>
          <t>2000973</t>
        </is>
      </c>
      <c r="B1188" s="5" t="inlineStr">
        <is>
          <t>MANTA BURN FREE</t>
        </is>
      </c>
      <c r="C1188" s="5" t="n"/>
      <c r="D1188" s="5" t="inlineStr">
        <is>
          <t>MDES</t>
        </is>
      </c>
      <c r="E1188" s="5" t="inlineStr">
        <is>
          <t>ZDES</t>
        </is>
      </c>
      <c r="F1188" s="5" t="inlineStr">
        <is>
          <t>1060</t>
        </is>
      </c>
      <c r="G1188" s="5" t="inlineStr">
        <is>
          <t>6022</t>
        </is>
      </c>
      <c r="H1188" s="5" t="inlineStr">
        <is>
          <t>C/U</t>
        </is>
      </c>
      <c r="I1188" s="6" t="n">
        <v>40</v>
      </c>
      <c r="J1188" s="6" t="n">
        <v>0</v>
      </c>
      <c r="K1188" s="5" t="inlineStr">
        <is>
          <t>ARS</t>
        </is>
      </c>
      <c r="L1188" s="48" t="n">
        <v>0</v>
      </c>
      <c r="M1188" s="48" t="n">
        <v>127500</v>
      </c>
      <c r="O1188" s="11">
        <f>M1188/SUM($M$2:$M$2023)</f>
        <v/>
      </c>
      <c r="P1188" s="49">
        <f>IFERROR(M1188/I1188,0)</f>
        <v/>
      </c>
      <c r="Q1188" s="50" t="n"/>
      <c r="R1188" s="8">
        <f>I1188-Q1188</f>
        <v/>
      </c>
      <c r="S1188" s="49">
        <f>$AK1188*R1188</f>
        <v/>
      </c>
      <c r="U1188" s="39" t="inlineStr">
        <is>
          <t>Stock SAP</t>
        </is>
      </c>
      <c r="V1188" s="39" t="inlineStr">
        <is>
          <t>Descartables</t>
        </is>
      </c>
      <c r="W1188" s="39" t="inlineStr">
        <is>
          <t>Dentro del alcance</t>
        </is>
      </c>
      <c r="X1188" s="39" t="n"/>
      <c r="Y1188" s="39" t="inlineStr">
        <is>
          <t>Sin recuento físico en el inventario de Avain</t>
        </is>
      </c>
      <c r="Z1188" s="40" t="inlineStr">
        <is>
          <t>Sin recuento físico</t>
        </is>
      </c>
      <c r="AA1188" s="39" t="n"/>
      <c r="AB1188" s="39" t="n"/>
      <c r="AC1188" s="39" t="n"/>
      <c r="AD1188" s="39" t="n"/>
      <c r="AE1188" s="39" t="n"/>
      <c r="AF1188" s="39" t="n"/>
      <c r="AG1188" s="39" t="n"/>
      <c r="AH1188" s="51" t="n"/>
      <c r="AI1188" s="51" t="n"/>
      <c r="AJ1188" s="51" t="n"/>
      <c r="AK1188" s="52" t="n">
        <v>3187.5</v>
      </c>
      <c r="AL1188" s="52" t="n"/>
      <c r="AM1188" s="52" t="n"/>
      <c r="AN1188" s="39" t="n"/>
      <c r="AO1188" s="39" t="inlineStr">
        <is>
          <t>El material ocupa 2 filas en la hoja 1060 NQN (lote/almacén). La cantidad SAP y la física de esta vista son el total del material.</t>
        </is>
      </c>
    </row>
    <row r="1189">
      <c r="A1189" s="5" t="inlineStr">
        <is>
          <t>2001219</t>
        </is>
      </c>
      <c r="B1189" s="5" t="inlineStr">
        <is>
          <t>OXIMETRO DE PULSO</t>
        </is>
      </c>
      <c r="C1189" s="5" t="n"/>
      <c r="D1189" s="5" t="inlineStr">
        <is>
          <t>033</t>
        </is>
      </c>
      <c r="E1189" s="5" t="inlineStr">
        <is>
          <t>ZDES</t>
        </is>
      </c>
      <c r="F1189" s="5" t="inlineStr">
        <is>
          <t>1060</t>
        </is>
      </c>
      <c r="G1189" s="5" t="inlineStr">
        <is>
          <t>6021</t>
        </is>
      </c>
      <c r="H1189" s="5" t="inlineStr">
        <is>
          <t>C/U</t>
        </is>
      </c>
      <c r="I1189" s="6" t="n">
        <v>40</v>
      </c>
      <c r="J1189" s="6" t="n">
        <v>0</v>
      </c>
      <c r="K1189" s="5" t="inlineStr">
        <is>
          <t>ARS</t>
        </is>
      </c>
      <c r="L1189" s="48" t="n">
        <v>0</v>
      </c>
      <c r="M1189" s="48" t="n">
        <v>374766.39</v>
      </c>
      <c r="O1189" s="11">
        <f>M1189/SUM($M$2:$M$2023)</f>
        <v/>
      </c>
      <c r="P1189" s="49">
        <f>IFERROR(M1189/I1189,0)</f>
        <v/>
      </c>
      <c r="Q1189" s="50" t="n">
        <v>9</v>
      </c>
      <c r="R1189" s="8">
        <f>I1189-Q1189</f>
        <v/>
      </c>
      <c r="S1189" s="49">
        <f>$AK1189*R1189</f>
        <v/>
      </c>
      <c r="U1189" s="39" t="inlineStr">
        <is>
          <t>Stock SAP</t>
        </is>
      </c>
      <c r="V1189" s="39" t="inlineStr">
        <is>
          <t>Descartables</t>
        </is>
      </c>
      <c r="W1189" s="39" t="inlineStr">
        <is>
          <t>Dentro del alcance</t>
        </is>
      </c>
      <c r="X1189" s="42" t="inlineStr">
        <is>
          <t>Media</t>
        </is>
      </c>
      <c r="Y1189" s="39" t="inlineStr">
        <is>
          <t>Homologado – confianza Media – pendiente de validación</t>
        </is>
      </c>
      <c r="Z1189" s="38" t="inlineStr">
        <is>
          <t>Dar de baja en SAP</t>
        </is>
      </c>
      <c r="AA1189" s="39" t="inlineStr">
        <is>
          <t>393; 530</t>
        </is>
      </c>
      <c r="AB1189" s="39" t="inlineStr">
        <is>
          <t>OXIMETRO DE PULSO; SATUROMETRO</t>
        </is>
      </c>
      <c r="AC1189" s="39" t="inlineStr">
        <is>
          <t>Cruce por nomenclatura SAP; Homologación por código Avain (master K-230)</t>
        </is>
      </c>
      <c r="AD1189" s="39" t="inlineStr">
        <is>
          <t>No</t>
        </is>
      </c>
      <c r="AE1189" s="39" t="n"/>
      <c r="AF1189" s="39" t="inlineStr">
        <is>
          <t>Sí</t>
        </is>
      </c>
      <c r="AG1189" s="39" t="inlineStr">
        <is>
          <t>K-230</t>
        </is>
      </c>
      <c r="AH1189" s="51" t="n">
        <v>90</v>
      </c>
      <c r="AI1189" s="51">
        <f>Q1189</f>
        <v/>
      </c>
      <c r="AJ1189" s="51">
        <f>$AH1189-$AI1189</f>
        <v/>
      </c>
      <c r="AK1189" s="52" t="n">
        <v>9369.159777777777</v>
      </c>
      <c r="AL1189" s="52">
        <f>$AJ1189*$AK1189</f>
        <v/>
      </c>
      <c r="AM1189" s="52">
        <f>$AI1189*$AK1189</f>
        <v/>
      </c>
      <c r="AN1189" s="39" t="n"/>
      <c r="AO1189" s="39" t="inlineStr">
        <is>
          <t>Varias denominaciones del inventario físico corresponden a este material SAP (393 OXIMETRO DE PULSO; 530 SATUROMETRO). Se sumaron las cantidades físicas. Homologación: confianza base Media + confianza SAP Alta → Media. Otros códigos SAP del master no están en el stock de este centro: 5000971, 5004072, 2001510. Cruce por nomenclatura: similitud 0.78. El material ocupa 4 filas en la hoja 1060 NQN (lote/almacén). La cantidad SAP y la física de esta vista son el total del material.</t>
        </is>
      </c>
    </row>
    <row r="1190">
      <c r="A1190" s="5" t="inlineStr">
        <is>
          <t>3000441</t>
        </is>
      </c>
      <c r="B1190" s="5" t="inlineStr">
        <is>
          <t>Chaqueta Chofer ML Gris yac T M</t>
        </is>
      </c>
      <c r="C1190" s="5" t="n"/>
      <c r="D1190" s="5" t="inlineStr">
        <is>
          <t>INDU</t>
        </is>
      </c>
      <c r="E1190" s="5" t="inlineStr">
        <is>
          <t>ZUNI</t>
        </is>
      </c>
      <c r="F1190" s="5" t="inlineStr">
        <is>
          <t>1060</t>
        </is>
      </c>
      <c r="G1190" s="5" t="inlineStr">
        <is>
          <t>6031</t>
        </is>
      </c>
      <c r="H1190" s="5" t="inlineStr">
        <is>
          <t>C/U</t>
        </is>
      </c>
      <c r="I1190" s="6" t="n">
        <v>40</v>
      </c>
      <c r="J1190" s="6" t="n">
        <v>0</v>
      </c>
      <c r="K1190" s="5" t="inlineStr">
        <is>
          <t>ARS</t>
        </is>
      </c>
      <c r="L1190" s="48" t="n">
        <v>0</v>
      </c>
      <c r="M1190" s="48" t="n">
        <v>773291.66</v>
      </c>
      <c r="O1190" s="11">
        <f>M1190/SUM($M$2:$M$2023)</f>
        <v/>
      </c>
      <c r="P1190" s="49">
        <f>IFERROR(M1190/I1190,0)</f>
        <v/>
      </c>
      <c r="Q1190" s="50" t="n"/>
      <c r="R1190" s="8">
        <f>I1190-Q1190</f>
        <v/>
      </c>
      <c r="S1190" s="49">
        <f>$AK1190*R1190</f>
        <v/>
      </c>
      <c r="U1190" s="39" t="inlineStr">
        <is>
          <t>Stock SAP</t>
        </is>
      </c>
      <c r="V1190" s="39" t="inlineStr">
        <is>
          <t>Uniformes</t>
        </is>
      </c>
      <c r="W1190" s="39" t="inlineStr">
        <is>
          <t>Fuera del alcance</t>
        </is>
      </c>
      <c r="X1190" s="39" t="n"/>
      <c r="Y1190" s="39" t="inlineStr">
        <is>
          <t>No aplica: uniformes, clasificación que el inventario físico de Farmacia no releva</t>
        </is>
      </c>
      <c r="Z1190" s="40" t="inlineStr">
        <is>
          <t>Fuera del alcance del inventario físico</t>
        </is>
      </c>
      <c r="AA1190" s="39" t="n"/>
      <c r="AB1190" s="39" t="n"/>
      <c r="AC1190" s="39" t="n"/>
      <c r="AD1190" s="39" t="n"/>
      <c r="AE1190" s="39" t="n"/>
      <c r="AF1190" s="39" t="n"/>
      <c r="AG1190" s="39" t="n"/>
      <c r="AH1190" s="51" t="n"/>
      <c r="AI1190" s="51" t="n"/>
      <c r="AJ1190" s="51" t="n"/>
      <c r="AK1190" s="52" t="n">
        <v>19332.29158536586</v>
      </c>
      <c r="AL1190" s="52" t="n"/>
      <c r="AM1190" s="52" t="n"/>
      <c r="AN1190" s="39" t="n"/>
      <c r="AO1190" s="39" t="inlineStr">
        <is>
          <t>El material ocupa 2 filas en la hoja 1060 NQN (lote/almacén). La cantidad SAP y la física de esta vista son el total del material.</t>
        </is>
      </c>
    </row>
    <row r="1191">
      <c r="A1191" s="5" t="inlineStr">
        <is>
          <t>3000965</t>
        </is>
      </c>
      <c r="B1191" s="5" t="inlineStr">
        <is>
          <t>CHAQUETA BLANCA ML YACIMIENTO XS</t>
        </is>
      </c>
      <c r="C1191" s="5" t="n"/>
      <c r="D1191" s="5" t="inlineStr">
        <is>
          <t>INDU</t>
        </is>
      </c>
      <c r="E1191" s="5" t="inlineStr">
        <is>
          <t>ZUNI</t>
        </is>
      </c>
      <c r="F1191" s="5" t="inlineStr">
        <is>
          <t>1060</t>
        </is>
      </c>
      <c r="G1191" s="5" t="inlineStr">
        <is>
          <t>6031</t>
        </is>
      </c>
      <c r="H1191" s="5" t="inlineStr">
        <is>
          <t>C/U</t>
        </is>
      </c>
      <c r="I1191" s="6" t="n">
        <v>38</v>
      </c>
      <c r="J1191" s="6" t="n">
        <v>0</v>
      </c>
      <c r="K1191" s="5" t="inlineStr">
        <is>
          <t>ARS</t>
        </is>
      </c>
      <c r="L1191" s="48" t="n">
        <v>0</v>
      </c>
      <c r="M1191" s="48" t="n">
        <v>678636.89</v>
      </c>
      <c r="O1191" s="11">
        <f>M1191/SUM($M$2:$M$2023)</f>
        <v/>
      </c>
      <c r="P1191" s="49">
        <f>IFERROR(M1191/I1191,0)</f>
        <v/>
      </c>
      <c r="Q1191" s="50" t="n"/>
      <c r="R1191" s="8">
        <f>I1191-Q1191</f>
        <v/>
      </c>
      <c r="S1191" s="49">
        <f>$AK1191*R1191</f>
        <v/>
      </c>
      <c r="U1191" s="39" t="inlineStr">
        <is>
          <t>Stock SAP</t>
        </is>
      </c>
      <c r="V1191" s="39" t="inlineStr">
        <is>
          <t>Uniformes</t>
        </is>
      </c>
      <c r="W1191" s="39" t="inlineStr">
        <is>
          <t>Fuera del alcance</t>
        </is>
      </c>
      <c r="X1191" s="39" t="n"/>
      <c r="Y1191" s="39" t="inlineStr">
        <is>
          <t>No aplica: uniformes, clasificación que el inventario físico de Farmacia no releva</t>
        </is>
      </c>
      <c r="Z1191" s="40" t="inlineStr">
        <is>
          <t>Fuera del alcance del inventario físico</t>
        </is>
      </c>
      <c r="AA1191" s="39" t="n"/>
      <c r="AB1191" s="39" t="n"/>
      <c r="AC1191" s="39" t="n"/>
      <c r="AD1191" s="39" t="n"/>
      <c r="AE1191" s="39" t="n"/>
      <c r="AF1191" s="39" t="n"/>
      <c r="AG1191" s="39" t="n"/>
      <c r="AH1191" s="51" t="n">
        <v>42</v>
      </c>
      <c r="AI1191" s="51">
        <f>Q1191</f>
        <v/>
      </c>
      <c r="AJ1191" s="51">
        <f>$AH1191-$AI1191</f>
        <v/>
      </c>
      <c r="AK1191" s="52" t="n">
        <v>17858.86547619048</v>
      </c>
      <c r="AL1191" s="52">
        <f>$AJ1191*$AK1191</f>
        <v/>
      </c>
      <c r="AM1191" s="52">
        <f>$AI1191*$AK1191</f>
        <v/>
      </c>
      <c r="AN1191" s="39" t="n"/>
      <c r="AO1191" s="39" t="inlineStr">
        <is>
          <t>El material ocupa 2 filas en la hoja 1060 NQN (lote/almacén). La cantidad SAP y la física de esta vista son el total del material.</t>
        </is>
      </c>
    </row>
    <row r="1192">
      <c r="A1192" s="5" t="inlineStr">
        <is>
          <t>3000915</t>
        </is>
      </c>
      <c r="B1192" s="5" t="inlineStr">
        <is>
          <t>BOTIN DE SEGURIDAD T43</t>
        </is>
      </c>
      <c r="C1192" s="5" t="n"/>
      <c r="D1192" s="5" t="inlineStr">
        <is>
          <t>INDU</t>
        </is>
      </c>
      <c r="E1192" s="5" t="inlineStr">
        <is>
          <t>ZUNI</t>
        </is>
      </c>
      <c r="F1192" s="5" t="inlineStr">
        <is>
          <t>1060</t>
        </is>
      </c>
      <c r="G1192" s="5" t="inlineStr">
        <is>
          <t>6010</t>
        </is>
      </c>
      <c r="H1192" s="5" t="inlineStr">
        <is>
          <t>C/U</t>
        </is>
      </c>
      <c r="I1192" s="6" t="n">
        <v>37</v>
      </c>
      <c r="J1192" s="6" t="n">
        <v>0</v>
      </c>
      <c r="K1192" s="5" t="inlineStr">
        <is>
          <t>ARS</t>
        </is>
      </c>
      <c r="L1192" s="48" t="n">
        <v>0</v>
      </c>
      <c r="M1192" s="48" t="n">
        <v>1831942.33</v>
      </c>
      <c r="O1192" s="11">
        <f>M1192/SUM($M$2:$M$2023)</f>
        <v/>
      </c>
      <c r="P1192" s="49">
        <f>IFERROR(M1192/I1192,0)</f>
        <v/>
      </c>
      <c r="Q1192" s="50" t="n"/>
      <c r="R1192" s="8">
        <f>I1192-Q1192</f>
        <v/>
      </c>
      <c r="S1192" s="49">
        <f>$AK1192*R1192</f>
        <v/>
      </c>
      <c r="U1192" s="39" t="inlineStr">
        <is>
          <t>Stock SAP</t>
        </is>
      </c>
      <c r="V1192" s="39" t="inlineStr">
        <is>
          <t>Uniformes</t>
        </is>
      </c>
      <c r="W1192" s="39" t="inlineStr">
        <is>
          <t>Fuera del alcance</t>
        </is>
      </c>
      <c r="X1192" s="39" t="n"/>
      <c r="Y1192" s="39" t="inlineStr">
        <is>
          <t>No aplica: uniformes, clasificación que el inventario físico de Farmacia no releva</t>
        </is>
      </c>
      <c r="Z1192" s="40" t="inlineStr">
        <is>
          <t>Fuera del alcance del inventario físico</t>
        </is>
      </c>
      <c r="AA1192" s="39" t="n"/>
      <c r="AB1192" s="39" t="n"/>
      <c r="AC1192" s="39" t="n"/>
      <c r="AD1192" s="39" t="n"/>
      <c r="AE1192" s="39" t="n"/>
      <c r="AF1192" s="39" t="n"/>
      <c r="AG1192" s="39" t="n"/>
      <c r="AH1192" s="51" t="n"/>
      <c r="AI1192" s="51" t="n"/>
      <c r="AJ1192" s="51" t="n"/>
      <c r="AK1192" s="52" t="n">
        <v>49511.95494505495</v>
      </c>
      <c r="AL1192" s="52" t="n"/>
      <c r="AM1192" s="52" t="n"/>
      <c r="AN1192" s="39" t="n"/>
      <c r="AO1192" s="39" t="inlineStr">
        <is>
          <t>El material ocupa 2 filas en la hoja 1060 NQN (lote/almacén). La cantidad SAP y la física de esta vista son el total del material.</t>
        </is>
      </c>
    </row>
    <row r="1193">
      <c r="A1193" s="5" t="inlineStr">
        <is>
          <t>1000041</t>
        </is>
      </c>
      <c r="B1193" s="5" t="inlineStr">
        <is>
          <t>IODOPOVIDONA SOLUCION 10% X 1000ML</t>
        </is>
      </c>
      <c r="C1193" s="5" t="inlineStr">
        <is>
          <t>7364</t>
        </is>
      </c>
      <c r="D1193" s="5" t="inlineStr">
        <is>
          <t>033</t>
        </is>
      </c>
      <c r="E1193" s="5" t="inlineStr">
        <is>
          <t>ZMED</t>
        </is>
      </c>
      <c r="F1193" s="5" t="inlineStr">
        <is>
          <t>1060</t>
        </is>
      </c>
      <c r="G1193" s="5" t="inlineStr">
        <is>
          <t>6021</t>
        </is>
      </c>
      <c r="H1193" s="5" t="inlineStr">
        <is>
          <t>C/U</t>
        </is>
      </c>
      <c r="I1193" s="6" t="n">
        <v>36</v>
      </c>
      <c r="J1193" s="6" t="n">
        <v>0</v>
      </c>
      <c r="K1193" s="5" t="inlineStr">
        <is>
          <t>ARS</t>
        </is>
      </c>
      <c r="L1193" s="48" t="n">
        <v>0</v>
      </c>
      <c r="M1193" s="48" t="n">
        <v>338494.16</v>
      </c>
      <c r="O1193" s="11">
        <f>M1193/SUM($M$2:$M$2023)</f>
        <v/>
      </c>
      <c r="P1193" s="49">
        <f>IFERROR(M1193/I1193,0)</f>
        <v/>
      </c>
      <c r="Q1193" s="50" t="n"/>
      <c r="R1193" s="8">
        <f>I1193-Q1193</f>
        <v/>
      </c>
      <c r="S1193" s="49">
        <f>$AK1193*R1193</f>
        <v/>
      </c>
      <c r="U1193" s="39" t="inlineStr">
        <is>
          <t>Stock SAP</t>
        </is>
      </c>
      <c r="V1193" s="39" t="inlineStr">
        <is>
          <t>Medicamentos</t>
        </is>
      </c>
      <c r="W1193" s="39" t="inlineStr">
        <is>
          <t>Dentro del alcance</t>
        </is>
      </c>
      <c r="X1193" s="39" t="n"/>
      <c r="Y1193" s="39" t="inlineStr">
        <is>
          <t>Sin recuento físico en el inventario de Avain</t>
        </is>
      </c>
      <c r="Z1193" s="40" t="inlineStr">
        <is>
          <t>Sin recuento físico</t>
        </is>
      </c>
      <c r="AA1193" s="39" t="n"/>
      <c r="AB1193" s="39" t="n"/>
      <c r="AC1193" s="39" t="n"/>
      <c r="AD1193" s="39" t="n"/>
      <c r="AE1193" s="39" t="n"/>
      <c r="AF1193" s="39" t="n"/>
      <c r="AG1193" s="39" t="n"/>
      <c r="AH1193" s="51" t="n"/>
      <c r="AI1193" s="51" t="n"/>
      <c r="AJ1193" s="51" t="n"/>
      <c r="AK1193" s="52" t="n">
        <v>9402.615522041766</v>
      </c>
      <c r="AL1193" s="52" t="n"/>
      <c r="AM1193" s="52" t="n"/>
      <c r="AN1193" s="39" t="n"/>
      <c r="AO1193" s="39" t="inlineStr">
        <is>
          <t>El material ocupa 14 filas en la hoja 1060 NQN (lote/almacén). La cantidad SAP y la física de esta vista son el total del material.</t>
        </is>
      </c>
    </row>
    <row r="1194">
      <c r="A1194" s="5" t="inlineStr">
        <is>
          <t>1000095</t>
        </is>
      </c>
      <c r="B1194" s="5" t="inlineStr">
        <is>
          <t>LIDOCAINA AL 2% JALEA</t>
        </is>
      </c>
      <c r="C1194" s="5" t="inlineStr">
        <is>
          <t>04952</t>
        </is>
      </c>
      <c r="D1194" s="5" t="inlineStr">
        <is>
          <t>033</t>
        </is>
      </c>
      <c r="E1194" s="5" t="inlineStr">
        <is>
          <t>ZMED</t>
        </is>
      </c>
      <c r="F1194" s="5" t="inlineStr">
        <is>
          <t>1060</t>
        </is>
      </c>
      <c r="G1194" s="5" t="inlineStr">
        <is>
          <t>6021</t>
        </is>
      </c>
      <c r="H1194" s="5" t="inlineStr">
        <is>
          <t>C/U</t>
        </is>
      </c>
      <c r="I1194" s="6" t="n">
        <v>36</v>
      </c>
      <c r="J1194" s="6" t="n">
        <v>0</v>
      </c>
      <c r="K1194" s="5" t="inlineStr">
        <is>
          <t>ARS</t>
        </is>
      </c>
      <c r="L1194" s="48" t="n">
        <v>0</v>
      </c>
      <c r="M1194" s="48" t="n">
        <v>41059.91</v>
      </c>
      <c r="O1194" s="11">
        <f>M1194/SUM($M$2:$M$2023)</f>
        <v/>
      </c>
      <c r="P1194" s="49">
        <f>IFERROR(M1194/I1194,0)</f>
        <v/>
      </c>
      <c r="Q1194" s="50" t="n"/>
      <c r="R1194" s="8">
        <f>I1194-Q1194</f>
        <v/>
      </c>
      <c r="S1194" s="49">
        <f>$AK1194*R1194</f>
        <v/>
      </c>
      <c r="U1194" s="39" t="inlineStr">
        <is>
          <t>Stock SAP</t>
        </is>
      </c>
      <c r="V1194" s="39" t="inlineStr">
        <is>
          <t>Medicamentos</t>
        </is>
      </c>
      <c r="W1194" s="39" t="inlineStr">
        <is>
          <t>Dentro del alcance</t>
        </is>
      </c>
      <c r="X1194" s="37" t="inlineStr">
        <is>
          <t>Alta</t>
        </is>
      </c>
      <c r="Y1194" s="39" t="inlineStr">
        <is>
          <t>Homologado – confianza Alta</t>
        </is>
      </c>
      <c r="Z1194" s="38" t="inlineStr">
        <is>
          <t>Dar de baja en SAP</t>
        </is>
      </c>
      <c r="AA1194" s="39" t="inlineStr">
        <is>
          <t>305</t>
        </is>
      </c>
      <c r="AB1194" s="39" t="inlineStr">
        <is>
          <t>LIDOCAINA EN JALEA</t>
        </is>
      </c>
      <c r="AC1194" s="39" t="inlineStr">
        <is>
          <t>Cruce por nomenclatura SAP</t>
        </is>
      </c>
      <c r="AD1194" s="39" t="inlineStr">
        <is>
          <t>No</t>
        </is>
      </c>
      <c r="AE1194" s="39" t="n"/>
      <c r="AF1194" s="39" t="inlineStr">
        <is>
          <t>Sí</t>
        </is>
      </c>
      <c r="AG1194" s="39" t="n"/>
      <c r="AH1194" s="51" t="n"/>
      <c r="AI1194" s="51" t="n"/>
      <c r="AJ1194" s="51" t="n"/>
      <c r="AK1194" s="52" t="n">
        <v>1140.553095238095</v>
      </c>
      <c r="AL1194" s="52" t="n"/>
      <c r="AM1194" s="52" t="n"/>
      <c r="AN1194" s="39" t="n"/>
      <c r="AO1194" s="39" t="inlineStr">
        <is>
          <t>La cantidad física del material se imputó en la fila 775 (primera fila del material). Cruce por nomenclatura: una nomenclatura no informa dosis; similitud 0.88. El material ocupa 13 filas en la hoja 1060 NQN (lote/almacén). La cantidad SAP y la física de esta vista son el total del material.</t>
        </is>
      </c>
    </row>
    <row r="1195">
      <c r="A1195" s="5" t="inlineStr">
        <is>
          <t>1000168</t>
        </is>
      </c>
      <c r="B1195" s="5" t="inlineStr">
        <is>
          <t>BICARBONATO DE SODIO SOL. 1 MOL. 100 CM3</t>
        </is>
      </c>
      <c r="C1195" s="5" t="inlineStr">
        <is>
          <t>BI0122-1</t>
        </is>
      </c>
      <c r="D1195" s="5" t="inlineStr">
        <is>
          <t>033</t>
        </is>
      </c>
      <c r="E1195" s="5" t="inlineStr">
        <is>
          <t>ZMED</t>
        </is>
      </c>
      <c r="F1195" s="5" t="inlineStr">
        <is>
          <t>1060</t>
        </is>
      </c>
      <c r="G1195" s="5" t="inlineStr">
        <is>
          <t>6021</t>
        </is>
      </c>
      <c r="H1195" s="5" t="inlineStr">
        <is>
          <t>C/U</t>
        </is>
      </c>
      <c r="I1195" s="6" t="n">
        <v>36</v>
      </c>
      <c r="J1195" s="6" t="n">
        <v>0</v>
      </c>
      <c r="K1195" s="5" t="inlineStr">
        <is>
          <t>ARS</t>
        </is>
      </c>
      <c r="L1195" s="48" t="n">
        <v>0</v>
      </c>
      <c r="M1195" s="48" t="n">
        <v>137005.61</v>
      </c>
      <c r="O1195" s="11">
        <f>M1195/SUM($M$2:$M$2023)</f>
        <v/>
      </c>
      <c r="P1195" s="49">
        <f>IFERROR(M1195/I1195,0)</f>
        <v/>
      </c>
      <c r="Q1195" s="50" t="n"/>
      <c r="R1195" s="8">
        <f>I1195-Q1195</f>
        <v/>
      </c>
      <c r="S1195" s="49">
        <f>$AK1195*R1195</f>
        <v/>
      </c>
      <c r="U1195" s="39" t="inlineStr">
        <is>
          <t>Stock SAP</t>
        </is>
      </c>
      <c r="V1195" s="39" t="inlineStr">
        <is>
          <t>Medicamentos</t>
        </is>
      </c>
      <c r="W1195" s="39" t="inlineStr">
        <is>
          <t>Dentro del alcance</t>
        </is>
      </c>
      <c r="X1195" s="39" t="n"/>
      <c r="Y1195" s="39" t="inlineStr">
        <is>
          <t>Sin recuento físico en el inventario de Avain</t>
        </is>
      </c>
      <c r="Z1195" s="40" t="inlineStr">
        <is>
          <t>Sin recuento físico</t>
        </is>
      </c>
      <c r="AA1195" s="39" t="n"/>
      <c r="AB1195" s="39" t="n"/>
      <c r="AC1195" s="39" t="n"/>
      <c r="AD1195" s="39" t="n"/>
      <c r="AE1195" s="39" t="n"/>
      <c r="AF1195" s="39" t="n"/>
      <c r="AG1195" s="39" t="n"/>
      <c r="AH1195" s="51" t="n"/>
      <c r="AI1195" s="51" t="n"/>
      <c r="AJ1195" s="51" t="n"/>
      <c r="AK1195" s="52" t="n">
        <v>3805.711473765432</v>
      </c>
      <c r="AL1195" s="52" t="n"/>
      <c r="AM1195" s="52" t="n"/>
      <c r="AN1195" s="39" t="n"/>
      <c r="AO1195" s="39" t="inlineStr">
        <is>
          <t>El material ocupa 15 filas en la hoja 1060 NQN (lote/almacén). La cantidad SAP y la física de esta vista son el total del material.</t>
        </is>
      </c>
    </row>
    <row r="1196">
      <c r="A1196" s="5" t="inlineStr">
        <is>
          <t>1000426</t>
        </is>
      </c>
      <c r="B1196" s="5" t="inlineStr">
        <is>
          <t>DECADRON 8MG / 2ML F. AMP</t>
        </is>
      </c>
      <c r="C1196" s="5" t="inlineStr">
        <is>
          <t>1000104724</t>
        </is>
      </c>
      <c r="D1196" s="5" t="inlineStr">
        <is>
          <t>033</t>
        </is>
      </c>
      <c r="E1196" s="5" t="inlineStr">
        <is>
          <t>ZMED</t>
        </is>
      </c>
      <c r="F1196" s="5" t="inlineStr">
        <is>
          <t>1060</t>
        </is>
      </c>
      <c r="G1196" s="5" t="inlineStr">
        <is>
          <t>6021</t>
        </is>
      </c>
      <c r="H1196" s="5" t="inlineStr">
        <is>
          <t>C/U</t>
        </is>
      </c>
      <c r="I1196" s="6" t="n">
        <v>36</v>
      </c>
      <c r="J1196" s="6" t="n">
        <v>0</v>
      </c>
      <c r="K1196" s="5" t="inlineStr">
        <is>
          <t>ARS</t>
        </is>
      </c>
      <c r="L1196" s="48" t="n">
        <v>0</v>
      </c>
      <c r="M1196" s="48" t="n">
        <v>157740.48</v>
      </c>
      <c r="O1196" s="11">
        <f>M1196/SUM($M$2:$M$2023)</f>
        <v/>
      </c>
      <c r="P1196" s="49">
        <f>IFERROR(M1196/I1196,0)</f>
        <v/>
      </c>
      <c r="Q1196" s="50" t="n"/>
      <c r="R1196" s="8">
        <f>I1196-Q1196</f>
        <v/>
      </c>
      <c r="S1196" s="49">
        <f>$AK1196*R1196</f>
        <v/>
      </c>
      <c r="U1196" s="39" t="inlineStr">
        <is>
          <t>Stock SAP</t>
        </is>
      </c>
      <c r="V1196" s="39" t="inlineStr">
        <is>
          <t>Medicamentos</t>
        </is>
      </c>
      <c r="W1196" s="39" t="inlineStr">
        <is>
          <t>Dentro del alcance</t>
        </is>
      </c>
      <c r="X1196" s="39" t="n"/>
      <c r="Y1196" s="39" t="inlineStr">
        <is>
          <t>Sin recuento físico en el inventario de Avain</t>
        </is>
      </c>
      <c r="Z1196" s="40" t="inlineStr">
        <is>
          <t>Sin recuento físico</t>
        </is>
      </c>
      <c r="AA1196" s="39" t="n"/>
      <c r="AB1196" s="39" t="n"/>
      <c r="AC1196" s="39" t="n"/>
      <c r="AD1196" s="39" t="n"/>
      <c r="AE1196" s="39" t="n"/>
      <c r="AF1196" s="39" t="n"/>
      <c r="AG1196" s="39" t="n"/>
      <c r="AH1196" s="51" t="n"/>
      <c r="AI1196" s="51" t="n"/>
      <c r="AJ1196" s="51" t="n"/>
      <c r="AK1196" s="52" t="n">
        <v>4381.680010330579</v>
      </c>
      <c r="AL1196" s="52" t="n"/>
      <c r="AM1196" s="52" t="n"/>
      <c r="AN1196" s="39" t="n"/>
      <c r="AO1196" s="39" t="inlineStr">
        <is>
          <t>El material ocupa 23 filas en la hoja 1060 NQN (lote/almacén). La cantidad SAP y la física de esta vista son el total del material.</t>
        </is>
      </c>
    </row>
    <row r="1197">
      <c r="A1197" s="5" t="inlineStr">
        <is>
          <t>2001752</t>
        </is>
      </c>
      <c r="B1197" s="5" t="inlineStr">
        <is>
          <t>TEST 6 DROGAS x saliva</t>
        </is>
      </c>
      <c r="C1197" s="5" t="n"/>
      <c r="D1197" s="5" t="inlineStr">
        <is>
          <t>MDES</t>
        </is>
      </c>
      <c r="E1197" s="5" t="inlineStr">
        <is>
          <t>ZDES</t>
        </is>
      </c>
      <c r="F1197" s="5" t="inlineStr">
        <is>
          <t>1060</t>
        </is>
      </c>
      <c r="G1197" s="5" t="inlineStr">
        <is>
          <t>6021</t>
        </is>
      </c>
      <c r="H1197" s="5" t="inlineStr">
        <is>
          <t>C/U</t>
        </is>
      </c>
      <c r="I1197" s="6" t="n">
        <v>36</v>
      </c>
      <c r="J1197" s="6" t="n">
        <v>0</v>
      </c>
      <c r="K1197" s="5" t="inlineStr">
        <is>
          <t>ARS</t>
        </is>
      </c>
      <c r="L1197" s="48" t="n">
        <v>0</v>
      </c>
      <c r="M1197" s="48" t="n">
        <v>974910.08</v>
      </c>
      <c r="O1197" s="11">
        <f>M1197/SUM($M$2:$M$2023)</f>
        <v/>
      </c>
      <c r="P1197" s="49">
        <f>IFERROR(M1197/I1197,0)</f>
        <v/>
      </c>
      <c r="Q1197" s="50" t="n"/>
      <c r="R1197" s="8">
        <f>I1197-Q1197</f>
        <v/>
      </c>
      <c r="S1197" s="49">
        <f>$AK1197*R1197</f>
        <v/>
      </c>
      <c r="U1197" s="39" t="inlineStr">
        <is>
          <t>Stock SAP</t>
        </is>
      </c>
      <c r="V1197" s="39" t="inlineStr">
        <is>
          <t>Descartables</t>
        </is>
      </c>
      <c r="W1197" s="39" t="inlineStr">
        <is>
          <t>Dentro del alcance</t>
        </is>
      </c>
      <c r="X1197" s="38" t="inlineStr">
        <is>
          <t>Baja</t>
        </is>
      </c>
      <c r="Y1197" s="39" t="inlineStr">
        <is>
          <t>Homologado – confianza Baja – pendiente de validación</t>
        </is>
      </c>
      <c r="Z1197" s="38" t="inlineStr">
        <is>
          <t>Dar de baja en SAP</t>
        </is>
      </c>
      <c r="AA1197" s="39" t="inlineStr">
        <is>
          <t>374</t>
        </is>
      </c>
      <c r="AB1197" s="39" t="inlineStr">
        <is>
          <t>TEST DE DROGA SALIVA (CAJA X 25 UNIDADES)</t>
        </is>
      </c>
      <c r="AC1197" s="39" t="inlineStr">
        <is>
          <t>Cruce por nomenclatura SAP</t>
        </is>
      </c>
      <c r="AD1197" s="39" t="inlineStr">
        <is>
          <t>No</t>
        </is>
      </c>
      <c r="AE1197" s="39" t="n"/>
      <c r="AF1197" s="39" t="inlineStr">
        <is>
          <t>No</t>
        </is>
      </c>
      <c r="AG1197" s="39" t="n"/>
      <c r="AH1197" s="51" t="n"/>
      <c r="AI1197" s="51" t="n"/>
      <c r="AJ1197" s="51" t="n"/>
      <c r="AK1197" s="52" t="n">
        <v>27080.83547058824</v>
      </c>
      <c r="AL1197" s="52" t="n"/>
      <c r="AM1197" s="52" t="n"/>
      <c r="AN1197" s="39" t="n"/>
      <c r="AO1197" s="39" t="inlineStr">
        <is>
          <t>La cantidad física del material se imputó en la fila 261 (primera fila del material). Cruce por nomenclatura: calibre/talle/medida distinta; similitud 0.62. El material ocupa 2 filas en la hoja 1060 NQN (lote/almacén). La cantidad SAP y la física de esta vista son el total del material.</t>
        </is>
      </c>
    </row>
    <row r="1198">
      <c r="A1198" s="5" t="inlineStr">
        <is>
          <t>3000438</t>
        </is>
      </c>
      <c r="B1198" s="5" t="inlineStr">
        <is>
          <t>Chaqueta Celeste ML yacimiento XL</t>
        </is>
      </c>
      <c r="C1198" s="5" t="n"/>
      <c r="D1198" s="5" t="inlineStr">
        <is>
          <t>INDU</t>
        </is>
      </c>
      <c r="E1198" s="5" t="inlineStr">
        <is>
          <t>ZUNI</t>
        </is>
      </c>
      <c r="F1198" s="5" t="inlineStr">
        <is>
          <t>1060</t>
        </is>
      </c>
      <c r="G1198" s="5" t="inlineStr">
        <is>
          <t>6010</t>
        </is>
      </c>
      <c r="H1198" s="5" t="inlineStr">
        <is>
          <t>C/U</t>
        </is>
      </c>
      <c r="I1198" s="6" t="n">
        <v>36</v>
      </c>
      <c r="J1198" s="6" t="n">
        <v>0</v>
      </c>
      <c r="K1198" s="5" t="inlineStr">
        <is>
          <t>ARS</t>
        </is>
      </c>
      <c r="L1198" s="48" t="n">
        <v>0</v>
      </c>
      <c r="M1198" s="48" t="n">
        <v>693648.41</v>
      </c>
      <c r="O1198" s="11">
        <f>M1198/SUM($M$2:$M$2023)</f>
        <v/>
      </c>
      <c r="P1198" s="49">
        <f>IFERROR(M1198/I1198,0)</f>
        <v/>
      </c>
      <c r="Q1198" s="50" t="n"/>
      <c r="R1198" s="8">
        <f>I1198-Q1198</f>
        <v/>
      </c>
      <c r="S1198" s="49">
        <f>$AK1198*R1198</f>
        <v/>
      </c>
      <c r="U1198" s="39" t="inlineStr">
        <is>
          <t>Stock SAP</t>
        </is>
      </c>
      <c r="V1198" s="39" t="inlineStr">
        <is>
          <t>Uniformes</t>
        </is>
      </c>
      <c r="W1198" s="39" t="inlineStr">
        <is>
          <t>Fuera del alcance</t>
        </is>
      </c>
      <c r="X1198" s="39" t="n"/>
      <c r="Y1198" s="39" t="inlineStr">
        <is>
          <t>No aplica: uniformes, clasificación que el inventario físico de Farmacia no releva</t>
        </is>
      </c>
      <c r="Z1198" s="40" t="inlineStr">
        <is>
          <t>Fuera del alcance del inventario físico</t>
        </is>
      </c>
      <c r="AA1198" s="39" t="n"/>
      <c r="AB1198" s="39" t="n"/>
      <c r="AC1198" s="39" t="n"/>
      <c r="AD1198" s="39" t="n"/>
      <c r="AE1198" s="39" t="n"/>
      <c r="AF1198" s="39" t="n"/>
      <c r="AG1198" s="39" t="n"/>
      <c r="AH1198" s="51" t="n"/>
      <c r="AI1198" s="51" t="n"/>
      <c r="AJ1198" s="51" t="n"/>
      <c r="AK1198" s="52" t="n">
        <v>19268.01128205128</v>
      </c>
      <c r="AL1198" s="52" t="n"/>
      <c r="AM1198" s="52" t="n"/>
      <c r="AN1198" s="39" t="n"/>
      <c r="AO1198" s="39" t="inlineStr">
        <is>
          <t>El material ocupa 2 filas en la hoja 1060 NQN (lote/almacén). La cantidad SAP y la física de esta vista son el total del material.</t>
        </is>
      </c>
    </row>
    <row r="1199">
      <c r="A1199" s="5" t="inlineStr">
        <is>
          <t>3000442</t>
        </is>
      </c>
      <c r="B1199" s="5" t="inlineStr">
        <is>
          <t>Chaqueta Chofer ML Gris yac T L</t>
        </is>
      </c>
      <c r="C1199" s="5" t="n"/>
      <c r="D1199" s="5" t="inlineStr">
        <is>
          <t>INDU</t>
        </is>
      </c>
      <c r="E1199" s="5" t="inlineStr">
        <is>
          <t>ZUNI</t>
        </is>
      </c>
      <c r="F1199" s="5" t="inlineStr">
        <is>
          <t>1060</t>
        </is>
      </c>
      <c r="G1199" s="5" t="inlineStr">
        <is>
          <t>6010</t>
        </is>
      </c>
      <c r="H1199" s="5" t="inlineStr">
        <is>
          <t>C/U</t>
        </is>
      </c>
      <c r="I1199" s="6" t="n">
        <v>36</v>
      </c>
      <c r="J1199" s="6" t="n">
        <v>0</v>
      </c>
      <c r="K1199" s="5" t="inlineStr">
        <is>
          <t>ARS</t>
        </is>
      </c>
      <c r="L1199" s="48" t="n">
        <v>0</v>
      </c>
      <c r="M1199" s="48" t="n">
        <v>732738.4300000001</v>
      </c>
      <c r="O1199" s="11">
        <f>M1199/SUM($M$2:$M$2023)</f>
        <v/>
      </c>
      <c r="P1199" s="49">
        <f>IFERROR(M1199/I1199,0)</f>
        <v/>
      </c>
      <c r="Q1199" s="50" t="n"/>
      <c r="R1199" s="8">
        <f>I1199-Q1199</f>
        <v/>
      </c>
      <c r="S1199" s="49">
        <f>$AK1199*R1199</f>
        <v/>
      </c>
      <c r="U1199" s="39" t="inlineStr">
        <is>
          <t>Stock SAP</t>
        </is>
      </c>
      <c r="V1199" s="39" t="inlineStr">
        <is>
          <t>Uniformes</t>
        </is>
      </c>
      <c r="W1199" s="39" t="inlineStr">
        <is>
          <t>Fuera del alcance</t>
        </is>
      </c>
      <c r="X1199" s="39" t="n"/>
      <c r="Y1199" s="39" t="inlineStr">
        <is>
          <t>No aplica: uniformes, clasificación que el inventario físico de Farmacia no releva</t>
        </is>
      </c>
      <c r="Z1199" s="40" t="inlineStr">
        <is>
          <t>Fuera del alcance del inventario físico</t>
        </is>
      </c>
      <c r="AA1199" s="39" t="n"/>
      <c r="AB1199" s="39" t="n"/>
      <c r="AC1199" s="39" t="n"/>
      <c r="AD1199" s="39" t="n"/>
      <c r="AE1199" s="39" t="n"/>
      <c r="AF1199" s="39" t="n"/>
      <c r="AG1199" s="39" t="n"/>
      <c r="AH1199" s="51" t="n">
        <v>36</v>
      </c>
      <c r="AI1199" s="51">
        <f>Q1199</f>
        <v/>
      </c>
      <c r="AJ1199" s="51">
        <f>$AH1199-$AI1199</f>
        <v/>
      </c>
      <c r="AK1199" s="52" t="n">
        <v>20353.84527777778</v>
      </c>
      <c r="AL1199" s="52">
        <f>$AJ1199*$AK1199</f>
        <v/>
      </c>
      <c r="AM1199" s="52">
        <f>$AI1199*$AK1199</f>
        <v/>
      </c>
      <c r="AN1199" s="39" t="n"/>
      <c r="AO1199" s="39" t="n"/>
    </row>
    <row r="1200">
      <c r="A1200" s="5" t="inlineStr">
        <is>
          <t>3000443</t>
        </is>
      </c>
      <c r="B1200" s="5" t="inlineStr">
        <is>
          <t>Chaqueta Chofer ML Gris yac T XL</t>
        </is>
      </c>
      <c r="C1200" s="5" t="n"/>
      <c r="D1200" s="5" t="inlineStr">
        <is>
          <t>INDU</t>
        </is>
      </c>
      <c r="E1200" s="5" t="inlineStr">
        <is>
          <t>ZUNI</t>
        </is>
      </c>
      <c r="F1200" s="5" t="inlineStr">
        <is>
          <t>1060</t>
        </is>
      </c>
      <c r="G1200" s="5" t="inlineStr">
        <is>
          <t>6010</t>
        </is>
      </c>
      <c r="H1200" s="5" t="inlineStr">
        <is>
          <t>C/U</t>
        </is>
      </c>
      <c r="I1200" s="6" t="n">
        <v>36</v>
      </c>
      <c r="J1200" s="6" t="n">
        <v>0</v>
      </c>
      <c r="K1200" s="5" t="inlineStr">
        <is>
          <t>ARS</t>
        </is>
      </c>
      <c r="L1200" s="48" t="n">
        <v>0</v>
      </c>
      <c r="M1200" s="48" t="n">
        <v>694542.42</v>
      </c>
      <c r="O1200" s="11">
        <f>M1200/SUM($M$2:$M$2023)</f>
        <v/>
      </c>
      <c r="P1200" s="49">
        <f>IFERROR(M1200/I1200,0)</f>
        <v/>
      </c>
      <c r="Q1200" s="50" t="n"/>
      <c r="R1200" s="8">
        <f>I1200-Q1200</f>
        <v/>
      </c>
      <c r="S1200" s="49">
        <f>$AK1200*R1200</f>
        <v/>
      </c>
      <c r="U1200" s="39" t="inlineStr">
        <is>
          <t>Stock SAP</t>
        </is>
      </c>
      <c r="V1200" s="39" t="inlineStr">
        <is>
          <t>Uniformes</t>
        </is>
      </c>
      <c r="W1200" s="39" t="inlineStr">
        <is>
          <t>Fuera del alcance</t>
        </is>
      </c>
      <c r="X1200" s="39" t="n"/>
      <c r="Y1200" s="39" t="inlineStr">
        <is>
          <t>No aplica: uniformes, clasificación que el inventario físico de Farmacia no releva</t>
        </is>
      </c>
      <c r="Z1200" s="40" t="inlineStr">
        <is>
          <t>Fuera del alcance del inventario físico</t>
        </is>
      </c>
      <c r="AA1200" s="39" t="n"/>
      <c r="AB1200" s="39" t="n"/>
      <c r="AC1200" s="39" t="n"/>
      <c r="AD1200" s="39" t="n"/>
      <c r="AE1200" s="39" t="n"/>
      <c r="AF1200" s="39" t="n"/>
      <c r="AG1200" s="39" t="n"/>
      <c r="AH1200" s="51" t="n">
        <v>67</v>
      </c>
      <c r="AI1200" s="51">
        <f>Q1200</f>
        <v/>
      </c>
      <c r="AJ1200" s="51">
        <f>$AH1200-$AI1200</f>
        <v/>
      </c>
      <c r="AK1200" s="52" t="n">
        <v>19292.84492537313</v>
      </c>
      <c r="AL1200" s="52">
        <f>$AJ1200*$AK1200</f>
        <v/>
      </c>
      <c r="AM1200" s="52">
        <f>$AI1200*$AK1200</f>
        <v/>
      </c>
      <c r="AN1200" s="39" t="n"/>
      <c r="AO1200" s="39" t="inlineStr">
        <is>
          <t>El material ocupa 2 filas en la hoja 1060 NQN (lote/almacén). La cantidad SAP y la física de esta vista son el total del material.</t>
        </is>
      </c>
    </row>
    <row r="1201">
      <c r="A1201" s="5" t="inlineStr">
        <is>
          <t>1000087</t>
        </is>
      </c>
      <c r="B1201" s="5" t="inlineStr">
        <is>
          <t>SALBUTAMOL PUFF ("AEROS" 250 DOSIS) 100M</t>
        </is>
      </c>
      <c r="C1201" s="5" t="inlineStr">
        <is>
          <t>TQE</t>
        </is>
      </c>
      <c r="D1201" s="5" t="inlineStr">
        <is>
          <t>033</t>
        </is>
      </c>
      <c r="E1201" s="5" t="inlineStr">
        <is>
          <t>ZMED</t>
        </is>
      </c>
      <c r="F1201" s="5" t="inlineStr">
        <is>
          <t>1060</t>
        </is>
      </c>
      <c r="G1201" s="5" t="inlineStr">
        <is>
          <t>6021</t>
        </is>
      </c>
      <c r="H1201" s="5" t="inlineStr">
        <is>
          <t>C/U</t>
        </is>
      </c>
      <c r="I1201" s="6" t="n">
        <v>35</v>
      </c>
      <c r="J1201" s="6" t="n">
        <v>0</v>
      </c>
      <c r="K1201" s="5" t="inlineStr">
        <is>
          <t>ARS</t>
        </is>
      </c>
      <c r="L1201" s="48" t="n">
        <v>0</v>
      </c>
      <c r="M1201" s="48" t="n">
        <v>127050.27</v>
      </c>
      <c r="O1201" s="11">
        <f>M1201/SUM($M$2:$M$2023)</f>
        <v/>
      </c>
      <c r="P1201" s="49">
        <f>IFERROR(M1201/I1201,0)</f>
        <v/>
      </c>
      <c r="Q1201" s="50" t="n"/>
      <c r="R1201" s="8">
        <f>I1201-Q1201</f>
        <v/>
      </c>
      <c r="S1201" s="49">
        <f>$AK1201*R1201</f>
        <v/>
      </c>
      <c r="U1201" s="39" t="inlineStr">
        <is>
          <t>Stock SAP</t>
        </is>
      </c>
      <c r="V1201" s="39" t="inlineStr">
        <is>
          <t>Medicamentos</t>
        </is>
      </c>
      <c r="W1201" s="39" t="inlineStr">
        <is>
          <t>Dentro del alcance</t>
        </is>
      </c>
      <c r="X1201" s="42" t="inlineStr">
        <is>
          <t>Media</t>
        </is>
      </c>
      <c r="Y1201" s="39" t="inlineStr">
        <is>
          <t>Homologado – confianza Media – pendiente de validación</t>
        </is>
      </c>
      <c r="Z1201" s="38" t="inlineStr">
        <is>
          <t>Dar de baja en SAP</t>
        </is>
      </c>
      <c r="AA1201" s="39" t="inlineStr">
        <is>
          <t>204</t>
        </is>
      </c>
      <c r="AB1201" s="39" t="inlineStr">
        <is>
          <t>SALBUTAMOL</t>
        </is>
      </c>
      <c r="AC1201" s="39" t="inlineStr">
        <is>
          <t>Homologación por código Avain (master M05-001)</t>
        </is>
      </c>
      <c r="AD1201" s="39" t="inlineStr">
        <is>
          <t>No</t>
        </is>
      </c>
      <c r="AE1201" s="39" t="n"/>
      <c r="AF1201" s="39" t="inlineStr">
        <is>
          <t>Sí</t>
        </is>
      </c>
      <c r="AG1201" s="39" t="inlineStr">
        <is>
          <t>M05-001</t>
        </is>
      </c>
      <c r="AH1201" s="51" t="n"/>
      <c r="AI1201" s="51" t="n"/>
      <c r="AJ1201" s="51" t="n"/>
      <c r="AK1201" s="52" t="n">
        <v>3630.00758099352</v>
      </c>
      <c r="AL1201" s="52" t="n"/>
      <c r="AM1201" s="52" t="n"/>
      <c r="AN1201" s="39" t="n"/>
      <c r="AO1201" s="39" t="inlineStr">
        <is>
          <t>La cantidad física del material se imputó en la fila 765 (primera fila del material). Homologación: confianza base Media + confianza SAP Alta → Media. El material ocupa 14 filas en la hoja 1060 NQN (lote/almacén). La cantidad SAP y la física de esta vista son el total del material.</t>
        </is>
      </c>
    </row>
    <row r="1202">
      <c r="A1202" s="5" t="inlineStr">
        <is>
          <t>1000124</t>
        </is>
      </c>
      <c r="B1202" s="5" t="inlineStr">
        <is>
          <t>IBUPROFENO COMP 600MG</t>
        </is>
      </c>
      <c r="C1202" s="5" t="inlineStr">
        <is>
          <t>QTQ</t>
        </is>
      </c>
      <c r="D1202" s="5" t="inlineStr">
        <is>
          <t>033</t>
        </is>
      </c>
      <c r="E1202" s="5" t="inlineStr">
        <is>
          <t>ZMED</t>
        </is>
      </c>
      <c r="F1202" s="5" t="inlineStr">
        <is>
          <t>1060</t>
        </is>
      </c>
      <c r="G1202" s="5" t="inlineStr">
        <is>
          <t>6021</t>
        </is>
      </c>
      <c r="H1202" s="5" t="inlineStr">
        <is>
          <t>C/U</t>
        </is>
      </c>
      <c r="I1202" s="6" t="n">
        <v>35</v>
      </c>
      <c r="J1202" s="6" t="n">
        <v>0</v>
      </c>
      <c r="K1202" s="5" t="inlineStr">
        <is>
          <t>ARS</t>
        </is>
      </c>
      <c r="L1202" s="48" t="n">
        <v>0</v>
      </c>
      <c r="M1202" s="48" t="n">
        <v>5187.77</v>
      </c>
      <c r="O1202" s="11">
        <f>M1202/SUM($M$2:$M$2023)</f>
        <v/>
      </c>
      <c r="P1202" s="49">
        <f>IFERROR(M1202/I1202,0)</f>
        <v/>
      </c>
      <c r="Q1202" s="50" t="n"/>
      <c r="R1202" s="8">
        <f>I1202-Q1202</f>
        <v/>
      </c>
      <c r="S1202" s="49">
        <f>$AK1202*R1202</f>
        <v/>
      </c>
      <c r="U1202" s="39" t="inlineStr">
        <is>
          <t>Stock SAP</t>
        </is>
      </c>
      <c r="V1202" s="39" t="inlineStr">
        <is>
          <t>Medicamentos</t>
        </is>
      </c>
      <c r="W1202" s="39" t="inlineStr">
        <is>
          <t>Dentro del alcance</t>
        </is>
      </c>
      <c r="X1202" s="42" t="inlineStr">
        <is>
          <t>Media</t>
        </is>
      </c>
      <c r="Y1202" s="39" t="inlineStr">
        <is>
          <t>Homologado – confianza Media – pendiente de validación</t>
        </is>
      </c>
      <c r="Z1202" s="38" t="inlineStr">
        <is>
          <t>Dar de baja en SAP</t>
        </is>
      </c>
      <c r="AA1202" s="39" t="inlineStr">
        <is>
          <t>396</t>
        </is>
      </c>
      <c r="AB1202" s="39" t="inlineStr">
        <is>
          <t>IBUPROFENO 600MG COMP RECUBIERTOS</t>
        </is>
      </c>
      <c r="AC1202" s="39" t="inlineStr">
        <is>
          <t>Homologación por código Avain (master M01-005)</t>
        </is>
      </c>
      <c r="AD1202" s="39" t="inlineStr">
        <is>
          <t>No</t>
        </is>
      </c>
      <c r="AE1202" s="39" t="n"/>
      <c r="AF1202" s="39" t="inlineStr">
        <is>
          <t>Sí</t>
        </is>
      </c>
      <c r="AG1202" s="39" t="inlineStr">
        <is>
          <t>M01-005</t>
        </is>
      </c>
      <c r="AH1202" s="51" t="n"/>
      <c r="AI1202" s="51" t="n"/>
      <c r="AJ1202" s="51" t="n"/>
      <c r="AK1202" s="52" t="n">
        <v>148.2219789522919</v>
      </c>
      <c r="AL1202" s="52" t="n"/>
      <c r="AM1202" s="52" t="n"/>
      <c r="AN1202" s="39" t="n"/>
      <c r="AO1202"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1203">
      <c r="A1203" s="5" t="inlineStr">
        <is>
          <t>1000194</t>
        </is>
      </c>
      <c r="B1203" s="5" t="inlineStr">
        <is>
          <t>CAINA GOTAS</t>
        </is>
      </c>
      <c r="C1203" s="5" t="inlineStr">
        <is>
          <t>98A</t>
        </is>
      </c>
      <c r="D1203" s="5" t="inlineStr">
        <is>
          <t>033</t>
        </is>
      </c>
      <c r="E1203" s="5" t="inlineStr">
        <is>
          <t>ZMED</t>
        </is>
      </c>
      <c r="F1203" s="5" t="inlineStr">
        <is>
          <t>1060</t>
        </is>
      </c>
      <c r="G1203" s="5" t="inlineStr">
        <is>
          <t>6021</t>
        </is>
      </c>
      <c r="H1203" s="5" t="inlineStr">
        <is>
          <t>C/U</t>
        </is>
      </c>
      <c r="I1203" s="6" t="n">
        <v>35</v>
      </c>
      <c r="J1203" s="6" t="n">
        <v>0</v>
      </c>
      <c r="K1203" s="5" t="inlineStr">
        <is>
          <t>ARS</t>
        </is>
      </c>
      <c r="L1203" s="48" t="n">
        <v>0</v>
      </c>
      <c r="M1203" s="48" t="n">
        <v>87342.17999999999</v>
      </c>
      <c r="O1203" s="11">
        <f>M1203/SUM($M$2:$M$2023)</f>
        <v/>
      </c>
      <c r="P1203" s="49">
        <f>IFERROR(M1203/I1203,0)</f>
        <v/>
      </c>
      <c r="Q1203" s="50" t="n"/>
      <c r="R1203" s="8">
        <f>I1203-Q1203</f>
        <v/>
      </c>
      <c r="S1203" s="49">
        <f>$AK1203*R1203</f>
        <v/>
      </c>
      <c r="U1203" s="39" t="inlineStr">
        <is>
          <t>Stock SAP</t>
        </is>
      </c>
      <c r="V1203" s="39" t="inlineStr">
        <is>
          <t>Medicamentos</t>
        </is>
      </c>
      <c r="W1203" s="39" t="inlineStr">
        <is>
          <t>Dentro del alcance</t>
        </is>
      </c>
      <c r="X1203" s="39" t="n"/>
      <c r="Y1203" s="39" t="inlineStr">
        <is>
          <t>Sin recuento físico en el inventario de Avain</t>
        </is>
      </c>
      <c r="Z1203" s="40" t="inlineStr">
        <is>
          <t>Sin recuento físico</t>
        </is>
      </c>
      <c r="AA1203" s="39" t="n"/>
      <c r="AB1203" s="39" t="n"/>
      <c r="AC1203" s="39" t="n"/>
      <c r="AD1203" s="39" t="n"/>
      <c r="AE1203" s="39" t="n"/>
      <c r="AF1203" s="39" t="n"/>
      <c r="AG1203" s="39" t="n"/>
      <c r="AH1203" s="51" t="n"/>
      <c r="AI1203" s="51" t="n"/>
      <c r="AJ1203" s="51" t="n"/>
      <c r="AK1203" s="52" t="n">
        <v>2495.490732984293</v>
      </c>
      <c r="AL1203" s="52" t="n"/>
      <c r="AM1203" s="52" t="n"/>
      <c r="AN1203" s="39" t="n"/>
      <c r="AO1203" s="39" t="inlineStr">
        <is>
          <t>El material ocupa 8 filas en la hoja 1060 NQN (lote/almacén). La cantidad SAP y la física de esta vista son el total del material.</t>
        </is>
      </c>
    </row>
    <row r="1204">
      <c r="A1204" s="5" t="inlineStr">
        <is>
          <t>1000406</t>
        </is>
      </c>
      <c r="B1204" s="5" t="inlineStr">
        <is>
          <t>FURASIN DE 1L</t>
        </is>
      </c>
      <c r="C1204" s="5" t="inlineStr">
        <is>
          <t>910</t>
        </is>
      </c>
      <c r="D1204" s="5" t="inlineStr">
        <is>
          <t>033</t>
        </is>
      </c>
      <c r="E1204" s="5" t="inlineStr">
        <is>
          <t>ZMED</t>
        </is>
      </c>
      <c r="F1204" s="5" t="inlineStr">
        <is>
          <t>1060</t>
        </is>
      </c>
      <c r="G1204" s="5" t="inlineStr">
        <is>
          <t>6021</t>
        </is>
      </c>
      <c r="H1204" s="5" t="inlineStr">
        <is>
          <t>C/U</t>
        </is>
      </c>
      <c r="I1204" s="6" t="n">
        <v>35</v>
      </c>
      <c r="J1204" s="6" t="n">
        <v>0</v>
      </c>
      <c r="K1204" s="5" t="inlineStr">
        <is>
          <t>ARS</t>
        </is>
      </c>
      <c r="L1204" s="48" t="n">
        <v>0</v>
      </c>
      <c r="M1204" s="48" t="n">
        <v>364014.94</v>
      </c>
      <c r="O1204" s="11">
        <f>M1204/SUM($M$2:$M$2023)</f>
        <v/>
      </c>
      <c r="P1204" s="49">
        <f>IFERROR(M1204/I1204,0)</f>
        <v/>
      </c>
      <c r="Q1204" s="50" t="n"/>
      <c r="R1204" s="8">
        <f>I1204-Q1204</f>
        <v/>
      </c>
      <c r="S1204" s="49">
        <f>$AK1204*R1204</f>
        <v/>
      </c>
      <c r="U1204" s="39" t="inlineStr">
        <is>
          <t>Stock SAP</t>
        </is>
      </c>
      <c r="V1204" s="39" t="inlineStr">
        <is>
          <t>Medicamentos</t>
        </is>
      </c>
      <c r="W1204" s="39" t="inlineStr">
        <is>
          <t>Dentro del alcance</t>
        </is>
      </c>
      <c r="X1204" s="39" t="n"/>
      <c r="Y1204" s="39" t="inlineStr">
        <is>
          <t>Sin recuento físico en el inventario de Avain</t>
        </is>
      </c>
      <c r="Z1204" s="40" t="inlineStr">
        <is>
          <t>Sin recuento físico</t>
        </is>
      </c>
      <c r="AA1204" s="39" t="n"/>
      <c r="AB1204" s="39" t="n"/>
      <c r="AC1204" s="39" t="n"/>
      <c r="AD1204" s="39" t="n"/>
      <c r="AE1204" s="39" t="n"/>
      <c r="AF1204" s="39" t="n"/>
      <c r="AG1204" s="39" t="n"/>
      <c r="AH1204" s="51" t="n"/>
      <c r="AI1204" s="51" t="n"/>
      <c r="AJ1204" s="51" t="n"/>
      <c r="AK1204" s="52" t="n">
        <v>10400.42690789474</v>
      </c>
      <c r="AL1204" s="52" t="n"/>
      <c r="AM1204" s="52" t="n"/>
      <c r="AN1204" s="39" t="n"/>
      <c r="AO1204" s="39" t="inlineStr">
        <is>
          <t>El material ocupa 15 filas en la hoja 1060 NQN (lote/almacén). La cantidad SAP y la física de esta vista son el total del material.</t>
        </is>
      </c>
    </row>
    <row r="1205">
      <c r="A1205" s="5" t="inlineStr">
        <is>
          <t>2000043</t>
        </is>
      </c>
      <c r="B1205" s="5" t="inlineStr">
        <is>
          <t>BOLSO DE VIA AEREA AZUL</t>
        </is>
      </c>
      <c r="C1205" s="5" t="n"/>
      <c r="D1205" s="5" t="inlineStr">
        <is>
          <t>033</t>
        </is>
      </c>
      <c r="E1205" s="5" t="inlineStr">
        <is>
          <t>ZDES</t>
        </is>
      </c>
      <c r="F1205" s="5" t="inlineStr">
        <is>
          <t>1060</t>
        </is>
      </c>
      <c r="G1205" s="5" t="inlineStr">
        <is>
          <t>6021</t>
        </is>
      </c>
      <c r="H1205" s="5" t="inlineStr">
        <is>
          <t>C/U</t>
        </is>
      </c>
      <c r="I1205" s="6" t="n">
        <v>35</v>
      </c>
      <c r="J1205" s="6" t="n">
        <v>0</v>
      </c>
      <c r="K1205" s="5" t="inlineStr">
        <is>
          <t>ARS</t>
        </is>
      </c>
      <c r="L1205" s="48" t="n">
        <v>0</v>
      </c>
      <c r="M1205" s="48" t="n">
        <v>1674390</v>
      </c>
      <c r="O1205" s="11">
        <f>M1205/SUM($M$2:$M$2023)</f>
        <v/>
      </c>
      <c r="P1205" s="49">
        <f>IFERROR(M1205/I1205,0)</f>
        <v/>
      </c>
      <c r="Q1205" s="50" t="n"/>
      <c r="R1205" s="8">
        <f>I1205-Q1205</f>
        <v/>
      </c>
      <c r="S1205" s="49">
        <f>$AK1205*R1205</f>
        <v/>
      </c>
      <c r="U1205" s="39" t="inlineStr">
        <is>
          <t>Stock SAP</t>
        </is>
      </c>
      <c r="V1205" s="39" t="inlineStr">
        <is>
          <t>Descartables</t>
        </is>
      </c>
      <c r="W1205" s="39" t="inlineStr">
        <is>
          <t>Dentro del alcance</t>
        </is>
      </c>
      <c r="X1205" s="39" t="n"/>
      <c r="Y1205" s="39" t="inlineStr">
        <is>
          <t>Sin recuento físico en el inventario de Avain</t>
        </is>
      </c>
      <c r="Z1205" s="40" t="inlineStr">
        <is>
          <t>Sin recuento físico</t>
        </is>
      </c>
      <c r="AA1205" s="39" t="n"/>
      <c r="AB1205" s="39" t="n"/>
      <c r="AC1205" s="39" t="n"/>
      <c r="AD1205" s="39" t="n"/>
      <c r="AE1205" s="39" t="n"/>
      <c r="AF1205" s="39" t="n"/>
      <c r="AG1205" s="39" t="n"/>
      <c r="AH1205" s="51" t="n">
        <v>35</v>
      </c>
      <c r="AI1205" s="51">
        <f>Q1205</f>
        <v/>
      </c>
      <c r="AJ1205" s="51">
        <f>$AH1205-$AI1205</f>
        <v/>
      </c>
      <c r="AK1205" s="52" t="n">
        <v>47839.71428571428</v>
      </c>
      <c r="AL1205" s="52">
        <f>$AJ1205*$AK1205</f>
        <v/>
      </c>
      <c r="AM1205" s="52">
        <f>$AI1205*$AK1205</f>
        <v/>
      </c>
      <c r="AN1205" s="39" t="n"/>
      <c r="AO1205" s="39" t="n"/>
    </row>
    <row r="1206">
      <c r="A1206" s="5" t="inlineStr">
        <is>
          <t>2000717</t>
        </is>
      </c>
      <c r="B1206" s="5" t="inlineStr">
        <is>
          <t>CIRCUITO ARM ADULTO LEISTUNG</t>
        </is>
      </c>
      <c r="C1206" s="5" t="n"/>
      <c r="D1206" s="5" t="inlineStr">
        <is>
          <t>033</t>
        </is>
      </c>
      <c r="E1206" s="5" t="inlineStr">
        <is>
          <t>ZDES</t>
        </is>
      </c>
      <c r="F1206" s="5" t="inlineStr">
        <is>
          <t>1060</t>
        </is>
      </c>
      <c r="G1206" s="5" t="inlineStr">
        <is>
          <t>6021</t>
        </is>
      </c>
      <c r="H1206" s="5" t="inlineStr">
        <is>
          <t>C/U</t>
        </is>
      </c>
      <c r="I1206" s="6" t="n">
        <v>35</v>
      </c>
      <c r="J1206" s="6" t="n">
        <v>0</v>
      </c>
      <c r="K1206" s="5" t="inlineStr">
        <is>
          <t>ARS</t>
        </is>
      </c>
      <c r="L1206" s="48" t="n">
        <v>0</v>
      </c>
      <c r="M1206" s="48" t="n">
        <v>66431.94</v>
      </c>
      <c r="O1206" s="11">
        <f>M1206/SUM($M$2:$M$2023)</f>
        <v/>
      </c>
      <c r="P1206" s="49">
        <f>IFERROR(M1206/I1206,0)</f>
        <v/>
      </c>
      <c r="Q1206" s="50" t="n"/>
      <c r="R1206" s="8">
        <f>I1206-Q1206</f>
        <v/>
      </c>
      <c r="S1206" s="49">
        <f>$AK1206*R1206</f>
        <v/>
      </c>
      <c r="U1206" s="39" t="inlineStr">
        <is>
          <t>Stock SAP</t>
        </is>
      </c>
      <c r="V1206" s="39" t="inlineStr">
        <is>
          <t>Descartables</t>
        </is>
      </c>
      <c r="W1206" s="39" t="inlineStr">
        <is>
          <t>Dentro del alcance</t>
        </is>
      </c>
      <c r="X1206" s="39" t="n"/>
      <c r="Y1206" s="39" t="inlineStr">
        <is>
          <t>Sin recuento físico en el inventario de Avain</t>
        </is>
      </c>
      <c r="Z1206" s="40" t="inlineStr">
        <is>
          <t>Sin recuento físico</t>
        </is>
      </c>
      <c r="AA1206" s="39" t="n"/>
      <c r="AB1206" s="39" t="n"/>
      <c r="AC1206" s="39" t="n"/>
      <c r="AD1206" s="39" t="n"/>
      <c r="AE1206" s="39" t="n"/>
      <c r="AF1206" s="39" t="n"/>
      <c r="AG1206" s="39" t="n"/>
      <c r="AH1206" s="51" t="n"/>
      <c r="AI1206" s="51" t="n"/>
      <c r="AJ1206" s="51" t="n"/>
      <c r="AK1206" s="52" t="n">
        <v>1898.055555555556</v>
      </c>
      <c r="AL1206" s="52" t="n"/>
      <c r="AM1206" s="52" t="n"/>
      <c r="AN1206" s="39" t="n"/>
      <c r="AO1206" s="39" t="inlineStr">
        <is>
          <t>El material ocupa 2 filas en la hoja 1060 NQN (lote/almacén). La cantidad SAP y la física de esta vista son el total del material.</t>
        </is>
      </c>
    </row>
    <row r="1207">
      <c r="A1207" s="5" t="inlineStr">
        <is>
          <t>2001219</t>
        </is>
      </c>
      <c r="B1207" s="5" t="inlineStr">
        <is>
          <t>OXIMETRO DE PULSO</t>
        </is>
      </c>
      <c r="C1207" s="5" t="n"/>
      <c r="D1207" s="5" t="inlineStr">
        <is>
          <t>033</t>
        </is>
      </c>
      <c r="E1207" s="5" t="inlineStr">
        <is>
          <t>ZDES</t>
        </is>
      </c>
      <c r="F1207" s="5" t="inlineStr">
        <is>
          <t>1060</t>
        </is>
      </c>
      <c r="G1207" s="5" t="inlineStr">
        <is>
          <t>6022</t>
        </is>
      </c>
      <c r="H1207" s="5" t="inlineStr">
        <is>
          <t>C/U</t>
        </is>
      </c>
      <c r="I1207" s="6" t="n">
        <v>35</v>
      </c>
      <c r="J1207" s="6" t="n">
        <v>0</v>
      </c>
      <c r="K1207" s="5" t="inlineStr">
        <is>
          <t>ARS</t>
        </is>
      </c>
      <c r="L1207" s="48" t="n">
        <v>0</v>
      </c>
      <c r="M1207" s="48" t="n">
        <v>327920.59</v>
      </c>
      <c r="O1207" s="11">
        <f>M1207/SUM($M$2:$M$2023)</f>
        <v/>
      </c>
      <c r="P1207" s="49">
        <f>IFERROR(M1207/I1207,0)</f>
        <v/>
      </c>
      <c r="Q1207" s="50" t="n"/>
      <c r="R1207" s="8">
        <f>I1207-Q1207</f>
        <v/>
      </c>
      <c r="S1207" s="49">
        <f>$AK1207*R1207</f>
        <v/>
      </c>
      <c r="U1207" s="39" t="inlineStr">
        <is>
          <t>Stock SAP</t>
        </is>
      </c>
      <c r="V1207" s="39" t="inlineStr">
        <is>
          <t>Descartables</t>
        </is>
      </c>
      <c r="W1207" s="39" t="inlineStr">
        <is>
          <t>Dentro del alcance</t>
        </is>
      </c>
      <c r="X1207" s="42" t="inlineStr">
        <is>
          <t>Media</t>
        </is>
      </c>
      <c r="Y1207" s="39" t="inlineStr">
        <is>
          <t>Homologado – confianza Media – pendiente de validación</t>
        </is>
      </c>
      <c r="Z1207" s="38" t="inlineStr">
        <is>
          <t>Dar de baja en SAP</t>
        </is>
      </c>
      <c r="AA1207" s="39" t="inlineStr">
        <is>
          <t>393; 530</t>
        </is>
      </c>
      <c r="AB1207" s="39" t="inlineStr">
        <is>
          <t>OXIMETRO DE PULSO; SATUROMETRO</t>
        </is>
      </c>
      <c r="AC1207" s="39" t="inlineStr">
        <is>
          <t>Cruce por nomenclatura SAP; Homologación por código Avain (master K-230)</t>
        </is>
      </c>
      <c r="AD1207" s="39" t="inlineStr">
        <is>
          <t>No</t>
        </is>
      </c>
      <c r="AE1207" s="39" t="n"/>
      <c r="AF1207" s="39" t="inlineStr">
        <is>
          <t>Sí</t>
        </is>
      </c>
      <c r="AG1207" s="39" t="inlineStr">
        <is>
          <t>K-230</t>
        </is>
      </c>
      <c r="AH1207" s="51" t="n"/>
      <c r="AI1207" s="51" t="n"/>
      <c r="AJ1207" s="51" t="n"/>
      <c r="AK1207" s="52" t="n">
        <v>9369.159777777777</v>
      </c>
      <c r="AL1207" s="52" t="n"/>
      <c r="AM1207" s="52" t="n"/>
      <c r="AN1207" s="39" t="n"/>
      <c r="AO1207" s="39" t="inlineStr">
        <is>
          <t>La cantidad física del material se imputó en la fila 1189 (primera fila del material). Varias denominaciones del inventario físico corresponden a este material SAP (393 OXIMETRO DE PULSO; 530 SATUROMETRO). Se sumaron las cantidades físicas. Homologación: confianza base Media + confianza SAP Alta → Media. Otros códigos SAP del master no están en el stock de este centro: 5000971, 5004072, 2001510. Cruce por nomenclatura: similitud 0.78. El material ocupa 4 filas en la hoja 1060 NQN (lote/almacén). La cantidad SAP y la física de esta vista son el total del material.</t>
        </is>
      </c>
    </row>
    <row r="1208">
      <c r="A1208" s="5" t="inlineStr">
        <is>
          <t>2001753</t>
        </is>
      </c>
      <c r="B1208" s="5" t="inlineStr">
        <is>
          <t>TEST 6 DROGAS x orina</t>
        </is>
      </c>
      <c r="C1208" s="5" t="n"/>
      <c r="D1208" s="5" t="inlineStr">
        <is>
          <t>MDES</t>
        </is>
      </c>
      <c r="E1208" s="5" t="inlineStr">
        <is>
          <t>ZDES</t>
        </is>
      </c>
      <c r="F1208" s="5" t="inlineStr">
        <is>
          <t>1060</t>
        </is>
      </c>
      <c r="G1208" s="5" t="inlineStr">
        <is>
          <t>6010</t>
        </is>
      </c>
      <c r="H1208" s="5" t="inlineStr">
        <is>
          <t>C/U</t>
        </is>
      </c>
      <c r="I1208" s="6" t="n">
        <v>35</v>
      </c>
      <c r="J1208" s="6" t="n">
        <v>0</v>
      </c>
      <c r="K1208" s="5" t="inlineStr">
        <is>
          <t>ARS</t>
        </is>
      </c>
      <c r="L1208" s="48" t="n">
        <v>0</v>
      </c>
      <c r="M1208" s="48" t="n">
        <v>326218.25</v>
      </c>
      <c r="O1208" s="11">
        <f>M1208/SUM($M$2:$M$2023)</f>
        <v/>
      </c>
      <c r="P1208" s="49">
        <f>IFERROR(M1208/I1208,0)</f>
        <v/>
      </c>
      <c r="Q1208" s="50" t="n"/>
      <c r="R1208" s="8">
        <f>I1208-Q1208</f>
        <v/>
      </c>
      <c r="S1208" s="49">
        <f>$AK1208*R1208</f>
        <v/>
      </c>
      <c r="U1208" s="39" t="inlineStr">
        <is>
          <t>Stock SAP</t>
        </is>
      </c>
      <c r="V1208" s="39" t="inlineStr">
        <is>
          <t>Descartables</t>
        </is>
      </c>
      <c r="W1208" s="39" t="inlineStr">
        <is>
          <t>Dentro del alcance</t>
        </is>
      </c>
      <c r="X1208" s="39" t="n"/>
      <c r="Y1208" s="39" t="inlineStr">
        <is>
          <t>Sin recuento físico en el inventario de Avain</t>
        </is>
      </c>
      <c r="Z1208" s="40" t="inlineStr">
        <is>
          <t>Sin recuento físico</t>
        </is>
      </c>
      <c r="AA1208" s="39" t="n"/>
      <c r="AB1208" s="39" t="n"/>
      <c r="AC1208" s="39" t="n"/>
      <c r="AD1208" s="39" t="n"/>
      <c r="AE1208" s="39" t="n"/>
      <c r="AF1208" s="39" t="n"/>
      <c r="AG1208" s="39" t="n"/>
      <c r="AH1208" s="51" t="n">
        <v>35</v>
      </c>
      <c r="AI1208" s="51">
        <f>Q1208</f>
        <v/>
      </c>
      <c r="AJ1208" s="51">
        <f>$AH1208-$AI1208</f>
        <v/>
      </c>
      <c r="AK1208" s="52" t="n">
        <v>9320.521428571428</v>
      </c>
      <c r="AL1208" s="52">
        <f>$AJ1208*$AK1208</f>
        <v/>
      </c>
      <c r="AM1208" s="52">
        <f>$AI1208*$AK1208</f>
        <v/>
      </c>
      <c r="AN1208" s="39" t="n"/>
      <c r="AO1208" s="39" t="n"/>
    </row>
    <row r="1209">
      <c r="A1209" s="5" t="inlineStr">
        <is>
          <t>2001866</t>
        </is>
      </c>
      <c r="B1209" s="5" t="inlineStr">
        <is>
          <t>SONDA P/ ASPIRACION K30</t>
        </is>
      </c>
      <c r="C1209" s="5" t="n"/>
      <c r="D1209" s="5" t="inlineStr">
        <is>
          <t>033</t>
        </is>
      </c>
      <c r="E1209" s="5" t="inlineStr">
        <is>
          <t>ZDES</t>
        </is>
      </c>
      <c r="F1209" s="5" t="inlineStr">
        <is>
          <t>1060</t>
        </is>
      </c>
      <c r="G1209" s="5" t="inlineStr">
        <is>
          <t>6022</t>
        </is>
      </c>
      <c r="H1209" s="5" t="inlineStr">
        <is>
          <t>C/U</t>
        </is>
      </c>
      <c r="I1209" s="6" t="n">
        <v>35</v>
      </c>
      <c r="J1209" s="6" t="n">
        <v>0</v>
      </c>
      <c r="K1209" s="5" t="inlineStr">
        <is>
          <t>ARS</t>
        </is>
      </c>
      <c r="L1209" s="48" t="n">
        <v>0</v>
      </c>
      <c r="M1209" s="48" t="n">
        <v>14700</v>
      </c>
      <c r="O1209" s="11">
        <f>M1209/SUM($M$2:$M$2023)</f>
        <v/>
      </c>
      <c r="P1209" s="49">
        <f>IFERROR(M1209/I1209,0)</f>
        <v/>
      </c>
      <c r="Q1209" s="50" t="n">
        <v>3</v>
      </c>
      <c r="R1209" s="8">
        <f>I1209-Q1209</f>
        <v/>
      </c>
      <c r="S1209" s="49">
        <f>$AK1209*R1209</f>
        <v/>
      </c>
      <c r="U1209" s="39" t="inlineStr">
        <is>
          <t>Stock SAP</t>
        </is>
      </c>
      <c r="V1209" s="39" t="inlineStr">
        <is>
          <t>Descartables</t>
        </is>
      </c>
      <c r="W1209" s="39" t="inlineStr">
        <is>
          <t>Dentro del alcance</t>
        </is>
      </c>
      <c r="X1209" s="37" t="inlineStr">
        <is>
          <t>Alta</t>
        </is>
      </c>
      <c r="Y1209" s="39" t="inlineStr">
        <is>
          <t>Homologado – confianza Alta</t>
        </is>
      </c>
      <c r="Z1209" s="38" t="inlineStr">
        <is>
          <t>Dar de baja en SAP</t>
        </is>
      </c>
      <c r="AA1209" s="39" t="inlineStr">
        <is>
          <t>349</t>
        </is>
      </c>
      <c r="AB1209" s="39" t="inlineStr">
        <is>
          <t>sonda k30</t>
        </is>
      </c>
      <c r="AC1209" s="39" t="inlineStr">
        <is>
          <t>Cruce por nomenclatura SAP</t>
        </is>
      </c>
      <c r="AD1209" s="39" t="inlineStr">
        <is>
          <t>No</t>
        </is>
      </c>
      <c r="AE1209" s="39" t="n"/>
      <c r="AF1209" s="39" t="inlineStr">
        <is>
          <t>No</t>
        </is>
      </c>
      <c r="AG1209" s="39" t="n"/>
      <c r="AH1209" s="51" t="n">
        <v>35</v>
      </c>
      <c r="AI1209" s="51">
        <f>Q1209</f>
        <v/>
      </c>
      <c r="AJ1209" s="51">
        <f>$AH1209-$AI1209</f>
        <v/>
      </c>
      <c r="AK1209" s="52" t="n">
        <v>420</v>
      </c>
      <c r="AL1209" s="52">
        <f>$AJ1209*$AK1209</f>
        <v/>
      </c>
      <c r="AM1209" s="52">
        <f>$AI1209*$AK1209</f>
        <v/>
      </c>
      <c r="AN1209" s="39" t="n"/>
      <c r="AO1209" s="39" t="inlineStr">
        <is>
          <t>Cruce por nomenclatura: similitud 0.75.</t>
        </is>
      </c>
    </row>
    <row r="1210">
      <c r="A1210" s="5" t="inlineStr">
        <is>
          <t>3000436</t>
        </is>
      </c>
      <c r="B1210" s="5" t="inlineStr">
        <is>
          <t>Chaqueta Celeste ML yacimiento M</t>
        </is>
      </c>
      <c r="C1210" s="5" t="n"/>
      <c r="D1210" s="5" t="inlineStr">
        <is>
          <t>INDU</t>
        </is>
      </c>
      <c r="E1210" s="5" t="inlineStr">
        <is>
          <t>ZUNI</t>
        </is>
      </c>
      <c r="F1210" s="5" t="inlineStr">
        <is>
          <t>1060</t>
        </is>
      </c>
      <c r="G1210" s="5" t="inlineStr">
        <is>
          <t>6010</t>
        </is>
      </c>
      <c r="H1210" s="5" t="inlineStr">
        <is>
          <t>C/U</t>
        </is>
      </c>
      <c r="I1210" s="6" t="n">
        <v>35</v>
      </c>
      <c r="J1210" s="6" t="n">
        <v>0</v>
      </c>
      <c r="K1210" s="5" t="inlineStr">
        <is>
          <t>ARS</t>
        </is>
      </c>
      <c r="L1210" s="48" t="n">
        <v>0</v>
      </c>
      <c r="M1210" s="48" t="n">
        <v>699824.77</v>
      </c>
      <c r="O1210" s="11">
        <f>M1210/SUM($M$2:$M$2023)</f>
        <v/>
      </c>
      <c r="P1210" s="49">
        <f>IFERROR(M1210/I1210,0)</f>
        <v/>
      </c>
      <c r="Q1210" s="50" t="n"/>
      <c r="R1210" s="8">
        <f>I1210-Q1210</f>
        <v/>
      </c>
      <c r="S1210" s="49">
        <f>$AK1210*R1210</f>
        <v/>
      </c>
      <c r="U1210" s="39" t="inlineStr">
        <is>
          <t>Stock SAP</t>
        </is>
      </c>
      <c r="V1210" s="39" t="inlineStr">
        <is>
          <t>Uniformes</t>
        </is>
      </c>
      <c r="W1210" s="39" t="inlineStr">
        <is>
          <t>Fuera del alcance</t>
        </is>
      </c>
      <c r="X1210" s="39" t="n"/>
      <c r="Y1210" s="39" t="inlineStr">
        <is>
          <t>No aplica: uniformes, clasificación que el inventario físico de Farmacia no releva</t>
        </is>
      </c>
      <c r="Z1210" s="40" t="inlineStr">
        <is>
          <t>Fuera del alcance del inventario físico</t>
        </is>
      </c>
      <c r="AA1210" s="39" t="n"/>
      <c r="AB1210" s="39" t="n"/>
      <c r="AC1210" s="39" t="n"/>
      <c r="AD1210" s="39" t="n"/>
      <c r="AE1210" s="39" t="n"/>
      <c r="AF1210" s="39" t="n"/>
      <c r="AG1210" s="39" t="n"/>
      <c r="AH1210" s="51" t="n">
        <v>35</v>
      </c>
      <c r="AI1210" s="51">
        <f>Q1210</f>
        <v/>
      </c>
      <c r="AJ1210" s="51">
        <f>$AH1210-$AI1210</f>
        <v/>
      </c>
      <c r="AK1210" s="52" t="n">
        <v>19994.99342857143</v>
      </c>
      <c r="AL1210" s="52">
        <f>$AJ1210*$AK1210</f>
        <v/>
      </c>
      <c r="AM1210" s="52">
        <f>$AI1210*$AK1210</f>
        <v/>
      </c>
      <c r="AN1210" s="39" t="n"/>
      <c r="AO1210" s="39" t="n"/>
    </row>
    <row r="1211">
      <c r="A1211" s="5" t="inlineStr">
        <is>
          <t>3000506</t>
        </is>
      </c>
      <c r="B1211" s="5" t="inlineStr">
        <is>
          <t>PANTALON JEAN C/LOGO YAC T56</t>
        </is>
      </c>
      <c r="C1211" s="5" t="n"/>
      <c r="D1211" s="5" t="inlineStr">
        <is>
          <t>INDU</t>
        </is>
      </c>
      <c r="E1211" s="5" t="inlineStr">
        <is>
          <t>ZUNI</t>
        </is>
      </c>
      <c r="F1211" s="5" t="inlineStr">
        <is>
          <t>1060</t>
        </is>
      </c>
      <c r="G1211" s="5" t="inlineStr">
        <is>
          <t>6010</t>
        </is>
      </c>
      <c r="H1211" s="5" t="inlineStr">
        <is>
          <t>C/U</t>
        </is>
      </c>
      <c r="I1211" s="6" t="n">
        <v>35</v>
      </c>
      <c r="J1211" s="6" t="n">
        <v>0</v>
      </c>
      <c r="K1211" s="5" t="inlineStr">
        <is>
          <t>ARS</t>
        </is>
      </c>
      <c r="L1211" s="48" t="n">
        <v>0</v>
      </c>
      <c r="M1211" s="48" t="n">
        <v>626500</v>
      </c>
      <c r="O1211" s="11">
        <f>M1211/SUM($M$2:$M$2023)</f>
        <v/>
      </c>
      <c r="P1211" s="49">
        <f>IFERROR(M1211/I1211,0)</f>
        <v/>
      </c>
      <c r="Q1211" s="50" t="n"/>
      <c r="R1211" s="8">
        <f>I1211-Q1211</f>
        <v/>
      </c>
      <c r="S1211" s="49">
        <f>$AK1211*R1211</f>
        <v/>
      </c>
      <c r="U1211" s="39" t="inlineStr">
        <is>
          <t>Stock SAP</t>
        </is>
      </c>
      <c r="V1211" s="39" t="inlineStr">
        <is>
          <t>Uniformes</t>
        </is>
      </c>
      <c r="W1211" s="39" t="inlineStr">
        <is>
          <t>Fuera del alcance</t>
        </is>
      </c>
      <c r="X1211" s="39" t="n"/>
      <c r="Y1211" s="39" t="inlineStr">
        <is>
          <t>No aplica: uniformes, clasificación que el inventario físico de Farmacia no releva</t>
        </is>
      </c>
      <c r="Z1211" s="40" t="inlineStr">
        <is>
          <t>Fuera del alcance del inventario físico</t>
        </is>
      </c>
      <c r="AA1211" s="39" t="n"/>
      <c r="AB1211" s="39" t="n"/>
      <c r="AC1211" s="39" t="n"/>
      <c r="AD1211" s="39" t="n"/>
      <c r="AE1211" s="39" t="n"/>
      <c r="AF1211" s="39" t="n"/>
      <c r="AG1211" s="39" t="n"/>
      <c r="AH1211" s="51" t="n">
        <v>35</v>
      </c>
      <c r="AI1211" s="51">
        <f>Q1211</f>
        <v/>
      </c>
      <c r="AJ1211" s="51">
        <f>$AH1211-$AI1211</f>
        <v/>
      </c>
      <c r="AK1211" s="52" t="n">
        <v>17900</v>
      </c>
      <c r="AL1211" s="52">
        <f>$AJ1211*$AK1211</f>
        <v/>
      </c>
      <c r="AM1211" s="52">
        <f>$AI1211*$AK1211</f>
        <v/>
      </c>
      <c r="AN1211" s="39" t="n"/>
      <c r="AO1211" s="39" t="n"/>
    </row>
    <row r="1212">
      <c r="A1212" s="5" t="inlineStr">
        <is>
          <t>3000876</t>
        </is>
      </c>
      <c r="B1212" s="5" t="inlineStr">
        <is>
          <t>REMERA PRIMERA PIEL TALLE 46</t>
        </is>
      </c>
      <c r="C1212" s="5" t="n"/>
      <c r="D1212" s="5" t="inlineStr">
        <is>
          <t>INDU</t>
        </is>
      </c>
      <c r="E1212" s="5" t="inlineStr">
        <is>
          <t>ZUNI</t>
        </is>
      </c>
      <c r="F1212" s="5" t="inlineStr">
        <is>
          <t>1060</t>
        </is>
      </c>
      <c r="G1212" s="5" t="inlineStr">
        <is>
          <t>6010</t>
        </is>
      </c>
      <c r="H1212" s="5" t="inlineStr">
        <is>
          <t>C/U</t>
        </is>
      </c>
      <c r="I1212" s="6" t="n">
        <v>35</v>
      </c>
      <c r="J1212" s="6" t="n">
        <v>0</v>
      </c>
      <c r="K1212" s="5" t="inlineStr">
        <is>
          <t>ARS</t>
        </is>
      </c>
      <c r="L1212" s="48" t="n">
        <v>0</v>
      </c>
      <c r="M1212" s="48" t="n">
        <v>696500</v>
      </c>
      <c r="O1212" s="11">
        <f>M1212/SUM($M$2:$M$2023)</f>
        <v/>
      </c>
      <c r="P1212" s="49">
        <f>IFERROR(M1212/I1212,0)</f>
        <v/>
      </c>
      <c r="Q1212" s="50" t="n"/>
      <c r="R1212" s="8">
        <f>I1212-Q1212</f>
        <v/>
      </c>
      <c r="S1212" s="49">
        <f>$AK1212*R1212</f>
        <v/>
      </c>
      <c r="U1212" s="39" t="inlineStr">
        <is>
          <t>Stock SAP</t>
        </is>
      </c>
      <c r="V1212" s="39" t="inlineStr">
        <is>
          <t>Uniformes</t>
        </is>
      </c>
      <c r="W1212" s="39" t="inlineStr">
        <is>
          <t>Fuera del alcance</t>
        </is>
      </c>
      <c r="X1212" s="39" t="n"/>
      <c r="Y1212" s="39" t="inlineStr">
        <is>
          <t>No aplica: uniformes, clasificación que el inventario físico de Farmacia no releva</t>
        </is>
      </c>
      <c r="Z1212" s="40" t="inlineStr">
        <is>
          <t>Fuera del alcance del inventario físico</t>
        </is>
      </c>
      <c r="AA1212" s="39" t="n"/>
      <c r="AB1212" s="39" t="n"/>
      <c r="AC1212" s="39" t="n"/>
      <c r="AD1212" s="39" t="n"/>
      <c r="AE1212" s="39" t="n"/>
      <c r="AF1212" s="39" t="n"/>
      <c r="AG1212" s="39" t="n"/>
      <c r="AH1212" s="51" t="n"/>
      <c r="AI1212" s="51" t="n"/>
      <c r="AJ1212" s="51" t="n"/>
      <c r="AK1212" s="52" t="n">
        <v>19900</v>
      </c>
      <c r="AL1212" s="52" t="n"/>
      <c r="AM1212" s="52" t="n"/>
      <c r="AN1212" s="39" t="n"/>
      <c r="AO1212" s="39" t="inlineStr">
        <is>
          <t>El material ocupa 2 filas en la hoja 1060 NQN (lote/almacén). La cantidad SAP y la física de esta vista son el total del material.</t>
        </is>
      </c>
    </row>
    <row r="1213">
      <c r="A1213" s="5" t="inlineStr">
        <is>
          <t>3000708</t>
        </is>
      </c>
      <c r="B1213" s="5" t="inlineStr">
        <is>
          <t>PANTALON CARGO ANTI DESGARRO T38</t>
        </is>
      </c>
      <c r="C1213" s="5" t="n"/>
      <c r="D1213" s="5" t="inlineStr">
        <is>
          <t>INDU</t>
        </is>
      </c>
      <c r="E1213" s="5" t="inlineStr">
        <is>
          <t>ZUNI</t>
        </is>
      </c>
      <c r="F1213" s="5" t="inlineStr">
        <is>
          <t>1060</t>
        </is>
      </c>
      <c r="G1213" s="5" t="inlineStr">
        <is>
          <t>6031</t>
        </is>
      </c>
      <c r="H1213" s="5" t="inlineStr">
        <is>
          <t>C/U</t>
        </is>
      </c>
      <c r="I1213" s="6" t="n">
        <v>34</v>
      </c>
      <c r="J1213" s="6" t="n">
        <v>0</v>
      </c>
      <c r="K1213" s="5" t="inlineStr">
        <is>
          <t>ARS</t>
        </is>
      </c>
      <c r="L1213" s="48" t="n">
        <v>0</v>
      </c>
      <c r="M1213" s="48" t="n">
        <v>685330.52</v>
      </c>
      <c r="O1213" s="11">
        <f>M1213/SUM($M$2:$M$2023)</f>
        <v/>
      </c>
      <c r="P1213" s="49">
        <f>IFERROR(M1213/I1213,0)</f>
        <v/>
      </c>
      <c r="Q1213" s="50" t="n"/>
      <c r="R1213" s="8">
        <f>I1213-Q1213</f>
        <v/>
      </c>
      <c r="S1213" s="49">
        <f>$AK1213*R1213</f>
        <v/>
      </c>
      <c r="U1213" s="39" t="inlineStr">
        <is>
          <t>Stock SAP</t>
        </is>
      </c>
      <c r="V1213" s="39" t="inlineStr">
        <is>
          <t>Uniformes</t>
        </is>
      </c>
      <c r="W1213" s="39" t="inlineStr">
        <is>
          <t>Fuera del alcance</t>
        </is>
      </c>
      <c r="X1213" s="39" t="n"/>
      <c r="Y1213" s="39" t="inlineStr">
        <is>
          <t>No aplica: uniformes, clasificación que el inventario físico de Farmacia no releva</t>
        </is>
      </c>
      <c r="Z1213" s="40" t="inlineStr">
        <is>
          <t>Fuera del alcance del inventario físico</t>
        </is>
      </c>
      <c r="AA1213" s="39" t="n"/>
      <c r="AB1213" s="39" t="n"/>
      <c r="AC1213" s="39" t="n"/>
      <c r="AD1213" s="39" t="n"/>
      <c r="AE1213" s="39" t="n"/>
      <c r="AF1213" s="39" t="n"/>
      <c r="AG1213" s="39" t="n"/>
      <c r="AH1213" s="51" t="n">
        <v>34</v>
      </c>
      <c r="AI1213" s="51">
        <f>Q1213</f>
        <v/>
      </c>
      <c r="AJ1213" s="51">
        <f>$AH1213-$AI1213</f>
        <v/>
      </c>
      <c r="AK1213" s="52" t="n">
        <v>20156.78</v>
      </c>
      <c r="AL1213" s="52">
        <f>$AJ1213*$AK1213</f>
        <v/>
      </c>
      <c r="AM1213" s="52">
        <f>$AI1213*$AK1213</f>
        <v/>
      </c>
      <c r="AN1213" s="39" t="n"/>
      <c r="AO1213" s="39" t="n"/>
    </row>
    <row r="1214">
      <c r="A1214" s="5" t="inlineStr">
        <is>
          <t>3000731</t>
        </is>
      </c>
      <c r="B1214" s="5" t="inlineStr">
        <is>
          <t>CHAQUETA CELESTE MCORTA YACIMIENTO T XXL</t>
        </is>
      </c>
      <c r="C1214" s="5" t="n"/>
      <c r="D1214" s="5" t="inlineStr">
        <is>
          <t>INDU</t>
        </is>
      </c>
      <c r="E1214" s="5" t="inlineStr">
        <is>
          <t>ZUNI</t>
        </is>
      </c>
      <c r="F1214" s="5" t="inlineStr">
        <is>
          <t>1060</t>
        </is>
      </c>
      <c r="G1214" s="5" t="inlineStr">
        <is>
          <t>6031</t>
        </is>
      </c>
      <c r="H1214" s="5" t="inlineStr">
        <is>
          <t>C/U</t>
        </is>
      </c>
      <c r="I1214" s="6" t="n">
        <v>34</v>
      </c>
      <c r="J1214" s="6" t="n">
        <v>0</v>
      </c>
      <c r="K1214" s="5" t="inlineStr">
        <is>
          <t>ARS</t>
        </is>
      </c>
      <c r="L1214" s="48" t="n">
        <v>0</v>
      </c>
      <c r="M1214" s="48" t="n">
        <v>663000</v>
      </c>
      <c r="O1214" s="11">
        <f>M1214/SUM($M$2:$M$2023)</f>
        <v/>
      </c>
      <c r="P1214" s="49">
        <f>IFERROR(M1214/I1214,0)</f>
        <v/>
      </c>
      <c r="Q1214" s="50" t="n"/>
      <c r="R1214" s="8">
        <f>I1214-Q1214</f>
        <v/>
      </c>
      <c r="S1214" s="49">
        <f>$AK1214*R1214</f>
        <v/>
      </c>
      <c r="U1214" s="39" t="inlineStr">
        <is>
          <t>Stock SAP</t>
        </is>
      </c>
      <c r="V1214" s="39" t="inlineStr">
        <is>
          <t>Uniformes</t>
        </is>
      </c>
      <c r="W1214" s="39" t="inlineStr">
        <is>
          <t>Fuera del alcance</t>
        </is>
      </c>
      <c r="X1214" s="39" t="n"/>
      <c r="Y1214" s="39" t="inlineStr">
        <is>
          <t>No aplica: uniformes, clasificación que el inventario físico de Farmacia no releva</t>
        </is>
      </c>
      <c r="Z1214" s="40" t="inlineStr">
        <is>
          <t>Fuera del alcance del inventario físico</t>
        </is>
      </c>
      <c r="AA1214" s="39" t="n"/>
      <c r="AB1214" s="39" t="n"/>
      <c r="AC1214" s="39" t="n"/>
      <c r="AD1214" s="39" t="n"/>
      <c r="AE1214" s="39" t="n"/>
      <c r="AF1214" s="39" t="n"/>
      <c r="AG1214" s="39" t="n"/>
      <c r="AH1214" s="51" t="n">
        <v>34</v>
      </c>
      <c r="AI1214" s="51">
        <f>Q1214</f>
        <v/>
      </c>
      <c r="AJ1214" s="51">
        <f>$AH1214-$AI1214</f>
        <v/>
      </c>
      <c r="AK1214" s="52" t="n">
        <v>19500</v>
      </c>
      <c r="AL1214" s="52">
        <f>$AJ1214*$AK1214</f>
        <v/>
      </c>
      <c r="AM1214" s="52">
        <f>$AI1214*$AK1214</f>
        <v/>
      </c>
      <c r="AN1214" s="39" t="n"/>
      <c r="AO1214" s="39" t="n"/>
    </row>
    <row r="1215">
      <c r="A1215" s="5" t="inlineStr">
        <is>
          <t>3001304</t>
        </is>
      </c>
      <c r="B1215" s="5" t="inlineStr">
        <is>
          <t>BUZO ALGODON AZUL C/LOGO XL</t>
        </is>
      </c>
      <c r="C1215" s="5" t="n"/>
      <c r="D1215" s="5" t="inlineStr">
        <is>
          <t>INDU</t>
        </is>
      </c>
      <c r="E1215" s="5" t="inlineStr">
        <is>
          <t>ZUNI</t>
        </is>
      </c>
      <c r="F1215" s="5" t="inlineStr">
        <is>
          <t>1060</t>
        </is>
      </c>
      <c r="G1215" s="5" t="inlineStr">
        <is>
          <t>6010</t>
        </is>
      </c>
      <c r="H1215" s="5" t="inlineStr">
        <is>
          <t>C/U</t>
        </is>
      </c>
      <c r="I1215" s="6" t="n">
        <v>34</v>
      </c>
      <c r="J1215" s="6" t="n">
        <v>0</v>
      </c>
      <c r="K1215" s="5" t="inlineStr">
        <is>
          <t>ARS</t>
        </is>
      </c>
      <c r="L1215" s="48" t="n">
        <v>0</v>
      </c>
      <c r="M1215" s="48" t="n">
        <v>984291.37</v>
      </c>
      <c r="O1215" s="11">
        <f>M1215/SUM($M$2:$M$2023)</f>
        <v/>
      </c>
      <c r="P1215" s="49">
        <f>IFERROR(M1215/I1215,0)</f>
        <v/>
      </c>
      <c r="Q1215" s="50" t="n"/>
      <c r="R1215" s="8">
        <f>I1215-Q1215</f>
        <v/>
      </c>
      <c r="S1215" s="49">
        <f>$AK1215*R1215</f>
        <v/>
      </c>
      <c r="U1215" s="39" t="inlineStr">
        <is>
          <t>Stock SAP</t>
        </is>
      </c>
      <c r="V1215" s="39" t="inlineStr">
        <is>
          <t>Uniformes</t>
        </is>
      </c>
      <c r="W1215" s="39" t="inlineStr">
        <is>
          <t>Fuera del alcance</t>
        </is>
      </c>
      <c r="X1215" s="39" t="n"/>
      <c r="Y1215" s="39" t="inlineStr">
        <is>
          <t>No aplica: uniformes, clasificación que el inventario físico de Farmacia no releva</t>
        </is>
      </c>
      <c r="Z1215" s="40" t="inlineStr">
        <is>
          <t>Fuera del alcance del inventario físico</t>
        </is>
      </c>
      <c r="AA1215" s="39" t="n"/>
      <c r="AB1215" s="39" t="n"/>
      <c r="AC1215" s="39" t="n"/>
      <c r="AD1215" s="39" t="n"/>
      <c r="AE1215" s="39" t="n"/>
      <c r="AF1215" s="39" t="n"/>
      <c r="AG1215" s="39" t="n"/>
      <c r="AH1215" s="51" t="n">
        <v>43</v>
      </c>
      <c r="AI1215" s="51">
        <f>Q1215</f>
        <v/>
      </c>
      <c r="AJ1215" s="51">
        <f>$AH1215-$AI1215</f>
        <v/>
      </c>
      <c r="AK1215" s="52" t="n">
        <v>28949.74604651163</v>
      </c>
      <c r="AL1215" s="52">
        <f>$AJ1215*$AK1215</f>
        <v/>
      </c>
      <c r="AM1215" s="52">
        <f>$AI1215*$AK1215</f>
        <v/>
      </c>
      <c r="AN1215" s="39" t="n"/>
      <c r="AO1215" s="39" t="inlineStr">
        <is>
          <t>El material ocupa 2 filas en la hoja 1060 NQN (lote/almacén). La cantidad SAP y la física de esta vista son el total del material.</t>
        </is>
      </c>
    </row>
    <row r="1216">
      <c r="A1216" s="5" t="inlineStr">
        <is>
          <t>1000368</t>
        </is>
      </c>
      <c r="B1216" s="5" t="inlineStr">
        <is>
          <t>UVASAL SOBRES X30</t>
        </is>
      </c>
      <c r="C1216" s="5" t="inlineStr">
        <is>
          <t>1168</t>
        </is>
      </c>
      <c r="D1216" s="5" t="inlineStr">
        <is>
          <t>033</t>
        </is>
      </c>
      <c r="E1216" s="5" t="inlineStr">
        <is>
          <t>ZMED</t>
        </is>
      </c>
      <c r="F1216" s="5" t="inlineStr">
        <is>
          <t>1060</t>
        </is>
      </c>
      <c r="G1216" s="5" t="inlineStr">
        <is>
          <t>6021</t>
        </is>
      </c>
      <c r="H1216" s="5" t="inlineStr">
        <is>
          <t>C/U</t>
        </is>
      </c>
      <c r="I1216" s="6" t="n">
        <v>33</v>
      </c>
      <c r="J1216" s="6" t="n">
        <v>0</v>
      </c>
      <c r="K1216" s="5" t="inlineStr">
        <is>
          <t>ARS</t>
        </is>
      </c>
      <c r="L1216" s="48" t="n">
        <v>0</v>
      </c>
      <c r="M1216" s="48" t="n">
        <v>9007.690000000001</v>
      </c>
      <c r="O1216" s="11">
        <f>M1216/SUM($M$2:$M$2023)</f>
        <v/>
      </c>
      <c r="P1216" s="49">
        <f>IFERROR(M1216/I1216,0)</f>
        <v/>
      </c>
      <c r="Q1216" s="50" t="n"/>
      <c r="R1216" s="8">
        <f>I1216-Q1216</f>
        <v/>
      </c>
      <c r="S1216" s="49">
        <f>$AK1216*R1216</f>
        <v/>
      </c>
      <c r="U1216" s="39" t="inlineStr">
        <is>
          <t>Stock SAP</t>
        </is>
      </c>
      <c r="V1216" s="39" t="inlineStr">
        <is>
          <t>Medicamentos</t>
        </is>
      </c>
      <c r="W1216" s="39" t="inlineStr">
        <is>
          <t>Dentro del alcance</t>
        </is>
      </c>
      <c r="X1216" s="39" t="n"/>
      <c r="Y1216" s="39" t="inlineStr">
        <is>
          <t>Sin recuento físico en el inventario de Avain</t>
        </is>
      </c>
      <c r="Z1216" s="40" t="inlineStr">
        <is>
          <t>Sin recuento físico</t>
        </is>
      </c>
      <c r="AA1216" s="39" t="n"/>
      <c r="AB1216" s="39" t="n"/>
      <c r="AC1216" s="39" t="n"/>
      <c r="AD1216" s="39" t="n"/>
      <c r="AE1216" s="39" t="n"/>
      <c r="AF1216" s="39" t="n"/>
      <c r="AG1216" s="39" t="n"/>
      <c r="AH1216" s="51" t="n"/>
      <c r="AI1216" s="51" t="n"/>
      <c r="AJ1216" s="51" t="n"/>
      <c r="AK1216" s="52" t="n">
        <v>272.9604068307383</v>
      </c>
      <c r="AL1216" s="52" t="n"/>
      <c r="AM1216" s="52" t="n"/>
      <c r="AN1216" s="39" t="n"/>
      <c r="AO1216" s="39" t="inlineStr">
        <is>
          <t>El material ocupa 12 filas en la hoja 1060 NQN (lote/almacén). La cantidad SAP y la física de esta vista son el total del material.</t>
        </is>
      </c>
    </row>
    <row r="1217">
      <c r="A1217" s="5" t="inlineStr">
        <is>
          <t>3000732</t>
        </is>
      </c>
      <c r="B1217" s="5" t="inlineStr">
        <is>
          <t>CHAQUETA GRIS MCORTA YACIMIENTO T M</t>
        </is>
      </c>
      <c r="C1217" s="5" t="n"/>
      <c r="D1217" s="5" t="inlineStr">
        <is>
          <t>INDU</t>
        </is>
      </c>
      <c r="E1217" s="5" t="inlineStr">
        <is>
          <t>ZUNI</t>
        </is>
      </c>
      <c r="F1217" s="5" t="inlineStr">
        <is>
          <t>1060</t>
        </is>
      </c>
      <c r="G1217" s="5" t="inlineStr">
        <is>
          <t>6010</t>
        </is>
      </c>
      <c r="H1217" s="5" t="inlineStr">
        <is>
          <t>C/U</t>
        </is>
      </c>
      <c r="I1217" s="6" t="n">
        <v>33</v>
      </c>
      <c r="J1217" s="6" t="n">
        <v>0</v>
      </c>
      <c r="K1217" s="5" t="inlineStr">
        <is>
          <t>ARS</t>
        </is>
      </c>
      <c r="L1217" s="48" t="n">
        <v>0</v>
      </c>
      <c r="M1217" s="48" t="n">
        <v>643500</v>
      </c>
      <c r="O1217" s="11">
        <f>M1217/SUM($M$2:$M$2023)</f>
        <v/>
      </c>
      <c r="P1217" s="49">
        <f>IFERROR(M1217/I1217,0)</f>
        <v/>
      </c>
      <c r="Q1217" s="50" t="n"/>
      <c r="R1217" s="8">
        <f>I1217-Q1217</f>
        <v/>
      </c>
      <c r="S1217" s="49">
        <f>$AK1217*R1217</f>
        <v/>
      </c>
      <c r="U1217" s="39" t="inlineStr">
        <is>
          <t>Stock SAP</t>
        </is>
      </c>
      <c r="V1217" s="39" t="inlineStr">
        <is>
          <t>Uniformes</t>
        </is>
      </c>
      <c r="W1217" s="39" t="inlineStr">
        <is>
          <t>Fuera del alcance</t>
        </is>
      </c>
      <c r="X1217" s="39" t="n"/>
      <c r="Y1217" s="39" t="inlineStr">
        <is>
          <t>No aplica: uniformes, clasificación que el inventario físico de Farmacia no releva</t>
        </is>
      </c>
      <c r="Z1217" s="40" t="inlineStr">
        <is>
          <t>Fuera del alcance del inventario físico</t>
        </is>
      </c>
      <c r="AA1217" s="39" t="n"/>
      <c r="AB1217" s="39" t="n"/>
      <c r="AC1217" s="39" t="n"/>
      <c r="AD1217" s="39" t="n"/>
      <c r="AE1217" s="39" t="n"/>
      <c r="AF1217" s="39" t="n"/>
      <c r="AG1217" s="39" t="n"/>
      <c r="AH1217" s="51" t="n">
        <v>33</v>
      </c>
      <c r="AI1217" s="51">
        <f>Q1217</f>
        <v/>
      </c>
      <c r="AJ1217" s="51">
        <f>$AH1217-$AI1217</f>
        <v/>
      </c>
      <c r="AK1217" s="52" t="n">
        <v>19500</v>
      </c>
      <c r="AL1217" s="52">
        <f>$AJ1217*$AK1217</f>
        <v/>
      </c>
      <c r="AM1217" s="52">
        <f>$AI1217*$AK1217</f>
        <v/>
      </c>
      <c r="AN1217" s="39" t="n"/>
      <c r="AO1217" s="39" t="n"/>
    </row>
    <row r="1218">
      <c r="A1218" s="5" t="inlineStr">
        <is>
          <t>3001464</t>
        </is>
      </c>
      <c r="B1218" s="5" t="inlineStr">
        <is>
          <t>CONJUNTO PRIMERA PIEL XXL</t>
        </is>
      </c>
      <c r="C1218" s="5" t="n"/>
      <c r="D1218" s="5" t="inlineStr">
        <is>
          <t>INDU</t>
        </is>
      </c>
      <c r="E1218" s="5" t="inlineStr">
        <is>
          <t>ZUNI</t>
        </is>
      </c>
      <c r="F1218" s="5" t="inlineStr">
        <is>
          <t>1060</t>
        </is>
      </c>
      <c r="G1218" s="5" t="inlineStr">
        <is>
          <t>6031</t>
        </is>
      </c>
      <c r="H1218" s="5" t="inlineStr">
        <is>
          <t>C/U</t>
        </is>
      </c>
      <c r="I1218" s="6" t="n">
        <v>33</v>
      </c>
      <c r="J1218" s="6" t="n">
        <v>0</v>
      </c>
      <c r="K1218" s="5" t="inlineStr">
        <is>
          <t>ARS</t>
        </is>
      </c>
      <c r="L1218" s="48" t="n">
        <v>0</v>
      </c>
      <c r="M1218" s="48" t="n">
        <v>467371.24</v>
      </c>
      <c r="O1218" s="11">
        <f>M1218/SUM($M$2:$M$2023)</f>
        <v/>
      </c>
      <c r="P1218" s="49">
        <f>IFERROR(M1218/I1218,0)</f>
        <v/>
      </c>
      <c r="Q1218" s="50" t="n"/>
      <c r="R1218" s="8">
        <f>I1218-Q1218</f>
        <v/>
      </c>
      <c r="S1218" s="49">
        <f>$AK1218*R1218</f>
        <v/>
      </c>
      <c r="U1218" s="39" t="inlineStr">
        <is>
          <t>Stock SAP</t>
        </is>
      </c>
      <c r="V1218" s="39" t="inlineStr">
        <is>
          <t>Uniformes</t>
        </is>
      </c>
      <c r="W1218" s="39" t="inlineStr">
        <is>
          <t>Fuera del alcance</t>
        </is>
      </c>
      <c r="X1218" s="39" t="n"/>
      <c r="Y1218" s="39" t="inlineStr">
        <is>
          <t>No aplica: uniformes, clasificación que el inventario físico de Farmacia no releva</t>
        </is>
      </c>
      <c r="Z1218" s="40" t="inlineStr">
        <is>
          <t>Fuera del alcance del inventario físico</t>
        </is>
      </c>
      <c r="AA1218" s="39" t="n"/>
      <c r="AB1218" s="39" t="n"/>
      <c r="AC1218" s="39" t="n"/>
      <c r="AD1218" s="39" t="n"/>
      <c r="AE1218" s="39" t="n"/>
      <c r="AF1218" s="39" t="n"/>
      <c r="AG1218" s="39" t="n"/>
      <c r="AH1218" s="51" t="n">
        <v>33</v>
      </c>
      <c r="AI1218" s="51">
        <f>Q1218</f>
        <v/>
      </c>
      <c r="AJ1218" s="51">
        <f>$AH1218-$AI1218</f>
        <v/>
      </c>
      <c r="AK1218" s="52" t="n">
        <v>14162.76484848485</v>
      </c>
      <c r="AL1218" s="52">
        <f>$AJ1218*$AK1218</f>
        <v/>
      </c>
      <c r="AM1218" s="52">
        <f>$AI1218*$AK1218</f>
        <v/>
      </c>
      <c r="AN1218" s="39" t="n"/>
      <c r="AO1218" s="39" t="n"/>
    </row>
    <row r="1219">
      <c r="A1219" s="5" t="inlineStr">
        <is>
          <t>1000037</t>
        </is>
      </c>
      <c r="B1219" s="5" t="inlineStr">
        <is>
          <t>TUBO DE OXIGENO PORTATIL</t>
        </is>
      </c>
      <c r="C1219" s="5" t="inlineStr">
        <is>
          <t>1111</t>
        </is>
      </c>
      <c r="D1219" s="5" t="inlineStr">
        <is>
          <t>033</t>
        </is>
      </c>
      <c r="E1219" s="5" t="inlineStr">
        <is>
          <t>ZMED</t>
        </is>
      </c>
      <c r="F1219" s="5" t="inlineStr">
        <is>
          <t>1060</t>
        </is>
      </c>
      <c r="G1219" s="5" t="inlineStr">
        <is>
          <t>6021</t>
        </is>
      </c>
      <c r="H1219" s="5" t="inlineStr">
        <is>
          <t>C/U</t>
        </is>
      </c>
      <c r="I1219" s="6" t="n">
        <v>32</v>
      </c>
      <c r="J1219" s="6" t="n">
        <v>0</v>
      </c>
      <c r="K1219" s="5" t="inlineStr">
        <is>
          <t>ARS</t>
        </is>
      </c>
      <c r="L1219" s="48" t="n">
        <v>0</v>
      </c>
      <c r="M1219" s="48" t="n">
        <v>1870390.25</v>
      </c>
      <c r="O1219" s="11">
        <f>M1219/SUM($M$2:$M$2023)</f>
        <v/>
      </c>
      <c r="P1219" s="49">
        <f>IFERROR(M1219/I1219,0)</f>
        <v/>
      </c>
      <c r="Q1219" s="50" t="n"/>
      <c r="R1219" s="8">
        <f>I1219-Q1219</f>
        <v/>
      </c>
      <c r="S1219" s="49">
        <f>$AK1219*R1219</f>
        <v/>
      </c>
      <c r="U1219" s="39" t="inlineStr">
        <is>
          <t>Stock SAP</t>
        </is>
      </c>
      <c r="V1219" s="39" t="inlineStr">
        <is>
          <t>Medicamentos</t>
        </is>
      </c>
      <c r="W1219" s="39" t="inlineStr">
        <is>
          <t>Dentro del alcance</t>
        </is>
      </c>
      <c r="X1219" s="39" t="n"/>
      <c r="Y1219" s="39" t="inlineStr">
        <is>
          <t>Sin recuento físico en el inventario de Avain</t>
        </is>
      </c>
      <c r="Z1219" s="40" t="inlineStr">
        <is>
          <t>Sin recuento físico</t>
        </is>
      </c>
      <c r="AA1219" s="39" t="n"/>
      <c r="AB1219" s="39" t="n"/>
      <c r="AC1219" s="39" t="n"/>
      <c r="AD1219" s="39" t="n"/>
      <c r="AE1219" s="39" t="n"/>
      <c r="AF1219" s="39" t="n"/>
      <c r="AG1219" s="39" t="n"/>
      <c r="AH1219" s="51" t="n">
        <v>57</v>
      </c>
      <c r="AI1219" s="51">
        <f>Q1219</f>
        <v/>
      </c>
      <c r="AJ1219" s="51">
        <f>$AH1219-$AI1219</f>
        <v/>
      </c>
      <c r="AK1219" s="52" t="n">
        <v>58449.69526315789</v>
      </c>
      <c r="AL1219" s="52">
        <f>$AJ1219*$AK1219</f>
        <v/>
      </c>
      <c r="AM1219" s="52">
        <f>$AI1219*$AK1219</f>
        <v/>
      </c>
      <c r="AN1219" s="39" t="n"/>
      <c r="AO1219" s="39" t="inlineStr">
        <is>
          <t>El material ocupa 3 filas en la hoja 1060 NQN (lote/almacén). La cantidad SAP y la física de esta vista son el total del material.</t>
        </is>
      </c>
    </row>
    <row r="1220">
      <c r="A1220" s="5" t="inlineStr">
        <is>
          <t>1000206</t>
        </is>
      </c>
      <c r="B1220" s="5" t="inlineStr">
        <is>
          <t>LIDOCAINA SPRAY SIN EPINEFRINA</t>
        </is>
      </c>
      <c r="C1220" s="5" t="n"/>
      <c r="D1220" s="5" t="inlineStr">
        <is>
          <t>033</t>
        </is>
      </c>
      <c r="E1220" s="5" t="inlineStr">
        <is>
          <t>ZMED</t>
        </is>
      </c>
      <c r="F1220" s="5" t="inlineStr">
        <is>
          <t>1060</t>
        </is>
      </c>
      <c r="G1220" s="5" t="inlineStr">
        <is>
          <t>6010</t>
        </is>
      </c>
      <c r="H1220" s="5" t="inlineStr">
        <is>
          <t>C/U</t>
        </is>
      </c>
      <c r="I1220" s="6" t="n">
        <v>32</v>
      </c>
      <c r="J1220" s="6" t="n">
        <v>0</v>
      </c>
      <c r="K1220" s="5" t="inlineStr">
        <is>
          <t>ARS</t>
        </is>
      </c>
      <c r="L1220" s="48" t="n">
        <v>0</v>
      </c>
      <c r="M1220" s="48" t="n">
        <v>22617.21</v>
      </c>
      <c r="O1220" s="11">
        <f>M1220/SUM($M$2:$M$2023)</f>
        <v/>
      </c>
      <c r="P1220" s="49">
        <f>IFERROR(M1220/I1220,0)</f>
        <v/>
      </c>
      <c r="Q1220" s="50" t="n"/>
      <c r="R1220" s="8">
        <f>I1220-Q1220</f>
        <v/>
      </c>
      <c r="S1220" s="49">
        <f>$AK1220*R1220</f>
        <v/>
      </c>
      <c r="U1220" s="39" t="inlineStr">
        <is>
          <t>Stock SAP</t>
        </is>
      </c>
      <c r="V1220" s="39" t="inlineStr">
        <is>
          <t>Medicamentos</t>
        </is>
      </c>
      <c r="W1220" s="39" t="inlineStr">
        <is>
          <t>Dentro del alcance</t>
        </is>
      </c>
      <c r="X1220" s="39" t="n"/>
      <c r="Y1220" s="39" t="inlineStr">
        <is>
          <t>Sin recuento físico en el inventario de Avain</t>
        </is>
      </c>
      <c r="Z1220" s="40" t="inlineStr">
        <is>
          <t>Sin recuento físico</t>
        </is>
      </c>
      <c r="AA1220" s="39" t="n"/>
      <c r="AB1220" s="39" t="n"/>
      <c r="AC1220" s="39" t="n"/>
      <c r="AD1220" s="39" t="n"/>
      <c r="AE1220" s="39" t="n"/>
      <c r="AF1220" s="39" t="n"/>
      <c r="AG1220" s="39" t="n"/>
      <c r="AH1220" s="51" t="n"/>
      <c r="AI1220" s="51" t="n"/>
      <c r="AJ1220" s="51" t="n"/>
      <c r="AK1220" s="52" t="n">
        <v>706.7877678571429</v>
      </c>
      <c r="AL1220" s="52" t="n"/>
      <c r="AM1220" s="52" t="n"/>
      <c r="AN1220" s="39" t="n"/>
      <c r="AO1220" s="39" t="inlineStr">
        <is>
          <t>El material ocupa 3 filas en la hoja 1060 NQN (lote/almacén). La cantidad SAP y la física de esta vista son el total del material.</t>
        </is>
      </c>
    </row>
    <row r="1221">
      <c r="A1221" s="5" t="inlineStr">
        <is>
          <t>1000468</t>
        </is>
      </c>
      <c r="B1221" s="5" t="inlineStr">
        <is>
          <t>AMOXICILINA  500 MGR</t>
        </is>
      </c>
      <c r="C1221" s="5" t="inlineStr">
        <is>
          <t>JC0947</t>
        </is>
      </c>
      <c r="D1221" s="5" t="inlineStr">
        <is>
          <t>033</t>
        </is>
      </c>
      <c r="E1221" s="5" t="inlineStr">
        <is>
          <t>ZMED</t>
        </is>
      </c>
      <c r="F1221" s="5" t="inlineStr">
        <is>
          <t>1060</t>
        </is>
      </c>
      <c r="G1221" s="5" t="inlineStr">
        <is>
          <t>6021</t>
        </is>
      </c>
      <c r="H1221" s="5" t="inlineStr">
        <is>
          <t>C/U</t>
        </is>
      </c>
      <c r="I1221" s="6" t="n">
        <v>32</v>
      </c>
      <c r="J1221" s="6" t="n">
        <v>0</v>
      </c>
      <c r="K1221" s="5" t="inlineStr">
        <is>
          <t>ARS</t>
        </is>
      </c>
      <c r="L1221" s="48" t="n">
        <v>0</v>
      </c>
      <c r="M1221" s="48" t="n">
        <v>419.09</v>
      </c>
      <c r="O1221" s="11">
        <f>M1221/SUM($M$2:$M$2023)</f>
        <v/>
      </c>
      <c r="P1221" s="49">
        <f>IFERROR(M1221/I1221,0)</f>
        <v/>
      </c>
      <c r="Q1221" s="50" t="n"/>
      <c r="R1221" s="8">
        <f>I1221-Q1221</f>
        <v/>
      </c>
      <c r="S1221" s="49">
        <f>$AK1221*R1221</f>
        <v/>
      </c>
      <c r="U1221" s="39" t="inlineStr">
        <is>
          <t>Stock SAP</t>
        </is>
      </c>
      <c r="V1221" s="39" t="inlineStr">
        <is>
          <t>Medicamentos</t>
        </is>
      </c>
      <c r="W1221" s="39" t="inlineStr">
        <is>
          <t>Dentro del alcance</t>
        </is>
      </c>
      <c r="X1221" s="37" t="inlineStr">
        <is>
          <t>Alta</t>
        </is>
      </c>
      <c r="Y1221" s="39" t="inlineStr">
        <is>
          <t>Homologado – confianza Alta</t>
        </is>
      </c>
      <c r="Z1221" s="38" t="inlineStr">
        <is>
          <t>Dar de baja en SAP</t>
        </is>
      </c>
      <c r="AA1221" s="39" t="inlineStr">
        <is>
          <t>MED-003</t>
        </is>
      </c>
      <c r="AB1221" s="39" t="inlineStr">
        <is>
          <t>Amoxicilina 500mg</t>
        </is>
      </c>
      <c r="AC1221" s="39" t="inlineStr">
        <is>
          <t>Cruce por nomenclatura SAP</t>
        </is>
      </c>
      <c r="AD1221" s="39" t="inlineStr">
        <is>
          <t>No</t>
        </is>
      </c>
      <c r="AE1221" s="39" t="n"/>
      <c r="AF1221" s="39" t="inlineStr">
        <is>
          <t>No</t>
        </is>
      </c>
      <c r="AG1221" s="39" t="n"/>
      <c r="AH1221" s="51" t="n"/>
      <c r="AI1221" s="51" t="n"/>
      <c r="AJ1221" s="51" t="n"/>
      <c r="AK1221" s="52" t="n">
        <v>13.09662721893491</v>
      </c>
      <c r="AL1221" s="52" t="n"/>
      <c r="AM1221" s="52" t="n"/>
      <c r="AN1221" s="39" t="n"/>
      <c r="AO1221" s="39" t="inlineStr">
        <is>
          <t>La cantidad física del material se imputó en la fila 607 (primera fila del material). Cruce por nomenclatura: dosis coincide; similitud 1.00. El material ocupa 5 filas en la hoja 1060 NQN (lote/almacén). La cantidad SAP y la física de esta vista son el total del material.</t>
        </is>
      </c>
    </row>
    <row r="1222">
      <c r="A1222" s="5" t="inlineStr">
        <is>
          <t>3000252</t>
        </is>
      </c>
      <c r="B1222" s="5" t="inlineStr">
        <is>
          <t>BOTIN DE SEGURIDAD T40</t>
        </is>
      </c>
      <c r="C1222" s="5" t="n"/>
      <c r="D1222" s="5" t="inlineStr">
        <is>
          <t>INDU</t>
        </is>
      </c>
      <c r="E1222" s="5" t="inlineStr">
        <is>
          <t>ZUNI</t>
        </is>
      </c>
      <c r="F1222" s="5" t="inlineStr">
        <is>
          <t>1060</t>
        </is>
      </c>
      <c r="G1222" s="5" t="inlineStr">
        <is>
          <t>6031</t>
        </is>
      </c>
      <c r="H1222" s="5" t="inlineStr">
        <is>
          <t>C/U</t>
        </is>
      </c>
      <c r="I1222" s="6" t="n">
        <v>32</v>
      </c>
      <c r="J1222" s="6" t="n">
        <v>0</v>
      </c>
      <c r="K1222" s="5" t="inlineStr">
        <is>
          <t>ARS</t>
        </is>
      </c>
      <c r="L1222" s="48" t="n">
        <v>0</v>
      </c>
      <c r="M1222" s="48" t="n">
        <v>1558470.98</v>
      </c>
      <c r="O1222" s="11">
        <f>M1222/SUM($M$2:$M$2023)</f>
        <v/>
      </c>
      <c r="P1222" s="49">
        <f>IFERROR(M1222/I1222,0)</f>
        <v/>
      </c>
      <c r="Q1222" s="50" t="n"/>
      <c r="R1222" s="8">
        <f>I1222-Q1222</f>
        <v/>
      </c>
      <c r="S1222" s="49">
        <f>$AK1222*R1222</f>
        <v/>
      </c>
      <c r="U1222" s="39" t="inlineStr">
        <is>
          <t>Stock SAP</t>
        </is>
      </c>
      <c r="V1222" s="39" t="inlineStr">
        <is>
          <t>Uniformes</t>
        </is>
      </c>
      <c r="W1222" s="39" t="inlineStr">
        <is>
          <t>Fuera del alcance</t>
        </is>
      </c>
      <c r="X1222" s="39" t="n"/>
      <c r="Y1222" s="39" t="inlineStr">
        <is>
          <t>No aplica: uniformes, clasificación que el inventario físico de Farmacia no releva</t>
        </is>
      </c>
      <c r="Z1222" s="40" t="inlineStr">
        <is>
          <t>Fuera del alcance del inventario físico</t>
        </is>
      </c>
      <c r="AA1222" s="39" t="n"/>
      <c r="AB1222" s="39" t="n"/>
      <c r="AC1222" s="39" t="n"/>
      <c r="AD1222" s="39" t="n"/>
      <c r="AE1222" s="39" t="n"/>
      <c r="AF1222" s="39" t="n"/>
      <c r="AG1222" s="39" t="n"/>
      <c r="AH1222" s="51" t="n"/>
      <c r="AI1222" s="51" t="n"/>
      <c r="AJ1222" s="51" t="n"/>
      <c r="AK1222" s="52" t="n">
        <v>48702.21802197802</v>
      </c>
      <c r="AL1222" s="52" t="n"/>
      <c r="AM1222" s="52" t="n"/>
      <c r="AN1222" s="39" t="n"/>
      <c r="AO1222" s="39" t="inlineStr">
        <is>
          <t>El material ocupa 2 filas en la hoja 1060 NQN (lote/almacén). La cantidad SAP y la física de esta vista son el total del material.</t>
        </is>
      </c>
    </row>
    <row r="1223">
      <c r="A1223" s="5" t="inlineStr">
        <is>
          <t>3000524</t>
        </is>
      </c>
      <c r="B1223" s="5" t="inlineStr">
        <is>
          <t>CASCO DE SEGURIDAD + ARNES+MENTONERA</t>
        </is>
      </c>
      <c r="C1223" s="5" t="n"/>
      <c r="D1223" s="5" t="inlineStr">
        <is>
          <t>INDU</t>
        </is>
      </c>
      <c r="E1223" s="5" t="inlineStr">
        <is>
          <t>ZUNI</t>
        </is>
      </c>
      <c r="F1223" s="5" t="inlineStr">
        <is>
          <t>1060</t>
        </is>
      </c>
      <c r="G1223" s="5" t="inlineStr">
        <is>
          <t>6031</t>
        </is>
      </c>
      <c r="H1223" s="5" t="inlineStr">
        <is>
          <t>C/U</t>
        </is>
      </c>
      <c r="I1223" s="6" t="n">
        <v>32</v>
      </c>
      <c r="J1223" s="6" t="n">
        <v>0</v>
      </c>
      <c r="K1223" s="5" t="inlineStr">
        <is>
          <t>ARS</t>
        </is>
      </c>
      <c r="L1223" s="48" t="n">
        <v>0</v>
      </c>
      <c r="M1223" s="48" t="n">
        <v>448085.24</v>
      </c>
      <c r="O1223" s="11">
        <f>M1223/SUM($M$2:$M$2023)</f>
        <v/>
      </c>
      <c r="P1223" s="49">
        <f>IFERROR(M1223/I1223,0)</f>
        <v/>
      </c>
      <c r="Q1223" s="50" t="n"/>
      <c r="R1223" s="8">
        <f>I1223-Q1223</f>
        <v/>
      </c>
      <c r="S1223" s="49">
        <f>$AK1223*R1223</f>
        <v/>
      </c>
      <c r="U1223" s="39" t="inlineStr">
        <is>
          <t>Stock SAP</t>
        </is>
      </c>
      <c r="V1223" s="39" t="inlineStr">
        <is>
          <t>Uniformes</t>
        </is>
      </c>
      <c r="W1223" s="39" t="inlineStr">
        <is>
          <t>Fuera del alcance</t>
        </is>
      </c>
      <c r="X1223" s="39" t="n"/>
      <c r="Y1223" s="39" t="inlineStr">
        <is>
          <t>No aplica: uniformes, clasificación que el inventario físico de Farmacia no releva</t>
        </is>
      </c>
      <c r="Z1223" s="40" t="inlineStr">
        <is>
          <t>Fuera del alcance del inventario físico</t>
        </is>
      </c>
      <c r="AA1223" s="39" t="n"/>
      <c r="AB1223" s="39" t="n"/>
      <c r="AC1223" s="39" t="n"/>
      <c r="AD1223" s="39" t="n"/>
      <c r="AE1223" s="39" t="n"/>
      <c r="AF1223" s="39" t="n"/>
      <c r="AG1223" s="39" t="n"/>
      <c r="AH1223" s="51" t="n">
        <v>32</v>
      </c>
      <c r="AI1223" s="51">
        <f>Q1223</f>
        <v/>
      </c>
      <c r="AJ1223" s="51">
        <f>$AH1223-$AI1223</f>
        <v/>
      </c>
      <c r="AK1223" s="52" t="n">
        <v>14002.66375</v>
      </c>
      <c r="AL1223" s="52">
        <f>$AJ1223*$AK1223</f>
        <v/>
      </c>
      <c r="AM1223" s="52">
        <f>$AI1223*$AK1223</f>
        <v/>
      </c>
      <c r="AN1223" s="39" t="n"/>
      <c r="AO1223" s="39" t="n"/>
    </row>
    <row r="1224">
      <c r="A1224" s="5" t="inlineStr">
        <is>
          <t>2000350</t>
        </is>
      </c>
      <c r="B1224" s="5" t="inlineStr">
        <is>
          <t>ASPIRADOR MANUAL RES Q VAC</t>
        </is>
      </c>
      <c r="C1224" s="5" t="n"/>
      <c r="D1224" s="5" t="inlineStr">
        <is>
          <t>033</t>
        </is>
      </c>
      <c r="E1224" s="5" t="inlineStr">
        <is>
          <t>ZDES</t>
        </is>
      </c>
      <c r="F1224" s="5" t="inlineStr">
        <is>
          <t>1060</t>
        </is>
      </c>
      <c r="G1224" s="5" t="inlineStr">
        <is>
          <t>6022</t>
        </is>
      </c>
      <c r="H1224" s="5" t="inlineStr">
        <is>
          <t>C/U</t>
        </is>
      </c>
      <c r="I1224" s="6" t="n">
        <v>31</v>
      </c>
      <c r="J1224" s="6" t="n">
        <v>0</v>
      </c>
      <c r="K1224" s="5" t="inlineStr">
        <is>
          <t>ARS</t>
        </is>
      </c>
      <c r="L1224" s="48" t="n">
        <v>0</v>
      </c>
      <c r="M1224" s="48" t="n">
        <v>744529.53</v>
      </c>
      <c r="O1224" s="11">
        <f>M1224/SUM($M$2:$M$2023)</f>
        <v/>
      </c>
      <c r="P1224" s="49">
        <f>IFERROR(M1224/I1224,0)</f>
        <v/>
      </c>
      <c r="Q1224" s="50" t="n">
        <v>8</v>
      </c>
      <c r="R1224" s="8">
        <f>I1224-Q1224</f>
        <v/>
      </c>
      <c r="S1224" s="49">
        <f>$AK1224*R1224</f>
        <v/>
      </c>
      <c r="U1224" s="39" t="inlineStr">
        <is>
          <t>Stock SAP</t>
        </is>
      </c>
      <c r="V1224" s="39" t="inlineStr">
        <is>
          <t>Descartables</t>
        </is>
      </c>
      <c r="W1224" s="39" t="inlineStr">
        <is>
          <t>Dentro del alcance</t>
        </is>
      </c>
      <c r="X1224" s="37" t="inlineStr">
        <is>
          <t>Alta</t>
        </is>
      </c>
      <c r="Y1224" s="39" t="inlineStr">
        <is>
          <t>Homologado – confianza Alta</t>
        </is>
      </c>
      <c r="Z1224" s="38" t="inlineStr">
        <is>
          <t>Dar de baja en SAP</t>
        </is>
      </c>
      <c r="AA1224" s="39" t="inlineStr">
        <is>
          <t>526</t>
        </is>
      </c>
      <c r="AB1224" s="39" t="inlineStr">
        <is>
          <t>ASPIRADOR MANUAL</t>
        </is>
      </c>
      <c r="AC1224" s="39" t="inlineStr">
        <is>
          <t>Cruce por nomenclatura SAP</t>
        </is>
      </c>
      <c r="AD1224" s="39" t="inlineStr">
        <is>
          <t>No</t>
        </is>
      </c>
      <c r="AE1224" s="39" t="n"/>
      <c r="AF1224" s="39" t="inlineStr">
        <is>
          <t>Sí</t>
        </is>
      </c>
      <c r="AG1224" s="39" t="n"/>
      <c r="AH1224" s="51" t="n">
        <v>51</v>
      </c>
      <c r="AI1224" s="51">
        <f>Q1224</f>
        <v/>
      </c>
      <c r="AJ1224" s="51">
        <f>$AH1224-$AI1224</f>
        <v/>
      </c>
      <c r="AK1224" s="52" t="n">
        <v>24017.08176470588</v>
      </c>
      <c r="AL1224" s="52">
        <f>$AJ1224*$AK1224</f>
        <v/>
      </c>
      <c r="AM1224" s="52">
        <f>$AI1224*$AK1224</f>
        <v/>
      </c>
      <c r="AN1224" s="39" t="n"/>
      <c r="AO1224" s="39" t="inlineStr">
        <is>
          <t>Cruce por nomenclatura: similitud 0.77. El material ocupa 2 filas en la hoja 1060 NQN (lote/almacén). La cantidad SAP y la física de esta vista son el total del material.</t>
        </is>
      </c>
    </row>
    <row r="1225">
      <c r="A1225" s="5" t="inlineStr">
        <is>
          <t>3000443</t>
        </is>
      </c>
      <c r="B1225" s="5" t="inlineStr">
        <is>
          <t>Chaqueta Chofer ML Gris yac T XL</t>
        </is>
      </c>
      <c r="C1225" s="5" t="n"/>
      <c r="D1225" s="5" t="inlineStr">
        <is>
          <t>INDU</t>
        </is>
      </c>
      <c r="E1225" s="5" t="inlineStr">
        <is>
          <t>ZUNI</t>
        </is>
      </c>
      <c r="F1225" s="5" t="inlineStr">
        <is>
          <t>1060</t>
        </is>
      </c>
      <c r="G1225" s="5" t="inlineStr">
        <is>
          <t>6031</t>
        </is>
      </c>
      <c r="H1225" s="5" t="inlineStr">
        <is>
          <t>C/U</t>
        </is>
      </c>
      <c r="I1225" s="6" t="n">
        <v>31</v>
      </c>
      <c r="J1225" s="6" t="n">
        <v>0</v>
      </c>
      <c r="K1225" s="5" t="inlineStr">
        <is>
          <t>ARS</t>
        </is>
      </c>
      <c r="L1225" s="48" t="n">
        <v>0</v>
      </c>
      <c r="M1225" s="48" t="n">
        <v>598078.1899999999</v>
      </c>
      <c r="O1225" s="11">
        <f>M1225/SUM($M$2:$M$2023)</f>
        <v/>
      </c>
      <c r="P1225" s="49">
        <f>IFERROR(M1225/I1225,0)</f>
        <v/>
      </c>
      <c r="Q1225" s="50" t="n"/>
      <c r="R1225" s="8">
        <f>I1225-Q1225</f>
        <v/>
      </c>
      <c r="S1225" s="49">
        <f>$AK1225*R1225</f>
        <v/>
      </c>
      <c r="U1225" s="39" t="inlineStr">
        <is>
          <t>Stock SAP</t>
        </is>
      </c>
      <c r="V1225" s="39" t="inlineStr">
        <is>
          <t>Uniformes</t>
        </is>
      </c>
      <c r="W1225" s="39" t="inlineStr">
        <is>
          <t>Fuera del alcance</t>
        </is>
      </c>
      <c r="X1225" s="39" t="n"/>
      <c r="Y1225" s="39" t="inlineStr">
        <is>
          <t>No aplica: uniformes, clasificación que el inventario físico de Farmacia no releva</t>
        </is>
      </c>
      <c r="Z1225" s="40" t="inlineStr">
        <is>
          <t>Fuera del alcance del inventario físico</t>
        </is>
      </c>
      <c r="AA1225" s="39" t="n"/>
      <c r="AB1225" s="39" t="n"/>
      <c r="AC1225" s="39" t="n"/>
      <c r="AD1225" s="39" t="n"/>
      <c r="AE1225" s="39" t="n"/>
      <c r="AF1225" s="39" t="n"/>
      <c r="AG1225" s="39" t="n"/>
      <c r="AH1225" s="51" t="n"/>
      <c r="AI1225" s="51" t="n"/>
      <c r="AJ1225" s="51" t="n"/>
      <c r="AK1225" s="52" t="n">
        <v>19292.84492537313</v>
      </c>
      <c r="AL1225" s="52" t="n"/>
      <c r="AM1225" s="52" t="n"/>
      <c r="AN1225" s="39" t="n"/>
      <c r="AO1225" s="39" t="inlineStr">
        <is>
          <t>El material ocupa 2 filas en la hoja 1060 NQN (lote/almacén). La cantidad SAP y la física de esta vista son el total del material.</t>
        </is>
      </c>
    </row>
    <row r="1226">
      <c r="A1226" s="5" t="inlineStr">
        <is>
          <t>3000719</t>
        </is>
      </c>
      <c r="B1226" s="5" t="inlineStr">
        <is>
          <t>PANTALON CARGO ANTI DESGARRO T54</t>
        </is>
      </c>
      <c r="C1226" s="5" t="n"/>
      <c r="D1226" s="5" t="inlineStr">
        <is>
          <t>INDU</t>
        </is>
      </c>
      <c r="E1226" s="5" t="inlineStr">
        <is>
          <t>ZUNI</t>
        </is>
      </c>
      <c r="F1226" s="5" t="inlineStr">
        <is>
          <t>1060</t>
        </is>
      </c>
      <c r="G1226" s="5" t="inlineStr">
        <is>
          <t>6031</t>
        </is>
      </c>
      <c r="H1226" s="5" t="inlineStr">
        <is>
          <t>C/U</t>
        </is>
      </c>
      <c r="I1226" s="6" t="n">
        <v>31</v>
      </c>
      <c r="J1226" s="6" t="n">
        <v>0</v>
      </c>
      <c r="K1226" s="5" t="inlineStr">
        <is>
          <t>ARS</t>
        </is>
      </c>
      <c r="L1226" s="48" t="n">
        <v>0</v>
      </c>
      <c r="M1226" s="48" t="n">
        <v>778940.72</v>
      </c>
      <c r="O1226" s="11">
        <f>M1226/SUM($M$2:$M$2023)</f>
        <v/>
      </c>
      <c r="P1226" s="49">
        <f>IFERROR(M1226/I1226,0)</f>
        <v/>
      </c>
      <c r="Q1226" s="50" t="n"/>
      <c r="R1226" s="8">
        <f>I1226-Q1226</f>
        <v/>
      </c>
      <c r="S1226" s="49">
        <f>$AK1226*R1226</f>
        <v/>
      </c>
      <c r="U1226" s="39" t="inlineStr">
        <is>
          <t>Stock SAP</t>
        </is>
      </c>
      <c r="V1226" s="39" t="inlineStr">
        <is>
          <t>Uniformes</t>
        </is>
      </c>
      <c r="W1226" s="39" t="inlineStr">
        <is>
          <t>Fuera del alcance</t>
        </is>
      </c>
      <c r="X1226" s="39" t="n"/>
      <c r="Y1226" s="39" t="inlineStr">
        <is>
          <t>No aplica: uniformes, clasificación que el inventario físico de Farmacia no releva</t>
        </is>
      </c>
      <c r="Z1226" s="40" t="inlineStr">
        <is>
          <t>Fuera del alcance del inventario físico</t>
        </is>
      </c>
      <c r="AA1226" s="39" t="n"/>
      <c r="AB1226" s="39" t="n"/>
      <c r="AC1226" s="39" t="n"/>
      <c r="AD1226" s="39" t="n"/>
      <c r="AE1226" s="39" t="n"/>
      <c r="AF1226" s="39" t="n"/>
      <c r="AG1226" s="39" t="n"/>
      <c r="AH1226" s="51" t="n">
        <v>31</v>
      </c>
      <c r="AI1226" s="51">
        <f>Q1226</f>
        <v/>
      </c>
      <c r="AJ1226" s="51">
        <f>$AH1226-$AI1226</f>
        <v/>
      </c>
      <c r="AK1226" s="52" t="n">
        <v>25127.12</v>
      </c>
      <c r="AL1226" s="52">
        <f>$AJ1226*$AK1226</f>
        <v/>
      </c>
      <c r="AM1226" s="52">
        <f>$AI1226*$AK1226</f>
        <v/>
      </c>
      <c r="AN1226" s="39" t="n"/>
      <c r="AO1226" s="39" t="n"/>
    </row>
    <row r="1227">
      <c r="A1227" s="5" t="inlineStr">
        <is>
          <t>3000729</t>
        </is>
      </c>
      <c r="B1227" s="5" t="inlineStr">
        <is>
          <t>CHAQUETA CELESTE MCORTA YACIMIENTO T L</t>
        </is>
      </c>
      <c r="C1227" s="5" t="n"/>
      <c r="D1227" s="5" t="inlineStr">
        <is>
          <t>INDU</t>
        </is>
      </c>
      <c r="E1227" s="5" t="inlineStr">
        <is>
          <t>ZUNI</t>
        </is>
      </c>
      <c r="F1227" s="5" t="inlineStr">
        <is>
          <t>1060</t>
        </is>
      </c>
      <c r="G1227" s="5" t="inlineStr">
        <is>
          <t>6031</t>
        </is>
      </c>
      <c r="H1227" s="5" t="inlineStr">
        <is>
          <t>C/U</t>
        </is>
      </c>
      <c r="I1227" s="6" t="n">
        <v>31</v>
      </c>
      <c r="J1227" s="6" t="n">
        <v>0</v>
      </c>
      <c r="K1227" s="5" t="inlineStr">
        <is>
          <t>ARS</t>
        </is>
      </c>
      <c r="L1227" s="48" t="n">
        <v>0</v>
      </c>
      <c r="M1227" s="48" t="n">
        <v>604500</v>
      </c>
      <c r="O1227" s="11">
        <f>M1227/SUM($M$2:$M$2023)</f>
        <v/>
      </c>
      <c r="P1227" s="49">
        <f>IFERROR(M1227/I1227,0)</f>
        <v/>
      </c>
      <c r="Q1227" s="50" t="n"/>
      <c r="R1227" s="8">
        <f>I1227-Q1227</f>
        <v/>
      </c>
      <c r="S1227" s="49">
        <f>$AK1227*R1227</f>
        <v/>
      </c>
      <c r="U1227" s="39" t="inlineStr">
        <is>
          <t>Stock SAP</t>
        </is>
      </c>
      <c r="V1227" s="39" t="inlineStr">
        <is>
          <t>Uniformes</t>
        </is>
      </c>
      <c r="W1227" s="39" t="inlineStr">
        <is>
          <t>Fuera del alcance</t>
        </is>
      </c>
      <c r="X1227" s="39" t="n"/>
      <c r="Y1227" s="39" t="inlineStr">
        <is>
          <t>No aplica: uniformes, clasificación que el inventario físico de Farmacia no releva</t>
        </is>
      </c>
      <c r="Z1227" s="40" t="inlineStr">
        <is>
          <t>Fuera del alcance del inventario físico</t>
        </is>
      </c>
      <c r="AA1227" s="39" t="n"/>
      <c r="AB1227" s="39" t="n"/>
      <c r="AC1227" s="39" t="n"/>
      <c r="AD1227" s="39" t="n"/>
      <c r="AE1227" s="39" t="n"/>
      <c r="AF1227" s="39" t="n"/>
      <c r="AG1227" s="39" t="n"/>
      <c r="AH1227" s="51" t="n">
        <v>31</v>
      </c>
      <c r="AI1227" s="51">
        <f>Q1227</f>
        <v/>
      </c>
      <c r="AJ1227" s="51">
        <f>$AH1227-$AI1227</f>
        <v/>
      </c>
      <c r="AK1227" s="52" t="n">
        <v>19500</v>
      </c>
      <c r="AL1227" s="52">
        <f>$AJ1227*$AK1227</f>
        <v/>
      </c>
      <c r="AM1227" s="52">
        <f>$AI1227*$AK1227</f>
        <v/>
      </c>
      <c r="AN1227" s="39" t="n"/>
      <c r="AO1227" s="39" t="n"/>
    </row>
    <row r="1228">
      <c r="A1228" s="5" t="inlineStr">
        <is>
          <t>3001347</t>
        </is>
      </c>
      <c r="B1228" s="5" t="inlineStr">
        <is>
          <t>CHALECO REFLECTIVO S</t>
        </is>
      </c>
      <c r="C1228" s="5" t="n"/>
      <c r="D1228" s="5" t="inlineStr">
        <is>
          <t>INDU</t>
        </is>
      </c>
      <c r="E1228" s="5" t="inlineStr">
        <is>
          <t>ZUNI</t>
        </is>
      </c>
      <c r="F1228" s="5" t="inlineStr">
        <is>
          <t>1060</t>
        </is>
      </c>
      <c r="G1228" s="5" t="inlineStr">
        <is>
          <t>6031</t>
        </is>
      </c>
      <c r="H1228" s="5" t="inlineStr">
        <is>
          <t>C/U</t>
        </is>
      </c>
      <c r="I1228" s="6" t="n">
        <v>31</v>
      </c>
      <c r="J1228" s="6" t="n">
        <v>0</v>
      </c>
      <c r="K1228" s="5" t="inlineStr">
        <is>
          <t>ARS</t>
        </is>
      </c>
      <c r="L1228" s="48" t="n">
        <v>0</v>
      </c>
      <c r="M1228" s="48" t="n">
        <v>586830</v>
      </c>
      <c r="O1228" s="11">
        <f>M1228/SUM($M$2:$M$2023)</f>
        <v/>
      </c>
      <c r="P1228" s="49">
        <f>IFERROR(M1228/I1228,0)</f>
        <v/>
      </c>
      <c r="Q1228" s="50" t="n"/>
      <c r="R1228" s="8">
        <f>I1228-Q1228</f>
        <v/>
      </c>
      <c r="S1228" s="49">
        <f>$AK1228*R1228</f>
        <v/>
      </c>
      <c r="U1228" s="39" t="inlineStr">
        <is>
          <t>Stock SAP</t>
        </is>
      </c>
      <c r="V1228" s="39" t="inlineStr">
        <is>
          <t>Uniformes</t>
        </is>
      </c>
      <c r="W1228" s="39" t="inlineStr">
        <is>
          <t>Fuera del alcance</t>
        </is>
      </c>
      <c r="X1228" s="39" t="n"/>
      <c r="Y1228" s="39" t="inlineStr">
        <is>
          <t>No aplica: uniformes, clasificación que el inventario físico de Farmacia no releva</t>
        </is>
      </c>
      <c r="Z1228" s="40" t="inlineStr">
        <is>
          <t>Fuera del alcance del inventario físico</t>
        </is>
      </c>
      <c r="AA1228" s="39" t="n"/>
      <c r="AB1228" s="39" t="n"/>
      <c r="AC1228" s="39" t="n"/>
      <c r="AD1228" s="39" t="n"/>
      <c r="AE1228" s="39" t="n"/>
      <c r="AF1228" s="39" t="n"/>
      <c r="AG1228" s="39" t="n"/>
      <c r="AH1228" s="51" t="n">
        <v>31</v>
      </c>
      <c r="AI1228" s="51">
        <f>Q1228</f>
        <v/>
      </c>
      <c r="AJ1228" s="51">
        <f>$AH1228-$AI1228</f>
        <v/>
      </c>
      <c r="AK1228" s="52" t="n">
        <v>18930</v>
      </c>
      <c r="AL1228" s="52">
        <f>$AJ1228*$AK1228</f>
        <v/>
      </c>
      <c r="AM1228" s="52">
        <f>$AI1228*$AK1228</f>
        <v/>
      </c>
      <c r="AN1228" s="39" t="n"/>
      <c r="AO1228" s="39" t="n"/>
    </row>
    <row r="1229">
      <c r="A1229" s="5" t="inlineStr">
        <is>
          <t>1000017</t>
        </is>
      </c>
      <c r="B1229" s="5" t="inlineStr">
        <is>
          <t>ALCOHOL AL 70% X 1000ML</t>
        </is>
      </c>
      <c r="C1229" s="5" t="inlineStr">
        <is>
          <t>L5533</t>
        </is>
      </c>
      <c r="D1229" s="5" t="inlineStr">
        <is>
          <t>033</t>
        </is>
      </c>
      <c r="E1229" s="5" t="inlineStr">
        <is>
          <t>ZMED</t>
        </is>
      </c>
      <c r="F1229" s="5" t="inlineStr">
        <is>
          <t>1060</t>
        </is>
      </c>
      <c r="G1229" s="5" t="inlineStr">
        <is>
          <t>6021</t>
        </is>
      </c>
      <c r="H1229" s="5" t="inlineStr">
        <is>
          <t>C/U</t>
        </is>
      </c>
      <c r="I1229" s="6" t="n">
        <v>30</v>
      </c>
      <c r="J1229" s="6" t="n">
        <v>0</v>
      </c>
      <c r="K1229" s="5" t="inlineStr">
        <is>
          <t>ARS</t>
        </is>
      </c>
      <c r="L1229" s="48" t="n">
        <v>0</v>
      </c>
      <c r="M1229" s="48" t="n">
        <v>12877.09</v>
      </c>
      <c r="O1229" s="11">
        <f>M1229/SUM($M$2:$M$2023)</f>
        <v/>
      </c>
      <c r="P1229" s="49">
        <f>IFERROR(M1229/I1229,0)</f>
        <v/>
      </c>
      <c r="Q1229" s="50" t="n"/>
      <c r="R1229" s="8">
        <f>I1229-Q1229</f>
        <v/>
      </c>
      <c r="S1229" s="49">
        <f>$AK1229*R1229</f>
        <v/>
      </c>
      <c r="U1229" s="39" t="inlineStr">
        <is>
          <t>Stock SAP</t>
        </is>
      </c>
      <c r="V1229" s="39" t="inlineStr">
        <is>
          <t>Medicamentos</t>
        </is>
      </c>
      <c r="W1229" s="39" t="inlineStr">
        <is>
          <t>Dentro del alcance</t>
        </is>
      </c>
      <c r="X1229" s="39" t="n"/>
      <c r="Y1229" s="39" t="inlineStr">
        <is>
          <t>Sin recuento físico en el inventario de Avain</t>
        </is>
      </c>
      <c r="Z1229" s="40" t="inlineStr">
        <is>
          <t>Sin recuento físico</t>
        </is>
      </c>
      <c r="AA1229" s="39" t="n"/>
      <c r="AB1229" s="39" t="n"/>
      <c r="AC1229" s="39" t="n"/>
      <c r="AD1229" s="39" t="n"/>
      <c r="AE1229" s="39" t="n"/>
      <c r="AF1229" s="39" t="n"/>
      <c r="AG1229" s="39" t="n"/>
      <c r="AH1229" s="51" t="n"/>
      <c r="AI1229" s="51" t="n"/>
      <c r="AJ1229" s="51" t="n"/>
      <c r="AK1229" s="52" t="n">
        <v>429.2364426229508</v>
      </c>
      <c r="AL1229" s="52" t="n"/>
      <c r="AM1229" s="52" t="n"/>
      <c r="AN1229" s="39" t="n"/>
      <c r="AO1229" s="39" t="inlineStr">
        <is>
          <t>El material ocupa 4 filas en la hoja 1060 NQN (lote/almacén). La cantidad SAP y la física de esta vista son el total del material.</t>
        </is>
      </c>
    </row>
    <row r="1230">
      <c r="A1230" s="5" t="inlineStr">
        <is>
          <t>1000017</t>
        </is>
      </c>
      <c r="B1230" s="5" t="inlineStr">
        <is>
          <t>ALCOHOL AL 70% X 1000ML</t>
        </is>
      </c>
      <c r="C1230" s="5" t="inlineStr">
        <is>
          <t>SFCWA</t>
        </is>
      </c>
      <c r="D1230" s="5" t="inlineStr">
        <is>
          <t>033</t>
        </is>
      </c>
      <c r="E1230" s="5" t="inlineStr">
        <is>
          <t>ZMED</t>
        </is>
      </c>
      <c r="F1230" s="5" t="inlineStr">
        <is>
          <t>1060</t>
        </is>
      </c>
      <c r="G1230" s="5" t="inlineStr">
        <is>
          <t>6021</t>
        </is>
      </c>
      <c r="H1230" s="5" t="inlineStr">
        <is>
          <t>C/U</t>
        </is>
      </c>
      <c r="I1230" s="6" t="n">
        <v>30</v>
      </c>
      <c r="J1230" s="6" t="n">
        <v>0</v>
      </c>
      <c r="K1230" s="5" t="inlineStr">
        <is>
          <t>ARS</t>
        </is>
      </c>
      <c r="L1230" s="48" t="n">
        <v>0</v>
      </c>
      <c r="M1230" s="48" t="n">
        <v>12877.09</v>
      </c>
      <c r="O1230" s="11">
        <f>M1230/SUM($M$2:$M$2023)</f>
        <v/>
      </c>
      <c r="P1230" s="49">
        <f>IFERROR(M1230/I1230,0)</f>
        <v/>
      </c>
      <c r="Q1230" s="50" t="n"/>
      <c r="R1230" s="8">
        <f>I1230-Q1230</f>
        <v/>
      </c>
      <c r="S1230" s="49">
        <f>$AK1230*R1230</f>
        <v/>
      </c>
      <c r="U1230" s="39" t="inlineStr">
        <is>
          <t>Stock SAP</t>
        </is>
      </c>
      <c r="V1230" s="39" t="inlineStr">
        <is>
          <t>Medicamentos</t>
        </is>
      </c>
      <c r="W1230" s="39" t="inlineStr">
        <is>
          <t>Dentro del alcance</t>
        </is>
      </c>
      <c r="X1230" s="39" t="n"/>
      <c r="Y1230" s="39" t="inlineStr">
        <is>
          <t>Sin recuento físico en el inventario de Avain</t>
        </is>
      </c>
      <c r="Z1230" s="40" t="inlineStr">
        <is>
          <t>Sin recuento físico</t>
        </is>
      </c>
      <c r="AA1230" s="39" t="n"/>
      <c r="AB1230" s="39" t="n"/>
      <c r="AC1230" s="39" t="n"/>
      <c r="AD1230" s="39" t="n"/>
      <c r="AE1230" s="39" t="n"/>
      <c r="AF1230" s="39" t="n"/>
      <c r="AG1230" s="39" t="n"/>
      <c r="AH1230" s="51" t="n"/>
      <c r="AI1230" s="51" t="n"/>
      <c r="AJ1230" s="51" t="n"/>
      <c r="AK1230" s="52" t="n">
        <v>429.2364426229508</v>
      </c>
      <c r="AL1230" s="52" t="n"/>
      <c r="AM1230" s="52" t="n"/>
      <c r="AN1230" s="39" t="n"/>
      <c r="AO1230" s="39" t="inlineStr">
        <is>
          <t>El material ocupa 4 filas en la hoja 1060 NQN (lote/almacén). La cantidad SAP y la física de esta vista son el total del material.</t>
        </is>
      </c>
    </row>
    <row r="1231">
      <c r="A1231" s="5" t="inlineStr">
        <is>
          <t>1000035</t>
        </is>
      </c>
      <c r="B1231" s="5" t="inlineStr">
        <is>
          <t>SOLUCIÓN RINGER LACTATO 500 ML</t>
        </is>
      </c>
      <c r="C1231" s="5" t="inlineStr">
        <is>
          <t>20026</t>
        </is>
      </c>
      <c r="D1231" s="5" t="inlineStr">
        <is>
          <t>033</t>
        </is>
      </c>
      <c r="E1231" s="5" t="inlineStr">
        <is>
          <t>ZMED</t>
        </is>
      </c>
      <c r="F1231" s="5" t="inlineStr">
        <is>
          <t>1060</t>
        </is>
      </c>
      <c r="G1231" s="5" t="inlineStr">
        <is>
          <t>6021</t>
        </is>
      </c>
      <c r="H1231" s="5" t="inlineStr">
        <is>
          <t>C/U</t>
        </is>
      </c>
      <c r="I1231" s="6" t="n">
        <v>30</v>
      </c>
      <c r="J1231" s="6" t="n">
        <v>0</v>
      </c>
      <c r="K1231" s="5" t="inlineStr">
        <is>
          <t>ARS</t>
        </is>
      </c>
      <c r="L1231" s="48" t="n">
        <v>0</v>
      </c>
      <c r="M1231" s="48" t="n">
        <v>46869.04</v>
      </c>
      <c r="O1231" s="11">
        <f>M1231/SUM($M$2:$M$2023)</f>
        <v/>
      </c>
      <c r="P1231" s="49">
        <f>IFERROR(M1231/I1231,0)</f>
        <v/>
      </c>
      <c r="Q1231" s="50" t="n"/>
      <c r="R1231" s="8">
        <f>I1231-Q1231</f>
        <v/>
      </c>
      <c r="S1231" s="49">
        <f>$AK1231*R1231</f>
        <v/>
      </c>
      <c r="U1231" s="39" t="inlineStr">
        <is>
          <t>Stock SAP</t>
        </is>
      </c>
      <c r="V1231" s="39" t="inlineStr">
        <is>
          <t>Medicamentos</t>
        </is>
      </c>
      <c r="W1231" s="39" t="inlineStr">
        <is>
          <t>Dentro del alcance</t>
        </is>
      </c>
      <c r="X1231" s="42" t="inlineStr">
        <is>
          <t>Media</t>
        </is>
      </c>
      <c r="Y1231" s="39" t="inlineStr">
        <is>
          <t>Homologado – confianza Media – pendiente de validación</t>
        </is>
      </c>
      <c r="Z1231" s="38" t="inlineStr">
        <is>
          <t>Dar de baja en SAP</t>
        </is>
      </c>
      <c r="AA1231" s="39" t="inlineStr">
        <is>
          <t>216</t>
        </is>
      </c>
      <c r="AB1231" s="39" t="inlineStr">
        <is>
          <t>SOLUCIÓN RINGER LACTATO</t>
        </is>
      </c>
      <c r="AC1231" s="39" t="inlineStr">
        <is>
          <t>Homologación por código Avain (master M13-003)</t>
        </is>
      </c>
      <c r="AD1231" s="39" t="inlineStr">
        <is>
          <t>No</t>
        </is>
      </c>
      <c r="AE1231" s="39" t="n"/>
      <c r="AF1231" s="39" t="inlineStr">
        <is>
          <t>Sí</t>
        </is>
      </c>
      <c r="AG1231" s="39" t="inlineStr">
        <is>
          <t>M13-003</t>
        </is>
      </c>
      <c r="AH1231" s="51" t="n"/>
      <c r="AI1231" s="51" t="n"/>
      <c r="AJ1231" s="51" t="n"/>
      <c r="AK1231" s="52" t="n">
        <v>1562.301268615554</v>
      </c>
      <c r="AL1231" s="52" t="n"/>
      <c r="AM1231" s="52" t="n"/>
      <c r="AN1231" s="39" t="n"/>
      <c r="AO1231" s="39" t="inlineStr">
        <is>
          <t>La cantidad física del material se imputó en la fila 283 (primera fila del material). Homologación: confianza base Media + confianza SAP Alta → Media. El material ocupa 18 filas en la hoja 1060 NQN (lote/almacén). La cantidad SAP y la física de esta vista son el total del material.</t>
        </is>
      </c>
    </row>
    <row r="1232">
      <c r="A1232" s="5" t="inlineStr">
        <is>
          <t>1000093</t>
        </is>
      </c>
      <c r="B1232" s="5" t="inlineStr">
        <is>
          <t>SALBUTAMOL 0,5% GOTAS FRASCO DE 20ML</t>
        </is>
      </c>
      <c r="C1232" s="5" t="inlineStr">
        <is>
          <t>Q34Q</t>
        </is>
      </c>
      <c r="D1232" s="5" t="inlineStr">
        <is>
          <t>033</t>
        </is>
      </c>
      <c r="E1232" s="5" t="inlineStr">
        <is>
          <t>ZMED</t>
        </is>
      </c>
      <c r="F1232" s="5" t="inlineStr">
        <is>
          <t>1060</t>
        </is>
      </c>
      <c r="G1232" s="5" t="inlineStr">
        <is>
          <t>6021</t>
        </is>
      </c>
      <c r="H1232" s="5" t="inlineStr">
        <is>
          <t>C/U</t>
        </is>
      </c>
      <c r="I1232" s="6" t="n">
        <v>30</v>
      </c>
      <c r="J1232" s="6" t="n">
        <v>0</v>
      </c>
      <c r="K1232" s="5" t="inlineStr">
        <is>
          <t>ARS</t>
        </is>
      </c>
      <c r="L1232" s="48" t="n">
        <v>0</v>
      </c>
      <c r="M1232" s="48" t="n">
        <v>9452.799999999999</v>
      </c>
      <c r="O1232" s="11">
        <f>M1232/SUM($M$2:$M$2023)</f>
        <v/>
      </c>
      <c r="P1232" s="49">
        <f>IFERROR(M1232/I1232,0)</f>
        <v/>
      </c>
      <c r="Q1232" s="50" t="n"/>
      <c r="R1232" s="8">
        <f>I1232-Q1232</f>
        <v/>
      </c>
      <c r="S1232" s="49">
        <f>$AK1232*R1232</f>
        <v/>
      </c>
      <c r="U1232" s="39" t="inlineStr">
        <is>
          <t>Stock SAP</t>
        </is>
      </c>
      <c r="V1232" s="39" t="inlineStr">
        <is>
          <t>Medicamentos</t>
        </is>
      </c>
      <c r="W1232" s="39" t="inlineStr">
        <is>
          <t>Dentro del alcance</t>
        </is>
      </c>
      <c r="X1232" s="39" t="n"/>
      <c r="Y1232" s="39" t="inlineStr">
        <is>
          <t>Sin recuento físico en el inventario de Avain</t>
        </is>
      </c>
      <c r="Z1232" s="40" t="inlineStr">
        <is>
          <t>Sin recuento físico</t>
        </is>
      </c>
      <c r="AA1232" s="39" t="n"/>
      <c r="AB1232" s="39" t="n"/>
      <c r="AC1232" s="39" t="n"/>
      <c r="AD1232" s="39" t="n"/>
      <c r="AE1232" s="39" t="n"/>
      <c r="AF1232" s="39" t="n"/>
      <c r="AG1232" s="39" t="n"/>
      <c r="AH1232" s="51" t="n"/>
      <c r="AI1232" s="51" t="n"/>
      <c r="AJ1232" s="51" t="n"/>
      <c r="AK1232" s="52" t="n">
        <v>315.0932971014492</v>
      </c>
      <c r="AL1232" s="52" t="n"/>
      <c r="AM1232" s="52" t="n"/>
      <c r="AN1232" s="39" t="n"/>
      <c r="AO1232" s="39" t="inlineStr">
        <is>
          <t>El material ocupa 11 filas en la hoja 1060 NQN (lote/almacén). La cantidad SAP y la física de esta vista son el total del material.</t>
        </is>
      </c>
    </row>
    <row r="1233">
      <c r="A1233" s="5" t="inlineStr">
        <is>
          <t>1000093</t>
        </is>
      </c>
      <c r="B1233" s="5" t="inlineStr">
        <is>
          <t>SALBUTAMOL 0,5% GOTAS FRASCO DE 20ML</t>
        </is>
      </c>
      <c r="C1233" s="5" t="inlineStr">
        <is>
          <t>S168</t>
        </is>
      </c>
      <c r="D1233" s="5" t="inlineStr">
        <is>
          <t>033</t>
        </is>
      </c>
      <c r="E1233" s="5" t="inlineStr">
        <is>
          <t>ZMED</t>
        </is>
      </c>
      <c r="F1233" s="5" t="inlineStr">
        <is>
          <t>1060</t>
        </is>
      </c>
      <c r="G1233" s="5" t="inlineStr">
        <is>
          <t>6021</t>
        </is>
      </c>
      <c r="H1233" s="5" t="inlineStr">
        <is>
          <t>C/U</t>
        </is>
      </c>
      <c r="I1233" s="6" t="n">
        <v>30</v>
      </c>
      <c r="J1233" s="6" t="n">
        <v>0</v>
      </c>
      <c r="K1233" s="5" t="inlineStr">
        <is>
          <t>ARS</t>
        </is>
      </c>
      <c r="L1233" s="48" t="n">
        <v>0</v>
      </c>
      <c r="M1233" s="48" t="n">
        <v>9452.799999999999</v>
      </c>
      <c r="O1233" s="11">
        <f>M1233/SUM($M$2:$M$2023)</f>
        <v/>
      </c>
      <c r="P1233" s="49">
        <f>IFERROR(M1233/I1233,0)</f>
        <v/>
      </c>
      <c r="Q1233" s="50" t="n"/>
      <c r="R1233" s="8">
        <f>I1233-Q1233</f>
        <v/>
      </c>
      <c r="S1233" s="49">
        <f>$AK1233*R1233</f>
        <v/>
      </c>
      <c r="U1233" s="39" t="inlineStr">
        <is>
          <t>Stock SAP</t>
        </is>
      </c>
      <c r="V1233" s="39" t="inlineStr">
        <is>
          <t>Medicamentos</t>
        </is>
      </c>
      <c r="W1233" s="39" t="inlineStr">
        <is>
          <t>Dentro del alcance</t>
        </is>
      </c>
      <c r="X1233" s="39" t="n"/>
      <c r="Y1233" s="39" t="inlineStr">
        <is>
          <t>Sin recuento físico en el inventario de Avain</t>
        </is>
      </c>
      <c r="Z1233" s="40" t="inlineStr">
        <is>
          <t>Sin recuento físico</t>
        </is>
      </c>
      <c r="AA1233" s="39" t="n"/>
      <c r="AB1233" s="39" t="n"/>
      <c r="AC1233" s="39" t="n"/>
      <c r="AD1233" s="39" t="n"/>
      <c r="AE1233" s="39" t="n"/>
      <c r="AF1233" s="39" t="n"/>
      <c r="AG1233" s="39" t="n"/>
      <c r="AH1233" s="51" t="n"/>
      <c r="AI1233" s="51" t="n"/>
      <c r="AJ1233" s="51" t="n"/>
      <c r="AK1233" s="52" t="n">
        <v>315.0932971014492</v>
      </c>
      <c r="AL1233" s="52" t="n"/>
      <c r="AM1233" s="52" t="n"/>
      <c r="AN1233" s="39" t="n"/>
      <c r="AO1233" s="39" t="inlineStr">
        <is>
          <t>El material ocupa 11 filas en la hoja 1060 NQN (lote/almacén). La cantidad SAP y la física de esta vista son el total del material.</t>
        </is>
      </c>
    </row>
    <row r="1234">
      <c r="A1234" s="5" t="inlineStr">
        <is>
          <t>1000095</t>
        </is>
      </c>
      <c r="B1234" s="5" t="inlineStr">
        <is>
          <t>LIDOCAINA AL 2% JALEA</t>
        </is>
      </c>
      <c r="C1234" s="5" t="inlineStr">
        <is>
          <t>161</t>
        </is>
      </c>
      <c r="D1234" s="5" t="inlineStr">
        <is>
          <t>033</t>
        </is>
      </c>
      <c r="E1234" s="5" t="inlineStr">
        <is>
          <t>ZMED</t>
        </is>
      </c>
      <c r="F1234" s="5" t="inlineStr">
        <is>
          <t>1060</t>
        </is>
      </c>
      <c r="G1234" s="5" t="inlineStr">
        <is>
          <t>6021</t>
        </is>
      </c>
      <c r="H1234" s="5" t="inlineStr">
        <is>
          <t>C/U</t>
        </is>
      </c>
      <c r="I1234" s="6" t="n">
        <v>30</v>
      </c>
      <c r="J1234" s="6" t="n">
        <v>0</v>
      </c>
      <c r="K1234" s="5" t="inlineStr">
        <is>
          <t>ARS</t>
        </is>
      </c>
      <c r="L1234" s="48" t="n">
        <v>0</v>
      </c>
      <c r="M1234" s="48" t="n">
        <v>34216.59</v>
      </c>
      <c r="O1234" s="11">
        <f>M1234/SUM($M$2:$M$2023)</f>
        <v/>
      </c>
      <c r="P1234" s="49">
        <f>IFERROR(M1234/I1234,0)</f>
        <v/>
      </c>
      <c r="Q1234" s="50" t="n"/>
      <c r="R1234" s="8">
        <f>I1234-Q1234</f>
        <v/>
      </c>
      <c r="S1234" s="49">
        <f>$AK1234*R1234</f>
        <v/>
      </c>
      <c r="U1234" s="39" t="inlineStr">
        <is>
          <t>Stock SAP</t>
        </is>
      </c>
      <c r="V1234" s="39" t="inlineStr">
        <is>
          <t>Medicamentos</t>
        </is>
      </c>
      <c r="W1234" s="39" t="inlineStr">
        <is>
          <t>Dentro del alcance</t>
        </is>
      </c>
      <c r="X1234" s="37" t="inlineStr">
        <is>
          <t>Alta</t>
        </is>
      </c>
      <c r="Y1234" s="39" t="inlineStr">
        <is>
          <t>Homologado – confianza Alta</t>
        </is>
      </c>
      <c r="Z1234" s="38" t="inlineStr">
        <is>
          <t>Dar de baja en SAP</t>
        </is>
      </c>
      <c r="AA1234" s="39" t="inlineStr">
        <is>
          <t>305</t>
        </is>
      </c>
      <c r="AB1234" s="39" t="inlineStr">
        <is>
          <t>LIDOCAINA EN JALEA</t>
        </is>
      </c>
      <c r="AC1234" s="39" t="inlineStr">
        <is>
          <t>Cruce por nomenclatura SAP</t>
        </is>
      </c>
      <c r="AD1234" s="39" t="inlineStr">
        <is>
          <t>No</t>
        </is>
      </c>
      <c r="AE1234" s="39" t="n"/>
      <c r="AF1234" s="39" t="inlineStr">
        <is>
          <t>Sí</t>
        </is>
      </c>
      <c r="AG1234" s="39" t="n"/>
      <c r="AH1234" s="51" t="n"/>
      <c r="AI1234" s="51" t="n"/>
      <c r="AJ1234" s="51" t="n"/>
      <c r="AK1234" s="52" t="n">
        <v>1140.553095238095</v>
      </c>
      <c r="AL1234" s="52" t="n"/>
      <c r="AM1234" s="52" t="n"/>
      <c r="AN1234" s="39" t="n"/>
      <c r="AO1234" s="39" t="inlineStr">
        <is>
          <t>La cantidad física del material se imputó en la fila 775 (primera fila del material). Cruce por nomenclatura: una nomenclatura no informa dosis; similitud 0.88. El material ocupa 13 filas en la hoja 1060 NQN (lote/almacén). La cantidad SAP y la física de esta vista son el total del material.</t>
        </is>
      </c>
    </row>
    <row r="1235">
      <c r="A1235" s="5" t="inlineStr">
        <is>
          <t>1000106</t>
        </is>
      </c>
      <c r="B1235" s="5" t="inlineStr">
        <is>
          <t>RIFAMICINA SPRAY 30ML</t>
        </is>
      </c>
      <c r="C1235" s="5" t="inlineStr">
        <is>
          <t>1</t>
        </is>
      </c>
      <c r="D1235" s="5" t="inlineStr">
        <is>
          <t>033</t>
        </is>
      </c>
      <c r="E1235" s="5" t="inlineStr">
        <is>
          <t>ZMED</t>
        </is>
      </c>
      <c r="F1235" s="5" t="inlineStr">
        <is>
          <t>1060</t>
        </is>
      </c>
      <c r="G1235" s="5" t="inlineStr">
        <is>
          <t>6021</t>
        </is>
      </c>
      <c r="H1235" s="5" t="inlineStr">
        <is>
          <t>C/U</t>
        </is>
      </c>
      <c r="I1235" s="6" t="n">
        <v>30</v>
      </c>
      <c r="J1235" s="6" t="n">
        <v>0</v>
      </c>
      <c r="K1235" s="5" t="inlineStr">
        <is>
          <t>ARS</t>
        </is>
      </c>
      <c r="L1235" s="48" t="n">
        <v>0</v>
      </c>
      <c r="M1235" s="48" t="n">
        <v>66496.42</v>
      </c>
      <c r="O1235" s="11">
        <f>M1235/SUM($M$2:$M$2023)</f>
        <v/>
      </c>
      <c r="P1235" s="49">
        <f>IFERROR(M1235/I1235,0)</f>
        <v/>
      </c>
      <c r="Q1235" s="50" t="n"/>
      <c r="R1235" s="8">
        <f>I1235-Q1235</f>
        <v/>
      </c>
      <c r="S1235" s="49">
        <f>$AK1235*R1235</f>
        <v/>
      </c>
      <c r="U1235" s="39" t="inlineStr">
        <is>
          <t>Stock SAP</t>
        </is>
      </c>
      <c r="V1235" s="39" t="inlineStr">
        <is>
          <t>Medicamentos</t>
        </is>
      </c>
      <c r="W1235" s="39" t="inlineStr">
        <is>
          <t>Dentro del alcance</t>
        </is>
      </c>
      <c r="X1235" s="42" t="inlineStr">
        <is>
          <t>Media</t>
        </is>
      </c>
      <c r="Y1235" s="39" t="inlineStr">
        <is>
          <t>Homologado – confianza Media – pendiente de validación</t>
        </is>
      </c>
      <c r="Z1235" s="38" t="inlineStr">
        <is>
          <t>Dar de baja en SAP</t>
        </is>
      </c>
      <c r="AA1235" s="39" t="inlineStr">
        <is>
          <t>199</t>
        </is>
      </c>
      <c r="AB1235" s="39" t="inlineStr">
        <is>
          <t>RIFAMICINA SV 1% X 30ML</t>
        </is>
      </c>
      <c r="AC1235" s="39" t="inlineStr">
        <is>
          <t>Cruce por nomenclatura SAP</t>
        </is>
      </c>
      <c r="AD1235" s="39" t="inlineStr">
        <is>
          <t>No</t>
        </is>
      </c>
      <c r="AE1235" s="39" t="n"/>
      <c r="AF1235" s="39" t="inlineStr">
        <is>
          <t>No</t>
        </is>
      </c>
      <c r="AG1235" s="39" t="n"/>
      <c r="AH1235" s="51" t="n"/>
      <c r="AI1235" s="51" t="n"/>
      <c r="AJ1235" s="51" t="n"/>
      <c r="AK1235" s="52" t="n">
        <v>2216.547323076923</v>
      </c>
      <c r="AL1235" s="52" t="n"/>
      <c r="AM1235" s="52" t="n"/>
      <c r="AN1235" s="39" t="n"/>
      <c r="AO1235" s="39" t="inlineStr">
        <is>
          <t>La cantidad física del material se imputó en la fila 1055 (primera fila del material). Cruce por nomenclatura: dosis coincide; similitud 0.62. El material ocupa 12 filas en la hoja 1060 NQN (lote/almacén). La cantidad SAP y la física de esta vista son el total del material.</t>
        </is>
      </c>
    </row>
    <row r="1236">
      <c r="A1236" s="5" t="inlineStr">
        <is>
          <t>1000113</t>
        </is>
      </c>
      <c r="B1236" s="5" t="inlineStr">
        <is>
          <t>SULFADIAZINA DE PLATA DF CREMA X 200G</t>
        </is>
      </c>
      <c r="C1236" s="5" t="inlineStr">
        <is>
          <t>28219</t>
        </is>
      </c>
      <c r="D1236" s="5" t="inlineStr">
        <is>
          <t>033</t>
        </is>
      </c>
      <c r="E1236" s="5" t="inlineStr">
        <is>
          <t>ZMED</t>
        </is>
      </c>
      <c r="F1236" s="5" t="inlineStr">
        <is>
          <t>1060</t>
        </is>
      </c>
      <c r="G1236" s="5" t="inlineStr">
        <is>
          <t>6021</t>
        </is>
      </c>
      <c r="H1236" s="5" t="inlineStr">
        <is>
          <t>C/U</t>
        </is>
      </c>
      <c r="I1236" s="6" t="n">
        <v>30</v>
      </c>
      <c r="J1236" s="6" t="n">
        <v>0</v>
      </c>
      <c r="K1236" s="5" t="inlineStr">
        <is>
          <t>ARS</t>
        </is>
      </c>
      <c r="L1236" s="48" t="n">
        <v>0</v>
      </c>
      <c r="M1236" s="48" t="n">
        <v>19170</v>
      </c>
      <c r="O1236" s="11">
        <f>M1236/SUM($M$2:$M$2023)</f>
        <v/>
      </c>
      <c r="P1236" s="49">
        <f>IFERROR(M1236/I1236,0)</f>
        <v/>
      </c>
      <c r="Q1236" s="50" t="n"/>
      <c r="R1236" s="8">
        <f>I1236-Q1236</f>
        <v/>
      </c>
      <c r="S1236" s="49">
        <f>$AK1236*R1236</f>
        <v/>
      </c>
      <c r="U1236" s="39" t="inlineStr">
        <is>
          <t>Stock SAP</t>
        </is>
      </c>
      <c r="V1236" s="39" t="inlineStr">
        <is>
          <t>Medicamentos</t>
        </is>
      </c>
      <c r="W1236" s="39" t="inlineStr">
        <is>
          <t>Dentro del alcance</t>
        </is>
      </c>
      <c r="X1236" s="39" t="n"/>
      <c r="Y1236" s="39" t="inlineStr">
        <is>
          <t>Sin recuento físico en el inventario de Avain</t>
        </is>
      </c>
      <c r="Z1236" s="40" t="inlineStr">
        <is>
          <t>Sin recuento físico</t>
        </is>
      </c>
      <c r="AA1236" s="39" t="n"/>
      <c r="AB1236" s="39" t="n"/>
      <c r="AC1236" s="39" t="n"/>
      <c r="AD1236" s="39" t="n"/>
      <c r="AE1236" s="39" t="n"/>
      <c r="AF1236" s="39" t="n"/>
      <c r="AG1236" s="39" t="n"/>
      <c r="AH1236" s="51" t="n">
        <v>42</v>
      </c>
      <c r="AI1236" s="51">
        <f>Q1236</f>
        <v/>
      </c>
      <c r="AJ1236" s="51">
        <f>$AH1236-$AI1236</f>
        <v/>
      </c>
      <c r="AK1236" s="52" t="n">
        <v>639</v>
      </c>
      <c r="AL1236" s="52">
        <f>$AJ1236*$AK1236</f>
        <v/>
      </c>
      <c r="AM1236" s="52">
        <f>$AI1236*$AK1236</f>
        <v/>
      </c>
      <c r="AN1236" s="39" t="n"/>
      <c r="AO1236" s="39" t="inlineStr">
        <is>
          <t>El material ocupa 2 filas en la hoja 1060 NQN (lote/almacén). La cantidad SAP y la física de esta vista son el total del material.</t>
        </is>
      </c>
    </row>
    <row r="1237">
      <c r="A1237" s="5" t="inlineStr">
        <is>
          <t>1000139</t>
        </is>
      </c>
      <c r="B1237" s="5" t="inlineStr">
        <is>
          <t>DIAZEPAM 10MG COMPRIMIDOS</t>
        </is>
      </c>
      <c r="C1237" s="5" t="inlineStr">
        <is>
          <t>D2007</t>
        </is>
      </c>
      <c r="D1237" s="5" t="inlineStr">
        <is>
          <t>033</t>
        </is>
      </c>
      <c r="E1237" s="5" t="inlineStr">
        <is>
          <t>ZMED</t>
        </is>
      </c>
      <c r="F1237" s="5" t="inlineStr">
        <is>
          <t>1060</t>
        </is>
      </c>
      <c r="G1237" s="5" t="inlineStr">
        <is>
          <t>6021</t>
        </is>
      </c>
      <c r="H1237" s="5" t="inlineStr">
        <is>
          <t>C/U</t>
        </is>
      </c>
      <c r="I1237" s="6" t="n">
        <v>30</v>
      </c>
      <c r="J1237" s="6" t="n">
        <v>0</v>
      </c>
      <c r="K1237" s="5" t="inlineStr">
        <is>
          <t>ARS</t>
        </is>
      </c>
      <c r="L1237" s="48" t="n">
        <v>0</v>
      </c>
      <c r="M1237" s="48" t="n">
        <v>108</v>
      </c>
      <c r="O1237" s="11">
        <f>M1237/SUM($M$2:$M$2023)</f>
        <v/>
      </c>
      <c r="P1237" s="49">
        <f>IFERROR(M1237/I1237,0)</f>
        <v/>
      </c>
      <c r="Q1237" s="50" t="n"/>
      <c r="R1237" s="8">
        <f>I1237-Q1237</f>
        <v/>
      </c>
      <c r="S1237" s="49">
        <f>$AK1237*R1237</f>
        <v/>
      </c>
      <c r="U1237" s="39" t="inlineStr">
        <is>
          <t>Stock SAP</t>
        </is>
      </c>
      <c r="V1237" s="39" t="inlineStr">
        <is>
          <t>Medicamentos</t>
        </is>
      </c>
      <c r="W1237" s="39" t="inlineStr">
        <is>
          <t>Dentro del alcance</t>
        </is>
      </c>
      <c r="X1237" s="39" t="n"/>
      <c r="Y1237" s="39" t="inlineStr">
        <is>
          <t>Sin recuento físico en el inventario de Avain</t>
        </is>
      </c>
      <c r="Z1237" s="40" t="inlineStr">
        <is>
          <t>Sin recuento físico</t>
        </is>
      </c>
      <c r="AA1237" s="39" t="n"/>
      <c r="AB1237" s="39" t="n"/>
      <c r="AC1237" s="39" t="n"/>
      <c r="AD1237" s="39" t="n"/>
      <c r="AE1237" s="39" t="n"/>
      <c r="AF1237" s="39" t="n"/>
      <c r="AG1237" s="39" t="n"/>
      <c r="AH1237" s="51" t="n">
        <v>30</v>
      </c>
      <c r="AI1237" s="51">
        <f>Q1237</f>
        <v/>
      </c>
      <c r="AJ1237" s="51">
        <f>$AH1237-$AI1237</f>
        <v/>
      </c>
      <c r="AK1237" s="52" t="n">
        <v>3.6</v>
      </c>
      <c r="AL1237" s="52">
        <f>$AJ1237*$AK1237</f>
        <v/>
      </c>
      <c r="AM1237" s="52">
        <f>$AI1237*$AK1237</f>
        <v/>
      </c>
      <c r="AN1237" s="39" t="n"/>
      <c r="AO1237" s="39" t="n"/>
    </row>
    <row r="1238">
      <c r="A1238" s="5" t="inlineStr">
        <is>
          <t>1000143</t>
        </is>
      </c>
      <c r="B1238" s="5" t="inlineStr">
        <is>
          <t>BUTIL BROMURO DE HIOSCINA COMPRIMIDO</t>
        </is>
      </c>
      <c r="C1238" s="5" t="inlineStr">
        <is>
          <t>838</t>
        </is>
      </c>
      <c r="D1238" s="5" t="inlineStr">
        <is>
          <t>033</t>
        </is>
      </c>
      <c r="E1238" s="5" t="inlineStr">
        <is>
          <t>ZMED</t>
        </is>
      </c>
      <c r="F1238" s="5" t="inlineStr">
        <is>
          <t>1060</t>
        </is>
      </c>
      <c r="G1238" s="5" t="inlineStr">
        <is>
          <t>6021</t>
        </is>
      </c>
      <c r="H1238" s="5" t="inlineStr">
        <is>
          <t>C/U</t>
        </is>
      </c>
      <c r="I1238" s="6" t="n">
        <v>30</v>
      </c>
      <c r="J1238" s="6" t="n">
        <v>0</v>
      </c>
      <c r="K1238" s="5" t="inlineStr">
        <is>
          <t>ARS</t>
        </is>
      </c>
      <c r="L1238" s="48" t="n">
        <v>0</v>
      </c>
      <c r="M1238" s="48" t="n">
        <v>503.91</v>
      </c>
      <c r="O1238" s="11">
        <f>M1238/SUM($M$2:$M$2023)</f>
        <v/>
      </c>
      <c r="P1238" s="49">
        <f>IFERROR(M1238/I1238,0)</f>
        <v/>
      </c>
      <c r="Q1238" s="50" t="n"/>
      <c r="R1238" s="8">
        <f>I1238-Q1238</f>
        <v/>
      </c>
      <c r="S1238" s="49">
        <f>$AK1238*R1238</f>
        <v/>
      </c>
      <c r="U1238" s="39" t="inlineStr">
        <is>
          <t>Stock SAP</t>
        </is>
      </c>
      <c r="V1238" s="39" t="inlineStr">
        <is>
          <t>Medicamentos</t>
        </is>
      </c>
      <c r="W1238" s="39" t="inlineStr">
        <is>
          <t>Dentro del alcance</t>
        </is>
      </c>
      <c r="X1238" s="38" t="inlineStr">
        <is>
          <t>Baja</t>
        </is>
      </c>
      <c r="Y1238" s="39" t="inlineStr">
        <is>
          <t>Homologado – confianza Baja – pendiente de validación</t>
        </is>
      </c>
      <c r="Z1238" s="38" t="inlineStr">
        <is>
          <t>Dar de baja en SAP</t>
        </is>
      </c>
      <c r="AA1238" s="39" t="inlineStr">
        <is>
          <t>319</t>
        </is>
      </c>
      <c r="AB1238" s="39" t="inlineStr">
        <is>
          <t>HIOSCINA SIMPLE COMP</t>
        </is>
      </c>
      <c r="AC1238" s="39" t="inlineStr">
        <is>
          <t>Cruce por nomenclatura SAP</t>
        </is>
      </c>
      <c r="AD1238" s="39" t="inlineStr">
        <is>
          <t>No</t>
        </is>
      </c>
      <c r="AE1238" s="39" t="n"/>
      <c r="AF1238" s="39" t="inlineStr">
        <is>
          <t>No</t>
        </is>
      </c>
      <c r="AG1238" s="39" t="n"/>
      <c r="AH1238" s="51" t="n"/>
      <c r="AI1238" s="51" t="n"/>
      <c r="AJ1238" s="51" t="n"/>
      <c r="AK1238" s="52" t="n">
        <v>16.79712345679012</v>
      </c>
      <c r="AL1238" s="52" t="n"/>
      <c r="AM1238" s="52" t="n"/>
      <c r="AN1238" s="39" t="n"/>
      <c r="AO1238" s="39" t="inlineStr">
        <is>
          <t>La cantidad física del material se imputó en la fila 214 (primera fila del material). Cruce por nomenclatura: similitud 0.54. El material ocupa 5 filas en la hoja 1060 NQN (lote/almacén). La cantidad SAP y la física de esta vista son el total del material.</t>
        </is>
      </c>
    </row>
    <row r="1239">
      <c r="A1239" s="5" t="inlineStr">
        <is>
          <t>1000179</t>
        </is>
      </c>
      <c r="B1239" s="5" t="inlineStr">
        <is>
          <t>FUROSEMIDA COMPRIMIDO</t>
        </is>
      </c>
      <c r="C1239" s="5" t="inlineStr">
        <is>
          <t>1</t>
        </is>
      </c>
      <c r="D1239" s="5" t="inlineStr">
        <is>
          <t>033</t>
        </is>
      </c>
      <c r="E1239" s="5" t="inlineStr">
        <is>
          <t>ZMED</t>
        </is>
      </c>
      <c r="F1239" s="5" t="inlineStr">
        <is>
          <t>1060</t>
        </is>
      </c>
      <c r="G1239" s="5" t="inlineStr">
        <is>
          <t>6021</t>
        </is>
      </c>
      <c r="H1239" s="5" t="inlineStr">
        <is>
          <t>C/U</t>
        </is>
      </c>
      <c r="I1239" s="6" t="n">
        <v>30</v>
      </c>
      <c r="J1239" s="6" t="n">
        <v>0</v>
      </c>
      <c r="K1239" s="5" t="inlineStr">
        <is>
          <t>ARS</t>
        </is>
      </c>
      <c r="L1239" s="48" t="n">
        <v>0</v>
      </c>
      <c r="M1239" s="48" t="n">
        <v>358.38</v>
      </c>
      <c r="O1239" s="11">
        <f>M1239/SUM($M$2:$M$2023)</f>
        <v/>
      </c>
      <c r="P1239" s="49">
        <f>IFERROR(M1239/I1239,0)</f>
        <v/>
      </c>
      <c r="Q1239" s="50" t="n"/>
      <c r="R1239" s="8">
        <f>I1239-Q1239</f>
        <v/>
      </c>
      <c r="S1239" s="49">
        <f>$AK1239*R1239</f>
        <v/>
      </c>
      <c r="U1239" s="39" t="inlineStr">
        <is>
          <t>Stock SAP</t>
        </is>
      </c>
      <c r="V1239" s="39" t="inlineStr">
        <is>
          <t>Medicamentos</t>
        </is>
      </c>
      <c r="W1239" s="39" t="inlineStr">
        <is>
          <t>Dentro del alcance</t>
        </is>
      </c>
      <c r="X1239" s="39" t="n"/>
      <c r="Y1239" s="39" t="inlineStr">
        <is>
          <t>Sin recuento físico en el inventario de Avain</t>
        </is>
      </c>
      <c r="Z1239" s="40" t="inlineStr">
        <is>
          <t>Sin recuento físico</t>
        </is>
      </c>
      <c r="AA1239" s="39" t="n"/>
      <c r="AB1239" s="39" t="n"/>
      <c r="AC1239" s="39" t="n"/>
      <c r="AD1239" s="39" t="n"/>
      <c r="AE1239" s="39" t="n"/>
      <c r="AF1239" s="39" t="n"/>
      <c r="AG1239" s="39" t="n"/>
      <c r="AH1239" s="51" t="n"/>
      <c r="AI1239" s="51" t="n"/>
      <c r="AJ1239" s="51" t="n"/>
      <c r="AK1239" s="52" t="n">
        <v>11.945875</v>
      </c>
      <c r="AL1239" s="52" t="n"/>
      <c r="AM1239" s="52" t="n"/>
      <c r="AN1239" s="39" t="n"/>
      <c r="AO1239" s="39" t="inlineStr">
        <is>
          <t>El material ocupa 4 filas en la hoja 1060 NQN (lote/almacén). La cantidad SAP y la física de esta vista son el total del material.</t>
        </is>
      </c>
    </row>
    <row r="1240">
      <c r="A1240" s="5" t="inlineStr">
        <is>
          <t>1000179</t>
        </is>
      </c>
      <c r="B1240" s="5" t="inlineStr">
        <is>
          <t>FUROSEMIDA COMPRIMIDO</t>
        </is>
      </c>
      <c r="C1240" s="5" t="inlineStr">
        <is>
          <t>B9101</t>
        </is>
      </c>
      <c r="D1240" s="5" t="inlineStr">
        <is>
          <t>033</t>
        </is>
      </c>
      <c r="E1240" s="5" t="inlineStr">
        <is>
          <t>ZMED</t>
        </is>
      </c>
      <c r="F1240" s="5" t="inlineStr">
        <is>
          <t>1060</t>
        </is>
      </c>
      <c r="G1240" s="5" t="inlineStr">
        <is>
          <t>6021</t>
        </is>
      </c>
      <c r="H1240" s="5" t="inlineStr">
        <is>
          <t>C/U</t>
        </is>
      </c>
      <c r="I1240" s="6" t="n">
        <v>30</v>
      </c>
      <c r="J1240" s="6" t="n">
        <v>0</v>
      </c>
      <c r="K1240" s="5" t="inlineStr">
        <is>
          <t>ARS</t>
        </is>
      </c>
      <c r="L1240" s="48" t="n">
        <v>0</v>
      </c>
      <c r="M1240" s="48" t="n">
        <v>358.38</v>
      </c>
      <c r="O1240" s="11">
        <f>M1240/SUM($M$2:$M$2023)</f>
        <v/>
      </c>
      <c r="P1240" s="49">
        <f>IFERROR(M1240/I1240,0)</f>
        <v/>
      </c>
      <c r="Q1240" s="50" t="n"/>
      <c r="R1240" s="8">
        <f>I1240-Q1240</f>
        <v/>
      </c>
      <c r="S1240" s="49">
        <f>$AK1240*R1240</f>
        <v/>
      </c>
      <c r="U1240" s="39" t="inlineStr">
        <is>
          <t>Stock SAP</t>
        </is>
      </c>
      <c r="V1240" s="39" t="inlineStr">
        <is>
          <t>Medicamentos</t>
        </is>
      </c>
      <c r="W1240" s="39" t="inlineStr">
        <is>
          <t>Dentro del alcance</t>
        </is>
      </c>
      <c r="X1240" s="39" t="n"/>
      <c r="Y1240" s="39" t="inlineStr">
        <is>
          <t>Sin recuento físico en el inventario de Avain</t>
        </is>
      </c>
      <c r="Z1240" s="40" t="inlineStr">
        <is>
          <t>Sin recuento físico</t>
        </is>
      </c>
      <c r="AA1240" s="39" t="n"/>
      <c r="AB1240" s="39" t="n"/>
      <c r="AC1240" s="39" t="n"/>
      <c r="AD1240" s="39" t="n"/>
      <c r="AE1240" s="39" t="n"/>
      <c r="AF1240" s="39" t="n"/>
      <c r="AG1240" s="39" t="n"/>
      <c r="AH1240" s="51" t="n"/>
      <c r="AI1240" s="51" t="n"/>
      <c r="AJ1240" s="51" t="n"/>
      <c r="AK1240" s="52" t="n">
        <v>11.945875</v>
      </c>
      <c r="AL1240" s="52" t="n"/>
      <c r="AM1240" s="52" t="n"/>
      <c r="AN1240" s="39" t="n"/>
      <c r="AO1240" s="39" t="inlineStr">
        <is>
          <t>El material ocupa 4 filas en la hoja 1060 NQN (lote/almacén). La cantidad SAP y la física de esta vista son el total del material.</t>
        </is>
      </c>
    </row>
    <row r="1241">
      <c r="A1241" s="5" t="inlineStr">
        <is>
          <t>1000182</t>
        </is>
      </c>
      <c r="B1241" s="5" t="inlineStr">
        <is>
          <t>METOCLOPRAMIDA COMPRIMIDO</t>
        </is>
      </c>
      <c r="C1241" s="5" t="inlineStr">
        <is>
          <t>55488</t>
        </is>
      </c>
      <c r="D1241" s="5" t="inlineStr">
        <is>
          <t>033</t>
        </is>
      </c>
      <c r="E1241" s="5" t="inlineStr">
        <is>
          <t>ZMED</t>
        </is>
      </c>
      <c r="F1241" s="5" t="inlineStr">
        <is>
          <t>1060</t>
        </is>
      </c>
      <c r="G1241" s="5" t="inlineStr">
        <is>
          <t>6021</t>
        </is>
      </c>
      <c r="H1241" s="5" t="inlineStr">
        <is>
          <t>C/U</t>
        </is>
      </c>
      <c r="I1241" s="6" t="n">
        <v>30</v>
      </c>
      <c r="J1241" s="6" t="n">
        <v>0</v>
      </c>
      <c r="K1241" s="5" t="inlineStr">
        <is>
          <t>ARS</t>
        </is>
      </c>
      <c r="L1241" s="48" t="n">
        <v>0</v>
      </c>
      <c r="M1241" s="48" t="n">
        <v>5081.62</v>
      </c>
      <c r="O1241" s="11">
        <f>M1241/SUM($M$2:$M$2023)</f>
        <v/>
      </c>
      <c r="P1241" s="49">
        <f>IFERROR(M1241/I1241,0)</f>
        <v/>
      </c>
      <c r="Q1241" s="50" t="n"/>
      <c r="R1241" s="8">
        <f>I1241-Q1241</f>
        <v/>
      </c>
      <c r="S1241" s="49">
        <f>$AK1241*R1241</f>
        <v/>
      </c>
      <c r="U1241" s="39" t="inlineStr">
        <is>
          <t>Stock SAP</t>
        </is>
      </c>
      <c r="V1241" s="39" t="inlineStr">
        <is>
          <t>Medicamentos</t>
        </is>
      </c>
      <c r="W1241" s="39" t="inlineStr">
        <is>
          <t>Dentro del alcance</t>
        </is>
      </c>
      <c r="X1241" s="38" t="inlineStr">
        <is>
          <t>Baja</t>
        </is>
      </c>
      <c r="Y1241" s="39" t="inlineStr">
        <is>
          <t>Homologado – confianza Baja – pendiente de validación</t>
        </is>
      </c>
      <c r="Z1241" s="38" t="inlineStr">
        <is>
          <t>Dar de baja en SAP</t>
        </is>
      </c>
      <c r="AA1241" s="39" t="inlineStr">
        <is>
          <t>397</t>
        </is>
      </c>
      <c r="AB1241" s="39" t="inlineStr">
        <is>
          <t>METOCLOPRAMIDA COMP SUBLINGUALES</t>
        </is>
      </c>
      <c r="AC1241" s="39" t="inlineStr">
        <is>
          <t>Cruce por nomenclatura SAP</t>
        </is>
      </c>
      <c r="AD1241" s="39" t="inlineStr">
        <is>
          <t>No</t>
        </is>
      </c>
      <c r="AE1241" s="39" t="n"/>
      <c r="AF1241" s="39" t="inlineStr">
        <is>
          <t>No</t>
        </is>
      </c>
      <c r="AG1241" s="39" t="n"/>
      <c r="AH1241" s="51" t="n"/>
      <c r="AI1241" s="51" t="n"/>
      <c r="AJ1241" s="51" t="n"/>
      <c r="AK1241" s="52" t="n">
        <v>169.3873170731707</v>
      </c>
      <c r="AL1241" s="52" t="n"/>
      <c r="AM1241" s="52" t="n"/>
      <c r="AN1241" s="39" t="n"/>
      <c r="AO1241" s="39" t="inlineStr">
        <is>
          <t>La cantidad física del material se imputó en la fila 390 (primera fila del material). Cruce por nomenclatura: similitud 0.77. El material ocupa 5 filas en la hoja 1060 NQN (lote/almacén). La cantidad SAP y la física de esta vista son el total del material.</t>
        </is>
      </c>
    </row>
    <row r="1242">
      <c r="A1242" s="5" t="inlineStr">
        <is>
          <t>1000194</t>
        </is>
      </c>
      <c r="B1242" s="5" t="inlineStr">
        <is>
          <t>CAINA GOTAS</t>
        </is>
      </c>
      <c r="C1242" s="5" t="inlineStr">
        <is>
          <t>112A</t>
        </is>
      </c>
      <c r="D1242" s="5" t="inlineStr">
        <is>
          <t>033</t>
        </is>
      </c>
      <c r="E1242" s="5" t="inlineStr">
        <is>
          <t>ZMED</t>
        </is>
      </c>
      <c r="F1242" s="5" t="inlineStr">
        <is>
          <t>1060</t>
        </is>
      </c>
      <c r="G1242" s="5" t="inlineStr">
        <is>
          <t>6021</t>
        </is>
      </c>
      <c r="H1242" s="5" t="inlineStr">
        <is>
          <t>C/U</t>
        </is>
      </c>
      <c r="I1242" s="6" t="n">
        <v>30</v>
      </c>
      <c r="J1242" s="6" t="n">
        <v>0</v>
      </c>
      <c r="K1242" s="5" t="inlineStr">
        <is>
          <t>ARS</t>
        </is>
      </c>
      <c r="L1242" s="48" t="n">
        <v>0</v>
      </c>
      <c r="M1242" s="48" t="n">
        <v>74864.72</v>
      </c>
      <c r="O1242" s="11">
        <f>M1242/SUM($M$2:$M$2023)</f>
        <v/>
      </c>
      <c r="P1242" s="49">
        <f>IFERROR(M1242/I1242,0)</f>
        <v/>
      </c>
      <c r="Q1242" s="50" t="n"/>
      <c r="R1242" s="8">
        <f>I1242-Q1242</f>
        <v/>
      </c>
      <c r="S1242" s="49">
        <f>$AK1242*R1242</f>
        <v/>
      </c>
      <c r="U1242" s="39" t="inlineStr">
        <is>
          <t>Stock SAP</t>
        </is>
      </c>
      <c r="V1242" s="39" t="inlineStr">
        <is>
          <t>Medicamentos</t>
        </is>
      </c>
      <c r="W1242" s="39" t="inlineStr">
        <is>
          <t>Dentro del alcance</t>
        </is>
      </c>
      <c r="X1242" s="39" t="n"/>
      <c r="Y1242" s="39" t="inlineStr">
        <is>
          <t>Sin recuento físico en el inventario de Avain</t>
        </is>
      </c>
      <c r="Z1242" s="40" t="inlineStr">
        <is>
          <t>Sin recuento físico</t>
        </is>
      </c>
      <c r="AA1242" s="39" t="n"/>
      <c r="AB1242" s="39" t="n"/>
      <c r="AC1242" s="39" t="n"/>
      <c r="AD1242" s="39" t="n"/>
      <c r="AE1242" s="39" t="n"/>
      <c r="AF1242" s="39" t="n"/>
      <c r="AG1242" s="39" t="n"/>
      <c r="AH1242" s="51" t="n"/>
      <c r="AI1242" s="51" t="n"/>
      <c r="AJ1242" s="51" t="n"/>
      <c r="AK1242" s="52" t="n">
        <v>2495.490732984293</v>
      </c>
      <c r="AL1242" s="52" t="n"/>
      <c r="AM1242" s="52" t="n"/>
      <c r="AN1242" s="39" t="n"/>
      <c r="AO1242" s="39" t="inlineStr">
        <is>
          <t>El material ocupa 8 filas en la hoja 1060 NQN (lote/almacén). La cantidad SAP y la física de esta vista son el total del material.</t>
        </is>
      </c>
    </row>
    <row r="1243">
      <c r="A1243" s="5" t="inlineStr">
        <is>
          <t>1000194</t>
        </is>
      </c>
      <c r="B1243" s="5" t="inlineStr">
        <is>
          <t>CAINA GOTAS</t>
        </is>
      </c>
      <c r="C1243" s="5" t="inlineStr">
        <is>
          <t>61</t>
        </is>
      </c>
      <c r="D1243" s="5" t="inlineStr">
        <is>
          <t>033</t>
        </is>
      </c>
      <c r="E1243" s="5" t="inlineStr">
        <is>
          <t>ZMED</t>
        </is>
      </c>
      <c r="F1243" s="5" t="inlineStr">
        <is>
          <t>1060</t>
        </is>
      </c>
      <c r="G1243" s="5" t="inlineStr">
        <is>
          <t>6021</t>
        </is>
      </c>
      <c r="H1243" s="5" t="inlineStr">
        <is>
          <t>C/U</t>
        </is>
      </c>
      <c r="I1243" s="6" t="n">
        <v>30</v>
      </c>
      <c r="J1243" s="6" t="n">
        <v>0</v>
      </c>
      <c r="K1243" s="5" t="inlineStr">
        <is>
          <t>ARS</t>
        </is>
      </c>
      <c r="L1243" s="48" t="n">
        <v>0</v>
      </c>
      <c r="M1243" s="48" t="n">
        <v>74864.72</v>
      </c>
      <c r="O1243" s="11">
        <f>M1243/SUM($M$2:$M$2023)</f>
        <v/>
      </c>
      <c r="P1243" s="49">
        <f>IFERROR(M1243/I1243,0)</f>
        <v/>
      </c>
      <c r="Q1243" s="50" t="n"/>
      <c r="R1243" s="8">
        <f>I1243-Q1243</f>
        <v/>
      </c>
      <c r="S1243" s="49">
        <f>$AK1243*R1243</f>
        <v/>
      </c>
      <c r="U1243" s="39" t="inlineStr">
        <is>
          <t>Stock SAP</t>
        </is>
      </c>
      <c r="V1243" s="39" t="inlineStr">
        <is>
          <t>Medicamentos</t>
        </is>
      </c>
      <c r="W1243" s="39" t="inlineStr">
        <is>
          <t>Dentro del alcance</t>
        </is>
      </c>
      <c r="X1243" s="39" t="n"/>
      <c r="Y1243" s="39" t="inlineStr">
        <is>
          <t>Sin recuento físico en el inventario de Avain</t>
        </is>
      </c>
      <c r="Z1243" s="40" t="inlineStr">
        <is>
          <t>Sin recuento físico</t>
        </is>
      </c>
      <c r="AA1243" s="39" t="n"/>
      <c r="AB1243" s="39" t="n"/>
      <c r="AC1243" s="39" t="n"/>
      <c r="AD1243" s="39" t="n"/>
      <c r="AE1243" s="39" t="n"/>
      <c r="AF1243" s="39" t="n"/>
      <c r="AG1243" s="39" t="n"/>
      <c r="AH1243" s="51" t="n"/>
      <c r="AI1243" s="51" t="n"/>
      <c r="AJ1243" s="51" t="n"/>
      <c r="AK1243" s="52" t="n">
        <v>2495.490732984293</v>
      </c>
      <c r="AL1243" s="52" t="n"/>
      <c r="AM1243" s="52" t="n"/>
      <c r="AN1243" s="39" t="n"/>
      <c r="AO1243" s="39" t="inlineStr">
        <is>
          <t>El material ocupa 8 filas en la hoja 1060 NQN (lote/almacén). La cantidad SAP y la física de esta vista son el total del material.</t>
        </is>
      </c>
    </row>
    <row r="1244">
      <c r="A1244" s="5" t="inlineStr">
        <is>
          <t>1000196</t>
        </is>
      </c>
      <c r="B1244" s="5" t="inlineStr">
        <is>
          <t>KETOROLAC 30 MG/1ML AMP</t>
        </is>
      </c>
      <c r="C1244" s="5" t="inlineStr">
        <is>
          <t>38297</t>
        </is>
      </c>
      <c r="D1244" s="5" t="inlineStr">
        <is>
          <t>033</t>
        </is>
      </c>
      <c r="E1244" s="5" t="inlineStr">
        <is>
          <t>ZMED</t>
        </is>
      </c>
      <c r="F1244" s="5" t="inlineStr">
        <is>
          <t>1060</t>
        </is>
      </c>
      <c r="G1244" s="5" t="inlineStr">
        <is>
          <t>6021</t>
        </is>
      </c>
      <c r="H1244" s="5" t="inlineStr">
        <is>
          <t>C/U</t>
        </is>
      </c>
      <c r="I1244" s="6" t="n">
        <v>30</v>
      </c>
      <c r="J1244" s="6" t="n">
        <v>0</v>
      </c>
      <c r="K1244" s="5" t="inlineStr">
        <is>
          <t>ARS</t>
        </is>
      </c>
      <c r="L1244" s="48" t="n">
        <v>0</v>
      </c>
      <c r="M1244" s="48" t="n">
        <v>5797.02</v>
      </c>
      <c r="O1244" s="11">
        <f>M1244/SUM($M$2:$M$2023)</f>
        <v/>
      </c>
      <c r="P1244" s="49">
        <f>IFERROR(M1244/I1244,0)</f>
        <v/>
      </c>
      <c r="Q1244" s="50" t="n"/>
      <c r="R1244" s="8">
        <f>I1244-Q1244</f>
        <v/>
      </c>
      <c r="S1244" s="49">
        <f>$AK1244*R1244</f>
        <v/>
      </c>
      <c r="U1244" s="39" t="inlineStr">
        <is>
          <t>Stock SAP</t>
        </is>
      </c>
      <c r="V1244" s="39" t="inlineStr">
        <is>
          <t>Medicamentos</t>
        </is>
      </c>
      <c r="W1244" s="39" t="inlineStr">
        <is>
          <t>Dentro del alcance</t>
        </is>
      </c>
      <c r="X1244" s="39" t="n"/>
      <c r="Y1244" s="39" t="inlineStr">
        <is>
          <t>Sin recuento físico en el inventario de Avain</t>
        </is>
      </c>
      <c r="Z1244" s="40" t="inlineStr">
        <is>
          <t>Sin recuento físico</t>
        </is>
      </c>
      <c r="AA1244" s="39" t="n"/>
      <c r="AB1244" s="39" t="n"/>
      <c r="AC1244" s="39" t="n"/>
      <c r="AD1244" s="39" t="n"/>
      <c r="AE1244" s="39" t="n"/>
      <c r="AF1244" s="39" t="n"/>
      <c r="AG1244" s="39" t="n"/>
      <c r="AH1244" s="51" t="n"/>
      <c r="AI1244" s="51" t="n"/>
      <c r="AJ1244" s="51" t="n"/>
      <c r="AK1244" s="52" t="n">
        <v>193.234</v>
      </c>
      <c r="AL1244" s="52" t="n"/>
      <c r="AM1244" s="52" t="n"/>
      <c r="AN1244" s="39" t="n"/>
      <c r="AO1244" s="39" t="inlineStr">
        <is>
          <t>El material ocupa 6 filas en la hoja 1060 NQN (lote/almacén). La cantidad SAP y la física de esta vista son el total del material.</t>
        </is>
      </c>
    </row>
    <row r="1245">
      <c r="A1245" s="5" t="inlineStr">
        <is>
          <t>1000304</t>
        </is>
      </c>
      <c r="B1245" s="5" t="inlineStr">
        <is>
          <t>ADENOSINA 2 ML AMP 3 MG/1 ML</t>
        </is>
      </c>
      <c r="C1245" s="5" t="inlineStr">
        <is>
          <t>011</t>
        </is>
      </c>
      <c r="D1245" s="5" t="inlineStr">
        <is>
          <t>033</t>
        </is>
      </c>
      <c r="E1245" s="5" t="inlineStr">
        <is>
          <t>ZMED</t>
        </is>
      </c>
      <c r="F1245" s="5" t="inlineStr">
        <is>
          <t>1060</t>
        </is>
      </c>
      <c r="G1245" s="5" t="inlineStr">
        <is>
          <t>6021</t>
        </is>
      </c>
      <c r="H1245" s="5" t="inlineStr">
        <is>
          <t>C/U</t>
        </is>
      </c>
      <c r="I1245" s="6" t="n">
        <v>30</v>
      </c>
      <c r="J1245" s="6" t="n">
        <v>0</v>
      </c>
      <c r="K1245" s="5" t="inlineStr">
        <is>
          <t>ARS</t>
        </is>
      </c>
      <c r="L1245" s="48" t="n">
        <v>0</v>
      </c>
      <c r="M1245" s="48" t="n">
        <v>44926.35</v>
      </c>
      <c r="O1245" s="11">
        <f>M1245/SUM($M$2:$M$2023)</f>
        <v/>
      </c>
      <c r="P1245" s="49">
        <f>IFERROR(M1245/I1245,0)</f>
        <v/>
      </c>
      <c r="Q1245" s="50" t="n"/>
      <c r="R1245" s="8">
        <f>I1245-Q1245</f>
        <v/>
      </c>
      <c r="S1245" s="49">
        <f>$AK1245*R1245</f>
        <v/>
      </c>
      <c r="U1245" s="39" t="inlineStr">
        <is>
          <t>Stock SAP</t>
        </is>
      </c>
      <c r="V1245" s="39" t="inlineStr">
        <is>
          <t>Medicamentos</t>
        </is>
      </c>
      <c r="W1245" s="39" t="inlineStr">
        <is>
          <t>Dentro del alcance</t>
        </is>
      </c>
      <c r="X1245" s="42" t="inlineStr">
        <is>
          <t>Media</t>
        </is>
      </c>
      <c r="Y1245" s="39" t="inlineStr">
        <is>
          <t>Homologado – confianza Media – pendiente de validación</t>
        </is>
      </c>
      <c r="Z1245" s="38" t="inlineStr">
        <is>
          <t>Dar de baja en SAP</t>
        </is>
      </c>
      <c r="AA1245" s="39" t="inlineStr">
        <is>
          <t>311</t>
        </is>
      </c>
      <c r="AB1245" s="39" t="inlineStr">
        <is>
          <t>ADENOSINA AMP</t>
        </is>
      </c>
      <c r="AC1245" s="39" t="inlineStr">
        <is>
          <t>Homologación por código Avain (master M03-004)</t>
        </is>
      </c>
      <c r="AD1245" s="39" t="inlineStr">
        <is>
          <t>No</t>
        </is>
      </c>
      <c r="AE1245" s="39" t="n"/>
      <c r="AF1245" s="39" t="inlineStr">
        <is>
          <t>Sí</t>
        </is>
      </c>
      <c r="AG1245" s="39" t="inlineStr">
        <is>
          <t>M03-004</t>
        </is>
      </c>
      <c r="AH1245" s="51" t="n"/>
      <c r="AI1245" s="51" t="n"/>
      <c r="AJ1245" s="51" t="n"/>
      <c r="AK1245" s="52" t="n">
        <v>1497.545044802867</v>
      </c>
      <c r="AL1245" s="52" t="n"/>
      <c r="AM1245" s="52" t="n"/>
      <c r="AN1245" s="39" t="n"/>
      <c r="AO1245" s="39" t="inlineStr">
        <is>
          <t>La cantidad física del material se imputó en la fila 532 (primera fila del material). Homologación: confianza base Media + confianza SAP Alta → Media. El material ocupa 15 filas en la hoja 1060 NQN (lote/almacén). La cantidad SAP y la física de esta vista son el total del material.</t>
        </is>
      </c>
    </row>
    <row r="1246">
      <c r="A1246" s="5" t="inlineStr">
        <is>
          <t>1000307</t>
        </is>
      </c>
      <c r="B1246" s="5" t="inlineStr">
        <is>
          <t>NALOXONA AMPOLLA 0,4mg/1ml</t>
        </is>
      </c>
      <c r="C1246" s="5" t="inlineStr">
        <is>
          <t>35</t>
        </is>
      </c>
      <c r="D1246" s="5" t="inlineStr">
        <is>
          <t>033</t>
        </is>
      </c>
      <c r="E1246" s="5" t="inlineStr">
        <is>
          <t>ZMED</t>
        </is>
      </c>
      <c r="F1246" s="5" t="inlineStr">
        <is>
          <t>1060</t>
        </is>
      </c>
      <c r="G1246" s="5" t="inlineStr">
        <is>
          <t>6021</t>
        </is>
      </c>
      <c r="H1246" s="5" t="inlineStr">
        <is>
          <t>C/U</t>
        </is>
      </c>
      <c r="I1246" s="6" t="n">
        <v>30</v>
      </c>
      <c r="J1246" s="6" t="n">
        <v>0</v>
      </c>
      <c r="K1246" s="5" t="inlineStr">
        <is>
          <t>ARS</t>
        </is>
      </c>
      <c r="L1246" s="48" t="n">
        <v>0</v>
      </c>
      <c r="M1246" s="48" t="n">
        <v>24261.37</v>
      </c>
      <c r="O1246" s="11">
        <f>M1246/SUM($M$2:$M$2023)</f>
        <v/>
      </c>
      <c r="P1246" s="49">
        <f>IFERROR(M1246/I1246,0)</f>
        <v/>
      </c>
      <c r="Q1246" s="50" t="n"/>
      <c r="R1246" s="8">
        <f>I1246-Q1246</f>
        <v/>
      </c>
      <c r="S1246" s="49">
        <f>$AK1246*R1246</f>
        <v/>
      </c>
      <c r="U1246" s="39" t="inlineStr">
        <is>
          <t>Stock SAP</t>
        </is>
      </c>
      <c r="V1246" s="39" t="inlineStr">
        <is>
          <t>Medicamentos</t>
        </is>
      </c>
      <c r="W1246" s="39" t="inlineStr">
        <is>
          <t>Dentro del alcance</t>
        </is>
      </c>
      <c r="X1246" s="42" t="inlineStr">
        <is>
          <t>Media</t>
        </is>
      </c>
      <c r="Y1246" s="39" t="inlineStr">
        <is>
          <t>Homologado – confianza Media – pendiente de validación</t>
        </is>
      </c>
      <c r="Z1246" s="38" t="inlineStr">
        <is>
          <t>Dar de baja en SAP</t>
        </is>
      </c>
      <c r="AA1246" s="39" t="inlineStr">
        <is>
          <t>166</t>
        </is>
      </c>
      <c r="AB1246" s="39" t="inlineStr">
        <is>
          <t>NALOXONA AMP</t>
        </is>
      </c>
      <c r="AC1246" s="39" t="inlineStr">
        <is>
          <t>Cruce por nomenclatura SAP</t>
        </is>
      </c>
      <c r="AD1246" s="39" t="inlineStr">
        <is>
          <t>No</t>
        </is>
      </c>
      <c r="AE1246" s="39" t="n"/>
      <c r="AF1246" s="39" t="inlineStr">
        <is>
          <t>Sí</t>
        </is>
      </c>
      <c r="AG1246" s="39" t="n"/>
      <c r="AH1246" s="51" t="n"/>
      <c r="AI1246" s="51" t="n"/>
      <c r="AJ1246" s="51" t="n"/>
      <c r="AK1246" s="52" t="n">
        <v>808.7123741007196</v>
      </c>
      <c r="AL1246" s="52" t="n"/>
      <c r="AM1246" s="52" t="n"/>
      <c r="AN1246" s="39" t="n"/>
      <c r="AO1246" s="39" t="inlineStr">
        <is>
          <t>La cantidad física del material se imputó en la fila 843 (primera fila del material). Cruce por nomenclatura: una nomenclatura no informa dosis; similitud 0.77. El material ocupa 15 filas en la hoja 1060 NQN (lote/almacén). La cantidad SAP y la física de esta vista son el total del material.</t>
        </is>
      </c>
    </row>
    <row r="1247">
      <c r="A1247" s="5" t="inlineStr">
        <is>
          <t>1000330</t>
        </is>
      </c>
      <c r="B1247" s="5" t="inlineStr">
        <is>
          <t>ANGINOTRAC COMPRIMIDO</t>
        </is>
      </c>
      <c r="C1247" s="5" t="inlineStr">
        <is>
          <t>R0960</t>
        </is>
      </c>
      <c r="D1247" s="5" t="inlineStr">
        <is>
          <t>033</t>
        </is>
      </c>
      <c r="E1247" s="5" t="inlineStr">
        <is>
          <t>ZMED</t>
        </is>
      </c>
      <c r="F1247" s="5" t="inlineStr">
        <is>
          <t>1060</t>
        </is>
      </c>
      <c r="G1247" s="5" t="inlineStr">
        <is>
          <t>6021</t>
        </is>
      </c>
      <c r="H1247" s="5" t="inlineStr">
        <is>
          <t>C/U</t>
        </is>
      </c>
      <c r="I1247" s="6" t="n">
        <v>30</v>
      </c>
      <c r="J1247" s="6" t="n">
        <v>0</v>
      </c>
      <c r="K1247" s="5" t="inlineStr">
        <is>
          <t>ARS</t>
        </is>
      </c>
      <c r="L1247" s="48" t="n">
        <v>0</v>
      </c>
      <c r="M1247" s="48" t="n">
        <v>22745.79</v>
      </c>
      <c r="O1247" s="11">
        <f>M1247/SUM($M$2:$M$2023)</f>
        <v/>
      </c>
      <c r="P1247" s="49">
        <f>IFERROR(M1247/I1247,0)</f>
        <v/>
      </c>
      <c r="Q1247" s="50" t="n"/>
      <c r="R1247" s="8">
        <f>I1247-Q1247</f>
        <v/>
      </c>
      <c r="S1247" s="49">
        <f>$AK1247*R1247</f>
        <v/>
      </c>
      <c r="U1247" s="39" t="inlineStr">
        <is>
          <t>Stock SAP</t>
        </is>
      </c>
      <c r="V1247" s="39" t="inlineStr">
        <is>
          <t>Medicamentos</t>
        </is>
      </c>
      <c r="W1247" s="39" t="inlineStr">
        <is>
          <t>Dentro del alcance</t>
        </is>
      </c>
      <c r="X1247" s="42" t="inlineStr">
        <is>
          <t>Media</t>
        </is>
      </c>
      <c r="Y1247" s="39" t="inlineStr">
        <is>
          <t>Homologado – confianza Media – pendiente de validación</t>
        </is>
      </c>
      <c r="Z1247" s="38" t="inlineStr">
        <is>
          <t>Dar de baja en SAP</t>
        </is>
      </c>
      <c r="AA1247" s="39" t="inlineStr">
        <is>
          <t>271</t>
        </is>
      </c>
      <c r="AB1247" s="39" t="inlineStr">
        <is>
          <t>ANGINOTRAT</t>
        </is>
      </c>
      <c r="AC1247" s="39" t="inlineStr">
        <is>
          <t>Cruce por nomenclatura SAP</t>
        </is>
      </c>
      <c r="AD1247" s="39" t="inlineStr">
        <is>
          <t>No</t>
        </is>
      </c>
      <c r="AE1247" s="39" t="n"/>
      <c r="AF1247" s="39" t="inlineStr">
        <is>
          <t>No</t>
        </is>
      </c>
      <c r="AG1247" s="39" t="n"/>
      <c r="AH1247" s="51" t="n"/>
      <c r="AI1247" s="51" t="n"/>
      <c r="AJ1247" s="51" t="n"/>
      <c r="AK1247" s="52" t="n">
        <v>758.1929391100703</v>
      </c>
      <c r="AL1247" s="52" t="n"/>
      <c r="AM1247" s="52" t="n"/>
      <c r="AN1247" s="39" t="n"/>
      <c r="AO1247" s="39" t="inlineStr">
        <is>
          <t>La cantidad física del material se imputó en la fila 535 (primera fila del material). Cruce por nomenclatura: similitud 0.57. El material ocupa 12 filas en la hoja 1060 NQN (lote/almacén). La cantidad SAP y la física de esta vista son el total del material.</t>
        </is>
      </c>
    </row>
    <row r="1248">
      <c r="A1248" s="5" t="inlineStr">
        <is>
          <t>1000351</t>
        </is>
      </c>
      <c r="B1248" s="5" t="inlineStr">
        <is>
          <t>DICLOFENACSODICO75mg+VITB 12+BETAMETASON</t>
        </is>
      </c>
      <c r="C1248" s="5" t="inlineStr">
        <is>
          <t>10482</t>
        </is>
      </c>
      <c r="D1248" s="5" t="inlineStr">
        <is>
          <t>033</t>
        </is>
      </c>
      <c r="E1248" s="5" t="inlineStr">
        <is>
          <t>ZMED</t>
        </is>
      </c>
      <c r="F1248" s="5" t="inlineStr">
        <is>
          <t>1060</t>
        </is>
      </c>
      <c r="G1248" s="5" t="inlineStr">
        <is>
          <t>6021</t>
        </is>
      </c>
      <c r="H1248" s="5" t="inlineStr">
        <is>
          <t>C/U</t>
        </is>
      </c>
      <c r="I1248" s="6" t="n">
        <v>30</v>
      </c>
      <c r="J1248" s="6" t="n">
        <v>0</v>
      </c>
      <c r="K1248" s="5" t="inlineStr">
        <is>
          <t>ARS</t>
        </is>
      </c>
      <c r="L1248" s="48" t="n">
        <v>0</v>
      </c>
      <c r="M1248" s="48" t="n">
        <v>5357.28</v>
      </c>
      <c r="O1248" s="11">
        <f>M1248/SUM($M$2:$M$2023)</f>
        <v/>
      </c>
      <c r="P1248" s="49">
        <f>IFERROR(M1248/I1248,0)</f>
        <v/>
      </c>
      <c r="Q1248" s="50" t="n"/>
      <c r="R1248" s="8">
        <f>I1248-Q1248</f>
        <v/>
      </c>
      <c r="S1248" s="49">
        <f>$AK1248*R1248</f>
        <v/>
      </c>
      <c r="U1248" s="39" t="inlineStr">
        <is>
          <t>Stock SAP</t>
        </is>
      </c>
      <c r="V1248" s="39" t="inlineStr">
        <is>
          <t>Medicamentos</t>
        </is>
      </c>
      <c r="W1248" s="39" t="inlineStr">
        <is>
          <t>Dentro del alcance</t>
        </is>
      </c>
      <c r="X1248" s="39" t="n"/>
      <c r="Y1248" s="39" t="inlineStr">
        <is>
          <t>Sin recuento físico en el inventario de Avain</t>
        </is>
      </c>
      <c r="Z1248" s="40" t="inlineStr">
        <is>
          <t>Sin recuento físico</t>
        </is>
      </c>
      <c r="AA1248" s="39" t="n"/>
      <c r="AB1248" s="39" t="n"/>
      <c r="AC1248" s="39" t="n"/>
      <c r="AD1248" s="39" t="n"/>
      <c r="AE1248" s="39" t="n"/>
      <c r="AF1248" s="39" t="n"/>
      <c r="AG1248" s="39" t="n"/>
      <c r="AH1248" s="51" t="n"/>
      <c r="AI1248" s="51" t="n"/>
      <c r="AJ1248" s="51" t="n"/>
      <c r="AK1248" s="52" t="n">
        <v>178.5760416666667</v>
      </c>
      <c r="AL1248" s="52" t="n"/>
      <c r="AM1248" s="52" t="n"/>
      <c r="AN1248" s="39" t="n"/>
      <c r="AO1248" s="39" t="inlineStr">
        <is>
          <t>El material ocupa 4 filas en la hoja 1060 NQN (lote/almacén). La cantidad SAP y la física de esta vista son el total del material.</t>
        </is>
      </c>
    </row>
    <row r="1249">
      <c r="A1249" s="5" t="inlineStr">
        <is>
          <t>1000360</t>
        </is>
      </c>
      <c r="B1249" s="5" t="inlineStr">
        <is>
          <t>GOTAS OTOSPORIN</t>
        </is>
      </c>
      <c r="C1249" s="5" t="inlineStr">
        <is>
          <t>05683</t>
        </is>
      </c>
      <c r="D1249" s="5" t="inlineStr">
        <is>
          <t>033</t>
        </is>
      </c>
      <c r="E1249" s="5" t="inlineStr">
        <is>
          <t>ZMED</t>
        </is>
      </c>
      <c r="F1249" s="5" t="inlineStr">
        <is>
          <t>1060</t>
        </is>
      </c>
      <c r="G1249" s="5" t="inlineStr">
        <is>
          <t>6021</t>
        </is>
      </c>
      <c r="H1249" s="5" t="inlineStr">
        <is>
          <t>C/U</t>
        </is>
      </c>
      <c r="I1249" s="6" t="n">
        <v>30</v>
      </c>
      <c r="J1249" s="6" t="n">
        <v>0</v>
      </c>
      <c r="K1249" s="5" t="inlineStr">
        <is>
          <t>ARS</t>
        </is>
      </c>
      <c r="L1249" s="48" t="n">
        <v>0</v>
      </c>
      <c r="M1249" s="48" t="n">
        <v>76208.07000000001</v>
      </c>
      <c r="O1249" s="11">
        <f>M1249/SUM($M$2:$M$2023)</f>
        <v/>
      </c>
      <c r="P1249" s="49">
        <f>IFERROR(M1249/I1249,0)</f>
        <v/>
      </c>
      <c r="Q1249" s="50" t="n"/>
      <c r="R1249" s="8">
        <f>I1249-Q1249</f>
        <v/>
      </c>
      <c r="S1249" s="49">
        <f>$AK1249*R1249</f>
        <v/>
      </c>
      <c r="U1249" s="39" t="inlineStr">
        <is>
          <t>Stock SAP</t>
        </is>
      </c>
      <c r="V1249" s="39" t="inlineStr">
        <is>
          <t>Medicamentos</t>
        </is>
      </c>
      <c r="W1249" s="39" t="inlineStr">
        <is>
          <t>Dentro del alcance</t>
        </is>
      </c>
      <c r="X1249" s="37" t="inlineStr">
        <is>
          <t>Alta</t>
        </is>
      </c>
      <c r="Y1249" s="39" t="inlineStr">
        <is>
          <t>Homologado – confianza Alta</t>
        </is>
      </c>
      <c r="Z1249" s="38" t="inlineStr">
        <is>
          <t>Dar de baja en SAP</t>
        </is>
      </c>
      <c r="AA1249" s="39" t="inlineStr">
        <is>
          <t>173</t>
        </is>
      </c>
      <c r="AB1249" s="39" t="inlineStr">
        <is>
          <t>OTOSPORIN</t>
        </is>
      </c>
      <c r="AC1249" s="39" t="inlineStr">
        <is>
          <t>Cruce por nomenclatura SAP</t>
        </is>
      </c>
      <c r="AD1249" s="39" t="inlineStr">
        <is>
          <t>No</t>
        </is>
      </c>
      <c r="AE1249" s="39" t="n"/>
      <c r="AF1249" s="39" t="inlineStr">
        <is>
          <t>No</t>
        </is>
      </c>
      <c r="AG1249" s="39" t="n"/>
      <c r="AH1249" s="51" t="n"/>
      <c r="AI1249" s="51" t="n"/>
      <c r="AJ1249" s="51" t="n"/>
      <c r="AK1249" s="52" t="n">
        <v>2540.268939929328</v>
      </c>
      <c r="AL1249" s="52" t="n"/>
      <c r="AM1249" s="52" t="n"/>
      <c r="AN1249" s="39" t="n"/>
      <c r="AO1249" s="39" t="inlineStr">
        <is>
          <t>La cantidad física del material se imputó en la fila 1081 (primera fila del material). Cruce por nomenclatura: similitud 0.81. El material ocupa 14 filas en la hoja 1060 NQN (lote/almacén). La cantidad SAP y la física de esta vista son el total del material.</t>
        </is>
      </c>
    </row>
    <row r="1250">
      <c r="A1250" s="5" t="inlineStr">
        <is>
          <t>1000360</t>
        </is>
      </c>
      <c r="B1250" s="5" t="inlineStr">
        <is>
          <t>GOTAS OTOSPORIN</t>
        </is>
      </c>
      <c r="C1250" s="5" t="inlineStr">
        <is>
          <t>33</t>
        </is>
      </c>
      <c r="D1250" s="5" t="inlineStr">
        <is>
          <t>033</t>
        </is>
      </c>
      <c r="E1250" s="5" t="inlineStr">
        <is>
          <t>ZMED</t>
        </is>
      </c>
      <c r="F1250" s="5" t="inlineStr">
        <is>
          <t>1060</t>
        </is>
      </c>
      <c r="G1250" s="5" t="inlineStr">
        <is>
          <t>6021</t>
        </is>
      </c>
      <c r="H1250" s="5" t="inlineStr">
        <is>
          <t>C/U</t>
        </is>
      </c>
      <c r="I1250" s="6" t="n">
        <v>30</v>
      </c>
      <c r="J1250" s="6" t="n">
        <v>0</v>
      </c>
      <c r="K1250" s="5" t="inlineStr">
        <is>
          <t>ARS</t>
        </is>
      </c>
      <c r="L1250" s="48" t="n">
        <v>0</v>
      </c>
      <c r="M1250" s="48" t="n">
        <v>76208.07000000001</v>
      </c>
      <c r="O1250" s="11">
        <f>M1250/SUM($M$2:$M$2023)</f>
        <v/>
      </c>
      <c r="P1250" s="49">
        <f>IFERROR(M1250/I1250,0)</f>
        <v/>
      </c>
      <c r="Q1250" s="50" t="n"/>
      <c r="R1250" s="8">
        <f>I1250-Q1250</f>
        <v/>
      </c>
      <c r="S1250" s="49">
        <f>$AK1250*R1250</f>
        <v/>
      </c>
      <c r="U1250" s="39" t="inlineStr">
        <is>
          <t>Stock SAP</t>
        </is>
      </c>
      <c r="V1250" s="39" t="inlineStr">
        <is>
          <t>Medicamentos</t>
        </is>
      </c>
      <c r="W1250" s="39" t="inlineStr">
        <is>
          <t>Dentro del alcance</t>
        </is>
      </c>
      <c r="X1250" s="37" t="inlineStr">
        <is>
          <t>Alta</t>
        </is>
      </c>
      <c r="Y1250" s="39" t="inlineStr">
        <is>
          <t>Homologado – confianza Alta</t>
        </is>
      </c>
      <c r="Z1250" s="38" t="inlineStr">
        <is>
          <t>Dar de baja en SAP</t>
        </is>
      </c>
      <c r="AA1250" s="39" t="inlineStr">
        <is>
          <t>173</t>
        </is>
      </c>
      <c r="AB1250" s="39" t="inlineStr">
        <is>
          <t>OTOSPORIN</t>
        </is>
      </c>
      <c r="AC1250" s="39" t="inlineStr">
        <is>
          <t>Cruce por nomenclatura SAP</t>
        </is>
      </c>
      <c r="AD1250" s="39" t="inlineStr">
        <is>
          <t>No</t>
        </is>
      </c>
      <c r="AE1250" s="39" t="n"/>
      <c r="AF1250" s="39" t="inlineStr">
        <is>
          <t>No</t>
        </is>
      </c>
      <c r="AG1250" s="39" t="n"/>
      <c r="AH1250" s="51" t="n"/>
      <c r="AI1250" s="51" t="n"/>
      <c r="AJ1250" s="51" t="n"/>
      <c r="AK1250" s="52" t="n">
        <v>2540.268939929328</v>
      </c>
      <c r="AL1250" s="52" t="n"/>
      <c r="AM1250" s="52" t="n"/>
      <c r="AN1250" s="39" t="n"/>
      <c r="AO1250" s="39" t="inlineStr">
        <is>
          <t>La cantidad física del material se imputó en la fila 1081 (primera fila del material). Cruce por nomenclatura: similitud 0.81. El material ocupa 14 filas en la hoja 1060 NQN (lote/almacén). La cantidad SAP y la física de esta vista son el total del material.</t>
        </is>
      </c>
    </row>
    <row r="1251">
      <c r="A1251" s="5" t="inlineStr">
        <is>
          <t>1000368</t>
        </is>
      </c>
      <c r="B1251" s="5" t="inlineStr">
        <is>
          <t>UVASAL SOBRES X30</t>
        </is>
      </c>
      <c r="C1251" s="5" t="inlineStr">
        <is>
          <t>40602</t>
        </is>
      </c>
      <c r="D1251" s="5" t="inlineStr">
        <is>
          <t>033</t>
        </is>
      </c>
      <c r="E1251" s="5" t="inlineStr">
        <is>
          <t>ZMED</t>
        </is>
      </c>
      <c r="F1251" s="5" t="inlineStr">
        <is>
          <t>1060</t>
        </is>
      </c>
      <c r="G1251" s="5" t="inlineStr">
        <is>
          <t>6021</t>
        </is>
      </c>
      <c r="H1251" s="5" t="inlineStr">
        <is>
          <t>C/U</t>
        </is>
      </c>
      <c r="I1251" s="6" t="n">
        <v>30</v>
      </c>
      <c r="J1251" s="6" t="n">
        <v>0</v>
      </c>
      <c r="K1251" s="5" t="inlineStr">
        <is>
          <t>ARS</t>
        </is>
      </c>
      <c r="L1251" s="48" t="n">
        <v>0</v>
      </c>
      <c r="M1251" s="48" t="n">
        <v>8188.81</v>
      </c>
      <c r="O1251" s="11">
        <f>M1251/SUM($M$2:$M$2023)</f>
        <v/>
      </c>
      <c r="P1251" s="49">
        <f>IFERROR(M1251/I1251,0)</f>
        <v/>
      </c>
      <c r="Q1251" s="50" t="n"/>
      <c r="R1251" s="8">
        <f>I1251-Q1251</f>
        <v/>
      </c>
      <c r="S1251" s="49">
        <f>$AK1251*R1251</f>
        <v/>
      </c>
      <c r="U1251" s="39" t="inlineStr">
        <is>
          <t>Stock SAP</t>
        </is>
      </c>
      <c r="V1251" s="39" t="inlineStr">
        <is>
          <t>Medicamentos</t>
        </is>
      </c>
      <c r="W1251" s="39" t="inlineStr">
        <is>
          <t>Dentro del alcance</t>
        </is>
      </c>
      <c r="X1251" s="39" t="n"/>
      <c r="Y1251" s="39" t="inlineStr">
        <is>
          <t>Sin recuento físico en el inventario de Avain</t>
        </is>
      </c>
      <c r="Z1251" s="40" t="inlineStr">
        <is>
          <t>Sin recuento físico</t>
        </is>
      </c>
      <c r="AA1251" s="39" t="n"/>
      <c r="AB1251" s="39" t="n"/>
      <c r="AC1251" s="39" t="n"/>
      <c r="AD1251" s="39" t="n"/>
      <c r="AE1251" s="39" t="n"/>
      <c r="AF1251" s="39" t="n"/>
      <c r="AG1251" s="39" t="n"/>
      <c r="AH1251" s="51" t="n"/>
      <c r="AI1251" s="51" t="n"/>
      <c r="AJ1251" s="51" t="n"/>
      <c r="AK1251" s="52" t="n">
        <v>272.9604068307383</v>
      </c>
      <c r="AL1251" s="52" t="n"/>
      <c r="AM1251" s="52" t="n"/>
      <c r="AN1251" s="39" t="n"/>
      <c r="AO1251" s="39" t="inlineStr">
        <is>
          <t>El material ocupa 12 filas en la hoja 1060 NQN (lote/almacén). La cantidad SAP y la física de esta vista son el total del material.</t>
        </is>
      </c>
    </row>
    <row r="1252">
      <c r="A1252" s="5" t="inlineStr">
        <is>
          <t>1000384</t>
        </is>
      </c>
      <c r="B1252" s="5" t="inlineStr">
        <is>
          <t>RANITIDINA 50 MG AMP</t>
        </is>
      </c>
      <c r="C1252" s="5" t="inlineStr">
        <is>
          <t>90669</t>
        </is>
      </c>
      <c r="D1252" s="5" t="inlineStr">
        <is>
          <t>033</t>
        </is>
      </c>
      <c r="E1252" s="5" t="inlineStr">
        <is>
          <t>ZMED</t>
        </is>
      </c>
      <c r="F1252" s="5" t="inlineStr">
        <is>
          <t>1060</t>
        </is>
      </c>
      <c r="G1252" s="5" t="inlineStr">
        <is>
          <t>6021</t>
        </is>
      </c>
      <c r="H1252" s="5" t="inlineStr">
        <is>
          <t>C/U</t>
        </is>
      </c>
      <c r="I1252" s="6" t="n">
        <v>30</v>
      </c>
      <c r="J1252" s="6" t="n">
        <v>0</v>
      </c>
      <c r="K1252" s="5" t="inlineStr">
        <is>
          <t>ARS</t>
        </is>
      </c>
      <c r="L1252" s="48" t="n">
        <v>0</v>
      </c>
      <c r="M1252" s="48" t="n">
        <v>7618.46</v>
      </c>
      <c r="O1252" s="11">
        <f>M1252/SUM($M$2:$M$2023)</f>
        <v/>
      </c>
      <c r="P1252" s="49">
        <f>IFERROR(M1252/I1252,0)</f>
        <v/>
      </c>
      <c r="Q1252" s="50" t="n"/>
      <c r="R1252" s="8">
        <f>I1252-Q1252</f>
        <v/>
      </c>
      <c r="S1252" s="49">
        <f>$AK1252*R1252</f>
        <v/>
      </c>
      <c r="U1252" s="39" t="inlineStr">
        <is>
          <t>Stock SAP</t>
        </is>
      </c>
      <c r="V1252" s="39" t="inlineStr">
        <is>
          <t>Medicamentos</t>
        </is>
      </c>
      <c r="W1252" s="39" t="inlineStr">
        <is>
          <t>Dentro del alcance</t>
        </is>
      </c>
      <c r="X1252" s="42" t="inlineStr">
        <is>
          <t>Media</t>
        </is>
      </c>
      <c r="Y1252" s="39" t="inlineStr">
        <is>
          <t>Homologado – confianza Media – pendiente de validación</t>
        </is>
      </c>
      <c r="Z1252" s="38" t="inlineStr">
        <is>
          <t>Dar de baja en SAP</t>
        </is>
      </c>
      <c r="AA1252" s="39" t="inlineStr">
        <is>
          <t>253</t>
        </is>
      </c>
      <c r="AB1252" s="39" t="inlineStr">
        <is>
          <t>RANITIDINA AMP</t>
        </is>
      </c>
      <c r="AC1252" s="39" t="inlineStr">
        <is>
          <t>Cruce por nomenclatura SAP</t>
        </is>
      </c>
      <c r="AD1252" s="39" t="inlineStr">
        <is>
          <t>Sí</t>
        </is>
      </c>
      <c r="AE1252" s="39" t="inlineStr">
        <is>
          <t>1000384, 1000171</t>
        </is>
      </c>
      <c r="AF1252" s="39" t="inlineStr">
        <is>
          <t>No</t>
        </is>
      </c>
      <c r="AG1252" s="39" t="n"/>
      <c r="AH1252" s="51" t="n"/>
      <c r="AI1252" s="51" t="n"/>
      <c r="AJ1252" s="51" t="n"/>
      <c r="AK1252" s="52" t="n">
        <v>253.9486826923077</v>
      </c>
      <c r="AL1252" s="52" t="n"/>
      <c r="AM1252" s="52" t="n"/>
      <c r="AN1252" s="39" t="n"/>
      <c r="AO1252" s="39" t="inlineStr">
        <is>
          <t>La cantidad física del material se imputó en la fila 343 (primera fila del material). Cruce por nomenclatura: una nomenclatura no informa dosis; similitud 0.82. El cruce SAP–Avain identificó 2 códigos SAP como posibles equivalentes del mismo ítem de Avain (1000384, 1000171). Se imputó al primero (lógica BUSCARV); requiere validación posterior. El material ocupa 7 filas en la hoja 1060 NQN (lote/almacén). La cantidad SAP y la física de esta vista son el total del material.</t>
        </is>
      </c>
    </row>
    <row r="1253">
      <c r="A1253" s="5" t="inlineStr">
        <is>
          <t>1000406</t>
        </is>
      </c>
      <c r="B1253" s="5" t="inlineStr">
        <is>
          <t>FURASIN DE 1L</t>
        </is>
      </c>
      <c r="C1253" s="5" t="inlineStr">
        <is>
          <t>1212</t>
        </is>
      </c>
      <c r="D1253" s="5" t="inlineStr">
        <is>
          <t>033</t>
        </is>
      </c>
      <c r="E1253" s="5" t="inlineStr">
        <is>
          <t>ZMED</t>
        </is>
      </c>
      <c r="F1253" s="5" t="inlineStr">
        <is>
          <t>1060</t>
        </is>
      </c>
      <c r="G1253" s="5" t="inlineStr">
        <is>
          <t>6021</t>
        </is>
      </c>
      <c r="H1253" s="5" t="inlineStr">
        <is>
          <t>C/U</t>
        </is>
      </c>
      <c r="I1253" s="6" t="n">
        <v>30</v>
      </c>
      <c r="J1253" s="6" t="n">
        <v>0</v>
      </c>
      <c r="K1253" s="5" t="inlineStr">
        <is>
          <t>ARS</t>
        </is>
      </c>
      <c r="L1253" s="48" t="n">
        <v>0</v>
      </c>
      <c r="M1253" s="48" t="n">
        <v>312012.81</v>
      </c>
      <c r="O1253" s="11">
        <f>M1253/SUM($M$2:$M$2023)</f>
        <v/>
      </c>
      <c r="P1253" s="49">
        <f>IFERROR(M1253/I1253,0)</f>
        <v/>
      </c>
      <c r="Q1253" s="50" t="n"/>
      <c r="R1253" s="8">
        <f>I1253-Q1253</f>
        <v/>
      </c>
      <c r="S1253" s="49">
        <f>$AK1253*R1253</f>
        <v/>
      </c>
      <c r="U1253" s="39" t="inlineStr">
        <is>
          <t>Stock SAP</t>
        </is>
      </c>
      <c r="V1253" s="39" t="inlineStr">
        <is>
          <t>Medicamentos</t>
        </is>
      </c>
      <c r="W1253" s="39" t="inlineStr">
        <is>
          <t>Dentro del alcance</t>
        </is>
      </c>
      <c r="X1253" s="39" t="n"/>
      <c r="Y1253" s="39" t="inlineStr">
        <is>
          <t>Sin recuento físico en el inventario de Avain</t>
        </is>
      </c>
      <c r="Z1253" s="40" t="inlineStr">
        <is>
          <t>Sin recuento físico</t>
        </is>
      </c>
      <c r="AA1253" s="39" t="n"/>
      <c r="AB1253" s="39" t="n"/>
      <c r="AC1253" s="39" t="n"/>
      <c r="AD1253" s="39" t="n"/>
      <c r="AE1253" s="39" t="n"/>
      <c r="AF1253" s="39" t="n"/>
      <c r="AG1253" s="39" t="n"/>
      <c r="AH1253" s="51" t="n"/>
      <c r="AI1253" s="51" t="n"/>
      <c r="AJ1253" s="51" t="n"/>
      <c r="AK1253" s="52" t="n">
        <v>10400.42690789474</v>
      </c>
      <c r="AL1253" s="52" t="n"/>
      <c r="AM1253" s="52" t="n"/>
      <c r="AN1253" s="39" t="n"/>
      <c r="AO1253" s="39" t="inlineStr">
        <is>
          <t>El material ocupa 15 filas en la hoja 1060 NQN (lote/almacén). La cantidad SAP y la física de esta vista son el total del material.</t>
        </is>
      </c>
    </row>
    <row r="1254">
      <c r="A1254" s="5" t="inlineStr">
        <is>
          <t>1000426</t>
        </is>
      </c>
      <c r="B1254" s="5" t="inlineStr">
        <is>
          <t>DECADRON 8MG / 2ML F. AMP</t>
        </is>
      </c>
      <c r="C1254" s="5" t="inlineStr">
        <is>
          <t>1365</t>
        </is>
      </c>
      <c r="D1254" s="5" t="inlineStr">
        <is>
          <t>033</t>
        </is>
      </c>
      <c r="E1254" s="5" t="inlineStr">
        <is>
          <t>ZMED</t>
        </is>
      </c>
      <c r="F1254" s="5" t="inlineStr">
        <is>
          <t>1060</t>
        </is>
      </c>
      <c r="G1254" s="5" t="inlineStr">
        <is>
          <t>6021</t>
        </is>
      </c>
      <c r="H1254" s="5" t="inlineStr">
        <is>
          <t>C/U</t>
        </is>
      </c>
      <c r="I1254" s="6" t="n">
        <v>30</v>
      </c>
      <c r="J1254" s="6" t="n">
        <v>0</v>
      </c>
      <c r="K1254" s="5" t="inlineStr">
        <is>
          <t>ARS</t>
        </is>
      </c>
      <c r="L1254" s="48" t="n">
        <v>0</v>
      </c>
      <c r="M1254" s="48" t="n">
        <v>131450.4</v>
      </c>
      <c r="O1254" s="11">
        <f>M1254/SUM($M$2:$M$2023)</f>
        <v/>
      </c>
      <c r="P1254" s="49">
        <f>IFERROR(M1254/I1254,0)</f>
        <v/>
      </c>
      <c r="Q1254" s="50" t="n"/>
      <c r="R1254" s="8">
        <f>I1254-Q1254</f>
        <v/>
      </c>
      <c r="S1254" s="49">
        <f>$AK1254*R1254</f>
        <v/>
      </c>
      <c r="U1254" s="39" t="inlineStr">
        <is>
          <t>Stock SAP</t>
        </is>
      </c>
      <c r="V1254" s="39" t="inlineStr">
        <is>
          <t>Medicamentos</t>
        </is>
      </c>
      <c r="W1254" s="39" t="inlineStr">
        <is>
          <t>Dentro del alcance</t>
        </is>
      </c>
      <c r="X1254" s="39" t="n"/>
      <c r="Y1254" s="39" t="inlineStr">
        <is>
          <t>Sin recuento físico en el inventario de Avain</t>
        </is>
      </c>
      <c r="Z1254" s="40" t="inlineStr">
        <is>
          <t>Sin recuento físico</t>
        </is>
      </c>
      <c r="AA1254" s="39" t="n"/>
      <c r="AB1254" s="39" t="n"/>
      <c r="AC1254" s="39" t="n"/>
      <c r="AD1254" s="39" t="n"/>
      <c r="AE1254" s="39" t="n"/>
      <c r="AF1254" s="39" t="n"/>
      <c r="AG1254" s="39" t="n"/>
      <c r="AH1254" s="51" t="n"/>
      <c r="AI1254" s="51" t="n"/>
      <c r="AJ1254" s="51" t="n"/>
      <c r="AK1254" s="52" t="n">
        <v>4381.680010330579</v>
      </c>
      <c r="AL1254" s="52" t="n"/>
      <c r="AM1254" s="52" t="n"/>
      <c r="AN1254" s="39" t="n"/>
      <c r="AO1254" s="39" t="inlineStr">
        <is>
          <t>El material ocupa 23 filas en la hoja 1060 NQN (lote/almacén). La cantidad SAP y la física de esta vista son el total del material.</t>
        </is>
      </c>
    </row>
    <row r="1255">
      <c r="A1255" s="5" t="inlineStr">
        <is>
          <t>1000426</t>
        </is>
      </c>
      <c r="B1255" s="5" t="inlineStr">
        <is>
          <t>DECADRON 8MG / 2ML F. AMP</t>
        </is>
      </c>
      <c r="C1255" s="5" t="inlineStr">
        <is>
          <t>301100231</t>
        </is>
      </c>
      <c r="D1255" s="5" t="inlineStr">
        <is>
          <t>033</t>
        </is>
      </c>
      <c r="E1255" s="5" t="inlineStr">
        <is>
          <t>ZMED</t>
        </is>
      </c>
      <c r="F1255" s="5" t="inlineStr">
        <is>
          <t>1060</t>
        </is>
      </c>
      <c r="G1255" s="5" t="inlineStr">
        <is>
          <t>6021</t>
        </is>
      </c>
      <c r="H1255" s="5" t="inlineStr">
        <is>
          <t>C/U</t>
        </is>
      </c>
      <c r="I1255" s="6" t="n">
        <v>30</v>
      </c>
      <c r="J1255" s="6" t="n">
        <v>0</v>
      </c>
      <c r="K1255" s="5" t="inlineStr">
        <is>
          <t>ARS</t>
        </is>
      </c>
      <c r="L1255" s="48" t="n">
        <v>0</v>
      </c>
      <c r="M1255" s="48" t="n">
        <v>131450.4</v>
      </c>
      <c r="O1255" s="11">
        <f>M1255/SUM($M$2:$M$2023)</f>
        <v/>
      </c>
      <c r="P1255" s="49">
        <f>IFERROR(M1255/I1255,0)</f>
        <v/>
      </c>
      <c r="Q1255" s="50" t="n"/>
      <c r="R1255" s="8">
        <f>I1255-Q1255</f>
        <v/>
      </c>
      <c r="S1255" s="49">
        <f>$AK1255*R1255</f>
        <v/>
      </c>
      <c r="U1255" s="39" t="inlineStr">
        <is>
          <t>Stock SAP</t>
        </is>
      </c>
      <c r="V1255" s="39" t="inlineStr">
        <is>
          <t>Medicamentos</t>
        </is>
      </c>
      <c r="W1255" s="39" t="inlineStr">
        <is>
          <t>Dentro del alcance</t>
        </is>
      </c>
      <c r="X1255" s="39" t="n"/>
      <c r="Y1255" s="39" t="inlineStr">
        <is>
          <t>Sin recuento físico en el inventario de Avain</t>
        </is>
      </c>
      <c r="Z1255" s="40" t="inlineStr">
        <is>
          <t>Sin recuento físico</t>
        </is>
      </c>
      <c r="AA1255" s="39" t="n"/>
      <c r="AB1255" s="39" t="n"/>
      <c r="AC1255" s="39" t="n"/>
      <c r="AD1255" s="39" t="n"/>
      <c r="AE1255" s="39" t="n"/>
      <c r="AF1255" s="39" t="n"/>
      <c r="AG1255" s="39" t="n"/>
      <c r="AH1255" s="51" t="n"/>
      <c r="AI1255" s="51" t="n"/>
      <c r="AJ1255" s="51" t="n"/>
      <c r="AK1255" s="52" t="n">
        <v>4381.680010330579</v>
      </c>
      <c r="AL1255" s="52" t="n"/>
      <c r="AM1255" s="52" t="n"/>
      <c r="AN1255" s="39" t="n"/>
      <c r="AO1255" s="39" t="inlineStr">
        <is>
          <t>El material ocupa 23 filas en la hoja 1060 NQN (lote/almacén). La cantidad SAP y la física de esta vista son el total del material.</t>
        </is>
      </c>
    </row>
    <row r="1256">
      <c r="A1256" s="5" t="inlineStr">
        <is>
          <t>1000426</t>
        </is>
      </c>
      <c r="B1256" s="5" t="inlineStr">
        <is>
          <t>DECADRON 8MG / 2ML F. AMP</t>
        </is>
      </c>
      <c r="C1256" s="5" t="inlineStr">
        <is>
          <t>ERROR</t>
        </is>
      </c>
      <c r="D1256" s="5" t="inlineStr">
        <is>
          <t>033</t>
        </is>
      </c>
      <c r="E1256" s="5" t="inlineStr">
        <is>
          <t>ZMED</t>
        </is>
      </c>
      <c r="F1256" s="5" t="inlineStr">
        <is>
          <t>1060</t>
        </is>
      </c>
      <c r="G1256" s="5" t="inlineStr">
        <is>
          <t>6021</t>
        </is>
      </c>
      <c r="H1256" s="5" t="inlineStr">
        <is>
          <t>C/U</t>
        </is>
      </c>
      <c r="I1256" s="6" t="n">
        <v>30</v>
      </c>
      <c r="J1256" s="6" t="n">
        <v>0</v>
      </c>
      <c r="K1256" s="5" t="inlineStr">
        <is>
          <t>ARS</t>
        </is>
      </c>
      <c r="L1256" s="48" t="n">
        <v>0</v>
      </c>
      <c r="M1256" s="48" t="n">
        <v>131450.4</v>
      </c>
      <c r="O1256" s="11">
        <f>M1256/SUM($M$2:$M$2023)</f>
        <v/>
      </c>
      <c r="P1256" s="49">
        <f>IFERROR(M1256/I1256,0)</f>
        <v/>
      </c>
      <c r="Q1256" s="50" t="n"/>
      <c r="R1256" s="8">
        <f>I1256-Q1256</f>
        <v/>
      </c>
      <c r="S1256" s="49">
        <f>$AK1256*R1256</f>
        <v/>
      </c>
      <c r="U1256" s="39" t="inlineStr">
        <is>
          <t>Stock SAP</t>
        </is>
      </c>
      <c r="V1256" s="39" t="inlineStr">
        <is>
          <t>Medicamentos</t>
        </is>
      </c>
      <c r="W1256" s="39" t="inlineStr">
        <is>
          <t>Dentro del alcance</t>
        </is>
      </c>
      <c r="X1256" s="39" t="n"/>
      <c r="Y1256" s="39" t="inlineStr">
        <is>
          <t>Sin recuento físico en el inventario de Avain</t>
        </is>
      </c>
      <c r="Z1256" s="40" t="inlineStr">
        <is>
          <t>Sin recuento físico</t>
        </is>
      </c>
      <c r="AA1256" s="39" t="n"/>
      <c r="AB1256" s="39" t="n"/>
      <c r="AC1256" s="39" t="n"/>
      <c r="AD1256" s="39" t="n"/>
      <c r="AE1256" s="39" t="n"/>
      <c r="AF1256" s="39" t="n"/>
      <c r="AG1256" s="39" t="n"/>
      <c r="AH1256" s="51" t="n"/>
      <c r="AI1256" s="51" t="n"/>
      <c r="AJ1256" s="51" t="n"/>
      <c r="AK1256" s="52" t="n">
        <v>4381.680010330579</v>
      </c>
      <c r="AL1256" s="52" t="n"/>
      <c r="AM1256" s="52" t="n"/>
      <c r="AN1256" s="39" t="n"/>
      <c r="AO1256" s="39" t="inlineStr">
        <is>
          <t>El material ocupa 23 filas en la hoja 1060 NQN (lote/almacén). La cantidad SAP y la física de esta vista son el total del material.</t>
        </is>
      </c>
    </row>
    <row r="1257">
      <c r="A1257" s="5" t="inlineStr">
        <is>
          <t>1000444</t>
        </is>
      </c>
      <c r="B1257" s="5" t="inlineStr">
        <is>
          <t>DELTISONA 4MG COMPRIMIDOS</t>
        </is>
      </c>
      <c r="C1257" s="5" t="n"/>
      <c r="D1257" s="5" t="inlineStr">
        <is>
          <t>033</t>
        </is>
      </c>
      <c r="E1257" s="5" t="inlineStr">
        <is>
          <t>ZMED</t>
        </is>
      </c>
      <c r="F1257" s="5" t="inlineStr">
        <is>
          <t>1060</t>
        </is>
      </c>
      <c r="G1257" s="5" t="inlineStr">
        <is>
          <t>6021</t>
        </is>
      </c>
      <c r="H1257" s="5" t="inlineStr">
        <is>
          <t>C/U</t>
        </is>
      </c>
      <c r="I1257" s="6" t="n">
        <v>30</v>
      </c>
      <c r="J1257" s="6" t="n">
        <v>0</v>
      </c>
      <c r="K1257" s="5" t="inlineStr">
        <is>
          <t>ARS</t>
        </is>
      </c>
      <c r="L1257" s="48" t="n">
        <v>0</v>
      </c>
      <c r="M1257" s="48" t="n">
        <v>286200</v>
      </c>
      <c r="O1257" s="11">
        <f>M1257/SUM($M$2:$M$2023)</f>
        <v/>
      </c>
      <c r="P1257" s="49">
        <f>IFERROR(M1257/I1257,0)</f>
        <v/>
      </c>
      <c r="Q1257" s="50" t="n">
        <v>0</v>
      </c>
      <c r="R1257" s="8">
        <f>I1257-Q1257</f>
        <v/>
      </c>
      <c r="S1257" s="49">
        <f>$AK1257*R1257</f>
        <v/>
      </c>
      <c r="U1257" s="39" t="inlineStr">
        <is>
          <t>Stock SAP</t>
        </is>
      </c>
      <c r="V1257" s="39" t="inlineStr">
        <is>
          <t>Medicamentos</t>
        </is>
      </c>
      <c r="W1257" s="39" t="inlineStr">
        <is>
          <t>Dentro del alcance</t>
        </is>
      </c>
      <c r="X1257" s="42" t="inlineStr">
        <is>
          <t>Media</t>
        </is>
      </c>
      <c r="Y1257" s="39" t="inlineStr">
        <is>
          <t>Homologado – confianza Media – pendiente de validación</t>
        </is>
      </c>
      <c r="Z1257" s="38" t="inlineStr">
        <is>
          <t>Dar de baja en SAP</t>
        </is>
      </c>
      <c r="AA1257" s="39" t="inlineStr">
        <is>
          <t>476</t>
        </is>
      </c>
      <c r="AB1257" s="39" t="inlineStr">
        <is>
          <t>DELTISONA B 4 mg</t>
        </is>
      </c>
      <c r="AC1257" s="39" t="inlineStr">
        <is>
          <t>Cruce por nomenclatura SAP</t>
        </is>
      </c>
      <c r="AD1257" s="39" t="inlineStr">
        <is>
          <t>No</t>
        </is>
      </c>
      <c r="AE1257" s="39" t="n"/>
      <c r="AF1257" s="39" t="inlineStr">
        <is>
          <t>No</t>
        </is>
      </c>
      <c r="AG1257" s="39" t="n"/>
      <c r="AH1257" s="51" t="n">
        <v>30</v>
      </c>
      <c r="AI1257" s="51">
        <f>Q1257</f>
        <v/>
      </c>
      <c r="AJ1257" s="51">
        <f>$AH1257-$AI1257</f>
        <v/>
      </c>
      <c r="AK1257" s="52" t="n">
        <v>9540</v>
      </c>
      <c r="AL1257" s="52">
        <f>$AJ1257*$AK1257</f>
        <v/>
      </c>
      <c r="AM1257" s="52">
        <f>$AI1257*$AK1257</f>
        <v/>
      </c>
      <c r="AN1257" s="39" t="n"/>
      <c r="AO1257" s="39" t="inlineStr">
        <is>
          <t>Cruce por nomenclatura: dosis coincide; similitud 0.73.</t>
        </is>
      </c>
    </row>
    <row r="1258">
      <c r="A1258" s="5" t="inlineStr">
        <is>
          <t>1000470</t>
        </is>
      </c>
      <c r="B1258" s="5" t="inlineStr">
        <is>
          <t>PARACETAMOL COMP 1 GRAMO</t>
        </is>
      </c>
      <c r="C1258" s="5" t="inlineStr">
        <is>
          <t>DSAGA</t>
        </is>
      </c>
      <c r="D1258" s="5" t="inlineStr">
        <is>
          <t>033</t>
        </is>
      </c>
      <c r="E1258" s="5" t="inlineStr">
        <is>
          <t>ZMED</t>
        </is>
      </c>
      <c r="F1258" s="5" t="inlineStr">
        <is>
          <t>1060</t>
        </is>
      </c>
      <c r="G1258" s="5" t="inlineStr">
        <is>
          <t>6021</t>
        </is>
      </c>
      <c r="H1258" s="5" t="inlineStr">
        <is>
          <t>C/U</t>
        </is>
      </c>
      <c r="I1258" s="6" t="n">
        <v>30</v>
      </c>
      <c r="J1258" s="6" t="n">
        <v>0</v>
      </c>
      <c r="K1258" s="5" t="inlineStr">
        <is>
          <t>ARS</t>
        </is>
      </c>
      <c r="L1258" s="48" t="n">
        <v>0</v>
      </c>
      <c r="M1258" s="48" t="n">
        <v>3302.41</v>
      </c>
      <c r="O1258" s="11">
        <f>M1258/SUM($M$2:$M$2023)</f>
        <v/>
      </c>
      <c r="P1258" s="49">
        <f>IFERROR(M1258/I1258,0)</f>
        <v/>
      </c>
      <c r="Q1258" s="50" t="n"/>
      <c r="R1258" s="8">
        <f>I1258-Q1258</f>
        <v/>
      </c>
      <c r="S1258" s="49">
        <f>$AK1258*R1258</f>
        <v/>
      </c>
      <c r="U1258" s="39" t="inlineStr">
        <is>
          <t>Stock SAP</t>
        </is>
      </c>
      <c r="V1258" s="39" t="inlineStr">
        <is>
          <t>Medicamentos</t>
        </is>
      </c>
      <c r="W1258" s="39" t="inlineStr">
        <is>
          <t>Dentro del alcance</t>
        </is>
      </c>
      <c r="X1258" s="38" t="inlineStr">
        <is>
          <t>Baja</t>
        </is>
      </c>
      <c r="Y1258" s="39" t="inlineStr">
        <is>
          <t>Homologado – confianza Baja – pendiente de validación</t>
        </is>
      </c>
      <c r="Z1258" s="38" t="inlineStr">
        <is>
          <t>Dar de baja en SAP</t>
        </is>
      </c>
      <c r="AA1258" s="39" t="inlineStr">
        <is>
          <t>369; 179</t>
        </is>
      </c>
      <c r="AB1258" s="39" t="inlineStr">
        <is>
          <t>PARACETAMOL 1 G; PARACETAMOL 500 MG</t>
        </is>
      </c>
      <c r="AC1258" s="39" t="inlineStr">
        <is>
          <t>Cruce por nomenclatura SAP; Homologación por código Avain (master M01-008)</t>
        </is>
      </c>
      <c r="AD1258" s="39" t="inlineStr">
        <is>
          <t>No</t>
        </is>
      </c>
      <c r="AE1258" s="39" t="n"/>
      <c r="AF1258" s="39" t="inlineStr">
        <is>
          <t>Sí</t>
        </is>
      </c>
      <c r="AG1258" s="39" t="inlineStr">
        <is>
          <t>M01-008</t>
        </is>
      </c>
      <c r="AH1258" s="51" t="n"/>
      <c r="AI1258" s="51" t="n"/>
      <c r="AJ1258" s="51" t="n"/>
      <c r="AK1258" s="52" t="n">
        <v>110.080466182048</v>
      </c>
      <c r="AL1258" s="52" t="n"/>
      <c r="AM1258" s="52" t="n"/>
      <c r="AN1258" s="39" t="n"/>
      <c r="AO1258" s="39" t="inlineStr">
        <is>
          <t>La cantidad física del material se imputó en la fila 69 (primera fila del material). Varias denominaciones del inventario físico corresponden a este material SAP (369 PARACETAMOL 1 G; 179 PARACETAMOL 500 MG). Se sumaron las cantidades físicas. Cruce por nomenclatura: dosis coincide; similitud 0.88. Homologación: confianza base Alta + confianza SAP Baja → Baja. Aunque la homologación vincula estos registros, la presentación no coincide con el material imputado (dosis/presentación distinta (500MG vs 1000MG); similitud 0.48). Nivel degradado a Baja: verificar si corresponde otro código SAP. El material ocupa 14 filas en la hoja 1060 NQN (lote/almacén). La cantidad SAP y la física de esta vista son el total del material.</t>
        </is>
      </c>
    </row>
    <row r="1259">
      <c r="A1259" s="5" t="inlineStr">
        <is>
          <t>1000497</t>
        </is>
      </c>
      <c r="B1259" s="5" t="inlineStr">
        <is>
          <t>IODOPOVIDONA SOLUC 10% X 60 ML</t>
        </is>
      </c>
      <c r="C1259" s="5" t="inlineStr">
        <is>
          <t>10232</t>
        </is>
      </c>
      <c r="D1259" s="5" t="inlineStr">
        <is>
          <t>033</t>
        </is>
      </c>
      <c r="E1259" s="5" t="inlineStr">
        <is>
          <t>ZMED</t>
        </is>
      </c>
      <c r="F1259" s="5" t="inlineStr">
        <is>
          <t>1060</t>
        </is>
      </c>
      <c r="G1259" s="5" t="inlineStr">
        <is>
          <t>6022</t>
        </is>
      </c>
      <c r="H1259" s="5" t="inlineStr">
        <is>
          <t>C/U</t>
        </is>
      </c>
      <c r="I1259" s="6" t="n">
        <v>30</v>
      </c>
      <c r="J1259" s="6" t="n">
        <v>0</v>
      </c>
      <c r="K1259" s="5" t="inlineStr">
        <is>
          <t>ARS</t>
        </is>
      </c>
      <c r="L1259" s="48" t="n">
        <v>0</v>
      </c>
      <c r="M1259" s="48" t="n">
        <v>228589.27</v>
      </c>
      <c r="O1259" s="11">
        <f>M1259/SUM($M$2:$M$2023)</f>
        <v/>
      </c>
      <c r="P1259" s="49">
        <f>IFERROR(M1259/I1259,0)</f>
        <v/>
      </c>
      <c r="Q1259" s="50" t="n"/>
      <c r="R1259" s="8">
        <f>I1259-Q1259</f>
        <v/>
      </c>
      <c r="S1259" s="49">
        <f>$AK1259*R1259</f>
        <v/>
      </c>
      <c r="U1259" s="39" t="inlineStr">
        <is>
          <t>Stock SAP</t>
        </is>
      </c>
      <c r="V1259" s="39" t="inlineStr">
        <is>
          <t>Medicamentos</t>
        </is>
      </c>
      <c r="W1259" s="39" t="inlineStr">
        <is>
          <t>Dentro del alcance</t>
        </is>
      </c>
      <c r="X1259" s="38" t="inlineStr">
        <is>
          <t>Baja</t>
        </is>
      </c>
      <c r="Y1259" s="39" t="inlineStr">
        <is>
          <t>Homologado – confianza Baja – pendiente de validación</t>
        </is>
      </c>
      <c r="Z1259" s="38" t="inlineStr">
        <is>
          <t>Dar de baja en SAP</t>
        </is>
      </c>
      <c r="AA1259" s="39" t="inlineStr">
        <is>
          <t>137; 469</t>
        </is>
      </c>
      <c r="AB1259" s="39" t="inlineStr">
        <is>
          <t>IODOPOVIDONA 1000 ML; iodopovidona x 60 ml</t>
        </is>
      </c>
      <c r="AC1259" s="39" t="inlineStr">
        <is>
          <t>Cruce por nomenclatura SAP; Homologación por código Avain (master D-175)</t>
        </is>
      </c>
      <c r="AD1259" s="39" t="inlineStr">
        <is>
          <t>No</t>
        </is>
      </c>
      <c r="AE1259" s="39" t="n"/>
      <c r="AF1259" s="39" t="inlineStr">
        <is>
          <t>Sí</t>
        </is>
      </c>
      <c r="AG1259" s="39" t="inlineStr">
        <is>
          <t>D-175</t>
        </is>
      </c>
      <c r="AH1259" s="51" t="n"/>
      <c r="AI1259" s="51" t="n"/>
      <c r="AJ1259" s="51" t="n"/>
      <c r="AK1259" s="52" t="n">
        <v>7619.642194444443</v>
      </c>
      <c r="AL1259" s="52" t="n"/>
      <c r="AM1259" s="52" t="n"/>
      <c r="AN1259" s="39" t="n"/>
      <c r="AO1259" s="39" t="inlineStr">
        <is>
          <t>La cantidad física del material se imputó en la fila 1000 (primera fila del material). Varias denominaciones del inventario físico corresponden a este material SAP (137 IODOPOVIDONA 1000 ML; 469 iodopovidona x 60 ml). Se sumaron las cantidades físicas. Homologación: confianza base Alta + confianza SAP Media → Media. Aunque la homologación vincula estos registros, la presentación no coincide con el material imputado (dosis/presentación distinta (1000ML vs 10%, 60ML); similitud 0.52). Nivel degradado a Baja: verificar si corresponde otro código SAP. Otros códigos SAP del master no están en el stock de este centro: 1000590. Cruce por nomenclatura: dosis coincide; similitud 0.81. El material ocupa 8 filas en la hoja 1060 NQN (lote/almacén). La cantidad SAP y la física de esta vista son el total del material.</t>
        </is>
      </c>
    </row>
    <row r="1260">
      <c r="A1260" s="5" t="inlineStr">
        <is>
          <t>1000530</t>
        </is>
      </c>
      <c r="B1260" s="5" t="inlineStr">
        <is>
          <t>DIFENHIDRAMINA 50 MG COMPRIMIDOS</t>
        </is>
      </c>
      <c r="C1260" s="5" t="inlineStr">
        <is>
          <t>X7002</t>
        </is>
      </c>
      <c r="D1260" s="5" t="inlineStr">
        <is>
          <t>033</t>
        </is>
      </c>
      <c r="E1260" s="5" t="inlineStr">
        <is>
          <t>ZMED</t>
        </is>
      </c>
      <c r="F1260" s="5" t="inlineStr">
        <is>
          <t>1060</t>
        </is>
      </c>
      <c r="G1260" s="5" t="inlineStr">
        <is>
          <t>6021</t>
        </is>
      </c>
      <c r="H1260" s="5" t="inlineStr">
        <is>
          <t>C/U</t>
        </is>
      </c>
      <c r="I1260" s="6" t="n">
        <v>30</v>
      </c>
      <c r="J1260" s="6" t="n">
        <v>0</v>
      </c>
      <c r="K1260" s="5" t="inlineStr">
        <is>
          <t>ARS</t>
        </is>
      </c>
      <c r="L1260" s="48" t="n">
        <v>0</v>
      </c>
      <c r="M1260" s="48" t="n">
        <v>90</v>
      </c>
      <c r="O1260" s="11">
        <f>M1260/SUM($M$2:$M$2023)</f>
        <v/>
      </c>
      <c r="P1260" s="49">
        <f>IFERROR(M1260/I1260,0)</f>
        <v/>
      </c>
      <c r="Q1260" s="50" t="n"/>
      <c r="R1260" s="8">
        <f>I1260-Q1260</f>
        <v/>
      </c>
      <c r="S1260" s="49">
        <f>$AK1260*R1260</f>
        <v/>
      </c>
      <c r="U1260" s="39" t="inlineStr">
        <is>
          <t>Stock SAP</t>
        </is>
      </c>
      <c r="V1260" s="39" t="inlineStr">
        <is>
          <t>Medicamentos</t>
        </is>
      </c>
      <c r="W1260" s="39" t="inlineStr">
        <is>
          <t>Dentro del alcance</t>
        </is>
      </c>
      <c r="X1260" s="39" t="n"/>
      <c r="Y1260" s="39" t="inlineStr">
        <is>
          <t>Sin recuento físico en el inventario de Avain</t>
        </is>
      </c>
      <c r="Z1260" s="40" t="inlineStr">
        <is>
          <t>Sin recuento físico</t>
        </is>
      </c>
      <c r="AA1260" s="39" t="n"/>
      <c r="AB1260" s="39" t="n"/>
      <c r="AC1260" s="39" t="n"/>
      <c r="AD1260" s="39" t="n"/>
      <c r="AE1260" s="39" t="n"/>
      <c r="AF1260" s="39" t="n"/>
      <c r="AG1260" s="39" t="n"/>
      <c r="AH1260" s="51" t="n">
        <v>30</v>
      </c>
      <c r="AI1260" s="51">
        <f>Q1260</f>
        <v/>
      </c>
      <c r="AJ1260" s="51">
        <f>$AH1260-$AI1260</f>
        <v/>
      </c>
      <c r="AK1260" s="52" t="n">
        <v>3</v>
      </c>
      <c r="AL1260" s="52">
        <f>$AJ1260*$AK1260</f>
        <v/>
      </c>
      <c r="AM1260" s="52">
        <f>$AI1260*$AK1260</f>
        <v/>
      </c>
      <c r="AN1260" s="39" t="n"/>
      <c r="AO1260" s="39" t="n"/>
    </row>
    <row r="1261">
      <c r="A1261" s="5" t="inlineStr">
        <is>
          <t>1000656</t>
        </is>
      </c>
      <c r="B1261" s="5" t="inlineStr">
        <is>
          <t>HEXALER CORT</t>
        </is>
      </c>
      <c r="C1261" s="5" t="inlineStr">
        <is>
          <t>03074</t>
        </is>
      </c>
      <c r="D1261" s="5" t="inlineStr">
        <is>
          <t>033</t>
        </is>
      </c>
      <c r="E1261" s="5" t="inlineStr">
        <is>
          <t>ZMED</t>
        </is>
      </c>
      <c r="F1261" s="5" t="inlineStr">
        <is>
          <t>1060</t>
        </is>
      </c>
      <c r="G1261" s="5" t="inlineStr">
        <is>
          <t>6021</t>
        </is>
      </c>
      <c r="H1261" s="5" t="inlineStr">
        <is>
          <t>C/U</t>
        </is>
      </c>
      <c r="I1261" s="6" t="n">
        <v>30</v>
      </c>
      <c r="J1261" s="6" t="n">
        <v>0</v>
      </c>
      <c r="K1261" s="5" t="inlineStr">
        <is>
          <t>ARS</t>
        </is>
      </c>
      <c r="L1261" s="48" t="n">
        <v>0</v>
      </c>
      <c r="M1261" s="48" t="n">
        <v>19993.29</v>
      </c>
      <c r="O1261" s="11">
        <f>M1261/SUM($M$2:$M$2023)</f>
        <v/>
      </c>
      <c r="P1261" s="49">
        <f>IFERROR(M1261/I1261,0)</f>
        <v/>
      </c>
      <c r="Q1261" s="50" t="n"/>
      <c r="R1261" s="8">
        <f>I1261-Q1261</f>
        <v/>
      </c>
      <c r="S1261" s="49">
        <f>$AK1261*R1261</f>
        <v/>
      </c>
      <c r="U1261" s="39" t="inlineStr">
        <is>
          <t>Stock SAP</t>
        </is>
      </c>
      <c r="V1261" s="39" t="inlineStr">
        <is>
          <t>Medicamentos</t>
        </is>
      </c>
      <c r="W1261" s="39" t="inlineStr">
        <is>
          <t>Dentro del alcance</t>
        </is>
      </c>
      <c r="X1261" s="39" t="n"/>
      <c r="Y1261" s="39" t="inlineStr">
        <is>
          <t>Sin recuento físico en el inventario de Avain</t>
        </is>
      </c>
      <c r="Z1261" s="40" t="inlineStr">
        <is>
          <t>Sin recuento físico</t>
        </is>
      </c>
      <c r="AA1261" s="39" t="n"/>
      <c r="AB1261" s="39" t="n"/>
      <c r="AC1261" s="39" t="n"/>
      <c r="AD1261" s="39" t="n"/>
      <c r="AE1261" s="39" t="n"/>
      <c r="AF1261" s="39" t="n"/>
      <c r="AG1261" s="39" t="n"/>
      <c r="AH1261" s="51" t="n"/>
      <c r="AI1261" s="51" t="n"/>
      <c r="AJ1261" s="51" t="n"/>
      <c r="AK1261" s="52" t="n">
        <v>666.4431212723657</v>
      </c>
      <c r="AL1261" s="52" t="n"/>
      <c r="AM1261" s="52" t="n"/>
      <c r="AN1261" s="39" t="n"/>
      <c r="AO1261" s="39" t="inlineStr">
        <is>
          <t>El material ocupa 11 filas en la hoja 1060 NQN (lote/almacén). La cantidad SAP y la física de esta vista son el total del material.</t>
        </is>
      </c>
    </row>
    <row r="1262">
      <c r="A1262" s="5" t="inlineStr">
        <is>
          <t>1000659</t>
        </is>
      </c>
      <c r="B1262" s="5" t="inlineStr">
        <is>
          <t>BUSCA FEM COMP.</t>
        </is>
      </c>
      <c r="C1262" s="5" t="inlineStr">
        <is>
          <t>AR1AN2</t>
        </is>
      </c>
      <c r="D1262" s="5" t="inlineStr">
        <is>
          <t>033</t>
        </is>
      </c>
      <c r="E1262" s="5" t="inlineStr">
        <is>
          <t>ZMED</t>
        </is>
      </c>
      <c r="F1262" s="5" t="inlineStr">
        <is>
          <t>1060</t>
        </is>
      </c>
      <c r="G1262" s="5" t="inlineStr">
        <is>
          <t>6021</t>
        </is>
      </c>
      <c r="H1262" s="5" t="inlineStr">
        <is>
          <t>C/U</t>
        </is>
      </c>
      <c r="I1262" s="6" t="n">
        <v>30</v>
      </c>
      <c r="J1262" s="6" t="n">
        <v>0</v>
      </c>
      <c r="K1262" s="5" t="inlineStr">
        <is>
          <t>ARS</t>
        </is>
      </c>
      <c r="L1262" s="48" t="n">
        <v>0</v>
      </c>
      <c r="M1262" s="48" t="n">
        <v>7315.74</v>
      </c>
      <c r="O1262" s="11">
        <f>M1262/SUM($M$2:$M$2023)</f>
        <v/>
      </c>
      <c r="P1262" s="49">
        <f>IFERROR(M1262/I1262,0)</f>
        <v/>
      </c>
      <c r="Q1262" s="50" t="n"/>
      <c r="R1262" s="8">
        <f>I1262-Q1262</f>
        <v/>
      </c>
      <c r="S1262" s="49">
        <f>$AK1262*R1262</f>
        <v/>
      </c>
      <c r="U1262" s="39" t="inlineStr">
        <is>
          <t>Stock SAP</t>
        </is>
      </c>
      <c r="V1262" s="39" t="inlineStr">
        <is>
          <t>Medicamentos</t>
        </is>
      </c>
      <c r="W1262" s="39" t="inlineStr">
        <is>
          <t>Dentro del alcance</t>
        </is>
      </c>
      <c r="X1262" s="39" t="n"/>
      <c r="Y1262" s="39" t="inlineStr">
        <is>
          <t>Sin recuento físico en el inventario de Avain</t>
        </is>
      </c>
      <c r="Z1262" s="40" t="inlineStr">
        <is>
          <t>Sin recuento físico</t>
        </is>
      </c>
      <c r="AA1262" s="39" t="n"/>
      <c r="AB1262" s="39" t="n"/>
      <c r="AC1262" s="39" t="n"/>
      <c r="AD1262" s="39" t="n"/>
      <c r="AE1262" s="39" t="n"/>
      <c r="AF1262" s="39" t="n"/>
      <c r="AG1262" s="39" t="n"/>
      <c r="AH1262" s="51" t="n"/>
      <c r="AI1262" s="51" t="n"/>
      <c r="AJ1262" s="51" t="n"/>
      <c r="AK1262" s="52" t="n">
        <v>243.8579540229885</v>
      </c>
      <c r="AL1262" s="52" t="n"/>
      <c r="AM1262" s="52" t="n"/>
      <c r="AN1262" s="39" t="n"/>
      <c r="AO1262" s="39" t="inlineStr">
        <is>
          <t>El material ocupa 7 filas en la hoja 1060 NQN (lote/almacén). La cantidad SAP y la física de esta vista son el total del material.</t>
        </is>
      </c>
    </row>
    <row r="1263">
      <c r="A1263" s="5" t="inlineStr">
        <is>
          <t>1000671</t>
        </is>
      </c>
      <c r="B1263" s="5" t="inlineStr">
        <is>
          <t>SULFATO DE MAGNESIO AL 25% AMP</t>
        </is>
      </c>
      <c r="C1263" s="5" t="inlineStr">
        <is>
          <t>11111</t>
        </is>
      </c>
      <c r="D1263" s="5" t="inlineStr">
        <is>
          <t>033</t>
        </is>
      </c>
      <c r="E1263" s="5" t="inlineStr">
        <is>
          <t>ZMED</t>
        </is>
      </c>
      <c r="F1263" s="5" t="inlineStr">
        <is>
          <t>1060</t>
        </is>
      </c>
      <c r="G1263" s="5" t="inlineStr">
        <is>
          <t>6021</t>
        </is>
      </c>
      <c r="H1263" s="5" t="inlineStr">
        <is>
          <t>C/U</t>
        </is>
      </c>
      <c r="I1263" s="6" t="n">
        <v>30</v>
      </c>
      <c r="J1263" s="6" t="n">
        <v>0</v>
      </c>
      <c r="K1263" s="5" t="inlineStr">
        <is>
          <t>ARS</t>
        </is>
      </c>
      <c r="L1263" s="48" t="n">
        <v>0</v>
      </c>
      <c r="M1263" s="48" t="n">
        <v>29388.62</v>
      </c>
      <c r="O1263" s="11">
        <f>M1263/SUM($M$2:$M$2023)</f>
        <v/>
      </c>
      <c r="P1263" s="49">
        <f>IFERROR(M1263/I1263,0)</f>
        <v/>
      </c>
      <c r="Q1263" s="50" t="n"/>
      <c r="R1263" s="8">
        <f>I1263-Q1263</f>
        <v/>
      </c>
      <c r="S1263" s="49">
        <f>$AK1263*R1263</f>
        <v/>
      </c>
      <c r="U1263" s="39" t="inlineStr">
        <is>
          <t>Stock SAP</t>
        </is>
      </c>
      <c r="V1263" s="39" t="inlineStr">
        <is>
          <t>Medicamentos</t>
        </is>
      </c>
      <c r="W1263" s="39" t="inlineStr">
        <is>
          <t>Dentro del alcance</t>
        </is>
      </c>
      <c r="X1263" s="42" t="inlineStr">
        <is>
          <t>Media</t>
        </is>
      </c>
      <c r="Y1263" s="39" t="inlineStr">
        <is>
          <t>Homologado – confianza Media – pendiente de validación</t>
        </is>
      </c>
      <c r="Z1263" s="38" t="inlineStr">
        <is>
          <t>Dar de baja en SAP</t>
        </is>
      </c>
      <c r="AA1263" s="39" t="inlineStr">
        <is>
          <t>527</t>
        </is>
      </c>
      <c r="AB1263" s="39" t="inlineStr">
        <is>
          <t>SULFATO DE MAGNESIO AMP X 5 ML</t>
        </is>
      </c>
      <c r="AC1263" s="39" t="inlineStr">
        <is>
          <t>Cruce por nomenclatura SAP</t>
        </is>
      </c>
      <c r="AD1263" s="39" t="inlineStr">
        <is>
          <t>No</t>
        </is>
      </c>
      <c r="AE1263" s="39" t="n"/>
      <c r="AF1263" s="39" t="inlineStr">
        <is>
          <t>Sí</t>
        </is>
      </c>
      <c r="AG1263" s="39" t="n"/>
      <c r="AH1263" s="51" t="n"/>
      <c r="AI1263" s="51" t="n"/>
      <c r="AJ1263" s="51" t="n"/>
      <c r="AK1263" s="52" t="n">
        <v>979.6207692307692</v>
      </c>
      <c r="AL1263" s="52" t="n"/>
      <c r="AM1263" s="52" t="n"/>
      <c r="AN1263" s="39" t="n"/>
      <c r="AO1263" s="39" t="inlineStr">
        <is>
          <t>La cantidad física del material se imputó en la fila 871 (primera fila del material). Cruce por nomenclatura: similitud 0.74. El material ocupa 2 filas en la hoja 1060 NQN (lote/almacén). La cantidad SAP y la física de esta vista son el total del material.</t>
        </is>
      </c>
    </row>
    <row r="1264">
      <c r="A1264" s="5" t="inlineStr">
        <is>
          <t>1001290</t>
        </is>
      </c>
      <c r="B1264" s="5" t="inlineStr">
        <is>
          <t>MEDOCOR SUBLINGUAL 5 MG X 30COMP</t>
        </is>
      </c>
      <c r="C1264" s="5" t="inlineStr">
        <is>
          <t>018</t>
        </is>
      </c>
      <c r="D1264" s="5" t="inlineStr">
        <is>
          <t>MEGE</t>
        </is>
      </c>
      <c r="E1264" s="5" t="inlineStr">
        <is>
          <t>ZMED</t>
        </is>
      </c>
      <c r="F1264" s="5" t="inlineStr">
        <is>
          <t>1060</t>
        </is>
      </c>
      <c r="G1264" s="5" t="inlineStr">
        <is>
          <t>6021</t>
        </is>
      </c>
      <c r="H1264" s="5" t="inlineStr">
        <is>
          <t>C/U</t>
        </is>
      </c>
      <c r="I1264" s="6" t="n">
        <v>30</v>
      </c>
      <c r="J1264" s="6" t="n">
        <v>0</v>
      </c>
      <c r="K1264" s="5" t="inlineStr">
        <is>
          <t>ARS</t>
        </is>
      </c>
      <c r="L1264" s="48" t="n">
        <v>0</v>
      </c>
      <c r="M1264" s="48" t="n">
        <v>377510.63</v>
      </c>
      <c r="O1264" s="11">
        <f>M1264/SUM($M$2:$M$2023)</f>
        <v/>
      </c>
      <c r="P1264" s="49">
        <f>IFERROR(M1264/I1264,0)</f>
        <v/>
      </c>
      <c r="Q1264" s="50" t="n"/>
      <c r="R1264" s="8">
        <f>I1264-Q1264</f>
        <v/>
      </c>
      <c r="S1264" s="49">
        <f>$AK1264*R1264</f>
        <v/>
      </c>
      <c r="U1264" s="39" t="inlineStr">
        <is>
          <t>Stock SAP</t>
        </is>
      </c>
      <c r="V1264" s="39" t="inlineStr">
        <is>
          <t>Medicamentos</t>
        </is>
      </c>
      <c r="W1264" s="39" t="inlineStr">
        <is>
          <t>Dentro del alcance</t>
        </is>
      </c>
      <c r="X1264" s="39" t="n"/>
      <c r="Y1264" s="39" t="inlineStr">
        <is>
          <t>Sin recuento físico en el inventario de Avain</t>
        </is>
      </c>
      <c r="Z1264" s="40" t="inlineStr">
        <is>
          <t>Sin recuento físico</t>
        </is>
      </c>
      <c r="AA1264" s="39" t="n"/>
      <c r="AB1264" s="39" t="n"/>
      <c r="AC1264" s="39" t="n"/>
      <c r="AD1264" s="39" t="n"/>
      <c r="AE1264" s="39" t="n"/>
      <c r="AF1264" s="39" t="n"/>
      <c r="AG1264" s="39" t="n"/>
      <c r="AH1264" s="51" t="n">
        <v>40</v>
      </c>
      <c r="AI1264" s="51">
        <f>Q1264</f>
        <v/>
      </c>
      <c r="AJ1264" s="51">
        <f>$AH1264-$AI1264</f>
        <v/>
      </c>
      <c r="AK1264" s="52" t="n">
        <v>12583.68775</v>
      </c>
      <c r="AL1264" s="52">
        <f>$AJ1264*$AK1264</f>
        <v/>
      </c>
      <c r="AM1264" s="52">
        <f>$AI1264*$AK1264</f>
        <v/>
      </c>
      <c r="AN1264" s="39" t="n"/>
      <c r="AO1264" s="39" t="inlineStr">
        <is>
          <t>El material ocupa 2 filas en la hoja 1060 NQN (lote/almacén). La cantidad SAP y la física de esta vista son el total del material.</t>
        </is>
      </c>
    </row>
    <row r="1265">
      <c r="A1265" s="5" t="inlineStr">
        <is>
          <t>2000050</t>
        </is>
      </c>
      <c r="B1265" s="5" t="inlineStr">
        <is>
          <t>COLLAR CERV. GRANDE</t>
        </is>
      </c>
      <c r="C1265" s="5" t="n"/>
      <c r="D1265" s="5" t="inlineStr">
        <is>
          <t>033</t>
        </is>
      </c>
      <c r="E1265" s="5" t="inlineStr">
        <is>
          <t>ZDES</t>
        </is>
      </c>
      <c r="F1265" s="5" t="inlineStr">
        <is>
          <t>1060</t>
        </is>
      </c>
      <c r="G1265" s="5" t="inlineStr">
        <is>
          <t>6021</t>
        </is>
      </c>
      <c r="H1265" s="5" t="inlineStr">
        <is>
          <t>C/U</t>
        </is>
      </c>
      <c r="I1265" s="6" t="n">
        <v>30</v>
      </c>
      <c r="J1265" s="6" t="n">
        <v>0</v>
      </c>
      <c r="K1265" s="5" t="inlineStr">
        <is>
          <t>ARS</t>
        </is>
      </c>
      <c r="L1265" s="48" t="n">
        <v>0</v>
      </c>
      <c r="M1265" s="48" t="n">
        <v>651448.4300000001</v>
      </c>
      <c r="O1265" s="11">
        <f>M1265/SUM($M$2:$M$2023)</f>
        <v/>
      </c>
      <c r="P1265" s="49">
        <f>IFERROR(M1265/I1265,0)</f>
        <v/>
      </c>
      <c r="Q1265" s="50" t="n"/>
      <c r="R1265" s="8">
        <f>I1265-Q1265</f>
        <v/>
      </c>
      <c r="S1265" s="49">
        <f>$AK1265*R1265</f>
        <v/>
      </c>
      <c r="U1265" s="39" t="inlineStr">
        <is>
          <t>Stock SAP</t>
        </is>
      </c>
      <c r="V1265" s="39" t="inlineStr">
        <is>
          <t>Descartables</t>
        </is>
      </c>
      <c r="W1265" s="39" t="inlineStr">
        <is>
          <t>Dentro del alcance</t>
        </is>
      </c>
      <c r="X1265" s="39" t="n"/>
      <c r="Y1265" s="39" t="inlineStr">
        <is>
          <t>Sin recuento físico en el inventario de Avain</t>
        </is>
      </c>
      <c r="Z1265" s="40" t="inlineStr">
        <is>
          <t>Sin recuento físico</t>
        </is>
      </c>
      <c r="AA1265" s="39" t="n"/>
      <c r="AB1265" s="39" t="n"/>
      <c r="AC1265" s="39" t="n"/>
      <c r="AD1265" s="39" t="n"/>
      <c r="AE1265" s="39" t="n"/>
      <c r="AF1265" s="39" t="n"/>
      <c r="AG1265" s="39" t="n"/>
      <c r="AH1265" s="51" t="n">
        <v>38</v>
      </c>
      <c r="AI1265" s="51">
        <f>Q1265</f>
        <v/>
      </c>
      <c r="AJ1265" s="51">
        <f>$AH1265-$AI1265</f>
        <v/>
      </c>
      <c r="AK1265" s="52" t="n">
        <v>21714.94763157895</v>
      </c>
      <c r="AL1265" s="52">
        <f>$AJ1265*$AK1265</f>
        <v/>
      </c>
      <c r="AM1265" s="52">
        <f>$AI1265*$AK1265</f>
        <v/>
      </c>
      <c r="AN1265" s="39" t="n"/>
      <c r="AO1265" s="39" t="inlineStr">
        <is>
          <t>El material ocupa 2 filas en la hoja 1060 NQN (lote/almacén). La cantidad SAP y la física de esta vista son el total del material.</t>
        </is>
      </c>
    </row>
    <row r="1266">
      <c r="A1266" s="5" t="inlineStr">
        <is>
          <t>2000093</t>
        </is>
      </c>
      <c r="B1266" s="5" t="inlineStr">
        <is>
          <t>SONDA VESICAL DE 2 VIAS Nº 16  (LÁTEX)</t>
        </is>
      </c>
      <c r="C1266" s="5" t="n"/>
      <c r="D1266" s="5" t="inlineStr">
        <is>
          <t>033</t>
        </is>
      </c>
      <c r="E1266" s="5" t="inlineStr">
        <is>
          <t>ZDES</t>
        </is>
      </c>
      <c r="F1266" s="5" t="inlineStr">
        <is>
          <t>1060</t>
        </is>
      </c>
      <c r="G1266" s="5" t="inlineStr">
        <is>
          <t>6022</t>
        </is>
      </c>
      <c r="H1266" s="5" t="inlineStr">
        <is>
          <t>C/U</t>
        </is>
      </c>
      <c r="I1266" s="6" t="n">
        <v>30</v>
      </c>
      <c r="J1266" s="6" t="n">
        <v>0</v>
      </c>
      <c r="K1266" s="5" t="inlineStr">
        <is>
          <t>ARS</t>
        </is>
      </c>
      <c r="L1266" s="48" t="n">
        <v>0</v>
      </c>
      <c r="M1266" s="48" t="n">
        <v>13155</v>
      </c>
      <c r="O1266" s="11">
        <f>M1266/SUM($M$2:$M$2023)</f>
        <v/>
      </c>
      <c r="P1266" s="49">
        <f>IFERROR(M1266/I1266,0)</f>
        <v/>
      </c>
      <c r="Q1266" s="50" t="n"/>
      <c r="R1266" s="8">
        <f>I1266-Q1266</f>
        <v/>
      </c>
      <c r="S1266" s="49">
        <f>$AK1266*R1266</f>
        <v/>
      </c>
      <c r="U1266" s="39" t="inlineStr">
        <is>
          <t>Stock SAP</t>
        </is>
      </c>
      <c r="V1266" s="39" t="inlineStr">
        <is>
          <t>Descartables</t>
        </is>
      </c>
      <c r="W1266" s="39" t="inlineStr">
        <is>
          <t>Dentro del alcance</t>
        </is>
      </c>
      <c r="X1266" s="39" t="n"/>
      <c r="Y1266" s="39" t="inlineStr">
        <is>
          <t>Sin recuento físico en el inventario de Avain</t>
        </is>
      </c>
      <c r="Z1266" s="40" t="inlineStr">
        <is>
          <t>Sin recuento físico</t>
        </is>
      </c>
      <c r="AA1266" s="39" t="n"/>
      <c r="AB1266" s="39" t="n"/>
      <c r="AC1266" s="39" t="n"/>
      <c r="AD1266" s="39" t="n"/>
      <c r="AE1266" s="39" t="n"/>
      <c r="AF1266" s="39" t="n"/>
      <c r="AG1266" s="39" t="n"/>
      <c r="AH1266" s="51" t="n">
        <v>30</v>
      </c>
      <c r="AI1266" s="51">
        <f>Q1266</f>
        <v/>
      </c>
      <c r="AJ1266" s="51">
        <f>$AH1266-$AI1266</f>
        <v/>
      </c>
      <c r="AK1266" s="52" t="n">
        <v>438.5</v>
      </c>
      <c r="AL1266" s="52">
        <f>$AJ1266*$AK1266</f>
        <v/>
      </c>
      <c r="AM1266" s="52">
        <f>$AI1266*$AK1266</f>
        <v/>
      </c>
      <c r="AN1266" s="39" t="n"/>
      <c r="AO1266" s="39" t="inlineStr">
        <is>
          <t>El material ocupa 2 filas en la hoja 1060 NQN (lote/almacén). La cantidad SAP y la física de esta vista son el total del material.</t>
        </is>
      </c>
    </row>
    <row r="1267">
      <c r="A1267" s="5" t="inlineStr">
        <is>
          <t>2000209</t>
        </is>
      </c>
      <c r="B1267" s="5" t="inlineStr">
        <is>
          <t>TIJERA  PARA VENDAJES  (TRAUMA)</t>
        </is>
      </c>
      <c r="C1267" s="5" t="n"/>
      <c r="D1267" s="5" t="inlineStr">
        <is>
          <t>033</t>
        </is>
      </c>
      <c r="E1267" s="5" t="inlineStr">
        <is>
          <t>ZDES</t>
        </is>
      </c>
      <c r="F1267" s="5" t="inlineStr">
        <is>
          <t>1060</t>
        </is>
      </c>
      <c r="G1267" s="5" t="inlineStr">
        <is>
          <t>6021</t>
        </is>
      </c>
      <c r="H1267" s="5" t="inlineStr">
        <is>
          <t>C/U</t>
        </is>
      </c>
      <c r="I1267" s="6" t="n">
        <v>30</v>
      </c>
      <c r="J1267" s="6" t="n">
        <v>0</v>
      </c>
      <c r="K1267" s="5" t="inlineStr">
        <is>
          <t>ARS</t>
        </is>
      </c>
      <c r="L1267" s="48" t="n">
        <v>0</v>
      </c>
      <c r="M1267" s="48" t="n">
        <v>111570.3</v>
      </c>
      <c r="O1267" s="11">
        <f>M1267/SUM($M$2:$M$2023)</f>
        <v/>
      </c>
      <c r="P1267" s="49">
        <f>IFERROR(M1267/I1267,0)</f>
        <v/>
      </c>
      <c r="Q1267" s="50" t="n"/>
      <c r="R1267" s="8">
        <f>I1267-Q1267</f>
        <v/>
      </c>
      <c r="S1267" s="49">
        <f>$AK1267*R1267</f>
        <v/>
      </c>
      <c r="U1267" s="39" t="inlineStr">
        <is>
          <t>Stock SAP</t>
        </is>
      </c>
      <c r="V1267" s="39" t="inlineStr">
        <is>
          <t>Descartables</t>
        </is>
      </c>
      <c r="W1267" s="39" t="inlineStr">
        <is>
          <t>Dentro del alcance</t>
        </is>
      </c>
      <c r="X1267" s="39" t="n"/>
      <c r="Y1267" s="39" t="inlineStr">
        <is>
          <t>Sin recuento físico en el inventario de Avain</t>
        </is>
      </c>
      <c r="Z1267" s="40" t="inlineStr">
        <is>
          <t>Sin recuento físico</t>
        </is>
      </c>
      <c r="AA1267" s="39" t="n"/>
      <c r="AB1267" s="39" t="n"/>
      <c r="AC1267" s="39" t="n"/>
      <c r="AD1267" s="39" t="n"/>
      <c r="AE1267" s="39" t="n"/>
      <c r="AF1267" s="39" t="n"/>
      <c r="AG1267" s="39" t="n"/>
      <c r="AH1267" s="51" t="n">
        <v>30</v>
      </c>
      <c r="AI1267" s="51">
        <f>Q1267</f>
        <v/>
      </c>
      <c r="AJ1267" s="51">
        <f>$AH1267-$AI1267</f>
        <v/>
      </c>
      <c r="AK1267" s="52" t="n">
        <v>3719.01</v>
      </c>
      <c r="AL1267" s="52">
        <f>$AJ1267*$AK1267</f>
        <v/>
      </c>
      <c r="AM1267" s="52">
        <f>$AI1267*$AK1267</f>
        <v/>
      </c>
      <c r="AN1267" s="39" t="n"/>
      <c r="AO1267" s="39" t="n"/>
    </row>
    <row r="1268">
      <c r="A1268" s="5" t="inlineStr">
        <is>
          <t>2000298</t>
        </is>
      </c>
      <c r="B1268" s="5" t="inlineStr">
        <is>
          <t>AEROCAMARA ADULTO CON MASCARA</t>
        </is>
      </c>
      <c r="C1268" s="5" t="n"/>
      <c r="D1268" s="5" t="inlineStr">
        <is>
          <t>033</t>
        </is>
      </c>
      <c r="E1268" s="5" t="inlineStr">
        <is>
          <t>ZDES</t>
        </is>
      </c>
      <c r="F1268" s="5" t="inlineStr">
        <is>
          <t>1060</t>
        </is>
      </c>
      <c r="G1268" s="5" t="inlineStr">
        <is>
          <t>6022</t>
        </is>
      </c>
      <c r="H1268" s="5" t="inlineStr">
        <is>
          <t>C/U</t>
        </is>
      </c>
      <c r="I1268" s="6" t="n">
        <v>30</v>
      </c>
      <c r="J1268" s="6" t="n">
        <v>0</v>
      </c>
      <c r="K1268" s="5" t="inlineStr">
        <is>
          <t>ARS</t>
        </is>
      </c>
      <c r="L1268" s="48" t="n">
        <v>0</v>
      </c>
      <c r="M1268" s="48" t="n">
        <v>24764.88</v>
      </c>
      <c r="O1268" s="11">
        <f>M1268/SUM($M$2:$M$2023)</f>
        <v/>
      </c>
      <c r="P1268" s="49">
        <f>IFERROR(M1268/I1268,0)</f>
        <v/>
      </c>
      <c r="Q1268" s="50" t="n"/>
      <c r="R1268" s="8">
        <f>I1268-Q1268</f>
        <v/>
      </c>
      <c r="S1268" s="49">
        <f>$AK1268*R1268</f>
        <v/>
      </c>
      <c r="U1268" s="39" t="inlineStr">
        <is>
          <t>Stock SAP</t>
        </is>
      </c>
      <c r="V1268" s="39" t="inlineStr">
        <is>
          <t>Descartables</t>
        </is>
      </c>
      <c r="W1268" s="39" t="inlineStr">
        <is>
          <t>Dentro del alcance</t>
        </is>
      </c>
      <c r="X1268" s="39" t="n"/>
      <c r="Y1268" s="39" t="inlineStr">
        <is>
          <t>Sin recuento físico en el inventario de Avain</t>
        </is>
      </c>
      <c r="Z1268" s="40" t="inlineStr">
        <is>
          <t>Sin recuento físico</t>
        </is>
      </c>
      <c r="AA1268" s="39" t="n"/>
      <c r="AB1268" s="39" t="n"/>
      <c r="AC1268" s="39" t="n"/>
      <c r="AD1268" s="39" t="n"/>
      <c r="AE1268" s="39" t="n"/>
      <c r="AF1268" s="39" t="n"/>
      <c r="AG1268" s="39" t="n"/>
      <c r="AH1268" s="51" t="n">
        <v>30</v>
      </c>
      <c r="AI1268" s="51">
        <f>Q1268</f>
        <v/>
      </c>
      <c r="AJ1268" s="51">
        <f>$AH1268-$AI1268</f>
        <v/>
      </c>
      <c r="AK1268" s="52" t="n">
        <v>825.496</v>
      </c>
      <c r="AL1268" s="52">
        <f>$AJ1268*$AK1268</f>
        <v/>
      </c>
      <c r="AM1268" s="52">
        <f>$AI1268*$AK1268</f>
        <v/>
      </c>
      <c r="AN1268" s="39" t="n"/>
      <c r="AO1268" s="39" t="inlineStr">
        <is>
          <t>El material ocupa 2 filas en la hoja 1060 NQN (lote/almacén). La cantidad SAP y la física de esta vista son el total del material.</t>
        </is>
      </c>
    </row>
    <row r="1269">
      <c r="A1269" s="5" t="inlineStr">
        <is>
          <t>2000422</t>
        </is>
      </c>
      <c r="B1269" s="5" t="inlineStr">
        <is>
          <t>DESCARTADOR EXCELENT E-1 X 1 LTR</t>
        </is>
      </c>
      <c r="C1269" s="5" t="n"/>
      <c r="D1269" s="5" t="inlineStr">
        <is>
          <t>033</t>
        </is>
      </c>
      <c r="E1269" s="5" t="inlineStr">
        <is>
          <t>ZDES</t>
        </is>
      </c>
      <c r="F1269" s="5" t="inlineStr">
        <is>
          <t>1060</t>
        </is>
      </c>
      <c r="G1269" s="5" t="inlineStr">
        <is>
          <t>6021</t>
        </is>
      </c>
      <c r="H1269" s="5" t="inlineStr">
        <is>
          <t>C/U</t>
        </is>
      </c>
      <c r="I1269" s="6" t="n">
        <v>30</v>
      </c>
      <c r="J1269" s="6" t="n">
        <v>0</v>
      </c>
      <c r="K1269" s="5" t="inlineStr">
        <is>
          <t>ARS</t>
        </is>
      </c>
      <c r="L1269" s="48" t="n">
        <v>0</v>
      </c>
      <c r="M1269" s="48" t="n">
        <v>100711.4</v>
      </c>
      <c r="O1269" s="11">
        <f>M1269/SUM($M$2:$M$2023)</f>
        <v/>
      </c>
      <c r="P1269" s="49">
        <f>IFERROR(M1269/I1269,0)</f>
        <v/>
      </c>
      <c r="Q1269" s="50" t="n"/>
      <c r="R1269" s="8">
        <f>I1269-Q1269</f>
        <v/>
      </c>
      <c r="S1269" s="49">
        <f>$AK1269*R1269</f>
        <v/>
      </c>
      <c r="U1269" s="39" t="inlineStr">
        <is>
          <t>Stock SAP</t>
        </is>
      </c>
      <c r="V1269" s="39" t="inlineStr">
        <is>
          <t>Descartables</t>
        </is>
      </c>
      <c r="W1269" s="39" t="inlineStr">
        <is>
          <t>Dentro del alcance</t>
        </is>
      </c>
      <c r="X1269" s="39" t="n"/>
      <c r="Y1269" s="39" t="inlineStr">
        <is>
          <t>Sin recuento físico en el inventario de Avain</t>
        </is>
      </c>
      <c r="Z1269" s="40" t="inlineStr">
        <is>
          <t>Sin recuento físico</t>
        </is>
      </c>
      <c r="AA1269" s="39" t="n"/>
      <c r="AB1269" s="39" t="n"/>
      <c r="AC1269" s="39" t="n"/>
      <c r="AD1269" s="39" t="n"/>
      <c r="AE1269" s="39" t="n"/>
      <c r="AF1269" s="39" t="n"/>
      <c r="AG1269" s="39" t="n"/>
      <c r="AH1269" s="51" t="n">
        <v>30</v>
      </c>
      <c r="AI1269" s="51">
        <f>Q1269</f>
        <v/>
      </c>
      <c r="AJ1269" s="51">
        <f>$AH1269-$AI1269</f>
        <v/>
      </c>
      <c r="AK1269" s="52" t="n">
        <v>3357.046666666667</v>
      </c>
      <c r="AL1269" s="52">
        <f>$AJ1269*$AK1269</f>
        <v/>
      </c>
      <c r="AM1269" s="52">
        <f>$AI1269*$AK1269</f>
        <v/>
      </c>
      <c r="AN1269" s="39" t="n"/>
      <c r="AO1269" s="39" t="n"/>
    </row>
    <row r="1270">
      <c r="A1270" s="5" t="inlineStr">
        <is>
          <t>2000488</t>
        </is>
      </c>
      <c r="B1270" s="5" t="inlineStr">
        <is>
          <t>COLLAR CERVICAL EXTRA GRANDE</t>
        </is>
      </c>
      <c r="C1270" s="5" t="n"/>
      <c r="D1270" s="5" t="inlineStr">
        <is>
          <t>033</t>
        </is>
      </c>
      <c r="E1270" s="5" t="inlineStr">
        <is>
          <t>ZDES</t>
        </is>
      </c>
      <c r="F1270" s="5" t="inlineStr">
        <is>
          <t>1060</t>
        </is>
      </c>
      <c r="G1270" s="5" t="inlineStr">
        <is>
          <t>6021</t>
        </is>
      </c>
      <c r="H1270" s="5" t="inlineStr">
        <is>
          <t>C/U</t>
        </is>
      </c>
      <c r="I1270" s="6" t="n">
        <v>30</v>
      </c>
      <c r="J1270" s="6" t="n">
        <v>0</v>
      </c>
      <c r="K1270" s="5" t="inlineStr">
        <is>
          <t>ARS</t>
        </is>
      </c>
      <c r="L1270" s="48" t="n">
        <v>0</v>
      </c>
      <c r="M1270" s="48" t="n">
        <v>213197.5</v>
      </c>
      <c r="O1270" s="11">
        <f>M1270/SUM($M$2:$M$2023)</f>
        <v/>
      </c>
      <c r="P1270" s="49">
        <f>IFERROR(M1270/I1270,0)</f>
        <v/>
      </c>
      <c r="Q1270" s="50" t="n"/>
      <c r="R1270" s="8">
        <f>I1270-Q1270</f>
        <v/>
      </c>
      <c r="S1270" s="49">
        <f>$AK1270*R1270</f>
        <v/>
      </c>
      <c r="U1270" s="39" t="inlineStr">
        <is>
          <t>Stock SAP</t>
        </is>
      </c>
      <c r="V1270" s="39" t="inlineStr">
        <is>
          <t>Descartables</t>
        </is>
      </c>
      <c r="W1270" s="39" t="inlineStr">
        <is>
          <t>Dentro del alcance</t>
        </is>
      </c>
      <c r="X1270" s="39" t="n"/>
      <c r="Y1270" s="39" t="inlineStr">
        <is>
          <t>Sin recuento físico en el inventario de Avain</t>
        </is>
      </c>
      <c r="Z1270" s="40" t="inlineStr">
        <is>
          <t>Sin recuento físico</t>
        </is>
      </c>
      <c r="AA1270" s="39" t="n"/>
      <c r="AB1270" s="39" t="n"/>
      <c r="AC1270" s="39" t="n"/>
      <c r="AD1270" s="39" t="n"/>
      <c r="AE1270" s="39" t="n"/>
      <c r="AF1270" s="39" t="n"/>
      <c r="AG1270" s="39" t="n"/>
      <c r="AH1270" s="51" t="n">
        <v>30</v>
      </c>
      <c r="AI1270" s="51">
        <f>Q1270</f>
        <v/>
      </c>
      <c r="AJ1270" s="51">
        <f>$AH1270-$AI1270</f>
        <v/>
      </c>
      <c r="AK1270" s="52" t="n">
        <v>7106.583333333333</v>
      </c>
      <c r="AL1270" s="52">
        <f>$AJ1270*$AK1270</f>
        <v/>
      </c>
      <c r="AM1270" s="52">
        <f>$AI1270*$AK1270</f>
        <v/>
      </c>
      <c r="AN1270" s="39" t="n"/>
      <c r="AO1270" s="39" t="n"/>
    </row>
    <row r="1271">
      <c r="A1271" s="5" t="inlineStr">
        <is>
          <t>2000526</t>
        </is>
      </c>
      <c r="B1271" s="5" t="inlineStr">
        <is>
          <t>VENDA TIPO CAMBRIC X 20 CM</t>
        </is>
      </c>
      <c r="C1271" s="5" t="n"/>
      <c r="D1271" s="5" t="inlineStr">
        <is>
          <t>033</t>
        </is>
      </c>
      <c r="E1271" s="5" t="inlineStr">
        <is>
          <t>ZDES</t>
        </is>
      </c>
      <c r="F1271" s="5" t="inlineStr">
        <is>
          <t>1060</t>
        </is>
      </c>
      <c r="G1271" s="5" t="inlineStr">
        <is>
          <t>6022</t>
        </is>
      </c>
      <c r="H1271" s="5" t="inlineStr">
        <is>
          <t>C/U</t>
        </is>
      </c>
      <c r="I1271" s="6" t="n">
        <v>30</v>
      </c>
      <c r="J1271" s="6" t="n">
        <v>0</v>
      </c>
      <c r="K1271" s="5" t="inlineStr">
        <is>
          <t>ARS</t>
        </is>
      </c>
      <c r="L1271" s="48" t="n">
        <v>0</v>
      </c>
      <c r="M1271" s="48" t="n">
        <v>25316.17</v>
      </c>
      <c r="O1271" s="11">
        <f>M1271/SUM($M$2:$M$2023)</f>
        <v/>
      </c>
      <c r="P1271" s="49">
        <f>IFERROR(M1271/I1271,0)</f>
        <v/>
      </c>
      <c r="Q1271" s="50" t="n"/>
      <c r="R1271" s="8">
        <f>I1271-Q1271</f>
        <v/>
      </c>
      <c r="S1271" s="49">
        <f>$AK1271*R1271</f>
        <v/>
      </c>
      <c r="U1271" s="39" t="inlineStr">
        <is>
          <t>Stock SAP</t>
        </is>
      </c>
      <c r="V1271" s="39" t="inlineStr">
        <is>
          <t>Descartables</t>
        </is>
      </c>
      <c r="W1271" s="39" t="inlineStr">
        <is>
          <t>Dentro del alcance</t>
        </is>
      </c>
      <c r="X1271" s="37" t="inlineStr">
        <is>
          <t>Alta</t>
        </is>
      </c>
      <c r="Y1271" s="39" t="inlineStr">
        <is>
          <t>Homologado – confianza Alta</t>
        </is>
      </c>
      <c r="Z1271" s="38" t="inlineStr">
        <is>
          <t>Dar de baja en SAP</t>
        </is>
      </c>
      <c r="AA1271" s="39" t="inlineStr">
        <is>
          <t>380</t>
        </is>
      </c>
      <c r="AB1271" s="39" t="inlineStr">
        <is>
          <t>VENDA CAMBRIC 20 CM</t>
        </is>
      </c>
      <c r="AC1271" s="39" t="inlineStr">
        <is>
          <t>Cruce por nomenclatura SAP</t>
        </is>
      </c>
      <c r="AD1271" s="39" t="inlineStr">
        <is>
          <t>No</t>
        </is>
      </c>
      <c r="AE1271" s="39" t="n"/>
      <c r="AF1271" s="39" t="inlineStr">
        <is>
          <t>No</t>
        </is>
      </c>
      <c r="AG1271" s="39" t="n"/>
      <c r="AH1271" s="51" t="n"/>
      <c r="AI1271" s="51" t="n"/>
      <c r="AJ1271" s="51" t="n"/>
      <c r="AK1271" s="52" t="n">
        <v>843.8722891566265</v>
      </c>
      <c r="AL1271" s="52" t="n"/>
      <c r="AM1271" s="52" t="n"/>
      <c r="AN1271" s="39" t="n"/>
      <c r="AO1271" s="39" t="inlineStr">
        <is>
          <t>La cantidad física del material se imputó en la fila 138 (primera fila del material). Cruce por nomenclatura: dosis coincide; similitud 0.91. El material ocupa 3 filas en la hoja 1060 NQN (lote/almacén). La cantidad SAP y la física de esta vista son el total del material.</t>
        </is>
      </c>
    </row>
    <row r="1272">
      <c r="A1272" s="5" t="inlineStr">
        <is>
          <t>2000553</t>
        </is>
      </c>
      <c r="B1272" s="5" t="inlineStr">
        <is>
          <t>TORNIQUETE TACTICO</t>
        </is>
      </c>
      <c r="C1272" s="5" t="n"/>
      <c r="D1272" s="5" t="inlineStr">
        <is>
          <t>033</t>
        </is>
      </c>
      <c r="E1272" s="5" t="inlineStr">
        <is>
          <t>ZDES</t>
        </is>
      </c>
      <c r="F1272" s="5" t="inlineStr">
        <is>
          <t>1060</t>
        </is>
      </c>
      <c r="G1272" s="5" t="inlineStr">
        <is>
          <t>6021</t>
        </is>
      </c>
      <c r="H1272" s="5" t="inlineStr">
        <is>
          <t>C/U</t>
        </is>
      </c>
      <c r="I1272" s="6" t="n">
        <v>30</v>
      </c>
      <c r="J1272" s="6" t="n">
        <v>0</v>
      </c>
      <c r="K1272" s="5" t="inlineStr">
        <is>
          <t>ARS</t>
        </is>
      </c>
      <c r="L1272" s="48" t="n">
        <v>0</v>
      </c>
      <c r="M1272" s="48" t="n">
        <v>439969.01</v>
      </c>
      <c r="O1272" s="11">
        <f>M1272/SUM($M$2:$M$2023)</f>
        <v/>
      </c>
      <c r="P1272" s="49">
        <f>IFERROR(M1272/I1272,0)</f>
        <v/>
      </c>
      <c r="Q1272" s="50" t="n"/>
      <c r="R1272" s="8">
        <f>I1272-Q1272</f>
        <v/>
      </c>
      <c r="S1272" s="49">
        <f>$AK1272*R1272</f>
        <v/>
      </c>
      <c r="U1272" s="39" t="inlineStr">
        <is>
          <t>Stock SAP</t>
        </is>
      </c>
      <c r="V1272" s="39" t="inlineStr">
        <is>
          <t>Descartables</t>
        </is>
      </c>
      <c r="W1272" s="39" t="inlineStr">
        <is>
          <t>Dentro del alcance</t>
        </is>
      </c>
      <c r="X1272" s="42" t="inlineStr">
        <is>
          <t>Media</t>
        </is>
      </c>
      <c r="Y1272" s="39" t="inlineStr">
        <is>
          <t>Homologado – confianza Media – pendiente de validación</t>
        </is>
      </c>
      <c r="Z1272" s="38" t="inlineStr">
        <is>
          <t>Dar de baja en SAP</t>
        </is>
      </c>
      <c r="AA1272" s="39" t="inlineStr">
        <is>
          <t>303</t>
        </is>
      </c>
      <c r="AB1272" s="39" t="inlineStr">
        <is>
          <t>TORNIQUETE</t>
        </is>
      </c>
      <c r="AC1272" s="39" t="inlineStr">
        <is>
          <t>Homologación por código Avain (master E-195)</t>
        </is>
      </c>
      <c r="AD1272" s="39" t="inlineStr">
        <is>
          <t>No</t>
        </is>
      </c>
      <c r="AE1272" s="39" t="n"/>
      <c r="AF1272" s="39" t="inlineStr">
        <is>
          <t>Sí</t>
        </is>
      </c>
      <c r="AG1272" s="39" t="inlineStr">
        <is>
          <t>E-195</t>
        </is>
      </c>
      <c r="AH1272" s="51" t="n"/>
      <c r="AI1272" s="51" t="n"/>
      <c r="AJ1272" s="51" t="n"/>
      <c r="AK1272" s="52" t="n">
        <v>14665.63373493976</v>
      </c>
      <c r="AL1272" s="52" t="n"/>
      <c r="AM1272" s="52" t="n"/>
      <c r="AN1272" s="39" t="n"/>
      <c r="AO1272" s="39" t="inlineStr">
        <is>
          <t>La cantidad física del material se imputó en la fila 1026 (primera fila del material). Homologación: confianza base Media + confianza SAP Alta → Media. El material ocupa 3 filas en la hoja 1060 NQN (lote/almacén). La cantidad SAP y la física de esta vista son el total del material.</t>
        </is>
      </c>
    </row>
    <row r="1273">
      <c r="A1273" s="5" t="inlineStr">
        <is>
          <t>2000728</t>
        </is>
      </c>
      <c r="B1273" s="5" t="inlineStr">
        <is>
          <t>TABLA ESPINAL ADULTO PLASTICA</t>
        </is>
      </c>
      <c r="C1273" s="5" t="n"/>
      <c r="D1273" s="5" t="inlineStr">
        <is>
          <t>033</t>
        </is>
      </c>
      <c r="E1273" s="5" t="inlineStr">
        <is>
          <t>ZDES</t>
        </is>
      </c>
      <c r="F1273" s="5" t="inlineStr">
        <is>
          <t>1060</t>
        </is>
      </c>
      <c r="G1273" s="5" t="inlineStr">
        <is>
          <t>6022</t>
        </is>
      </c>
      <c r="H1273" s="5" t="inlineStr">
        <is>
          <t>C/U</t>
        </is>
      </c>
      <c r="I1273" s="6" t="n">
        <v>30</v>
      </c>
      <c r="J1273" s="6" t="n">
        <v>0</v>
      </c>
      <c r="K1273" s="5" t="inlineStr">
        <is>
          <t>ARS</t>
        </is>
      </c>
      <c r="L1273" s="48" t="n">
        <v>0</v>
      </c>
      <c r="M1273" s="48" t="n">
        <v>198900</v>
      </c>
      <c r="O1273" s="11">
        <f>M1273/SUM($M$2:$M$2023)</f>
        <v/>
      </c>
      <c r="P1273" s="49">
        <f>IFERROR(M1273/I1273,0)</f>
        <v/>
      </c>
      <c r="Q1273" s="50" t="n"/>
      <c r="R1273" s="8">
        <f>I1273-Q1273</f>
        <v/>
      </c>
      <c r="S1273" s="49">
        <f>$AK1273*R1273</f>
        <v/>
      </c>
      <c r="U1273" s="39" t="inlineStr">
        <is>
          <t>Stock SAP</t>
        </is>
      </c>
      <c r="V1273" s="39" t="inlineStr">
        <is>
          <t>Descartables</t>
        </is>
      </c>
      <c r="W1273" s="39" t="inlineStr">
        <is>
          <t>Dentro del alcance</t>
        </is>
      </c>
      <c r="X1273" s="39" t="n"/>
      <c r="Y1273" s="39" t="inlineStr">
        <is>
          <t>Sin recuento físico en el inventario de Avain</t>
        </is>
      </c>
      <c r="Z1273" s="40" t="inlineStr">
        <is>
          <t>Sin recuento físico</t>
        </is>
      </c>
      <c r="AA1273" s="39" t="n"/>
      <c r="AB1273" s="39" t="n"/>
      <c r="AC1273" s="39" t="n"/>
      <c r="AD1273" s="39" t="n"/>
      <c r="AE1273" s="39" t="n"/>
      <c r="AF1273" s="39" t="n"/>
      <c r="AG1273" s="39" t="n"/>
      <c r="AH1273" s="51" t="n">
        <v>30</v>
      </c>
      <c r="AI1273" s="51">
        <f>Q1273</f>
        <v/>
      </c>
      <c r="AJ1273" s="51">
        <f>$AH1273-$AI1273</f>
        <v/>
      </c>
      <c r="AK1273" s="52" t="n">
        <v>6630</v>
      </c>
      <c r="AL1273" s="52">
        <f>$AJ1273*$AK1273</f>
        <v/>
      </c>
      <c r="AM1273" s="52">
        <f>$AI1273*$AK1273</f>
        <v/>
      </c>
      <c r="AN1273" s="39" t="n"/>
      <c r="AO1273" s="39" t="n"/>
    </row>
    <row r="1274">
      <c r="A1274" s="5" t="inlineStr">
        <is>
          <t>2001114</t>
        </is>
      </c>
      <c r="B1274" s="5" t="inlineStr">
        <is>
          <t>DESCARTADOR GRANDE MODELO E7</t>
        </is>
      </c>
      <c r="C1274" s="5" t="n"/>
      <c r="D1274" s="5" t="inlineStr">
        <is>
          <t>MDES</t>
        </is>
      </c>
      <c r="E1274" s="5" t="inlineStr">
        <is>
          <t>ZDES</t>
        </is>
      </c>
      <c r="F1274" s="5" t="inlineStr">
        <is>
          <t>1060</t>
        </is>
      </c>
      <c r="G1274" s="5" t="inlineStr">
        <is>
          <t>6022</t>
        </is>
      </c>
      <c r="H1274" s="5" t="inlineStr">
        <is>
          <t>C/U</t>
        </is>
      </c>
      <c r="I1274" s="6" t="n">
        <v>30</v>
      </c>
      <c r="J1274" s="6" t="n">
        <v>0</v>
      </c>
      <c r="K1274" s="5" t="inlineStr">
        <is>
          <t>ARS</t>
        </is>
      </c>
      <c r="L1274" s="48" t="n">
        <v>0</v>
      </c>
      <c r="M1274" s="48" t="n">
        <v>156659.24</v>
      </c>
      <c r="O1274" s="11">
        <f>M1274/SUM($M$2:$M$2023)</f>
        <v/>
      </c>
      <c r="P1274" s="49">
        <f>IFERROR(M1274/I1274,0)</f>
        <v/>
      </c>
      <c r="Q1274" s="50" t="n"/>
      <c r="R1274" s="8">
        <f>I1274-Q1274</f>
        <v/>
      </c>
      <c r="S1274" s="49">
        <f>$AK1274*R1274</f>
        <v/>
      </c>
      <c r="U1274" s="39" t="inlineStr">
        <is>
          <t>Stock SAP</t>
        </is>
      </c>
      <c r="V1274" s="39" t="inlineStr">
        <is>
          <t>Descartables</t>
        </is>
      </c>
      <c r="W1274" s="39" t="inlineStr">
        <is>
          <t>Dentro del alcance</t>
        </is>
      </c>
      <c r="X1274" s="39" t="n"/>
      <c r="Y1274" s="39" t="inlineStr">
        <is>
          <t>Sin recuento físico en el inventario de Avain</t>
        </is>
      </c>
      <c r="Z1274" s="40" t="inlineStr">
        <is>
          <t>Sin recuento físico</t>
        </is>
      </c>
      <c r="AA1274" s="39" t="n"/>
      <c r="AB1274" s="39" t="n"/>
      <c r="AC1274" s="39" t="n"/>
      <c r="AD1274" s="39" t="n"/>
      <c r="AE1274" s="39" t="n"/>
      <c r="AF1274" s="39" t="n"/>
      <c r="AG1274" s="39" t="n"/>
      <c r="AH1274" s="51" t="n"/>
      <c r="AI1274" s="51" t="n"/>
      <c r="AJ1274" s="51" t="n"/>
      <c r="AK1274" s="52" t="n">
        <v>5221.974666666666</v>
      </c>
      <c r="AL1274" s="52" t="n"/>
      <c r="AM1274" s="52" t="n"/>
      <c r="AN1274" s="39" t="n"/>
      <c r="AO1274" s="39" t="inlineStr">
        <is>
          <t>El material ocupa 2 filas en la hoja 1060 NQN (lote/almacén). La cantidad SAP y la física de esta vista son el total del material.</t>
        </is>
      </c>
    </row>
    <row r="1275">
      <c r="A1275" s="5" t="inlineStr">
        <is>
          <t>3000526</t>
        </is>
      </c>
      <c r="B1275" s="5" t="inlineStr">
        <is>
          <t>PROTECTOR AUDITIVO P/CASCO SORDINA</t>
        </is>
      </c>
      <c r="C1275" s="5" t="n"/>
      <c r="D1275" s="5" t="inlineStr">
        <is>
          <t>INDU</t>
        </is>
      </c>
      <c r="E1275" s="5" t="inlineStr">
        <is>
          <t>ZUNI</t>
        </is>
      </c>
      <c r="F1275" s="5" t="inlineStr">
        <is>
          <t>1060</t>
        </is>
      </c>
      <c r="G1275" s="5" t="inlineStr">
        <is>
          <t>6010</t>
        </is>
      </c>
      <c r="H1275" s="5" t="inlineStr">
        <is>
          <t>C/U</t>
        </is>
      </c>
      <c r="I1275" s="6" t="n">
        <v>30</v>
      </c>
      <c r="J1275" s="6" t="n">
        <v>0</v>
      </c>
      <c r="K1275" s="5" t="inlineStr">
        <is>
          <t>ARS</t>
        </is>
      </c>
      <c r="L1275" s="48" t="n">
        <v>0</v>
      </c>
      <c r="M1275" s="48" t="n">
        <v>868052</v>
      </c>
      <c r="O1275" s="11">
        <f>M1275/SUM($M$2:$M$2023)</f>
        <v/>
      </c>
      <c r="P1275" s="49">
        <f>IFERROR(M1275/I1275,0)</f>
        <v/>
      </c>
      <c r="Q1275" s="50" t="n"/>
      <c r="R1275" s="8">
        <f>I1275-Q1275</f>
        <v/>
      </c>
      <c r="S1275" s="49">
        <f>$AK1275*R1275</f>
        <v/>
      </c>
      <c r="U1275" s="39" t="inlineStr">
        <is>
          <t>Stock SAP</t>
        </is>
      </c>
      <c r="V1275" s="39" t="inlineStr">
        <is>
          <t>Uniformes</t>
        </is>
      </c>
      <c r="W1275" s="39" t="inlineStr">
        <is>
          <t>Fuera del alcance</t>
        </is>
      </c>
      <c r="X1275" s="39" t="n"/>
      <c r="Y1275" s="39" t="inlineStr">
        <is>
          <t>No aplica: uniformes, clasificación que el inventario físico de Farmacia no releva</t>
        </is>
      </c>
      <c r="Z1275" s="40" t="inlineStr">
        <is>
          <t>Fuera del alcance del inventario físico</t>
        </is>
      </c>
      <c r="AA1275" s="39" t="n"/>
      <c r="AB1275" s="39" t="n"/>
      <c r="AC1275" s="39" t="n"/>
      <c r="AD1275" s="39" t="n"/>
      <c r="AE1275" s="39" t="n"/>
      <c r="AF1275" s="39" t="n"/>
      <c r="AG1275" s="39" t="n"/>
      <c r="AH1275" s="51" t="n">
        <v>30</v>
      </c>
      <c r="AI1275" s="51">
        <f>Q1275</f>
        <v/>
      </c>
      <c r="AJ1275" s="51">
        <f>$AH1275-$AI1275</f>
        <v/>
      </c>
      <c r="AK1275" s="52" t="n">
        <v>28935.06666666667</v>
      </c>
      <c r="AL1275" s="52">
        <f>$AJ1275*$AK1275</f>
        <v/>
      </c>
      <c r="AM1275" s="52">
        <f>$AI1275*$AK1275</f>
        <v/>
      </c>
      <c r="AN1275" s="39" t="n"/>
      <c r="AO1275" s="39" t="n"/>
    </row>
    <row r="1276">
      <c r="A1276" s="5" t="inlineStr">
        <is>
          <t>3000916</t>
        </is>
      </c>
      <c r="B1276" s="5" t="inlineStr">
        <is>
          <t>BOTIN DE SEGURIDAD T44</t>
        </is>
      </c>
      <c r="C1276" s="5" t="n"/>
      <c r="D1276" s="5" t="inlineStr">
        <is>
          <t>INDU</t>
        </is>
      </c>
      <c r="E1276" s="5" t="inlineStr">
        <is>
          <t>ZUNI</t>
        </is>
      </c>
      <c r="F1276" s="5" t="inlineStr">
        <is>
          <t>1060</t>
        </is>
      </c>
      <c r="G1276" s="5" t="inlineStr">
        <is>
          <t>6010</t>
        </is>
      </c>
      <c r="H1276" s="5" t="inlineStr">
        <is>
          <t>C/U</t>
        </is>
      </c>
      <c r="I1276" s="6" t="n">
        <v>30</v>
      </c>
      <c r="J1276" s="6" t="n">
        <v>0</v>
      </c>
      <c r="K1276" s="5" t="inlineStr">
        <is>
          <t>ARS</t>
        </is>
      </c>
      <c r="L1276" s="48" t="n">
        <v>0</v>
      </c>
      <c r="M1276" s="48" t="n">
        <v>1555745.97</v>
      </c>
      <c r="O1276" s="11">
        <f>M1276/SUM($M$2:$M$2023)</f>
        <v/>
      </c>
      <c r="P1276" s="49">
        <f>IFERROR(M1276/I1276,0)</f>
        <v/>
      </c>
      <c r="Q1276" s="50" t="n"/>
      <c r="R1276" s="8">
        <f>I1276-Q1276</f>
        <v/>
      </c>
      <c r="S1276" s="49">
        <f>$AK1276*R1276</f>
        <v/>
      </c>
      <c r="U1276" s="39" t="inlineStr">
        <is>
          <t>Stock SAP</t>
        </is>
      </c>
      <c r="V1276" s="39" t="inlineStr">
        <is>
          <t>Uniformes</t>
        </is>
      </c>
      <c r="W1276" s="39" t="inlineStr">
        <is>
          <t>Fuera del alcance</t>
        </is>
      </c>
      <c r="X1276" s="39" t="n"/>
      <c r="Y1276" s="39" t="inlineStr">
        <is>
          <t>No aplica: uniformes, clasificación que el inventario físico de Farmacia no releva</t>
        </is>
      </c>
      <c r="Z1276" s="40" t="inlineStr">
        <is>
          <t>Fuera del alcance del inventario físico</t>
        </is>
      </c>
      <c r="AA1276" s="39" t="n"/>
      <c r="AB1276" s="39" t="n"/>
      <c r="AC1276" s="39" t="n"/>
      <c r="AD1276" s="39" t="n"/>
      <c r="AE1276" s="39" t="n"/>
      <c r="AF1276" s="39" t="n"/>
      <c r="AG1276" s="39" t="n"/>
      <c r="AH1276" s="51" t="n"/>
      <c r="AI1276" s="51" t="n"/>
      <c r="AJ1276" s="51" t="n"/>
      <c r="AK1276" s="52" t="n">
        <v>51858.19906666666</v>
      </c>
      <c r="AL1276" s="52" t="n"/>
      <c r="AM1276" s="52" t="n"/>
      <c r="AN1276" s="39" t="n"/>
      <c r="AO1276" s="39" t="inlineStr">
        <is>
          <t>El material ocupa 2 filas en la hoja 1060 NQN (lote/almacén). La cantidad SAP y la física de esta vista son el total del material.</t>
        </is>
      </c>
    </row>
    <row r="1277">
      <c r="A1277" s="5" t="inlineStr">
        <is>
          <t>3001436</t>
        </is>
      </c>
      <c r="B1277" s="5" t="inlineStr">
        <is>
          <t>CHOMBA NEGRA L</t>
        </is>
      </c>
      <c r="C1277" s="5" t="n"/>
      <c r="D1277" s="5" t="inlineStr">
        <is>
          <t>INDU</t>
        </is>
      </c>
      <c r="E1277" s="5" t="inlineStr">
        <is>
          <t>ZUNI</t>
        </is>
      </c>
      <c r="F1277" s="5" t="inlineStr">
        <is>
          <t>1060</t>
        </is>
      </c>
      <c r="G1277" s="5" t="inlineStr">
        <is>
          <t>6010</t>
        </is>
      </c>
      <c r="H1277" s="5" t="inlineStr">
        <is>
          <t>C/U</t>
        </is>
      </c>
      <c r="I1277" s="6" t="n">
        <v>30</v>
      </c>
      <c r="J1277" s="6" t="n">
        <v>0</v>
      </c>
      <c r="K1277" s="5" t="inlineStr">
        <is>
          <t>ARS</t>
        </is>
      </c>
      <c r="L1277" s="48" t="n">
        <v>0</v>
      </c>
      <c r="M1277" s="48" t="n">
        <v>302584.2</v>
      </c>
      <c r="O1277" s="11">
        <f>M1277/SUM($M$2:$M$2023)</f>
        <v/>
      </c>
      <c r="P1277" s="49">
        <f>IFERROR(M1277/I1277,0)</f>
        <v/>
      </c>
      <c r="Q1277" s="50" t="n"/>
      <c r="R1277" s="8">
        <f>I1277-Q1277</f>
        <v/>
      </c>
      <c r="S1277" s="49">
        <f>$AK1277*R1277</f>
        <v/>
      </c>
      <c r="U1277" s="39" t="inlineStr">
        <is>
          <t>Stock SAP</t>
        </is>
      </c>
      <c r="V1277" s="39" t="inlineStr">
        <is>
          <t>Uniformes</t>
        </is>
      </c>
      <c r="W1277" s="39" t="inlineStr">
        <is>
          <t>Fuera del alcance</t>
        </is>
      </c>
      <c r="X1277" s="39" t="n"/>
      <c r="Y1277" s="39" t="inlineStr">
        <is>
          <t>No aplica: uniformes, clasificación que el inventario físico de Farmacia no releva</t>
        </is>
      </c>
      <c r="Z1277" s="40" t="inlineStr">
        <is>
          <t>Fuera del alcance del inventario físico</t>
        </is>
      </c>
      <c r="AA1277" s="39" t="n"/>
      <c r="AB1277" s="39" t="n"/>
      <c r="AC1277" s="39" t="n"/>
      <c r="AD1277" s="39" t="n"/>
      <c r="AE1277" s="39" t="n"/>
      <c r="AF1277" s="39" t="n"/>
      <c r="AG1277" s="39" t="n"/>
      <c r="AH1277" s="51" t="n">
        <v>30</v>
      </c>
      <c r="AI1277" s="51">
        <f>Q1277</f>
        <v/>
      </c>
      <c r="AJ1277" s="51">
        <f>$AH1277-$AI1277</f>
        <v/>
      </c>
      <c r="AK1277" s="52" t="n">
        <v>10086.14</v>
      </c>
      <c r="AL1277" s="52">
        <f>$AJ1277*$AK1277</f>
        <v/>
      </c>
      <c r="AM1277" s="52">
        <f>$AI1277*$AK1277</f>
        <v/>
      </c>
      <c r="AN1277" s="39" t="n"/>
      <c r="AO1277" s="39" t="n"/>
    </row>
    <row r="1278">
      <c r="A1278" s="5" t="inlineStr">
        <is>
          <t>1000087</t>
        </is>
      </c>
      <c r="B1278" s="5" t="inlineStr">
        <is>
          <t>SALBUTAMOL PUFF ("AEROS" 250 DOSIS) 100M</t>
        </is>
      </c>
      <c r="C1278" s="5" t="inlineStr">
        <is>
          <t>51030</t>
        </is>
      </c>
      <c r="D1278" s="5" t="inlineStr">
        <is>
          <t>033</t>
        </is>
      </c>
      <c r="E1278" s="5" t="inlineStr">
        <is>
          <t>ZMED</t>
        </is>
      </c>
      <c r="F1278" s="5" t="inlineStr">
        <is>
          <t>1060</t>
        </is>
      </c>
      <c r="G1278" s="5" t="inlineStr">
        <is>
          <t>6021</t>
        </is>
      </c>
      <c r="H1278" s="5" t="inlineStr">
        <is>
          <t>C/U</t>
        </is>
      </c>
      <c r="I1278" s="6" t="n">
        <v>29</v>
      </c>
      <c r="J1278" s="6" t="n">
        <v>0</v>
      </c>
      <c r="K1278" s="5" t="inlineStr">
        <is>
          <t>ARS</t>
        </is>
      </c>
      <c r="L1278" s="48" t="n">
        <v>0</v>
      </c>
      <c r="M1278" s="48" t="n">
        <v>105270.22</v>
      </c>
      <c r="O1278" s="11">
        <f>M1278/SUM($M$2:$M$2023)</f>
        <v/>
      </c>
      <c r="P1278" s="49">
        <f>IFERROR(M1278/I1278,0)</f>
        <v/>
      </c>
      <c r="Q1278" s="50" t="n"/>
      <c r="R1278" s="8">
        <f>I1278-Q1278</f>
        <v/>
      </c>
      <c r="S1278" s="49">
        <f>$AK1278*R1278</f>
        <v/>
      </c>
      <c r="U1278" s="39" t="inlineStr">
        <is>
          <t>Stock SAP</t>
        </is>
      </c>
      <c r="V1278" s="39" t="inlineStr">
        <is>
          <t>Medicamentos</t>
        </is>
      </c>
      <c r="W1278" s="39" t="inlineStr">
        <is>
          <t>Dentro del alcance</t>
        </is>
      </c>
      <c r="X1278" s="42" t="inlineStr">
        <is>
          <t>Media</t>
        </is>
      </c>
      <c r="Y1278" s="39" t="inlineStr">
        <is>
          <t>Homologado – confianza Media – pendiente de validación</t>
        </is>
      </c>
      <c r="Z1278" s="38" t="inlineStr">
        <is>
          <t>Dar de baja en SAP</t>
        </is>
      </c>
      <c r="AA1278" s="39" t="inlineStr">
        <is>
          <t>204</t>
        </is>
      </c>
      <c r="AB1278" s="39" t="inlineStr">
        <is>
          <t>SALBUTAMOL</t>
        </is>
      </c>
      <c r="AC1278" s="39" t="inlineStr">
        <is>
          <t>Homologación por código Avain (master M05-001)</t>
        </is>
      </c>
      <c r="AD1278" s="39" t="inlineStr">
        <is>
          <t>No</t>
        </is>
      </c>
      <c r="AE1278" s="39" t="n"/>
      <c r="AF1278" s="39" t="inlineStr">
        <is>
          <t>Sí</t>
        </is>
      </c>
      <c r="AG1278" s="39" t="inlineStr">
        <is>
          <t>M05-001</t>
        </is>
      </c>
      <c r="AH1278" s="51" t="n"/>
      <c r="AI1278" s="51" t="n"/>
      <c r="AJ1278" s="51" t="n"/>
      <c r="AK1278" s="52" t="n">
        <v>3630.00758099352</v>
      </c>
      <c r="AL1278" s="52" t="n"/>
      <c r="AM1278" s="52" t="n"/>
      <c r="AN1278" s="39" t="n"/>
      <c r="AO1278" s="39" t="inlineStr">
        <is>
          <t>La cantidad física del material se imputó en la fila 765 (primera fila del material). Homologación: confianza base Media + confianza SAP Alta → Media. El material ocupa 14 filas en la hoja 1060 NQN (lote/almacén). La cantidad SAP y la física de esta vista son el total del material.</t>
        </is>
      </c>
    </row>
    <row r="1279">
      <c r="A1279" s="5" t="inlineStr">
        <is>
          <t>2000568</t>
        </is>
      </c>
      <c r="B1279" s="5" t="inlineStr">
        <is>
          <t>MORDILLOS DE FIJACION TUBO ENDOTRAQUEAL</t>
        </is>
      </c>
      <c r="C1279" s="5" t="n"/>
      <c r="D1279" s="5" t="inlineStr">
        <is>
          <t>033</t>
        </is>
      </c>
      <c r="E1279" s="5" t="inlineStr">
        <is>
          <t>ZDES</t>
        </is>
      </c>
      <c r="F1279" s="5" t="inlineStr">
        <is>
          <t>1060</t>
        </is>
      </c>
      <c r="G1279" s="5" t="inlineStr">
        <is>
          <t>6022</t>
        </is>
      </c>
      <c r="H1279" s="5" t="inlineStr">
        <is>
          <t>C/U</t>
        </is>
      </c>
      <c r="I1279" s="6" t="n">
        <v>29</v>
      </c>
      <c r="J1279" s="6" t="n">
        <v>0</v>
      </c>
      <c r="K1279" s="5" t="inlineStr">
        <is>
          <t>ARS</t>
        </is>
      </c>
      <c r="L1279" s="48" t="n">
        <v>0</v>
      </c>
      <c r="M1279" s="48" t="n">
        <v>459711.55</v>
      </c>
      <c r="O1279" s="11">
        <f>M1279/SUM($M$2:$M$2023)</f>
        <v/>
      </c>
      <c r="P1279" s="49">
        <f>IFERROR(M1279/I1279,0)</f>
        <v/>
      </c>
      <c r="Q1279" s="50" t="n">
        <v>50</v>
      </c>
      <c r="R1279" s="8">
        <f>I1279-Q1279</f>
        <v/>
      </c>
      <c r="S1279" s="49">
        <f>$AK1279*R1279</f>
        <v/>
      </c>
      <c r="U1279" s="39" t="inlineStr">
        <is>
          <t>Stock SAP</t>
        </is>
      </c>
      <c r="V1279" s="39" t="inlineStr">
        <is>
          <t>Descartables</t>
        </is>
      </c>
      <c r="W1279" s="39" t="inlineStr">
        <is>
          <t>Dentro del alcance</t>
        </is>
      </c>
      <c r="X1279" s="38" t="inlineStr">
        <is>
          <t>Baja</t>
        </is>
      </c>
      <c r="Y1279" s="39" t="inlineStr">
        <is>
          <t>Homologado – confianza Baja – pendiente de validación</t>
        </is>
      </c>
      <c r="Z1279" s="37" t="inlineStr">
        <is>
          <t>Dar de alta en SAP</t>
        </is>
      </c>
      <c r="AA1279" s="39" t="inlineStr">
        <is>
          <t>519; 520; 521; 336; 344</t>
        </is>
      </c>
      <c r="AB1279" s="39" t="inlineStr">
        <is>
          <t>TUBO ENDOTRAQUEAL N°; TUBO ENDOTRAQUEAL N°; TUBO ENDOTRAQUEAL N°; TUBO ENDOTRAQUEALES 8.5; TUBOS ENDOTRAQUEAL</t>
        </is>
      </c>
      <c r="AC1279" s="39" t="inlineStr">
        <is>
          <t>Cruce por nomenclatura SAP</t>
        </is>
      </c>
      <c r="AD1279" s="39" t="inlineStr">
        <is>
          <t>No</t>
        </is>
      </c>
      <c r="AE1279" s="39" t="n"/>
      <c r="AF1279" s="39" t="inlineStr">
        <is>
          <t>No</t>
        </is>
      </c>
      <c r="AG1279" s="39" t="n"/>
      <c r="AH1279" s="51" t="n">
        <v>49</v>
      </c>
      <c r="AI1279" s="51">
        <f>Q1279</f>
        <v/>
      </c>
      <c r="AJ1279" s="51">
        <f>$AH1279-$AI1279</f>
        <v/>
      </c>
      <c r="AK1279" s="52" t="n">
        <v>15852.12244897959</v>
      </c>
      <c r="AL1279" s="52">
        <f>$AJ1279*$AK1279</f>
        <v/>
      </c>
      <c r="AM1279" s="52">
        <f>$AI1279*$AK1279</f>
        <v/>
      </c>
      <c r="AN1279" s="39" t="n"/>
      <c r="AO1279" s="39" t="inlineStr">
        <is>
          <t>Varias denominaciones del inventario físico corresponden a este material SAP (519 TUBO ENDOTRAQUEAL N°; 520 TUBO ENDOTRAQUEAL N°; 521 TUBO ENDOTRAQUEAL N°; 336 TUBO ENDOTRAQUEALES 8.5; 344 TUBOS ENDOTRAQUEAL). Se sumaron las cantidades físicas. El código Avain 519 figura en la homologación como «Clotrimazol» (master M15-006), pero en el inventario físico corresponde a «TUBO ENDOTRAQUEAL N°». El código no coincide con el producto: no se usó el vínculo de la homologación y se cruzó por nomenclatura. A revisar con los responsables de la base. Cruce por nomenclatura: similitud 0.55. Cruce por nomenclatura: similitud 0.55. El código Avain 521 figura en la homologación como «Fitomenadiona» (master M16-003), pero en el inventario físico corresponde a «TUBO ENDOTRAQUEAL N°». El código no coincide con el producto: no se usó el vínculo de la homologación y se cruzó por nomenclatura. A revisar con los responsables de la base. Cruce por nomenclatura: similitud 0.55. Cruce por nomenclatura: similitud 0.46. Cruce por nomenclatura: similitud 0.61. El material ocupa 2 filas en la hoja 1060 NQN (lote/almacén). La cantidad SAP y la física de esta vista son el total del material.</t>
        </is>
      </c>
    </row>
    <row r="1280">
      <c r="A1280" s="5" t="inlineStr">
        <is>
          <t>3001463</t>
        </is>
      </c>
      <c r="B1280" s="5" t="inlineStr">
        <is>
          <t>CONJUNTO PRIMERA PIEL XL</t>
        </is>
      </c>
      <c r="C1280" s="5" t="n"/>
      <c r="D1280" s="5" t="inlineStr">
        <is>
          <t>INDU</t>
        </is>
      </c>
      <c r="E1280" s="5" t="inlineStr">
        <is>
          <t>ZUNI</t>
        </is>
      </c>
      <c r="F1280" s="5" t="inlineStr">
        <is>
          <t>1060</t>
        </is>
      </c>
      <c r="G1280" s="5" t="inlineStr">
        <is>
          <t>6031</t>
        </is>
      </c>
      <c r="H1280" s="5" t="inlineStr">
        <is>
          <t>C/U</t>
        </is>
      </c>
      <c r="I1280" s="6" t="n">
        <v>29</v>
      </c>
      <c r="J1280" s="6" t="n">
        <v>0</v>
      </c>
      <c r="K1280" s="5" t="inlineStr">
        <is>
          <t>ARS</t>
        </is>
      </c>
      <c r="L1280" s="48" t="n">
        <v>0</v>
      </c>
      <c r="M1280" s="48" t="n">
        <v>385653</v>
      </c>
      <c r="O1280" s="11">
        <f>M1280/SUM($M$2:$M$2023)</f>
        <v/>
      </c>
      <c r="P1280" s="49">
        <f>IFERROR(M1280/I1280,0)</f>
        <v/>
      </c>
      <c r="Q1280" s="50" t="n"/>
      <c r="R1280" s="8">
        <f>I1280-Q1280</f>
        <v/>
      </c>
      <c r="S1280" s="49">
        <f>$AK1280*R1280</f>
        <v/>
      </c>
      <c r="U1280" s="39" t="inlineStr">
        <is>
          <t>Stock SAP</t>
        </is>
      </c>
      <c r="V1280" s="39" t="inlineStr">
        <is>
          <t>Uniformes</t>
        </is>
      </c>
      <c r="W1280" s="39" t="inlineStr">
        <is>
          <t>Fuera del alcance</t>
        </is>
      </c>
      <c r="X1280" s="39" t="n"/>
      <c r="Y1280" s="39" t="inlineStr">
        <is>
          <t>No aplica: uniformes, clasificación que el inventario físico de Farmacia no releva</t>
        </is>
      </c>
      <c r="Z1280" s="40" t="inlineStr">
        <is>
          <t>Fuera del alcance del inventario físico</t>
        </is>
      </c>
      <c r="AA1280" s="39" t="n"/>
      <c r="AB1280" s="39" t="n"/>
      <c r="AC1280" s="39" t="n"/>
      <c r="AD1280" s="39" t="n"/>
      <c r="AE1280" s="39" t="n"/>
      <c r="AF1280" s="39" t="n"/>
      <c r="AG1280" s="39" t="n"/>
      <c r="AH1280" s="51" t="n">
        <v>29</v>
      </c>
      <c r="AI1280" s="51">
        <f>Q1280</f>
        <v/>
      </c>
      <c r="AJ1280" s="51">
        <f>$AH1280-$AI1280</f>
        <v/>
      </c>
      <c r="AK1280" s="52" t="n">
        <v>13298.37931034483</v>
      </c>
      <c r="AL1280" s="52">
        <f>$AJ1280*$AK1280</f>
        <v/>
      </c>
      <c r="AM1280" s="52">
        <f>$AI1280*$AK1280</f>
        <v/>
      </c>
      <c r="AN1280" s="39" t="n"/>
      <c r="AO1280" s="39" t="n"/>
    </row>
    <row r="1281">
      <c r="A1281" s="5" t="inlineStr">
        <is>
          <t>1000527</t>
        </is>
      </c>
      <c r="B1281" s="5" t="inlineStr">
        <is>
          <t>AMOXIDAL CLAVULANICO 1 G</t>
        </is>
      </c>
      <c r="C1281" s="5" t="inlineStr">
        <is>
          <t>JW4749</t>
        </is>
      </c>
      <c r="D1281" s="5" t="inlineStr">
        <is>
          <t>033</t>
        </is>
      </c>
      <c r="E1281" s="5" t="inlineStr">
        <is>
          <t>ZMED</t>
        </is>
      </c>
      <c r="F1281" s="5" t="inlineStr">
        <is>
          <t>1060</t>
        </is>
      </c>
      <c r="G1281" s="5" t="inlineStr">
        <is>
          <t>6021</t>
        </is>
      </c>
      <c r="H1281" s="5" t="inlineStr">
        <is>
          <t>C/U</t>
        </is>
      </c>
      <c r="I1281" s="6" t="n">
        <v>28</v>
      </c>
      <c r="J1281" s="6" t="n">
        <v>0</v>
      </c>
      <c r="K1281" s="5" t="inlineStr">
        <is>
          <t>ARS</t>
        </is>
      </c>
      <c r="L1281" s="48" t="n">
        <v>0</v>
      </c>
      <c r="M1281" s="48" t="n">
        <v>11170.12</v>
      </c>
      <c r="O1281" s="11">
        <f>M1281/SUM($M$2:$M$2023)</f>
        <v/>
      </c>
      <c r="P1281" s="49">
        <f>IFERROR(M1281/I1281,0)</f>
        <v/>
      </c>
      <c r="Q1281" s="50" t="n"/>
      <c r="R1281" s="8">
        <f>I1281-Q1281</f>
        <v/>
      </c>
      <c r="S1281" s="49">
        <f>$AK1281*R1281</f>
        <v/>
      </c>
      <c r="U1281" s="39" t="inlineStr">
        <is>
          <t>Stock SAP</t>
        </is>
      </c>
      <c r="V1281" s="39" t="inlineStr">
        <is>
          <t>Medicamentos</t>
        </is>
      </c>
      <c r="W1281" s="39" t="inlineStr">
        <is>
          <t>Dentro del alcance</t>
        </is>
      </c>
      <c r="X1281" s="38" t="inlineStr">
        <is>
          <t>Baja</t>
        </is>
      </c>
      <c r="Y1281" s="39" t="inlineStr">
        <is>
          <t>Homologado – confianza Baja – pendiente de validación</t>
        </is>
      </c>
      <c r="Z1281" s="38" t="inlineStr">
        <is>
          <t>Dar de baja en SAP</t>
        </is>
      </c>
      <c r="AA1281" s="39" t="inlineStr">
        <is>
          <t>16</t>
        </is>
      </c>
      <c r="AB1281" s="39" t="inlineStr">
        <is>
          <t>AMOXICILINA + AC. CLAVULANICO</t>
        </is>
      </c>
      <c r="AC1281" s="39" t="inlineStr">
        <is>
          <t>Homologación por código Avain (master M11-001)</t>
        </is>
      </c>
      <c r="AD1281" s="39" t="inlineStr">
        <is>
          <t>No</t>
        </is>
      </c>
      <c r="AE1281" s="39" t="n"/>
      <c r="AF1281" s="39" t="inlineStr">
        <is>
          <t>Sí</t>
        </is>
      </c>
      <c r="AG1281" s="39" t="inlineStr">
        <is>
          <t>M11-001</t>
        </is>
      </c>
      <c r="AH1281" s="51" t="n"/>
      <c r="AI1281" s="51" t="n"/>
      <c r="AJ1281" s="51" t="n"/>
      <c r="AK1281" s="52" t="n">
        <v>398.9328047091412</v>
      </c>
      <c r="AL1281" s="52" t="n"/>
      <c r="AM1281" s="52" t="n"/>
      <c r="AN1281" s="39" t="n"/>
      <c r="AO1281" s="39" t="inlineStr">
        <is>
          <t>La cantidad física del material se imputó en la fila 550 (primera fila del material). Homologación: confianza base Alta + confianza SAP Media → Media. La nomenclatura del material imputado no respalda por sí sola la equivalencia (similitud 0.39); el vínculo proviene sólo de la homologación. Nivel degradado a Baja. Otros códigos SAP del master no están en el stock de este centro: 1000816. El material ocupa 16 filas en la hoja 1060 NQN (lote/almacén). La cantidad SAP y la física de esta vista son el total del material.</t>
        </is>
      </c>
    </row>
    <row r="1282">
      <c r="A1282" s="5" t="inlineStr">
        <is>
          <t>2001515</t>
        </is>
      </c>
      <c r="B1282" s="5" t="inlineStr">
        <is>
          <t>INMOVILIZADOR LATERO CERVICAL</t>
        </is>
      </c>
      <c r="C1282" s="5" t="n"/>
      <c r="D1282" s="5" t="inlineStr">
        <is>
          <t>033</t>
        </is>
      </c>
      <c r="E1282" s="5" t="inlineStr">
        <is>
          <t>ZDES</t>
        </is>
      </c>
      <c r="F1282" s="5" t="inlineStr">
        <is>
          <t>1060</t>
        </is>
      </c>
      <c r="G1282" s="5" t="inlineStr">
        <is>
          <t>6021</t>
        </is>
      </c>
      <c r="H1282" s="5" t="inlineStr">
        <is>
          <t>C/U</t>
        </is>
      </c>
      <c r="I1282" s="6" t="n">
        <v>28</v>
      </c>
      <c r="J1282" s="6" t="n">
        <v>0</v>
      </c>
      <c r="K1282" s="5" t="inlineStr">
        <is>
          <t>ARS</t>
        </is>
      </c>
      <c r="L1282" s="48" t="n">
        <v>0</v>
      </c>
      <c r="M1282" s="48" t="n">
        <v>1426562</v>
      </c>
      <c r="O1282" s="11">
        <f>M1282/SUM($M$2:$M$2023)</f>
        <v/>
      </c>
      <c r="P1282" s="49">
        <f>IFERROR(M1282/I1282,0)</f>
        <v/>
      </c>
      <c r="Q1282" s="50" t="n">
        <v>8</v>
      </c>
      <c r="R1282" s="8">
        <f>I1282-Q1282</f>
        <v/>
      </c>
      <c r="S1282" s="49">
        <f>$AK1282*R1282</f>
        <v/>
      </c>
      <c r="U1282" s="39" t="inlineStr">
        <is>
          <t>Stock SAP</t>
        </is>
      </c>
      <c r="V1282" s="39" t="inlineStr">
        <is>
          <t>Descartables</t>
        </is>
      </c>
      <c r="W1282" s="39" t="inlineStr">
        <is>
          <t>Dentro del alcance</t>
        </is>
      </c>
      <c r="X1282" s="37" t="inlineStr">
        <is>
          <t>Alta</t>
        </is>
      </c>
      <c r="Y1282" s="39" t="inlineStr">
        <is>
          <t>Homologado – confianza Alta</t>
        </is>
      </c>
      <c r="Z1282" s="38" t="inlineStr">
        <is>
          <t>Dar de baja en SAP</t>
        </is>
      </c>
      <c r="AA1282" s="39" t="inlineStr">
        <is>
          <t>513</t>
        </is>
      </c>
      <c r="AB1282" s="39" t="inlineStr">
        <is>
          <t>INMOVILIZADOR LATEROCERVICAL</t>
        </is>
      </c>
      <c r="AC1282" s="39" t="inlineStr">
        <is>
          <t>Cruce por nomenclatura SAP</t>
        </is>
      </c>
      <c r="AD1282" s="39" t="inlineStr">
        <is>
          <t>No</t>
        </is>
      </c>
      <c r="AE1282" s="39" t="n"/>
      <c r="AF1282" s="39" t="inlineStr">
        <is>
          <t>No</t>
        </is>
      </c>
      <c r="AG1282" s="39" t="n"/>
      <c r="AH1282" s="51" t="n">
        <v>28</v>
      </c>
      <c r="AI1282" s="51">
        <f>Q1282</f>
        <v/>
      </c>
      <c r="AJ1282" s="51">
        <f>$AH1282-$AI1282</f>
        <v/>
      </c>
      <c r="AK1282" s="52" t="n">
        <v>50948.64285714286</v>
      </c>
      <c r="AL1282" s="52">
        <f>$AJ1282*$AK1282</f>
        <v/>
      </c>
      <c r="AM1282" s="52">
        <f>$AI1282*$AK1282</f>
        <v/>
      </c>
      <c r="AN1282" s="41" t="inlineStr">
        <is>
          <t>Valorización a validar: VU atípico ($50,948.64 contra una mediana de $2,000.00 en la base). Sugiere distinta unidad de medida (SAP por caja o envase y el recuento por unidad). La diferencia económica de esta fila no debe tomarse como definitiva.</t>
        </is>
      </c>
      <c r="AO1282" s="39" t="inlineStr">
        <is>
          <t>El código Avain 513 figura en la homologación como «Ceftriaxona» (master M11-010), pero en el inventario físico corresponde a «INMOVILIZADOR LATEROCERVICAL». El código no coincide con el producto: no se usó el vínculo de la homologación y se cruzó por nomenclatura. A revisar con los responsables de la base. Cruce por nomenclatura: similitud 0.93.</t>
        </is>
      </c>
    </row>
    <row r="1283">
      <c r="A1283" s="5" t="inlineStr">
        <is>
          <t>3001302</t>
        </is>
      </c>
      <c r="B1283" s="5" t="inlineStr">
        <is>
          <t>BUZO ALGODON AZUL C/LOGO M</t>
        </is>
      </c>
      <c r="C1283" s="5" t="n"/>
      <c r="D1283" s="5" t="inlineStr">
        <is>
          <t>INDU</t>
        </is>
      </c>
      <c r="E1283" s="5" t="inlineStr">
        <is>
          <t>ZUNI</t>
        </is>
      </c>
      <c r="F1283" s="5" t="inlineStr">
        <is>
          <t>1060</t>
        </is>
      </c>
      <c r="G1283" s="5" t="inlineStr">
        <is>
          <t>6010</t>
        </is>
      </c>
      <c r="H1283" s="5" t="inlineStr">
        <is>
          <t>C/U</t>
        </is>
      </c>
      <c r="I1283" s="6" t="n">
        <v>28</v>
      </c>
      <c r="J1283" s="6" t="n">
        <v>0</v>
      </c>
      <c r="K1283" s="5" t="inlineStr">
        <is>
          <t>ARS</t>
        </is>
      </c>
      <c r="L1283" s="48" t="n">
        <v>0</v>
      </c>
      <c r="M1283" s="48" t="n">
        <v>777698.4</v>
      </c>
      <c r="O1283" s="11">
        <f>M1283/SUM($M$2:$M$2023)</f>
        <v/>
      </c>
      <c r="P1283" s="49">
        <f>IFERROR(M1283/I1283,0)</f>
        <v/>
      </c>
      <c r="Q1283" s="50" t="n"/>
      <c r="R1283" s="8">
        <f>I1283-Q1283</f>
        <v/>
      </c>
      <c r="S1283" s="49">
        <f>$AK1283*R1283</f>
        <v/>
      </c>
      <c r="U1283" s="39" t="inlineStr">
        <is>
          <t>Stock SAP</t>
        </is>
      </c>
      <c r="V1283" s="39" t="inlineStr">
        <is>
          <t>Uniformes</t>
        </is>
      </c>
      <c r="W1283" s="39" t="inlineStr">
        <is>
          <t>Fuera del alcance</t>
        </is>
      </c>
      <c r="X1283" s="39" t="n"/>
      <c r="Y1283" s="39" t="inlineStr">
        <is>
          <t>No aplica: uniformes, clasificación que el inventario físico de Farmacia no releva</t>
        </is>
      </c>
      <c r="Z1283" s="40" t="inlineStr">
        <is>
          <t>Fuera del alcance del inventario físico</t>
        </is>
      </c>
      <c r="AA1283" s="39" t="n"/>
      <c r="AB1283" s="39" t="n"/>
      <c r="AC1283" s="39" t="n"/>
      <c r="AD1283" s="39" t="n"/>
      <c r="AE1283" s="39" t="n"/>
      <c r="AF1283" s="39" t="n"/>
      <c r="AG1283" s="39" t="n"/>
      <c r="AH1283" s="51" t="n">
        <v>28</v>
      </c>
      <c r="AI1283" s="51">
        <f>Q1283</f>
        <v/>
      </c>
      <c r="AJ1283" s="51">
        <f>$AH1283-$AI1283</f>
        <v/>
      </c>
      <c r="AK1283" s="52" t="n">
        <v>27774.94285714286</v>
      </c>
      <c r="AL1283" s="52">
        <f>$AJ1283*$AK1283</f>
        <v/>
      </c>
      <c r="AM1283" s="52">
        <f>$AI1283*$AK1283</f>
        <v/>
      </c>
      <c r="AN1283" s="39" t="n"/>
      <c r="AO1283" s="39" t="n"/>
    </row>
    <row r="1284">
      <c r="A1284" s="5" t="inlineStr">
        <is>
          <t>3001434</t>
        </is>
      </c>
      <c r="B1284" s="5" t="inlineStr">
        <is>
          <t>CHOMBA NEGRA M</t>
        </is>
      </c>
      <c r="C1284" s="5" t="n"/>
      <c r="D1284" s="5" t="inlineStr">
        <is>
          <t>INDU</t>
        </is>
      </c>
      <c r="E1284" s="5" t="inlineStr">
        <is>
          <t>ZUNI</t>
        </is>
      </c>
      <c r="F1284" s="5" t="inlineStr">
        <is>
          <t>1060</t>
        </is>
      </c>
      <c r="G1284" s="5" t="inlineStr">
        <is>
          <t>6010</t>
        </is>
      </c>
      <c r="H1284" s="5" t="inlineStr">
        <is>
          <t>C/U</t>
        </is>
      </c>
      <c r="I1284" s="6" t="n">
        <v>28</v>
      </c>
      <c r="J1284" s="6" t="n">
        <v>0</v>
      </c>
      <c r="K1284" s="5" t="inlineStr">
        <is>
          <t>ARS</t>
        </is>
      </c>
      <c r="L1284" s="48" t="n">
        <v>0</v>
      </c>
      <c r="M1284" s="48" t="n">
        <v>276531.33</v>
      </c>
      <c r="O1284" s="11">
        <f>M1284/SUM($M$2:$M$2023)</f>
        <v/>
      </c>
      <c r="P1284" s="49">
        <f>IFERROR(M1284/I1284,0)</f>
        <v/>
      </c>
      <c r="Q1284" s="50" t="n"/>
      <c r="R1284" s="8">
        <f>I1284-Q1284</f>
        <v/>
      </c>
      <c r="S1284" s="49">
        <f>$AK1284*R1284</f>
        <v/>
      </c>
      <c r="U1284" s="39" t="inlineStr">
        <is>
          <t>Stock SAP</t>
        </is>
      </c>
      <c r="V1284" s="39" t="inlineStr">
        <is>
          <t>Uniformes</t>
        </is>
      </c>
      <c r="W1284" s="39" t="inlineStr">
        <is>
          <t>Fuera del alcance</t>
        </is>
      </c>
      <c r="X1284" s="39" t="n"/>
      <c r="Y1284" s="39" t="inlineStr">
        <is>
          <t>No aplica: uniformes, clasificación que el inventario físico de Farmacia no releva</t>
        </is>
      </c>
      <c r="Z1284" s="40" t="inlineStr">
        <is>
          <t>Fuera del alcance del inventario físico</t>
        </is>
      </c>
      <c r="AA1284" s="39" t="n"/>
      <c r="AB1284" s="39" t="n"/>
      <c r="AC1284" s="39" t="n"/>
      <c r="AD1284" s="39" t="n"/>
      <c r="AE1284" s="39" t="n"/>
      <c r="AF1284" s="39" t="n"/>
      <c r="AG1284" s="39" t="n"/>
      <c r="AH1284" s="51" t="n">
        <v>33</v>
      </c>
      <c r="AI1284" s="51">
        <f>Q1284</f>
        <v/>
      </c>
      <c r="AJ1284" s="51">
        <f>$AH1284-$AI1284</f>
        <v/>
      </c>
      <c r="AK1284" s="52" t="n">
        <v>9876.11878787879</v>
      </c>
      <c r="AL1284" s="52">
        <f>$AJ1284*$AK1284</f>
        <v/>
      </c>
      <c r="AM1284" s="52">
        <f>$AI1284*$AK1284</f>
        <v/>
      </c>
      <c r="AN1284" s="39" t="n"/>
      <c r="AO1284" s="39" t="inlineStr">
        <is>
          <t>El material ocupa 2 filas en la hoja 1060 NQN (lote/almacén). La cantidad SAP y la física de esta vista son el total del material.</t>
        </is>
      </c>
    </row>
    <row r="1285">
      <c r="A1285" s="5" t="inlineStr">
        <is>
          <t>1000082</t>
        </is>
      </c>
      <c r="B1285" s="5" t="inlineStr">
        <is>
          <t>LIDOCAINA AL 2% SIN EPINEFRINA AMPOLLA</t>
        </is>
      </c>
      <c r="C1285" s="5" t="inlineStr">
        <is>
          <t>21065</t>
        </is>
      </c>
      <c r="D1285" s="5" t="inlineStr">
        <is>
          <t>033</t>
        </is>
      </c>
      <c r="E1285" s="5" t="inlineStr">
        <is>
          <t>ZMED</t>
        </is>
      </c>
      <c r="F1285" s="5" t="inlineStr">
        <is>
          <t>1060</t>
        </is>
      </c>
      <c r="G1285" s="5" t="inlineStr">
        <is>
          <t>6021</t>
        </is>
      </c>
      <c r="H1285" s="5" t="inlineStr">
        <is>
          <t>C/U</t>
        </is>
      </c>
      <c r="I1285" s="6" t="n">
        <v>27</v>
      </c>
      <c r="J1285" s="6" t="n">
        <v>0</v>
      </c>
      <c r="K1285" s="5" t="inlineStr">
        <is>
          <t>ARS</t>
        </is>
      </c>
      <c r="L1285" s="48" t="n">
        <v>0</v>
      </c>
      <c r="M1285" s="48" t="n">
        <v>8896.83</v>
      </c>
      <c r="O1285" s="11">
        <f>M1285/SUM($M$2:$M$2023)</f>
        <v/>
      </c>
      <c r="P1285" s="49">
        <f>IFERROR(M1285/I1285,0)</f>
        <v/>
      </c>
      <c r="Q1285" s="50" t="n"/>
      <c r="R1285" s="8">
        <f>I1285-Q1285</f>
        <v/>
      </c>
      <c r="S1285" s="49">
        <f>$AK1285*R1285</f>
        <v/>
      </c>
      <c r="U1285" s="39" t="inlineStr">
        <is>
          <t>Stock SAP</t>
        </is>
      </c>
      <c r="V1285" s="39" t="inlineStr">
        <is>
          <t>Medicamentos</t>
        </is>
      </c>
      <c r="W1285" s="39" t="inlineStr">
        <is>
          <t>Dentro del alcance</t>
        </is>
      </c>
      <c r="X1285" s="37" t="inlineStr">
        <is>
          <t>Alta</t>
        </is>
      </c>
      <c r="Y1285" s="39" t="inlineStr">
        <is>
          <t>Homologado – confianza Alta</t>
        </is>
      </c>
      <c r="Z1285" s="38" t="inlineStr">
        <is>
          <t>Dar de baja en SAP</t>
        </is>
      </c>
      <c r="AA1285" s="39" t="inlineStr">
        <is>
          <t>150; 502</t>
        </is>
      </c>
      <c r="AB1285" s="39" t="inlineStr">
        <is>
          <t>LIDOCAINA 2 % SIN EPINEFRINA X 5 ML; LIDOCAINA 2% C/EPINEFRINA</t>
        </is>
      </c>
      <c r="AC1285" s="39" t="inlineStr">
        <is>
          <t>Cruce por nomenclatura SAP; Homologación por código Avain (master M15-001)</t>
        </is>
      </c>
      <c r="AD1285" s="39" t="inlineStr">
        <is>
          <t>No</t>
        </is>
      </c>
      <c r="AE1285" s="39" t="n"/>
      <c r="AF1285" s="39" t="inlineStr">
        <is>
          <t>Sí</t>
        </is>
      </c>
      <c r="AG1285" s="39" t="inlineStr">
        <is>
          <t>M15-001</t>
        </is>
      </c>
      <c r="AH1285" s="51" t="n"/>
      <c r="AI1285" s="51" t="n"/>
      <c r="AJ1285" s="51" t="n"/>
      <c r="AK1285" s="52" t="n">
        <v>329.5122304283604</v>
      </c>
      <c r="AL1285" s="52" t="n"/>
      <c r="AM1285" s="52" t="n"/>
      <c r="AN1285" s="39" t="n"/>
      <c r="AO1285" s="39" t="inlineStr">
        <is>
          <t>La cantidad física del material se imputó en la fila 222 (primera fila del material). Varias denominaciones del inventario físico corresponden a este material SAP (150 LIDOCAINA 2 % SIN EPINEFRINA X 5 ML; 502 LIDOCAINA 2% C/EPINEFRINA). Se sumaron las cantidades físicas. Homologación: confianza base Alta + confianza SAP Alta → Alta. Otros códigos SAP del master no están en el stock de este centro: 1001306. Cruce por nomenclatura: dosis coincide; similitud 0.94. El material ocupa 5 filas en la hoja 1060 NQN (lote/almacén). La cantidad SAP y la física de esta vista son el total del material.</t>
        </is>
      </c>
    </row>
    <row r="1286">
      <c r="A1286" s="5" t="inlineStr">
        <is>
          <t>3001311</t>
        </is>
      </c>
      <c r="B1286" s="5" t="inlineStr">
        <is>
          <t>GUARDAPOLVO BLANCO MEDICO XL</t>
        </is>
      </c>
      <c r="C1286" s="5" t="n"/>
      <c r="D1286" s="5" t="inlineStr">
        <is>
          <t>INDU</t>
        </is>
      </c>
      <c r="E1286" s="5" t="inlineStr">
        <is>
          <t>ZUNI</t>
        </is>
      </c>
      <c r="F1286" s="5" t="inlineStr">
        <is>
          <t>1060</t>
        </is>
      </c>
      <c r="G1286" s="5" t="inlineStr">
        <is>
          <t>6110</t>
        </is>
      </c>
      <c r="H1286" s="5" t="inlineStr">
        <is>
          <t>C/U</t>
        </is>
      </c>
      <c r="I1286" s="6" t="n">
        <v>27</v>
      </c>
      <c r="J1286" s="6" t="n">
        <v>0</v>
      </c>
      <c r="K1286" s="5" t="inlineStr">
        <is>
          <t>ARS</t>
        </is>
      </c>
      <c r="L1286" s="48" t="n">
        <v>0</v>
      </c>
      <c r="M1286" s="48" t="n">
        <v>510300</v>
      </c>
      <c r="O1286" s="11">
        <f>M1286/SUM($M$2:$M$2023)</f>
        <v/>
      </c>
      <c r="P1286" s="49">
        <f>IFERROR(M1286/I1286,0)</f>
        <v/>
      </c>
      <c r="Q1286" s="50" t="n"/>
      <c r="R1286" s="8">
        <f>I1286-Q1286</f>
        <v/>
      </c>
      <c r="S1286" s="49">
        <f>$AK1286*R1286</f>
        <v/>
      </c>
      <c r="U1286" s="39" t="inlineStr">
        <is>
          <t>Stock SAP</t>
        </is>
      </c>
      <c r="V1286" s="39" t="inlineStr">
        <is>
          <t>Uniformes</t>
        </is>
      </c>
      <c r="W1286" s="39" t="inlineStr">
        <is>
          <t>Fuera del alcance</t>
        </is>
      </c>
      <c r="X1286" s="39" t="n"/>
      <c r="Y1286" s="39" t="inlineStr">
        <is>
          <t>No aplica: uniformes, clasificación que el inventario físico de Farmacia no releva</t>
        </is>
      </c>
      <c r="Z1286" s="40" t="inlineStr">
        <is>
          <t>Fuera del alcance del inventario físico</t>
        </is>
      </c>
      <c r="AA1286" s="39" t="n"/>
      <c r="AB1286" s="39" t="n"/>
      <c r="AC1286" s="39" t="n"/>
      <c r="AD1286" s="39" t="n"/>
      <c r="AE1286" s="39" t="n"/>
      <c r="AF1286" s="39" t="n"/>
      <c r="AG1286" s="39" t="n"/>
      <c r="AH1286" s="51" t="n">
        <v>27</v>
      </c>
      <c r="AI1286" s="51">
        <f>Q1286</f>
        <v/>
      </c>
      <c r="AJ1286" s="51">
        <f>$AH1286-$AI1286</f>
        <v/>
      </c>
      <c r="AK1286" s="52" t="n">
        <v>18900</v>
      </c>
      <c r="AL1286" s="52">
        <f>$AJ1286*$AK1286</f>
        <v/>
      </c>
      <c r="AM1286" s="52">
        <f>$AI1286*$AK1286</f>
        <v/>
      </c>
      <c r="AN1286" s="39" t="n"/>
      <c r="AO1286" s="39" t="n"/>
    </row>
    <row r="1287">
      <c r="A1287" s="5" t="inlineStr">
        <is>
          <t>2000087</t>
        </is>
      </c>
      <c r="B1287" s="5" t="inlineStr">
        <is>
          <t>SET FERULAS INFLABLES PARA MIEMBROS INF.</t>
        </is>
      </c>
      <c r="C1287" s="5" t="n"/>
      <c r="D1287" s="5" t="inlineStr">
        <is>
          <t>033</t>
        </is>
      </c>
      <c r="E1287" s="5" t="inlineStr">
        <is>
          <t>ZDES</t>
        </is>
      </c>
      <c r="F1287" s="5" t="inlineStr">
        <is>
          <t>1060</t>
        </is>
      </c>
      <c r="G1287" s="5" t="inlineStr">
        <is>
          <t>6022</t>
        </is>
      </c>
      <c r="H1287" s="5" t="inlineStr">
        <is>
          <t>C/U</t>
        </is>
      </c>
      <c r="I1287" s="6" t="n">
        <v>26</v>
      </c>
      <c r="J1287" s="6" t="n">
        <v>0</v>
      </c>
      <c r="K1287" s="5" t="inlineStr">
        <is>
          <t>ARS</t>
        </is>
      </c>
      <c r="L1287" s="48" t="n">
        <v>0</v>
      </c>
      <c r="M1287" s="48" t="n">
        <v>84002.10000000001</v>
      </c>
      <c r="O1287" s="11">
        <f>M1287/SUM($M$2:$M$2023)</f>
        <v/>
      </c>
      <c r="P1287" s="49">
        <f>IFERROR(M1287/I1287,0)</f>
        <v/>
      </c>
      <c r="Q1287" s="50" t="n"/>
      <c r="R1287" s="8">
        <f>I1287-Q1287</f>
        <v/>
      </c>
      <c r="S1287" s="49">
        <f>$AK1287*R1287</f>
        <v/>
      </c>
      <c r="U1287" s="39" t="inlineStr">
        <is>
          <t>Stock SAP</t>
        </is>
      </c>
      <c r="V1287" s="39" t="inlineStr">
        <is>
          <t>Descartables</t>
        </is>
      </c>
      <c r="W1287" s="39" t="inlineStr">
        <is>
          <t>Dentro del alcance</t>
        </is>
      </c>
      <c r="X1287" s="39" t="n"/>
      <c r="Y1287" s="39" t="inlineStr">
        <is>
          <t>Sin recuento físico en el inventario de Avain</t>
        </is>
      </c>
      <c r="Z1287" s="40" t="inlineStr">
        <is>
          <t>Sin recuento físico</t>
        </is>
      </c>
      <c r="AA1287" s="39" t="n"/>
      <c r="AB1287" s="39" t="n"/>
      <c r="AC1287" s="39" t="n"/>
      <c r="AD1287" s="39" t="n"/>
      <c r="AE1287" s="39" t="n"/>
      <c r="AF1287" s="39" t="n"/>
      <c r="AG1287" s="39" t="n"/>
      <c r="AH1287" s="51" t="n">
        <v>26</v>
      </c>
      <c r="AI1287" s="51">
        <f>Q1287</f>
        <v/>
      </c>
      <c r="AJ1287" s="51">
        <f>$AH1287-$AI1287</f>
        <v/>
      </c>
      <c r="AK1287" s="52" t="n">
        <v>3230.85</v>
      </c>
      <c r="AL1287" s="52">
        <f>$AJ1287*$AK1287</f>
        <v/>
      </c>
      <c r="AM1287" s="52">
        <f>$AI1287*$AK1287</f>
        <v/>
      </c>
      <c r="AN1287" s="39" t="n"/>
      <c r="AO1287" s="39" t="n"/>
    </row>
    <row r="1288">
      <c r="A1288" s="5" t="inlineStr">
        <is>
          <t>2000356</t>
        </is>
      </c>
      <c r="B1288" s="5" t="inlineStr">
        <is>
          <t>AGUJAS BARD TIPO HUBER REF 2206220</t>
        </is>
      </c>
      <c r="C1288" s="5" t="n"/>
      <c r="D1288" s="5" t="inlineStr">
        <is>
          <t>033</t>
        </is>
      </c>
      <c r="E1288" s="5" t="inlineStr">
        <is>
          <t>ZDES</t>
        </is>
      </c>
      <c r="F1288" s="5" t="inlineStr">
        <is>
          <t>1060</t>
        </is>
      </c>
      <c r="G1288" s="5" t="inlineStr">
        <is>
          <t>6022</t>
        </is>
      </c>
      <c r="H1288" s="5" t="inlineStr">
        <is>
          <t>C/U</t>
        </is>
      </c>
      <c r="I1288" s="6" t="n">
        <v>26</v>
      </c>
      <c r="J1288" s="6" t="n">
        <v>0</v>
      </c>
      <c r="K1288" s="5" t="inlineStr">
        <is>
          <t>ARS</t>
        </is>
      </c>
      <c r="L1288" s="48" t="n">
        <v>0</v>
      </c>
      <c r="M1288" s="48" t="n">
        <v>3403.92</v>
      </c>
      <c r="O1288" s="11">
        <f>M1288/SUM($M$2:$M$2023)</f>
        <v/>
      </c>
      <c r="P1288" s="49">
        <f>IFERROR(M1288/I1288,0)</f>
        <v/>
      </c>
      <c r="Q1288" s="50" t="n"/>
      <c r="R1288" s="8">
        <f>I1288-Q1288</f>
        <v/>
      </c>
      <c r="S1288" s="49">
        <f>$AK1288*R1288</f>
        <v/>
      </c>
      <c r="U1288" s="39" t="inlineStr">
        <is>
          <t>Stock SAP</t>
        </is>
      </c>
      <c r="V1288" s="39" t="inlineStr">
        <is>
          <t>Descartables</t>
        </is>
      </c>
      <c r="W1288" s="39" t="inlineStr">
        <is>
          <t>Dentro del alcance</t>
        </is>
      </c>
      <c r="X1288" s="39" t="n"/>
      <c r="Y1288" s="39" t="inlineStr">
        <is>
          <t>Sin recuento físico en el inventario de Avain</t>
        </is>
      </c>
      <c r="Z1288" s="40" t="inlineStr">
        <is>
          <t>Sin recuento físico</t>
        </is>
      </c>
      <c r="AA1288" s="39" t="n"/>
      <c r="AB1288" s="39" t="n"/>
      <c r="AC1288" s="39" t="n"/>
      <c r="AD1288" s="39" t="n"/>
      <c r="AE1288" s="39" t="n"/>
      <c r="AF1288" s="39" t="n"/>
      <c r="AG1288" s="39" t="n"/>
      <c r="AH1288" s="51" t="n">
        <v>26</v>
      </c>
      <c r="AI1288" s="51">
        <f>Q1288</f>
        <v/>
      </c>
      <c r="AJ1288" s="51">
        <f>$AH1288-$AI1288</f>
        <v/>
      </c>
      <c r="AK1288" s="52" t="n">
        <v>130.92</v>
      </c>
      <c r="AL1288" s="52">
        <f>$AJ1288*$AK1288</f>
        <v/>
      </c>
      <c r="AM1288" s="52">
        <f>$AI1288*$AK1288</f>
        <v/>
      </c>
      <c r="AN1288" s="39" t="n"/>
      <c r="AO1288" s="39" t="n"/>
    </row>
    <row r="1289">
      <c r="A1289" s="5" t="inlineStr">
        <is>
          <t>2000470</t>
        </is>
      </c>
      <c r="B1289" s="5" t="inlineStr">
        <is>
          <t>OTOSCOPIO</t>
        </is>
      </c>
      <c r="C1289" s="5" t="n"/>
      <c r="D1289" s="5" t="inlineStr">
        <is>
          <t>033</t>
        </is>
      </c>
      <c r="E1289" s="5" t="inlineStr">
        <is>
          <t>ZDES</t>
        </is>
      </c>
      <c r="F1289" s="5" t="inlineStr">
        <is>
          <t>1060</t>
        </is>
      </c>
      <c r="G1289" s="5" t="inlineStr">
        <is>
          <t>6021</t>
        </is>
      </c>
      <c r="H1289" s="5" t="inlineStr">
        <is>
          <t>C/U</t>
        </is>
      </c>
      <c r="I1289" s="6" t="n">
        <v>26</v>
      </c>
      <c r="J1289" s="6" t="n">
        <v>0</v>
      </c>
      <c r="K1289" s="5" t="inlineStr">
        <is>
          <t>ARS</t>
        </is>
      </c>
      <c r="L1289" s="48" t="n">
        <v>0</v>
      </c>
      <c r="M1289" s="48" t="n">
        <v>996552.49</v>
      </c>
      <c r="O1289" s="11">
        <f>M1289/SUM($M$2:$M$2023)</f>
        <v/>
      </c>
      <c r="P1289" s="49">
        <f>IFERROR(M1289/I1289,0)</f>
        <v/>
      </c>
      <c r="Q1289" s="50" t="n"/>
      <c r="R1289" s="8">
        <f>I1289-Q1289</f>
        <v/>
      </c>
      <c r="S1289" s="49">
        <f>$AK1289*R1289</f>
        <v/>
      </c>
      <c r="U1289" s="39" t="inlineStr">
        <is>
          <t>Stock SAP</t>
        </is>
      </c>
      <c r="V1289" s="39" t="inlineStr">
        <is>
          <t>Descartables</t>
        </is>
      </c>
      <c r="W1289" s="39" t="inlineStr">
        <is>
          <t>Dentro del alcance</t>
        </is>
      </c>
      <c r="X1289" s="37" t="inlineStr">
        <is>
          <t>Alta</t>
        </is>
      </c>
      <c r="Y1289" s="39" t="inlineStr">
        <is>
          <t>Homologado – confianza Alta</t>
        </is>
      </c>
      <c r="Z1289" s="38" t="inlineStr">
        <is>
          <t>Dar de baja en SAP</t>
        </is>
      </c>
      <c r="AA1289" s="39" t="inlineStr">
        <is>
          <t>530</t>
        </is>
      </c>
      <c r="AB1289" s="39" t="inlineStr">
        <is>
          <t>OTOSCOPIO</t>
        </is>
      </c>
      <c r="AC1289" s="39" t="inlineStr">
        <is>
          <t>Homologación por nombre Avain (master E-209)</t>
        </is>
      </c>
      <c r="AD1289" s="39" t="inlineStr">
        <is>
          <t>No</t>
        </is>
      </c>
      <c r="AE1289" s="39" t="n"/>
      <c r="AF1289" s="39" t="inlineStr">
        <is>
          <t>Sí</t>
        </is>
      </c>
      <c r="AG1289" s="39" t="inlineStr">
        <is>
          <t>E-209</t>
        </is>
      </c>
      <c r="AH1289" s="51" t="n"/>
      <c r="AI1289" s="51" t="n"/>
      <c r="AJ1289" s="51" t="n"/>
      <c r="AK1289" s="52" t="n">
        <v>38328.94197183099</v>
      </c>
      <c r="AL1289" s="52" t="n"/>
      <c r="AM1289" s="52" t="n"/>
      <c r="AN1289" s="39" t="n"/>
      <c r="AO1289" s="39" t="inlineStr">
        <is>
          <t>La cantidad física del material se imputó en la fila 1137 (primera fila del material). Homologación: confianza base Alta + confianza SAP Alta → Alta. El material ocupa 2 filas en la hoja 1060 NQN (lote/almacén). La cantidad SAP y la física de esta vista son el total del material.</t>
        </is>
      </c>
    </row>
    <row r="1290">
      <c r="A1290" s="5" t="inlineStr">
        <is>
          <t>3000217</t>
        </is>
      </c>
      <c r="B1290" s="5" t="inlineStr">
        <is>
          <t>BOTIN DE SEGURIDAD T38</t>
        </is>
      </c>
      <c r="C1290" s="5" t="n"/>
      <c r="D1290" s="5" t="inlineStr">
        <is>
          <t>INDU</t>
        </is>
      </c>
      <c r="E1290" s="5" t="inlineStr">
        <is>
          <t>ZUNI</t>
        </is>
      </c>
      <c r="F1290" s="5" t="inlineStr">
        <is>
          <t>1060</t>
        </is>
      </c>
      <c r="G1290" s="5" t="inlineStr">
        <is>
          <t>6010</t>
        </is>
      </c>
      <c r="H1290" s="5" t="inlineStr">
        <is>
          <t>C/U</t>
        </is>
      </c>
      <c r="I1290" s="6" t="n">
        <v>26</v>
      </c>
      <c r="J1290" s="6" t="n">
        <v>0</v>
      </c>
      <c r="K1290" s="5" t="inlineStr">
        <is>
          <t>ARS</t>
        </is>
      </c>
      <c r="L1290" s="48" t="n">
        <v>0</v>
      </c>
      <c r="M1290" s="48" t="n">
        <v>1270665.96</v>
      </c>
      <c r="O1290" s="11">
        <f>M1290/SUM($M$2:$M$2023)</f>
        <v/>
      </c>
      <c r="P1290" s="49">
        <f>IFERROR(M1290/I1290,0)</f>
        <v/>
      </c>
      <c r="Q1290" s="50" t="n"/>
      <c r="R1290" s="8">
        <f>I1290-Q1290</f>
        <v/>
      </c>
      <c r="S1290" s="49">
        <f>$AK1290*R1290</f>
        <v/>
      </c>
      <c r="U1290" s="39" t="inlineStr">
        <is>
          <t>Stock SAP</t>
        </is>
      </c>
      <c r="V1290" s="39" t="inlineStr">
        <is>
          <t>Uniformes</t>
        </is>
      </c>
      <c r="W1290" s="39" t="inlineStr">
        <is>
          <t>Fuera del alcance</t>
        </is>
      </c>
      <c r="X1290" s="39" t="n"/>
      <c r="Y1290" s="39" t="inlineStr">
        <is>
          <t>No aplica: uniformes, clasificación que el inventario físico de Farmacia no releva</t>
        </is>
      </c>
      <c r="Z1290" s="40" t="inlineStr">
        <is>
          <t>Fuera del alcance del inventario físico</t>
        </is>
      </c>
      <c r="AA1290" s="39" t="n"/>
      <c r="AB1290" s="39" t="n"/>
      <c r="AC1290" s="39" t="n"/>
      <c r="AD1290" s="39" t="n"/>
      <c r="AE1290" s="39" t="n"/>
      <c r="AF1290" s="39" t="n"/>
      <c r="AG1290" s="39" t="n"/>
      <c r="AH1290" s="51" t="n">
        <v>27</v>
      </c>
      <c r="AI1290" s="51">
        <f>Q1290</f>
        <v/>
      </c>
      <c r="AJ1290" s="51">
        <f>$AH1290-$AI1290</f>
        <v/>
      </c>
      <c r="AK1290" s="52" t="n">
        <v>48871.76777777778</v>
      </c>
      <c r="AL1290" s="52">
        <f>$AJ1290*$AK1290</f>
        <v/>
      </c>
      <c r="AM1290" s="52">
        <f>$AI1290*$AK1290</f>
        <v/>
      </c>
      <c r="AN1290" s="39" t="n"/>
      <c r="AO1290" s="39" t="inlineStr">
        <is>
          <t>El material ocupa 2 filas en la hoja 1060 NQN (lote/almacén). La cantidad SAP y la física de esta vista son el total del material.</t>
        </is>
      </c>
    </row>
    <row r="1291">
      <c r="A1291" s="5" t="inlineStr">
        <is>
          <t>3000975</t>
        </is>
      </c>
      <c r="B1291" s="5" t="inlineStr">
        <is>
          <t>BOTIN DE SEGURIDAD T45</t>
        </is>
      </c>
      <c r="C1291" s="5" t="n"/>
      <c r="D1291" s="5" t="inlineStr">
        <is>
          <t>INDU</t>
        </is>
      </c>
      <c r="E1291" s="5" t="inlineStr">
        <is>
          <t>ZUNI</t>
        </is>
      </c>
      <c r="F1291" s="5" t="inlineStr">
        <is>
          <t>1060</t>
        </is>
      </c>
      <c r="G1291" s="5" t="inlineStr">
        <is>
          <t>6010</t>
        </is>
      </c>
      <c r="H1291" s="5" t="inlineStr">
        <is>
          <t>C/U</t>
        </is>
      </c>
      <c r="I1291" s="6" t="n">
        <v>26</v>
      </c>
      <c r="J1291" s="6" t="n">
        <v>0</v>
      </c>
      <c r="K1291" s="5" t="inlineStr">
        <is>
          <t>ARS</t>
        </is>
      </c>
      <c r="L1291" s="48" t="n">
        <v>0</v>
      </c>
      <c r="M1291" s="48" t="n">
        <v>1309164.26</v>
      </c>
      <c r="O1291" s="11">
        <f>M1291/SUM($M$2:$M$2023)</f>
        <v/>
      </c>
      <c r="P1291" s="49">
        <f>IFERROR(M1291/I1291,0)</f>
        <v/>
      </c>
      <c r="Q1291" s="50" t="n"/>
      <c r="R1291" s="8">
        <f>I1291-Q1291</f>
        <v/>
      </c>
      <c r="S1291" s="49">
        <f>$AK1291*R1291</f>
        <v/>
      </c>
      <c r="U1291" s="39" t="inlineStr">
        <is>
          <t>Stock SAP</t>
        </is>
      </c>
      <c r="V1291" s="39" t="inlineStr">
        <is>
          <t>Uniformes</t>
        </is>
      </c>
      <c r="W1291" s="39" t="inlineStr">
        <is>
          <t>Fuera del alcance</t>
        </is>
      </c>
      <c r="X1291" s="39" t="n"/>
      <c r="Y1291" s="39" t="inlineStr">
        <is>
          <t>No aplica: uniformes, clasificación que el inventario físico de Farmacia no releva</t>
        </is>
      </c>
      <c r="Z1291" s="40" t="inlineStr">
        <is>
          <t>Fuera del alcance del inventario físico</t>
        </is>
      </c>
      <c r="AA1291" s="39" t="n"/>
      <c r="AB1291" s="39" t="n"/>
      <c r="AC1291" s="39" t="n"/>
      <c r="AD1291" s="39" t="n"/>
      <c r="AE1291" s="39" t="n"/>
      <c r="AF1291" s="39" t="n"/>
      <c r="AG1291" s="39" t="n"/>
      <c r="AH1291" s="51" t="n">
        <v>43</v>
      </c>
      <c r="AI1291" s="51">
        <f>Q1291</f>
        <v/>
      </c>
      <c r="AJ1291" s="51">
        <f>$AH1291-$AI1291</f>
        <v/>
      </c>
      <c r="AK1291" s="52" t="n">
        <v>50352.47139534884</v>
      </c>
      <c r="AL1291" s="52">
        <f>$AJ1291*$AK1291</f>
        <v/>
      </c>
      <c r="AM1291" s="52">
        <f>$AI1291*$AK1291</f>
        <v/>
      </c>
      <c r="AN1291" s="39" t="n"/>
      <c r="AO1291" s="39" t="inlineStr">
        <is>
          <t>El material ocupa 2 filas en la hoja 1060 NQN (lote/almacén). La cantidad SAP y la física de esta vista son el total del material.</t>
        </is>
      </c>
    </row>
    <row r="1292">
      <c r="A1292" s="5" t="inlineStr">
        <is>
          <t>1000072</t>
        </is>
      </c>
      <c r="B1292" s="5" t="inlineStr">
        <is>
          <t>FRAZADA CON LOGO</t>
        </is>
      </c>
      <c r="C1292" s="5" t="inlineStr">
        <is>
          <t>5678</t>
        </is>
      </c>
      <c r="D1292" s="5" t="inlineStr">
        <is>
          <t>033</t>
        </is>
      </c>
      <c r="E1292" s="5" t="inlineStr">
        <is>
          <t>ZMED</t>
        </is>
      </c>
      <c r="F1292" s="5" t="inlineStr">
        <is>
          <t>1060</t>
        </is>
      </c>
      <c r="G1292" s="5" t="inlineStr">
        <is>
          <t>6010</t>
        </is>
      </c>
      <c r="H1292" s="5" t="inlineStr">
        <is>
          <t>C/U</t>
        </is>
      </c>
      <c r="I1292" s="6" t="n">
        <v>25</v>
      </c>
      <c r="J1292" s="6" t="n">
        <v>0</v>
      </c>
      <c r="K1292" s="5" t="inlineStr">
        <is>
          <t>ARS</t>
        </is>
      </c>
      <c r="L1292" s="48" t="n">
        <v>0</v>
      </c>
      <c r="M1292" s="48" t="n">
        <v>420257.04</v>
      </c>
      <c r="O1292" s="11">
        <f>M1292/SUM($M$2:$M$2023)</f>
        <v/>
      </c>
      <c r="P1292" s="49">
        <f>IFERROR(M1292/I1292,0)</f>
        <v/>
      </c>
      <c r="Q1292" s="50" t="n"/>
      <c r="R1292" s="8">
        <f>I1292-Q1292</f>
        <v/>
      </c>
      <c r="S1292" s="49">
        <f>$AK1292*R1292</f>
        <v/>
      </c>
      <c r="U1292" s="39" t="inlineStr">
        <is>
          <t>Stock SAP</t>
        </is>
      </c>
      <c r="V1292" s="39" t="inlineStr">
        <is>
          <t>Medicamentos</t>
        </is>
      </c>
      <c r="W1292" s="39" t="inlineStr">
        <is>
          <t>Dentro del alcance</t>
        </is>
      </c>
      <c r="X1292" s="39" t="n"/>
      <c r="Y1292" s="39" t="inlineStr">
        <is>
          <t>Sin recuento físico en el inventario de Avain</t>
        </is>
      </c>
      <c r="Z1292" s="40" t="inlineStr">
        <is>
          <t>Sin recuento físico</t>
        </is>
      </c>
      <c r="AA1292" s="39" t="n"/>
      <c r="AB1292" s="39" t="n"/>
      <c r="AC1292" s="39" t="n"/>
      <c r="AD1292" s="39" t="n"/>
      <c r="AE1292" s="39" t="n"/>
      <c r="AF1292" s="39" t="n"/>
      <c r="AG1292" s="39" t="n"/>
      <c r="AH1292" s="51" t="n">
        <v>31</v>
      </c>
      <c r="AI1292" s="51">
        <f>Q1292</f>
        <v/>
      </c>
      <c r="AJ1292" s="51">
        <f>$AH1292-$AI1292</f>
        <v/>
      </c>
      <c r="AK1292" s="52" t="n">
        <v>16810.28161290323</v>
      </c>
      <c r="AL1292" s="52">
        <f>$AJ1292*$AK1292</f>
        <v/>
      </c>
      <c r="AM1292" s="52">
        <f>$AI1292*$AK1292</f>
        <v/>
      </c>
      <c r="AN1292" s="39" t="n"/>
      <c r="AO1292" s="39" t="inlineStr">
        <is>
          <t>El material ocupa 3 filas en la hoja 1060 NQN (lote/almacén). La cantidad SAP y la física de esta vista son el total del material.</t>
        </is>
      </c>
    </row>
    <row r="1293">
      <c r="A1293" s="5" t="inlineStr">
        <is>
          <t>1000087</t>
        </is>
      </c>
      <c r="B1293" s="5" t="inlineStr">
        <is>
          <t>SALBUTAMOL PUFF ("AEROS" 250 DOSIS) 100M</t>
        </is>
      </c>
      <c r="C1293" s="5" t="inlineStr">
        <is>
          <t>1083</t>
        </is>
      </c>
      <c r="D1293" s="5" t="inlineStr">
        <is>
          <t>033</t>
        </is>
      </c>
      <c r="E1293" s="5" t="inlineStr">
        <is>
          <t>ZMED</t>
        </is>
      </c>
      <c r="F1293" s="5" t="inlineStr">
        <is>
          <t>1060</t>
        </is>
      </c>
      <c r="G1293" s="5" t="inlineStr">
        <is>
          <t>6021</t>
        </is>
      </c>
      <c r="H1293" s="5" t="inlineStr">
        <is>
          <t>C/U</t>
        </is>
      </c>
      <c r="I1293" s="6" t="n">
        <v>25</v>
      </c>
      <c r="J1293" s="6" t="n">
        <v>0</v>
      </c>
      <c r="K1293" s="5" t="inlineStr">
        <is>
          <t>ARS</t>
        </is>
      </c>
      <c r="L1293" s="48" t="n">
        <v>0</v>
      </c>
      <c r="M1293" s="48" t="n">
        <v>90750.19</v>
      </c>
      <c r="O1293" s="11">
        <f>M1293/SUM($M$2:$M$2023)</f>
        <v/>
      </c>
      <c r="P1293" s="49">
        <f>IFERROR(M1293/I1293,0)</f>
        <v/>
      </c>
      <c r="Q1293" s="50" t="n"/>
      <c r="R1293" s="8">
        <f>I1293-Q1293</f>
        <v/>
      </c>
      <c r="S1293" s="49">
        <f>$AK1293*R1293</f>
        <v/>
      </c>
      <c r="U1293" s="39" t="inlineStr">
        <is>
          <t>Stock SAP</t>
        </is>
      </c>
      <c r="V1293" s="39" t="inlineStr">
        <is>
          <t>Medicamentos</t>
        </is>
      </c>
      <c r="W1293" s="39" t="inlineStr">
        <is>
          <t>Dentro del alcance</t>
        </is>
      </c>
      <c r="X1293" s="42" t="inlineStr">
        <is>
          <t>Media</t>
        </is>
      </c>
      <c r="Y1293" s="39" t="inlineStr">
        <is>
          <t>Homologado – confianza Media – pendiente de validación</t>
        </is>
      </c>
      <c r="Z1293" s="38" t="inlineStr">
        <is>
          <t>Dar de baja en SAP</t>
        </is>
      </c>
      <c r="AA1293" s="39" t="inlineStr">
        <is>
          <t>204</t>
        </is>
      </c>
      <c r="AB1293" s="39" t="inlineStr">
        <is>
          <t>SALBUTAMOL</t>
        </is>
      </c>
      <c r="AC1293" s="39" t="inlineStr">
        <is>
          <t>Homologación por código Avain (master M05-001)</t>
        </is>
      </c>
      <c r="AD1293" s="39" t="inlineStr">
        <is>
          <t>No</t>
        </is>
      </c>
      <c r="AE1293" s="39" t="n"/>
      <c r="AF1293" s="39" t="inlineStr">
        <is>
          <t>Sí</t>
        </is>
      </c>
      <c r="AG1293" s="39" t="inlineStr">
        <is>
          <t>M05-001</t>
        </is>
      </c>
      <c r="AH1293" s="51" t="n"/>
      <c r="AI1293" s="51" t="n"/>
      <c r="AJ1293" s="51" t="n"/>
      <c r="AK1293" s="52" t="n">
        <v>3630.00758099352</v>
      </c>
      <c r="AL1293" s="52" t="n"/>
      <c r="AM1293" s="52" t="n"/>
      <c r="AN1293" s="39" t="n"/>
      <c r="AO1293" s="39" t="inlineStr">
        <is>
          <t>La cantidad física del material se imputó en la fila 765 (primera fila del material). Homologación: confianza base Media + confianza SAP Alta → Media. El material ocupa 14 filas en la hoja 1060 NQN (lote/almacén). La cantidad SAP y la física de esta vista son el total del material.</t>
        </is>
      </c>
    </row>
    <row r="1294">
      <c r="A1294" s="5" t="inlineStr">
        <is>
          <t>1000087</t>
        </is>
      </c>
      <c r="B1294" s="5" t="inlineStr">
        <is>
          <t>SALBUTAMOL PUFF ("AEROS" 250 DOSIS) 100M</t>
        </is>
      </c>
      <c r="C1294" s="5" t="inlineStr">
        <is>
          <t>158472</t>
        </is>
      </c>
      <c r="D1294" s="5" t="inlineStr">
        <is>
          <t>033</t>
        </is>
      </c>
      <c r="E1294" s="5" t="inlineStr">
        <is>
          <t>ZMED</t>
        </is>
      </c>
      <c r="F1294" s="5" t="inlineStr">
        <is>
          <t>1060</t>
        </is>
      </c>
      <c r="G1294" s="5" t="inlineStr">
        <is>
          <t>6021</t>
        </is>
      </c>
      <c r="H1294" s="5" t="inlineStr">
        <is>
          <t>C/U</t>
        </is>
      </c>
      <c r="I1294" s="6" t="n">
        <v>25</v>
      </c>
      <c r="J1294" s="6" t="n">
        <v>0</v>
      </c>
      <c r="K1294" s="5" t="inlineStr">
        <is>
          <t>ARS</t>
        </is>
      </c>
      <c r="L1294" s="48" t="n">
        <v>0</v>
      </c>
      <c r="M1294" s="48" t="n">
        <v>90750.19</v>
      </c>
      <c r="O1294" s="11">
        <f>M1294/SUM($M$2:$M$2023)</f>
        <v/>
      </c>
      <c r="P1294" s="49">
        <f>IFERROR(M1294/I1294,0)</f>
        <v/>
      </c>
      <c r="Q1294" s="50" t="n"/>
      <c r="R1294" s="8">
        <f>I1294-Q1294</f>
        <v/>
      </c>
      <c r="S1294" s="49">
        <f>$AK1294*R1294</f>
        <v/>
      </c>
      <c r="U1294" s="39" t="inlineStr">
        <is>
          <t>Stock SAP</t>
        </is>
      </c>
      <c r="V1294" s="39" t="inlineStr">
        <is>
          <t>Medicamentos</t>
        </is>
      </c>
      <c r="W1294" s="39" t="inlineStr">
        <is>
          <t>Dentro del alcance</t>
        </is>
      </c>
      <c r="X1294" s="42" t="inlineStr">
        <is>
          <t>Media</t>
        </is>
      </c>
      <c r="Y1294" s="39" t="inlineStr">
        <is>
          <t>Homologado – confianza Media – pendiente de validación</t>
        </is>
      </c>
      <c r="Z1294" s="38" t="inlineStr">
        <is>
          <t>Dar de baja en SAP</t>
        </is>
      </c>
      <c r="AA1294" s="39" t="inlineStr">
        <is>
          <t>204</t>
        </is>
      </c>
      <c r="AB1294" s="39" t="inlineStr">
        <is>
          <t>SALBUTAMOL</t>
        </is>
      </c>
      <c r="AC1294" s="39" t="inlineStr">
        <is>
          <t>Homologación por código Avain (master M05-001)</t>
        </is>
      </c>
      <c r="AD1294" s="39" t="inlineStr">
        <is>
          <t>No</t>
        </is>
      </c>
      <c r="AE1294" s="39" t="n"/>
      <c r="AF1294" s="39" t="inlineStr">
        <is>
          <t>Sí</t>
        </is>
      </c>
      <c r="AG1294" s="39" t="inlineStr">
        <is>
          <t>M05-001</t>
        </is>
      </c>
      <c r="AH1294" s="51" t="n"/>
      <c r="AI1294" s="51" t="n"/>
      <c r="AJ1294" s="51" t="n"/>
      <c r="AK1294" s="52" t="n">
        <v>3630.00758099352</v>
      </c>
      <c r="AL1294" s="52" t="n"/>
      <c r="AM1294" s="52" t="n"/>
      <c r="AN1294" s="39" t="n"/>
      <c r="AO1294" s="39" t="inlineStr">
        <is>
          <t>La cantidad física del material se imputó en la fila 765 (primera fila del material). Homologación: confianza base Media + confianza SAP Alta → Media. El material ocupa 14 filas en la hoja 1060 NQN (lote/almacén). La cantidad SAP y la física de esta vista son el total del material.</t>
        </is>
      </c>
    </row>
    <row r="1295">
      <c r="A1295" s="5" t="inlineStr">
        <is>
          <t>1000093</t>
        </is>
      </c>
      <c r="B1295" s="5" t="inlineStr">
        <is>
          <t>SALBUTAMOL 0,5% GOTAS FRASCO DE 20ML</t>
        </is>
      </c>
      <c r="C1295" s="5" t="inlineStr">
        <is>
          <t>ERQGF</t>
        </is>
      </c>
      <c r="D1295" s="5" t="inlineStr">
        <is>
          <t>033</t>
        </is>
      </c>
      <c r="E1295" s="5" t="inlineStr">
        <is>
          <t>ZMED</t>
        </is>
      </c>
      <c r="F1295" s="5" t="inlineStr">
        <is>
          <t>1060</t>
        </is>
      </c>
      <c r="G1295" s="5" t="inlineStr">
        <is>
          <t>6021</t>
        </is>
      </c>
      <c r="H1295" s="5" t="inlineStr">
        <is>
          <t>C/U</t>
        </is>
      </c>
      <c r="I1295" s="6" t="n">
        <v>25</v>
      </c>
      <c r="J1295" s="6" t="n">
        <v>0</v>
      </c>
      <c r="K1295" s="5" t="inlineStr">
        <is>
          <t>ARS</t>
        </is>
      </c>
      <c r="L1295" s="48" t="n">
        <v>0</v>
      </c>
      <c r="M1295" s="48" t="n">
        <v>7877.33</v>
      </c>
      <c r="O1295" s="11">
        <f>M1295/SUM($M$2:$M$2023)</f>
        <v/>
      </c>
      <c r="P1295" s="49">
        <f>IFERROR(M1295/I1295,0)</f>
        <v/>
      </c>
      <c r="Q1295" s="50" t="n"/>
      <c r="R1295" s="8">
        <f>I1295-Q1295</f>
        <v/>
      </c>
      <c r="S1295" s="49">
        <f>$AK1295*R1295</f>
        <v/>
      </c>
      <c r="U1295" s="39" t="inlineStr">
        <is>
          <t>Stock SAP</t>
        </is>
      </c>
      <c r="V1295" s="39" t="inlineStr">
        <is>
          <t>Medicamentos</t>
        </is>
      </c>
      <c r="W1295" s="39" t="inlineStr">
        <is>
          <t>Dentro del alcance</t>
        </is>
      </c>
      <c r="X1295" s="39" t="n"/>
      <c r="Y1295" s="39" t="inlineStr">
        <is>
          <t>Sin recuento físico en el inventario de Avain</t>
        </is>
      </c>
      <c r="Z1295" s="40" t="inlineStr">
        <is>
          <t>Sin recuento físico</t>
        </is>
      </c>
      <c r="AA1295" s="39" t="n"/>
      <c r="AB1295" s="39" t="n"/>
      <c r="AC1295" s="39" t="n"/>
      <c r="AD1295" s="39" t="n"/>
      <c r="AE1295" s="39" t="n"/>
      <c r="AF1295" s="39" t="n"/>
      <c r="AG1295" s="39" t="n"/>
      <c r="AH1295" s="51" t="n"/>
      <c r="AI1295" s="51" t="n"/>
      <c r="AJ1295" s="51" t="n"/>
      <c r="AK1295" s="52" t="n">
        <v>315.0932971014492</v>
      </c>
      <c r="AL1295" s="52" t="n"/>
      <c r="AM1295" s="52" t="n"/>
      <c r="AN1295" s="39" t="n"/>
      <c r="AO1295" s="39" t="inlineStr">
        <is>
          <t>El material ocupa 11 filas en la hoja 1060 NQN (lote/almacén). La cantidad SAP y la física de esta vista son el total del material.</t>
        </is>
      </c>
    </row>
    <row r="1296">
      <c r="A1296" s="5" t="inlineStr">
        <is>
          <t>1000093</t>
        </is>
      </c>
      <c r="B1296" s="5" t="inlineStr">
        <is>
          <t>SALBUTAMOL 0,5% GOTAS FRASCO DE 20ML</t>
        </is>
      </c>
      <c r="C1296" s="5" t="inlineStr">
        <is>
          <t>S084</t>
        </is>
      </c>
      <c r="D1296" s="5" t="inlineStr">
        <is>
          <t>033</t>
        </is>
      </c>
      <c r="E1296" s="5" t="inlineStr">
        <is>
          <t>ZMED</t>
        </is>
      </c>
      <c r="F1296" s="5" t="inlineStr">
        <is>
          <t>1060</t>
        </is>
      </c>
      <c r="G1296" s="5" t="inlineStr">
        <is>
          <t>6021</t>
        </is>
      </c>
      <c r="H1296" s="5" t="inlineStr">
        <is>
          <t>C/U</t>
        </is>
      </c>
      <c r="I1296" s="6" t="n">
        <v>25</v>
      </c>
      <c r="J1296" s="6" t="n">
        <v>0</v>
      </c>
      <c r="K1296" s="5" t="inlineStr">
        <is>
          <t>ARS</t>
        </is>
      </c>
      <c r="L1296" s="48" t="n">
        <v>0</v>
      </c>
      <c r="M1296" s="48" t="n">
        <v>7877.33</v>
      </c>
      <c r="O1296" s="11">
        <f>M1296/SUM($M$2:$M$2023)</f>
        <v/>
      </c>
      <c r="P1296" s="49">
        <f>IFERROR(M1296/I1296,0)</f>
        <v/>
      </c>
      <c r="Q1296" s="50" t="n"/>
      <c r="R1296" s="8">
        <f>I1296-Q1296</f>
        <v/>
      </c>
      <c r="S1296" s="49">
        <f>$AK1296*R1296</f>
        <v/>
      </c>
      <c r="U1296" s="39" t="inlineStr">
        <is>
          <t>Stock SAP</t>
        </is>
      </c>
      <c r="V1296" s="39" t="inlineStr">
        <is>
          <t>Medicamentos</t>
        </is>
      </c>
      <c r="W1296" s="39" t="inlineStr">
        <is>
          <t>Dentro del alcance</t>
        </is>
      </c>
      <c r="X1296" s="39" t="n"/>
      <c r="Y1296" s="39" t="inlineStr">
        <is>
          <t>Sin recuento físico en el inventario de Avain</t>
        </is>
      </c>
      <c r="Z1296" s="40" t="inlineStr">
        <is>
          <t>Sin recuento físico</t>
        </is>
      </c>
      <c r="AA1296" s="39" t="n"/>
      <c r="AB1296" s="39" t="n"/>
      <c r="AC1296" s="39" t="n"/>
      <c r="AD1296" s="39" t="n"/>
      <c r="AE1296" s="39" t="n"/>
      <c r="AF1296" s="39" t="n"/>
      <c r="AG1296" s="39" t="n"/>
      <c r="AH1296" s="51" t="n"/>
      <c r="AI1296" s="51" t="n"/>
      <c r="AJ1296" s="51" t="n"/>
      <c r="AK1296" s="52" t="n">
        <v>315.0932971014492</v>
      </c>
      <c r="AL1296" s="52" t="n"/>
      <c r="AM1296" s="52" t="n"/>
      <c r="AN1296" s="39" t="n"/>
      <c r="AO1296" s="39" t="inlineStr">
        <is>
          <t>El material ocupa 11 filas en la hoja 1060 NQN (lote/almacén). La cantidad SAP y la física de esta vista son el total del material.</t>
        </is>
      </c>
    </row>
    <row r="1297">
      <c r="A1297" s="5" t="inlineStr">
        <is>
          <t>1000095</t>
        </is>
      </c>
      <c r="B1297" s="5" t="inlineStr">
        <is>
          <t>LIDOCAINA AL 2% JALEA</t>
        </is>
      </c>
      <c r="C1297" s="5" t="inlineStr">
        <is>
          <t>43T</t>
        </is>
      </c>
      <c r="D1297" s="5" t="inlineStr">
        <is>
          <t>033</t>
        </is>
      </c>
      <c r="E1297" s="5" t="inlineStr">
        <is>
          <t>ZMED</t>
        </is>
      </c>
      <c r="F1297" s="5" t="inlineStr">
        <is>
          <t>1060</t>
        </is>
      </c>
      <c r="G1297" s="5" t="inlineStr">
        <is>
          <t>6021</t>
        </is>
      </c>
      <c r="H1297" s="5" t="inlineStr">
        <is>
          <t>C/U</t>
        </is>
      </c>
      <c r="I1297" s="6" t="n">
        <v>25</v>
      </c>
      <c r="J1297" s="6" t="n">
        <v>0</v>
      </c>
      <c r="K1297" s="5" t="inlineStr">
        <is>
          <t>ARS</t>
        </is>
      </c>
      <c r="L1297" s="48" t="n">
        <v>0</v>
      </c>
      <c r="M1297" s="48" t="n">
        <v>28513.83</v>
      </c>
      <c r="O1297" s="11">
        <f>M1297/SUM($M$2:$M$2023)</f>
        <v/>
      </c>
      <c r="P1297" s="49">
        <f>IFERROR(M1297/I1297,0)</f>
        <v/>
      </c>
      <c r="Q1297" s="50" t="n"/>
      <c r="R1297" s="8">
        <f>I1297-Q1297</f>
        <v/>
      </c>
      <c r="S1297" s="49">
        <f>$AK1297*R1297</f>
        <v/>
      </c>
      <c r="U1297" s="39" t="inlineStr">
        <is>
          <t>Stock SAP</t>
        </is>
      </c>
      <c r="V1297" s="39" t="inlineStr">
        <is>
          <t>Medicamentos</t>
        </is>
      </c>
      <c r="W1297" s="39" t="inlineStr">
        <is>
          <t>Dentro del alcance</t>
        </is>
      </c>
      <c r="X1297" s="37" t="inlineStr">
        <is>
          <t>Alta</t>
        </is>
      </c>
      <c r="Y1297" s="39" t="inlineStr">
        <is>
          <t>Homologado – confianza Alta</t>
        </is>
      </c>
      <c r="Z1297" s="38" t="inlineStr">
        <is>
          <t>Dar de baja en SAP</t>
        </is>
      </c>
      <c r="AA1297" s="39" t="inlineStr">
        <is>
          <t>305</t>
        </is>
      </c>
      <c r="AB1297" s="39" t="inlineStr">
        <is>
          <t>LIDOCAINA EN JALEA</t>
        </is>
      </c>
      <c r="AC1297" s="39" t="inlineStr">
        <is>
          <t>Cruce por nomenclatura SAP</t>
        </is>
      </c>
      <c r="AD1297" s="39" t="inlineStr">
        <is>
          <t>No</t>
        </is>
      </c>
      <c r="AE1297" s="39" t="n"/>
      <c r="AF1297" s="39" t="inlineStr">
        <is>
          <t>Sí</t>
        </is>
      </c>
      <c r="AG1297" s="39" t="n"/>
      <c r="AH1297" s="51" t="n"/>
      <c r="AI1297" s="51" t="n"/>
      <c r="AJ1297" s="51" t="n"/>
      <c r="AK1297" s="52" t="n">
        <v>1140.553095238095</v>
      </c>
      <c r="AL1297" s="52" t="n"/>
      <c r="AM1297" s="52" t="n"/>
      <c r="AN1297" s="39" t="n"/>
      <c r="AO1297" s="39" t="inlineStr">
        <is>
          <t>La cantidad física del material se imputó en la fila 775 (primera fila del material). Cruce por nomenclatura: una nomenclatura no informa dosis; similitud 0.88. El material ocupa 13 filas en la hoja 1060 NQN (lote/almacén). La cantidad SAP y la física de esta vista son el total del material.</t>
        </is>
      </c>
    </row>
    <row r="1298">
      <c r="A1298" s="5" t="inlineStr">
        <is>
          <t>1000095</t>
        </is>
      </c>
      <c r="B1298" s="5" t="inlineStr">
        <is>
          <t>LIDOCAINA AL 2% JALEA</t>
        </is>
      </c>
      <c r="C1298" s="5" t="inlineStr">
        <is>
          <t>DFGW</t>
        </is>
      </c>
      <c r="D1298" s="5" t="inlineStr">
        <is>
          <t>033</t>
        </is>
      </c>
      <c r="E1298" s="5" t="inlineStr">
        <is>
          <t>ZMED</t>
        </is>
      </c>
      <c r="F1298" s="5" t="inlineStr">
        <is>
          <t>1060</t>
        </is>
      </c>
      <c r="G1298" s="5" t="inlineStr">
        <is>
          <t>6021</t>
        </is>
      </c>
      <c r="H1298" s="5" t="inlineStr">
        <is>
          <t>C/U</t>
        </is>
      </c>
      <c r="I1298" s="6" t="n">
        <v>25</v>
      </c>
      <c r="J1298" s="6" t="n">
        <v>0</v>
      </c>
      <c r="K1298" s="5" t="inlineStr">
        <is>
          <t>ARS</t>
        </is>
      </c>
      <c r="L1298" s="48" t="n">
        <v>0</v>
      </c>
      <c r="M1298" s="48" t="n">
        <v>28513.83</v>
      </c>
      <c r="O1298" s="11">
        <f>M1298/SUM($M$2:$M$2023)</f>
        <v/>
      </c>
      <c r="P1298" s="49">
        <f>IFERROR(M1298/I1298,0)</f>
        <v/>
      </c>
      <c r="Q1298" s="50" t="n"/>
      <c r="R1298" s="8">
        <f>I1298-Q1298</f>
        <v/>
      </c>
      <c r="S1298" s="49">
        <f>$AK1298*R1298</f>
        <v/>
      </c>
      <c r="U1298" s="39" t="inlineStr">
        <is>
          <t>Stock SAP</t>
        </is>
      </c>
      <c r="V1298" s="39" t="inlineStr">
        <is>
          <t>Medicamentos</t>
        </is>
      </c>
      <c r="W1298" s="39" t="inlineStr">
        <is>
          <t>Dentro del alcance</t>
        </is>
      </c>
      <c r="X1298" s="37" t="inlineStr">
        <is>
          <t>Alta</t>
        </is>
      </c>
      <c r="Y1298" s="39" t="inlineStr">
        <is>
          <t>Homologado – confianza Alta</t>
        </is>
      </c>
      <c r="Z1298" s="38" t="inlineStr">
        <is>
          <t>Dar de baja en SAP</t>
        </is>
      </c>
      <c r="AA1298" s="39" t="inlineStr">
        <is>
          <t>305</t>
        </is>
      </c>
      <c r="AB1298" s="39" t="inlineStr">
        <is>
          <t>LIDOCAINA EN JALEA</t>
        </is>
      </c>
      <c r="AC1298" s="39" t="inlineStr">
        <is>
          <t>Cruce por nomenclatura SAP</t>
        </is>
      </c>
      <c r="AD1298" s="39" t="inlineStr">
        <is>
          <t>No</t>
        </is>
      </c>
      <c r="AE1298" s="39" t="n"/>
      <c r="AF1298" s="39" t="inlineStr">
        <is>
          <t>Sí</t>
        </is>
      </c>
      <c r="AG1298" s="39" t="n"/>
      <c r="AH1298" s="51" t="n"/>
      <c r="AI1298" s="51" t="n"/>
      <c r="AJ1298" s="51" t="n"/>
      <c r="AK1298" s="52" t="n">
        <v>1140.553095238095</v>
      </c>
      <c r="AL1298" s="52" t="n"/>
      <c r="AM1298" s="52" t="n"/>
      <c r="AN1298" s="39" t="n"/>
      <c r="AO1298" s="39" t="inlineStr">
        <is>
          <t>La cantidad física del material se imputó en la fila 775 (primera fila del material). Cruce por nomenclatura: una nomenclatura no informa dosis; similitud 0.88. El material ocupa 13 filas en la hoja 1060 NQN (lote/almacén). La cantidad SAP y la física de esta vista son el total del material.</t>
        </is>
      </c>
    </row>
    <row r="1299">
      <c r="A1299" s="5" t="inlineStr">
        <is>
          <t>1000104</t>
        </is>
      </c>
      <c r="B1299" s="5" t="inlineStr">
        <is>
          <t>NALBUFINA 10MG/1ML AMPOLLA</t>
        </is>
      </c>
      <c r="C1299" s="5" t="inlineStr">
        <is>
          <t>UYHWEY</t>
        </is>
      </c>
      <c r="D1299" s="5" t="inlineStr">
        <is>
          <t>033</t>
        </is>
      </c>
      <c r="E1299" s="5" t="inlineStr">
        <is>
          <t>ZMED</t>
        </is>
      </c>
      <c r="F1299" s="5" t="inlineStr">
        <is>
          <t>1060</t>
        </is>
      </c>
      <c r="G1299" s="5" t="inlineStr">
        <is>
          <t>6021</t>
        </is>
      </c>
      <c r="H1299" s="5" t="inlineStr">
        <is>
          <t>C/U</t>
        </is>
      </c>
      <c r="I1299" s="6" t="n">
        <v>25</v>
      </c>
      <c r="J1299" s="6" t="n">
        <v>0</v>
      </c>
      <c r="K1299" s="5" t="inlineStr">
        <is>
          <t>ARS</t>
        </is>
      </c>
      <c r="L1299" s="48" t="n">
        <v>0</v>
      </c>
      <c r="M1299" s="48" t="n">
        <v>8962.99</v>
      </c>
      <c r="O1299" s="11">
        <f>M1299/SUM($M$2:$M$2023)</f>
        <v/>
      </c>
      <c r="P1299" s="49">
        <f>IFERROR(M1299/I1299,0)</f>
        <v/>
      </c>
      <c r="Q1299" s="50" t="n"/>
      <c r="R1299" s="8">
        <f>I1299-Q1299</f>
        <v/>
      </c>
      <c r="S1299" s="49">
        <f>$AK1299*R1299</f>
        <v/>
      </c>
      <c r="U1299" s="39" t="inlineStr">
        <is>
          <t>Stock SAP</t>
        </is>
      </c>
      <c r="V1299" s="39" t="inlineStr">
        <is>
          <t>Medicamentos</t>
        </is>
      </c>
      <c r="W1299" s="39" t="inlineStr">
        <is>
          <t>Dentro del alcance</t>
        </is>
      </c>
      <c r="X1299" s="42" t="inlineStr">
        <is>
          <t>Media</t>
        </is>
      </c>
      <c r="Y1299" s="39" t="inlineStr">
        <is>
          <t>Homologado – confianza Media – pendiente de validación</t>
        </is>
      </c>
      <c r="Z1299" s="38" t="inlineStr">
        <is>
          <t>Dar de baja en SAP</t>
        </is>
      </c>
      <c r="AA1299" s="39" t="inlineStr">
        <is>
          <t>272</t>
        </is>
      </c>
      <c r="AB1299" s="39" t="inlineStr">
        <is>
          <t>NALBUFINA AMP</t>
        </is>
      </c>
      <c r="AC1299" s="39" t="inlineStr">
        <is>
          <t>Homologación por código Avain (master M02-004)</t>
        </is>
      </c>
      <c r="AD1299" s="39" t="inlineStr">
        <is>
          <t>No</t>
        </is>
      </c>
      <c r="AE1299" s="39" t="n"/>
      <c r="AF1299" s="39" t="inlineStr">
        <is>
          <t>Sí</t>
        </is>
      </c>
      <c r="AG1299" s="39" t="inlineStr">
        <is>
          <t>M02-004</t>
        </is>
      </c>
      <c r="AH1299" s="51" t="n"/>
      <c r="AI1299" s="51" t="n"/>
      <c r="AJ1299" s="51" t="n"/>
      <c r="AK1299" s="52" t="n">
        <v>358.5194763636364</v>
      </c>
      <c r="AL1299" s="52" t="n"/>
      <c r="AM1299" s="52" t="n"/>
      <c r="AN1299" s="39" t="n"/>
      <c r="AO1299" s="39" t="inlineStr">
        <is>
          <t>La cantidad física del material se imputó en la fila 312 (primera fila del material). Homologación: confianza base Media + confianza SAP Alta → Media. El material ocupa 11 filas en la hoja 1060 NQN (lote/almacén). La cantidad SAP y la física de esta vista son el total del material.</t>
        </is>
      </c>
    </row>
    <row r="1300">
      <c r="A1300" s="5" t="inlineStr">
        <is>
          <t>1000106</t>
        </is>
      </c>
      <c r="B1300" s="5" t="inlineStr">
        <is>
          <t>RIFAMICINA SPRAY 30ML</t>
        </is>
      </c>
      <c r="C1300" s="5" t="inlineStr">
        <is>
          <t>ETQ3Q34T6Q</t>
        </is>
      </c>
      <c r="D1300" s="5" t="inlineStr">
        <is>
          <t>033</t>
        </is>
      </c>
      <c r="E1300" s="5" t="inlineStr">
        <is>
          <t>ZMED</t>
        </is>
      </c>
      <c r="F1300" s="5" t="inlineStr">
        <is>
          <t>1060</t>
        </is>
      </c>
      <c r="G1300" s="5" t="inlineStr">
        <is>
          <t>6021</t>
        </is>
      </c>
      <c r="H1300" s="5" t="inlineStr">
        <is>
          <t>C/U</t>
        </is>
      </c>
      <c r="I1300" s="6" t="n">
        <v>25</v>
      </c>
      <c r="J1300" s="6" t="n">
        <v>0</v>
      </c>
      <c r="K1300" s="5" t="inlineStr">
        <is>
          <t>ARS</t>
        </is>
      </c>
      <c r="L1300" s="48" t="n">
        <v>0</v>
      </c>
      <c r="M1300" s="48" t="n">
        <v>55413.68</v>
      </c>
      <c r="O1300" s="11">
        <f>M1300/SUM($M$2:$M$2023)</f>
        <v/>
      </c>
      <c r="P1300" s="49">
        <f>IFERROR(M1300/I1300,0)</f>
        <v/>
      </c>
      <c r="Q1300" s="50" t="n"/>
      <c r="R1300" s="8">
        <f>I1300-Q1300</f>
        <v/>
      </c>
      <c r="S1300" s="49">
        <f>$AK1300*R1300</f>
        <v/>
      </c>
      <c r="U1300" s="39" t="inlineStr">
        <is>
          <t>Stock SAP</t>
        </is>
      </c>
      <c r="V1300" s="39" t="inlineStr">
        <is>
          <t>Medicamentos</t>
        </is>
      </c>
      <c r="W1300" s="39" t="inlineStr">
        <is>
          <t>Dentro del alcance</t>
        </is>
      </c>
      <c r="X1300" s="42" t="inlineStr">
        <is>
          <t>Media</t>
        </is>
      </c>
      <c r="Y1300" s="39" t="inlineStr">
        <is>
          <t>Homologado – confianza Media – pendiente de validación</t>
        </is>
      </c>
      <c r="Z1300" s="38" t="inlineStr">
        <is>
          <t>Dar de baja en SAP</t>
        </is>
      </c>
      <c r="AA1300" s="39" t="inlineStr">
        <is>
          <t>199</t>
        </is>
      </c>
      <c r="AB1300" s="39" t="inlineStr">
        <is>
          <t>RIFAMICINA SV 1% X 30ML</t>
        </is>
      </c>
      <c r="AC1300" s="39" t="inlineStr">
        <is>
          <t>Cruce por nomenclatura SAP</t>
        </is>
      </c>
      <c r="AD1300" s="39" t="inlineStr">
        <is>
          <t>No</t>
        </is>
      </c>
      <c r="AE1300" s="39" t="n"/>
      <c r="AF1300" s="39" t="inlineStr">
        <is>
          <t>No</t>
        </is>
      </c>
      <c r="AG1300" s="39" t="n"/>
      <c r="AH1300" s="51" t="n"/>
      <c r="AI1300" s="51" t="n"/>
      <c r="AJ1300" s="51" t="n"/>
      <c r="AK1300" s="52" t="n">
        <v>2216.547323076923</v>
      </c>
      <c r="AL1300" s="52" t="n"/>
      <c r="AM1300" s="52" t="n"/>
      <c r="AN1300" s="39" t="n"/>
      <c r="AO1300" s="39" t="inlineStr">
        <is>
          <t>La cantidad física del material se imputó en la fila 1055 (primera fila del material). Cruce por nomenclatura: dosis coincide; similitud 0.62. El material ocupa 12 filas en la hoja 1060 NQN (lote/almacén). La cantidad SAP y la física de esta vista son el total del material.</t>
        </is>
      </c>
    </row>
    <row r="1301">
      <c r="A1301" s="5" t="inlineStr">
        <is>
          <t>1000106</t>
        </is>
      </c>
      <c r="B1301" s="5" t="inlineStr">
        <is>
          <t>RIFAMICINA SPRAY 30ML</t>
        </is>
      </c>
      <c r="C1301" s="5" t="inlineStr">
        <is>
          <t>EWQR</t>
        </is>
      </c>
      <c r="D1301" s="5" t="inlineStr">
        <is>
          <t>033</t>
        </is>
      </c>
      <c r="E1301" s="5" t="inlineStr">
        <is>
          <t>ZMED</t>
        </is>
      </c>
      <c r="F1301" s="5" t="inlineStr">
        <is>
          <t>1060</t>
        </is>
      </c>
      <c r="G1301" s="5" t="inlineStr">
        <is>
          <t>6021</t>
        </is>
      </c>
      <c r="H1301" s="5" t="inlineStr">
        <is>
          <t>C/U</t>
        </is>
      </c>
      <c r="I1301" s="6" t="n">
        <v>25</v>
      </c>
      <c r="J1301" s="6" t="n">
        <v>0</v>
      </c>
      <c r="K1301" s="5" t="inlineStr">
        <is>
          <t>ARS</t>
        </is>
      </c>
      <c r="L1301" s="48" t="n">
        <v>0</v>
      </c>
      <c r="M1301" s="48" t="n">
        <v>55413.68</v>
      </c>
      <c r="O1301" s="11">
        <f>M1301/SUM($M$2:$M$2023)</f>
        <v/>
      </c>
      <c r="P1301" s="49">
        <f>IFERROR(M1301/I1301,0)</f>
        <v/>
      </c>
      <c r="Q1301" s="50" t="n"/>
      <c r="R1301" s="8">
        <f>I1301-Q1301</f>
        <v/>
      </c>
      <c r="S1301" s="49">
        <f>$AK1301*R1301</f>
        <v/>
      </c>
      <c r="U1301" s="39" t="inlineStr">
        <is>
          <t>Stock SAP</t>
        </is>
      </c>
      <c r="V1301" s="39" t="inlineStr">
        <is>
          <t>Medicamentos</t>
        </is>
      </c>
      <c r="W1301" s="39" t="inlineStr">
        <is>
          <t>Dentro del alcance</t>
        </is>
      </c>
      <c r="X1301" s="42" t="inlineStr">
        <is>
          <t>Media</t>
        </is>
      </c>
      <c r="Y1301" s="39" t="inlineStr">
        <is>
          <t>Homologado – confianza Media – pendiente de validación</t>
        </is>
      </c>
      <c r="Z1301" s="38" t="inlineStr">
        <is>
          <t>Dar de baja en SAP</t>
        </is>
      </c>
      <c r="AA1301" s="39" t="inlineStr">
        <is>
          <t>199</t>
        </is>
      </c>
      <c r="AB1301" s="39" t="inlineStr">
        <is>
          <t>RIFAMICINA SV 1% X 30ML</t>
        </is>
      </c>
      <c r="AC1301" s="39" t="inlineStr">
        <is>
          <t>Cruce por nomenclatura SAP</t>
        </is>
      </c>
      <c r="AD1301" s="39" t="inlineStr">
        <is>
          <t>No</t>
        </is>
      </c>
      <c r="AE1301" s="39" t="n"/>
      <c r="AF1301" s="39" t="inlineStr">
        <is>
          <t>No</t>
        </is>
      </c>
      <c r="AG1301" s="39" t="n"/>
      <c r="AH1301" s="51" t="n"/>
      <c r="AI1301" s="51" t="n"/>
      <c r="AJ1301" s="51" t="n"/>
      <c r="AK1301" s="52" t="n">
        <v>2216.547323076923</v>
      </c>
      <c r="AL1301" s="52" t="n"/>
      <c r="AM1301" s="52" t="n"/>
      <c r="AN1301" s="39" t="n"/>
      <c r="AO1301" s="39" t="inlineStr">
        <is>
          <t>La cantidad física del material se imputó en la fila 1055 (primera fila del material). Cruce por nomenclatura: dosis coincide; similitud 0.62. El material ocupa 12 filas en la hoja 1060 NQN (lote/almacén). La cantidad SAP y la física de esta vista son el total del material.</t>
        </is>
      </c>
    </row>
    <row r="1302">
      <c r="A1302" s="5" t="inlineStr">
        <is>
          <t>1000122</t>
        </is>
      </c>
      <c r="B1302" s="5" t="inlineStr">
        <is>
          <t>METOCLOPRAMIDA DE 10MG SL</t>
        </is>
      </c>
      <c r="C1302" s="5" t="inlineStr">
        <is>
          <t>FHDHD</t>
        </is>
      </c>
      <c r="D1302" s="5" t="inlineStr">
        <is>
          <t>033</t>
        </is>
      </c>
      <c r="E1302" s="5" t="inlineStr">
        <is>
          <t>ZMED</t>
        </is>
      </c>
      <c r="F1302" s="5" t="inlineStr">
        <is>
          <t>1060</t>
        </is>
      </c>
      <c r="G1302" s="5" t="inlineStr">
        <is>
          <t>6021</t>
        </is>
      </c>
      <c r="H1302" s="5" t="inlineStr">
        <is>
          <t>C/U</t>
        </is>
      </c>
      <c r="I1302" s="6" t="n">
        <v>25</v>
      </c>
      <c r="J1302" s="6" t="n">
        <v>0</v>
      </c>
      <c r="K1302" s="5" t="inlineStr">
        <is>
          <t>ARS</t>
        </is>
      </c>
      <c r="L1302" s="48" t="n">
        <v>0</v>
      </c>
      <c r="M1302" s="48" t="n">
        <v>8908.629999999999</v>
      </c>
      <c r="O1302" s="11">
        <f>M1302/SUM($M$2:$M$2023)</f>
        <v/>
      </c>
      <c r="P1302" s="49">
        <f>IFERROR(M1302/I1302,0)</f>
        <v/>
      </c>
      <c r="Q1302" s="50" t="n"/>
      <c r="R1302" s="8">
        <f>I1302-Q1302</f>
        <v/>
      </c>
      <c r="S1302" s="49">
        <f>$AK1302*R1302</f>
        <v/>
      </c>
      <c r="U1302" s="39" t="inlineStr">
        <is>
          <t>Stock SAP</t>
        </is>
      </c>
      <c r="V1302" s="39" t="inlineStr">
        <is>
          <t>Medicamentos</t>
        </is>
      </c>
      <c r="W1302" s="39" t="inlineStr">
        <is>
          <t>Dentro del alcance</t>
        </is>
      </c>
      <c r="X1302" s="39" t="n"/>
      <c r="Y1302" s="39" t="inlineStr">
        <is>
          <t>Sin recuento físico en el inventario de Avain</t>
        </is>
      </c>
      <c r="Z1302" s="40" t="inlineStr">
        <is>
          <t>Sin recuento físico</t>
        </is>
      </c>
      <c r="AA1302" s="39" t="n"/>
      <c r="AB1302" s="39" t="n"/>
      <c r="AC1302" s="39" t="n"/>
      <c r="AD1302" s="39" t="n"/>
      <c r="AE1302" s="39" t="n"/>
      <c r="AF1302" s="39" t="n"/>
      <c r="AG1302" s="39" t="n"/>
      <c r="AH1302" s="51" t="n"/>
      <c r="AI1302" s="51" t="n"/>
      <c r="AJ1302" s="51" t="n"/>
      <c r="AK1302" s="52" t="n">
        <v>356.3453714285715</v>
      </c>
      <c r="AL1302" s="52" t="n"/>
      <c r="AM1302" s="52" t="n"/>
      <c r="AN1302" s="39" t="n"/>
      <c r="AO1302" s="39" t="inlineStr">
        <is>
          <t>El material ocupa 4 filas en la hoja 1060 NQN (lote/almacén). La cantidad SAP y la física de esta vista son el total del material.</t>
        </is>
      </c>
    </row>
    <row r="1303">
      <c r="A1303" s="5" t="inlineStr">
        <is>
          <t>1000130</t>
        </is>
      </c>
      <c r="B1303" s="5" t="inlineStr">
        <is>
          <t>BROMURO IPRATROPIO 0.25 MG/ ML GOTAS</t>
        </is>
      </c>
      <c r="C1303" s="5" t="inlineStr">
        <is>
          <t>GSDGESW</t>
        </is>
      </c>
      <c r="D1303" s="5" t="inlineStr">
        <is>
          <t>033</t>
        </is>
      </c>
      <c r="E1303" s="5" t="inlineStr">
        <is>
          <t>ZMED</t>
        </is>
      </c>
      <c r="F1303" s="5" t="inlineStr">
        <is>
          <t>1060</t>
        </is>
      </c>
      <c r="G1303" s="5" t="inlineStr">
        <is>
          <t>6021</t>
        </is>
      </c>
      <c r="H1303" s="5" t="inlineStr">
        <is>
          <t>C/U</t>
        </is>
      </c>
      <c r="I1303" s="6" t="n">
        <v>25</v>
      </c>
      <c r="J1303" s="6" t="n">
        <v>0</v>
      </c>
      <c r="K1303" s="5" t="inlineStr">
        <is>
          <t>ARS</t>
        </is>
      </c>
      <c r="L1303" s="48" t="n">
        <v>0</v>
      </c>
      <c r="M1303" s="48" t="n">
        <v>541389.1800000001</v>
      </c>
      <c r="O1303" s="11">
        <f>M1303/SUM($M$2:$M$2023)</f>
        <v/>
      </c>
      <c r="P1303" s="49">
        <f>IFERROR(M1303/I1303,0)</f>
        <v/>
      </c>
      <c r="Q1303" s="50" t="n">
        <v>34</v>
      </c>
      <c r="R1303" s="8">
        <f>I1303-Q1303</f>
        <v/>
      </c>
      <c r="S1303" s="49">
        <f>$AK1303*R1303</f>
        <v/>
      </c>
      <c r="U1303" s="39" t="inlineStr">
        <is>
          <t>Stock SAP</t>
        </is>
      </c>
      <c r="V1303" s="39" t="inlineStr">
        <is>
          <t>Medicamentos</t>
        </is>
      </c>
      <c r="W1303" s="39" t="inlineStr">
        <is>
          <t>Dentro del alcance</t>
        </is>
      </c>
      <c r="X1303" s="42" t="inlineStr">
        <is>
          <t>Media</t>
        </is>
      </c>
      <c r="Y1303" s="39" t="inlineStr">
        <is>
          <t>Homologado – confianza Media – pendiente de validación</t>
        </is>
      </c>
      <c r="Z1303" s="38" t="inlineStr">
        <is>
          <t>Dar de baja en SAP</t>
        </is>
      </c>
      <c r="AA1303" s="39" t="inlineStr">
        <is>
          <t>34</t>
        </is>
      </c>
      <c r="AB1303" s="39" t="inlineStr">
        <is>
          <t>BROMURO DE IPRATROPIO</t>
        </is>
      </c>
      <c r="AC1303" s="39" t="inlineStr">
        <is>
          <t>Homologación por código Avain (master M05-003)</t>
        </is>
      </c>
      <c r="AD1303" s="39" t="inlineStr">
        <is>
          <t>No</t>
        </is>
      </c>
      <c r="AE1303" s="39" t="n"/>
      <c r="AF1303" s="39" t="inlineStr">
        <is>
          <t>Sí</t>
        </is>
      </c>
      <c r="AG1303" s="39" t="inlineStr">
        <is>
          <t>M05-003</t>
        </is>
      </c>
      <c r="AH1303" s="51" t="n">
        <v>37</v>
      </c>
      <c r="AI1303" s="51">
        <f>Q1303</f>
        <v/>
      </c>
      <c r="AJ1303" s="51">
        <f>$AH1303-$AI1303</f>
        <v/>
      </c>
      <c r="AK1303" s="52" t="n">
        <v>21655.5672972973</v>
      </c>
      <c r="AL1303" s="52">
        <f>$AJ1303*$AK1303</f>
        <v/>
      </c>
      <c r="AM1303" s="52">
        <f>$AI1303*$AK1303</f>
        <v/>
      </c>
      <c r="AN1303" s="39" t="n"/>
      <c r="AO1303" s="39" t="inlineStr">
        <is>
          <t>Homologación: confianza base Media + confianza SAP Media → Media. Otros códigos SAP del master no están en el stock de este centro: 1001128. El material ocupa 3 filas en la hoja 1060 NQN (lote/almacén). La cantidad SAP y la física de esta vista son el total del material.</t>
        </is>
      </c>
    </row>
    <row r="1304">
      <c r="A1304" s="5" t="inlineStr">
        <is>
          <t>1000162</t>
        </is>
      </c>
      <c r="B1304" s="5" t="inlineStr">
        <is>
          <t>GEL CONDUCTOR KINESIO</t>
        </is>
      </c>
      <c r="C1304" s="5" t="inlineStr">
        <is>
          <t>HCVGJG</t>
        </is>
      </c>
      <c r="D1304" s="5" t="inlineStr">
        <is>
          <t>033</t>
        </is>
      </c>
      <c r="E1304" s="5" t="inlineStr">
        <is>
          <t>ZMED</t>
        </is>
      </c>
      <c r="F1304" s="5" t="inlineStr">
        <is>
          <t>1060</t>
        </is>
      </c>
      <c r="G1304" s="5" t="inlineStr">
        <is>
          <t>6021</t>
        </is>
      </c>
      <c r="H1304" s="5" t="inlineStr">
        <is>
          <t>C/U</t>
        </is>
      </c>
      <c r="I1304" s="6" t="n">
        <v>25</v>
      </c>
      <c r="J1304" s="6" t="n">
        <v>0</v>
      </c>
      <c r="K1304" s="5" t="inlineStr">
        <is>
          <t>ARS</t>
        </is>
      </c>
      <c r="L1304" s="48" t="n">
        <v>0</v>
      </c>
      <c r="M1304" s="48" t="n">
        <v>29710.85</v>
      </c>
      <c r="O1304" s="11">
        <f>M1304/SUM($M$2:$M$2023)</f>
        <v/>
      </c>
      <c r="P1304" s="49">
        <f>IFERROR(M1304/I1304,0)</f>
        <v/>
      </c>
      <c r="Q1304" s="50" t="n"/>
      <c r="R1304" s="8">
        <f>I1304-Q1304</f>
        <v/>
      </c>
      <c r="S1304" s="49">
        <f>$AK1304*R1304</f>
        <v/>
      </c>
      <c r="U1304" s="39" t="inlineStr">
        <is>
          <t>Stock SAP</t>
        </is>
      </c>
      <c r="V1304" s="39" t="inlineStr">
        <is>
          <t>Medicamentos</t>
        </is>
      </c>
      <c r="W1304" s="39" t="inlineStr">
        <is>
          <t>Dentro del alcance</t>
        </is>
      </c>
      <c r="X1304" s="42" t="inlineStr">
        <is>
          <t>Media</t>
        </is>
      </c>
      <c r="Y1304" s="39" t="inlineStr">
        <is>
          <t>Homologado – confianza Media – pendiente de validación</t>
        </is>
      </c>
      <c r="Z1304" s="38" t="inlineStr">
        <is>
          <t>Dar de baja en SAP</t>
        </is>
      </c>
      <c r="AA1304" s="39" t="inlineStr">
        <is>
          <t>460</t>
        </is>
      </c>
      <c r="AB1304" s="39" t="inlineStr">
        <is>
          <t>GEL CONDUCTOR 500 GRS</t>
        </is>
      </c>
      <c r="AC1304" s="39" t="inlineStr">
        <is>
          <t>Cruce por nomenclatura SAP</t>
        </is>
      </c>
      <c r="AD1304" s="39" t="inlineStr">
        <is>
          <t>No</t>
        </is>
      </c>
      <c r="AE1304" s="39" t="n"/>
      <c r="AF1304" s="39" t="inlineStr">
        <is>
          <t>No</t>
        </is>
      </c>
      <c r="AG1304" s="39" t="n"/>
      <c r="AH1304" s="51" t="n"/>
      <c r="AI1304" s="51" t="n"/>
      <c r="AJ1304" s="51" t="n"/>
      <c r="AK1304" s="52" t="n">
        <v>1188.434056603773</v>
      </c>
      <c r="AL1304" s="52" t="n"/>
      <c r="AM1304" s="52" t="n"/>
      <c r="AN1304" s="39" t="n"/>
      <c r="AO1304" s="39" t="inlineStr">
        <is>
          <t>La cantidad física del material se imputó en la fila 1061 (primera fila del material). Cruce por nomenclatura: una nomenclatura no informa dosis; similitud 0.60. El material ocupa 6 filas en la hoja 1060 NQN (lote/almacén). La cantidad SAP y la física de esta vista son el total del material.</t>
        </is>
      </c>
    </row>
    <row r="1305">
      <c r="A1305" s="5" t="inlineStr">
        <is>
          <t>1000307</t>
        </is>
      </c>
      <c r="B1305" s="5" t="inlineStr">
        <is>
          <t>NALOXONA AMPOLLA 0,4mg/1ml</t>
        </is>
      </c>
      <c r="C1305" s="5" t="inlineStr">
        <is>
          <t>10927</t>
        </is>
      </c>
      <c r="D1305" s="5" t="inlineStr">
        <is>
          <t>033</t>
        </is>
      </c>
      <c r="E1305" s="5" t="inlineStr">
        <is>
          <t>ZMED</t>
        </is>
      </c>
      <c r="F1305" s="5" t="inlineStr">
        <is>
          <t>1060</t>
        </is>
      </c>
      <c r="G1305" s="5" t="inlineStr">
        <is>
          <t>6021</t>
        </is>
      </c>
      <c r="H1305" s="5" t="inlineStr">
        <is>
          <t>C/U</t>
        </is>
      </c>
      <c r="I1305" s="6" t="n">
        <v>25</v>
      </c>
      <c r="J1305" s="6" t="n">
        <v>0</v>
      </c>
      <c r="K1305" s="5" t="inlineStr">
        <is>
          <t>ARS</t>
        </is>
      </c>
      <c r="L1305" s="48" t="n">
        <v>0</v>
      </c>
      <c r="M1305" s="48" t="n">
        <v>20217.81</v>
      </c>
      <c r="O1305" s="11">
        <f>M1305/SUM($M$2:$M$2023)</f>
        <v/>
      </c>
      <c r="P1305" s="49">
        <f>IFERROR(M1305/I1305,0)</f>
        <v/>
      </c>
      <c r="Q1305" s="50" t="n"/>
      <c r="R1305" s="8">
        <f>I1305-Q1305</f>
        <v/>
      </c>
      <c r="S1305" s="49">
        <f>$AK1305*R1305</f>
        <v/>
      </c>
      <c r="U1305" s="39" t="inlineStr">
        <is>
          <t>Stock SAP</t>
        </is>
      </c>
      <c r="V1305" s="39" t="inlineStr">
        <is>
          <t>Medicamentos</t>
        </is>
      </c>
      <c r="W1305" s="39" t="inlineStr">
        <is>
          <t>Dentro del alcance</t>
        </is>
      </c>
      <c r="X1305" s="42" t="inlineStr">
        <is>
          <t>Media</t>
        </is>
      </c>
      <c r="Y1305" s="39" t="inlineStr">
        <is>
          <t>Homologado – confianza Media – pendiente de validación</t>
        </is>
      </c>
      <c r="Z1305" s="38" t="inlineStr">
        <is>
          <t>Dar de baja en SAP</t>
        </is>
      </c>
      <c r="AA1305" s="39" t="inlineStr">
        <is>
          <t>166</t>
        </is>
      </c>
      <c r="AB1305" s="39" t="inlineStr">
        <is>
          <t>NALOXONA AMP</t>
        </is>
      </c>
      <c r="AC1305" s="39" t="inlineStr">
        <is>
          <t>Cruce por nomenclatura SAP</t>
        </is>
      </c>
      <c r="AD1305" s="39" t="inlineStr">
        <is>
          <t>No</t>
        </is>
      </c>
      <c r="AE1305" s="39" t="n"/>
      <c r="AF1305" s="39" t="inlineStr">
        <is>
          <t>Sí</t>
        </is>
      </c>
      <c r="AG1305" s="39" t="n"/>
      <c r="AH1305" s="51" t="n"/>
      <c r="AI1305" s="51" t="n"/>
      <c r="AJ1305" s="51" t="n"/>
      <c r="AK1305" s="52" t="n">
        <v>808.7123741007196</v>
      </c>
      <c r="AL1305" s="52" t="n"/>
      <c r="AM1305" s="52" t="n"/>
      <c r="AN1305" s="39" t="n"/>
      <c r="AO1305" s="39" t="inlineStr">
        <is>
          <t>La cantidad física del material se imputó en la fila 843 (primera fila del material). Cruce por nomenclatura: una nomenclatura no informa dosis; similitud 0.77. El material ocupa 15 filas en la hoja 1060 NQN (lote/almacén). La cantidad SAP y la física de esta vista son el total del material.</t>
        </is>
      </c>
    </row>
    <row r="1306">
      <c r="A1306" s="5" t="inlineStr">
        <is>
          <t>1000307</t>
        </is>
      </c>
      <c r="B1306" s="5" t="inlineStr">
        <is>
          <t>NALOXONA AMPOLLA 0,4mg/1ml</t>
        </is>
      </c>
      <c r="C1306" s="5" t="inlineStr">
        <is>
          <t>23315</t>
        </is>
      </c>
      <c r="D1306" s="5" t="inlineStr">
        <is>
          <t>033</t>
        </is>
      </c>
      <c r="E1306" s="5" t="inlineStr">
        <is>
          <t>ZMED</t>
        </is>
      </c>
      <c r="F1306" s="5" t="inlineStr">
        <is>
          <t>1060</t>
        </is>
      </c>
      <c r="G1306" s="5" t="inlineStr">
        <is>
          <t>6021</t>
        </is>
      </c>
      <c r="H1306" s="5" t="inlineStr">
        <is>
          <t>C/U</t>
        </is>
      </c>
      <c r="I1306" s="6" t="n">
        <v>25</v>
      </c>
      <c r="J1306" s="6" t="n">
        <v>0</v>
      </c>
      <c r="K1306" s="5" t="inlineStr">
        <is>
          <t>ARS</t>
        </is>
      </c>
      <c r="L1306" s="48" t="n">
        <v>0</v>
      </c>
      <c r="M1306" s="48" t="n">
        <v>20217.81</v>
      </c>
      <c r="O1306" s="11">
        <f>M1306/SUM($M$2:$M$2023)</f>
        <v/>
      </c>
      <c r="P1306" s="49">
        <f>IFERROR(M1306/I1306,0)</f>
        <v/>
      </c>
      <c r="Q1306" s="50" t="n"/>
      <c r="R1306" s="8">
        <f>I1306-Q1306</f>
        <v/>
      </c>
      <c r="S1306" s="49">
        <f>$AK1306*R1306</f>
        <v/>
      </c>
      <c r="U1306" s="39" t="inlineStr">
        <is>
          <t>Stock SAP</t>
        </is>
      </c>
      <c r="V1306" s="39" t="inlineStr">
        <is>
          <t>Medicamentos</t>
        </is>
      </c>
      <c r="W1306" s="39" t="inlineStr">
        <is>
          <t>Dentro del alcance</t>
        </is>
      </c>
      <c r="X1306" s="42" t="inlineStr">
        <is>
          <t>Media</t>
        </is>
      </c>
      <c r="Y1306" s="39" t="inlineStr">
        <is>
          <t>Homologado – confianza Media – pendiente de validación</t>
        </is>
      </c>
      <c r="Z1306" s="38" t="inlineStr">
        <is>
          <t>Dar de baja en SAP</t>
        </is>
      </c>
      <c r="AA1306" s="39" t="inlineStr">
        <is>
          <t>166</t>
        </is>
      </c>
      <c r="AB1306" s="39" t="inlineStr">
        <is>
          <t>NALOXONA AMP</t>
        </is>
      </c>
      <c r="AC1306" s="39" t="inlineStr">
        <is>
          <t>Cruce por nomenclatura SAP</t>
        </is>
      </c>
      <c r="AD1306" s="39" t="inlineStr">
        <is>
          <t>No</t>
        </is>
      </c>
      <c r="AE1306" s="39" t="n"/>
      <c r="AF1306" s="39" t="inlineStr">
        <is>
          <t>Sí</t>
        </is>
      </c>
      <c r="AG1306" s="39" t="n"/>
      <c r="AH1306" s="51" t="n"/>
      <c r="AI1306" s="51" t="n"/>
      <c r="AJ1306" s="51" t="n"/>
      <c r="AK1306" s="52" t="n">
        <v>808.7123741007196</v>
      </c>
      <c r="AL1306" s="52" t="n"/>
      <c r="AM1306" s="52" t="n"/>
      <c r="AN1306" s="39" t="n"/>
      <c r="AO1306" s="39" t="inlineStr">
        <is>
          <t>La cantidad física del material se imputó en la fila 843 (primera fila del material). Cruce por nomenclatura: una nomenclatura no informa dosis; similitud 0.77. El material ocupa 15 filas en la hoja 1060 NQN (lote/almacén). La cantidad SAP y la física de esta vista son el total del material.</t>
        </is>
      </c>
    </row>
    <row r="1307">
      <c r="A1307" s="5" t="inlineStr">
        <is>
          <t>1000307</t>
        </is>
      </c>
      <c r="B1307" s="5" t="inlineStr">
        <is>
          <t>NALOXONA AMPOLLA 0,4mg/1ml</t>
        </is>
      </c>
      <c r="C1307" s="5" t="inlineStr">
        <is>
          <t>30232</t>
        </is>
      </c>
      <c r="D1307" s="5" t="inlineStr">
        <is>
          <t>033</t>
        </is>
      </c>
      <c r="E1307" s="5" t="inlineStr">
        <is>
          <t>ZMED</t>
        </is>
      </c>
      <c r="F1307" s="5" t="inlineStr">
        <is>
          <t>1060</t>
        </is>
      </c>
      <c r="G1307" s="5" t="inlineStr">
        <is>
          <t>6021</t>
        </is>
      </c>
      <c r="H1307" s="5" t="inlineStr">
        <is>
          <t>C/U</t>
        </is>
      </c>
      <c r="I1307" s="6" t="n">
        <v>25</v>
      </c>
      <c r="J1307" s="6" t="n">
        <v>0</v>
      </c>
      <c r="K1307" s="5" t="inlineStr">
        <is>
          <t>ARS</t>
        </is>
      </c>
      <c r="L1307" s="48" t="n">
        <v>0</v>
      </c>
      <c r="M1307" s="48" t="n">
        <v>20217.81</v>
      </c>
      <c r="O1307" s="11">
        <f>M1307/SUM($M$2:$M$2023)</f>
        <v/>
      </c>
      <c r="P1307" s="49">
        <f>IFERROR(M1307/I1307,0)</f>
        <v/>
      </c>
      <c r="Q1307" s="50" t="n"/>
      <c r="R1307" s="8">
        <f>I1307-Q1307</f>
        <v/>
      </c>
      <c r="S1307" s="49">
        <f>$AK1307*R1307</f>
        <v/>
      </c>
      <c r="U1307" s="39" t="inlineStr">
        <is>
          <t>Stock SAP</t>
        </is>
      </c>
      <c r="V1307" s="39" t="inlineStr">
        <is>
          <t>Medicamentos</t>
        </is>
      </c>
      <c r="W1307" s="39" t="inlineStr">
        <is>
          <t>Dentro del alcance</t>
        </is>
      </c>
      <c r="X1307" s="42" t="inlineStr">
        <is>
          <t>Media</t>
        </is>
      </c>
      <c r="Y1307" s="39" t="inlineStr">
        <is>
          <t>Homologado – confianza Media – pendiente de validación</t>
        </is>
      </c>
      <c r="Z1307" s="38" t="inlineStr">
        <is>
          <t>Dar de baja en SAP</t>
        </is>
      </c>
      <c r="AA1307" s="39" t="inlineStr">
        <is>
          <t>166</t>
        </is>
      </c>
      <c r="AB1307" s="39" t="inlineStr">
        <is>
          <t>NALOXONA AMP</t>
        </is>
      </c>
      <c r="AC1307" s="39" t="inlineStr">
        <is>
          <t>Cruce por nomenclatura SAP</t>
        </is>
      </c>
      <c r="AD1307" s="39" t="inlineStr">
        <is>
          <t>No</t>
        </is>
      </c>
      <c r="AE1307" s="39" t="n"/>
      <c r="AF1307" s="39" t="inlineStr">
        <is>
          <t>Sí</t>
        </is>
      </c>
      <c r="AG1307" s="39" t="n"/>
      <c r="AH1307" s="51" t="n"/>
      <c r="AI1307" s="51" t="n"/>
      <c r="AJ1307" s="51" t="n"/>
      <c r="AK1307" s="52" t="n">
        <v>808.7123741007196</v>
      </c>
      <c r="AL1307" s="52" t="n"/>
      <c r="AM1307" s="52" t="n"/>
      <c r="AN1307" s="39" t="n"/>
      <c r="AO1307" s="39" t="inlineStr">
        <is>
          <t>La cantidad física del material se imputó en la fila 843 (primera fila del material). Cruce por nomenclatura: una nomenclatura no informa dosis; similitud 0.77. El material ocupa 15 filas en la hoja 1060 NQN (lote/almacén). La cantidad SAP y la física de esta vista son el total del material.</t>
        </is>
      </c>
    </row>
    <row r="1308">
      <c r="A1308" s="5" t="inlineStr">
        <is>
          <t>1000307</t>
        </is>
      </c>
      <c r="B1308" s="5" t="inlineStr">
        <is>
          <t>NALOXONA AMPOLLA 0,4mg/1ml</t>
        </is>
      </c>
      <c r="C1308" s="5" t="inlineStr">
        <is>
          <t>38</t>
        </is>
      </c>
      <c r="D1308" s="5" t="inlineStr">
        <is>
          <t>033</t>
        </is>
      </c>
      <c r="E1308" s="5" t="inlineStr">
        <is>
          <t>ZMED</t>
        </is>
      </c>
      <c r="F1308" s="5" t="inlineStr">
        <is>
          <t>1060</t>
        </is>
      </c>
      <c r="G1308" s="5" t="inlineStr">
        <is>
          <t>6021</t>
        </is>
      </c>
      <c r="H1308" s="5" t="inlineStr">
        <is>
          <t>C/U</t>
        </is>
      </c>
      <c r="I1308" s="6" t="n">
        <v>25</v>
      </c>
      <c r="J1308" s="6" t="n">
        <v>0</v>
      </c>
      <c r="K1308" s="5" t="inlineStr">
        <is>
          <t>ARS</t>
        </is>
      </c>
      <c r="L1308" s="48" t="n">
        <v>0</v>
      </c>
      <c r="M1308" s="48" t="n">
        <v>20217.81</v>
      </c>
      <c r="O1308" s="11">
        <f>M1308/SUM($M$2:$M$2023)</f>
        <v/>
      </c>
      <c r="P1308" s="49">
        <f>IFERROR(M1308/I1308,0)</f>
        <v/>
      </c>
      <c r="Q1308" s="50" t="n"/>
      <c r="R1308" s="8">
        <f>I1308-Q1308</f>
        <v/>
      </c>
      <c r="S1308" s="49">
        <f>$AK1308*R1308</f>
        <v/>
      </c>
      <c r="U1308" s="39" t="inlineStr">
        <is>
          <t>Stock SAP</t>
        </is>
      </c>
      <c r="V1308" s="39" t="inlineStr">
        <is>
          <t>Medicamentos</t>
        </is>
      </c>
      <c r="W1308" s="39" t="inlineStr">
        <is>
          <t>Dentro del alcance</t>
        </is>
      </c>
      <c r="X1308" s="42" t="inlineStr">
        <is>
          <t>Media</t>
        </is>
      </c>
      <c r="Y1308" s="39" t="inlineStr">
        <is>
          <t>Homologado – confianza Media – pendiente de validación</t>
        </is>
      </c>
      <c r="Z1308" s="38" t="inlineStr">
        <is>
          <t>Dar de baja en SAP</t>
        </is>
      </c>
      <c r="AA1308" s="39" t="inlineStr">
        <is>
          <t>166</t>
        </is>
      </c>
      <c r="AB1308" s="39" t="inlineStr">
        <is>
          <t>NALOXONA AMP</t>
        </is>
      </c>
      <c r="AC1308" s="39" t="inlineStr">
        <is>
          <t>Cruce por nomenclatura SAP</t>
        </is>
      </c>
      <c r="AD1308" s="39" t="inlineStr">
        <is>
          <t>No</t>
        </is>
      </c>
      <c r="AE1308" s="39" t="n"/>
      <c r="AF1308" s="39" t="inlineStr">
        <is>
          <t>Sí</t>
        </is>
      </c>
      <c r="AG1308" s="39" t="n"/>
      <c r="AH1308" s="51" t="n"/>
      <c r="AI1308" s="51" t="n"/>
      <c r="AJ1308" s="51" t="n"/>
      <c r="AK1308" s="52" t="n">
        <v>808.7123741007196</v>
      </c>
      <c r="AL1308" s="52" t="n"/>
      <c r="AM1308" s="52" t="n"/>
      <c r="AN1308" s="39" t="n"/>
      <c r="AO1308" s="39" t="inlineStr">
        <is>
          <t>La cantidad física del material se imputó en la fila 843 (primera fila del material). Cruce por nomenclatura: una nomenclatura no informa dosis; similitud 0.77. El material ocupa 15 filas en la hoja 1060 NQN (lote/almacén). La cantidad SAP y la física de esta vista son el total del material.</t>
        </is>
      </c>
    </row>
    <row r="1309">
      <c r="A1309" s="5" t="inlineStr">
        <is>
          <t>1000307</t>
        </is>
      </c>
      <c r="B1309" s="5" t="inlineStr">
        <is>
          <t>NALOXONA AMPOLLA 0,4mg/1ml</t>
        </is>
      </c>
      <c r="C1309" s="5" t="inlineStr">
        <is>
          <t>91005</t>
        </is>
      </c>
      <c r="D1309" s="5" t="inlineStr">
        <is>
          <t>033</t>
        </is>
      </c>
      <c r="E1309" s="5" t="inlineStr">
        <is>
          <t>ZMED</t>
        </is>
      </c>
      <c r="F1309" s="5" t="inlineStr">
        <is>
          <t>1060</t>
        </is>
      </c>
      <c r="G1309" s="5" t="inlineStr">
        <is>
          <t>6021</t>
        </is>
      </c>
      <c r="H1309" s="5" t="inlineStr">
        <is>
          <t>C/U</t>
        </is>
      </c>
      <c r="I1309" s="6" t="n">
        <v>25</v>
      </c>
      <c r="J1309" s="6" t="n">
        <v>0</v>
      </c>
      <c r="K1309" s="5" t="inlineStr">
        <is>
          <t>ARS</t>
        </is>
      </c>
      <c r="L1309" s="48" t="n">
        <v>0</v>
      </c>
      <c r="M1309" s="48" t="n">
        <v>20217.81</v>
      </c>
      <c r="O1309" s="11">
        <f>M1309/SUM($M$2:$M$2023)</f>
        <v/>
      </c>
      <c r="P1309" s="49">
        <f>IFERROR(M1309/I1309,0)</f>
        <v/>
      </c>
      <c r="Q1309" s="50" t="n"/>
      <c r="R1309" s="8">
        <f>I1309-Q1309</f>
        <v/>
      </c>
      <c r="S1309" s="49">
        <f>$AK1309*R1309</f>
        <v/>
      </c>
      <c r="U1309" s="39" t="inlineStr">
        <is>
          <t>Stock SAP</t>
        </is>
      </c>
      <c r="V1309" s="39" t="inlineStr">
        <is>
          <t>Medicamentos</t>
        </is>
      </c>
      <c r="W1309" s="39" t="inlineStr">
        <is>
          <t>Dentro del alcance</t>
        </is>
      </c>
      <c r="X1309" s="42" t="inlineStr">
        <is>
          <t>Media</t>
        </is>
      </c>
      <c r="Y1309" s="39" t="inlineStr">
        <is>
          <t>Homologado – confianza Media – pendiente de validación</t>
        </is>
      </c>
      <c r="Z1309" s="38" t="inlineStr">
        <is>
          <t>Dar de baja en SAP</t>
        </is>
      </c>
      <c r="AA1309" s="39" t="inlineStr">
        <is>
          <t>166</t>
        </is>
      </c>
      <c r="AB1309" s="39" t="inlineStr">
        <is>
          <t>NALOXONA AMP</t>
        </is>
      </c>
      <c r="AC1309" s="39" t="inlineStr">
        <is>
          <t>Cruce por nomenclatura SAP</t>
        </is>
      </c>
      <c r="AD1309" s="39" t="inlineStr">
        <is>
          <t>No</t>
        </is>
      </c>
      <c r="AE1309" s="39" t="n"/>
      <c r="AF1309" s="39" t="inlineStr">
        <is>
          <t>Sí</t>
        </is>
      </c>
      <c r="AG1309" s="39" t="n"/>
      <c r="AH1309" s="51" t="n"/>
      <c r="AI1309" s="51" t="n"/>
      <c r="AJ1309" s="51" t="n"/>
      <c r="AK1309" s="52" t="n">
        <v>808.7123741007196</v>
      </c>
      <c r="AL1309" s="52" t="n"/>
      <c r="AM1309" s="52" t="n"/>
      <c r="AN1309" s="39" t="n"/>
      <c r="AO1309" s="39" t="inlineStr">
        <is>
          <t>La cantidad física del material se imputó en la fila 843 (primera fila del material). Cruce por nomenclatura: una nomenclatura no informa dosis; similitud 0.77. El material ocupa 15 filas en la hoja 1060 NQN (lote/almacén). La cantidad SAP y la física de esta vista son el total del material.</t>
        </is>
      </c>
    </row>
    <row r="1310">
      <c r="A1310" s="5" t="inlineStr">
        <is>
          <t>1000360</t>
        </is>
      </c>
      <c r="B1310" s="5" t="inlineStr">
        <is>
          <t>GOTAS OTOSPORIN</t>
        </is>
      </c>
      <c r="C1310" s="5" t="inlineStr">
        <is>
          <t>35425</t>
        </is>
      </c>
      <c r="D1310" s="5" t="inlineStr">
        <is>
          <t>033</t>
        </is>
      </c>
      <c r="E1310" s="5" t="inlineStr">
        <is>
          <t>ZMED</t>
        </is>
      </c>
      <c r="F1310" s="5" t="inlineStr">
        <is>
          <t>1060</t>
        </is>
      </c>
      <c r="G1310" s="5" t="inlineStr">
        <is>
          <t>6021</t>
        </is>
      </c>
      <c r="H1310" s="5" t="inlineStr">
        <is>
          <t>C/U</t>
        </is>
      </c>
      <c r="I1310" s="6" t="n">
        <v>25</v>
      </c>
      <c r="J1310" s="6" t="n">
        <v>0</v>
      </c>
      <c r="K1310" s="5" t="inlineStr">
        <is>
          <t>ARS</t>
        </is>
      </c>
      <c r="L1310" s="48" t="n">
        <v>0</v>
      </c>
      <c r="M1310" s="48" t="n">
        <v>63506.72</v>
      </c>
      <c r="O1310" s="11">
        <f>M1310/SUM($M$2:$M$2023)</f>
        <v/>
      </c>
      <c r="P1310" s="49">
        <f>IFERROR(M1310/I1310,0)</f>
        <v/>
      </c>
      <c r="Q1310" s="50" t="n"/>
      <c r="R1310" s="8">
        <f>I1310-Q1310</f>
        <v/>
      </c>
      <c r="S1310" s="49">
        <f>$AK1310*R1310</f>
        <v/>
      </c>
      <c r="U1310" s="39" t="inlineStr">
        <is>
          <t>Stock SAP</t>
        </is>
      </c>
      <c r="V1310" s="39" t="inlineStr">
        <is>
          <t>Medicamentos</t>
        </is>
      </c>
      <c r="W1310" s="39" t="inlineStr">
        <is>
          <t>Dentro del alcance</t>
        </is>
      </c>
      <c r="X1310" s="37" t="inlineStr">
        <is>
          <t>Alta</t>
        </is>
      </c>
      <c r="Y1310" s="39" t="inlineStr">
        <is>
          <t>Homologado – confianza Alta</t>
        </is>
      </c>
      <c r="Z1310" s="38" t="inlineStr">
        <is>
          <t>Dar de baja en SAP</t>
        </is>
      </c>
      <c r="AA1310" s="39" t="inlineStr">
        <is>
          <t>173</t>
        </is>
      </c>
      <c r="AB1310" s="39" t="inlineStr">
        <is>
          <t>OTOSPORIN</t>
        </is>
      </c>
      <c r="AC1310" s="39" t="inlineStr">
        <is>
          <t>Cruce por nomenclatura SAP</t>
        </is>
      </c>
      <c r="AD1310" s="39" t="inlineStr">
        <is>
          <t>No</t>
        </is>
      </c>
      <c r="AE1310" s="39" t="n"/>
      <c r="AF1310" s="39" t="inlineStr">
        <is>
          <t>No</t>
        </is>
      </c>
      <c r="AG1310" s="39" t="n"/>
      <c r="AH1310" s="51" t="n"/>
      <c r="AI1310" s="51" t="n"/>
      <c r="AJ1310" s="51" t="n"/>
      <c r="AK1310" s="52" t="n">
        <v>2540.268939929328</v>
      </c>
      <c r="AL1310" s="52" t="n"/>
      <c r="AM1310" s="52" t="n"/>
      <c r="AN1310" s="39" t="n"/>
      <c r="AO1310" s="39" t="inlineStr">
        <is>
          <t>La cantidad física del material se imputó en la fila 1081 (primera fila del material). Cruce por nomenclatura: similitud 0.81. El material ocupa 14 filas en la hoja 1060 NQN (lote/almacén). La cantidad SAP y la física de esta vista son el total del material.</t>
        </is>
      </c>
    </row>
    <row r="1311">
      <c r="A1311" s="5" t="inlineStr">
        <is>
          <t>1000360</t>
        </is>
      </c>
      <c r="B1311" s="5" t="inlineStr">
        <is>
          <t>GOTAS OTOSPORIN</t>
        </is>
      </c>
      <c r="C1311" s="5" t="inlineStr">
        <is>
          <t>Q4WERTQ</t>
        </is>
      </c>
      <c r="D1311" s="5" t="inlineStr">
        <is>
          <t>033</t>
        </is>
      </c>
      <c r="E1311" s="5" t="inlineStr">
        <is>
          <t>ZMED</t>
        </is>
      </c>
      <c r="F1311" s="5" t="inlineStr">
        <is>
          <t>1060</t>
        </is>
      </c>
      <c r="G1311" s="5" t="inlineStr">
        <is>
          <t>6021</t>
        </is>
      </c>
      <c r="H1311" s="5" t="inlineStr">
        <is>
          <t>C/U</t>
        </is>
      </c>
      <c r="I1311" s="6" t="n">
        <v>25</v>
      </c>
      <c r="J1311" s="6" t="n">
        <v>0</v>
      </c>
      <c r="K1311" s="5" t="inlineStr">
        <is>
          <t>ARS</t>
        </is>
      </c>
      <c r="L1311" s="48" t="n">
        <v>0</v>
      </c>
      <c r="M1311" s="48" t="n">
        <v>63506.72</v>
      </c>
      <c r="O1311" s="11">
        <f>M1311/SUM($M$2:$M$2023)</f>
        <v/>
      </c>
      <c r="P1311" s="49">
        <f>IFERROR(M1311/I1311,0)</f>
        <v/>
      </c>
      <c r="Q1311" s="50" t="n"/>
      <c r="R1311" s="8">
        <f>I1311-Q1311</f>
        <v/>
      </c>
      <c r="S1311" s="49">
        <f>$AK1311*R1311</f>
        <v/>
      </c>
      <c r="U1311" s="39" t="inlineStr">
        <is>
          <t>Stock SAP</t>
        </is>
      </c>
      <c r="V1311" s="39" t="inlineStr">
        <is>
          <t>Medicamentos</t>
        </is>
      </c>
      <c r="W1311" s="39" t="inlineStr">
        <is>
          <t>Dentro del alcance</t>
        </is>
      </c>
      <c r="X1311" s="37" t="inlineStr">
        <is>
          <t>Alta</t>
        </is>
      </c>
      <c r="Y1311" s="39" t="inlineStr">
        <is>
          <t>Homologado – confianza Alta</t>
        </is>
      </c>
      <c r="Z1311" s="38" t="inlineStr">
        <is>
          <t>Dar de baja en SAP</t>
        </is>
      </c>
      <c r="AA1311" s="39" t="inlineStr">
        <is>
          <t>173</t>
        </is>
      </c>
      <c r="AB1311" s="39" t="inlineStr">
        <is>
          <t>OTOSPORIN</t>
        </is>
      </c>
      <c r="AC1311" s="39" t="inlineStr">
        <is>
          <t>Cruce por nomenclatura SAP</t>
        </is>
      </c>
      <c r="AD1311" s="39" t="inlineStr">
        <is>
          <t>No</t>
        </is>
      </c>
      <c r="AE1311" s="39" t="n"/>
      <c r="AF1311" s="39" t="inlineStr">
        <is>
          <t>No</t>
        </is>
      </c>
      <c r="AG1311" s="39" t="n"/>
      <c r="AH1311" s="51" t="n"/>
      <c r="AI1311" s="51" t="n"/>
      <c r="AJ1311" s="51" t="n"/>
      <c r="AK1311" s="52" t="n">
        <v>2540.268939929328</v>
      </c>
      <c r="AL1311" s="52" t="n"/>
      <c r="AM1311" s="52" t="n"/>
      <c r="AN1311" s="39" t="n"/>
      <c r="AO1311" s="39" t="inlineStr">
        <is>
          <t>La cantidad física del material se imputó en la fila 1081 (primera fila del material). Cruce por nomenclatura: similitud 0.81. El material ocupa 14 filas en la hoja 1060 NQN (lote/almacén). La cantidad SAP y la física de esta vista son el total del material.</t>
        </is>
      </c>
    </row>
    <row r="1312">
      <c r="A1312" s="5" t="inlineStr">
        <is>
          <t>1000369</t>
        </is>
      </c>
      <c r="B1312" s="5" t="inlineStr">
        <is>
          <t>TOBRAMICINA+ DEX G</t>
        </is>
      </c>
      <c r="C1312" s="5" t="inlineStr">
        <is>
          <t>EWRQ</t>
        </is>
      </c>
      <c r="D1312" s="5" t="inlineStr">
        <is>
          <t>033</t>
        </is>
      </c>
      <c r="E1312" s="5" t="inlineStr">
        <is>
          <t>ZMED</t>
        </is>
      </c>
      <c r="F1312" s="5" t="inlineStr">
        <is>
          <t>1060</t>
        </is>
      </c>
      <c r="G1312" s="5" t="inlineStr">
        <is>
          <t>6021</t>
        </is>
      </c>
      <c r="H1312" s="5" t="inlineStr">
        <is>
          <t>C/U</t>
        </is>
      </c>
      <c r="I1312" s="6" t="n">
        <v>25</v>
      </c>
      <c r="J1312" s="6" t="n">
        <v>0</v>
      </c>
      <c r="K1312" s="5" t="inlineStr">
        <is>
          <t>ARS</t>
        </is>
      </c>
      <c r="L1312" s="48" t="n">
        <v>0</v>
      </c>
      <c r="M1312" s="48" t="n">
        <v>35745.46</v>
      </c>
      <c r="O1312" s="11">
        <f>M1312/SUM($M$2:$M$2023)</f>
        <v/>
      </c>
      <c r="P1312" s="49">
        <f>IFERROR(M1312/I1312,0)</f>
        <v/>
      </c>
      <c r="Q1312" s="50" t="n"/>
      <c r="R1312" s="8">
        <f>I1312-Q1312</f>
        <v/>
      </c>
      <c r="S1312" s="49">
        <f>$AK1312*R1312</f>
        <v/>
      </c>
      <c r="U1312" s="39" t="inlineStr">
        <is>
          <t>Stock SAP</t>
        </is>
      </c>
      <c r="V1312" s="39" t="inlineStr">
        <is>
          <t>Medicamentos</t>
        </is>
      </c>
      <c r="W1312" s="39" t="inlineStr">
        <is>
          <t>Dentro del alcance</t>
        </is>
      </c>
      <c r="X1312" s="37" t="inlineStr">
        <is>
          <t>Alta</t>
        </is>
      </c>
      <c r="Y1312" s="39" t="inlineStr">
        <is>
          <t>Homologado – confianza Alta</t>
        </is>
      </c>
      <c r="Z1312" s="38" t="inlineStr">
        <is>
          <t>Dar de baja en SAP</t>
        </is>
      </c>
      <c r="AA1312" s="39" t="inlineStr">
        <is>
          <t>228</t>
        </is>
      </c>
      <c r="AB1312" s="39" t="inlineStr">
        <is>
          <t>TOBRAMICINA</t>
        </is>
      </c>
      <c r="AC1312" s="39" t="inlineStr">
        <is>
          <t>Cruce por nomenclatura SAP</t>
        </is>
      </c>
      <c r="AD1312" s="39" t="inlineStr">
        <is>
          <t>No</t>
        </is>
      </c>
      <c r="AE1312" s="39" t="n"/>
      <c r="AF1312" s="39" t="inlineStr">
        <is>
          <t>No</t>
        </is>
      </c>
      <c r="AG1312" s="39" t="n"/>
      <c r="AH1312" s="51" t="n"/>
      <c r="AI1312" s="51" t="n"/>
      <c r="AJ1312" s="51" t="n"/>
      <c r="AK1312" s="52" t="n">
        <v>1429.81845814978</v>
      </c>
      <c r="AL1312" s="52" t="n"/>
      <c r="AM1312" s="52" t="n"/>
      <c r="AN1312" s="39" t="n"/>
      <c r="AO1312" s="39" t="inlineStr">
        <is>
          <t>La cantidad física del material se imputó en la fila 660 (primera fila del material). Cruce por nomenclatura: similitud 0.78. El material ocupa 8 filas en la hoja 1060 NQN (lote/almacén). La cantidad SAP y la física de esta vista son el total del material.</t>
        </is>
      </c>
    </row>
    <row r="1313">
      <c r="A1313" s="5" t="inlineStr">
        <is>
          <t>1000381</t>
        </is>
      </c>
      <c r="B1313" s="5" t="inlineStr">
        <is>
          <t>BUDESONIDA DENVER SOL 20ML</t>
        </is>
      </c>
      <c r="C1313" s="5" t="inlineStr">
        <is>
          <t>31521</t>
        </is>
      </c>
      <c r="D1313" s="5" t="inlineStr">
        <is>
          <t>033</t>
        </is>
      </c>
      <c r="E1313" s="5" t="inlineStr">
        <is>
          <t>ZMED</t>
        </is>
      </c>
      <c r="F1313" s="5" t="inlineStr">
        <is>
          <t>1060</t>
        </is>
      </c>
      <c r="G1313" s="5" t="inlineStr">
        <is>
          <t>6021</t>
        </is>
      </c>
      <c r="H1313" s="5" t="inlineStr">
        <is>
          <t>C/U</t>
        </is>
      </c>
      <c r="I1313" s="6" t="n">
        <v>25</v>
      </c>
      <c r="J1313" s="6" t="n">
        <v>0</v>
      </c>
      <c r="K1313" s="5" t="inlineStr">
        <is>
          <t>ARS</t>
        </is>
      </c>
      <c r="L1313" s="48" t="n">
        <v>0</v>
      </c>
      <c r="M1313" s="48" t="n">
        <v>160117.38</v>
      </c>
      <c r="O1313" s="11">
        <f>M1313/SUM($M$2:$M$2023)</f>
        <v/>
      </c>
      <c r="P1313" s="49">
        <f>IFERROR(M1313/I1313,0)</f>
        <v/>
      </c>
      <c r="Q1313" s="50" t="n"/>
      <c r="R1313" s="8">
        <f>I1313-Q1313</f>
        <v/>
      </c>
      <c r="S1313" s="49">
        <f>$AK1313*R1313</f>
        <v/>
      </c>
      <c r="U1313" s="39" t="inlineStr">
        <is>
          <t>Stock SAP</t>
        </is>
      </c>
      <c r="V1313" s="39" t="inlineStr">
        <is>
          <t>Medicamentos</t>
        </is>
      </c>
      <c r="W1313" s="39" t="inlineStr">
        <is>
          <t>Dentro del alcance</t>
        </is>
      </c>
      <c r="X1313" s="38" t="inlineStr">
        <is>
          <t>Baja</t>
        </is>
      </c>
      <c r="Y1313" s="39" t="inlineStr">
        <is>
          <t>Homologado – confianza Baja – pendiente de validación</t>
        </is>
      </c>
      <c r="Z1313" s="38" t="inlineStr">
        <is>
          <t>Dar de baja en SAP</t>
        </is>
      </c>
      <c r="AA1313" s="39" t="inlineStr">
        <is>
          <t>315</t>
        </is>
      </c>
      <c r="AB1313" s="39" t="inlineStr">
        <is>
          <t>Budesonide</t>
        </is>
      </c>
      <c r="AC1313" s="39" t="inlineStr">
        <is>
          <t>Cruce por nomenclatura SAP</t>
        </is>
      </c>
      <c r="AD1313" s="39" t="inlineStr">
        <is>
          <t>No</t>
        </is>
      </c>
      <c r="AE1313" s="39" t="n"/>
      <c r="AF1313" s="39" t="inlineStr">
        <is>
          <t>Sí</t>
        </is>
      </c>
      <c r="AG1313" s="39" t="inlineStr">
        <is>
          <t>M05-004</t>
        </is>
      </c>
      <c r="AH1313" s="51" t="n"/>
      <c r="AI1313" s="51" t="n"/>
      <c r="AJ1313" s="51" t="n"/>
      <c r="AK1313" s="52" t="n">
        <v>6404.695229357797</v>
      </c>
      <c r="AL1313" s="52" t="n"/>
      <c r="AM1313" s="52" t="n"/>
      <c r="AN1313" s="39" t="n"/>
      <c r="AO1313" s="39" t="inlineStr">
        <is>
          <t>La cantidad física del material se imputó en la fila 1083 (primera fila del material). Homologado al master M05-004, pero sus códigos SAP (1000839) no figuran en el stock SAP de este centro. Cruce por nomenclatura: una nomenclatura no informa dosis; similitud 0.48. El material ocupa 6 filas en la hoja 1060 NQN (lote/almacén). La cantidad SAP y la física de esta vista son el total del material.</t>
        </is>
      </c>
    </row>
    <row r="1314">
      <c r="A1314" s="5" t="inlineStr">
        <is>
          <t>1000402</t>
        </is>
      </c>
      <c r="B1314" s="5" t="inlineStr">
        <is>
          <t>SUCCINILCOLINA 100 mg</t>
        </is>
      </c>
      <c r="C1314" s="5" t="inlineStr">
        <is>
          <t>00000</t>
        </is>
      </c>
      <c r="D1314" s="5" t="inlineStr">
        <is>
          <t>033</t>
        </is>
      </c>
      <c r="E1314" s="5" t="inlineStr">
        <is>
          <t>ZMED</t>
        </is>
      </c>
      <c r="F1314" s="5" t="inlineStr">
        <is>
          <t>1060</t>
        </is>
      </c>
      <c r="G1314" s="5" t="inlineStr">
        <is>
          <t>6021</t>
        </is>
      </c>
      <c r="H1314" s="5" t="inlineStr">
        <is>
          <t>C/U</t>
        </is>
      </c>
      <c r="I1314" s="6" t="n">
        <v>25</v>
      </c>
      <c r="J1314" s="6" t="n">
        <v>0</v>
      </c>
      <c r="K1314" s="5" t="inlineStr">
        <is>
          <t>ARS</t>
        </is>
      </c>
      <c r="L1314" s="48" t="n">
        <v>0</v>
      </c>
      <c r="M1314" s="48" t="n">
        <v>11265.5</v>
      </c>
      <c r="O1314" s="11">
        <f>M1314/SUM($M$2:$M$2023)</f>
        <v/>
      </c>
      <c r="P1314" s="49">
        <f>IFERROR(M1314/I1314,0)</f>
        <v/>
      </c>
      <c r="Q1314" s="50" t="n"/>
      <c r="R1314" s="8">
        <f>I1314-Q1314</f>
        <v/>
      </c>
      <c r="S1314" s="49">
        <f>$AK1314*R1314</f>
        <v/>
      </c>
      <c r="U1314" s="39" t="inlineStr">
        <is>
          <t>Stock SAP</t>
        </is>
      </c>
      <c r="V1314" s="39" t="inlineStr">
        <is>
          <t>Medicamentos</t>
        </is>
      </c>
      <c r="W1314" s="39" t="inlineStr">
        <is>
          <t>Dentro del alcance</t>
        </is>
      </c>
      <c r="X1314" s="38" t="inlineStr">
        <is>
          <t>Baja</t>
        </is>
      </c>
      <c r="Y1314" s="39" t="inlineStr">
        <is>
          <t>Homologado – confianza Baja – pendiente de validación</t>
        </is>
      </c>
      <c r="Z1314" s="38" t="inlineStr">
        <is>
          <t>Dar de baja en SAP</t>
        </is>
      </c>
      <c r="AA1314" s="39" t="inlineStr">
        <is>
          <t>262</t>
        </is>
      </c>
      <c r="AB1314" s="39" t="inlineStr">
        <is>
          <t>SUCCINILCOLINA 500 MG</t>
        </is>
      </c>
      <c r="AC1314" s="39" t="inlineStr">
        <is>
          <t>Homologación por código Avain (master M02-007)</t>
        </is>
      </c>
      <c r="AD1314" s="39" t="inlineStr">
        <is>
          <t>No</t>
        </is>
      </c>
      <c r="AE1314" s="39" t="n"/>
      <c r="AF1314" s="39" t="inlineStr">
        <is>
          <t>Sí</t>
        </is>
      </c>
      <c r="AG1314" s="39" t="inlineStr">
        <is>
          <t>M02-007</t>
        </is>
      </c>
      <c r="AH1314" s="51" t="n"/>
      <c r="AI1314" s="51" t="n"/>
      <c r="AJ1314" s="51" t="n"/>
      <c r="AK1314" s="52" t="n">
        <v>450.62</v>
      </c>
      <c r="AL1314" s="52" t="n"/>
      <c r="AM1314" s="52" t="n"/>
      <c r="AN1314" s="39" t="n"/>
      <c r="AO1314" s="39" t="inlineStr">
        <is>
          <t>La cantidad física del material se imputó en la fila 540 (primera fila del material). Homologación: confianza base Baja + confianza SAP Alta → Baja. Aunque la homologación vincula estos registros, la presentación no coincide con el material imputado (dosis/presentación distinta (500MG vs 100MG); similitud 0.71). Nivel degradado a Baja: verificar si corresponde otro código SAP. El material ocupa 6 filas en la hoja 1060 NQN (lote/almacén). La cantidad SAP y la física de esta vista son el total del material.</t>
        </is>
      </c>
    </row>
    <row r="1315">
      <c r="A1315" s="5" t="inlineStr">
        <is>
          <t>1000426</t>
        </is>
      </c>
      <c r="B1315" s="5" t="inlineStr">
        <is>
          <t>DECADRON 8MG / 2ML F. AMP</t>
        </is>
      </c>
      <c r="C1315" s="5" t="inlineStr">
        <is>
          <t>REGF</t>
        </is>
      </c>
      <c r="D1315" s="5" t="inlineStr">
        <is>
          <t>033</t>
        </is>
      </c>
      <c r="E1315" s="5" t="inlineStr">
        <is>
          <t>ZMED</t>
        </is>
      </c>
      <c r="F1315" s="5" t="inlineStr">
        <is>
          <t>1060</t>
        </is>
      </c>
      <c r="G1315" s="5" t="inlineStr">
        <is>
          <t>6021</t>
        </is>
      </c>
      <c r="H1315" s="5" t="inlineStr">
        <is>
          <t>C/U</t>
        </is>
      </c>
      <c r="I1315" s="6" t="n">
        <v>25</v>
      </c>
      <c r="J1315" s="6" t="n">
        <v>0</v>
      </c>
      <c r="K1315" s="5" t="inlineStr">
        <is>
          <t>ARS</t>
        </is>
      </c>
      <c r="L1315" s="48" t="n">
        <v>0</v>
      </c>
      <c r="M1315" s="48" t="n">
        <v>109542</v>
      </c>
      <c r="O1315" s="11">
        <f>M1315/SUM($M$2:$M$2023)</f>
        <v/>
      </c>
      <c r="P1315" s="49">
        <f>IFERROR(M1315/I1315,0)</f>
        <v/>
      </c>
      <c r="Q1315" s="50" t="n"/>
      <c r="R1315" s="8">
        <f>I1315-Q1315</f>
        <v/>
      </c>
      <c r="S1315" s="49">
        <f>$AK1315*R1315</f>
        <v/>
      </c>
      <c r="U1315" s="39" t="inlineStr">
        <is>
          <t>Stock SAP</t>
        </is>
      </c>
      <c r="V1315" s="39" t="inlineStr">
        <is>
          <t>Medicamentos</t>
        </is>
      </c>
      <c r="W1315" s="39" t="inlineStr">
        <is>
          <t>Dentro del alcance</t>
        </is>
      </c>
      <c r="X1315" s="39" t="n"/>
      <c r="Y1315" s="39" t="inlineStr">
        <is>
          <t>Sin recuento físico en el inventario de Avain</t>
        </is>
      </c>
      <c r="Z1315" s="40" t="inlineStr">
        <is>
          <t>Sin recuento físico</t>
        </is>
      </c>
      <c r="AA1315" s="39" t="n"/>
      <c r="AB1315" s="39" t="n"/>
      <c r="AC1315" s="39" t="n"/>
      <c r="AD1315" s="39" t="n"/>
      <c r="AE1315" s="39" t="n"/>
      <c r="AF1315" s="39" t="n"/>
      <c r="AG1315" s="39" t="n"/>
      <c r="AH1315" s="51" t="n"/>
      <c r="AI1315" s="51" t="n"/>
      <c r="AJ1315" s="51" t="n"/>
      <c r="AK1315" s="52" t="n">
        <v>4381.680010330579</v>
      </c>
      <c r="AL1315" s="52" t="n"/>
      <c r="AM1315" s="52" t="n"/>
      <c r="AN1315" s="39" t="n"/>
      <c r="AO1315" s="39" t="inlineStr">
        <is>
          <t>El material ocupa 23 filas en la hoja 1060 NQN (lote/almacén). La cantidad SAP y la física de esta vista son el total del material.</t>
        </is>
      </c>
    </row>
    <row r="1316">
      <c r="A1316" s="5" t="inlineStr">
        <is>
          <t>1000452</t>
        </is>
      </c>
      <c r="B1316" s="5" t="inlineStr">
        <is>
          <t>INSULINA RAPIDA LISPRO</t>
        </is>
      </c>
      <c r="C1316" s="5" t="inlineStr">
        <is>
          <t>364</t>
        </is>
      </c>
      <c r="D1316" s="5" t="inlineStr">
        <is>
          <t>033</t>
        </is>
      </c>
      <c r="E1316" s="5" t="inlineStr">
        <is>
          <t>ZMED</t>
        </is>
      </c>
      <c r="F1316" s="5" t="inlineStr">
        <is>
          <t>1060</t>
        </is>
      </c>
      <c r="G1316" s="5" t="inlineStr">
        <is>
          <t>6021</t>
        </is>
      </c>
      <c r="H1316" s="5" t="inlineStr">
        <is>
          <t>C/U</t>
        </is>
      </c>
      <c r="I1316" s="6" t="n">
        <v>25</v>
      </c>
      <c r="J1316" s="6" t="n">
        <v>0</v>
      </c>
      <c r="K1316" s="5" t="inlineStr">
        <is>
          <t>ARS</t>
        </is>
      </c>
      <c r="L1316" s="48" t="n">
        <v>0</v>
      </c>
      <c r="M1316" s="48" t="n">
        <v>585867.55</v>
      </c>
      <c r="O1316" s="11">
        <f>M1316/SUM($M$2:$M$2023)</f>
        <v/>
      </c>
      <c r="P1316" s="49">
        <f>IFERROR(M1316/I1316,0)</f>
        <v/>
      </c>
      <c r="Q1316" s="50" t="n"/>
      <c r="R1316" s="8">
        <f>I1316-Q1316</f>
        <v/>
      </c>
      <c r="S1316" s="49">
        <f>$AK1316*R1316</f>
        <v/>
      </c>
      <c r="U1316" s="39" t="inlineStr">
        <is>
          <t>Stock SAP</t>
        </is>
      </c>
      <c r="V1316" s="39" t="inlineStr">
        <is>
          <t>Medicamentos</t>
        </is>
      </c>
      <c r="W1316" s="39" t="inlineStr">
        <is>
          <t>Dentro del alcance</t>
        </is>
      </c>
      <c r="X1316" s="39" t="n"/>
      <c r="Y1316" s="39" t="inlineStr">
        <is>
          <t>Sin recuento físico en el inventario de Avain</t>
        </is>
      </c>
      <c r="Z1316" s="40" t="inlineStr">
        <is>
          <t>Sin recuento físico</t>
        </is>
      </c>
      <c r="AA1316" s="39" t="n"/>
      <c r="AB1316" s="39" t="n"/>
      <c r="AC1316" s="39" t="n"/>
      <c r="AD1316" s="39" t="n"/>
      <c r="AE1316" s="39" t="n"/>
      <c r="AF1316" s="39" t="n"/>
      <c r="AG1316" s="39" t="n"/>
      <c r="AH1316" s="51" t="n"/>
      <c r="AI1316" s="51" t="n"/>
      <c r="AJ1316" s="51" t="n"/>
      <c r="AK1316" s="52" t="n">
        <v>23434.70193333333</v>
      </c>
      <c r="AL1316" s="52" t="n"/>
      <c r="AM1316" s="52" t="n"/>
      <c r="AN1316" s="39" t="n"/>
      <c r="AO1316" s="39" t="inlineStr">
        <is>
          <t>El material ocupa 11 filas en la hoja 1060 NQN (lote/almacén). La cantidad SAP y la física de esta vista son el total del material.</t>
        </is>
      </c>
    </row>
    <row r="1317">
      <c r="A1317" s="5" t="inlineStr">
        <is>
          <t>2000217</t>
        </is>
      </c>
      <c r="B1317" s="5" t="inlineStr">
        <is>
          <t>CUBRECAMILLA ELASTIZADA 0.90 X 2,00 MT</t>
        </is>
      </c>
      <c r="C1317" s="5" t="n"/>
      <c r="D1317" s="5" t="inlineStr">
        <is>
          <t>033</t>
        </is>
      </c>
      <c r="E1317" s="5" t="inlineStr">
        <is>
          <t>ZDES</t>
        </is>
      </c>
      <c r="F1317" s="5" t="inlineStr">
        <is>
          <t>1060</t>
        </is>
      </c>
      <c r="G1317" s="5" t="inlineStr">
        <is>
          <t>6021</t>
        </is>
      </c>
      <c r="H1317" s="5" t="inlineStr">
        <is>
          <t>C/U</t>
        </is>
      </c>
      <c r="I1317" s="6" t="n">
        <v>25</v>
      </c>
      <c r="J1317" s="6" t="n">
        <v>0</v>
      </c>
      <c r="K1317" s="5" t="inlineStr">
        <is>
          <t>ARS</t>
        </is>
      </c>
      <c r="L1317" s="48" t="n">
        <v>0</v>
      </c>
      <c r="M1317" s="48" t="n">
        <v>4600</v>
      </c>
      <c r="O1317" s="11">
        <f>M1317/SUM($M$2:$M$2023)</f>
        <v/>
      </c>
      <c r="P1317" s="49">
        <f>IFERROR(M1317/I1317,0)</f>
        <v/>
      </c>
      <c r="Q1317" s="50" t="n"/>
      <c r="R1317" s="8">
        <f>I1317-Q1317</f>
        <v/>
      </c>
      <c r="S1317" s="49">
        <f>$AK1317*R1317</f>
        <v/>
      </c>
      <c r="U1317" s="39" t="inlineStr">
        <is>
          <t>Stock SAP</t>
        </is>
      </c>
      <c r="V1317" s="39" t="inlineStr">
        <is>
          <t>Descartables</t>
        </is>
      </c>
      <c r="W1317" s="39" t="inlineStr">
        <is>
          <t>Dentro del alcance</t>
        </is>
      </c>
      <c r="X1317" s="39" t="n"/>
      <c r="Y1317" s="39" t="inlineStr">
        <is>
          <t>Sin recuento físico en el inventario de Avain</t>
        </is>
      </c>
      <c r="Z1317" s="40" t="inlineStr">
        <is>
          <t>Sin recuento físico</t>
        </is>
      </c>
      <c r="AA1317" s="39" t="n"/>
      <c r="AB1317" s="39" t="n"/>
      <c r="AC1317" s="39" t="n"/>
      <c r="AD1317" s="39" t="n"/>
      <c r="AE1317" s="39" t="n"/>
      <c r="AF1317" s="39" t="n"/>
      <c r="AG1317" s="39" t="n"/>
      <c r="AH1317" s="51" t="n">
        <v>25</v>
      </c>
      <c r="AI1317" s="51">
        <f>Q1317</f>
        <v/>
      </c>
      <c r="AJ1317" s="51">
        <f>$AH1317-$AI1317</f>
        <v/>
      </c>
      <c r="AK1317" s="52" t="n">
        <v>184</v>
      </c>
      <c r="AL1317" s="52">
        <f>$AJ1317*$AK1317</f>
        <v/>
      </c>
      <c r="AM1317" s="52">
        <f>$AI1317*$AK1317</f>
        <v/>
      </c>
      <c r="AN1317" s="39" t="n"/>
      <c r="AO1317" s="39" t="n"/>
    </row>
    <row r="1318">
      <c r="A1318" s="5" t="inlineStr">
        <is>
          <t>2000398</t>
        </is>
      </c>
      <c r="B1318" s="5" t="inlineStr">
        <is>
          <t>MASCARA LARINGEA Nº 5</t>
        </is>
      </c>
      <c r="C1318" s="5" t="n"/>
      <c r="D1318" s="5" t="inlineStr">
        <is>
          <t>033</t>
        </is>
      </c>
      <c r="E1318" s="5" t="inlineStr">
        <is>
          <t>ZDES</t>
        </is>
      </c>
      <c r="F1318" s="5" t="inlineStr">
        <is>
          <t>1060</t>
        </is>
      </c>
      <c r="G1318" s="5" t="inlineStr">
        <is>
          <t>6021</t>
        </is>
      </c>
      <c r="H1318" s="5" t="inlineStr">
        <is>
          <t>C/U</t>
        </is>
      </c>
      <c r="I1318" s="6" t="n">
        <v>25</v>
      </c>
      <c r="J1318" s="6" t="n">
        <v>0</v>
      </c>
      <c r="K1318" s="5" t="inlineStr">
        <is>
          <t>ARS</t>
        </is>
      </c>
      <c r="L1318" s="48" t="n">
        <v>0</v>
      </c>
      <c r="M1318" s="48" t="n">
        <v>133630.26</v>
      </c>
      <c r="O1318" s="11">
        <f>M1318/SUM($M$2:$M$2023)</f>
        <v/>
      </c>
      <c r="P1318" s="49">
        <f>IFERROR(M1318/I1318,0)</f>
        <v/>
      </c>
      <c r="Q1318" s="50" t="n"/>
      <c r="R1318" s="8">
        <f>I1318-Q1318</f>
        <v/>
      </c>
      <c r="S1318" s="49">
        <f>$AK1318*R1318</f>
        <v/>
      </c>
      <c r="U1318" s="39" t="inlineStr">
        <is>
          <t>Stock SAP</t>
        </is>
      </c>
      <c r="V1318" s="39" t="inlineStr">
        <is>
          <t>Descartables</t>
        </is>
      </c>
      <c r="W1318" s="39" t="inlineStr">
        <is>
          <t>Dentro del alcance</t>
        </is>
      </c>
      <c r="X1318" s="39" t="n"/>
      <c r="Y1318" s="39" t="inlineStr">
        <is>
          <t>Sin recuento físico en el inventario de Avain</t>
        </is>
      </c>
      <c r="Z1318" s="40" t="inlineStr">
        <is>
          <t>Sin recuento físico</t>
        </is>
      </c>
      <c r="AA1318" s="39" t="n"/>
      <c r="AB1318" s="39" t="n"/>
      <c r="AC1318" s="39" t="n"/>
      <c r="AD1318" s="39" t="n"/>
      <c r="AE1318" s="39" t="n"/>
      <c r="AF1318" s="39" t="n"/>
      <c r="AG1318" s="39" t="n"/>
      <c r="AH1318" s="51" t="n"/>
      <c r="AI1318" s="51" t="n"/>
      <c r="AJ1318" s="51" t="n"/>
      <c r="AK1318" s="52" t="n">
        <v>5345.21038961039</v>
      </c>
      <c r="AL1318" s="52" t="n"/>
      <c r="AM1318" s="52" t="n"/>
      <c r="AN1318" s="39" t="n"/>
      <c r="AO1318" s="39" t="inlineStr">
        <is>
          <t>El material ocupa 2 filas en la hoja 1060 NQN (lote/almacén). La cantidad SAP y la física de esta vista son el total del material.</t>
        </is>
      </c>
    </row>
    <row r="1319">
      <c r="A1319" s="5" t="inlineStr">
        <is>
          <t>2001261</t>
        </is>
      </c>
      <c r="B1319" s="5" t="inlineStr">
        <is>
          <t>BOLSA DE OBITO NEGRA 200MIC C/CIERRE</t>
        </is>
      </c>
      <c r="C1319" s="5" t="n"/>
      <c r="D1319" s="5" t="inlineStr">
        <is>
          <t>033</t>
        </is>
      </c>
      <c r="E1319" s="5" t="inlineStr">
        <is>
          <t>ZDES</t>
        </is>
      </c>
      <c r="F1319" s="5" t="inlineStr">
        <is>
          <t>1060</t>
        </is>
      </c>
      <c r="G1319" s="5" t="inlineStr">
        <is>
          <t>6021</t>
        </is>
      </c>
      <c r="H1319" s="5" t="inlineStr">
        <is>
          <t>C/U</t>
        </is>
      </c>
      <c r="I1319" s="6" t="n">
        <v>25</v>
      </c>
      <c r="J1319" s="6" t="n">
        <v>0</v>
      </c>
      <c r="K1319" s="5" t="inlineStr">
        <is>
          <t>ARS</t>
        </is>
      </c>
      <c r="L1319" s="48" t="n">
        <v>0</v>
      </c>
      <c r="M1319" s="48" t="n">
        <v>203488.91</v>
      </c>
      <c r="O1319" s="11">
        <f>M1319/SUM($M$2:$M$2023)</f>
        <v/>
      </c>
      <c r="P1319" s="49">
        <f>IFERROR(M1319/I1319,0)</f>
        <v/>
      </c>
      <c r="Q1319" s="50" t="n">
        <v>7</v>
      </c>
      <c r="R1319" s="8">
        <f>I1319-Q1319</f>
        <v/>
      </c>
      <c r="S1319" s="49">
        <f>$AK1319*R1319</f>
        <v/>
      </c>
      <c r="U1319" s="39" t="inlineStr">
        <is>
          <t>Stock SAP</t>
        </is>
      </c>
      <c r="V1319" s="39" t="inlineStr">
        <is>
          <t>Descartables</t>
        </is>
      </c>
      <c r="W1319" s="39" t="inlineStr">
        <is>
          <t>Dentro del alcance</t>
        </is>
      </c>
      <c r="X1319" s="42" t="inlineStr">
        <is>
          <t>Media</t>
        </is>
      </c>
      <c r="Y1319" s="39" t="inlineStr">
        <is>
          <t>Homologado – confianza Media – pendiente de validación</t>
        </is>
      </c>
      <c r="Z1319" s="38" t="inlineStr">
        <is>
          <t>Dar de baja en SAP</t>
        </is>
      </c>
      <c r="AA1319" s="39" t="inlineStr">
        <is>
          <t>506</t>
        </is>
      </c>
      <c r="AB1319" s="39" t="inlineStr">
        <is>
          <t>BOLSA DE OBITO</t>
        </is>
      </c>
      <c r="AC1319" s="39" t="inlineStr">
        <is>
          <t>Cruce por nomenclatura SAP</t>
        </is>
      </c>
      <c r="AD1319" s="39" t="inlineStr">
        <is>
          <t>No</t>
        </is>
      </c>
      <c r="AE1319" s="39" t="n"/>
      <c r="AF1319" s="39" t="inlineStr">
        <is>
          <t>No</t>
        </is>
      </c>
      <c r="AG1319" s="39" t="n"/>
      <c r="AH1319" s="51" t="n">
        <v>25</v>
      </c>
      <c r="AI1319" s="51">
        <f>Q1319</f>
        <v/>
      </c>
      <c r="AJ1319" s="51">
        <f>$AH1319-$AI1319</f>
        <v/>
      </c>
      <c r="AK1319" s="52" t="n">
        <v>8139.5564</v>
      </c>
      <c r="AL1319" s="52">
        <f>$AJ1319*$AK1319</f>
        <v/>
      </c>
      <c r="AM1319" s="52">
        <f>$AI1319*$AK1319</f>
        <v/>
      </c>
      <c r="AN1319" s="39" t="n"/>
      <c r="AO1319" s="39" t="inlineStr">
        <is>
          <t>El código Avain 506 figura en la homologación como «Al/Mghidroxido» (master M08-009), pero en el inventario físico corresponde a «BOLSA DE OBITO». El código no coincide con el producto: no se usó el vínculo de la homologación y se cruzó por nomenclatura. A revisar con los responsables de la base. Cruce por nomenclatura: similitud 0.71.</t>
        </is>
      </c>
    </row>
    <row r="1320">
      <c r="A1320" s="5" t="inlineStr">
        <is>
          <t>2001401</t>
        </is>
      </c>
      <c r="B1320" s="5" t="inlineStr">
        <is>
          <t>TEST RAPIDO ANTIGENO COVID19</t>
        </is>
      </c>
      <c r="C1320" s="5" t="n"/>
      <c r="D1320" s="5" t="inlineStr">
        <is>
          <t>033</t>
        </is>
      </c>
      <c r="E1320" s="5" t="inlineStr">
        <is>
          <t>ZDES</t>
        </is>
      </c>
      <c r="F1320" s="5" t="inlineStr">
        <is>
          <t>1060</t>
        </is>
      </c>
      <c r="G1320" s="5" t="inlineStr">
        <is>
          <t>6010</t>
        </is>
      </c>
      <c r="H1320" s="5" t="inlineStr">
        <is>
          <t>C/U</t>
        </is>
      </c>
      <c r="I1320" s="6" t="n">
        <v>25</v>
      </c>
      <c r="J1320" s="6" t="n">
        <v>0</v>
      </c>
      <c r="K1320" s="5" t="inlineStr">
        <is>
          <t>ARS</t>
        </is>
      </c>
      <c r="L1320" s="48" t="n">
        <v>0</v>
      </c>
      <c r="M1320" s="48" t="n">
        <v>52640</v>
      </c>
      <c r="O1320" s="11">
        <f>M1320/SUM($M$2:$M$2023)</f>
        <v/>
      </c>
      <c r="P1320" s="49">
        <f>IFERROR(M1320/I1320,0)</f>
        <v/>
      </c>
      <c r="Q1320" s="50" t="n"/>
      <c r="R1320" s="8">
        <f>I1320-Q1320</f>
        <v/>
      </c>
      <c r="S1320" s="49">
        <f>$AK1320*R1320</f>
        <v/>
      </c>
      <c r="U1320" s="39" t="inlineStr">
        <is>
          <t>Stock SAP</t>
        </is>
      </c>
      <c r="V1320" s="39" t="inlineStr">
        <is>
          <t>Descartables</t>
        </is>
      </c>
      <c r="W1320" s="39" t="inlineStr">
        <is>
          <t>Dentro del alcance</t>
        </is>
      </c>
      <c r="X1320" s="39" t="n"/>
      <c r="Y1320" s="39" t="inlineStr">
        <is>
          <t>Sin recuento físico en el inventario de Avain</t>
        </is>
      </c>
      <c r="Z1320" s="40" t="inlineStr">
        <is>
          <t>Sin recuento físico</t>
        </is>
      </c>
      <c r="AA1320" s="39" t="n"/>
      <c r="AB1320" s="39" t="n"/>
      <c r="AC1320" s="39" t="n"/>
      <c r="AD1320" s="39" t="n"/>
      <c r="AE1320" s="39" t="n"/>
      <c r="AF1320" s="39" t="n"/>
      <c r="AG1320" s="39" t="n"/>
      <c r="AH1320" s="51" t="n">
        <v>25</v>
      </c>
      <c r="AI1320" s="51">
        <f>Q1320</f>
        <v/>
      </c>
      <c r="AJ1320" s="51">
        <f>$AH1320-$AI1320</f>
        <v/>
      </c>
      <c r="AK1320" s="52" t="n">
        <v>2105.6</v>
      </c>
      <c r="AL1320" s="52">
        <f>$AJ1320*$AK1320</f>
        <v/>
      </c>
      <c r="AM1320" s="52">
        <f>$AI1320*$AK1320</f>
        <v/>
      </c>
      <c r="AN1320" s="39" t="n"/>
      <c r="AO1320" s="39" t="n"/>
    </row>
    <row r="1321">
      <c r="A1321" s="5" t="inlineStr">
        <is>
          <t>3001305</t>
        </is>
      </c>
      <c r="B1321" s="5" t="inlineStr">
        <is>
          <t>BUZO ALGODON AZUL C/LOGO XXL</t>
        </is>
      </c>
      <c r="C1321" s="5" t="n"/>
      <c r="D1321" s="5" t="inlineStr">
        <is>
          <t>INDU</t>
        </is>
      </c>
      <c r="E1321" s="5" t="inlineStr">
        <is>
          <t>ZUNI</t>
        </is>
      </c>
      <c r="F1321" s="5" t="inlineStr">
        <is>
          <t>1060</t>
        </is>
      </c>
      <c r="G1321" s="5" t="inlineStr">
        <is>
          <t>6010</t>
        </is>
      </c>
      <c r="H1321" s="5" t="inlineStr">
        <is>
          <t>C/U</t>
        </is>
      </c>
      <c r="I1321" s="6" t="n">
        <v>25</v>
      </c>
      <c r="J1321" s="6" t="n">
        <v>0</v>
      </c>
      <c r="K1321" s="5" t="inlineStr">
        <is>
          <t>ARS</t>
        </is>
      </c>
      <c r="L1321" s="48" t="n">
        <v>0</v>
      </c>
      <c r="M1321" s="48" t="n">
        <v>664682.12</v>
      </c>
      <c r="O1321" s="11">
        <f>M1321/SUM($M$2:$M$2023)</f>
        <v/>
      </c>
      <c r="P1321" s="49">
        <f>IFERROR(M1321/I1321,0)</f>
        <v/>
      </c>
      <c r="Q1321" s="50" t="n"/>
      <c r="R1321" s="8">
        <f>I1321-Q1321</f>
        <v/>
      </c>
      <c r="S1321" s="49">
        <f>$AK1321*R1321</f>
        <v/>
      </c>
      <c r="U1321" s="39" t="inlineStr">
        <is>
          <t>Stock SAP</t>
        </is>
      </c>
      <c r="V1321" s="39" t="inlineStr">
        <is>
          <t>Uniformes</t>
        </is>
      </c>
      <c r="W1321" s="39" t="inlineStr">
        <is>
          <t>Fuera del alcance</t>
        </is>
      </c>
      <c r="X1321" s="39" t="n"/>
      <c r="Y1321" s="39" t="inlineStr">
        <is>
          <t>No aplica: uniformes, clasificación que el inventario físico de Farmacia no releva</t>
        </is>
      </c>
      <c r="Z1321" s="40" t="inlineStr">
        <is>
          <t>Fuera del alcance del inventario físico</t>
        </is>
      </c>
      <c r="AA1321" s="39" t="n"/>
      <c r="AB1321" s="39" t="n"/>
      <c r="AC1321" s="39" t="n"/>
      <c r="AD1321" s="39" t="n"/>
      <c r="AE1321" s="39" t="n"/>
      <c r="AF1321" s="39" t="n"/>
      <c r="AG1321" s="39" t="n"/>
      <c r="AH1321" s="51" t="n">
        <v>25</v>
      </c>
      <c r="AI1321" s="51">
        <f>Q1321</f>
        <v/>
      </c>
      <c r="AJ1321" s="51">
        <f>$AH1321-$AI1321</f>
        <v/>
      </c>
      <c r="AK1321" s="52" t="n">
        <v>26587.2848</v>
      </c>
      <c r="AL1321" s="52">
        <f>$AJ1321*$AK1321</f>
        <v/>
      </c>
      <c r="AM1321" s="52">
        <f>$AI1321*$AK1321</f>
        <v/>
      </c>
      <c r="AN1321" s="39" t="n"/>
      <c r="AO1321" s="39" t="n"/>
    </row>
    <row r="1322">
      <c r="A1322" s="5" t="inlineStr">
        <is>
          <t>1000001</t>
        </is>
      </c>
      <c r="B1322" s="5" t="inlineStr">
        <is>
          <t>AGUA OXIGENADA 10 VOL. X 1000ML</t>
        </is>
      </c>
      <c r="C1322" s="5" t="inlineStr">
        <is>
          <t>AG08013</t>
        </is>
      </c>
      <c r="D1322" s="5" t="inlineStr">
        <is>
          <t>033</t>
        </is>
      </c>
      <c r="E1322" s="5" t="inlineStr">
        <is>
          <t>ZMED</t>
        </is>
      </c>
      <c r="F1322" s="5" t="inlineStr">
        <is>
          <t>1060</t>
        </is>
      </c>
      <c r="G1322" s="5" t="inlineStr">
        <is>
          <t>6022</t>
        </is>
      </c>
      <c r="H1322" s="5" t="inlineStr">
        <is>
          <t>C/U</t>
        </is>
      </c>
      <c r="I1322" s="6" t="n">
        <v>24</v>
      </c>
      <c r="J1322" s="6" t="n">
        <v>0</v>
      </c>
      <c r="K1322" s="5" t="inlineStr">
        <is>
          <t>ARS</t>
        </is>
      </c>
      <c r="L1322" s="48" t="n">
        <v>0</v>
      </c>
      <c r="M1322" s="48" t="n">
        <v>13603.22</v>
      </c>
      <c r="O1322" s="11">
        <f>M1322/SUM($M$2:$M$2023)</f>
        <v/>
      </c>
      <c r="P1322" s="49">
        <f>IFERROR(M1322/I1322,0)</f>
        <v/>
      </c>
      <c r="Q1322" s="50" t="n"/>
      <c r="R1322" s="8">
        <f>I1322-Q1322</f>
        <v/>
      </c>
      <c r="S1322" s="49">
        <f>$AK1322*R1322</f>
        <v/>
      </c>
      <c r="U1322" s="39" t="inlineStr">
        <is>
          <t>Stock SAP</t>
        </is>
      </c>
      <c r="V1322" s="39" t="inlineStr">
        <is>
          <t>Medicamentos</t>
        </is>
      </c>
      <c r="W1322" s="39" t="inlineStr">
        <is>
          <t>Dentro del alcance</t>
        </is>
      </c>
      <c r="X1322" s="37" t="inlineStr">
        <is>
          <t>Alta</t>
        </is>
      </c>
      <c r="Y1322" s="39" t="inlineStr">
        <is>
          <t>Homologado – confianza Alta</t>
        </is>
      </c>
      <c r="Z1322" s="38" t="inlineStr">
        <is>
          <t>Dar de baja en SAP</t>
        </is>
      </c>
      <c r="AA1322" s="39" t="inlineStr">
        <is>
          <t>395</t>
        </is>
      </c>
      <c r="AB1322" s="39" t="inlineStr">
        <is>
          <t>AGUA OXIGENADA 1 LTS</t>
        </is>
      </c>
      <c r="AC1322" s="39" t="inlineStr">
        <is>
          <t>Homologación por código Avain (master D-176)</t>
        </is>
      </c>
      <c r="AD1322" s="39" t="inlineStr">
        <is>
          <t>No</t>
        </is>
      </c>
      <c r="AE1322" s="39" t="n"/>
      <c r="AF1322" s="39" t="inlineStr">
        <is>
          <t>Sí</t>
        </is>
      </c>
      <c r="AG1322" s="39" t="inlineStr">
        <is>
          <t>D-176</t>
        </is>
      </c>
      <c r="AH1322" s="51" t="n"/>
      <c r="AI1322" s="51" t="n"/>
      <c r="AJ1322" s="51" t="n"/>
      <c r="AK1322" s="52" t="n">
        <v>566.8010267857143</v>
      </c>
      <c r="AL1322" s="52" t="n"/>
      <c r="AM1322" s="52" t="n"/>
      <c r="AN1322" s="39" t="n"/>
      <c r="AO1322" s="39" t="inlineStr">
        <is>
          <t>La cantidad física del material se imputó en la fila 411 (primera fila del material). Homologación: confianza base Alta + confianza SAP Alta → Alta. El material ocupa 2 filas en la hoja 1060 NQN (lote/almacén). La cantidad SAP y la física de esta vista son el total del material.</t>
        </is>
      </c>
    </row>
    <row r="1323">
      <c r="A1323" s="5" t="inlineStr">
        <is>
          <t>1000035</t>
        </is>
      </c>
      <c r="B1323" s="5" t="inlineStr">
        <is>
          <t>SOLUCIÓN RINGER LACTATO 500 ML</t>
        </is>
      </c>
      <c r="C1323" s="5" t="inlineStr">
        <is>
          <t>7349</t>
        </is>
      </c>
      <c r="D1323" s="5" t="inlineStr">
        <is>
          <t>033</t>
        </is>
      </c>
      <c r="E1323" s="5" t="inlineStr">
        <is>
          <t>ZMED</t>
        </is>
      </c>
      <c r="F1323" s="5" t="inlineStr">
        <is>
          <t>1060</t>
        </is>
      </c>
      <c r="G1323" s="5" t="inlineStr">
        <is>
          <t>6021</t>
        </is>
      </c>
      <c r="H1323" s="5" t="inlineStr">
        <is>
          <t>C/U</t>
        </is>
      </c>
      <c r="I1323" s="6" t="n">
        <v>24</v>
      </c>
      <c r="J1323" s="6" t="n">
        <v>0</v>
      </c>
      <c r="K1323" s="5" t="inlineStr">
        <is>
          <t>ARS</t>
        </is>
      </c>
      <c r="L1323" s="48" t="n">
        <v>0</v>
      </c>
      <c r="M1323" s="48" t="n">
        <v>37495.23</v>
      </c>
      <c r="O1323" s="11">
        <f>M1323/SUM($M$2:$M$2023)</f>
        <v/>
      </c>
      <c r="P1323" s="49">
        <f>IFERROR(M1323/I1323,0)</f>
        <v/>
      </c>
      <c r="Q1323" s="50" t="n"/>
      <c r="R1323" s="8">
        <f>I1323-Q1323</f>
        <v/>
      </c>
      <c r="S1323" s="49">
        <f>$AK1323*R1323</f>
        <v/>
      </c>
      <c r="U1323" s="39" t="inlineStr">
        <is>
          <t>Stock SAP</t>
        </is>
      </c>
      <c r="V1323" s="39" t="inlineStr">
        <is>
          <t>Medicamentos</t>
        </is>
      </c>
      <c r="W1323" s="39" t="inlineStr">
        <is>
          <t>Dentro del alcance</t>
        </is>
      </c>
      <c r="X1323" s="42" t="inlineStr">
        <is>
          <t>Media</t>
        </is>
      </c>
      <c r="Y1323" s="39" t="inlineStr">
        <is>
          <t>Homologado – confianza Media – pendiente de validación</t>
        </is>
      </c>
      <c r="Z1323" s="38" t="inlineStr">
        <is>
          <t>Dar de baja en SAP</t>
        </is>
      </c>
      <c r="AA1323" s="39" t="inlineStr">
        <is>
          <t>216</t>
        </is>
      </c>
      <c r="AB1323" s="39" t="inlineStr">
        <is>
          <t>SOLUCIÓN RINGER LACTATO</t>
        </is>
      </c>
      <c r="AC1323" s="39" t="inlineStr">
        <is>
          <t>Homologación por código Avain (master M13-003)</t>
        </is>
      </c>
      <c r="AD1323" s="39" t="inlineStr">
        <is>
          <t>No</t>
        </is>
      </c>
      <c r="AE1323" s="39" t="n"/>
      <c r="AF1323" s="39" t="inlineStr">
        <is>
          <t>Sí</t>
        </is>
      </c>
      <c r="AG1323" s="39" t="inlineStr">
        <is>
          <t>M13-003</t>
        </is>
      </c>
      <c r="AH1323" s="51" t="n"/>
      <c r="AI1323" s="51" t="n"/>
      <c r="AJ1323" s="51" t="n"/>
      <c r="AK1323" s="52" t="n">
        <v>1562.301268615554</v>
      </c>
      <c r="AL1323" s="52" t="n"/>
      <c r="AM1323" s="52" t="n"/>
      <c r="AN1323" s="39" t="n"/>
      <c r="AO1323" s="39" t="inlineStr">
        <is>
          <t>La cantidad física del material se imputó en la fila 283 (primera fila del material). Homologación: confianza base Media + confianza SAP Alta → Media. El material ocupa 18 filas en la hoja 1060 NQN (lote/almacén). La cantidad SAP y la física de esta vista son el total del material.</t>
        </is>
      </c>
    </row>
    <row r="1324">
      <c r="A1324" s="5" t="inlineStr">
        <is>
          <t>1000041</t>
        </is>
      </c>
      <c r="B1324" s="5" t="inlineStr">
        <is>
          <t>IODOPOVIDONA SOLUCION 10% X 1000ML</t>
        </is>
      </c>
      <c r="C1324" s="5" t="inlineStr">
        <is>
          <t>1254</t>
        </is>
      </c>
      <c r="D1324" s="5" t="inlineStr">
        <is>
          <t>033</t>
        </is>
      </c>
      <c r="E1324" s="5" t="inlineStr">
        <is>
          <t>ZMED</t>
        </is>
      </c>
      <c r="F1324" s="5" t="inlineStr">
        <is>
          <t>1060</t>
        </is>
      </c>
      <c r="G1324" s="5" t="inlineStr">
        <is>
          <t>6022</t>
        </is>
      </c>
      <c r="H1324" s="5" t="inlineStr">
        <is>
          <t>C/U</t>
        </is>
      </c>
      <c r="I1324" s="6" t="n">
        <v>24</v>
      </c>
      <c r="J1324" s="6" t="n">
        <v>0</v>
      </c>
      <c r="K1324" s="5" t="inlineStr">
        <is>
          <t>ARS</t>
        </is>
      </c>
      <c r="L1324" s="48" t="n">
        <v>0</v>
      </c>
      <c r="M1324" s="48" t="n">
        <v>225662.77</v>
      </c>
      <c r="O1324" s="11">
        <f>M1324/SUM($M$2:$M$2023)</f>
        <v/>
      </c>
      <c r="P1324" s="49">
        <f>IFERROR(M1324/I1324,0)</f>
        <v/>
      </c>
      <c r="Q1324" s="50" t="n"/>
      <c r="R1324" s="8">
        <f>I1324-Q1324</f>
        <v/>
      </c>
      <c r="S1324" s="49">
        <f>$AK1324*R1324</f>
        <v/>
      </c>
      <c r="U1324" s="39" t="inlineStr">
        <is>
          <t>Stock SAP</t>
        </is>
      </c>
      <c r="V1324" s="39" t="inlineStr">
        <is>
          <t>Medicamentos</t>
        </is>
      </c>
      <c r="W1324" s="39" t="inlineStr">
        <is>
          <t>Dentro del alcance</t>
        </is>
      </c>
      <c r="X1324" s="39" t="n"/>
      <c r="Y1324" s="39" t="inlineStr">
        <is>
          <t>Sin recuento físico en el inventario de Avain</t>
        </is>
      </c>
      <c r="Z1324" s="40" t="inlineStr">
        <is>
          <t>Sin recuento físico</t>
        </is>
      </c>
      <c r="AA1324" s="39" t="n"/>
      <c r="AB1324" s="39" t="n"/>
      <c r="AC1324" s="39" t="n"/>
      <c r="AD1324" s="39" t="n"/>
      <c r="AE1324" s="39" t="n"/>
      <c r="AF1324" s="39" t="n"/>
      <c r="AG1324" s="39" t="n"/>
      <c r="AH1324" s="51" t="n"/>
      <c r="AI1324" s="51" t="n"/>
      <c r="AJ1324" s="51" t="n"/>
      <c r="AK1324" s="52" t="n">
        <v>9402.615522041766</v>
      </c>
      <c r="AL1324" s="52" t="n"/>
      <c r="AM1324" s="52" t="n"/>
      <c r="AN1324" s="39" t="n"/>
      <c r="AO1324" s="39" t="inlineStr">
        <is>
          <t>El material ocupa 14 filas en la hoja 1060 NQN (lote/almacén). La cantidad SAP y la física de esta vista son el total del material.</t>
        </is>
      </c>
    </row>
    <row r="1325">
      <c r="A1325" s="5" t="inlineStr">
        <is>
          <t>1000086</t>
        </is>
      </c>
      <c r="B1325" s="5" t="inlineStr">
        <is>
          <t>PLATSUL CREMA X 300 GRS</t>
        </is>
      </c>
      <c r="C1325" s="5" t="inlineStr">
        <is>
          <t>1927</t>
        </is>
      </c>
      <c r="D1325" s="5" t="inlineStr">
        <is>
          <t>033</t>
        </is>
      </c>
      <c r="E1325" s="5" t="inlineStr">
        <is>
          <t>ZMED</t>
        </is>
      </c>
      <c r="F1325" s="5" t="inlineStr">
        <is>
          <t>1060</t>
        </is>
      </c>
      <c r="G1325" s="5" t="inlineStr">
        <is>
          <t>6021</t>
        </is>
      </c>
      <c r="H1325" s="5" t="inlineStr">
        <is>
          <t>C/U</t>
        </is>
      </c>
      <c r="I1325" s="6" t="n">
        <v>24</v>
      </c>
      <c r="J1325" s="6" t="n">
        <v>0</v>
      </c>
      <c r="K1325" s="5" t="inlineStr">
        <is>
          <t>ARS</t>
        </is>
      </c>
      <c r="L1325" s="48" t="n">
        <v>0</v>
      </c>
      <c r="M1325" s="48" t="n">
        <v>115104.58</v>
      </c>
      <c r="O1325" s="11">
        <f>M1325/SUM($M$2:$M$2023)</f>
        <v/>
      </c>
      <c r="P1325" s="49">
        <f>IFERROR(M1325/I1325,0)</f>
        <v/>
      </c>
      <c r="Q1325" s="50" t="n"/>
      <c r="R1325" s="8">
        <f>I1325-Q1325</f>
        <v/>
      </c>
      <c r="S1325" s="49">
        <f>$AK1325*R1325</f>
        <v/>
      </c>
      <c r="U1325" s="39" t="inlineStr">
        <is>
          <t>Stock SAP</t>
        </is>
      </c>
      <c r="V1325" s="39" t="inlineStr">
        <is>
          <t>Medicamentos</t>
        </is>
      </c>
      <c r="W1325" s="39" t="inlineStr">
        <is>
          <t>Dentro del alcance</t>
        </is>
      </c>
      <c r="X1325" s="39" t="n"/>
      <c r="Y1325" s="39" t="inlineStr">
        <is>
          <t>Sin recuento físico en el inventario de Avain</t>
        </is>
      </c>
      <c r="Z1325" s="40" t="inlineStr">
        <is>
          <t>Sin recuento físico</t>
        </is>
      </c>
      <c r="AA1325" s="39" t="n"/>
      <c r="AB1325" s="39" t="n"/>
      <c r="AC1325" s="39" t="n"/>
      <c r="AD1325" s="39" t="n"/>
      <c r="AE1325" s="39" t="n"/>
      <c r="AF1325" s="39" t="n"/>
      <c r="AG1325" s="39" t="n"/>
      <c r="AH1325" s="51" t="n">
        <v>59</v>
      </c>
      <c r="AI1325" s="51">
        <f>Q1325</f>
        <v/>
      </c>
      <c r="AJ1325" s="51">
        <f>$AH1325-$AI1325</f>
        <v/>
      </c>
      <c r="AK1325" s="52" t="n">
        <v>4796.02406779661</v>
      </c>
      <c r="AL1325" s="52">
        <f>$AJ1325*$AK1325</f>
        <v/>
      </c>
      <c r="AM1325" s="52">
        <f>$AI1325*$AK1325</f>
        <v/>
      </c>
      <c r="AN1325" s="39" t="n"/>
      <c r="AO1325" s="39" t="inlineStr">
        <is>
          <t>El material ocupa 5 filas en la hoja 1060 NQN (lote/almacén). La cantidad SAP y la física de esta vista son el total del material.</t>
        </is>
      </c>
    </row>
    <row r="1326">
      <c r="A1326" s="5" t="inlineStr">
        <is>
          <t>1000089</t>
        </is>
      </c>
      <c r="B1326" s="5" t="inlineStr">
        <is>
          <t>SOLUCION FISIOLOGICA DE 500CC</t>
        </is>
      </c>
      <c r="C1326" s="5" t="inlineStr">
        <is>
          <t>11451</t>
        </is>
      </c>
      <c r="D1326" s="5" t="inlineStr">
        <is>
          <t>033</t>
        </is>
      </c>
      <c r="E1326" s="5" t="inlineStr">
        <is>
          <t>ZMED</t>
        </is>
      </c>
      <c r="F1326" s="5" t="inlineStr">
        <is>
          <t>1060</t>
        </is>
      </c>
      <c r="G1326" s="5" t="inlineStr">
        <is>
          <t>6021</t>
        </is>
      </c>
      <c r="H1326" s="5" t="inlineStr">
        <is>
          <t>C/U</t>
        </is>
      </c>
      <c r="I1326" s="6" t="n">
        <v>24</v>
      </c>
      <c r="J1326" s="6" t="n">
        <v>0</v>
      </c>
      <c r="K1326" s="5" t="inlineStr">
        <is>
          <t>ARS</t>
        </is>
      </c>
      <c r="L1326" s="48" t="n">
        <v>0</v>
      </c>
      <c r="M1326" s="48" t="n">
        <v>25960.46</v>
      </c>
      <c r="O1326" s="11">
        <f>M1326/SUM($M$2:$M$2023)</f>
        <v/>
      </c>
      <c r="P1326" s="49">
        <f>IFERROR(M1326/I1326,0)</f>
        <v/>
      </c>
      <c r="Q1326" s="50" t="n"/>
      <c r="R1326" s="8">
        <f>I1326-Q1326</f>
        <v/>
      </c>
      <c r="S1326" s="49">
        <f>$AK1326*R1326</f>
        <v/>
      </c>
      <c r="U1326" s="39" t="inlineStr">
        <is>
          <t>Stock SAP</t>
        </is>
      </c>
      <c r="V1326" s="39" t="inlineStr">
        <is>
          <t>Medicamentos</t>
        </is>
      </c>
      <c r="W1326" s="39" t="inlineStr">
        <is>
          <t>Dentro del alcance</t>
        </is>
      </c>
      <c r="X1326" s="42" t="inlineStr">
        <is>
          <t>Media</t>
        </is>
      </c>
      <c r="Y1326" s="39" t="inlineStr">
        <is>
          <t>Homologado – confianza Media – pendiente de validación</t>
        </is>
      </c>
      <c r="Z1326" s="38" t="inlineStr">
        <is>
          <t>Dar de baja en SAP</t>
        </is>
      </c>
      <c r="AA1326" s="39" t="inlineStr">
        <is>
          <t>212</t>
        </is>
      </c>
      <c r="AB1326" s="39" t="inlineStr">
        <is>
          <t>SOLUCIÓN FISIOLÓGICA</t>
        </is>
      </c>
      <c r="AC1326" s="39" t="inlineStr">
        <is>
          <t>Homologación por código Avain (master M13-001)</t>
        </is>
      </c>
      <c r="AD1326" s="39" t="inlineStr">
        <is>
          <t>No</t>
        </is>
      </c>
      <c r="AE1326" s="39" t="n"/>
      <c r="AF1326" s="39" t="inlineStr">
        <is>
          <t>Sí</t>
        </is>
      </c>
      <c r="AG1326" s="39" t="inlineStr">
        <is>
          <t>M13-001</t>
        </is>
      </c>
      <c r="AH1326" s="51" t="n"/>
      <c r="AI1326" s="51" t="n"/>
      <c r="AJ1326" s="51" t="n"/>
      <c r="AK1326" s="52" t="n">
        <v>1081.685701526937</v>
      </c>
      <c r="AL1326" s="52" t="n"/>
      <c r="AM1326" s="52" t="n"/>
      <c r="AN1326" s="39" t="n"/>
      <c r="AO1326" s="39" t="inlineStr">
        <is>
          <t>La cantidad física del material se imputó en la fila 249 (primera fila del material). 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1327">
      <c r="A1327" s="5" t="inlineStr">
        <is>
          <t>1000146</t>
        </is>
      </c>
      <c r="B1327" s="5" t="inlineStr">
        <is>
          <t>OXA B12 X 30COMP</t>
        </is>
      </c>
      <c r="C1327" s="5" t="inlineStr">
        <is>
          <t>1</t>
        </is>
      </c>
      <c r="D1327" s="5" t="inlineStr">
        <is>
          <t>033</t>
        </is>
      </c>
      <c r="E1327" s="5" t="inlineStr">
        <is>
          <t>ZMED</t>
        </is>
      </c>
      <c r="F1327" s="5" t="inlineStr">
        <is>
          <t>1060</t>
        </is>
      </c>
      <c r="G1327" s="5" t="inlineStr">
        <is>
          <t>6021</t>
        </is>
      </c>
      <c r="H1327" s="5" t="inlineStr">
        <is>
          <t>C/U</t>
        </is>
      </c>
      <c r="I1327" s="6" t="n">
        <v>24</v>
      </c>
      <c r="J1327" s="6" t="n">
        <v>0</v>
      </c>
      <c r="K1327" s="5" t="inlineStr">
        <is>
          <t>ARS</t>
        </is>
      </c>
      <c r="L1327" s="48" t="n">
        <v>0</v>
      </c>
      <c r="M1327" s="48" t="n">
        <v>28048.16</v>
      </c>
      <c r="O1327" s="11">
        <f>M1327/SUM($M$2:$M$2023)</f>
        <v/>
      </c>
      <c r="P1327" s="49">
        <f>IFERROR(M1327/I1327,0)</f>
        <v/>
      </c>
      <c r="Q1327" s="50" t="n"/>
      <c r="R1327" s="8">
        <f>I1327-Q1327</f>
        <v/>
      </c>
      <c r="S1327" s="49">
        <f>$AK1327*R1327</f>
        <v/>
      </c>
      <c r="U1327" s="39" t="inlineStr">
        <is>
          <t>Stock SAP</t>
        </is>
      </c>
      <c r="V1327" s="39" t="inlineStr">
        <is>
          <t>Medicamentos</t>
        </is>
      </c>
      <c r="W1327" s="39" t="inlineStr">
        <is>
          <t>Dentro del alcance</t>
        </is>
      </c>
      <c r="X1327" s="39" t="n"/>
      <c r="Y1327" s="39" t="inlineStr">
        <is>
          <t>Sin recuento físico en el inventario de Avain</t>
        </is>
      </c>
      <c r="Z1327" s="40" t="inlineStr">
        <is>
          <t>Sin recuento físico</t>
        </is>
      </c>
      <c r="AA1327" s="39" t="n"/>
      <c r="AB1327" s="39" t="n"/>
      <c r="AC1327" s="39" t="n"/>
      <c r="AD1327" s="39" t="n"/>
      <c r="AE1327" s="39" t="n"/>
      <c r="AF1327" s="39" t="n"/>
      <c r="AG1327" s="39" t="n"/>
      <c r="AH1327" s="51" t="n"/>
      <c r="AI1327" s="51" t="n"/>
      <c r="AJ1327" s="51" t="n"/>
      <c r="AK1327" s="52" t="n">
        <v>1168.673333333333</v>
      </c>
      <c r="AL1327" s="52" t="n"/>
      <c r="AM1327" s="52" t="n"/>
      <c r="AN1327" s="39" t="n"/>
      <c r="AO1327" s="39" t="inlineStr">
        <is>
          <t>El material ocupa 7 filas en la hoja 1060 NQN (lote/almacén). La cantidad SAP y la física de esta vista son el total del material.</t>
        </is>
      </c>
    </row>
    <row r="1328">
      <c r="A1328" s="5" t="inlineStr">
        <is>
          <t>1000146</t>
        </is>
      </c>
      <c r="B1328" s="5" t="inlineStr">
        <is>
          <t>OXA B12 X 30COMP</t>
        </is>
      </c>
      <c r="C1328" s="5" t="inlineStr">
        <is>
          <t>10183</t>
        </is>
      </c>
      <c r="D1328" s="5" t="inlineStr">
        <is>
          <t>033</t>
        </is>
      </c>
      <c r="E1328" s="5" t="inlineStr">
        <is>
          <t>ZMED</t>
        </is>
      </c>
      <c r="F1328" s="5" t="inlineStr">
        <is>
          <t>1060</t>
        </is>
      </c>
      <c r="G1328" s="5" t="inlineStr">
        <is>
          <t>6021</t>
        </is>
      </c>
      <c r="H1328" s="5" t="inlineStr">
        <is>
          <t>C/U</t>
        </is>
      </c>
      <c r="I1328" s="6" t="n">
        <v>24</v>
      </c>
      <c r="J1328" s="6" t="n">
        <v>0</v>
      </c>
      <c r="K1328" s="5" t="inlineStr">
        <is>
          <t>ARS</t>
        </is>
      </c>
      <c r="L1328" s="48" t="n">
        <v>0</v>
      </c>
      <c r="M1328" s="48" t="n">
        <v>28048.16</v>
      </c>
      <c r="O1328" s="11">
        <f>M1328/SUM($M$2:$M$2023)</f>
        <v/>
      </c>
      <c r="P1328" s="49">
        <f>IFERROR(M1328/I1328,0)</f>
        <v/>
      </c>
      <c r="Q1328" s="50" t="n"/>
      <c r="R1328" s="8">
        <f>I1328-Q1328</f>
        <v/>
      </c>
      <c r="S1328" s="49">
        <f>$AK1328*R1328</f>
        <v/>
      </c>
      <c r="U1328" s="39" t="inlineStr">
        <is>
          <t>Stock SAP</t>
        </is>
      </c>
      <c r="V1328" s="39" t="inlineStr">
        <is>
          <t>Medicamentos</t>
        </is>
      </c>
      <c r="W1328" s="39" t="inlineStr">
        <is>
          <t>Dentro del alcance</t>
        </is>
      </c>
      <c r="X1328" s="39" t="n"/>
      <c r="Y1328" s="39" t="inlineStr">
        <is>
          <t>Sin recuento físico en el inventario de Avain</t>
        </is>
      </c>
      <c r="Z1328" s="40" t="inlineStr">
        <is>
          <t>Sin recuento físico</t>
        </is>
      </c>
      <c r="AA1328" s="39" t="n"/>
      <c r="AB1328" s="39" t="n"/>
      <c r="AC1328" s="39" t="n"/>
      <c r="AD1328" s="39" t="n"/>
      <c r="AE1328" s="39" t="n"/>
      <c r="AF1328" s="39" t="n"/>
      <c r="AG1328" s="39" t="n"/>
      <c r="AH1328" s="51" t="n"/>
      <c r="AI1328" s="51" t="n"/>
      <c r="AJ1328" s="51" t="n"/>
      <c r="AK1328" s="52" t="n">
        <v>1168.673333333333</v>
      </c>
      <c r="AL1328" s="52" t="n"/>
      <c r="AM1328" s="52" t="n"/>
      <c r="AN1328" s="39" t="n"/>
      <c r="AO1328" s="39" t="inlineStr">
        <is>
          <t>El material ocupa 7 filas en la hoja 1060 NQN (lote/almacén). La cantidad SAP y la física de esta vista son el total del material.</t>
        </is>
      </c>
    </row>
    <row r="1329">
      <c r="A1329" s="5" t="inlineStr">
        <is>
          <t>1000146</t>
        </is>
      </c>
      <c r="B1329" s="5" t="inlineStr">
        <is>
          <t>OXA B12 X 30COMP</t>
        </is>
      </c>
      <c r="C1329" s="5" t="inlineStr">
        <is>
          <t>90180</t>
        </is>
      </c>
      <c r="D1329" s="5" t="inlineStr">
        <is>
          <t>033</t>
        </is>
      </c>
      <c r="E1329" s="5" t="inlineStr">
        <is>
          <t>ZMED</t>
        </is>
      </c>
      <c r="F1329" s="5" t="inlineStr">
        <is>
          <t>1060</t>
        </is>
      </c>
      <c r="G1329" s="5" t="inlineStr">
        <is>
          <t>6021</t>
        </is>
      </c>
      <c r="H1329" s="5" t="inlineStr">
        <is>
          <t>C/U</t>
        </is>
      </c>
      <c r="I1329" s="6" t="n">
        <v>24</v>
      </c>
      <c r="J1329" s="6" t="n">
        <v>0</v>
      </c>
      <c r="K1329" s="5" t="inlineStr">
        <is>
          <t>ARS</t>
        </is>
      </c>
      <c r="L1329" s="48" t="n">
        <v>0</v>
      </c>
      <c r="M1329" s="48" t="n">
        <v>28048.16</v>
      </c>
      <c r="O1329" s="11">
        <f>M1329/SUM($M$2:$M$2023)</f>
        <v/>
      </c>
      <c r="P1329" s="49">
        <f>IFERROR(M1329/I1329,0)</f>
        <v/>
      </c>
      <c r="Q1329" s="50" t="n"/>
      <c r="R1329" s="8">
        <f>I1329-Q1329</f>
        <v/>
      </c>
      <c r="S1329" s="49">
        <f>$AK1329*R1329</f>
        <v/>
      </c>
      <c r="U1329" s="39" t="inlineStr">
        <is>
          <t>Stock SAP</t>
        </is>
      </c>
      <c r="V1329" s="39" t="inlineStr">
        <is>
          <t>Medicamentos</t>
        </is>
      </c>
      <c r="W1329" s="39" t="inlineStr">
        <is>
          <t>Dentro del alcance</t>
        </is>
      </c>
      <c r="X1329" s="39" t="n"/>
      <c r="Y1329" s="39" t="inlineStr">
        <is>
          <t>Sin recuento físico en el inventario de Avain</t>
        </is>
      </c>
      <c r="Z1329" s="40" t="inlineStr">
        <is>
          <t>Sin recuento físico</t>
        </is>
      </c>
      <c r="AA1329" s="39" t="n"/>
      <c r="AB1329" s="39" t="n"/>
      <c r="AC1329" s="39" t="n"/>
      <c r="AD1329" s="39" t="n"/>
      <c r="AE1329" s="39" t="n"/>
      <c r="AF1329" s="39" t="n"/>
      <c r="AG1329" s="39" t="n"/>
      <c r="AH1329" s="51" t="n"/>
      <c r="AI1329" s="51" t="n"/>
      <c r="AJ1329" s="51" t="n"/>
      <c r="AK1329" s="52" t="n">
        <v>1168.673333333333</v>
      </c>
      <c r="AL1329" s="52" t="n"/>
      <c r="AM1329" s="52" t="n"/>
      <c r="AN1329" s="39" t="n"/>
      <c r="AO1329" s="39" t="inlineStr">
        <is>
          <t>El material ocupa 7 filas en la hoja 1060 NQN (lote/almacén). La cantidad SAP y la física de esta vista son el total del material.</t>
        </is>
      </c>
    </row>
    <row r="1330">
      <c r="A1330" s="5" t="inlineStr">
        <is>
          <t>1000406</t>
        </is>
      </c>
      <c r="B1330" s="5" t="inlineStr">
        <is>
          <t>FURASIN DE 1L</t>
        </is>
      </c>
      <c r="C1330" s="5" t="inlineStr">
        <is>
          <t>01110</t>
        </is>
      </c>
      <c r="D1330" s="5" t="inlineStr">
        <is>
          <t>033</t>
        </is>
      </c>
      <c r="E1330" s="5" t="inlineStr">
        <is>
          <t>ZMED</t>
        </is>
      </c>
      <c r="F1330" s="5" t="inlineStr">
        <is>
          <t>1060</t>
        </is>
      </c>
      <c r="G1330" s="5" t="inlineStr">
        <is>
          <t>6021</t>
        </is>
      </c>
      <c r="H1330" s="5" t="inlineStr">
        <is>
          <t>C/U</t>
        </is>
      </c>
      <c r="I1330" s="6" t="n">
        <v>24</v>
      </c>
      <c r="J1330" s="6" t="n">
        <v>0</v>
      </c>
      <c r="K1330" s="5" t="inlineStr">
        <is>
          <t>ARS</t>
        </is>
      </c>
      <c r="L1330" s="48" t="n">
        <v>0</v>
      </c>
      <c r="M1330" s="48" t="n">
        <v>249610.25</v>
      </c>
      <c r="O1330" s="11">
        <f>M1330/SUM($M$2:$M$2023)</f>
        <v/>
      </c>
      <c r="P1330" s="49">
        <f>IFERROR(M1330/I1330,0)</f>
        <v/>
      </c>
      <c r="Q1330" s="50" t="n"/>
      <c r="R1330" s="8">
        <f>I1330-Q1330</f>
        <v/>
      </c>
      <c r="S1330" s="49">
        <f>$AK1330*R1330</f>
        <v/>
      </c>
      <c r="U1330" s="39" t="inlineStr">
        <is>
          <t>Stock SAP</t>
        </is>
      </c>
      <c r="V1330" s="39" t="inlineStr">
        <is>
          <t>Medicamentos</t>
        </is>
      </c>
      <c r="W1330" s="39" t="inlineStr">
        <is>
          <t>Dentro del alcance</t>
        </is>
      </c>
      <c r="X1330" s="39" t="n"/>
      <c r="Y1330" s="39" t="inlineStr">
        <is>
          <t>Sin recuento físico en el inventario de Avain</t>
        </is>
      </c>
      <c r="Z1330" s="40" t="inlineStr">
        <is>
          <t>Sin recuento físico</t>
        </is>
      </c>
      <c r="AA1330" s="39" t="n"/>
      <c r="AB1330" s="39" t="n"/>
      <c r="AC1330" s="39" t="n"/>
      <c r="AD1330" s="39" t="n"/>
      <c r="AE1330" s="39" t="n"/>
      <c r="AF1330" s="39" t="n"/>
      <c r="AG1330" s="39" t="n"/>
      <c r="AH1330" s="51" t="n"/>
      <c r="AI1330" s="51" t="n"/>
      <c r="AJ1330" s="51" t="n"/>
      <c r="AK1330" s="52" t="n">
        <v>10400.42690789474</v>
      </c>
      <c r="AL1330" s="52" t="n"/>
      <c r="AM1330" s="52" t="n"/>
      <c r="AN1330" s="39" t="n"/>
      <c r="AO1330" s="39" t="inlineStr">
        <is>
          <t>El material ocupa 15 filas en la hoja 1060 NQN (lote/almacén). La cantidad SAP y la física de esta vista son el total del material.</t>
        </is>
      </c>
    </row>
    <row r="1331">
      <c r="A1331" s="5" t="inlineStr">
        <is>
          <t>1000406</t>
        </is>
      </c>
      <c r="B1331" s="5" t="inlineStr">
        <is>
          <t>FURASIN DE 1L</t>
        </is>
      </c>
      <c r="C1331" s="5" t="inlineStr">
        <is>
          <t>7087</t>
        </is>
      </c>
      <c r="D1331" s="5" t="inlineStr">
        <is>
          <t>033</t>
        </is>
      </c>
      <c r="E1331" s="5" t="inlineStr">
        <is>
          <t>ZMED</t>
        </is>
      </c>
      <c r="F1331" s="5" t="inlineStr">
        <is>
          <t>1060</t>
        </is>
      </c>
      <c r="G1331" s="5" t="inlineStr">
        <is>
          <t>6021</t>
        </is>
      </c>
      <c r="H1331" s="5" t="inlineStr">
        <is>
          <t>C/U</t>
        </is>
      </c>
      <c r="I1331" s="6" t="n">
        <v>24</v>
      </c>
      <c r="J1331" s="6" t="n">
        <v>0</v>
      </c>
      <c r="K1331" s="5" t="inlineStr">
        <is>
          <t>ARS</t>
        </is>
      </c>
      <c r="L1331" s="48" t="n">
        <v>0</v>
      </c>
      <c r="M1331" s="48" t="n">
        <v>249610.25</v>
      </c>
      <c r="O1331" s="11">
        <f>M1331/SUM($M$2:$M$2023)</f>
        <v/>
      </c>
      <c r="P1331" s="49">
        <f>IFERROR(M1331/I1331,0)</f>
        <v/>
      </c>
      <c r="Q1331" s="50" t="n"/>
      <c r="R1331" s="8">
        <f>I1331-Q1331</f>
        <v/>
      </c>
      <c r="S1331" s="49">
        <f>$AK1331*R1331</f>
        <v/>
      </c>
      <c r="U1331" s="39" t="inlineStr">
        <is>
          <t>Stock SAP</t>
        </is>
      </c>
      <c r="V1331" s="39" t="inlineStr">
        <is>
          <t>Medicamentos</t>
        </is>
      </c>
      <c r="W1331" s="39" t="inlineStr">
        <is>
          <t>Dentro del alcance</t>
        </is>
      </c>
      <c r="X1331" s="39" t="n"/>
      <c r="Y1331" s="39" t="inlineStr">
        <is>
          <t>Sin recuento físico en el inventario de Avain</t>
        </is>
      </c>
      <c r="Z1331" s="40" t="inlineStr">
        <is>
          <t>Sin recuento físico</t>
        </is>
      </c>
      <c r="AA1331" s="39" t="n"/>
      <c r="AB1331" s="39" t="n"/>
      <c r="AC1331" s="39" t="n"/>
      <c r="AD1331" s="39" t="n"/>
      <c r="AE1331" s="39" t="n"/>
      <c r="AF1331" s="39" t="n"/>
      <c r="AG1331" s="39" t="n"/>
      <c r="AH1331" s="51" t="n"/>
      <c r="AI1331" s="51" t="n"/>
      <c r="AJ1331" s="51" t="n"/>
      <c r="AK1331" s="52" t="n">
        <v>10400.42690789474</v>
      </c>
      <c r="AL1331" s="52" t="n"/>
      <c r="AM1331" s="52" t="n"/>
      <c r="AN1331" s="39" t="n"/>
      <c r="AO1331" s="39" t="inlineStr">
        <is>
          <t>El material ocupa 15 filas en la hoja 1060 NQN (lote/almacén). La cantidad SAP y la física de esta vista son el total del material.</t>
        </is>
      </c>
    </row>
    <row r="1332">
      <c r="A1332" s="5" t="inlineStr">
        <is>
          <t>1000406</t>
        </is>
      </c>
      <c r="B1332" s="5" t="inlineStr">
        <is>
          <t>FURASIN DE 1L</t>
        </is>
      </c>
      <c r="C1332" s="5" t="inlineStr">
        <is>
          <t>25-02-2026</t>
        </is>
      </c>
      <c r="D1332" s="5" t="inlineStr">
        <is>
          <t>033</t>
        </is>
      </c>
      <c r="E1332" s="5" t="inlineStr">
        <is>
          <t>ZMED</t>
        </is>
      </c>
      <c r="F1332" s="5" t="inlineStr">
        <is>
          <t>1060</t>
        </is>
      </c>
      <c r="G1332" s="5" t="inlineStr">
        <is>
          <t>6022</t>
        </is>
      </c>
      <c r="H1332" s="5" t="inlineStr">
        <is>
          <t>C/U</t>
        </is>
      </c>
      <c r="I1332" s="6" t="n">
        <v>24</v>
      </c>
      <c r="J1332" s="6" t="n">
        <v>0</v>
      </c>
      <c r="K1332" s="5" t="inlineStr">
        <is>
          <t>ARS</t>
        </is>
      </c>
      <c r="L1332" s="48" t="n">
        <v>0</v>
      </c>
      <c r="M1332" s="48" t="n">
        <v>249610.25</v>
      </c>
      <c r="O1332" s="11">
        <f>M1332/SUM($M$2:$M$2023)</f>
        <v/>
      </c>
      <c r="P1332" s="49">
        <f>IFERROR(M1332/I1332,0)</f>
        <v/>
      </c>
      <c r="Q1332" s="50" t="n"/>
      <c r="R1332" s="8">
        <f>I1332-Q1332</f>
        <v/>
      </c>
      <c r="S1332" s="49">
        <f>$AK1332*R1332</f>
        <v/>
      </c>
      <c r="U1332" s="39" t="inlineStr">
        <is>
          <t>Stock SAP</t>
        </is>
      </c>
      <c r="V1332" s="39" t="inlineStr">
        <is>
          <t>Medicamentos</t>
        </is>
      </c>
      <c r="W1332" s="39" t="inlineStr">
        <is>
          <t>Dentro del alcance</t>
        </is>
      </c>
      <c r="X1332" s="39" t="n"/>
      <c r="Y1332" s="39" t="inlineStr">
        <is>
          <t>Sin recuento físico en el inventario de Avain</t>
        </is>
      </c>
      <c r="Z1332" s="40" t="inlineStr">
        <is>
          <t>Sin recuento físico</t>
        </is>
      </c>
      <c r="AA1332" s="39" t="n"/>
      <c r="AB1332" s="39" t="n"/>
      <c r="AC1332" s="39" t="n"/>
      <c r="AD1332" s="39" t="n"/>
      <c r="AE1332" s="39" t="n"/>
      <c r="AF1332" s="39" t="n"/>
      <c r="AG1332" s="39" t="n"/>
      <c r="AH1332" s="51" t="n"/>
      <c r="AI1332" s="51" t="n"/>
      <c r="AJ1332" s="51" t="n"/>
      <c r="AK1332" s="52" t="n">
        <v>10400.42690789474</v>
      </c>
      <c r="AL1332" s="52" t="n"/>
      <c r="AM1332" s="52" t="n"/>
      <c r="AN1332" s="39" t="n"/>
      <c r="AO1332" s="39" t="inlineStr">
        <is>
          <t>El material ocupa 15 filas en la hoja 1060 NQN (lote/almacén). La cantidad SAP y la física de esta vista son el total del material.</t>
        </is>
      </c>
    </row>
    <row r="1333">
      <c r="A1333" s="5" t="inlineStr">
        <is>
          <t>1000526</t>
        </is>
      </c>
      <c r="B1333" s="5" t="inlineStr">
        <is>
          <t>CLARITROMICINA 500 COMPRIMIDOS</t>
        </is>
      </c>
      <c r="C1333" s="5" t="inlineStr">
        <is>
          <t>97</t>
        </is>
      </c>
      <c r="D1333" s="5" t="inlineStr">
        <is>
          <t>033</t>
        </is>
      </c>
      <c r="E1333" s="5" t="inlineStr">
        <is>
          <t>ZMED</t>
        </is>
      </c>
      <c r="F1333" s="5" t="inlineStr">
        <is>
          <t>1060</t>
        </is>
      </c>
      <c r="G1333" s="5" t="inlineStr">
        <is>
          <t>6021</t>
        </is>
      </c>
      <c r="H1333" s="5" t="inlineStr">
        <is>
          <t>C/U</t>
        </is>
      </c>
      <c r="I1333" s="6" t="n">
        <v>24</v>
      </c>
      <c r="J1333" s="6" t="n">
        <v>0</v>
      </c>
      <c r="K1333" s="5" t="inlineStr">
        <is>
          <t>ARS</t>
        </is>
      </c>
      <c r="L1333" s="48" t="n">
        <v>0</v>
      </c>
      <c r="M1333" s="48" t="n">
        <v>3469.93</v>
      </c>
      <c r="O1333" s="11">
        <f>M1333/SUM($M$2:$M$2023)</f>
        <v/>
      </c>
      <c r="P1333" s="49">
        <f>IFERROR(M1333/I1333,0)</f>
        <v/>
      </c>
      <c r="Q1333" s="50" t="n"/>
      <c r="R1333" s="8">
        <f>I1333-Q1333</f>
        <v/>
      </c>
      <c r="S1333" s="49">
        <f>$AK1333*R1333</f>
        <v/>
      </c>
      <c r="U1333" s="39" t="inlineStr">
        <is>
          <t>Stock SAP</t>
        </is>
      </c>
      <c r="V1333" s="39" t="inlineStr">
        <is>
          <t>Medicamentos</t>
        </is>
      </c>
      <c r="W1333" s="39" t="inlineStr">
        <is>
          <t>Dentro del alcance</t>
        </is>
      </c>
      <c r="X1333" s="42" t="inlineStr">
        <is>
          <t>Media</t>
        </is>
      </c>
      <c r="Y1333" s="39" t="inlineStr">
        <is>
          <t>Homologado – confianza Media – pendiente de validación</t>
        </is>
      </c>
      <c r="Z1333" s="38" t="inlineStr">
        <is>
          <t>Dar de baja en SAP</t>
        </is>
      </c>
      <c r="AA1333" s="39" t="inlineStr">
        <is>
          <t>59</t>
        </is>
      </c>
      <c r="AB1333" s="39" t="inlineStr">
        <is>
          <t>CLARITROMICINA</t>
        </is>
      </c>
      <c r="AC1333" s="39" t="inlineStr">
        <is>
          <t>Homologación por código Avain (master M11-006)</t>
        </is>
      </c>
      <c r="AD1333" s="39" t="inlineStr">
        <is>
          <t>No</t>
        </is>
      </c>
      <c r="AE1333" s="39" t="n"/>
      <c r="AF1333" s="39" t="inlineStr">
        <is>
          <t>Sí</t>
        </is>
      </c>
      <c r="AG1333" s="39" t="inlineStr">
        <is>
          <t>M11-006</t>
        </is>
      </c>
      <c r="AH1333" s="51" t="n"/>
      <c r="AI1333" s="51" t="n"/>
      <c r="AJ1333" s="51" t="n"/>
      <c r="AK1333" s="52" t="n">
        <v>144.5804705882353</v>
      </c>
      <c r="AL1333" s="52" t="n"/>
      <c r="AM1333" s="52" t="n"/>
      <c r="AN1333" s="39" t="n"/>
      <c r="AO1333" s="39" t="inlineStr">
        <is>
          <t>La cantidad física del material se imputó en la fila 162 (primera fila del material). Homologación: confianza base Media + confianza SAP Media → Media. El material ocupa 4 filas en la hoja 1060 NQN (lote/almacén). La cantidad SAP y la física de esta vista son el total del material.</t>
        </is>
      </c>
    </row>
    <row r="1334">
      <c r="A1334" s="5" t="inlineStr">
        <is>
          <t>3000434</t>
        </is>
      </c>
      <c r="B1334" s="5" t="inlineStr">
        <is>
          <t>Chaqueta Blanca ML yacimiento T L</t>
        </is>
      </c>
      <c r="C1334" s="5" t="n"/>
      <c r="D1334" s="5" t="inlineStr">
        <is>
          <t>INDU</t>
        </is>
      </c>
      <c r="E1334" s="5" t="inlineStr">
        <is>
          <t>ZUNI</t>
        </is>
      </c>
      <c r="F1334" s="5" t="inlineStr">
        <is>
          <t>1060</t>
        </is>
      </c>
      <c r="G1334" s="5" t="inlineStr">
        <is>
          <t>6010</t>
        </is>
      </c>
      <c r="H1334" s="5" t="inlineStr">
        <is>
          <t>C/U</t>
        </is>
      </c>
      <c r="I1334" s="6" t="n">
        <v>24</v>
      </c>
      <c r="J1334" s="6" t="n">
        <v>0</v>
      </c>
      <c r="K1334" s="5" t="inlineStr">
        <is>
          <t>ARS</t>
        </is>
      </c>
      <c r="L1334" s="48" t="n">
        <v>0</v>
      </c>
      <c r="M1334" s="48" t="n">
        <v>431612.9</v>
      </c>
      <c r="O1334" s="11">
        <f>M1334/SUM($M$2:$M$2023)</f>
        <v/>
      </c>
      <c r="P1334" s="49">
        <f>IFERROR(M1334/I1334,0)</f>
        <v/>
      </c>
      <c r="Q1334" s="50" t="n"/>
      <c r="R1334" s="8">
        <f>I1334-Q1334</f>
        <v/>
      </c>
      <c r="S1334" s="49">
        <f>$AK1334*R1334</f>
        <v/>
      </c>
      <c r="U1334" s="39" t="inlineStr">
        <is>
          <t>Stock SAP</t>
        </is>
      </c>
      <c r="V1334" s="39" t="inlineStr">
        <is>
          <t>Uniformes</t>
        </is>
      </c>
      <c r="W1334" s="39" t="inlineStr">
        <is>
          <t>Fuera del alcance</t>
        </is>
      </c>
      <c r="X1334" s="39" t="n"/>
      <c r="Y1334" s="39" t="inlineStr">
        <is>
          <t>No aplica: uniformes, clasificación que el inventario físico de Farmacia no releva</t>
        </is>
      </c>
      <c r="Z1334" s="40" t="inlineStr">
        <is>
          <t>Fuera del alcance del inventario físico</t>
        </is>
      </c>
      <c r="AA1334" s="39" t="n"/>
      <c r="AB1334" s="39" t="n"/>
      <c r="AC1334" s="39" t="n"/>
      <c r="AD1334" s="39" t="n"/>
      <c r="AE1334" s="39" t="n"/>
      <c r="AF1334" s="39" t="n"/>
      <c r="AG1334" s="39" t="n"/>
      <c r="AH1334" s="51" t="n"/>
      <c r="AI1334" s="51" t="n"/>
      <c r="AJ1334" s="51" t="n"/>
      <c r="AK1334" s="52" t="n">
        <v>17983.87090225564</v>
      </c>
      <c r="AL1334" s="52" t="n"/>
      <c r="AM1334" s="52" t="n"/>
      <c r="AN1334" s="39" t="n"/>
      <c r="AO1334" s="39" t="inlineStr">
        <is>
          <t>El material ocupa 2 filas en la hoja 1060 NQN (lote/almacén). La cantidad SAP y la física de esta vista son el total del material.</t>
        </is>
      </c>
    </row>
    <row r="1335">
      <c r="A1335" s="5" t="inlineStr">
        <is>
          <t>3000689</t>
        </is>
      </c>
      <c r="B1335" s="5" t="inlineStr">
        <is>
          <t>Chaqueta Chofer ML Gris yac T XXL</t>
        </is>
      </c>
      <c r="C1335" s="5" t="n"/>
      <c r="D1335" s="5" t="inlineStr">
        <is>
          <t>INDU</t>
        </is>
      </c>
      <c r="E1335" s="5" t="inlineStr">
        <is>
          <t>ZUNI</t>
        </is>
      </c>
      <c r="F1335" s="5" t="inlineStr">
        <is>
          <t>1060</t>
        </is>
      </c>
      <c r="G1335" s="5" t="inlineStr">
        <is>
          <t>6010</t>
        </is>
      </c>
      <c r="H1335" s="5" t="inlineStr">
        <is>
          <t>C/U</t>
        </is>
      </c>
      <c r="I1335" s="6" t="n">
        <v>24</v>
      </c>
      <c r="J1335" s="6" t="n">
        <v>0</v>
      </c>
      <c r="K1335" s="5" t="inlineStr">
        <is>
          <t>ARS</t>
        </is>
      </c>
      <c r="L1335" s="48" t="n">
        <v>0</v>
      </c>
      <c r="M1335" s="48" t="n">
        <v>460586.9</v>
      </c>
      <c r="O1335" s="11">
        <f>M1335/SUM($M$2:$M$2023)</f>
        <v/>
      </c>
      <c r="P1335" s="49">
        <f>IFERROR(M1335/I1335,0)</f>
        <v/>
      </c>
      <c r="Q1335" s="50" t="n"/>
      <c r="R1335" s="8">
        <f>I1335-Q1335</f>
        <v/>
      </c>
      <c r="S1335" s="49">
        <f>$AK1335*R1335</f>
        <v/>
      </c>
      <c r="U1335" s="39" t="inlineStr">
        <is>
          <t>Stock SAP</t>
        </is>
      </c>
      <c r="V1335" s="39" t="inlineStr">
        <is>
          <t>Uniformes</t>
        </is>
      </c>
      <c r="W1335" s="39" t="inlineStr">
        <is>
          <t>Fuera del alcance</t>
        </is>
      </c>
      <c r="X1335" s="39" t="n"/>
      <c r="Y1335" s="39" t="inlineStr">
        <is>
          <t>No aplica: uniformes, clasificación que el inventario físico de Farmacia no releva</t>
        </is>
      </c>
      <c r="Z1335" s="40" t="inlineStr">
        <is>
          <t>Fuera del alcance del inventario físico</t>
        </is>
      </c>
      <c r="AA1335" s="39" t="n"/>
      <c r="AB1335" s="39" t="n"/>
      <c r="AC1335" s="39" t="n"/>
      <c r="AD1335" s="39" t="n"/>
      <c r="AE1335" s="39" t="n"/>
      <c r="AF1335" s="39" t="n"/>
      <c r="AG1335" s="39" t="n"/>
      <c r="AH1335" s="51" t="n"/>
      <c r="AI1335" s="51" t="n"/>
      <c r="AJ1335" s="51" t="n"/>
      <c r="AK1335" s="52" t="n">
        <v>19191.12094339622</v>
      </c>
      <c r="AL1335" s="52" t="n"/>
      <c r="AM1335" s="52" t="n"/>
      <c r="AN1335" s="39" t="n"/>
      <c r="AO1335" s="39" t="inlineStr">
        <is>
          <t>El material ocupa 2 filas en la hoja 1060 NQN (lote/almacén). La cantidad SAP y la física de esta vista son el total del material.</t>
        </is>
      </c>
    </row>
    <row r="1336">
      <c r="A1336" s="5" t="inlineStr">
        <is>
          <t>3000709</t>
        </is>
      </c>
      <c r="B1336" s="5" t="inlineStr">
        <is>
          <t>PANTALON CARGO ANTI DESGARRO T40</t>
        </is>
      </c>
      <c r="C1336" s="5" t="n"/>
      <c r="D1336" s="5" t="inlineStr">
        <is>
          <t>INDU</t>
        </is>
      </c>
      <c r="E1336" s="5" t="inlineStr">
        <is>
          <t>ZUNI</t>
        </is>
      </c>
      <c r="F1336" s="5" t="inlineStr">
        <is>
          <t>1060</t>
        </is>
      </c>
      <c r="G1336" s="5" t="inlineStr">
        <is>
          <t>6010</t>
        </is>
      </c>
      <c r="H1336" s="5" t="inlineStr">
        <is>
          <t>C/U</t>
        </is>
      </c>
      <c r="I1336" s="6" t="n">
        <v>24</v>
      </c>
      <c r="J1336" s="6" t="n">
        <v>0</v>
      </c>
      <c r="K1336" s="5" t="inlineStr">
        <is>
          <t>ARS</t>
        </is>
      </c>
      <c r="L1336" s="48" t="n">
        <v>0</v>
      </c>
      <c r="M1336" s="48" t="n">
        <v>476907.07</v>
      </c>
      <c r="O1336" s="11">
        <f>M1336/SUM($M$2:$M$2023)</f>
        <v/>
      </c>
      <c r="P1336" s="49">
        <f>IFERROR(M1336/I1336,0)</f>
        <v/>
      </c>
      <c r="Q1336" s="50" t="n"/>
      <c r="R1336" s="8">
        <f>I1336-Q1336</f>
        <v/>
      </c>
      <c r="S1336" s="49">
        <f>$AK1336*R1336</f>
        <v/>
      </c>
      <c r="U1336" s="39" t="inlineStr">
        <is>
          <t>Stock SAP</t>
        </is>
      </c>
      <c r="V1336" s="39" t="inlineStr">
        <is>
          <t>Uniformes</t>
        </is>
      </c>
      <c r="W1336" s="39" t="inlineStr">
        <is>
          <t>Fuera del alcance</t>
        </is>
      </c>
      <c r="X1336" s="39" t="n"/>
      <c r="Y1336" s="39" t="inlineStr">
        <is>
          <t>No aplica: uniformes, clasificación que el inventario físico de Farmacia no releva</t>
        </is>
      </c>
      <c r="Z1336" s="40" t="inlineStr">
        <is>
          <t>Fuera del alcance del inventario físico</t>
        </is>
      </c>
      <c r="AA1336" s="39" t="n"/>
      <c r="AB1336" s="39" t="n"/>
      <c r="AC1336" s="39" t="n"/>
      <c r="AD1336" s="39" t="n"/>
      <c r="AE1336" s="39" t="n"/>
      <c r="AF1336" s="39" t="n"/>
      <c r="AG1336" s="39" t="n"/>
      <c r="AH1336" s="51" t="n"/>
      <c r="AI1336" s="51" t="n"/>
      <c r="AJ1336" s="51" t="n"/>
      <c r="AK1336" s="52" t="n">
        <v>19871.12775280899</v>
      </c>
      <c r="AL1336" s="52" t="n"/>
      <c r="AM1336" s="52" t="n"/>
      <c r="AN1336" s="39" t="n"/>
      <c r="AO1336" s="39" t="inlineStr">
        <is>
          <t>El material ocupa 2 filas en la hoja 1060 NQN (lote/almacén). La cantidad SAP y la física de esta vista son el total del material.</t>
        </is>
      </c>
    </row>
    <row r="1337">
      <c r="A1337" s="5" t="inlineStr">
        <is>
          <t>3000715</t>
        </is>
      </c>
      <c r="B1337" s="5" t="inlineStr">
        <is>
          <t>PANTALON CARGO ANTI DESGARRO T46</t>
        </is>
      </c>
      <c r="C1337" s="5" t="n"/>
      <c r="D1337" s="5" t="inlineStr">
        <is>
          <t>INDU</t>
        </is>
      </c>
      <c r="E1337" s="5" t="inlineStr">
        <is>
          <t>ZUNI</t>
        </is>
      </c>
      <c r="F1337" s="5" t="inlineStr">
        <is>
          <t>1060</t>
        </is>
      </c>
      <c r="G1337" s="5" t="inlineStr">
        <is>
          <t>6010</t>
        </is>
      </c>
      <c r="H1337" s="5" t="inlineStr">
        <is>
          <t>C/U</t>
        </is>
      </c>
      <c r="I1337" s="6" t="n">
        <v>24</v>
      </c>
      <c r="J1337" s="6" t="n">
        <v>0</v>
      </c>
      <c r="K1337" s="5" t="inlineStr">
        <is>
          <t>ARS</t>
        </is>
      </c>
      <c r="L1337" s="48" t="n">
        <v>0</v>
      </c>
      <c r="M1337" s="48" t="n">
        <v>603050.88</v>
      </c>
      <c r="O1337" s="11">
        <f>M1337/SUM($M$2:$M$2023)</f>
        <v/>
      </c>
      <c r="P1337" s="49">
        <f>IFERROR(M1337/I1337,0)</f>
        <v/>
      </c>
      <c r="Q1337" s="50" t="n"/>
      <c r="R1337" s="8">
        <f>I1337-Q1337</f>
        <v/>
      </c>
      <c r="S1337" s="49">
        <f>$AK1337*R1337</f>
        <v/>
      </c>
      <c r="U1337" s="39" t="inlineStr">
        <is>
          <t>Stock SAP</t>
        </is>
      </c>
      <c r="V1337" s="39" t="inlineStr">
        <is>
          <t>Uniformes</t>
        </is>
      </c>
      <c r="W1337" s="39" t="inlineStr">
        <is>
          <t>Fuera del alcance</t>
        </is>
      </c>
      <c r="X1337" s="39" t="n"/>
      <c r="Y1337" s="39" t="inlineStr">
        <is>
          <t>No aplica: uniformes, clasificación que el inventario físico de Farmacia no releva</t>
        </is>
      </c>
      <c r="Z1337" s="40" t="inlineStr">
        <is>
          <t>Fuera del alcance del inventario físico</t>
        </is>
      </c>
      <c r="AA1337" s="39" t="n"/>
      <c r="AB1337" s="39" t="n"/>
      <c r="AC1337" s="39" t="n"/>
      <c r="AD1337" s="39" t="n"/>
      <c r="AE1337" s="39" t="n"/>
      <c r="AF1337" s="39" t="n"/>
      <c r="AG1337" s="39" t="n"/>
      <c r="AH1337" s="51" t="n">
        <v>24</v>
      </c>
      <c r="AI1337" s="51">
        <f>Q1337</f>
        <v/>
      </c>
      <c r="AJ1337" s="51">
        <f>$AH1337-$AI1337</f>
        <v/>
      </c>
      <c r="AK1337" s="52" t="n">
        <v>25127.12</v>
      </c>
      <c r="AL1337" s="52">
        <f>$AJ1337*$AK1337</f>
        <v/>
      </c>
      <c r="AM1337" s="52">
        <f>$AI1337*$AK1337</f>
        <v/>
      </c>
      <c r="AN1337" s="39" t="n"/>
      <c r="AO1337" s="39" t="n"/>
    </row>
    <row r="1338">
      <c r="A1338" s="5" t="inlineStr">
        <is>
          <t>3000720</t>
        </is>
      </c>
      <c r="B1338" s="5" t="inlineStr">
        <is>
          <t>PANTALON CARGO ANTI DESGARRO T56</t>
        </is>
      </c>
      <c r="C1338" s="5" t="n"/>
      <c r="D1338" s="5" t="inlineStr">
        <is>
          <t>INDU</t>
        </is>
      </c>
      <c r="E1338" s="5" t="inlineStr">
        <is>
          <t>ZUNI</t>
        </is>
      </c>
      <c r="F1338" s="5" t="inlineStr">
        <is>
          <t>1060</t>
        </is>
      </c>
      <c r="G1338" s="5" t="inlineStr">
        <is>
          <t>6010</t>
        </is>
      </c>
      <c r="H1338" s="5" t="inlineStr">
        <is>
          <t>C/U</t>
        </is>
      </c>
      <c r="I1338" s="6" t="n">
        <v>24</v>
      </c>
      <c r="J1338" s="6" t="n">
        <v>0</v>
      </c>
      <c r="K1338" s="5" t="inlineStr">
        <is>
          <t>ARS</t>
        </is>
      </c>
      <c r="L1338" s="48" t="n">
        <v>0</v>
      </c>
      <c r="M1338" s="48" t="n">
        <v>595808.16</v>
      </c>
      <c r="O1338" s="11">
        <f>M1338/SUM($M$2:$M$2023)</f>
        <v/>
      </c>
      <c r="P1338" s="49">
        <f>IFERROR(M1338/I1338,0)</f>
        <v/>
      </c>
      <c r="Q1338" s="50" t="n"/>
      <c r="R1338" s="8">
        <f>I1338-Q1338</f>
        <v/>
      </c>
      <c r="S1338" s="49">
        <f>$AK1338*R1338</f>
        <v/>
      </c>
      <c r="U1338" s="39" t="inlineStr">
        <is>
          <t>Stock SAP</t>
        </is>
      </c>
      <c r="V1338" s="39" t="inlineStr">
        <is>
          <t>Uniformes</t>
        </is>
      </c>
      <c r="W1338" s="39" t="inlineStr">
        <is>
          <t>Fuera del alcance</t>
        </is>
      </c>
      <c r="X1338" s="39" t="n"/>
      <c r="Y1338" s="39" t="inlineStr">
        <is>
          <t>No aplica: uniformes, clasificación que el inventario físico de Farmacia no releva</t>
        </is>
      </c>
      <c r="Z1338" s="40" t="inlineStr">
        <is>
          <t>Fuera del alcance del inventario físico</t>
        </is>
      </c>
      <c r="AA1338" s="39" t="n"/>
      <c r="AB1338" s="39" t="n"/>
      <c r="AC1338" s="39" t="n"/>
      <c r="AD1338" s="39" t="n"/>
      <c r="AE1338" s="39" t="n"/>
      <c r="AF1338" s="39" t="n"/>
      <c r="AG1338" s="39" t="n"/>
      <c r="AH1338" s="51" t="n">
        <v>32</v>
      </c>
      <c r="AI1338" s="51">
        <f>Q1338</f>
        <v/>
      </c>
      <c r="AJ1338" s="51">
        <f>$AH1338-$AI1338</f>
        <v/>
      </c>
      <c r="AK1338" s="52" t="n">
        <v>24825.34</v>
      </c>
      <c r="AL1338" s="52">
        <f>$AJ1338*$AK1338</f>
        <v/>
      </c>
      <c r="AM1338" s="52">
        <f>$AI1338*$AK1338</f>
        <v/>
      </c>
      <c r="AN1338" s="39" t="n"/>
      <c r="AO1338" s="39" t="inlineStr">
        <is>
          <t>El material ocupa 2 filas en la hoja 1060 NQN (lote/almacén). La cantidad SAP y la física de esta vista son el total del material.</t>
        </is>
      </c>
    </row>
    <row r="1339">
      <c r="A1339" s="5" t="inlineStr">
        <is>
          <t>3000976</t>
        </is>
      </c>
      <c r="B1339" s="5" t="inlineStr">
        <is>
          <t>BOTIN DE SEGURIDAD T46</t>
        </is>
      </c>
      <c r="C1339" s="5" t="n"/>
      <c r="D1339" s="5" t="inlineStr">
        <is>
          <t>INDU</t>
        </is>
      </c>
      <c r="E1339" s="5" t="inlineStr">
        <is>
          <t>ZUNI</t>
        </is>
      </c>
      <c r="F1339" s="5" t="inlineStr">
        <is>
          <t>1060</t>
        </is>
      </c>
      <c r="G1339" s="5" t="inlineStr">
        <is>
          <t>6031</t>
        </is>
      </c>
      <c r="H1339" s="5" t="inlineStr">
        <is>
          <t>C/U</t>
        </is>
      </c>
      <c r="I1339" s="6" t="n">
        <v>24</v>
      </c>
      <c r="J1339" s="6" t="n">
        <v>0</v>
      </c>
      <c r="K1339" s="5" t="inlineStr">
        <is>
          <t>ARS</t>
        </is>
      </c>
      <c r="L1339" s="48" t="n">
        <v>0</v>
      </c>
      <c r="M1339" s="48" t="n">
        <v>1312808.01</v>
      </c>
      <c r="O1339" s="11">
        <f>M1339/SUM($M$2:$M$2023)</f>
        <v/>
      </c>
      <c r="P1339" s="49">
        <f>IFERROR(M1339/I1339,0)</f>
        <v/>
      </c>
      <c r="Q1339" s="50" t="n"/>
      <c r="R1339" s="8">
        <f>I1339-Q1339</f>
        <v/>
      </c>
      <c r="S1339" s="49">
        <f>$AK1339*R1339</f>
        <v/>
      </c>
      <c r="U1339" s="39" t="inlineStr">
        <is>
          <t>Stock SAP</t>
        </is>
      </c>
      <c r="V1339" s="39" t="inlineStr">
        <is>
          <t>Uniformes</t>
        </is>
      </c>
      <c r="W1339" s="39" t="inlineStr">
        <is>
          <t>Fuera del alcance</t>
        </is>
      </c>
      <c r="X1339" s="39" t="n"/>
      <c r="Y1339" s="39" t="inlineStr">
        <is>
          <t>No aplica: uniformes, clasificación que el inventario físico de Farmacia no releva</t>
        </is>
      </c>
      <c r="Z1339" s="40" t="inlineStr">
        <is>
          <t>Fuera del alcance del inventario físico</t>
        </is>
      </c>
      <c r="AA1339" s="39" t="n"/>
      <c r="AB1339" s="39" t="n"/>
      <c r="AC1339" s="39" t="n"/>
      <c r="AD1339" s="39" t="n"/>
      <c r="AE1339" s="39" t="n"/>
      <c r="AF1339" s="39" t="n"/>
      <c r="AG1339" s="39" t="n"/>
      <c r="AH1339" s="51" t="n">
        <v>30</v>
      </c>
      <c r="AI1339" s="51">
        <f>Q1339</f>
        <v/>
      </c>
      <c r="AJ1339" s="51">
        <f>$AH1339-$AI1339</f>
        <v/>
      </c>
      <c r="AK1339" s="52" t="n">
        <v>54700.33366666667</v>
      </c>
      <c r="AL1339" s="52">
        <f>$AJ1339*$AK1339</f>
        <v/>
      </c>
      <c r="AM1339" s="52">
        <f>$AI1339*$AK1339</f>
        <v/>
      </c>
      <c r="AN1339" s="39" t="n"/>
      <c r="AO1339" s="39" t="inlineStr">
        <is>
          <t>El material ocupa 2 filas en la hoja 1060 NQN (lote/almacén). La cantidad SAP y la física de esta vista son el total del material.</t>
        </is>
      </c>
    </row>
    <row r="1340">
      <c r="A1340" s="5" t="inlineStr">
        <is>
          <t>3001056</t>
        </is>
      </c>
      <c r="B1340" s="5" t="inlineStr">
        <is>
          <t>MAMELUCO IGNIFUGO NOMEX 4.5 OZ TALLE L</t>
        </is>
      </c>
      <c r="C1340" s="5" t="n"/>
      <c r="D1340" s="5" t="inlineStr">
        <is>
          <t>INDU</t>
        </is>
      </c>
      <c r="E1340" s="5" t="inlineStr">
        <is>
          <t>ZUNI</t>
        </is>
      </c>
      <c r="F1340" s="5" t="inlineStr">
        <is>
          <t>1060</t>
        </is>
      </c>
      <c r="G1340" s="5" t="inlineStr">
        <is>
          <t>6010</t>
        </is>
      </c>
      <c r="H1340" s="5" t="inlineStr">
        <is>
          <t>C/U</t>
        </is>
      </c>
      <c r="I1340" s="6" t="n">
        <v>23</v>
      </c>
      <c r="J1340" s="6" t="n">
        <v>0</v>
      </c>
      <c r="K1340" s="5" t="inlineStr">
        <is>
          <t>ARS</t>
        </is>
      </c>
      <c r="L1340" s="48" t="n">
        <v>0</v>
      </c>
      <c r="M1340" s="48" t="n">
        <v>2806032.08</v>
      </c>
      <c r="O1340" s="11">
        <f>M1340/SUM($M$2:$M$2023)</f>
        <v/>
      </c>
      <c r="P1340" s="49">
        <f>IFERROR(M1340/I1340,0)</f>
        <v/>
      </c>
      <c r="Q1340" s="50" t="n"/>
      <c r="R1340" s="8">
        <f>I1340-Q1340</f>
        <v/>
      </c>
      <c r="S1340" s="49">
        <f>$AK1340*R1340</f>
        <v/>
      </c>
      <c r="U1340" s="39" t="inlineStr">
        <is>
          <t>Stock SAP</t>
        </is>
      </c>
      <c r="V1340" s="39" t="inlineStr">
        <is>
          <t>Uniformes</t>
        </is>
      </c>
      <c r="W1340" s="39" t="inlineStr">
        <is>
          <t>Fuera del alcance</t>
        </is>
      </c>
      <c r="X1340" s="39" t="n"/>
      <c r="Y1340" s="39" t="inlineStr">
        <is>
          <t>No aplica: uniformes, clasificación que el inventario físico de Farmacia no releva</t>
        </is>
      </c>
      <c r="Z1340" s="40" t="inlineStr">
        <is>
          <t>Fuera del alcance del inventario físico</t>
        </is>
      </c>
      <c r="AA1340" s="39" t="n"/>
      <c r="AB1340" s="39" t="n"/>
      <c r="AC1340" s="39" t="n"/>
      <c r="AD1340" s="39" t="n"/>
      <c r="AE1340" s="39" t="n"/>
      <c r="AF1340" s="39" t="n"/>
      <c r="AG1340" s="39" t="n"/>
      <c r="AH1340" s="51" t="n">
        <v>27</v>
      </c>
      <c r="AI1340" s="51">
        <f>Q1340</f>
        <v/>
      </c>
      <c r="AJ1340" s="51">
        <f>$AH1340-$AI1340</f>
        <v/>
      </c>
      <c r="AK1340" s="52" t="n">
        <v>122001.3948148148</v>
      </c>
      <c r="AL1340" s="52">
        <f>$AJ1340*$AK1340</f>
        <v/>
      </c>
      <c r="AM1340" s="52">
        <f>$AI1340*$AK1340</f>
        <v/>
      </c>
      <c r="AN1340" s="39" t="n"/>
      <c r="AO1340" s="39" t="inlineStr">
        <is>
          <t>El material ocupa 2 filas en la hoja 1060 NQN (lote/almacén). La cantidad SAP y la física de esta vista son el total del material.</t>
        </is>
      </c>
    </row>
    <row r="1341">
      <c r="A1341" s="5" t="inlineStr">
        <is>
          <t>3001580</t>
        </is>
      </c>
      <c r="B1341" s="5" t="inlineStr">
        <is>
          <t>PANTALON GABARDINA HOMBRE</t>
        </is>
      </c>
      <c r="C1341" s="5" t="n"/>
      <c r="D1341" s="5" t="inlineStr">
        <is>
          <t>INDU</t>
        </is>
      </c>
      <c r="E1341" s="5" t="inlineStr">
        <is>
          <t>ZUNI</t>
        </is>
      </c>
      <c r="F1341" s="5" t="inlineStr">
        <is>
          <t>1060</t>
        </is>
      </c>
      <c r="G1341" s="5" t="inlineStr">
        <is>
          <t>6031</t>
        </is>
      </c>
      <c r="H1341" s="5" t="inlineStr">
        <is>
          <t>C/U</t>
        </is>
      </c>
      <c r="I1341" s="6" t="n">
        <v>23</v>
      </c>
      <c r="J1341" s="6" t="n">
        <v>0</v>
      </c>
      <c r="K1341" s="5" t="inlineStr">
        <is>
          <t>ARS</t>
        </is>
      </c>
      <c r="L1341" s="48" t="n">
        <v>0</v>
      </c>
      <c r="M1341" s="48" t="n">
        <v>435390</v>
      </c>
      <c r="O1341" s="11">
        <f>M1341/SUM($M$2:$M$2023)</f>
        <v/>
      </c>
      <c r="P1341" s="49">
        <f>IFERROR(M1341/I1341,0)</f>
        <v/>
      </c>
      <c r="Q1341" s="50" t="n"/>
      <c r="R1341" s="8">
        <f>I1341-Q1341</f>
        <v/>
      </c>
      <c r="S1341" s="49">
        <f>$AK1341*R1341</f>
        <v/>
      </c>
      <c r="U1341" s="39" t="inlineStr">
        <is>
          <t>Stock SAP</t>
        </is>
      </c>
      <c r="V1341" s="39" t="inlineStr">
        <is>
          <t>Uniformes</t>
        </is>
      </c>
      <c r="W1341" s="39" t="inlineStr">
        <is>
          <t>Fuera del alcance</t>
        </is>
      </c>
      <c r="X1341" s="39" t="n"/>
      <c r="Y1341" s="39" t="inlineStr">
        <is>
          <t>No aplica: uniformes, clasificación que el inventario físico de Farmacia no releva</t>
        </is>
      </c>
      <c r="Z1341" s="40" t="inlineStr">
        <is>
          <t>Fuera del alcance del inventario físico</t>
        </is>
      </c>
      <c r="AA1341" s="39" t="n"/>
      <c r="AB1341" s="39" t="n"/>
      <c r="AC1341" s="39" t="n"/>
      <c r="AD1341" s="39" t="n"/>
      <c r="AE1341" s="39" t="n"/>
      <c r="AF1341" s="39" t="n"/>
      <c r="AG1341" s="39" t="n"/>
      <c r="AH1341" s="51" t="n">
        <v>23</v>
      </c>
      <c r="AI1341" s="51">
        <f>Q1341</f>
        <v/>
      </c>
      <c r="AJ1341" s="51">
        <f>$AH1341-$AI1341</f>
        <v/>
      </c>
      <c r="AK1341" s="52" t="n">
        <v>18930</v>
      </c>
      <c r="AL1341" s="52">
        <f>$AJ1341*$AK1341</f>
        <v/>
      </c>
      <c r="AM1341" s="52">
        <f>$AI1341*$AK1341</f>
        <v/>
      </c>
      <c r="AN1341" s="39" t="n"/>
      <c r="AO1341" s="39" t="n"/>
    </row>
    <row r="1342">
      <c r="A1342" s="5" t="inlineStr">
        <is>
          <t>1000106</t>
        </is>
      </c>
      <c r="B1342" s="5" t="inlineStr">
        <is>
          <t>RIFAMICINA SPRAY 30ML</t>
        </is>
      </c>
      <c r="C1342" s="5" t="inlineStr">
        <is>
          <t>10069</t>
        </is>
      </c>
      <c r="D1342" s="5" t="inlineStr">
        <is>
          <t>033</t>
        </is>
      </c>
      <c r="E1342" s="5" t="inlineStr">
        <is>
          <t>ZMED</t>
        </is>
      </c>
      <c r="F1342" s="5" t="inlineStr">
        <is>
          <t>1060</t>
        </is>
      </c>
      <c r="G1342" s="5" t="inlineStr">
        <is>
          <t>6021</t>
        </is>
      </c>
      <c r="H1342" s="5" t="inlineStr">
        <is>
          <t>C/U</t>
        </is>
      </c>
      <c r="I1342" s="6" t="n">
        <v>22</v>
      </c>
      <c r="J1342" s="6" t="n">
        <v>0</v>
      </c>
      <c r="K1342" s="5" t="inlineStr">
        <is>
          <t>ARS</t>
        </is>
      </c>
      <c r="L1342" s="48" t="n">
        <v>0</v>
      </c>
      <c r="M1342" s="48" t="n">
        <v>48764.04</v>
      </c>
      <c r="O1342" s="11">
        <f>M1342/SUM($M$2:$M$2023)</f>
        <v/>
      </c>
      <c r="P1342" s="49">
        <f>IFERROR(M1342/I1342,0)</f>
        <v/>
      </c>
      <c r="Q1342" s="50" t="n"/>
      <c r="R1342" s="8">
        <f>I1342-Q1342</f>
        <v/>
      </c>
      <c r="S1342" s="49">
        <f>$AK1342*R1342</f>
        <v/>
      </c>
      <c r="U1342" s="39" t="inlineStr">
        <is>
          <t>Stock SAP</t>
        </is>
      </c>
      <c r="V1342" s="39" t="inlineStr">
        <is>
          <t>Medicamentos</t>
        </is>
      </c>
      <c r="W1342" s="39" t="inlineStr">
        <is>
          <t>Dentro del alcance</t>
        </is>
      </c>
      <c r="X1342" s="42" t="inlineStr">
        <is>
          <t>Media</t>
        </is>
      </c>
      <c r="Y1342" s="39" t="inlineStr">
        <is>
          <t>Homologado – confianza Media – pendiente de validación</t>
        </is>
      </c>
      <c r="Z1342" s="38" t="inlineStr">
        <is>
          <t>Dar de baja en SAP</t>
        </is>
      </c>
      <c r="AA1342" s="39" t="inlineStr">
        <is>
          <t>199</t>
        </is>
      </c>
      <c r="AB1342" s="39" t="inlineStr">
        <is>
          <t>RIFAMICINA SV 1% X 30ML</t>
        </is>
      </c>
      <c r="AC1342" s="39" t="inlineStr">
        <is>
          <t>Cruce por nomenclatura SAP</t>
        </is>
      </c>
      <c r="AD1342" s="39" t="inlineStr">
        <is>
          <t>No</t>
        </is>
      </c>
      <c r="AE1342" s="39" t="n"/>
      <c r="AF1342" s="39" t="inlineStr">
        <is>
          <t>No</t>
        </is>
      </c>
      <c r="AG1342" s="39" t="n"/>
      <c r="AH1342" s="51" t="n"/>
      <c r="AI1342" s="51" t="n"/>
      <c r="AJ1342" s="51" t="n"/>
      <c r="AK1342" s="52" t="n">
        <v>2216.547323076923</v>
      </c>
      <c r="AL1342" s="52" t="n"/>
      <c r="AM1342" s="52" t="n"/>
      <c r="AN1342" s="39" t="n"/>
      <c r="AO1342" s="39" t="inlineStr">
        <is>
          <t>La cantidad física del material se imputó en la fila 1055 (primera fila del material). Cruce por nomenclatura: dosis coincide; similitud 0.62. El material ocupa 12 filas en la hoja 1060 NQN (lote/almacén). La cantidad SAP y la física de esta vista son el total del material.</t>
        </is>
      </c>
    </row>
    <row r="1343">
      <c r="A1343" s="5" t="inlineStr">
        <is>
          <t>1000360</t>
        </is>
      </c>
      <c r="B1343" s="5" t="inlineStr">
        <is>
          <t>GOTAS OTOSPORIN</t>
        </is>
      </c>
      <c r="C1343" s="5" t="inlineStr">
        <is>
          <t>98930</t>
        </is>
      </c>
      <c r="D1343" s="5" t="inlineStr">
        <is>
          <t>033</t>
        </is>
      </c>
      <c r="E1343" s="5" t="inlineStr">
        <is>
          <t>ZMED</t>
        </is>
      </c>
      <c r="F1343" s="5" t="inlineStr">
        <is>
          <t>1060</t>
        </is>
      </c>
      <c r="G1343" s="5" t="inlineStr">
        <is>
          <t>6021</t>
        </is>
      </c>
      <c r="H1343" s="5" t="inlineStr">
        <is>
          <t>C/U</t>
        </is>
      </c>
      <c r="I1343" s="6" t="n">
        <v>22</v>
      </c>
      <c r="J1343" s="6" t="n">
        <v>0</v>
      </c>
      <c r="K1343" s="5" t="inlineStr">
        <is>
          <t>ARS</t>
        </is>
      </c>
      <c r="L1343" s="48" t="n">
        <v>0</v>
      </c>
      <c r="M1343" s="48" t="n">
        <v>55885.92</v>
      </c>
      <c r="O1343" s="11">
        <f>M1343/SUM($M$2:$M$2023)</f>
        <v/>
      </c>
      <c r="P1343" s="49">
        <f>IFERROR(M1343/I1343,0)</f>
        <v/>
      </c>
      <c r="Q1343" s="50" t="n"/>
      <c r="R1343" s="8">
        <f>I1343-Q1343</f>
        <v/>
      </c>
      <c r="S1343" s="49">
        <f>$AK1343*R1343</f>
        <v/>
      </c>
      <c r="U1343" s="39" t="inlineStr">
        <is>
          <t>Stock SAP</t>
        </is>
      </c>
      <c r="V1343" s="39" t="inlineStr">
        <is>
          <t>Medicamentos</t>
        </is>
      </c>
      <c r="W1343" s="39" t="inlineStr">
        <is>
          <t>Dentro del alcance</t>
        </is>
      </c>
      <c r="X1343" s="37" t="inlineStr">
        <is>
          <t>Alta</t>
        </is>
      </c>
      <c r="Y1343" s="39" t="inlineStr">
        <is>
          <t>Homologado – confianza Alta</t>
        </is>
      </c>
      <c r="Z1343" s="38" t="inlineStr">
        <is>
          <t>Dar de baja en SAP</t>
        </is>
      </c>
      <c r="AA1343" s="39" t="inlineStr">
        <is>
          <t>173</t>
        </is>
      </c>
      <c r="AB1343" s="39" t="inlineStr">
        <is>
          <t>OTOSPORIN</t>
        </is>
      </c>
      <c r="AC1343" s="39" t="inlineStr">
        <is>
          <t>Cruce por nomenclatura SAP</t>
        </is>
      </c>
      <c r="AD1343" s="39" t="inlineStr">
        <is>
          <t>No</t>
        </is>
      </c>
      <c r="AE1343" s="39" t="n"/>
      <c r="AF1343" s="39" t="inlineStr">
        <is>
          <t>No</t>
        </is>
      </c>
      <c r="AG1343" s="39" t="n"/>
      <c r="AH1343" s="51" t="n"/>
      <c r="AI1343" s="51" t="n"/>
      <c r="AJ1343" s="51" t="n"/>
      <c r="AK1343" s="52" t="n">
        <v>2540.268939929328</v>
      </c>
      <c r="AL1343" s="52" t="n"/>
      <c r="AM1343" s="52" t="n"/>
      <c r="AN1343" s="39" t="n"/>
      <c r="AO1343" s="39" t="inlineStr">
        <is>
          <t>La cantidad física del material se imputó en la fila 1081 (primera fila del material). Cruce por nomenclatura: similitud 0.81. El material ocupa 14 filas en la hoja 1060 NQN (lote/almacén). La cantidad SAP y la física de esta vista son el total del material.</t>
        </is>
      </c>
    </row>
    <row r="1344">
      <c r="A1344" s="5" t="inlineStr">
        <is>
          <t>3000215</t>
        </is>
      </c>
      <c r="B1344" s="5" t="inlineStr">
        <is>
          <t>BOTIN DE SEGURIDAD T36</t>
        </is>
      </c>
      <c r="C1344" s="5" t="n"/>
      <c r="D1344" s="5" t="inlineStr">
        <is>
          <t>INDU</t>
        </is>
      </c>
      <c r="E1344" s="5" t="inlineStr">
        <is>
          <t>ZUNI</t>
        </is>
      </c>
      <c r="F1344" s="5" t="inlineStr">
        <is>
          <t>1060</t>
        </is>
      </c>
      <c r="G1344" s="5" t="inlineStr">
        <is>
          <t>6031</t>
        </is>
      </c>
      <c r="H1344" s="5" t="inlineStr">
        <is>
          <t>C/U</t>
        </is>
      </c>
      <c r="I1344" s="6" t="n">
        <v>22</v>
      </c>
      <c r="J1344" s="6" t="n">
        <v>0</v>
      </c>
      <c r="K1344" s="5" t="inlineStr">
        <is>
          <t>ARS</t>
        </is>
      </c>
      <c r="L1344" s="48" t="n">
        <v>0</v>
      </c>
      <c r="M1344" s="48" t="n">
        <v>1217646.06</v>
      </c>
      <c r="O1344" s="11">
        <f>M1344/SUM($M$2:$M$2023)</f>
        <v/>
      </c>
      <c r="P1344" s="49">
        <f>IFERROR(M1344/I1344,0)</f>
        <v/>
      </c>
      <c r="Q1344" s="50" t="n"/>
      <c r="R1344" s="8">
        <f>I1344-Q1344</f>
        <v/>
      </c>
      <c r="S1344" s="49">
        <f>$AK1344*R1344</f>
        <v/>
      </c>
      <c r="U1344" s="39" t="inlineStr">
        <is>
          <t>Stock SAP</t>
        </is>
      </c>
      <c r="V1344" s="39" t="inlineStr">
        <is>
          <t>Uniformes</t>
        </is>
      </c>
      <c r="W1344" s="39" t="inlineStr">
        <is>
          <t>Fuera del alcance</t>
        </is>
      </c>
      <c r="X1344" s="39" t="n"/>
      <c r="Y1344" s="39" t="inlineStr">
        <is>
          <t>No aplica: uniformes, clasificación que el inventario físico de Farmacia no releva</t>
        </is>
      </c>
      <c r="Z1344" s="40" t="inlineStr">
        <is>
          <t>Fuera del alcance del inventario físico</t>
        </is>
      </c>
      <c r="AA1344" s="39" t="n"/>
      <c r="AB1344" s="39" t="n"/>
      <c r="AC1344" s="39" t="n"/>
      <c r="AD1344" s="39" t="n"/>
      <c r="AE1344" s="39" t="n"/>
      <c r="AF1344" s="39" t="n"/>
      <c r="AG1344" s="39" t="n"/>
      <c r="AH1344" s="51" t="n">
        <v>30</v>
      </c>
      <c r="AI1344" s="51">
        <f>Q1344</f>
        <v/>
      </c>
      <c r="AJ1344" s="51">
        <f>$AH1344-$AI1344</f>
        <v/>
      </c>
      <c r="AK1344" s="52" t="n">
        <v>55347.54833333334</v>
      </c>
      <c r="AL1344" s="52">
        <f>$AJ1344*$AK1344</f>
        <v/>
      </c>
      <c r="AM1344" s="52">
        <f>$AI1344*$AK1344</f>
        <v/>
      </c>
      <c r="AN1344" s="39" t="n"/>
      <c r="AO1344" s="39" t="inlineStr">
        <is>
          <t>El material ocupa 2 filas en la hoja 1060 NQN (lote/almacén). La cantidad SAP y la física de esta vista son el total del material.</t>
        </is>
      </c>
    </row>
    <row r="1345">
      <c r="A1345" s="5" t="inlineStr">
        <is>
          <t>3000218</t>
        </is>
      </c>
      <c r="B1345" s="5" t="inlineStr">
        <is>
          <t>BOTIN DE SEGURIDAD T39</t>
        </is>
      </c>
      <c r="C1345" s="5" t="n"/>
      <c r="D1345" s="5" t="inlineStr">
        <is>
          <t>INDU</t>
        </is>
      </c>
      <c r="E1345" s="5" t="inlineStr">
        <is>
          <t>ZUNI</t>
        </is>
      </c>
      <c r="F1345" s="5" t="inlineStr">
        <is>
          <t>1060</t>
        </is>
      </c>
      <c r="G1345" s="5" t="inlineStr">
        <is>
          <t>6031</t>
        </is>
      </c>
      <c r="H1345" s="5" t="inlineStr">
        <is>
          <t>C/U</t>
        </is>
      </c>
      <c r="I1345" s="6" t="n">
        <v>22</v>
      </c>
      <c r="J1345" s="6" t="n">
        <v>0</v>
      </c>
      <c r="K1345" s="5" t="inlineStr">
        <is>
          <t>ARS</t>
        </is>
      </c>
      <c r="L1345" s="48" t="n">
        <v>0</v>
      </c>
      <c r="M1345" s="48" t="n">
        <v>1074285.93</v>
      </c>
      <c r="O1345" s="11">
        <f>M1345/SUM($M$2:$M$2023)</f>
        <v/>
      </c>
      <c r="P1345" s="49">
        <f>IFERROR(M1345/I1345,0)</f>
        <v/>
      </c>
      <c r="Q1345" s="50" t="n"/>
      <c r="R1345" s="8">
        <f>I1345-Q1345</f>
        <v/>
      </c>
      <c r="S1345" s="49">
        <f>$AK1345*R1345</f>
        <v/>
      </c>
      <c r="U1345" s="39" t="inlineStr">
        <is>
          <t>Stock SAP</t>
        </is>
      </c>
      <c r="V1345" s="39" t="inlineStr">
        <is>
          <t>Uniformes</t>
        </is>
      </c>
      <c r="W1345" s="39" t="inlineStr">
        <is>
          <t>Fuera del alcance</t>
        </is>
      </c>
      <c r="X1345" s="39" t="n"/>
      <c r="Y1345" s="39" t="inlineStr">
        <is>
          <t>No aplica: uniformes, clasificación que el inventario físico de Farmacia no releva</t>
        </is>
      </c>
      <c r="Z1345" s="40" t="inlineStr">
        <is>
          <t>Fuera del alcance del inventario físico</t>
        </is>
      </c>
      <c r="AA1345" s="39" t="n"/>
      <c r="AB1345" s="39" t="n"/>
      <c r="AC1345" s="39" t="n"/>
      <c r="AD1345" s="39" t="n"/>
      <c r="AE1345" s="39" t="n"/>
      <c r="AF1345" s="39" t="n"/>
      <c r="AG1345" s="39" t="n"/>
      <c r="AH1345" s="51" t="n"/>
      <c r="AI1345" s="51" t="n"/>
      <c r="AJ1345" s="51" t="n"/>
      <c r="AK1345" s="52" t="n">
        <v>48831.17841269841</v>
      </c>
      <c r="AL1345" s="52" t="n"/>
      <c r="AM1345" s="52" t="n"/>
      <c r="AN1345" s="39" t="n"/>
      <c r="AO1345" s="39" t="inlineStr">
        <is>
          <t>El material ocupa 2 filas en la hoja 1060 NQN (lote/almacén). La cantidad SAP y la física de esta vista son el total del material.</t>
        </is>
      </c>
    </row>
    <row r="1346">
      <c r="A1346" s="5" t="inlineStr">
        <is>
          <t>3000698</t>
        </is>
      </c>
      <c r="B1346" s="5" t="inlineStr">
        <is>
          <t>Chaqueta Blanca ML yacimiento M</t>
        </is>
      </c>
      <c r="C1346" s="5" t="n"/>
      <c r="D1346" s="5" t="inlineStr">
        <is>
          <t>INDU</t>
        </is>
      </c>
      <c r="E1346" s="5" t="inlineStr">
        <is>
          <t>ZUNI</t>
        </is>
      </c>
      <c r="F1346" s="5" t="inlineStr">
        <is>
          <t>1060</t>
        </is>
      </c>
      <c r="G1346" s="5" t="inlineStr">
        <is>
          <t>6010</t>
        </is>
      </c>
      <c r="H1346" s="5" t="inlineStr">
        <is>
          <t>C/U</t>
        </is>
      </c>
      <c r="I1346" s="6" t="n">
        <v>22</v>
      </c>
      <c r="J1346" s="6" t="n">
        <v>0</v>
      </c>
      <c r="K1346" s="5" t="inlineStr">
        <is>
          <t>ARS</t>
        </is>
      </c>
      <c r="L1346" s="48" t="n">
        <v>0</v>
      </c>
      <c r="M1346" s="48" t="n">
        <v>394916.97</v>
      </c>
      <c r="O1346" s="11">
        <f>M1346/SUM($M$2:$M$2023)</f>
        <v/>
      </c>
      <c r="P1346" s="49">
        <f>IFERROR(M1346/I1346,0)</f>
        <v/>
      </c>
      <c r="Q1346" s="50" t="n"/>
      <c r="R1346" s="8">
        <f>I1346-Q1346</f>
        <v/>
      </c>
      <c r="S1346" s="49">
        <f>$AK1346*R1346</f>
        <v/>
      </c>
      <c r="U1346" s="39" t="inlineStr">
        <is>
          <t>Stock SAP</t>
        </is>
      </c>
      <c r="V1346" s="39" t="inlineStr">
        <is>
          <t>Uniformes</t>
        </is>
      </c>
      <c r="W1346" s="39" t="inlineStr">
        <is>
          <t>Fuera del alcance</t>
        </is>
      </c>
      <c r="X1346" s="39" t="n"/>
      <c r="Y1346" s="39" t="inlineStr">
        <is>
          <t>No aplica: uniformes, clasificación que el inventario físico de Farmacia no releva</t>
        </is>
      </c>
      <c r="Z1346" s="40" t="inlineStr">
        <is>
          <t>Fuera del alcance del inventario físico</t>
        </is>
      </c>
      <c r="AA1346" s="39" t="n"/>
      <c r="AB1346" s="39" t="n"/>
      <c r="AC1346" s="39" t="n"/>
      <c r="AD1346" s="39" t="n"/>
      <c r="AE1346" s="39" t="n"/>
      <c r="AF1346" s="39" t="n"/>
      <c r="AG1346" s="39" t="n"/>
      <c r="AH1346" s="51" t="n"/>
      <c r="AI1346" s="51" t="n"/>
      <c r="AJ1346" s="51" t="n"/>
      <c r="AK1346" s="52" t="n">
        <v>17950.77135802469</v>
      </c>
      <c r="AL1346" s="52" t="n"/>
      <c r="AM1346" s="52" t="n"/>
      <c r="AN1346" s="39" t="n"/>
      <c r="AO1346" s="39" t="inlineStr">
        <is>
          <t>El material ocupa 3 filas en la hoja 1060 NQN (lote/almacén). La cantidad SAP y la física de esta vista son el total del material.</t>
        </is>
      </c>
    </row>
    <row r="1347">
      <c r="A1347" s="5" t="inlineStr">
        <is>
          <t>1000053</t>
        </is>
      </c>
      <c r="B1347" s="5" t="inlineStr">
        <is>
          <t>ALCOHOL AL 96% X 1000ML</t>
        </is>
      </c>
      <c r="C1347" s="5" t="inlineStr">
        <is>
          <t>FHUI</t>
        </is>
      </c>
      <c r="D1347" s="5" t="inlineStr">
        <is>
          <t>033</t>
        </is>
      </c>
      <c r="E1347" s="5" t="inlineStr">
        <is>
          <t>ZMED</t>
        </is>
      </c>
      <c r="F1347" s="5" t="inlineStr">
        <is>
          <t>1060</t>
        </is>
      </c>
      <c r="G1347" s="5" t="inlineStr">
        <is>
          <t>6021</t>
        </is>
      </c>
      <c r="H1347" s="5" t="inlineStr">
        <is>
          <t>C/U</t>
        </is>
      </c>
      <c r="I1347" s="6" t="n">
        <v>21</v>
      </c>
      <c r="J1347" s="6" t="n">
        <v>0</v>
      </c>
      <c r="K1347" s="5" t="inlineStr">
        <is>
          <t>ARS</t>
        </is>
      </c>
      <c r="L1347" s="48" t="n">
        <v>0</v>
      </c>
      <c r="M1347" s="48" t="n">
        <v>29960.71</v>
      </c>
      <c r="O1347" s="11">
        <f>M1347/SUM($M$2:$M$2023)</f>
        <v/>
      </c>
      <c r="P1347" s="49">
        <f>IFERROR(M1347/I1347,0)</f>
        <v/>
      </c>
      <c r="Q1347" s="50" t="n"/>
      <c r="R1347" s="8">
        <f>I1347-Q1347</f>
        <v/>
      </c>
      <c r="S1347" s="49">
        <f>$AK1347*R1347</f>
        <v/>
      </c>
      <c r="U1347" s="39" t="inlineStr">
        <is>
          <t>Stock SAP</t>
        </is>
      </c>
      <c r="V1347" s="39" t="inlineStr">
        <is>
          <t>Medicamentos</t>
        </is>
      </c>
      <c r="W1347" s="39" t="inlineStr">
        <is>
          <t>Dentro del alcance</t>
        </is>
      </c>
      <c r="X1347" s="38" t="inlineStr">
        <is>
          <t>Baja</t>
        </is>
      </c>
      <c r="Y1347" s="39" t="inlineStr">
        <is>
          <t>Homologado – confianza Baja – pendiente de validación</t>
        </is>
      </c>
      <c r="Z1347" s="38" t="inlineStr">
        <is>
          <t>Dar de baja en SAP</t>
        </is>
      </c>
      <c r="AA1347" s="39" t="inlineStr">
        <is>
          <t>255</t>
        </is>
      </c>
      <c r="AB1347" s="39" t="inlineStr">
        <is>
          <t>ALCOHOL ETILICO 96% X 1 LTS</t>
        </is>
      </c>
      <c r="AC1347" s="39" t="inlineStr">
        <is>
          <t>Homologación por código Avain (master D-174)</t>
        </is>
      </c>
      <c r="AD1347" s="39" t="inlineStr">
        <is>
          <t>No</t>
        </is>
      </c>
      <c r="AE1347" s="39" t="n"/>
      <c r="AF1347" s="39" t="inlineStr">
        <is>
          <t>Sí</t>
        </is>
      </c>
      <c r="AG1347" s="39" t="inlineStr">
        <is>
          <t>D-174</t>
        </is>
      </c>
      <c r="AH1347" s="51" t="n"/>
      <c r="AI1347" s="51" t="n"/>
      <c r="AJ1347" s="51" t="n"/>
      <c r="AK1347" s="52" t="n">
        <v>1426.700385144429</v>
      </c>
      <c r="AL1347" s="52" t="n"/>
      <c r="AM1347" s="52" t="n"/>
      <c r="AN1347" s="41" t="inlineStr">
        <is>
          <t>Valorización a validar: relación de cantidades 182 a 1 entre SAP y el recuento físico. Sugiere distinta unidad de medida (SAP por caja o envase y el recuento por unidad). La diferencia económica de esta fila no debe tomarse como definitiva.</t>
        </is>
      </c>
      <c r="AO1347" s="39" t="inlineStr">
        <is>
          <t>La cantidad física del material se imputó en la fila 470 (primera fila del material). Homologación: confianza base Alta + confianza SAP Alta → Alta. La nomenclatura del material imputado no respalda por sí sola la equivalencia (similitud 0.59); el vínculo proviene sólo de la homologación. Nivel degradado a Baja. El material ocupa 10 filas en la hoja 1060 NQN (lote/almacén). La cantidad SAP y la física de esta vista son el total del material.</t>
        </is>
      </c>
    </row>
    <row r="1348">
      <c r="A1348" s="5" t="inlineStr">
        <is>
          <t>1000406</t>
        </is>
      </c>
      <c r="B1348" s="5" t="inlineStr">
        <is>
          <t>FURASIN DE 1L</t>
        </is>
      </c>
      <c r="C1348" s="5" t="inlineStr">
        <is>
          <t>002</t>
        </is>
      </c>
      <c r="D1348" s="5" t="inlineStr">
        <is>
          <t>033</t>
        </is>
      </c>
      <c r="E1348" s="5" t="inlineStr">
        <is>
          <t>ZMED</t>
        </is>
      </c>
      <c r="F1348" s="5" t="inlineStr">
        <is>
          <t>1060</t>
        </is>
      </c>
      <c r="G1348" s="5" t="inlineStr">
        <is>
          <t>6022</t>
        </is>
      </c>
      <c r="H1348" s="5" t="inlineStr">
        <is>
          <t>C/U</t>
        </is>
      </c>
      <c r="I1348" s="6" t="n">
        <v>21</v>
      </c>
      <c r="J1348" s="6" t="n">
        <v>0</v>
      </c>
      <c r="K1348" s="5" t="inlineStr">
        <is>
          <t>ARS</t>
        </is>
      </c>
      <c r="L1348" s="48" t="n">
        <v>0</v>
      </c>
      <c r="M1348" s="48" t="n">
        <v>218408.96</v>
      </c>
      <c r="O1348" s="11">
        <f>M1348/SUM($M$2:$M$2023)</f>
        <v/>
      </c>
      <c r="P1348" s="49">
        <f>IFERROR(M1348/I1348,0)</f>
        <v/>
      </c>
      <c r="Q1348" s="50" t="n"/>
      <c r="R1348" s="8">
        <f>I1348-Q1348</f>
        <v/>
      </c>
      <c r="S1348" s="49">
        <f>$AK1348*R1348</f>
        <v/>
      </c>
      <c r="U1348" s="39" t="inlineStr">
        <is>
          <t>Stock SAP</t>
        </is>
      </c>
      <c r="V1348" s="39" t="inlineStr">
        <is>
          <t>Medicamentos</t>
        </is>
      </c>
      <c r="W1348" s="39" t="inlineStr">
        <is>
          <t>Dentro del alcance</t>
        </is>
      </c>
      <c r="X1348" s="39" t="n"/>
      <c r="Y1348" s="39" t="inlineStr">
        <is>
          <t>Sin recuento físico en el inventario de Avain</t>
        </is>
      </c>
      <c r="Z1348" s="40" t="inlineStr">
        <is>
          <t>Sin recuento físico</t>
        </is>
      </c>
      <c r="AA1348" s="39" t="n"/>
      <c r="AB1348" s="39" t="n"/>
      <c r="AC1348" s="39" t="n"/>
      <c r="AD1348" s="39" t="n"/>
      <c r="AE1348" s="39" t="n"/>
      <c r="AF1348" s="39" t="n"/>
      <c r="AG1348" s="39" t="n"/>
      <c r="AH1348" s="51" t="n"/>
      <c r="AI1348" s="51" t="n"/>
      <c r="AJ1348" s="51" t="n"/>
      <c r="AK1348" s="52" t="n">
        <v>10400.42690789474</v>
      </c>
      <c r="AL1348" s="52" t="n"/>
      <c r="AM1348" s="52" t="n"/>
      <c r="AN1348" s="39" t="n"/>
      <c r="AO1348" s="39" t="inlineStr">
        <is>
          <t>El material ocupa 15 filas en la hoja 1060 NQN (lote/almacén). La cantidad SAP y la física de esta vista son el total del material.</t>
        </is>
      </c>
    </row>
    <row r="1349">
      <c r="A1349" s="5" t="inlineStr">
        <is>
          <t>1000406</t>
        </is>
      </c>
      <c r="B1349" s="5" t="inlineStr">
        <is>
          <t>FURASIN DE 1L</t>
        </is>
      </c>
      <c r="C1349" s="5" t="inlineStr">
        <is>
          <t>1</t>
        </is>
      </c>
      <c r="D1349" s="5" t="inlineStr">
        <is>
          <t>033</t>
        </is>
      </c>
      <c r="E1349" s="5" t="inlineStr">
        <is>
          <t>ZMED</t>
        </is>
      </c>
      <c r="F1349" s="5" t="inlineStr">
        <is>
          <t>1060</t>
        </is>
      </c>
      <c r="G1349" s="5" t="inlineStr">
        <is>
          <t>6022</t>
        </is>
      </c>
      <c r="H1349" s="5" t="inlineStr">
        <is>
          <t>C/U</t>
        </is>
      </c>
      <c r="I1349" s="6" t="n">
        <v>21</v>
      </c>
      <c r="J1349" s="6" t="n">
        <v>0</v>
      </c>
      <c r="K1349" s="5" t="inlineStr">
        <is>
          <t>ARS</t>
        </is>
      </c>
      <c r="L1349" s="48" t="n">
        <v>0</v>
      </c>
      <c r="M1349" s="48" t="n">
        <v>218408.96</v>
      </c>
      <c r="O1349" s="11">
        <f>M1349/SUM($M$2:$M$2023)</f>
        <v/>
      </c>
      <c r="P1349" s="49">
        <f>IFERROR(M1349/I1349,0)</f>
        <v/>
      </c>
      <c r="Q1349" s="50" t="n"/>
      <c r="R1349" s="8">
        <f>I1349-Q1349</f>
        <v/>
      </c>
      <c r="S1349" s="49">
        <f>$AK1349*R1349</f>
        <v/>
      </c>
      <c r="U1349" s="39" t="inlineStr">
        <is>
          <t>Stock SAP</t>
        </is>
      </c>
      <c r="V1349" s="39" t="inlineStr">
        <is>
          <t>Medicamentos</t>
        </is>
      </c>
      <c r="W1349" s="39" t="inlineStr">
        <is>
          <t>Dentro del alcance</t>
        </is>
      </c>
      <c r="X1349" s="39" t="n"/>
      <c r="Y1349" s="39" t="inlineStr">
        <is>
          <t>Sin recuento físico en el inventario de Avain</t>
        </is>
      </c>
      <c r="Z1349" s="40" t="inlineStr">
        <is>
          <t>Sin recuento físico</t>
        </is>
      </c>
      <c r="AA1349" s="39" t="n"/>
      <c r="AB1349" s="39" t="n"/>
      <c r="AC1349" s="39" t="n"/>
      <c r="AD1349" s="39" t="n"/>
      <c r="AE1349" s="39" t="n"/>
      <c r="AF1349" s="39" t="n"/>
      <c r="AG1349" s="39" t="n"/>
      <c r="AH1349" s="51" t="n"/>
      <c r="AI1349" s="51" t="n"/>
      <c r="AJ1349" s="51" t="n"/>
      <c r="AK1349" s="52" t="n">
        <v>10400.42690789474</v>
      </c>
      <c r="AL1349" s="52" t="n"/>
      <c r="AM1349" s="52" t="n"/>
      <c r="AN1349" s="39" t="n"/>
      <c r="AO1349" s="39" t="inlineStr">
        <is>
          <t>El material ocupa 15 filas en la hoja 1060 NQN (lote/almacén). La cantidad SAP y la física de esta vista son el total del material.</t>
        </is>
      </c>
    </row>
    <row r="1350">
      <c r="A1350" s="5" t="inlineStr">
        <is>
          <t>3000130</t>
        </is>
      </c>
      <c r="B1350" s="5" t="inlineStr">
        <is>
          <t>PANTALON CARGO AZUL T50</t>
        </is>
      </c>
      <c r="C1350" s="5" t="n"/>
      <c r="D1350" s="5" t="inlineStr">
        <is>
          <t>INDU</t>
        </is>
      </c>
      <c r="E1350" s="5" t="inlineStr">
        <is>
          <t>ZUNI</t>
        </is>
      </c>
      <c r="F1350" s="5" t="inlineStr">
        <is>
          <t>1060</t>
        </is>
      </c>
      <c r="G1350" s="5" t="inlineStr">
        <is>
          <t>6031</t>
        </is>
      </c>
      <c r="H1350" s="5" t="inlineStr">
        <is>
          <t>C/U</t>
        </is>
      </c>
      <c r="I1350" s="6" t="n">
        <v>21</v>
      </c>
      <c r="J1350" s="6" t="n">
        <v>0</v>
      </c>
      <c r="K1350" s="5" t="inlineStr">
        <is>
          <t>ARS</t>
        </is>
      </c>
      <c r="L1350" s="48" t="n">
        <v>0</v>
      </c>
      <c r="M1350" s="48" t="n">
        <v>747682.11</v>
      </c>
      <c r="O1350" s="11">
        <f>M1350/SUM($M$2:$M$2023)</f>
        <v/>
      </c>
      <c r="P1350" s="49">
        <f>IFERROR(M1350/I1350,0)</f>
        <v/>
      </c>
      <c r="Q1350" s="50" t="n"/>
      <c r="R1350" s="8">
        <f>I1350-Q1350</f>
        <v/>
      </c>
      <c r="S1350" s="49">
        <f>$AK1350*R1350</f>
        <v/>
      </c>
      <c r="U1350" s="39" t="inlineStr">
        <is>
          <t>Stock SAP</t>
        </is>
      </c>
      <c r="V1350" s="39" t="inlineStr">
        <is>
          <t>Uniformes</t>
        </is>
      </c>
      <c r="W1350" s="39" t="inlineStr">
        <is>
          <t>Fuera del alcance</t>
        </is>
      </c>
      <c r="X1350" s="39" t="n"/>
      <c r="Y1350" s="39" t="inlineStr">
        <is>
          <t>No aplica: uniformes, clasificación que el inventario físico de Farmacia no releva</t>
        </is>
      </c>
      <c r="Z1350" s="40" t="inlineStr">
        <is>
          <t>Fuera del alcance del inventario físico</t>
        </is>
      </c>
      <c r="AA1350" s="39" t="n"/>
      <c r="AB1350" s="39" t="n"/>
      <c r="AC1350" s="39" t="n"/>
      <c r="AD1350" s="39" t="n"/>
      <c r="AE1350" s="39" t="n"/>
      <c r="AF1350" s="39" t="n"/>
      <c r="AG1350" s="39" t="n"/>
      <c r="AH1350" s="51" t="n">
        <v>21</v>
      </c>
      <c r="AI1350" s="51">
        <f>Q1350</f>
        <v/>
      </c>
      <c r="AJ1350" s="51">
        <f>$AH1350-$AI1350</f>
        <v/>
      </c>
      <c r="AK1350" s="52" t="n">
        <v>35603.91</v>
      </c>
      <c r="AL1350" s="52">
        <f>$AJ1350*$AK1350</f>
        <v/>
      </c>
      <c r="AM1350" s="52">
        <f>$AI1350*$AK1350</f>
        <v/>
      </c>
      <c r="AN1350" s="39" t="n"/>
      <c r="AO1350" s="39" t="n"/>
    </row>
    <row r="1351">
      <c r="A1351" s="5" t="inlineStr">
        <is>
          <t>1000013</t>
        </is>
      </c>
      <c r="B1351" s="5" t="inlineStr">
        <is>
          <t>NITROGLICERINA 25 MG AMPOLLA</t>
        </is>
      </c>
      <c r="C1351" s="5" t="inlineStr">
        <is>
          <t>11334</t>
        </is>
      </c>
      <c r="D1351" s="5" t="inlineStr">
        <is>
          <t>033</t>
        </is>
      </c>
      <c r="E1351" s="5" t="inlineStr">
        <is>
          <t>ZMED</t>
        </is>
      </c>
      <c r="F1351" s="5" t="inlineStr">
        <is>
          <t>1060</t>
        </is>
      </c>
      <c r="G1351" s="5" t="inlineStr">
        <is>
          <t>6021</t>
        </is>
      </c>
      <c r="H1351" s="5" t="inlineStr">
        <is>
          <t>C/U</t>
        </is>
      </c>
      <c r="I1351" s="6" t="n">
        <v>20</v>
      </c>
      <c r="J1351" s="6" t="n">
        <v>0</v>
      </c>
      <c r="K1351" s="5" t="inlineStr">
        <is>
          <t>ARS</t>
        </is>
      </c>
      <c r="L1351" s="48" t="n">
        <v>0</v>
      </c>
      <c r="M1351" s="48" t="n">
        <v>4315.18</v>
      </c>
      <c r="O1351" s="11">
        <f>M1351/SUM($M$2:$M$2023)</f>
        <v/>
      </c>
      <c r="P1351" s="49">
        <f>IFERROR(M1351/I1351,0)</f>
        <v/>
      </c>
      <c r="Q1351" s="50" t="n"/>
      <c r="R1351" s="8">
        <f>I1351-Q1351</f>
        <v/>
      </c>
      <c r="S1351" s="49">
        <f>$AK1351*R1351</f>
        <v/>
      </c>
      <c r="U1351" s="39" t="inlineStr">
        <is>
          <t>Stock SAP</t>
        </is>
      </c>
      <c r="V1351" s="39" t="inlineStr">
        <is>
          <t>Medicamentos</t>
        </is>
      </c>
      <c r="W1351" s="39" t="inlineStr">
        <is>
          <t>Dentro del alcance</t>
        </is>
      </c>
      <c r="X1351" s="42" t="inlineStr">
        <is>
          <t>Media</t>
        </is>
      </c>
      <c r="Y1351" s="39" t="inlineStr">
        <is>
          <t>Homologado – confianza Media – pendiente de validación</t>
        </is>
      </c>
      <c r="Z1351" s="38" t="inlineStr">
        <is>
          <t>Dar de baja en SAP</t>
        </is>
      </c>
      <c r="AA1351" s="39" t="inlineStr">
        <is>
          <t>479</t>
        </is>
      </c>
      <c r="AB1351" s="39" t="inlineStr">
        <is>
          <t>NITROGLICERINA 25 MG</t>
        </is>
      </c>
      <c r="AC1351" s="39" t="inlineStr">
        <is>
          <t>Homologación por código Avain (master M04-007)</t>
        </is>
      </c>
      <c r="AD1351" s="39" t="inlineStr">
        <is>
          <t>No</t>
        </is>
      </c>
      <c r="AE1351" s="39" t="n"/>
      <c r="AF1351" s="39" t="inlineStr">
        <is>
          <t>Sí</t>
        </is>
      </c>
      <c r="AG1351" s="39" t="inlineStr">
        <is>
          <t>M04-007</t>
        </is>
      </c>
      <c r="AH1351" s="51" t="n"/>
      <c r="AI1351" s="51" t="n"/>
      <c r="AJ1351" s="51" t="n"/>
      <c r="AK1351" s="52" t="n">
        <v>215.758986013986</v>
      </c>
      <c r="AL1351" s="52" t="n"/>
      <c r="AM1351" s="52" t="n"/>
      <c r="AN1351" s="39" t="n"/>
      <c r="AO1351" s="39" t="inlineStr">
        <is>
          <t>La cantidad física del material se imputó en la fila 374 (primera fila del material). Homologación: confianza base Alta + confianza SAP Media → Media. El material ocupa 3 filas en la hoja 1060 NQN (lote/almacén). La cantidad SAP y la física de esta vista son el total del material.</t>
        </is>
      </c>
    </row>
    <row r="1352">
      <c r="A1352" s="5" t="inlineStr">
        <is>
          <t>1000027</t>
        </is>
      </c>
      <c r="B1352" s="5" t="inlineStr">
        <is>
          <t>LARINGOSCOPIO ADULTO DE TRES RAMAS</t>
        </is>
      </c>
      <c r="C1352" s="5" t="inlineStr">
        <is>
          <t>1777</t>
        </is>
      </c>
      <c r="D1352" s="5" t="inlineStr">
        <is>
          <t>033</t>
        </is>
      </c>
      <c r="E1352" s="5" t="inlineStr">
        <is>
          <t>ZMED</t>
        </is>
      </c>
      <c r="F1352" s="5" t="inlineStr">
        <is>
          <t>1060</t>
        </is>
      </c>
      <c r="G1352" s="5" t="inlineStr">
        <is>
          <t>6021</t>
        </is>
      </c>
      <c r="H1352" s="5" t="inlineStr">
        <is>
          <t>C/U</t>
        </is>
      </c>
      <c r="I1352" s="6" t="n">
        <v>20</v>
      </c>
      <c r="J1352" s="6" t="n">
        <v>0</v>
      </c>
      <c r="K1352" s="5" t="inlineStr">
        <is>
          <t>ARS</t>
        </is>
      </c>
      <c r="L1352" s="48" t="n">
        <v>0</v>
      </c>
      <c r="M1352" s="48" t="n">
        <v>85225.85000000001</v>
      </c>
      <c r="O1352" s="11">
        <f>M1352/SUM($M$2:$M$2023)</f>
        <v/>
      </c>
      <c r="P1352" s="49">
        <f>IFERROR(M1352/I1352,0)</f>
        <v/>
      </c>
      <c r="Q1352" s="50" t="n">
        <v>8</v>
      </c>
      <c r="R1352" s="8">
        <f>I1352-Q1352</f>
        <v/>
      </c>
      <c r="S1352" s="49">
        <f>$AK1352*R1352</f>
        <v/>
      </c>
      <c r="U1352" s="39" t="inlineStr">
        <is>
          <t>Stock SAP</t>
        </is>
      </c>
      <c r="V1352" s="39" t="inlineStr">
        <is>
          <t>Medicamentos</t>
        </is>
      </c>
      <c r="W1352" s="39" t="inlineStr">
        <is>
          <t>Dentro del alcance</t>
        </is>
      </c>
      <c r="X1352" s="42" t="inlineStr">
        <is>
          <t>Media</t>
        </is>
      </c>
      <c r="Y1352" s="39" t="inlineStr">
        <is>
          <t>Homologado – confianza Media – pendiente de validación</t>
        </is>
      </c>
      <c r="Z1352" s="38" t="inlineStr">
        <is>
          <t>Dar de baja en SAP</t>
        </is>
      </c>
      <c r="AA1352" s="39" t="inlineStr">
        <is>
          <t>417</t>
        </is>
      </c>
      <c r="AB1352" s="39" t="inlineStr">
        <is>
          <t>LARINGOSCOPIO</t>
        </is>
      </c>
      <c r="AC1352" s="39" t="inlineStr">
        <is>
          <t>Homologación por código Avain (master E-200)</t>
        </is>
      </c>
      <c r="AD1352" s="39" t="inlineStr">
        <is>
          <t>No</t>
        </is>
      </c>
      <c r="AE1352" s="39" t="n"/>
      <c r="AF1352" s="39" t="inlineStr">
        <is>
          <t>Sí</t>
        </is>
      </c>
      <c r="AG1352" s="39" t="inlineStr">
        <is>
          <t>E-200</t>
        </is>
      </c>
      <c r="AH1352" s="51" t="n">
        <v>27</v>
      </c>
      <c r="AI1352" s="51">
        <f>Q1352</f>
        <v/>
      </c>
      <c r="AJ1352" s="51">
        <f>$AH1352-$AI1352</f>
        <v/>
      </c>
      <c r="AK1352" s="52" t="n">
        <v>4261.292592592593</v>
      </c>
      <c r="AL1352" s="52">
        <f>$AJ1352*$AK1352</f>
        <v/>
      </c>
      <c r="AM1352" s="52">
        <f>$AI1352*$AK1352</f>
        <v/>
      </c>
      <c r="AN1352" s="39" t="n"/>
      <c r="AO1352" s="39" t="inlineStr">
        <is>
          <t>Homologación: confianza base Media + confianza SAP Alta → Media. El material ocupa 2 filas en la hoja 1060 NQN (lote/almacén). La cantidad SAP y la física de esta vista son el total del material.</t>
        </is>
      </c>
    </row>
    <row r="1353">
      <c r="A1353" s="5" t="inlineStr">
        <is>
          <t>1000033</t>
        </is>
      </c>
      <c r="B1353" s="5" t="inlineStr">
        <is>
          <t>SOLUCIÓN DEXTROSA AL 5% DE 500 CC</t>
        </is>
      </c>
      <c r="C1353" s="5" t="inlineStr">
        <is>
          <t>2028279060</t>
        </is>
      </c>
      <c r="D1353" s="5" t="inlineStr">
        <is>
          <t>033</t>
        </is>
      </c>
      <c r="E1353" s="5" t="inlineStr">
        <is>
          <t>ZMED</t>
        </is>
      </c>
      <c r="F1353" s="5" t="inlineStr">
        <is>
          <t>1060</t>
        </is>
      </c>
      <c r="G1353" s="5" t="inlineStr">
        <is>
          <t>6021</t>
        </is>
      </c>
      <c r="H1353" s="5" t="inlineStr">
        <is>
          <t>C/U</t>
        </is>
      </c>
      <c r="I1353" s="6" t="n">
        <v>20</v>
      </c>
      <c r="J1353" s="6" t="n">
        <v>0</v>
      </c>
      <c r="K1353" s="5" t="inlineStr">
        <is>
          <t>ARS</t>
        </is>
      </c>
      <c r="L1353" s="48" t="n">
        <v>0</v>
      </c>
      <c r="M1353" s="48" t="n">
        <v>19533.46</v>
      </c>
      <c r="O1353" s="11">
        <f>M1353/SUM($M$2:$M$2023)</f>
        <v/>
      </c>
      <c r="P1353" s="49">
        <f>IFERROR(M1353/I1353,0)</f>
        <v/>
      </c>
      <c r="Q1353" s="50" t="n"/>
      <c r="R1353" s="8">
        <f>I1353-Q1353</f>
        <v/>
      </c>
      <c r="S1353" s="49">
        <f>$AK1353*R1353</f>
        <v/>
      </c>
      <c r="U1353" s="39" t="inlineStr">
        <is>
          <t>Stock SAP</t>
        </is>
      </c>
      <c r="V1353" s="39" t="inlineStr">
        <is>
          <t>Medicamentos</t>
        </is>
      </c>
      <c r="W1353" s="39" t="inlineStr">
        <is>
          <t>Dentro del alcance</t>
        </is>
      </c>
      <c r="X1353" s="38" t="inlineStr">
        <is>
          <t>Baja</t>
        </is>
      </c>
      <c r="Y1353" s="39" t="inlineStr">
        <is>
          <t>Homologado – confianza Baja – pendiente de validación</t>
        </is>
      </c>
      <c r="Z1353" s="38" t="inlineStr">
        <is>
          <t>Dar de baja en SAP</t>
        </is>
      </c>
      <c r="AA1353" s="39" t="inlineStr">
        <is>
          <t>211</t>
        </is>
      </c>
      <c r="AB1353" s="39" t="inlineStr">
        <is>
          <t>SOLUCION DEXTROSA</t>
        </is>
      </c>
      <c r="AC1353" s="39" t="inlineStr">
        <is>
          <t>Homologación por código Avain (master M13-002)</t>
        </is>
      </c>
      <c r="AD1353" s="39" t="inlineStr">
        <is>
          <t>No</t>
        </is>
      </c>
      <c r="AE1353" s="39" t="n"/>
      <c r="AF1353" s="39" t="inlineStr">
        <is>
          <t>Sí</t>
        </is>
      </c>
      <c r="AG1353" s="39" t="inlineStr">
        <is>
          <t>M13-002</t>
        </is>
      </c>
      <c r="AH1353" s="51" t="n"/>
      <c r="AI1353" s="51" t="n"/>
      <c r="AJ1353" s="51" t="n"/>
      <c r="AK1353" s="52" t="n">
        <v>976.6731938184158</v>
      </c>
      <c r="AL1353" s="52" t="n"/>
      <c r="AM1353" s="52" t="n"/>
      <c r="AN1353" s="39" t="n"/>
      <c r="AO1353" s="39" t="inlineStr">
        <is>
          <t>La cantidad física del material se imputó en la fila 455 (primera fila del material). Homologación: confianza base Baja + confianza SAP Alta → Baja. El material ocupa 17 filas en la hoja 1060 NQN (lote/almacén). La cantidad SAP y la física de esta vista son el total del material.</t>
        </is>
      </c>
    </row>
    <row r="1354">
      <c r="A1354" s="5" t="inlineStr">
        <is>
          <t>1000043</t>
        </is>
      </c>
      <c r="B1354" s="5" t="inlineStr">
        <is>
          <t>ALCOHOL EN GEL X 250ML</t>
        </is>
      </c>
      <c r="C1354" s="5" t="inlineStr">
        <is>
          <t>01112</t>
        </is>
      </c>
      <c r="D1354" s="5" t="inlineStr">
        <is>
          <t>033</t>
        </is>
      </c>
      <c r="E1354" s="5" t="inlineStr">
        <is>
          <t>ZMED</t>
        </is>
      </c>
      <c r="F1354" s="5" t="inlineStr">
        <is>
          <t>1060</t>
        </is>
      </c>
      <c r="G1354" s="5" t="inlineStr">
        <is>
          <t>6022</t>
        </is>
      </c>
      <c r="H1354" s="5" t="inlineStr">
        <is>
          <t>C/U</t>
        </is>
      </c>
      <c r="I1354" s="6" t="n">
        <v>20</v>
      </c>
      <c r="J1354" s="6" t="n">
        <v>0</v>
      </c>
      <c r="K1354" s="5" t="inlineStr">
        <is>
          <t>ARS</t>
        </is>
      </c>
      <c r="L1354" s="48" t="n">
        <v>0</v>
      </c>
      <c r="M1354" s="48" t="n">
        <v>16042.23</v>
      </c>
      <c r="O1354" s="11">
        <f>M1354/SUM($M$2:$M$2023)</f>
        <v/>
      </c>
      <c r="P1354" s="49">
        <f>IFERROR(M1354/I1354,0)</f>
        <v/>
      </c>
      <c r="Q1354" s="50" t="n"/>
      <c r="R1354" s="8">
        <f>I1354-Q1354</f>
        <v/>
      </c>
      <c r="S1354" s="49">
        <f>$AK1354*R1354</f>
        <v/>
      </c>
      <c r="U1354" s="39" t="inlineStr">
        <is>
          <t>Stock SAP</t>
        </is>
      </c>
      <c r="V1354" s="39" t="inlineStr">
        <is>
          <t>Medicamentos</t>
        </is>
      </c>
      <c r="W1354" s="39" t="inlineStr">
        <is>
          <t>Dentro del alcance</t>
        </is>
      </c>
      <c r="X1354" s="39" t="n"/>
      <c r="Y1354" s="39" t="inlineStr">
        <is>
          <t>Sin recuento físico en el inventario de Avain</t>
        </is>
      </c>
      <c r="Z1354" s="40" t="inlineStr">
        <is>
          <t>Sin recuento físico</t>
        </is>
      </c>
      <c r="AA1354" s="39" t="n"/>
      <c r="AB1354" s="39" t="n"/>
      <c r="AC1354" s="39" t="n"/>
      <c r="AD1354" s="39" t="n"/>
      <c r="AE1354" s="39" t="n"/>
      <c r="AF1354" s="39" t="n"/>
      <c r="AG1354" s="39" t="n"/>
      <c r="AH1354" s="51" t="n"/>
      <c r="AI1354" s="51" t="n"/>
      <c r="AJ1354" s="51" t="n"/>
      <c r="AK1354" s="52" t="n">
        <v>802.1114540059347</v>
      </c>
      <c r="AL1354" s="52" t="n"/>
      <c r="AM1354" s="52" t="n"/>
      <c r="AN1354" s="39" t="n"/>
      <c r="AO1354" s="39" t="inlineStr">
        <is>
          <t>El material ocupa 7 filas en la hoja 1060 NQN (lote/almacén). La cantidad SAP y la física de esta vista son el total del material.</t>
        </is>
      </c>
    </row>
    <row r="1355">
      <c r="A1355" s="5" t="inlineStr">
        <is>
          <t>1000045</t>
        </is>
      </c>
      <c r="B1355" s="5" t="inlineStr">
        <is>
          <t>DICLOFENAC 75MG AMPOLLA 3ML</t>
        </is>
      </c>
      <c r="C1355" s="5" t="inlineStr">
        <is>
          <t>1</t>
        </is>
      </c>
      <c r="D1355" s="5" t="inlineStr">
        <is>
          <t>033</t>
        </is>
      </c>
      <c r="E1355" s="5" t="inlineStr">
        <is>
          <t>ZMED</t>
        </is>
      </c>
      <c r="F1355" s="5" t="inlineStr">
        <is>
          <t>1060</t>
        </is>
      </c>
      <c r="G1355" s="5" t="inlineStr">
        <is>
          <t>6021</t>
        </is>
      </c>
      <c r="H1355" s="5" t="inlineStr">
        <is>
          <t>C/U</t>
        </is>
      </c>
      <c r="I1355" s="6" t="n">
        <v>20</v>
      </c>
      <c r="J1355" s="6" t="n">
        <v>0</v>
      </c>
      <c r="K1355" s="5" t="inlineStr">
        <is>
          <t>ARS</t>
        </is>
      </c>
      <c r="L1355" s="48" t="n">
        <v>0</v>
      </c>
      <c r="M1355" s="48" t="n">
        <v>4722.75</v>
      </c>
      <c r="O1355" s="11">
        <f>M1355/SUM($M$2:$M$2023)</f>
        <v/>
      </c>
      <c r="P1355" s="49">
        <f>IFERROR(M1355/I1355,0)</f>
        <v/>
      </c>
      <c r="Q1355" s="50" t="n"/>
      <c r="R1355" s="8">
        <f>I1355-Q1355</f>
        <v/>
      </c>
      <c r="S1355" s="49">
        <f>$AK1355*R1355</f>
        <v/>
      </c>
      <c r="U1355" s="39" t="inlineStr">
        <is>
          <t>Stock SAP</t>
        </is>
      </c>
      <c r="V1355" s="39" t="inlineStr">
        <is>
          <t>Medicamentos</t>
        </is>
      </c>
      <c r="W1355" s="39" t="inlineStr">
        <is>
          <t>Dentro del alcance</t>
        </is>
      </c>
      <c r="X1355" s="42" t="inlineStr">
        <is>
          <t>Media</t>
        </is>
      </c>
      <c r="Y1355" s="39" t="inlineStr">
        <is>
          <t>Homologado – confianza Media – pendiente de validación</t>
        </is>
      </c>
      <c r="Z1355" s="38" t="inlineStr">
        <is>
          <t>Dar de baja en SAP</t>
        </is>
      </c>
      <c r="AA1355" s="39" t="inlineStr">
        <is>
          <t>80</t>
        </is>
      </c>
      <c r="AB1355" s="39" t="inlineStr">
        <is>
          <t>DICLOFENAC AMP</t>
        </is>
      </c>
      <c r="AC1355" s="39" t="inlineStr">
        <is>
          <t>Cruce por nomenclatura SAP</t>
        </is>
      </c>
      <c r="AD1355" s="39" t="inlineStr">
        <is>
          <t>No</t>
        </is>
      </c>
      <c r="AE1355" s="39" t="n"/>
      <c r="AF1355" s="39" t="inlineStr">
        <is>
          <t>Sí</t>
        </is>
      </c>
      <c r="AG1355" s="39" t="n"/>
      <c r="AH1355" s="51" t="n"/>
      <c r="AI1355" s="51" t="n"/>
      <c r="AJ1355" s="51" t="n"/>
      <c r="AK1355" s="52" t="n">
        <v>236.1373017279574</v>
      </c>
      <c r="AL1355" s="52" t="n"/>
      <c r="AM1355" s="52" t="n"/>
      <c r="AN1355" s="41" t="inlineStr">
        <is>
          <t>Valorización a validar: relación de cantidades 342 a 1 entre SAP y el recuento físico. Sugiere distinta unidad de medida (SAP por caja o envase y el recuento por unidad). La diferencia económica de esta fila no debe tomarse como definitiva.</t>
        </is>
      </c>
      <c r="AO1355"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1356">
      <c r="A1356" s="5" t="inlineStr">
        <is>
          <t>1000045</t>
        </is>
      </c>
      <c r="B1356" s="5" t="inlineStr">
        <is>
          <t>DICLOFENAC 75MG AMPOLLA 3ML</t>
        </is>
      </c>
      <c r="C1356" s="5" t="inlineStr">
        <is>
          <t>100312</t>
        </is>
      </c>
      <c r="D1356" s="5" t="inlineStr">
        <is>
          <t>033</t>
        </is>
      </c>
      <c r="E1356" s="5" t="inlineStr">
        <is>
          <t>ZMED</t>
        </is>
      </c>
      <c r="F1356" s="5" t="inlineStr">
        <is>
          <t>1060</t>
        </is>
      </c>
      <c r="G1356" s="5" t="inlineStr">
        <is>
          <t>6021</t>
        </is>
      </c>
      <c r="H1356" s="5" t="inlineStr">
        <is>
          <t>C/U</t>
        </is>
      </c>
      <c r="I1356" s="6" t="n">
        <v>20</v>
      </c>
      <c r="J1356" s="6" t="n">
        <v>0</v>
      </c>
      <c r="K1356" s="5" t="inlineStr">
        <is>
          <t>ARS</t>
        </is>
      </c>
      <c r="L1356" s="48" t="n">
        <v>0</v>
      </c>
      <c r="M1356" s="48" t="n">
        <v>4722.75</v>
      </c>
      <c r="O1356" s="11">
        <f>M1356/SUM($M$2:$M$2023)</f>
        <v/>
      </c>
      <c r="P1356" s="49">
        <f>IFERROR(M1356/I1356,0)</f>
        <v/>
      </c>
      <c r="Q1356" s="50" t="n"/>
      <c r="R1356" s="8">
        <f>I1356-Q1356</f>
        <v/>
      </c>
      <c r="S1356" s="49">
        <f>$AK1356*R1356</f>
        <v/>
      </c>
      <c r="U1356" s="39" t="inlineStr">
        <is>
          <t>Stock SAP</t>
        </is>
      </c>
      <c r="V1356" s="39" t="inlineStr">
        <is>
          <t>Medicamentos</t>
        </is>
      </c>
      <c r="W1356" s="39" t="inlineStr">
        <is>
          <t>Dentro del alcance</t>
        </is>
      </c>
      <c r="X1356" s="42" t="inlineStr">
        <is>
          <t>Media</t>
        </is>
      </c>
      <c r="Y1356" s="39" t="inlineStr">
        <is>
          <t>Homologado – confianza Media – pendiente de validación</t>
        </is>
      </c>
      <c r="Z1356" s="38" t="inlineStr">
        <is>
          <t>Dar de baja en SAP</t>
        </is>
      </c>
      <c r="AA1356" s="39" t="inlineStr">
        <is>
          <t>80</t>
        </is>
      </c>
      <c r="AB1356" s="39" t="inlineStr">
        <is>
          <t>DICLOFENAC AMP</t>
        </is>
      </c>
      <c r="AC1356" s="39" t="inlineStr">
        <is>
          <t>Cruce por nomenclatura SAP</t>
        </is>
      </c>
      <c r="AD1356" s="39" t="inlineStr">
        <is>
          <t>No</t>
        </is>
      </c>
      <c r="AE1356" s="39" t="n"/>
      <c r="AF1356" s="39" t="inlineStr">
        <is>
          <t>Sí</t>
        </is>
      </c>
      <c r="AG1356" s="39" t="n"/>
      <c r="AH1356" s="51" t="n"/>
      <c r="AI1356" s="51" t="n"/>
      <c r="AJ1356" s="51" t="n"/>
      <c r="AK1356" s="52" t="n">
        <v>236.1373017279574</v>
      </c>
      <c r="AL1356" s="52" t="n"/>
      <c r="AM1356" s="52" t="n"/>
      <c r="AN1356" s="41" t="inlineStr">
        <is>
          <t>Valorización a validar: relación de cantidades 342 a 1 entre SAP y el recuento físico. Sugiere distinta unidad de medida (SAP por caja o envase y el recuento por unidad). La diferencia económica de esta fila no debe tomarse como definitiva.</t>
        </is>
      </c>
      <c r="AO1356"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1357">
      <c r="A1357" s="5" t="inlineStr">
        <is>
          <t>1000045</t>
        </is>
      </c>
      <c r="B1357" s="5" t="inlineStr">
        <is>
          <t>DICLOFENAC 75MG AMPOLLA 3ML</t>
        </is>
      </c>
      <c r="C1357" s="5" t="inlineStr">
        <is>
          <t>40759</t>
        </is>
      </c>
      <c r="D1357" s="5" t="inlineStr">
        <is>
          <t>033</t>
        </is>
      </c>
      <c r="E1357" s="5" t="inlineStr">
        <is>
          <t>ZMED</t>
        </is>
      </c>
      <c r="F1357" s="5" t="inlineStr">
        <is>
          <t>1060</t>
        </is>
      </c>
      <c r="G1357" s="5" t="inlineStr">
        <is>
          <t>6021</t>
        </is>
      </c>
      <c r="H1357" s="5" t="inlineStr">
        <is>
          <t>C/U</t>
        </is>
      </c>
      <c r="I1357" s="6" t="n">
        <v>20</v>
      </c>
      <c r="J1357" s="6" t="n">
        <v>0</v>
      </c>
      <c r="K1357" s="5" t="inlineStr">
        <is>
          <t>ARS</t>
        </is>
      </c>
      <c r="L1357" s="48" t="n">
        <v>0</v>
      </c>
      <c r="M1357" s="48" t="n">
        <v>4722.75</v>
      </c>
      <c r="O1357" s="11">
        <f>M1357/SUM($M$2:$M$2023)</f>
        <v/>
      </c>
      <c r="P1357" s="49">
        <f>IFERROR(M1357/I1357,0)</f>
        <v/>
      </c>
      <c r="Q1357" s="50" t="n"/>
      <c r="R1357" s="8">
        <f>I1357-Q1357</f>
        <v/>
      </c>
      <c r="S1357" s="49">
        <f>$AK1357*R1357</f>
        <v/>
      </c>
      <c r="U1357" s="39" t="inlineStr">
        <is>
          <t>Stock SAP</t>
        </is>
      </c>
      <c r="V1357" s="39" t="inlineStr">
        <is>
          <t>Medicamentos</t>
        </is>
      </c>
      <c r="W1357" s="39" t="inlineStr">
        <is>
          <t>Dentro del alcance</t>
        </is>
      </c>
      <c r="X1357" s="42" t="inlineStr">
        <is>
          <t>Media</t>
        </is>
      </c>
      <c r="Y1357" s="39" t="inlineStr">
        <is>
          <t>Homologado – confianza Media – pendiente de validación</t>
        </is>
      </c>
      <c r="Z1357" s="38" t="inlineStr">
        <is>
          <t>Dar de baja en SAP</t>
        </is>
      </c>
      <c r="AA1357" s="39" t="inlineStr">
        <is>
          <t>80</t>
        </is>
      </c>
      <c r="AB1357" s="39" t="inlineStr">
        <is>
          <t>DICLOFENAC AMP</t>
        </is>
      </c>
      <c r="AC1357" s="39" t="inlineStr">
        <is>
          <t>Cruce por nomenclatura SAP</t>
        </is>
      </c>
      <c r="AD1357" s="39" t="inlineStr">
        <is>
          <t>No</t>
        </is>
      </c>
      <c r="AE1357" s="39" t="n"/>
      <c r="AF1357" s="39" t="inlineStr">
        <is>
          <t>Sí</t>
        </is>
      </c>
      <c r="AG1357" s="39" t="n"/>
      <c r="AH1357" s="51" t="n"/>
      <c r="AI1357" s="51" t="n"/>
      <c r="AJ1357" s="51" t="n"/>
      <c r="AK1357" s="52" t="n">
        <v>236.1373017279574</v>
      </c>
      <c r="AL1357" s="52" t="n"/>
      <c r="AM1357" s="52" t="n"/>
      <c r="AN1357" s="41" t="inlineStr">
        <is>
          <t>Valorización a validar: relación de cantidades 342 a 1 entre SAP y el recuento físico. Sugiere distinta unidad de medida (SAP por caja o envase y el recuento por unidad). La diferencia económica de esta fila no debe tomarse como definitiva.</t>
        </is>
      </c>
      <c r="AO1357"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1358">
      <c r="A1358" s="5" t="inlineStr">
        <is>
          <t>1000046</t>
        </is>
      </c>
      <c r="B1358" s="5" t="inlineStr">
        <is>
          <t>IBUPROFENO 400 MG COMPRIMIDOS</t>
        </is>
      </c>
      <c r="C1358" s="5" t="inlineStr">
        <is>
          <t>EJYTUK</t>
        </is>
      </c>
      <c r="D1358" s="5" t="inlineStr">
        <is>
          <t>033</t>
        </is>
      </c>
      <c r="E1358" s="5" t="inlineStr">
        <is>
          <t>ZMED</t>
        </is>
      </c>
      <c r="F1358" s="5" t="inlineStr">
        <is>
          <t>1060</t>
        </is>
      </c>
      <c r="G1358" s="5" t="inlineStr">
        <is>
          <t>6021</t>
        </is>
      </c>
      <c r="H1358" s="5" t="inlineStr">
        <is>
          <t>C/U</t>
        </is>
      </c>
      <c r="I1358" s="6" t="n">
        <v>20</v>
      </c>
      <c r="J1358" s="6" t="n">
        <v>0</v>
      </c>
      <c r="K1358" s="5" t="inlineStr">
        <is>
          <t>ARS</t>
        </is>
      </c>
      <c r="L1358" s="48" t="n">
        <v>0</v>
      </c>
      <c r="M1358" s="48" t="n">
        <v>1432.71</v>
      </c>
      <c r="O1358" s="11">
        <f>M1358/SUM($M$2:$M$2023)</f>
        <v/>
      </c>
      <c r="P1358" s="49">
        <f>IFERROR(M1358/I1358,0)</f>
        <v/>
      </c>
      <c r="Q1358" s="50" t="n"/>
      <c r="R1358" s="8">
        <f>I1358-Q1358</f>
        <v/>
      </c>
      <c r="S1358" s="49">
        <f>$AK1358*R1358</f>
        <v/>
      </c>
      <c r="U1358" s="39" t="inlineStr">
        <is>
          <t>Stock SAP</t>
        </is>
      </c>
      <c r="V1358" s="39" t="inlineStr">
        <is>
          <t>Medicamentos</t>
        </is>
      </c>
      <c r="W1358" s="39" t="inlineStr">
        <is>
          <t>Dentro del alcance</t>
        </is>
      </c>
      <c r="X1358" s="37" t="inlineStr">
        <is>
          <t>Alta</t>
        </is>
      </c>
      <c r="Y1358" s="39" t="inlineStr">
        <is>
          <t>Homologado – confianza Alta</t>
        </is>
      </c>
      <c r="Z1358" s="38" t="inlineStr">
        <is>
          <t>Dar de baja en SAP</t>
        </is>
      </c>
      <c r="AA1358" s="39" t="inlineStr">
        <is>
          <t>135</t>
        </is>
      </c>
      <c r="AB1358" s="39" t="inlineStr">
        <is>
          <t>IBUPROFENO 400 MG</t>
        </is>
      </c>
      <c r="AC1358" s="39" t="inlineStr">
        <is>
          <t>Cruce por nomenclatura SAP</t>
        </is>
      </c>
      <c r="AD1358" s="39" t="inlineStr">
        <is>
          <t>No</t>
        </is>
      </c>
      <c r="AE1358" s="39" t="n"/>
      <c r="AF1358" s="39" t="inlineStr">
        <is>
          <t>No</t>
        </is>
      </c>
      <c r="AG1358" s="39" t="n"/>
      <c r="AH1358" s="51" t="n"/>
      <c r="AI1358" s="51" t="n"/>
      <c r="AJ1358" s="51" t="n"/>
      <c r="AK1358" s="52" t="n">
        <v>71.63537906137184</v>
      </c>
      <c r="AL1358" s="52" t="n"/>
      <c r="AM1358" s="52" t="n"/>
      <c r="AN1358" s="39" t="n"/>
      <c r="AO1358" s="39" t="inlineStr">
        <is>
          <t>La cantidad física del material se imputó en la fila 88 (primera fila del material). Cruce por nomenclatura: dosis coincide; similitud 0.89. El material ocupa 5 filas en la hoja 1060 NQN (lote/almacén). La cantidad SAP y la física de esta vista son el total del material.</t>
        </is>
      </c>
    </row>
    <row r="1359">
      <c r="A1359" s="5" t="inlineStr">
        <is>
          <t>1000052</t>
        </is>
      </c>
      <c r="B1359" s="5" t="inlineStr">
        <is>
          <t>AGUA OXIGENADA 10 VOL. X 500ML</t>
        </is>
      </c>
      <c r="C1359" s="5" t="inlineStr">
        <is>
          <t>HXSFYHEA</t>
        </is>
      </c>
      <c r="D1359" s="5" t="inlineStr">
        <is>
          <t>033</t>
        </is>
      </c>
      <c r="E1359" s="5" t="inlineStr">
        <is>
          <t>ZMED</t>
        </is>
      </c>
      <c r="F1359" s="5" t="inlineStr">
        <is>
          <t>1060</t>
        </is>
      </c>
      <c r="G1359" s="5" t="inlineStr">
        <is>
          <t>6021</t>
        </is>
      </c>
      <c r="H1359" s="5" t="inlineStr">
        <is>
          <t>C/U</t>
        </is>
      </c>
      <c r="I1359" s="6" t="n">
        <v>20</v>
      </c>
      <c r="J1359" s="6" t="n">
        <v>0</v>
      </c>
      <c r="K1359" s="5" t="inlineStr">
        <is>
          <t>ARS</t>
        </is>
      </c>
      <c r="L1359" s="48" t="n">
        <v>0</v>
      </c>
      <c r="M1359" s="48" t="n">
        <v>10851.61</v>
      </c>
      <c r="O1359" s="11">
        <f>M1359/SUM($M$2:$M$2023)</f>
        <v/>
      </c>
      <c r="P1359" s="49">
        <f>IFERROR(M1359/I1359,0)</f>
        <v/>
      </c>
      <c r="Q1359" s="50" t="n"/>
      <c r="R1359" s="8">
        <f>I1359-Q1359</f>
        <v/>
      </c>
      <c r="S1359" s="49">
        <f>$AK1359*R1359</f>
        <v/>
      </c>
      <c r="U1359" s="39" t="inlineStr">
        <is>
          <t>Stock SAP</t>
        </is>
      </c>
      <c r="V1359" s="39" t="inlineStr">
        <is>
          <t>Medicamentos</t>
        </is>
      </c>
      <c r="W1359" s="39" t="inlineStr">
        <is>
          <t>Dentro del alcance</t>
        </is>
      </c>
      <c r="X1359" s="39" t="n"/>
      <c r="Y1359" s="39" t="inlineStr">
        <is>
          <t>Sin recuento físico en el inventario de Avain</t>
        </is>
      </c>
      <c r="Z1359" s="40" t="inlineStr">
        <is>
          <t>Sin recuento físico</t>
        </is>
      </c>
      <c r="AA1359" s="39" t="n"/>
      <c r="AB1359" s="39" t="n"/>
      <c r="AC1359" s="39" t="n"/>
      <c r="AD1359" s="39" t="n"/>
      <c r="AE1359" s="39" t="n"/>
      <c r="AF1359" s="39" t="n"/>
      <c r="AG1359" s="39" t="n"/>
      <c r="AH1359" s="51" t="n"/>
      <c r="AI1359" s="51" t="n"/>
      <c r="AJ1359" s="51" t="n"/>
      <c r="AK1359" s="52" t="n">
        <v>542.5805037313434</v>
      </c>
      <c r="AL1359" s="52" t="n"/>
      <c r="AM1359" s="52" t="n"/>
      <c r="AN1359" s="39" t="n"/>
      <c r="AO1359" s="39" t="inlineStr">
        <is>
          <t>El material ocupa 7 filas en la hoja 1060 NQN (lote/almacén). La cantidad SAP y la física de esta vista son el total del material.</t>
        </is>
      </c>
    </row>
    <row r="1360">
      <c r="A1360" s="5" t="inlineStr">
        <is>
          <t>1000053</t>
        </is>
      </c>
      <c r="B1360" s="5" t="inlineStr">
        <is>
          <t>ALCOHOL AL 96% X 1000ML</t>
        </is>
      </c>
      <c r="C1360" s="5" t="inlineStr">
        <is>
          <t>VER</t>
        </is>
      </c>
      <c r="D1360" s="5" t="inlineStr">
        <is>
          <t>033</t>
        </is>
      </c>
      <c r="E1360" s="5" t="inlineStr">
        <is>
          <t>ZMED</t>
        </is>
      </c>
      <c r="F1360" s="5" t="inlineStr">
        <is>
          <t>1060</t>
        </is>
      </c>
      <c r="G1360" s="5" t="inlineStr">
        <is>
          <t>6021</t>
        </is>
      </c>
      <c r="H1360" s="5" t="inlineStr">
        <is>
          <t>C/U</t>
        </is>
      </c>
      <c r="I1360" s="6" t="n">
        <v>20</v>
      </c>
      <c r="J1360" s="6" t="n">
        <v>0</v>
      </c>
      <c r="K1360" s="5" t="inlineStr">
        <is>
          <t>ARS</t>
        </is>
      </c>
      <c r="L1360" s="48" t="n">
        <v>0</v>
      </c>
      <c r="M1360" s="48" t="n">
        <v>28534.01</v>
      </c>
      <c r="O1360" s="11">
        <f>M1360/SUM($M$2:$M$2023)</f>
        <v/>
      </c>
      <c r="P1360" s="49">
        <f>IFERROR(M1360/I1360,0)</f>
        <v/>
      </c>
      <c r="Q1360" s="50" t="n"/>
      <c r="R1360" s="8">
        <f>I1360-Q1360</f>
        <v/>
      </c>
      <c r="S1360" s="49">
        <f>$AK1360*R1360</f>
        <v/>
      </c>
      <c r="U1360" s="39" t="inlineStr">
        <is>
          <t>Stock SAP</t>
        </is>
      </c>
      <c r="V1360" s="39" t="inlineStr">
        <is>
          <t>Medicamentos</t>
        </is>
      </c>
      <c r="W1360" s="39" t="inlineStr">
        <is>
          <t>Dentro del alcance</t>
        </is>
      </c>
      <c r="X1360" s="38" t="inlineStr">
        <is>
          <t>Baja</t>
        </is>
      </c>
      <c r="Y1360" s="39" t="inlineStr">
        <is>
          <t>Homologado – confianza Baja – pendiente de validación</t>
        </is>
      </c>
      <c r="Z1360" s="38" t="inlineStr">
        <is>
          <t>Dar de baja en SAP</t>
        </is>
      </c>
      <c r="AA1360" s="39" t="inlineStr">
        <is>
          <t>255</t>
        </is>
      </c>
      <c r="AB1360" s="39" t="inlineStr">
        <is>
          <t>ALCOHOL ETILICO 96% X 1 LTS</t>
        </is>
      </c>
      <c r="AC1360" s="39" t="inlineStr">
        <is>
          <t>Homologación por código Avain (master D-174)</t>
        </is>
      </c>
      <c r="AD1360" s="39" t="inlineStr">
        <is>
          <t>No</t>
        </is>
      </c>
      <c r="AE1360" s="39" t="n"/>
      <c r="AF1360" s="39" t="inlineStr">
        <is>
          <t>Sí</t>
        </is>
      </c>
      <c r="AG1360" s="39" t="inlineStr">
        <is>
          <t>D-174</t>
        </is>
      </c>
      <c r="AH1360" s="51" t="n"/>
      <c r="AI1360" s="51" t="n"/>
      <c r="AJ1360" s="51" t="n"/>
      <c r="AK1360" s="52" t="n">
        <v>1426.700385144429</v>
      </c>
      <c r="AL1360" s="52" t="n"/>
      <c r="AM1360" s="52" t="n"/>
      <c r="AN1360" s="41" t="inlineStr">
        <is>
          <t>Valorización a validar: relación de cantidades 182 a 1 entre SAP y el recuento físico. Sugiere distinta unidad de medida (SAP por caja o envase y el recuento por unidad). La diferencia económica de esta fila no debe tomarse como definitiva.</t>
        </is>
      </c>
      <c r="AO1360" s="39" t="inlineStr">
        <is>
          <t>La cantidad física del material se imputó en la fila 470 (primera fila del material). Homologación: confianza base Alta + confianza SAP Alta → Alta. La nomenclatura del material imputado no respalda por sí sola la equivalencia (similitud 0.59); el vínculo proviene sólo de la homologación. Nivel degradado a Baja. El material ocupa 10 filas en la hoja 1060 NQN (lote/almacén). La cantidad SAP y la física de esta vista son el total del material.</t>
        </is>
      </c>
    </row>
    <row r="1361">
      <c r="A1361" s="5" t="inlineStr">
        <is>
          <t>1000066</t>
        </is>
      </c>
      <c r="B1361" s="5" t="inlineStr">
        <is>
          <t>ENALAPRIL MALEATO 10MG COMPRIMIDO</t>
        </is>
      </c>
      <c r="C1361" s="5" t="inlineStr">
        <is>
          <t>1</t>
        </is>
      </c>
      <c r="D1361" s="5" t="inlineStr">
        <is>
          <t>033</t>
        </is>
      </c>
      <c r="E1361" s="5" t="inlineStr">
        <is>
          <t>ZMED</t>
        </is>
      </c>
      <c r="F1361" s="5" t="inlineStr">
        <is>
          <t>1060</t>
        </is>
      </c>
      <c r="G1361" s="5" t="inlineStr">
        <is>
          <t>6021</t>
        </is>
      </c>
      <c r="H1361" s="5" t="inlineStr">
        <is>
          <t>C/U</t>
        </is>
      </c>
      <c r="I1361" s="6" t="n">
        <v>20</v>
      </c>
      <c r="J1361" s="6" t="n">
        <v>0</v>
      </c>
      <c r="K1361" s="5" t="inlineStr">
        <is>
          <t>ARS</t>
        </is>
      </c>
      <c r="L1361" s="48" t="n">
        <v>0</v>
      </c>
      <c r="M1361" s="48" t="n">
        <v>325.66</v>
      </c>
      <c r="O1361" s="11">
        <f>M1361/SUM($M$2:$M$2023)</f>
        <v/>
      </c>
      <c r="P1361" s="49">
        <f>IFERROR(M1361/I1361,0)</f>
        <v/>
      </c>
      <c r="Q1361" s="50" t="n"/>
      <c r="R1361" s="8">
        <f>I1361-Q1361</f>
        <v/>
      </c>
      <c r="S1361" s="49">
        <f>$AK1361*R1361</f>
        <v/>
      </c>
      <c r="U1361" s="39" t="inlineStr">
        <is>
          <t>Stock SAP</t>
        </is>
      </c>
      <c r="V1361" s="39" t="inlineStr">
        <is>
          <t>Medicamentos</t>
        </is>
      </c>
      <c r="W1361" s="39" t="inlineStr">
        <is>
          <t>Dentro del alcance</t>
        </is>
      </c>
      <c r="X1361" s="42" t="inlineStr">
        <is>
          <t>Media</t>
        </is>
      </c>
      <c r="Y1361" s="39" t="inlineStr">
        <is>
          <t>Homologado – confianza Media – pendiente de validación</t>
        </is>
      </c>
      <c r="Z1361" s="38" t="inlineStr">
        <is>
          <t>Dar de baja en SAP</t>
        </is>
      </c>
      <c r="AA1361" s="39" t="inlineStr">
        <is>
          <t>101</t>
        </is>
      </c>
      <c r="AB1361" s="39" t="inlineStr">
        <is>
          <t>ENALAPRIL COMP</t>
        </is>
      </c>
      <c r="AC1361" s="39" t="inlineStr">
        <is>
          <t>Cruce por nomenclatura SAP</t>
        </is>
      </c>
      <c r="AD1361" s="39" t="inlineStr">
        <is>
          <t>Sí</t>
        </is>
      </c>
      <c r="AE1361" s="39" t="inlineStr">
        <is>
          <t>1000066, 1000343</t>
        </is>
      </c>
      <c r="AF1361" s="39" t="inlineStr">
        <is>
          <t>Sí</t>
        </is>
      </c>
      <c r="AG1361" s="39" t="inlineStr">
        <is>
          <t>M04-003</t>
        </is>
      </c>
      <c r="AH1361" s="51" t="n"/>
      <c r="AI1361" s="51" t="n"/>
      <c r="AJ1361" s="51" t="n"/>
      <c r="AK1361" s="52" t="n">
        <v>16.2830661345496</v>
      </c>
      <c r="AL1361" s="52" t="n"/>
      <c r="AM1361" s="52" t="n"/>
      <c r="AN1361" s="39" t="n"/>
      <c r="AO1361" s="39" t="inlineStr">
        <is>
          <t>La cantidad física del material se imputó en la fila 28 (primera fila del material). Homologado al master M04-003, pero sus códigos SAP (1005140) no figuran en el stock SAP de este centro. Cruce por nomenclatura: una nomenclatura no informa dosis; similitud 0.78. El cruce SAP–Avain identificó 2 códigos SAP como posibles equivalentes del mismo ítem de Avain (1000066, 1000343). Se imputó al primero (lógica BUSCARV); requiere validación posterior. El material ocupa 17 filas en la hoja 1060 NQN (lote/almacén). La cantidad SAP y la física de esta vista son el total del material.</t>
        </is>
      </c>
    </row>
    <row r="1362">
      <c r="A1362" s="5" t="inlineStr">
        <is>
          <t>1000066</t>
        </is>
      </c>
      <c r="B1362" s="5" t="inlineStr">
        <is>
          <t>ENALAPRIL MALEATO 10MG COMPRIMIDO</t>
        </is>
      </c>
      <c r="C1362" s="5" t="inlineStr">
        <is>
          <t>1020</t>
        </is>
      </c>
      <c r="D1362" s="5" t="inlineStr">
        <is>
          <t>033</t>
        </is>
      </c>
      <c r="E1362" s="5" t="inlineStr">
        <is>
          <t>ZMED</t>
        </is>
      </c>
      <c r="F1362" s="5" t="inlineStr">
        <is>
          <t>1060</t>
        </is>
      </c>
      <c r="G1362" s="5" t="inlineStr">
        <is>
          <t>6021</t>
        </is>
      </c>
      <c r="H1362" s="5" t="inlineStr">
        <is>
          <t>C/U</t>
        </is>
      </c>
      <c r="I1362" s="6" t="n">
        <v>20</v>
      </c>
      <c r="J1362" s="6" t="n">
        <v>0</v>
      </c>
      <c r="K1362" s="5" t="inlineStr">
        <is>
          <t>ARS</t>
        </is>
      </c>
      <c r="L1362" s="48" t="n">
        <v>0</v>
      </c>
      <c r="M1362" s="48" t="n">
        <v>325.66</v>
      </c>
      <c r="O1362" s="11">
        <f>M1362/SUM($M$2:$M$2023)</f>
        <v/>
      </c>
      <c r="P1362" s="49">
        <f>IFERROR(M1362/I1362,0)</f>
        <v/>
      </c>
      <c r="Q1362" s="50" t="n"/>
      <c r="R1362" s="8">
        <f>I1362-Q1362</f>
        <v/>
      </c>
      <c r="S1362" s="49">
        <f>$AK1362*R1362</f>
        <v/>
      </c>
      <c r="U1362" s="39" t="inlineStr">
        <is>
          <t>Stock SAP</t>
        </is>
      </c>
      <c r="V1362" s="39" t="inlineStr">
        <is>
          <t>Medicamentos</t>
        </is>
      </c>
      <c r="W1362" s="39" t="inlineStr">
        <is>
          <t>Dentro del alcance</t>
        </is>
      </c>
      <c r="X1362" s="42" t="inlineStr">
        <is>
          <t>Media</t>
        </is>
      </c>
      <c r="Y1362" s="39" t="inlineStr">
        <is>
          <t>Homologado – confianza Media – pendiente de validación</t>
        </is>
      </c>
      <c r="Z1362" s="38" t="inlineStr">
        <is>
          <t>Dar de baja en SAP</t>
        </is>
      </c>
      <c r="AA1362" s="39" t="inlineStr">
        <is>
          <t>101</t>
        </is>
      </c>
      <c r="AB1362" s="39" t="inlineStr">
        <is>
          <t>ENALAPRIL COMP</t>
        </is>
      </c>
      <c r="AC1362" s="39" t="inlineStr">
        <is>
          <t>Cruce por nomenclatura SAP</t>
        </is>
      </c>
      <c r="AD1362" s="39" t="inlineStr">
        <is>
          <t>Sí</t>
        </is>
      </c>
      <c r="AE1362" s="39" t="inlineStr">
        <is>
          <t>1000066, 1000343</t>
        </is>
      </c>
      <c r="AF1362" s="39" t="inlineStr">
        <is>
          <t>Sí</t>
        </is>
      </c>
      <c r="AG1362" s="39" t="inlineStr">
        <is>
          <t>M04-003</t>
        </is>
      </c>
      <c r="AH1362" s="51" t="n"/>
      <c r="AI1362" s="51" t="n"/>
      <c r="AJ1362" s="51" t="n"/>
      <c r="AK1362" s="52" t="n">
        <v>16.2830661345496</v>
      </c>
      <c r="AL1362" s="52" t="n"/>
      <c r="AM1362" s="52" t="n"/>
      <c r="AN1362" s="39" t="n"/>
      <c r="AO1362" s="39" t="inlineStr">
        <is>
          <t>La cantidad física del material se imputó en la fila 28 (primera fila del material). Homologado al master M04-003, pero sus códigos SAP (1005140) no figuran en el stock SAP de este centro. Cruce por nomenclatura: una nomenclatura no informa dosis; similitud 0.78. El cruce SAP–Avain identificó 2 códigos SAP como posibles equivalentes del mismo ítem de Avain (1000066, 1000343). Se imputó al primero (lógica BUSCARV); requiere validación posterior. El material ocupa 17 filas en la hoja 1060 NQN (lote/almacén). La cantidad SAP y la física de esta vista son el total del material.</t>
        </is>
      </c>
    </row>
    <row r="1363">
      <c r="A1363" s="5" t="inlineStr">
        <is>
          <t>1000086</t>
        </is>
      </c>
      <c r="B1363" s="5" t="inlineStr">
        <is>
          <t>PLATSUL CREMA X 300 GRS</t>
        </is>
      </c>
      <c r="C1363" s="5" t="inlineStr">
        <is>
          <t>20056</t>
        </is>
      </c>
      <c r="D1363" s="5" t="inlineStr">
        <is>
          <t>033</t>
        </is>
      </c>
      <c r="E1363" s="5" t="inlineStr">
        <is>
          <t>ZMED</t>
        </is>
      </c>
      <c r="F1363" s="5" t="inlineStr">
        <is>
          <t>1060</t>
        </is>
      </c>
      <c r="G1363" s="5" t="inlineStr">
        <is>
          <t>6021</t>
        </is>
      </c>
      <c r="H1363" s="5" t="inlineStr">
        <is>
          <t>C/U</t>
        </is>
      </c>
      <c r="I1363" s="6" t="n">
        <v>20</v>
      </c>
      <c r="J1363" s="6" t="n">
        <v>0</v>
      </c>
      <c r="K1363" s="5" t="inlineStr">
        <is>
          <t>ARS</t>
        </is>
      </c>
      <c r="L1363" s="48" t="n">
        <v>0</v>
      </c>
      <c r="M1363" s="48" t="n">
        <v>95920.48</v>
      </c>
      <c r="O1363" s="11">
        <f>M1363/SUM($M$2:$M$2023)</f>
        <v/>
      </c>
      <c r="P1363" s="49">
        <f>IFERROR(M1363/I1363,0)</f>
        <v/>
      </c>
      <c r="Q1363" s="50" t="n"/>
      <c r="R1363" s="8">
        <f>I1363-Q1363</f>
        <v/>
      </c>
      <c r="S1363" s="49">
        <f>$AK1363*R1363</f>
        <v/>
      </c>
      <c r="U1363" s="39" t="inlineStr">
        <is>
          <t>Stock SAP</t>
        </is>
      </c>
      <c r="V1363" s="39" t="inlineStr">
        <is>
          <t>Medicamentos</t>
        </is>
      </c>
      <c r="W1363" s="39" t="inlineStr">
        <is>
          <t>Dentro del alcance</t>
        </is>
      </c>
      <c r="X1363" s="39" t="n"/>
      <c r="Y1363" s="39" t="inlineStr">
        <is>
          <t>Sin recuento físico en el inventario de Avain</t>
        </is>
      </c>
      <c r="Z1363" s="40" t="inlineStr">
        <is>
          <t>Sin recuento físico</t>
        </is>
      </c>
      <c r="AA1363" s="39" t="n"/>
      <c r="AB1363" s="39" t="n"/>
      <c r="AC1363" s="39" t="n"/>
      <c r="AD1363" s="39" t="n"/>
      <c r="AE1363" s="39" t="n"/>
      <c r="AF1363" s="39" t="n"/>
      <c r="AG1363" s="39" t="n"/>
      <c r="AH1363" s="51" t="n"/>
      <c r="AI1363" s="51" t="n"/>
      <c r="AJ1363" s="51" t="n"/>
      <c r="AK1363" s="52" t="n">
        <v>4796.02406779661</v>
      </c>
      <c r="AL1363" s="52" t="n"/>
      <c r="AM1363" s="52" t="n"/>
      <c r="AN1363" s="39" t="n"/>
      <c r="AO1363" s="39" t="inlineStr">
        <is>
          <t>El material ocupa 5 filas en la hoja 1060 NQN (lote/almacén). La cantidad SAP y la física de esta vista son el total del material.</t>
        </is>
      </c>
    </row>
    <row r="1364">
      <c r="A1364" s="5" t="inlineStr">
        <is>
          <t>1000087</t>
        </is>
      </c>
      <c r="B1364" s="5" t="inlineStr">
        <is>
          <t>SALBUTAMOL PUFF ("AEROS" 250 DOSIS) 100M</t>
        </is>
      </c>
      <c r="C1364" s="5" t="inlineStr">
        <is>
          <t>1189</t>
        </is>
      </c>
      <c r="D1364" s="5" t="inlineStr">
        <is>
          <t>033</t>
        </is>
      </c>
      <c r="E1364" s="5" t="inlineStr">
        <is>
          <t>ZMED</t>
        </is>
      </c>
      <c r="F1364" s="5" t="inlineStr">
        <is>
          <t>1060</t>
        </is>
      </c>
      <c r="G1364" s="5" t="inlineStr">
        <is>
          <t>6021</t>
        </is>
      </c>
      <c r="H1364" s="5" t="inlineStr">
        <is>
          <t>C/U</t>
        </is>
      </c>
      <c r="I1364" s="6" t="n">
        <v>20</v>
      </c>
      <c r="J1364" s="6" t="n">
        <v>0</v>
      </c>
      <c r="K1364" s="5" t="inlineStr">
        <is>
          <t>ARS</t>
        </is>
      </c>
      <c r="L1364" s="48" t="n">
        <v>0</v>
      </c>
      <c r="M1364" s="48" t="n">
        <v>72600.14999999999</v>
      </c>
      <c r="O1364" s="11">
        <f>M1364/SUM($M$2:$M$2023)</f>
        <v/>
      </c>
      <c r="P1364" s="49">
        <f>IFERROR(M1364/I1364,0)</f>
        <v/>
      </c>
      <c r="Q1364" s="50" t="n"/>
      <c r="R1364" s="8">
        <f>I1364-Q1364</f>
        <v/>
      </c>
      <c r="S1364" s="49">
        <f>$AK1364*R1364</f>
        <v/>
      </c>
      <c r="U1364" s="39" t="inlineStr">
        <is>
          <t>Stock SAP</t>
        </is>
      </c>
      <c r="V1364" s="39" t="inlineStr">
        <is>
          <t>Medicamentos</t>
        </is>
      </c>
      <c r="W1364" s="39" t="inlineStr">
        <is>
          <t>Dentro del alcance</t>
        </is>
      </c>
      <c r="X1364" s="42" t="inlineStr">
        <is>
          <t>Media</t>
        </is>
      </c>
      <c r="Y1364" s="39" t="inlineStr">
        <is>
          <t>Homologado – confianza Media – pendiente de validación</t>
        </is>
      </c>
      <c r="Z1364" s="38" t="inlineStr">
        <is>
          <t>Dar de baja en SAP</t>
        </is>
      </c>
      <c r="AA1364" s="39" t="inlineStr">
        <is>
          <t>204</t>
        </is>
      </c>
      <c r="AB1364" s="39" t="inlineStr">
        <is>
          <t>SALBUTAMOL</t>
        </is>
      </c>
      <c r="AC1364" s="39" t="inlineStr">
        <is>
          <t>Homologación por código Avain (master M05-001)</t>
        </is>
      </c>
      <c r="AD1364" s="39" t="inlineStr">
        <is>
          <t>No</t>
        </is>
      </c>
      <c r="AE1364" s="39" t="n"/>
      <c r="AF1364" s="39" t="inlineStr">
        <is>
          <t>Sí</t>
        </is>
      </c>
      <c r="AG1364" s="39" t="inlineStr">
        <is>
          <t>M05-001</t>
        </is>
      </c>
      <c r="AH1364" s="51" t="n"/>
      <c r="AI1364" s="51" t="n"/>
      <c r="AJ1364" s="51" t="n"/>
      <c r="AK1364" s="52" t="n">
        <v>3630.00758099352</v>
      </c>
      <c r="AL1364" s="52" t="n"/>
      <c r="AM1364" s="52" t="n"/>
      <c r="AN1364" s="39" t="n"/>
      <c r="AO1364" s="39" t="inlineStr">
        <is>
          <t>La cantidad física del material se imputó en la fila 765 (primera fila del material). Homologación: confianza base Media + confianza SAP Alta → Media. El material ocupa 14 filas en la hoja 1060 NQN (lote/almacén). La cantidad SAP y la física de esta vista son el total del material.</t>
        </is>
      </c>
    </row>
    <row r="1365">
      <c r="A1365" s="5" t="inlineStr">
        <is>
          <t>1000087</t>
        </is>
      </c>
      <c r="B1365" s="5" t="inlineStr">
        <is>
          <t>SALBUTAMOL PUFF ("AEROS" 250 DOSIS) 100M</t>
        </is>
      </c>
      <c r="C1365" s="5" t="inlineStr">
        <is>
          <t>20533</t>
        </is>
      </c>
      <c r="D1365" s="5" t="inlineStr">
        <is>
          <t>033</t>
        </is>
      </c>
      <c r="E1365" s="5" t="inlineStr">
        <is>
          <t>ZMED</t>
        </is>
      </c>
      <c r="F1365" s="5" t="inlineStr">
        <is>
          <t>1060</t>
        </is>
      </c>
      <c r="G1365" s="5" t="inlineStr">
        <is>
          <t>6021</t>
        </is>
      </c>
      <c r="H1365" s="5" t="inlineStr">
        <is>
          <t>C/U</t>
        </is>
      </c>
      <c r="I1365" s="6" t="n">
        <v>20</v>
      </c>
      <c r="J1365" s="6" t="n">
        <v>0</v>
      </c>
      <c r="K1365" s="5" t="inlineStr">
        <is>
          <t>ARS</t>
        </is>
      </c>
      <c r="L1365" s="48" t="n">
        <v>0</v>
      </c>
      <c r="M1365" s="48" t="n">
        <v>72600.14999999999</v>
      </c>
      <c r="O1365" s="11">
        <f>M1365/SUM($M$2:$M$2023)</f>
        <v/>
      </c>
      <c r="P1365" s="49">
        <f>IFERROR(M1365/I1365,0)</f>
        <v/>
      </c>
      <c r="Q1365" s="50" t="n"/>
      <c r="R1365" s="8">
        <f>I1365-Q1365</f>
        <v/>
      </c>
      <c r="S1365" s="49">
        <f>$AK1365*R1365</f>
        <v/>
      </c>
      <c r="U1365" s="39" t="inlineStr">
        <is>
          <t>Stock SAP</t>
        </is>
      </c>
      <c r="V1365" s="39" t="inlineStr">
        <is>
          <t>Medicamentos</t>
        </is>
      </c>
      <c r="W1365" s="39" t="inlineStr">
        <is>
          <t>Dentro del alcance</t>
        </is>
      </c>
      <c r="X1365" s="42" t="inlineStr">
        <is>
          <t>Media</t>
        </is>
      </c>
      <c r="Y1365" s="39" t="inlineStr">
        <is>
          <t>Homologado – confianza Media – pendiente de validación</t>
        </is>
      </c>
      <c r="Z1365" s="38" t="inlineStr">
        <is>
          <t>Dar de baja en SAP</t>
        </is>
      </c>
      <c r="AA1365" s="39" t="inlineStr">
        <is>
          <t>204</t>
        </is>
      </c>
      <c r="AB1365" s="39" t="inlineStr">
        <is>
          <t>SALBUTAMOL</t>
        </is>
      </c>
      <c r="AC1365" s="39" t="inlineStr">
        <is>
          <t>Homologación por código Avain (master M05-001)</t>
        </is>
      </c>
      <c r="AD1365" s="39" t="inlineStr">
        <is>
          <t>No</t>
        </is>
      </c>
      <c r="AE1365" s="39" t="n"/>
      <c r="AF1365" s="39" t="inlineStr">
        <is>
          <t>Sí</t>
        </is>
      </c>
      <c r="AG1365" s="39" t="inlineStr">
        <is>
          <t>M05-001</t>
        </is>
      </c>
      <c r="AH1365" s="51" t="n"/>
      <c r="AI1365" s="51" t="n"/>
      <c r="AJ1365" s="51" t="n"/>
      <c r="AK1365" s="52" t="n">
        <v>3630.00758099352</v>
      </c>
      <c r="AL1365" s="52" t="n"/>
      <c r="AM1365" s="52" t="n"/>
      <c r="AN1365" s="39" t="n"/>
      <c r="AO1365" s="39" t="inlineStr">
        <is>
          <t>La cantidad física del material se imputó en la fila 765 (primera fila del material). Homologación: confianza base Media + confianza SAP Alta → Media. El material ocupa 14 filas en la hoja 1060 NQN (lote/almacén). La cantidad SAP y la física de esta vista son el total del material.</t>
        </is>
      </c>
    </row>
    <row r="1366">
      <c r="A1366" s="5" t="inlineStr">
        <is>
          <t>1000087</t>
        </is>
      </c>
      <c r="B1366" s="5" t="inlineStr">
        <is>
          <t>SALBUTAMOL PUFF ("AEROS" 250 DOSIS) 100M</t>
        </is>
      </c>
      <c r="C1366" s="5" t="inlineStr">
        <is>
          <t>30117</t>
        </is>
      </c>
      <c r="D1366" s="5" t="inlineStr">
        <is>
          <t>033</t>
        </is>
      </c>
      <c r="E1366" s="5" t="inlineStr">
        <is>
          <t>ZMED</t>
        </is>
      </c>
      <c r="F1366" s="5" t="inlineStr">
        <is>
          <t>1060</t>
        </is>
      </c>
      <c r="G1366" s="5" t="inlineStr">
        <is>
          <t>6021</t>
        </is>
      </c>
      <c r="H1366" s="5" t="inlineStr">
        <is>
          <t>C/U</t>
        </is>
      </c>
      <c r="I1366" s="6" t="n">
        <v>20</v>
      </c>
      <c r="J1366" s="6" t="n">
        <v>0</v>
      </c>
      <c r="K1366" s="5" t="inlineStr">
        <is>
          <t>ARS</t>
        </is>
      </c>
      <c r="L1366" s="48" t="n">
        <v>0</v>
      </c>
      <c r="M1366" s="48" t="n">
        <v>72600.14999999999</v>
      </c>
      <c r="O1366" s="11">
        <f>M1366/SUM($M$2:$M$2023)</f>
        <v/>
      </c>
      <c r="P1366" s="49">
        <f>IFERROR(M1366/I1366,0)</f>
        <v/>
      </c>
      <c r="Q1366" s="50" t="n"/>
      <c r="R1366" s="8">
        <f>I1366-Q1366</f>
        <v/>
      </c>
      <c r="S1366" s="49">
        <f>$AK1366*R1366</f>
        <v/>
      </c>
      <c r="U1366" s="39" t="inlineStr">
        <is>
          <t>Stock SAP</t>
        </is>
      </c>
      <c r="V1366" s="39" t="inlineStr">
        <is>
          <t>Medicamentos</t>
        </is>
      </c>
      <c r="W1366" s="39" t="inlineStr">
        <is>
          <t>Dentro del alcance</t>
        </is>
      </c>
      <c r="X1366" s="42" t="inlineStr">
        <is>
          <t>Media</t>
        </is>
      </c>
      <c r="Y1366" s="39" t="inlineStr">
        <is>
          <t>Homologado – confianza Media – pendiente de validación</t>
        </is>
      </c>
      <c r="Z1366" s="38" t="inlineStr">
        <is>
          <t>Dar de baja en SAP</t>
        </is>
      </c>
      <c r="AA1366" s="39" t="inlineStr">
        <is>
          <t>204</t>
        </is>
      </c>
      <c r="AB1366" s="39" t="inlineStr">
        <is>
          <t>SALBUTAMOL</t>
        </is>
      </c>
      <c r="AC1366" s="39" t="inlineStr">
        <is>
          <t>Homologación por código Avain (master M05-001)</t>
        </is>
      </c>
      <c r="AD1366" s="39" t="inlineStr">
        <is>
          <t>No</t>
        </is>
      </c>
      <c r="AE1366" s="39" t="n"/>
      <c r="AF1366" s="39" t="inlineStr">
        <is>
          <t>Sí</t>
        </is>
      </c>
      <c r="AG1366" s="39" t="inlineStr">
        <is>
          <t>M05-001</t>
        </is>
      </c>
      <c r="AH1366" s="51" t="n"/>
      <c r="AI1366" s="51" t="n"/>
      <c r="AJ1366" s="51" t="n"/>
      <c r="AK1366" s="52" t="n">
        <v>3630.00758099352</v>
      </c>
      <c r="AL1366" s="52" t="n"/>
      <c r="AM1366" s="52" t="n"/>
      <c r="AN1366" s="39" t="n"/>
      <c r="AO1366" s="39" t="inlineStr">
        <is>
          <t>La cantidad física del material se imputó en la fila 765 (primera fila del material). Homologación: confianza base Media + confianza SAP Alta → Media. El material ocupa 14 filas en la hoja 1060 NQN (lote/almacén). La cantidad SAP y la física de esta vista son el total del material.</t>
        </is>
      </c>
    </row>
    <row r="1367">
      <c r="A1367" s="5" t="inlineStr">
        <is>
          <t>1000087</t>
        </is>
      </c>
      <c r="B1367" s="5" t="inlineStr">
        <is>
          <t>SALBUTAMOL PUFF ("AEROS" 250 DOSIS) 100M</t>
        </is>
      </c>
      <c r="C1367" s="5" t="inlineStr">
        <is>
          <t>30119</t>
        </is>
      </c>
      <c r="D1367" s="5" t="inlineStr">
        <is>
          <t>033</t>
        </is>
      </c>
      <c r="E1367" s="5" t="inlineStr">
        <is>
          <t>ZMED</t>
        </is>
      </c>
      <c r="F1367" s="5" t="inlineStr">
        <is>
          <t>1060</t>
        </is>
      </c>
      <c r="G1367" s="5" t="inlineStr">
        <is>
          <t>6021</t>
        </is>
      </c>
      <c r="H1367" s="5" t="inlineStr">
        <is>
          <t>C/U</t>
        </is>
      </c>
      <c r="I1367" s="6" t="n">
        <v>20</v>
      </c>
      <c r="J1367" s="6" t="n">
        <v>0</v>
      </c>
      <c r="K1367" s="5" t="inlineStr">
        <is>
          <t>ARS</t>
        </is>
      </c>
      <c r="L1367" s="48" t="n">
        <v>0</v>
      </c>
      <c r="M1367" s="48" t="n">
        <v>72600.14999999999</v>
      </c>
      <c r="O1367" s="11">
        <f>M1367/SUM($M$2:$M$2023)</f>
        <v/>
      </c>
      <c r="P1367" s="49">
        <f>IFERROR(M1367/I1367,0)</f>
        <v/>
      </c>
      <c r="Q1367" s="50" t="n"/>
      <c r="R1367" s="8">
        <f>I1367-Q1367</f>
        <v/>
      </c>
      <c r="S1367" s="49">
        <f>$AK1367*R1367</f>
        <v/>
      </c>
      <c r="U1367" s="39" t="inlineStr">
        <is>
          <t>Stock SAP</t>
        </is>
      </c>
      <c r="V1367" s="39" t="inlineStr">
        <is>
          <t>Medicamentos</t>
        </is>
      </c>
      <c r="W1367" s="39" t="inlineStr">
        <is>
          <t>Dentro del alcance</t>
        </is>
      </c>
      <c r="X1367" s="42" t="inlineStr">
        <is>
          <t>Media</t>
        </is>
      </c>
      <c r="Y1367" s="39" t="inlineStr">
        <is>
          <t>Homologado – confianza Media – pendiente de validación</t>
        </is>
      </c>
      <c r="Z1367" s="38" t="inlineStr">
        <is>
          <t>Dar de baja en SAP</t>
        </is>
      </c>
      <c r="AA1367" s="39" t="inlineStr">
        <is>
          <t>204</t>
        </is>
      </c>
      <c r="AB1367" s="39" t="inlineStr">
        <is>
          <t>SALBUTAMOL</t>
        </is>
      </c>
      <c r="AC1367" s="39" t="inlineStr">
        <is>
          <t>Homologación por código Avain (master M05-001)</t>
        </is>
      </c>
      <c r="AD1367" s="39" t="inlineStr">
        <is>
          <t>No</t>
        </is>
      </c>
      <c r="AE1367" s="39" t="n"/>
      <c r="AF1367" s="39" t="inlineStr">
        <is>
          <t>Sí</t>
        </is>
      </c>
      <c r="AG1367" s="39" t="inlineStr">
        <is>
          <t>M05-001</t>
        </is>
      </c>
      <c r="AH1367" s="51" t="n"/>
      <c r="AI1367" s="51" t="n"/>
      <c r="AJ1367" s="51" t="n"/>
      <c r="AK1367" s="52" t="n">
        <v>3630.00758099352</v>
      </c>
      <c r="AL1367" s="52" t="n"/>
      <c r="AM1367" s="52" t="n"/>
      <c r="AN1367" s="39" t="n"/>
      <c r="AO1367" s="39" t="inlineStr">
        <is>
          <t>La cantidad física del material se imputó en la fila 765 (primera fila del material). Homologación: confianza base Media + confianza SAP Alta → Media. El material ocupa 14 filas en la hoja 1060 NQN (lote/almacén). La cantidad SAP y la física de esta vista son el total del material.</t>
        </is>
      </c>
    </row>
    <row r="1368">
      <c r="A1368" s="5" t="inlineStr">
        <is>
          <t>1000094</t>
        </is>
      </c>
      <c r="B1368" s="5" t="inlineStr">
        <is>
          <t>DEXAMETASONA INY 4MG/ML AMPOLLA</t>
        </is>
      </c>
      <c r="C1368" s="5" t="inlineStr">
        <is>
          <t>91006</t>
        </is>
      </c>
      <c r="D1368" s="5" t="inlineStr">
        <is>
          <t>033</t>
        </is>
      </c>
      <c r="E1368" s="5" t="inlineStr">
        <is>
          <t>ZMED</t>
        </is>
      </c>
      <c r="F1368" s="5" t="inlineStr">
        <is>
          <t>1060</t>
        </is>
      </c>
      <c r="G1368" s="5" t="inlineStr">
        <is>
          <t>6021</t>
        </is>
      </c>
      <c r="H1368" s="5" t="inlineStr">
        <is>
          <t>C/U</t>
        </is>
      </c>
      <c r="I1368" s="6" t="n">
        <v>20</v>
      </c>
      <c r="J1368" s="6" t="n">
        <v>0</v>
      </c>
      <c r="K1368" s="5" t="inlineStr">
        <is>
          <t>ARS</t>
        </is>
      </c>
      <c r="L1368" s="48" t="n">
        <v>0</v>
      </c>
      <c r="M1368" s="48" t="n">
        <v>6619.05</v>
      </c>
      <c r="O1368" s="11">
        <f>M1368/SUM($M$2:$M$2023)</f>
        <v/>
      </c>
      <c r="P1368" s="49">
        <f>IFERROR(M1368/I1368,0)</f>
        <v/>
      </c>
      <c r="Q1368" s="50" t="n"/>
      <c r="R1368" s="8">
        <f>I1368-Q1368</f>
        <v/>
      </c>
      <c r="S1368" s="49">
        <f>$AK1368*R1368</f>
        <v/>
      </c>
      <c r="U1368" s="39" t="inlineStr">
        <is>
          <t>Stock SAP</t>
        </is>
      </c>
      <c r="V1368" s="39" t="inlineStr">
        <is>
          <t>Medicamentos</t>
        </is>
      </c>
      <c r="W1368" s="39" t="inlineStr">
        <is>
          <t>Dentro del alcance</t>
        </is>
      </c>
      <c r="X1368" s="42" t="inlineStr">
        <is>
          <t>Media</t>
        </is>
      </c>
      <c r="Y1368" s="39" t="inlineStr">
        <is>
          <t>Homologado – confianza Media – pendiente de validación</t>
        </is>
      </c>
      <c r="Z1368" s="38" t="inlineStr">
        <is>
          <t>Dar de baja en SAP</t>
        </is>
      </c>
      <c r="AA1368" s="39" t="inlineStr">
        <is>
          <t>73</t>
        </is>
      </c>
      <c r="AB1368" s="39" t="inlineStr">
        <is>
          <t>DEXAMETASONA AMP</t>
        </is>
      </c>
      <c r="AC1368" s="39" t="inlineStr">
        <is>
          <t>Cruce por nomenclatura SAP</t>
        </is>
      </c>
      <c r="AD1368" s="39" t="inlineStr">
        <is>
          <t>Sí</t>
        </is>
      </c>
      <c r="AE1368" s="39" t="inlineStr">
        <is>
          <t>1000094, 1000478</t>
        </is>
      </c>
      <c r="AF1368" s="39" t="inlineStr">
        <is>
          <t>No</t>
        </is>
      </c>
      <c r="AG1368" s="39" t="n"/>
      <c r="AH1368" s="51" t="n"/>
      <c r="AI1368" s="51" t="n"/>
      <c r="AJ1368" s="51" t="n"/>
      <c r="AK1368" s="52" t="n">
        <v>330.9525386854604</v>
      </c>
      <c r="AL1368" s="52" t="n"/>
      <c r="AM1368" s="52" t="n"/>
      <c r="AN1368" s="39" t="n"/>
      <c r="AO1368" s="39" t="inlineStr">
        <is>
          <t>La cantidad física del material se imputó en la fila 93 (primera fila del material). 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1369">
      <c r="A1369" s="5" t="inlineStr">
        <is>
          <t>1000095</t>
        </is>
      </c>
      <c r="B1369" s="5" t="inlineStr">
        <is>
          <t>LIDOCAINA AL 2% JALEA</t>
        </is>
      </c>
      <c r="C1369" s="5" t="inlineStr">
        <is>
          <t>M20071</t>
        </is>
      </c>
      <c r="D1369" s="5" t="inlineStr">
        <is>
          <t>033</t>
        </is>
      </c>
      <c r="E1369" s="5" t="inlineStr">
        <is>
          <t>ZMED</t>
        </is>
      </c>
      <c r="F1369" s="5" t="inlineStr">
        <is>
          <t>1060</t>
        </is>
      </c>
      <c r="G1369" s="5" t="inlineStr">
        <is>
          <t>6021</t>
        </is>
      </c>
      <c r="H1369" s="5" t="inlineStr">
        <is>
          <t>C/U</t>
        </is>
      </c>
      <c r="I1369" s="6" t="n">
        <v>20</v>
      </c>
      <c r="J1369" s="6" t="n">
        <v>0</v>
      </c>
      <c r="K1369" s="5" t="inlineStr">
        <is>
          <t>ARS</t>
        </is>
      </c>
      <c r="L1369" s="48" t="n">
        <v>0</v>
      </c>
      <c r="M1369" s="48" t="n">
        <v>22811.06</v>
      </c>
      <c r="O1369" s="11">
        <f>M1369/SUM($M$2:$M$2023)</f>
        <v/>
      </c>
      <c r="P1369" s="49">
        <f>IFERROR(M1369/I1369,0)</f>
        <v/>
      </c>
      <c r="Q1369" s="50" t="n"/>
      <c r="R1369" s="8">
        <f>I1369-Q1369</f>
        <v/>
      </c>
      <c r="S1369" s="49">
        <f>$AK1369*R1369</f>
        <v/>
      </c>
      <c r="U1369" s="39" t="inlineStr">
        <is>
          <t>Stock SAP</t>
        </is>
      </c>
      <c r="V1369" s="39" t="inlineStr">
        <is>
          <t>Medicamentos</t>
        </is>
      </c>
      <c r="W1369" s="39" t="inlineStr">
        <is>
          <t>Dentro del alcance</t>
        </is>
      </c>
      <c r="X1369" s="37" t="inlineStr">
        <is>
          <t>Alta</t>
        </is>
      </c>
      <c r="Y1369" s="39" t="inlineStr">
        <is>
          <t>Homologado – confianza Alta</t>
        </is>
      </c>
      <c r="Z1369" s="38" t="inlineStr">
        <is>
          <t>Dar de baja en SAP</t>
        </is>
      </c>
      <c r="AA1369" s="39" t="inlineStr">
        <is>
          <t>305</t>
        </is>
      </c>
      <c r="AB1369" s="39" t="inlineStr">
        <is>
          <t>LIDOCAINA EN JALEA</t>
        </is>
      </c>
      <c r="AC1369" s="39" t="inlineStr">
        <is>
          <t>Cruce por nomenclatura SAP</t>
        </is>
      </c>
      <c r="AD1369" s="39" t="inlineStr">
        <is>
          <t>No</t>
        </is>
      </c>
      <c r="AE1369" s="39" t="n"/>
      <c r="AF1369" s="39" t="inlineStr">
        <is>
          <t>Sí</t>
        </is>
      </c>
      <c r="AG1369" s="39" t="n"/>
      <c r="AH1369" s="51" t="n"/>
      <c r="AI1369" s="51" t="n"/>
      <c r="AJ1369" s="51" t="n"/>
      <c r="AK1369" s="52" t="n">
        <v>1140.553095238095</v>
      </c>
      <c r="AL1369" s="52" t="n"/>
      <c r="AM1369" s="52" t="n"/>
      <c r="AN1369" s="39" t="n"/>
      <c r="AO1369" s="39" t="inlineStr">
        <is>
          <t>La cantidad física del material se imputó en la fila 775 (primera fila del material). Cruce por nomenclatura: una nomenclatura no informa dosis; similitud 0.88. El material ocupa 13 filas en la hoja 1060 NQN (lote/almacén). La cantidad SAP y la física de esta vista son el total del material.</t>
        </is>
      </c>
    </row>
    <row r="1370">
      <c r="A1370" s="5" t="inlineStr">
        <is>
          <t>1000095</t>
        </is>
      </c>
      <c r="B1370" s="5" t="inlineStr">
        <is>
          <t>LIDOCAINA AL 2% JALEA</t>
        </is>
      </c>
      <c r="C1370" s="5" t="inlineStr">
        <is>
          <t>OLKO</t>
        </is>
      </c>
      <c r="D1370" s="5" t="inlineStr">
        <is>
          <t>033</t>
        </is>
      </c>
      <c r="E1370" s="5" t="inlineStr">
        <is>
          <t>ZMED</t>
        </is>
      </c>
      <c r="F1370" s="5" t="inlineStr">
        <is>
          <t>1060</t>
        </is>
      </c>
      <c r="G1370" s="5" t="inlineStr">
        <is>
          <t>6021</t>
        </is>
      </c>
      <c r="H1370" s="5" t="inlineStr">
        <is>
          <t>C/U</t>
        </is>
      </c>
      <c r="I1370" s="6" t="n">
        <v>20</v>
      </c>
      <c r="J1370" s="6" t="n">
        <v>0</v>
      </c>
      <c r="K1370" s="5" t="inlineStr">
        <is>
          <t>ARS</t>
        </is>
      </c>
      <c r="L1370" s="48" t="n">
        <v>0</v>
      </c>
      <c r="M1370" s="48" t="n">
        <v>22811.06</v>
      </c>
      <c r="O1370" s="11">
        <f>M1370/SUM($M$2:$M$2023)</f>
        <v/>
      </c>
      <c r="P1370" s="49">
        <f>IFERROR(M1370/I1370,0)</f>
        <v/>
      </c>
      <c r="Q1370" s="50" t="n"/>
      <c r="R1370" s="8">
        <f>I1370-Q1370</f>
        <v/>
      </c>
      <c r="S1370" s="49">
        <f>$AK1370*R1370</f>
        <v/>
      </c>
      <c r="U1370" s="39" t="inlineStr">
        <is>
          <t>Stock SAP</t>
        </is>
      </c>
      <c r="V1370" s="39" t="inlineStr">
        <is>
          <t>Medicamentos</t>
        </is>
      </c>
      <c r="W1370" s="39" t="inlineStr">
        <is>
          <t>Dentro del alcance</t>
        </is>
      </c>
      <c r="X1370" s="37" t="inlineStr">
        <is>
          <t>Alta</t>
        </is>
      </c>
      <c r="Y1370" s="39" t="inlineStr">
        <is>
          <t>Homologado – confianza Alta</t>
        </is>
      </c>
      <c r="Z1370" s="38" t="inlineStr">
        <is>
          <t>Dar de baja en SAP</t>
        </is>
      </c>
      <c r="AA1370" s="39" t="inlineStr">
        <is>
          <t>305</t>
        </is>
      </c>
      <c r="AB1370" s="39" t="inlineStr">
        <is>
          <t>LIDOCAINA EN JALEA</t>
        </is>
      </c>
      <c r="AC1370" s="39" t="inlineStr">
        <is>
          <t>Cruce por nomenclatura SAP</t>
        </is>
      </c>
      <c r="AD1370" s="39" t="inlineStr">
        <is>
          <t>No</t>
        </is>
      </c>
      <c r="AE1370" s="39" t="n"/>
      <c r="AF1370" s="39" t="inlineStr">
        <is>
          <t>Sí</t>
        </is>
      </c>
      <c r="AG1370" s="39" t="n"/>
      <c r="AH1370" s="51" t="n"/>
      <c r="AI1370" s="51" t="n"/>
      <c r="AJ1370" s="51" t="n"/>
      <c r="AK1370" s="52" t="n">
        <v>1140.553095238095</v>
      </c>
      <c r="AL1370" s="52" t="n"/>
      <c r="AM1370" s="52" t="n"/>
      <c r="AN1370" s="39" t="n"/>
      <c r="AO1370" s="39" t="inlineStr">
        <is>
          <t>La cantidad física del material se imputó en la fila 775 (primera fila del material). Cruce por nomenclatura: una nomenclatura no informa dosis; similitud 0.88. El material ocupa 13 filas en la hoja 1060 NQN (lote/almacén). La cantidad SAP y la física de esta vista son el total del material.</t>
        </is>
      </c>
    </row>
    <row r="1371">
      <c r="A1371" s="5" t="inlineStr">
        <is>
          <t>1000106</t>
        </is>
      </c>
      <c r="B1371" s="5" t="inlineStr">
        <is>
          <t>RIFAMICINA SPRAY 30ML</t>
        </is>
      </c>
      <c r="C1371" s="5" t="inlineStr">
        <is>
          <t>91012</t>
        </is>
      </c>
      <c r="D1371" s="5" t="inlineStr">
        <is>
          <t>033</t>
        </is>
      </c>
      <c r="E1371" s="5" t="inlineStr">
        <is>
          <t>ZMED</t>
        </is>
      </c>
      <c r="F1371" s="5" t="inlineStr">
        <is>
          <t>1060</t>
        </is>
      </c>
      <c r="G1371" s="5" t="inlineStr">
        <is>
          <t>6021</t>
        </is>
      </c>
      <c r="H1371" s="5" t="inlineStr">
        <is>
          <t>C/U</t>
        </is>
      </c>
      <c r="I1371" s="6" t="n">
        <v>20</v>
      </c>
      <c r="J1371" s="6" t="n">
        <v>0</v>
      </c>
      <c r="K1371" s="5" t="inlineStr">
        <is>
          <t>ARS</t>
        </is>
      </c>
      <c r="L1371" s="48" t="n">
        <v>0</v>
      </c>
      <c r="M1371" s="48" t="n">
        <v>44330.95</v>
      </c>
      <c r="O1371" s="11">
        <f>M1371/SUM($M$2:$M$2023)</f>
        <v/>
      </c>
      <c r="P1371" s="49">
        <f>IFERROR(M1371/I1371,0)</f>
        <v/>
      </c>
      <c r="Q1371" s="50" t="n"/>
      <c r="R1371" s="8">
        <f>I1371-Q1371</f>
        <v/>
      </c>
      <c r="S1371" s="49">
        <f>$AK1371*R1371</f>
        <v/>
      </c>
      <c r="U1371" s="39" t="inlineStr">
        <is>
          <t>Stock SAP</t>
        </is>
      </c>
      <c r="V1371" s="39" t="inlineStr">
        <is>
          <t>Medicamentos</t>
        </is>
      </c>
      <c r="W1371" s="39" t="inlineStr">
        <is>
          <t>Dentro del alcance</t>
        </is>
      </c>
      <c r="X1371" s="42" t="inlineStr">
        <is>
          <t>Media</t>
        </is>
      </c>
      <c r="Y1371" s="39" t="inlineStr">
        <is>
          <t>Homologado – confianza Media – pendiente de validación</t>
        </is>
      </c>
      <c r="Z1371" s="38" t="inlineStr">
        <is>
          <t>Dar de baja en SAP</t>
        </is>
      </c>
      <c r="AA1371" s="39" t="inlineStr">
        <is>
          <t>199</t>
        </is>
      </c>
      <c r="AB1371" s="39" t="inlineStr">
        <is>
          <t>RIFAMICINA SV 1% X 30ML</t>
        </is>
      </c>
      <c r="AC1371" s="39" t="inlineStr">
        <is>
          <t>Cruce por nomenclatura SAP</t>
        </is>
      </c>
      <c r="AD1371" s="39" t="inlineStr">
        <is>
          <t>No</t>
        </is>
      </c>
      <c r="AE1371" s="39" t="n"/>
      <c r="AF1371" s="39" t="inlineStr">
        <is>
          <t>No</t>
        </is>
      </c>
      <c r="AG1371" s="39" t="n"/>
      <c r="AH1371" s="51" t="n"/>
      <c r="AI1371" s="51" t="n"/>
      <c r="AJ1371" s="51" t="n"/>
      <c r="AK1371" s="52" t="n">
        <v>2216.547323076923</v>
      </c>
      <c r="AL1371" s="52" t="n"/>
      <c r="AM1371" s="52" t="n"/>
      <c r="AN1371" s="39" t="n"/>
      <c r="AO1371" s="39" t="inlineStr">
        <is>
          <t>La cantidad física del material se imputó en la fila 1055 (primera fila del material). Cruce por nomenclatura: dosis coincide; similitud 0.62. El material ocupa 12 filas en la hoja 1060 NQN (lote/almacén). La cantidad SAP y la física de esta vista son el total del material.</t>
        </is>
      </c>
    </row>
    <row r="1372">
      <c r="A1372" s="5" t="inlineStr">
        <is>
          <t>1000117</t>
        </is>
      </c>
      <c r="B1372" s="5" t="inlineStr">
        <is>
          <t>SULFADIZINA DE PLATA X 400GR</t>
        </is>
      </c>
      <c r="C1372" s="5" t="inlineStr">
        <is>
          <t>M22007</t>
        </is>
      </c>
      <c r="D1372" s="5" t="inlineStr">
        <is>
          <t>033</t>
        </is>
      </c>
      <c r="E1372" s="5" t="inlineStr">
        <is>
          <t>ZMED</t>
        </is>
      </c>
      <c r="F1372" s="5" t="inlineStr">
        <is>
          <t>1060</t>
        </is>
      </c>
      <c r="G1372" s="5" t="inlineStr">
        <is>
          <t>6021</t>
        </is>
      </c>
      <c r="H1372" s="5" t="inlineStr">
        <is>
          <t>C/U</t>
        </is>
      </c>
      <c r="I1372" s="6" t="n">
        <v>20</v>
      </c>
      <c r="J1372" s="6" t="n">
        <v>0</v>
      </c>
      <c r="K1372" s="5" t="inlineStr">
        <is>
          <t>ARS</t>
        </is>
      </c>
      <c r="L1372" s="48" t="n">
        <v>0</v>
      </c>
      <c r="M1372" s="48" t="n">
        <v>18438.72</v>
      </c>
      <c r="O1372" s="11">
        <f>M1372/SUM($M$2:$M$2023)</f>
        <v/>
      </c>
      <c r="P1372" s="49">
        <f>IFERROR(M1372/I1372,0)</f>
        <v/>
      </c>
      <c r="Q1372" s="50" t="n"/>
      <c r="R1372" s="8">
        <f>I1372-Q1372</f>
        <v/>
      </c>
      <c r="S1372" s="49">
        <f>$AK1372*R1372</f>
        <v/>
      </c>
      <c r="U1372" s="39" t="inlineStr">
        <is>
          <t>Stock SAP</t>
        </is>
      </c>
      <c r="V1372" s="39" t="inlineStr">
        <is>
          <t>Medicamentos</t>
        </is>
      </c>
      <c r="W1372" s="39" t="inlineStr">
        <is>
          <t>Dentro del alcance</t>
        </is>
      </c>
      <c r="X1372" s="39" t="n"/>
      <c r="Y1372" s="39" t="inlineStr">
        <is>
          <t>Sin recuento físico en el inventario de Avain</t>
        </is>
      </c>
      <c r="Z1372" s="40" t="inlineStr">
        <is>
          <t>Sin recuento físico</t>
        </is>
      </c>
      <c r="AA1372" s="39" t="n"/>
      <c r="AB1372" s="39" t="n"/>
      <c r="AC1372" s="39" t="n"/>
      <c r="AD1372" s="39" t="n"/>
      <c r="AE1372" s="39" t="n"/>
      <c r="AF1372" s="39" t="n"/>
      <c r="AG1372" s="39" t="n"/>
      <c r="AH1372" s="51" t="n"/>
      <c r="AI1372" s="51" t="n"/>
      <c r="AJ1372" s="51" t="n"/>
      <c r="AK1372" s="52" t="n">
        <v>921.9359493670886</v>
      </c>
      <c r="AL1372" s="52" t="n"/>
      <c r="AM1372" s="52" t="n"/>
      <c r="AN1372" s="39" t="n"/>
      <c r="AO1372" s="39" t="inlineStr">
        <is>
          <t>El material ocupa 2 filas en la hoja 1060 NQN (lote/almacén). La cantidad SAP y la física de esta vista son el total del material.</t>
        </is>
      </c>
    </row>
    <row r="1373">
      <c r="A1373" s="5" t="inlineStr">
        <is>
          <t>1000122</t>
        </is>
      </c>
      <c r="B1373" s="5" t="inlineStr">
        <is>
          <t>METOCLOPRAMIDA DE 10MG SL</t>
        </is>
      </c>
      <c r="C1373" s="5" t="inlineStr">
        <is>
          <t>44537</t>
        </is>
      </c>
      <c r="D1373" s="5" t="inlineStr">
        <is>
          <t>033</t>
        </is>
      </c>
      <c r="E1373" s="5" t="inlineStr">
        <is>
          <t>ZMED</t>
        </is>
      </c>
      <c r="F1373" s="5" t="inlineStr">
        <is>
          <t>1060</t>
        </is>
      </c>
      <c r="G1373" s="5" t="inlineStr">
        <is>
          <t>6021</t>
        </is>
      </c>
      <c r="H1373" s="5" t="inlineStr">
        <is>
          <t>C/U</t>
        </is>
      </c>
      <c r="I1373" s="6" t="n">
        <v>20</v>
      </c>
      <c r="J1373" s="6" t="n">
        <v>0</v>
      </c>
      <c r="K1373" s="5" t="inlineStr">
        <is>
          <t>ARS</t>
        </is>
      </c>
      <c r="L1373" s="48" t="n">
        <v>0</v>
      </c>
      <c r="M1373" s="48" t="n">
        <v>7126.91</v>
      </c>
      <c r="O1373" s="11">
        <f>M1373/SUM($M$2:$M$2023)</f>
        <v/>
      </c>
      <c r="P1373" s="49">
        <f>IFERROR(M1373/I1373,0)</f>
        <v/>
      </c>
      <c r="Q1373" s="50" t="n"/>
      <c r="R1373" s="8">
        <f>I1373-Q1373</f>
        <v/>
      </c>
      <c r="S1373" s="49">
        <f>$AK1373*R1373</f>
        <v/>
      </c>
      <c r="U1373" s="39" t="inlineStr">
        <is>
          <t>Stock SAP</t>
        </is>
      </c>
      <c r="V1373" s="39" t="inlineStr">
        <is>
          <t>Medicamentos</t>
        </is>
      </c>
      <c r="W1373" s="39" t="inlineStr">
        <is>
          <t>Dentro del alcance</t>
        </is>
      </c>
      <c r="X1373" s="39" t="n"/>
      <c r="Y1373" s="39" t="inlineStr">
        <is>
          <t>Sin recuento físico en el inventario de Avain</t>
        </is>
      </c>
      <c r="Z1373" s="40" t="inlineStr">
        <is>
          <t>Sin recuento físico</t>
        </is>
      </c>
      <c r="AA1373" s="39" t="n"/>
      <c r="AB1373" s="39" t="n"/>
      <c r="AC1373" s="39" t="n"/>
      <c r="AD1373" s="39" t="n"/>
      <c r="AE1373" s="39" t="n"/>
      <c r="AF1373" s="39" t="n"/>
      <c r="AG1373" s="39" t="n"/>
      <c r="AH1373" s="51" t="n"/>
      <c r="AI1373" s="51" t="n"/>
      <c r="AJ1373" s="51" t="n"/>
      <c r="AK1373" s="52" t="n">
        <v>356.3453714285715</v>
      </c>
      <c r="AL1373" s="52" t="n"/>
      <c r="AM1373" s="52" t="n"/>
      <c r="AN1373" s="39" t="n"/>
      <c r="AO1373" s="39" t="inlineStr">
        <is>
          <t>El material ocupa 4 filas en la hoja 1060 NQN (lote/almacén). La cantidad SAP y la física de esta vista son el total del material.</t>
        </is>
      </c>
    </row>
    <row r="1374">
      <c r="A1374" s="5" t="inlineStr">
        <is>
          <t>1000124</t>
        </is>
      </c>
      <c r="B1374" s="5" t="inlineStr">
        <is>
          <t>IBUPROFENO COMP 600MG</t>
        </is>
      </c>
      <c r="C1374" s="5" t="inlineStr">
        <is>
          <t>DGDSA</t>
        </is>
      </c>
      <c r="D1374" s="5" t="inlineStr">
        <is>
          <t>033</t>
        </is>
      </c>
      <c r="E1374" s="5" t="inlineStr">
        <is>
          <t>ZMED</t>
        </is>
      </c>
      <c r="F1374" s="5" t="inlineStr">
        <is>
          <t>1060</t>
        </is>
      </c>
      <c r="G1374" s="5" t="inlineStr">
        <is>
          <t>6021</t>
        </is>
      </c>
      <c r="H1374" s="5" t="inlineStr">
        <is>
          <t>C/U</t>
        </is>
      </c>
      <c r="I1374" s="6" t="n">
        <v>20</v>
      </c>
      <c r="J1374" s="6" t="n">
        <v>0</v>
      </c>
      <c r="K1374" s="5" t="inlineStr">
        <is>
          <t>ARS</t>
        </is>
      </c>
      <c r="L1374" s="48" t="n">
        <v>0</v>
      </c>
      <c r="M1374" s="48" t="n">
        <v>2964.44</v>
      </c>
      <c r="O1374" s="11">
        <f>M1374/SUM($M$2:$M$2023)</f>
        <v/>
      </c>
      <c r="P1374" s="49">
        <f>IFERROR(M1374/I1374,0)</f>
        <v/>
      </c>
      <c r="Q1374" s="50" t="n"/>
      <c r="R1374" s="8">
        <f>I1374-Q1374</f>
        <v/>
      </c>
      <c r="S1374" s="49">
        <f>$AK1374*R1374</f>
        <v/>
      </c>
      <c r="U1374" s="39" t="inlineStr">
        <is>
          <t>Stock SAP</t>
        </is>
      </c>
      <c r="V1374" s="39" t="inlineStr">
        <is>
          <t>Medicamentos</t>
        </is>
      </c>
      <c r="W1374" s="39" t="inlineStr">
        <is>
          <t>Dentro del alcance</t>
        </is>
      </c>
      <c r="X1374" s="42" t="inlineStr">
        <is>
          <t>Media</t>
        </is>
      </c>
      <c r="Y1374" s="39" t="inlineStr">
        <is>
          <t>Homologado – confianza Media – pendiente de validación</t>
        </is>
      </c>
      <c r="Z1374" s="38" t="inlineStr">
        <is>
          <t>Dar de baja en SAP</t>
        </is>
      </c>
      <c r="AA1374" s="39" t="inlineStr">
        <is>
          <t>396</t>
        </is>
      </c>
      <c r="AB1374" s="39" t="inlineStr">
        <is>
          <t>IBUPROFENO 600MG COMP RECUBIERTOS</t>
        </is>
      </c>
      <c r="AC1374" s="39" t="inlineStr">
        <is>
          <t>Homologación por código Avain (master M01-005)</t>
        </is>
      </c>
      <c r="AD1374" s="39" t="inlineStr">
        <is>
          <t>No</t>
        </is>
      </c>
      <c r="AE1374" s="39" t="n"/>
      <c r="AF1374" s="39" t="inlineStr">
        <is>
          <t>Sí</t>
        </is>
      </c>
      <c r="AG1374" s="39" t="inlineStr">
        <is>
          <t>M01-005</t>
        </is>
      </c>
      <c r="AH1374" s="51" t="n"/>
      <c r="AI1374" s="51" t="n"/>
      <c r="AJ1374" s="51" t="n"/>
      <c r="AK1374" s="52" t="n">
        <v>148.2219789522919</v>
      </c>
      <c r="AL1374" s="52" t="n"/>
      <c r="AM1374" s="52" t="n"/>
      <c r="AN1374" s="39" t="n"/>
      <c r="AO1374"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1375">
      <c r="A1375" s="5" t="inlineStr">
        <is>
          <t>1000124</t>
        </is>
      </c>
      <c r="B1375" s="5" t="inlineStr">
        <is>
          <t>IBUPROFENO COMP 600MG</t>
        </is>
      </c>
      <c r="C1375" s="5" t="inlineStr">
        <is>
          <t>DSFRGSD</t>
        </is>
      </c>
      <c r="D1375" s="5" t="inlineStr">
        <is>
          <t>033</t>
        </is>
      </c>
      <c r="E1375" s="5" t="inlineStr">
        <is>
          <t>ZMED</t>
        </is>
      </c>
      <c r="F1375" s="5" t="inlineStr">
        <is>
          <t>1060</t>
        </is>
      </c>
      <c r="G1375" s="5" t="inlineStr">
        <is>
          <t>6021</t>
        </is>
      </c>
      <c r="H1375" s="5" t="inlineStr">
        <is>
          <t>C/U</t>
        </is>
      </c>
      <c r="I1375" s="6" t="n">
        <v>20</v>
      </c>
      <c r="J1375" s="6" t="n">
        <v>0</v>
      </c>
      <c r="K1375" s="5" t="inlineStr">
        <is>
          <t>ARS</t>
        </is>
      </c>
      <c r="L1375" s="48" t="n">
        <v>0</v>
      </c>
      <c r="M1375" s="48" t="n">
        <v>2964.44</v>
      </c>
      <c r="O1375" s="11">
        <f>M1375/SUM($M$2:$M$2023)</f>
        <v/>
      </c>
      <c r="P1375" s="49">
        <f>IFERROR(M1375/I1375,0)</f>
        <v/>
      </c>
      <c r="Q1375" s="50" t="n"/>
      <c r="R1375" s="8">
        <f>I1375-Q1375</f>
        <v/>
      </c>
      <c r="S1375" s="49">
        <f>$AK1375*R1375</f>
        <v/>
      </c>
      <c r="U1375" s="39" t="inlineStr">
        <is>
          <t>Stock SAP</t>
        </is>
      </c>
      <c r="V1375" s="39" t="inlineStr">
        <is>
          <t>Medicamentos</t>
        </is>
      </c>
      <c r="W1375" s="39" t="inlineStr">
        <is>
          <t>Dentro del alcance</t>
        </is>
      </c>
      <c r="X1375" s="42" t="inlineStr">
        <is>
          <t>Media</t>
        </is>
      </c>
      <c r="Y1375" s="39" t="inlineStr">
        <is>
          <t>Homologado – confianza Media – pendiente de validación</t>
        </is>
      </c>
      <c r="Z1375" s="38" t="inlineStr">
        <is>
          <t>Dar de baja en SAP</t>
        </is>
      </c>
      <c r="AA1375" s="39" t="inlineStr">
        <is>
          <t>396</t>
        </is>
      </c>
      <c r="AB1375" s="39" t="inlineStr">
        <is>
          <t>IBUPROFENO 600MG COMP RECUBIERTOS</t>
        </is>
      </c>
      <c r="AC1375" s="39" t="inlineStr">
        <is>
          <t>Homologación por código Avain (master M01-005)</t>
        </is>
      </c>
      <c r="AD1375" s="39" t="inlineStr">
        <is>
          <t>No</t>
        </is>
      </c>
      <c r="AE1375" s="39" t="n"/>
      <c r="AF1375" s="39" t="inlineStr">
        <is>
          <t>Sí</t>
        </is>
      </c>
      <c r="AG1375" s="39" t="inlineStr">
        <is>
          <t>M01-005</t>
        </is>
      </c>
      <c r="AH1375" s="51" t="n"/>
      <c r="AI1375" s="51" t="n"/>
      <c r="AJ1375" s="51" t="n"/>
      <c r="AK1375" s="52" t="n">
        <v>148.2219789522919</v>
      </c>
      <c r="AL1375" s="52" t="n"/>
      <c r="AM1375" s="52" t="n"/>
      <c r="AN1375" s="39" t="n"/>
      <c r="AO1375"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1376">
      <c r="A1376" s="5" t="inlineStr">
        <is>
          <t>1000127</t>
        </is>
      </c>
      <c r="B1376" s="5" t="inlineStr">
        <is>
          <t>MEDIDOR DE GLUCEMIA</t>
        </is>
      </c>
      <c r="C1376" s="5" t="inlineStr">
        <is>
          <t>02Z098F</t>
        </is>
      </c>
      <c r="D1376" s="5" t="inlineStr">
        <is>
          <t>033</t>
        </is>
      </c>
      <c r="E1376" s="5" t="inlineStr">
        <is>
          <t>ZMED</t>
        </is>
      </c>
      <c r="F1376" s="5" t="inlineStr">
        <is>
          <t>1060</t>
        </is>
      </c>
      <c r="G1376" s="5" t="inlineStr">
        <is>
          <t>6021</t>
        </is>
      </c>
      <c r="H1376" s="5" t="inlineStr">
        <is>
          <t>C/U</t>
        </is>
      </c>
      <c r="I1376" s="6" t="n">
        <v>20</v>
      </c>
      <c r="J1376" s="6" t="n">
        <v>0</v>
      </c>
      <c r="K1376" s="5" t="inlineStr">
        <is>
          <t>ARS</t>
        </is>
      </c>
      <c r="L1376" s="48" t="n">
        <v>0</v>
      </c>
      <c r="M1376" s="48" t="n">
        <v>335077.68</v>
      </c>
      <c r="O1376" s="11">
        <f>M1376/SUM($M$2:$M$2023)</f>
        <v/>
      </c>
      <c r="P1376" s="49">
        <f>IFERROR(M1376/I1376,0)</f>
        <v/>
      </c>
      <c r="Q1376" s="50" t="n"/>
      <c r="R1376" s="8">
        <f>I1376-Q1376</f>
        <v/>
      </c>
      <c r="S1376" s="49">
        <f>$AK1376*R1376</f>
        <v/>
      </c>
      <c r="U1376" s="39" t="inlineStr">
        <is>
          <t>Stock SAP</t>
        </is>
      </c>
      <c r="V1376" s="39" t="inlineStr">
        <is>
          <t>Medicamentos</t>
        </is>
      </c>
      <c r="W1376" s="39" t="inlineStr">
        <is>
          <t>Dentro del alcance</t>
        </is>
      </c>
      <c r="X1376" s="39" t="n"/>
      <c r="Y1376" s="39" t="inlineStr">
        <is>
          <t>Sin recuento físico en el inventario de Avain</t>
        </is>
      </c>
      <c r="Z1376" s="40" t="inlineStr">
        <is>
          <t>Sin recuento físico</t>
        </is>
      </c>
      <c r="AA1376" s="39" t="n"/>
      <c r="AB1376" s="39" t="n"/>
      <c r="AC1376" s="39" t="n"/>
      <c r="AD1376" s="39" t="n"/>
      <c r="AE1376" s="39" t="n"/>
      <c r="AF1376" s="39" t="n"/>
      <c r="AG1376" s="39" t="n"/>
      <c r="AH1376" s="51" t="n">
        <v>50</v>
      </c>
      <c r="AI1376" s="51">
        <f>Q1376</f>
        <v/>
      </c>
      <c r="AJ1376" s="51">
        <f>$AH1376-$AI1376</f>
        <v/>
      </c>
      <c r="AK1376" s="52" t="n">
        <v>16753.884</v>
      </c>
      <c r="AL1376" s="52">
        <f>$AJ1376*$AK1376</f>
        <v/>
      </c>
      <c r="AM1376" s="52">
        <f>$AI1376*$AK1376</f>
        <v/>
      </c>
      <c r="AN1376" s="39" t="n"/>
      <c r="AO1376" s="39" t="inlineStr">
        <is>
          <t>El material ocupa 5 filas en la hoja 1060 NQN (lote/almacén). La cantidad SAP y la física de esta vista son el total del material.</t>
        </is>
      </c>
    </row>
    <row r="1377">
      <c r="A1377" s="5" t="inlineStr">
        <is>
          <t>1000131</t>
        </is>
      </c>
      <c r="B1377" s="5" t="inlineStr">
        <is>
          <t>CORREAS VELCRO TABLA LARGAS DIAGONALES</t>
        </is>
      </c>
      <c r="C1377" s="5" t="inlineStr">
        <is>
          <t>123456</t>
        </is>
      </c>
      <c r="D1377" s="5" t="inlineStr">
        <is>
          <t>033</t>
        </is>
      </c>
      <c r="E1377" s="5" t="inlineStr">
        <is>
          <t>ZMED</t>
        </is>
      </c>
      <c r="F1377" s="5" t="inlineStr">
        <is>
          <t>1060</t>
        </is>
      </c>
      <c r="G1377" s="5" t="inlineStr">
        <is>
          <t>6010</t>
        </is>
      </c>
      <c r="H1377" s="5" t="inlineStr">
        <is>
          <t>C/U</t>
        </is>
      </c>
      <c r="I1377" s="6" t="n">
        <v>20</v>
      </c>
      <c r="J1377" s="6" t="n">
        <v>0</v>
      </c>
      <c r="K1377" s="5" t="inlineStr">
        <is>
          <t>ARS</t>
        </is>
      </c>
      <c r="L1377" s="48" t="n">
        <v>0</v>
      </c>
      <c r="M1377" s="48" t="n">
        <v>510772.75</v>
      </c>
      <c r="O1377" s="11">
        <f>M1377/SUM($M$2:$M$2023)</f>
        <v/>
      </c>
      <c r="P1377" s="49">
        <f>IFERROR(M1377/I1377,0)</f>
        <v/>
      </c>
      <c r="Q1377" s="50" t="n"/>
      <c r="R1377" s="8">
        <f>I1377-Q1377</f>
        <v/>
      </c>
      <c r="S1377" s="49">
        <f>$AK1377*R1377</f>
        <v/>
      </c>
      <c r="U1377" s="39" t="inlineStr">
        <is>
          <t>Stock SAP</t>
        </is>
      </c>
      <c r="V1377" s="39" t="inlineStr">
        <is>
          <t>Medicamentos</t>
        </is>
      </c>
      <c r="W1377" s="39" t="inlineStr">
        <is>
          <t>Dentro del alcance</t>
        </is>
      </c>
      <c r="X1377" s="39" t="n"/>
      <c r="Y1377" s="39" t="inlineStr">
        <is>
          <t>Sin recuento físico en el inventario de Avain</t>
        </is>
      </c>
      <c r="Z1377" s="40" t="inlineStr">
        <is>
          <t>Sin recuento físico</t>
        </is>
      </c>
      <c r="AA1377" s="39" t="n"/>
      <c r="AB1377" s="39" t="n"/>
      <c r="AC1377" s="39" t="n"/>
      <c r="AD1377" s="39" t="n"/>
      <c r="AE1377" s="39" t="n"/>
      <c r="AF1377" s="39" t="n"/>
      <c r="AG1377" s="39" t="n"/>
      <c r="AH1377" s="51" t="n"/>
      <c r="AI1377" s="51" t="n"/>
      <c r="AJ1377" s="51" t="n"/>
      <c r="AK1377" s="52" t="n">
        <v>25538.6375</v>
      </c>
      <c r="AL1377" s="52" t="n"/>
      <c r="AM1377" s="52" t="n"/>
      <c r="AN1377" s="39" t="n"/>
      <c r="AO1377" s="39" t="inlineStr">
        <is>
          <t>El material ocupa 2 filas en la hoja 1060 NQN (lote/almacén). La cantidad SAP y la física de esta vista son el total del material.</t>
        </is>
      </c>
    </row>
    <row r="1378">
      <c r="A1378" s="5" t="inlineStr">
        <is>
          <t>1000144</t>
        </is>
      </c>
      <c r="B1378" s="5" t="inlineStr">
        <is>
          <t>LORATADINA 10 MG COMP</t>
        </is>
      </c>
      <c r="C1378" s="5" t="inlineStr">
        <is>
          <t>071055</t>
        </is>
      </c>
      <c r="D1378" s="5" t="inlineStr">
        <is>
          <t>033</t>
        </is>
      </c>
      <c r="E1378" s="5" t="inlineStr">
        <is>
          <t>ZMED</t>
        </is>
      </c>
      <c r="F1378" s="5" t="inlineStr">
        <is>
          <t>1060</t>
        </is>
      </c>
      <c r="G1378" s="5" t="inlineStr">
        <is>
          <t>6021</t>
        </is>
      </c>
      <c r="H1378" s="5" t="inlineStr">
        <is>
          <t>C/U</t>
        </is>
      </c>
      <c r="I1378" s="6" t="n">
        <v>20</v>
      </c>
      <c r="J1378" s="6" t="n">
        <v>0</v>
      </c>
      <c r="K1378" s="5" t="inlineStr">
        <is>
          <t>ARS</t>
        </is>
      </c>
      <c r="L1378" s="48" t="n">
        <v>0</v>
      </c>
      <c r="M1378" s="48" t="n">
        <v>888.75</v>
      </c>
      <c r="O1378" s="11">
        <f>M1378/SUM($M$2:$M$2023)</f>
        <v/>
      </c>
      <c r="P1378" s="49">
        <f>IFERROR(M1378/I1378,0)</f>
        <v/>
      </c>
      <c r="Q1378" s="50" t="n"/>
      <c r="R1378" s="8">
        <f>I1378-Q1378</f>
        <v/>
      </c>
      <c r="S1378" s="49">
        <f>$AK1378*R1378</f>
        <v/>
      </c>
      <c r="U1378" s="39" t="inlineStr">
        <is>
          <t>Stock SAP</t>
        </is>
      </c>
      <c r="V1378" s="39" t="inlineStr">
        <is>
          <t>Medicamentos</t>
        </is>
      </c>
      <c r="W1378" s="39" t="inlineStr">
        <is>
          <t>Dentro del alcance</t>
        </is>
      </c>
      <c r="X1378" s="37" t="inlineStr">
        <is>
          <t>Alta</t>
        </is>
      </c>
      <c r="Y1378" s="39" t="inlineStr">
        <is>
          <t>Homologado – confianza Alta</t>
        </is>
      </c>
      <c r="Z1378" s="38" t="inlineStr">
        <is>
          <t>Dar de baja en SAP</t>
        </is>
      </c>
      <c r="AA1378" s="39" t="inlineStr">
        <is>
          <t>153</t>
        </is>
      </c>
      <c r="AB1378" s="39" t="inlineStr">
        <is>
          <t>LORATADINA COMP</t>
        </is>
      </c>
      <c r="AC1378" s="39" t="inlineStr">
        <is>
          <t>Cruce por nomenclatura SAP</t>
        </is>
      </c>
      <c r="AD1378" s="39" t="inlineStr">
        <is>
          <t>No</t>
        </is>
      </c>
      <c r="AE1378" s="39" t="n"/>
      <c r="AF1378" s="39" t="inlineStr">
        <is>
          <t>Sí</t>
        </is>
      </c>
      <c r="AG1378" s="39" t="n"/>
      <c r="AH1378" s="51" t="n"/>
      <c r="AI1378" s="51" t="n"/>
      <c r="AJ1378" s="51" t="n"/>
      <c r="AK1378" s="52" t="n">
        <v>44.43740480831708</v>
      </c>
      <c r="AL1378" s="52" t="n"/>
      <c r="AM1378" s="52" t="n"/>
      <c r="AN1378" s="41" t="inlineStr">
        <is>
          <t>Valorización a validar: relación de cantidades 51 a 1 entre SAP y el recuento físico. Sugiere distinta unidad de medida (SAP por caja o envase y el recuento por unidad). La diferencia económica de esta fila no debe tomarse como definitiva.</t>
        </is>
      </c>
      <c r="AO1378" s="39" t="inlineStr">
        <is>
          <t>La cantidad física del material se imputó en la fila 49 (primera fila del material). Cruce por nomenclatura: una nomenclatura no informa dosis; similitud 0.87. El material ocupa 20 filas en la hoja 1060 NQN (lote/almacén). La cantidad SAP y la física de esta vista son el total del material.</t>
        </is>
      </c>
    </row>
    <row r="1379">
      <c r="A1379" s="5" t="inlineStr">
        <is>
          <t>1000144</t>
        </is>
      </c>
      <c r="B1379" s="5" t="inlineStr">
        <is>
          <t>LORATADINA 10 MG COMP</t>
        </is>
      </c>
      <c r="C1379" s="5" t="inlineStr">
        <is>
          <t>1811</t>
        </is>
      </c>
      <c r="D1379" s="5" t="inlineStr">
        <is>
          <t>033</t>
        </is>
      </c>
      <c r="E1379" s="5" t="inlineStr">
        <is>
          <t>ZMED</t>
        </is>
      </c>
      <c r="F1379" s="5" t="inlineStr">
        <is>
          <t>1060</t>
        </is>
      </c>
      <c r="G1379" s="5" t="inlineStr">
        <is>
          <t>6021</t>
        </is>
      </c>
      <c r="H1379" s="5" t="inlineStr">
        <is>
          <t>C/U</t>
        </is>
      </c>
      <c r="I1379" s="6" t="n">
        <v>20</v>
      </c>
      <c r="J1379" s="6" t="n">
        <v>0</v>
      </c>
      <c r="K1379" s="5" t="inlineStr">
        <is>
          <t>ARS</t>
        </is>
      </c>
      <c r="L1379" s="48" t="n">
        <v>0</v>
      </c>
      <c r="M1379" s="48" t="n">
        <v>888.75</v>
      </c>
      <c r="O1379" s="11">
        <f>M1379/SUM($M$2:$M$2023)</f>
        <v/>
      </c>
      <c r="P1379" s="49">
        <f>IFERROR(M1379/I1379,0)</f>
        <v/>
      </c>
      <c r="Q1379" s="50" t="n"/>
      <c r="R1379" s="8">
        <f>I1379-Q1379</f>
        <v/>
      </c>
      <c r="S1379" s="49">
        <f>$AK1379*R1379</f>
        <v/>
      </c>
      <c r="U1379" s="39" t="inlineStr">
        <is>
          <t>Stock SAP</t>
        </is>
      </c>
      <c r="V1379" s="39" t="inlineStr">
        <is>
          <t>Medicamentos</t>
        </is>
      </c>
      <c r="W1379" s="39" t="inlineStr">
        <is>
          <t>Dentro del alcance</t>
        </is>
      </c>
      <c r="X1379" s="37" t="inlineStr">
        <is>
          <t>Alta</t>
        </is>
      </c>
      <c r="Y1379" s="39" t="inlineStr">
        <is>
          <t>Homologado – confianza Alta</t>
        </is>
      </c>
      <c r="Z1379" s="38" t="inlineStr">
        <is>
          <t>Dar de baja en SAP</t>
        </is>
      </c>
      <c r="AA1379" s="39" t="inlineStr">
        <is>
          <t>153</t>
        </is>
      </c>
      <c r="AB1379" s="39" t="inlineStr">
        <is>
          <t>LORATADINA COMP</t>
        </is>
      </c>
      <c r="AC1379" s="39" t="inlineStr">
        <is>
          <t>Cruce por nomenclatura SAP</t>
        </is>
      </c>
      <c r="AD1379" s="39" t="inlineStr">
        <is>
          <t>No</t>
        </is>
      </c>
      <c r="AE1379" s="39" t="n"/>
      <c r="AF1379" s="39" t="inlineStr">
        <is>
          <t>Sí</t>
        </is>
      </c>
      <c r="AG1379" s="39" t="n"/>
      <c r="AH1379" s="51" t="n"/>
      <c r="AI1379" s="51" t="n"/>
      <c r="AJ1379" s="51" t="n"/>
      <c r="AK1379" s="52" t="n">
        <v>44.43740480831708</v>
      </c>
      <c r="AL1379" s="52" t="n"/>
      <c r="AM1379" s="52" t="n"/>
      <c r="AN1379" s="41" t="inlineStr">
        <is>
          <t>Valorización a validar: relación de cantidades 51 a 1 entre SAP y el recuento físico. Sugiere distinta unidad de medida (SAP por caja o envase y el recuento por unidad). La diferencia económica de esta fila no debe tomarse como definitiva.</t>
        </is>
      </c>
      <c r="AO1379" s="39" t="inlineStr">
        <is>
          <t>La cantidad física del material se imputó en la fila 49 (primera fila del material). Cruce por nomenclatura: una nomenclatura no informa dosis; similitud 0.87. El material ocupa 20 filas en la hoja 1060 NQN (lote/almacén). La cantidad SAP y la física de esta vista son el total del material.</t>
        </is>
      </c>
    </row>
    <row r="1380">
      <c r="A1380" s="5" t="inlineStr">
        <is>
          <t>1000144</t>
        </is>
      </c>
      <c r="B1380" s="5" t="inlineStr">
        <is>
          <t>LORATADINA 10 MG COMP</t>
        </is>
      </c>
      <c r="C1380" s="5" t="inlineStr">
        <is>
          <t>ERTW</t>
        </is>
      </c>
      <c r="D1380" s="5" t="inlineStr">
        <is>
          <t>033</t>
        </is>
      </c>
      <c r="E1380" s="5" t="inlineStr">
        <is>
          <t>ZMED</t>
        </is>
      </c>
      <c r="F1380" s="5" t="inlineStr">
        <is>
          <t>1060</t>
        </is>
      </c>
      <c r="G1380" s="5" t="inlineStr">
        <is>
          <t>6021</t>
        </is>
      </c>
      <c r="H1380" s="5" t="inlineStr">
        <is>
          <t>C/U</t>
        </is>
      </c>
      <c r="I1380" s="6" t="n">
        <v>20</v>
      </c>
      <c r="J1380" s="6" t="n">
        <v>0</v>
      </c>
      <c r="K1380" s="5" t="inlineStr">
        <is>
          <t>ARS</t>
        </is>
      </c>
      <c r="L1380" s="48" t="n">
        <v>0</v>
      </c>
      <c r="M1380" s="48" t="n">
        <v>888.75</v>
      </c>
      <c r="O1380" s="11">
        <f>M1380/SUM($M$2:$M$2023)</f>
        <v/>
      </c>
      <c r="P1380" s="49">
        <f>IFERROR(M1380/I1380,0)</f>
        <v/>
      </c>
      <c r="Q1380" s="50" t="n"/>
      <c r="R1380" s="8">
        <f>I1380-Q1380</f>
        <v/>
      </c>
      <c r="S1380" s="49">
        <f>$AK1380*R1380</f>
        <v/>
      </c>
      <c r="U1380" s="39" t="inlineStr">
        <is>
          <t>Stock SAP</t>
        </is>
      </c>
      <c r="V1380" s="39" t="inlineStr">
        <is>
          <t>Medicamentos</t>
        </is>
      </c>
      <c r="W1380" s="39" t="inlineStr">
        <is>
          <t>Dentro del alcance</t>
        </is>
      </c>
      <c r="X1380" s="37" t="inlineStr">
        <is>
          <t>Alta</t>
        </is>
      </c>
      <c r="Y1380" s="39" t="inlineStr">
        <is>
          <t>Homologado – confianza Alta</t>
        </is>
      </c>
      <c r="Z1380" s="38" t="inlineStr">
        <is>
          <t>Dar de baja en SAP</t>
        </is>
      </c>
      <c r="AA1380" s="39" t="inlineStr">
        <is>
          <t>153</t>
        </is>
      </c>
      <c r="AB1380" s="39" t="inlineStr">
        <is>
          <t>LORATADINA COMP</t>
        </is>
      </c>
      <c r="AC1380" s="39" t="inlineStr">
        <is>
          <t>Cruce por nomenclatura SAP</t>
        </is>
      </c>
      <c r="AD1380" s="39" t="inlineStr">
        <is>
          <t>No</t>
        </is>
      </c>
      <c r="AE1380" s="39" t="n"/>
      <c r="AF1380" s="39" t="inlineStr">
        <is>
          <t>Sí</t>
        </is>
      </c>
      <c r="AG1380" s="39" t="n"/>
      <c r="AH1380" s="51" t="n"/>
      <c r="AI1380" s="51" t="n"/>
      <c r="AJ1380" s="51" t="n"/>
      <c r="AK1380" s="52" t="n">
        <v>44.43740480831708</v>
      </c>
      <c r="AL1380" s="52" t="n"/>
      <c r="AM1380" s="52" t="n"/>
      <c r="AN1380" s="41" t="inlineStr">
        <is>
          <t>Valorización a validar: relación de cantidades 51 a 1 entre SAP y el recuento físico. Sugiere distinta unidad de medida (SAP por caja o envase y el recuento por unidad). La diferencia económica de esta fila no debe tomarse como definitiva.</t>
        </is>
      </c>
      <c r="AO1380" s="39" t="inlineStr">
        <is>
          <t>La cantidad física del material se imputó en la fila 49 (primera fila del material). Cruce por nomenclatura: una nomenclatura no informa dosis; similitud 0.87. El material ocupa 20 filas en la hoja 1060 NQN (lote/almacén). La cantidad SAP y la física de esta vista son el total del material.</t>
        </is>
      </c>
    </row>
    <row r="1381">
      <c r="A1381" s="5" t="inlineStr">
        <is>
          <t>1000162</t>
        </is>
      </c>
      <c r="B1381" s="5" t="inlineStr">
        <is>
          <t>GEL CONDUCTOR KINESIO</t>
        </is>
      </c>
      <c r="C1381" s="5" t="inlineStr">
        <is>
          <t>EREA</t>
        </is>
      </c>
      <c r="D1381" s="5" t="inlineStr">
        <is>
          <t>033</t>
        </is>
      </c>
      <c r="E1381" s="5" t="inlineStr">
        <is>
          <t>ZMED</t>
        </is>
      </c>
      <c r="F1381" s="5" t="inlineStr">
        <is>
          <t>1060</t>
        </is>
      </c>
      <c r="G1381" s="5" t="inlineStr">
        <is>
          <t>6021</t>
        </is>
      </c>
      <c r="H1381" s="5" t="inlineStr">
        <is>
          <t>C/U</t>
        </is>
      </c>
      <c r="I1381" s="6" t="n">
        <v>20</v>
      </c>
      <c r="J1381" s="6" t="n">
        <v>0</v>
      </c>
      <c r="K1381" s="5" t="inlineStr">
        <is>
          <t>ARS</t>
        </is>
      </c>
      <c r="L1381" s="48" t="n">
        <v>0</v>
      </c>
      <c r="M1381" s="48" t="n">
        <v>23768.68</v>
      </c>
      <c r="O1381" s="11">
        <f>M1381/SUM($M$2:$M$2023)</f>
        <v/>
      </c>
      <c r="P1381" s="49">
        <f>IFERROR(M1381/I1381,0)</f>
        <v/>
      </c>
      <c r="Q1381" s="50" t="n"/>
      <c r="R1381" s="8">
        <f>I1381-Q1381</f>
        <v/>
      </c>
      <c r="S1381" s="49">
        <f>$AK1381*R1381</f>
        <v/>
      </c>
      <c r="U1381" s="39" t="inlineStr">
        <is>
          <t>Stock SAP</t>
        </is>
      </c>
      <c r="V1381" s="39" t="inlineStr">
        <is>
          <t>Medicamentos</t>
        </is>
      </c>
      <c r="W1381" s="39" t="inlineStr">
        <is>
          <t>Dentro del alcance</t>
        </is>
      </c>
      <c r="X1381" s="42" t="inlineStr">
        <is>
          <t>Media</t>
        </is>
      </c>
      <c r="Y1381" s="39" t="inlineStr">
        <is>
          <t>Homologado – confianza Media – pendiente de validación</t>
        </is>
      </c>
      <c r="Z1381" s="38" t="inlineStr">
        <is>
          <t>Dar de baja en SAP</t>
        </is>
      </c>
      <c r="AA1381" s="39" t="inlineStr">
        <is>
          <t>460</t>
        </is>
      </c>
      <c r="AB1381" s="39" t="inlineStr">
        <is>
          <t>GEL CONDUCTOR 500 GRS</t>
        </is>
      </c>
      <c r="AC1381" s="39" t="inlineStr">
        <is>
          <t>Cruce por nomenclatura SAP</t>
        </is>
      </c>
      <c r="AD1381" s="39" t="inlineStr">
        <is>
          <t>No</t>
        </is>
      </c>
      <c r="AE1381" s="39" t="n"/>
      <c r="AF1381" s="39" t="inlineStr">
        <is>
          <t>No</t>
        </is>
      </c>
      <c r="AG1381" s="39" t="n"/>
      <c r="AH1381" s="51" t="n"/>
      <c r="AI1381" s="51" t="n"/>
      <c r="AJ1381" s="51" t="n"/>
      <c r="AK1381" s="52" t="n">
        <v>1188.434056603773</v>
      </c>
      <c r="AL1381" s="52" t="n"/>
      <c r="AM1381" s="52" t="n"/>
      <c r="AN1381" s="39" t="n"/>
      <c r="AO1381" s="39" t="inlineStr">
        <is>
          <t>La cantidad física del material se imputó en la fila 1061 (primera fila del material). Cruce por nomenclatura: una nomenclatura no informa dosis; similitud 0.60. El material ocupa 6 filas en la hoja 1060 NQN (lote/almacén). La cantidad SAP y la física de esta vista son el total del material.</t>
        </is>
      </c>
    </row>
    <row r="1382">
      <c r="A1382" s="5" t="inlineStr">
        <is>
          <t>1000168</t>
        </is>
      </c>
      <c r="B1382" s="5" t="inlineStr">
        <is>
          <t>BICARBONATO DE SODIO SOL. 1 MOL. 100 CM3</t>
        </is>
      </c>
      <c r="C1382" s="5" t="inlineStr">
        <is>
          <t>ERA</t>
        </is>
      </c>
      <c r="D1382" s="5" t="inlineStr">
        <is>
          <t>033</t>
        </is>
      </c>
      <c r="E1382" s="5" t="inlineStr">
        <is>
          <t>ZMED</t>
        </is>
      </c>
      <c r="F1382" s="5" t="inlineStr">
        <is>
          <t>1060</t>
        </is>
      </c>
      <c r="G1382" s="5" t="inlineStr">
        <is>
          <t>6021</t>
        </is>
      </c>
      <c r="H1382" s="5" t="inlineStr">
        <is>
          <t>C/U</t>
        </is>
      </c>
      <c r="I1382" s="6" t="n">
        <v>20</v>
      </c>
      <c r="J1382" s="6" t="n">
        <v>0</v>
      </c>
      <c r="K1382" s="5" t="inlineStr">
        <is>
          <t>ARS</t>
        </is>
      </c>
      <c r="L1382" s="48" t="n">
        <v>0</v>
      </c>
      <c r="M1382" s="48" t="n">
        <v>76114.23</v>
      </c>
      <c r="O1382" s="11">
        <f>M1382/SUM($M$2:$M$2023)</f>
        <v/>
      </c>
      <c r="P1382" s="49">
        <f>IFERROR(M1382/I1382,0)</f>
        <v/>
      </c>
      <c r="Q1382" s="50" t="n"/>
      <c r="R1382" s="8">
        <f>I1382-Q1382</f>
        <v/>
      </c>
      <c r="S1382" s="49">
        <f>$AK1382*R1382</f>
        <v/>
      </c>
      <c r="U1382" s="39" t="inlineStr">
        <is>
          <t>Stock SAP</t>
        </is>
      </c>
      <c r="V1382" s="39" t="inlineStr">
        <is>
          <t>Medicamentos</t>
        </is>
      </c>
      <c r="W1382" s="39" t="inlineStr">
        <is>
          <t>Dentro del alcance</t>
        </is>
      </c>
      <c r="X1382" s="39" t="n"/>
      <c r="Y1382" s="39" t="inlineStr">
        <is>
          <t>Sin recuento físico en el inventario de Avain</t>
        </is>
      </c>
      <c r="Z1382" s="40" t="inlineStr">
        <is>
          <t>Sin recuento físico</t>
        </is>
      </c>
      <c r="AA1382" s="39" t="n"/>
      <c r="AB1382" s="39" t="n"/>
      <c r="AC1382" s="39" t="n"/>
      <c r="AD1382" s="39" t="n"/>
      <c r="AE1382" s="39" t="n"/>
      <c r="AF1382" s="39" t="n"/>
      <c r="AG1382" s="39" t="n"/>
      <c r="AH1382" s="51" t="n"/>
      <c r="AI1382" s="51" t="n"/>
      <c r="AJ1382" s="51" t="n"/>
      <c r="AK1382" s="52" t="n">
        <v>3805.711473765432</v>
      </c>
      <c r="AL1382" s="52" t="n"/>
      <c r="AM1382" s="52" t="n"/>
      <c r="AN1382" s="39" t="n"/>
      <c r="AO1382" s="39" t="inlineStr">
        <is>
          <t>El material ocupa 15 filas en la hoja 1060 NQN (lote/almacén). La cantidad SAP y la física de esta vista son el total del material.</t>
        </is>
      </c>
    </row>
    <row r="1383">
      <c r="A1383" s="5" t="inlineStr">
        <is>
          <t>1000179</t>
        </is>
      </c>
      <c r="B1383" s="5" t="inlineStr">
        <is>
          <t>FUROSEMIDA COMPRIMIDO</t>
        </is>
      </c>
      <c r="C1383" s="5" t="inlineStr">
        <is>
          <t>00334</t>
        </is>
      </c>
      <c r="D1383" s="5" t="inlineStr">
        <is>
          <t>033</t>
        </is>
      </c>
      <c r="E1383" s="5" t="inlineStr">
        <is>
          <t>ZMED</t>
        </is>
      </c>
      <c r="F1383" s="5" t="inlineStr">
        <is>
          <t>1060</t>
        </is>
      </c>
      <c r="G1383" s="5" t="inlineStr">
        <is>
          <t>6021</t>
        </is>
      </c>
      <c r="H1383" s="5" t="inlineStr">
        <is>
          <t>C/U</t>
        </is>
      </c>
      <c r="I1383" s="6" t="n">
        <v>20</v>
      </c>
      <c r="J1383" s="6" t="n">
        <v>0</v>
      </c>
      <c r="K1383" s="5" t="inlineStr">
        <is>
          <t>ARS</t>
        </is>
      </c>
      <c r="L1383" s="48" t="n">
        <v>0</v>
      </c>
      <c r="M1383" s="48" t="n">
        <v>238.92</v>
      </c>
      <c r="O1383" s="11">
        <f>M1383/SUM($M$2:$M$2023)</f>
        <v/>
      </c>
      <c r="P1383" s="49">
        <f>IFERROR(M1383/I1383,0)</f>
        <v/>
      </c>
      <c r="Q1383" s="50" t="n"/>
      <c r="R1383" s="8">
        <f>I1383-Q1383</f>
        <v/>
      </c>
      <c r="S1383" s="49">
        <f>$AK1383*R1383</f>
        <v/>
      </c>
      <c r="U1383" s="39" t="inlineStr">
        <is>
          <t>Stock SAP</t>
        </is>
      </c>
      <c r="V1383" s="39" t="inlineStr">
        <is>
          <t>Medicamentos</t>
        </is>
      </c>
      <c r="W1383" s="39" t="inlineStr">
        <is>
          <t>Dentro del alcance</t>
        </is>
      </c>
      <c r="X1383" s="39" t="n"/>
      <c r="Y1383" s="39" t="inlineStr">
        <is>
          <t>Sin recuento físico en el inventario de Avain</t>
        </is>
      </c>
      <c r="Z1383" s="40" t="inlineStr">
        <is>
          <t>Sin recuento físico</t>
        </is>
      </c>
      <c r="AA1383" s="39" t="n"/>
      <c r="AB1383" s="39" t="n"/>
      <c r="AC1383" s="39" t="n"/>
      <c r="AD1383" s="39" t="n"/>
      <c r="AE1383" s="39" t="n"/>
      <c r="AF1383" s="39" t="n"/>
      <c r="AG1383" s="39" t="n"/>
      <c r="AH1383" s="51" t="n"/>
      <c r="AI1383" s="51" t="n"/>
      <c r="AJ1383" s="51" t="n"/>
      <c r="AK1383" s="52" t="n">
        <v>11.945875</v>
      </c>
      <c r="AL1383" s="52" t="n"/>
      <c r="AM1383" s="52" t="n"/>
      <c r="AN1383" s="39" t="n"/>
      <c r="AO1383" s="39" t="inlineStr">
        <is>
          <t>El material ocupa 4 filas en la hoja 1060 NQN (lote/almacén). La cantidad SAP y la física de esta vista son el total del material.</t>
        </is>
      </c>
    </row>
    <row r="1384">
      <c r="A1384" s="5" t="inlineStr">
        <is>
          <t>1000194</t>
        </is>
      </c>
      <c r="B1384" s="5" t="inlineStr">
        <is>
          <t>CAINA GOTAS</t>
        </is>
      </c>
      <c r="C1384" s="5" t="inlineStr">
        <is>
          <t>KM21</t>
        </is>
      </c>
      <c r="D1384" s="5" t="inlineStr">
        <is>
          <t>033</t>
        </is>
      </c>
      <c r="E1384" s="5" t="inlineStr">
        <is>
          <t>ZMED</t>
        </is>
      </c>
      <c r="F1384" s="5" t="inlineStr">
        <is>
          <t>1060</t>
        </is>
      </c>
      <c r="G1384" s="5" t="inlineStr">
        <is>
          <t>6021</t>
        </is>
      </c>
      <c r="H1384" s="5" t="inlineStr">
        <is>
          <t>C/U</t>
        </is>
      </c>
      <c r="I1384" s="6" t="n">
        <v>20</v>
      </c>
      <c r="J1384" s="6" t="n">
        <v>0</v>
      </c>
      <c r="K1384" s="5" t="inlineStr">
        <is>
          <t>ARS</t>
        </is>
      </c>
      <c r="L1384" s="48" t="n">
        <v>0</v>
      </c>
      <c r="M1384" s="48" t="n">
        <v>49909.81</v>
      </c>
      <c r="O1384" s="11">
        <f>M1384/SUM($M$2:$M$2023)</f>
        <v/>
      </c>
      <c r="P1384" s="49">
        <f>IFERROR(M1384/I1384,0)</f>
        <v/>
      </c>
      <c r="Q1384" s="50" t="n"/>
      <c r="R1384" s="8">
        <f>I1384-Q1384</f>
        <v/>
      </c>
      <c r="S1384" s="49">
        <f>$AK1384*R1384</f>
        <v/>
      </c>
      <c r="U1384" s="39" t="inlineStr">
        <is>
          <t>Stock SAP</t>
        </is>
      </c>
      <c r="V1384" s="39" t="inlineStr">
        <is>
          <t>Medicamentos</t>
        </is>
      </c>
      <c r="W1384" s="39" t="inlineStr">
        <is>
          <t>Dentro del alcance</t>
        </is>
      </c>
      <c r="X1384" s="39" t="n"/>
      <c r="Y1384" s="39" t="inlineStr">
        <is>
          <t>Sin recuento físico en el inventario de Avain</t>
        </is>
      </c>
      <c r="Z1384" s="40" t="inlineStr">
        <is>
          <t>Sin recuento físico</t>
        </is>
      </c>
      <c r="AA1384" s="39" t="n"/>
      <c r="AB1384" s="39" t="n"/>
      <c r="AC1384" s="39" t="n"/>
      <c r="AD1384" s="39" t="n"/>
      <c r="AE1384" s="39" t="n"/>
      <c r="AF1384" s="39" t="n"/>
      <c r="AG1384" s="39" t="n"/>
      <c r="AH1384" s="51" t="n"/>
      <c r="AI1384" s="51" t="n"/>
      <c r="AJ1384" s="51" t="n"/>
      <c r="AK1384" s="52" t="n">
        <v>2495.490732984293</v>
      </c>
      <c r="AL1384" s="52" t="n"/>
      <c r="AM1384" s="52" t="n"/>
      <c r="AN1384" s="39" t="n"/>
      <c r="AO1384" s="39" t="inlineStr">
        <is>
          <t>El material ocupa 8 filas en la hoja 1060 NQN (lote/almacén). La cantidad SAP y la física de esta vista son el total del material.</t>
        </is>
      </c>
    </row>
    <row r="1385">
      <c r="A1385" s="5" t="inlineStr">
        <is>
          <t>1000205</t>
        </is>
      </c>
      <c r="B1385" s="5" t="inlineStr">
        <is>
          <t>BAÑO OCULAR POEN 80 ML</t>
        </is>
      </c>
      <c r="C1385" s="5" t="n"/>
      <c r="D1385" s="5" t="inlineStr">
        <is>
          <t>033</t>
        </is>
      </c>
      <c r="E1385" s="5" t="inlineStr">
        <is>
          <t>ZMED</t>
        </is>
      </c>
      <c r="F1385" s="5" t="inlineStr">
        <is>
          <t>1060</t>
        </is>
      </c>
      <c r="G1385" s="5" t="inlineStr">
        <is>
          <t>6022</t>
        </is>
      </c>
      <c r="H1385" s="5" t="inlineStr">
        <is>
          <t>C/U</t>
        </is>
      </c>
      <c r="I1385" s="6" t="n">
        <v>20</v>
      </c>
      <c r="J1385" s="6" t="n">
        <v>0</v>
      </c>
      <c r="K1385" s="5" t="inlineStr">
        <is>
          <t>ARS</t>
        </is>
      </c>
      <c r="L1385" s="48" t="n">
        <v>0</v>
      </c>
      <c r="M1385" s="48" t="n">
        <v>94688.67999999999</v>
      </c>
      <c r="O1385" s="11">
        <f>M1385/SUM($M$2:$M$2023)</f>
        <v/>
      </c>
      <c r="P1385" s="49">
        <f>IFERROR(M1385/I1385,0)</f>
        <v/>
      </c>
      <c r="Q1385" s="50" t="n"/>
      <c r="R1385" s="8">
        <f>I1385-Q1385</f>
        <v/>
      </c>
      <c r="S1385" s="49">
        <f>$AK1385*R1385</f>
        <v/>
      </c>
      <c r="U1385" s="39" t="inlineStr">
        <is>
          <t>Stock SAP</t>
        </is>
      </c>
      <c r="V1385" s="39" t="inlineStr">
        <is>
          <t>Medicamentos</t>
        </is>
      </c>
      <c r="W1385" s="39" t="inlineStr">
        <is>
          <t>Dentro del alcance</t>
        </is>
      </c>
      <c r="X1385" s="39" t="n"/>
      <c r="Y1385" s="39" t="inlineStr">
        <is>
          <t>Sin recuento físico en el inventario de Avain</t>
        </is>
      </c>
      <c r="Z1385" s="40" t="inlineStr">
        <is>
          <t>Sin recuento físico</t>
        </is>
      </c>
      <c r="AA1385" s="39" t="n"/>
      <c r="AB1385" s="39" t="n"/>
      <c r="AC1385" s="39" t="n"/>
      <c r="AD1385" s="39" t="n"/>
      <c r="AE1385" s="39" t="n"/>
      <c r="AF1385" s="39" t="n"/>
      <c r="AG1385" s="39" t="n"/>
      <c r="AH1385" s="51" t="n"/>
      <c r="AI1385" s="51" t="n"/>
      <c r="AJ1385" s="51" t="n"/>
      <c r="AK1385" s="52" t="n">
        <v>4734.434011461318</v>
      </c>
      <c r="AL1385" s="52" t="n"/>
      <c r="AM1385" s="52" t="n"/>
      <c r="AN1385" s="39" t="n"/>
      <c r="AO1385" s="39" t="inlineStr">
        <is>
          <t>El material ocupa 3 filas en la hoja 1060 NQN (lote/almacén). La cantidad SAP y la física de esta vista son el total del material.</t>
        </is>
      </c>
    </row>
    <row r="1386">
      <c r="A1386" s="5" t="inlineStr">
        <is>
          <t>1000307</t>
        </is>
      </c>
      <c r="B1386" s="5" t="inlineStr">
        <is>
          <t>NALOXONA AMPOLLA 0,4mg/1ml</t>
        </is>
      </c>
      <c r="C1386" s="5" t="inlineStr">
        <is>
          <t>WYW</t>
        </is>
      </c>
      <c r="D1386" s="5" t="inlineStr">
        <is>
          <t>033</t>
        </is>
      </c>
      <c r="E1386" s="5" t="inlineStr">
        <is>
          <t>ZMED</t>
        </is>
      </c>
      <c r="F1386" s="5" t="inlineStr">
        <is>
          <t>1060</t>
        </is>
      </c>
      <c r="G1386" s="5" t="inlineStr">
        <is>
          <t>6021</t>
        </is>
      </c>
      <c r="H1386" s="5" t="inlineStr">
        <is>
          <t>C/U</t>
        </is>
      </c>
      <c r="I1386" s="6" t="n">
        <v>20</v>
      </c>
      <c r="J1386" s="6" t="n">
        <v>0</v>
      </c>
      <c r="K1386" s="5" t="inlineStr">
        <is>
          <t>ARS</t>
        </is>
      </c>
      <c r="L1386" s="48" t="n">
        <v>0</v>
      </c>
      <c r="M1386" s="48" t="n">
        <v>16174.25</v>
      </c>
      <c r="O1386" s="11">
        <f>M1386/SUM($M$2:$M$2023)</f>
        <v/>
      </c>
      <c r="P1386" s="49">
        <f>IFERROR(M1386/I1386,0)</f>
        <v/>
      </c>
      <c r="Q1386" s="50" t="n"/>
      <c r="R1386" s="8">
        <f>I1386-Q1386</f>
        <v/>
      </c>
      <c r="S1386" s="49">
        <f>$AK1386*R1386</f>
        <v/>
      </c>
      <c r="U1386" s="39" t="inlineStr">
        <is>
          <t>Stock SAP</t>
        </is>
      </c>
      <c r="V1386" s="39" t="inlineStr">
        <is>
          <t>Medicamentos</t>
        </is>
      </c>
      <c r="W1386" s="39" t="inlineStr">
        <is>
          <t>Dentro del alcance</t>
        </is>
      </c>
      <c r="X1386" s="42" t="inlineStr">
        <is>
          <t>Media</t>
        </is>
      </c>
      <c r="Y1386" s="39" t="inlineStr">
        <is>
          <t>Homologado – confianza Media – pendiente de validación</t>
        </is>
      </c>
      <c r="Z1386" s="38" t="inlineStr">
        <is>
          <t>Dar de baja en SAP</t>
        </is>
      </c>
      <c r="AA1386" s="39" t="inlineStr">
        <is>
          <t>166</t>
        </is>
      </c>
      <c r="AB1386" s="39" t="inlineStr">
        <is>
          <t>NALOXONA AMP</t>
        </is>
      </c>
      <c r="AC1386" s="39" t="inlineStr">
        <is>
          <t>Cruce por nomenclatura SAP</t>
        </is>
      </c>
      <c r="AD1386" s="39" t="inlineStr">
        <is>
          <t>No</t>
        </is>
      </c>
      <c r="AE1386" s="39" t="n"/>
      <c r="AF1386" s="39" t="inlineStr">
        <is>
          <t>Sí</t>
        </is>
      </c>
      <c r="AG1386" s="39" t="n"/>
      <c r="AH1386" s="51" t="n"/>
      <c r="AI1386" s="51" t="n"/>
      <c r="AJ1386" s="51" t="n"/>
      <c r="AK1386" s="52" t="n">
        <v>808.7123741007196</v>
      </c>
      <c r="AL1386" s="52" t="n"/>
      <c r="AM1386" s="52" t="n"/>
      <c r="AN1386" s="39" t="n"/>
      <c r="AO1386" s="39" t="inlineStr">
        <is>
          <t>La cantidad física del material se imputó en la fila 843 (primera fila del material). Cruce por nomenclatura: una nomenclatura no informa dosis; similitud 0.77. El material ocupa 15 filas en la hoja 1060 NQN (lote/almacén). La cantidad SAP y la física de esta vista son el total del material.</t>
        </is>
      </c>
    </row>
    <row r="1387">
      <c r="A1387" s="5" t="inlineStr">
        <is>
          <t>1000330</t>
        </is>
      </c>
      <c r="B1387" s="5" t="inlineStr">
        <is>
          <t>ANGINOTRAC COMPRIMIDO</t>
        </is>
      </c>
      <c r="C1387" s="5" t="inlineStr">
        <is>
          <t>EA4TYA</t>
        </is>
      </c>
      <c r="D1387" s="5" t="inlineStr">
        <is>
          <t>033</t>
        </is>
      </c>
      <c r="E1387" s="5" t="inlineStr">
        <is>
          <t>ZMED</t>
        </is>
      </c>
      <c r="F1387" s="5" t="inlineStr">
        <is>
          <t>1060</t>
        </is>
      </c>
      <c r="G1387" s="5" t="inlineStr">
        <is>
          <t>6021</t>
        </is>
      </c>
      <c r="H1387" s="5" t="inlineStr">
        <is>
          <t>C/U</t>
        </is>
      </c>
      <c r="I1387" s="6" t="n">
        <v>20</v>
      </c>
      <c r="J1387" s="6" t="n">
        <v>0</v>
      </c>
      <c r="K1387" s="5" t="inlineStr">
        <is>
          <t>ARS</t>
        </is>
      </c>
      <c r="L1387" s="48" t="n">
        <v>0</v>
      </c>
      <c r="M1387" s="48" t="n">
        <v>15163.86</v>
      </c>
      <c r="O1387" s="11">
        <f>M1387/SUM($M$2:$M$2023)</f>
        <v/>
      </c>
      <c r="P1387" s="49">
        <f>IFERROR(M1387/I1387,0)</f>
        <v/>
      </c>
      <c r="Q1387" s="50" t="n"/>
      <c r="R1387" s="8">
        <f>I1387-Q1387</f>
        <v/>
      </c>
      <c r="S1387" s="49">
        <f>$AK1387*R1387</f>
        <v/>
      </c>
      <c r="U1387" s="39" t="inlineStr">
        <is>
          <t>Stock SAP</t>
        </is>
      </c>
      <c r="V1387" s="39" t="inlineStr">
        <is>
          <t>Medicamentos</t>
        </is>
      </c>
      <c r="W1387" s="39" t="inlineStr">
        <is>
          <t>Dentro del alcance</t>
        </is>
      </c>
      <c r="X1387" s="42" t="inlineStr">
        <is>
          <t>Media</t>
        </is>
      </c>
      <c r="Y1387" s="39" t="inlineStr">
        <is>
          <t>Homologado – confianza Media – pendiente de validación</t>
        </is>
      </c>
      <c r="Z1387" s="38" t="inlineStr">
        <is>
          <t>Dar de baja en SAP</t>
        </is>
      </c>
      <c r="AA1387" s="39" t="inlineStr">
        <is>
          <t>271</t>
        </is>
      </c>
      <c r="AB1387" s="39" t="inlineStr">
        <is>
          <t>ANGINOTRAT</t>
        </is>
      </c>
      <c r="AC1387" s="39" t="inlineStr">
        <is>
          <t>Cruce por nomenclatura SAP</t>
        </is>
      </c>
      <c r="AD1387" s="39" t="inlineStr">
        <is>
          <t>No</t>
        </is>
      </c>
      <c r="AE1387" s="39" t="n"/>
      <c r="AF1387" s="39" t="inlineStr">
        <is>
          <t>No</t>
        </is>
      </c>
      <c r="AG1387" s="39" t="n"/>
      <c r="AH1387" s="51" t="n"/>
      <c r="AI1387" s="51" t="n"/>
      <c r="AJ1387" s="51" t="n"/>
      <c r="AK1387" s="52" t="n">
        <v>758.1929391100703</v>
      </c>
      <c r="AL1387" s="52" t="n"/>
      <c r="AM1387" s="52" t="n"/>
      <c r="AN1387" s="39" t="n"/>
      <c r="AO1387" s="39" t="inlineStr">
        <is>
          <t>La cantidad física del material se imputó en la fila 535 (primera fila del material). Cruce por nomenclatura: similitud 0.57. El material ocupa 12 filas en la hoja 1060 NQN (lote/almacén). La cantidad SAP y la física de esta vista son el total del material.</t>
        </is>
      </c>
    </row>
    <row r="1388">
      <c r="A1388" s="5" t="inlineStr">
        <is>
          <t>1000360</t>
        </is>
      </c>
      <c r="B1388" s="5" t="inlineStr">
        <is>
          <t>GOTAS OTOSPORIN</t>
        </is>
      </c>
      <c r="C1388" s="5" t="inlineStr">
        <is>
          <t>25072</t>
        </is>
      </c>
      <c r="D1388" s="5" t="inlineStr">
        <is>
          <t>033</t>
        </is>
      </c>
      <c r="E1388" s="5" t="inlineStr">
        <is>
          <t>ZMED</t>
        </is>
      </c>
      <c r="F1388" s="5" t="inlineStr">
        <is>
          <t>1060</t>
        </is>
      </c>
      <c r="G1388" s="5" t="inlineStr">
        <is>
          <t>6021</t>
        </is>
      </c>
      <c r="H1388" s="5" t="inlineStr">
        <is>
          <t>C/U</t>
        </is>
      </c>
      <c r="I1388" s="6" t="n">
        <v>20</v>
      </c>
      <c r="J1388" s="6" t="n">
        <v>0</v>
      </c>
      <c r="K1388" s="5" t="inlineStr">
        <is>
          <t>ARS</t>
        </is>
      </c>
      <c r="L1388" s="48" t="n">
        <v>0</v>
      </c>
      <c r="M1388" s="48" t="n">
        <v>50805.38</v>
      </c>
      <c r="O1388" s="11">
        <f>M1388/SUM($M$2:$M$2023)</f>
        <v/>
      </c>
      <c r="P1388" s="49">
        <f>IFERROR(M1388/I1388,0)</f>
        <v/>
      </c>
      <c r="Q1388" s="50" t="n"/>
      <c r="R1388" s="8">
        <f>I1388-Q1388</f>
        <v/>
      </c>
      <c r="S1388" s="49">
        <f>$AK1388*R1388</f>
        <v/>
      </c>
      <c r="U1388" s="39" t="inlineStr">
        <is>
          <t>Stock SAP</t>
        </is>
      </c>
      <c r="V1388" s="39" t="inlineStr">
        <is>
          <t>Medicamentos</t>
        </is>
      </c>
      <c r="W1388" s="39" t="inlineStr">
        <is>
          <t>Dentro del alcance</t>
        </is>
      </c>
      <c r="X1388" s="37" t="inlineStr">
        <is>
          <t>Alta</t>
        </is>
      </c>
      <c r="Y1388" s="39" t="inlineStr">
        <is>
          <t>Homologado – confianza Alta</t>
        </is>
      </c>
      <c r="Z1388" s="38" t="inlineStr">
        <is>
          <t>Dar de baja en SAP</t>
        </is>
      </c>
      <c r="AA1388" s="39" t="inlineStr">
        <is>
          <t>173</t>
        </is>
      </c>
      <c r="AB1388" s="39" t="inlineStr">
        <is>
          <t>OTOSPORIN</t>
        </is>
      </c>
      <c r="AC1388" s="39" t="inlineStr">
        <is>
          <t>Cruce por nomenclatura SAP</t>
        </is>
      </c>
      <c r="AD1388" s="39" t="inlineStr">
        <is>
          <t>No</t>
        </is>
      </c>
      <c r="AE1388" s="39" t="n"/>
      <c r="AF1388" s="39" t="inlineStr">
        <is>
          <t>No</t>
        </is>
      </c>
      <c r="AG1388" s="39" t="n"/>
      <c r="AH1388" s="51" t="n"/>
      <c r="AI1388" s="51" t="n"/>
      <c r="AJ1388" s="51" t="n"/>
      <c r="AK1388" s="52" t="n">
        <v>2540.268939929328</v>
      </c>
      <c r="AL1388" s="52" t="n"/>
      <c r="AM1388" s="52" t="n"/>
      <c r="AN1388" s="39" t="n"/>
      <c r="AO1388" s="39" t="inlineStr">
        <is>
          <t>La cantidad física del material se imputó en la fila 1081 (primera fila del material). Cruce por nomenclatura: similitud 0.81. El material ocupa 14 filas en la hoja 1060 NQN (lote/almacén). La cantidad SAP y la física de esta vista son el total del material.</t>
        </is>
      </c>
    </row>
    <row r="1389">
      <c r="A1389" s="5" t="inlineStr">
        <is>
          <t>1000369</t>
        </is>
      </c>
      <c r="B1389" s="5" t="inlineStr">
        <is>
          <t>TOBRAMICINA+ DEX G</t>
        </is>
      </c>
      <c r="C1389" s="5" t="inlineStr">
        <is>
          <t>00187</t>
        </is>
      </c>
      <c r="D1389" s="5" t="inlineStr">
        <is>
          <t>033</t>
        </is>
      </c>
      <c r="E1389" s="5" t="inlineStr">
        <is>
          <t>ZMED</t>
        </is>
      </c>
      <c r="F1389" s="5" t="inlineStr">
        <is>
          <t>1060</t>
        </is>
      </c>
      <c r="G1389" s="5" t="inlineStr">
        <is>
          <t>6021</t>
        </is>
      </c>
      <c r="H1389" s="5" t="inlineStr">
        <is>
          <t>C/U</t>
        </is>
      </c>
      <c r="I1389" s="6" t="n">
        <v>20</v>
      </c>
      <c r="J1389" s="6" t="n">
        <v>0</v>
      </c>
      <c r="K1389" s="5" t="inlineStr">
        <is>
          <t>ARS</t>
        </is>
      </c>
      <c r="L1389" s="48" t="n">
        <v>0</v>
      </c>
      <c r="M1389" s="48" t="n">
        <v>28596.37</v>
      </c>
      <c r="O1389" s="11">
        <f>M1389/SUM($M$2:$M$2023)</f>
        <v/>
      </c>
      <c r="P1389" s="49">
        <f>IFERROR(M1389/I1389,0)</f>
        <v/>
      </c>
      <c r="Q1389" s="50" t="n"/>
      <c r="R1389" s="8">
        <f>I1389-Q1389</f>
        <v/>
      </c>
      <c r="S1389" s="49">
        <f>$AK1389*R1389</f>
        <v/>
      </c>
      <c r="U1389" s="39" t="inlineStr">
        <is>
          <t>Stock SAP</t>
        </is>
      </c>
      <c r="V1389" s="39" t="inlineStr">
        <is>
          <t>Medicamentos</t>
        </is>
      </c>
      <c r="W1389" s="39" t="inlineStr">
        <is>
          <t>Dentro del alcance</t>
        </is>
      </c>
      <c r="X1389" s="37" t="inlineStr">
        <is>
          <t>Alta</t>
        </is>
      </c>
      <c r="Y1389" s="39" t="inlineStr">
        <is>
          <t>Homologado – confianza Alta</t>
        </is>
      </c>
      <c r="Z1389" s="38" t="inlineStr">
        <is>
          <t>Dar de baja en SAP</t>
        </is>
      </c>
      <c r="AA1389" s="39" t="inlineStr">
        <is>
          <t>228</t>
        </is>
      </c>
      <c r="AB1389" s="39" t="inlineStr">
        <is>
          <t>TOBRAMICINA</t>
        </is>
      </c>
      <c r="AC1389" s="39" t="inlineStr">
        <is>
          <t>Cruce por nomenclatura SAP</t>
        </is>
      </c>
      <c r="AD1389" s="39" t="inlineStr">
        <is>
          <t>No</t>
        </is>
      </c>
      <c r="AE1389" s="39" t="n"/>
      <c r="AF1389" s="39" t="inlineStr">
        <is>
          <t>No</t>
        </is>
      </c>
      <c r="AG1389" s="39" t="n"/>
      <c r="AH1389" s="51" t="n"/>
      <c r="AI1389" s="51" t="n"/>
      <c r="AJ1389" s="51" t="n"/>
      <c r="AK1389" s="52" t="n">
        <v>1429.81845814978</v>
      </c>
      <c r="AL1389" s="52" t="n"/>
      <c r="AM1389" s="52" t="n"/>
      <c r="AN1389" s="39" t="n"/>
      <c r="AO1389" s="39" t="inlineStr">
        <is>
          <t>La cantidad física del material se imputó en la fila 660 (primera fila del material). Cruce por nomenclatura: similitud 0.78. El material ocupa 8 filas en la hoja 1060 NQN (lote/almacén). La cantidad SAP y la física de esta vista son el total del material.</t>
        </is>
      </c>
    </row>
    <row r="1390">
      <c r="A1390" s="5" t="inlineStr">
        <is>
          <t>1000406</t>
        </is>
      </c>
      <c r="B1390" s="5" t="inlineStr">
        <is>
          <t>FURASIN DE 1L</t>
        </is>
      </c>
      <c r="C1390" s="5" t="inlineStr">
        <is>
          <t>7331</t>
        </is>
      </c>
      <c r="D1390" s="5" t="inlineStr">
        <is>
          <t>033</t>
        </is>
      </c>
      <c r="E1390" s="5" t="inlineStr">
        <is>
          <t>ZMED</t>
        </is>
      </c>
      <c r="F1390" s="5" t="inlineStr">
        <is>
          <t>1060</t>
        </is>
      </c>
      <c r="G1390" s="5" t="inlineStr">
        <is>
          <t>6021</t>
        </is>
      </c>
      <c r="H1390" s="5" t="inlineStr">
        <is>
          <t>C/U</t>
        </is>
      </c>
      <c r="I1390" s="6" t="n">
        <v>20</v>
      </c>
      <c r="J1390" s="6" t="n">
        <v>0</v>
      </c>
      <c r="K1390" s="5" t="inlineStr">
        <is>
          <t>ARS</t>
        </is>
      </c>
      <c r="L1390" s="48" t="n">
        <v>0</v>
      </c>
      <c r="M1390" s="48" t="n">
        <v>208008.54</v>
      </c>
      <c r="O1390" s="11">
        <f>M1390/SUM($M$2:$M$2023)</f>
        <v/>
      </c>
      <c r="P1390" s="49">
        <f>IFERROR(M1390/I1390,0)</f>
        <v/>
      </c>
      <c r="Q1390" s="50" t="n"/>
      <c r="R1390" s="8">
        <f>I1390-Q1390</f>
        <v/>
      </c>
      <c r="S1390" s="49">
        <f>$AK1390*R1390</f>
        <v/>
      </c>
      <c r="U1390" s="39" t="inlineStr">
        <is>
          <t>Stock SAP</t>
        </is>
      </c>
      <c r="V1390" s="39" t="inlineStr">
        <is>
          <t>Medicamentos</t>
        </is>
      </c>
      <c r="W1390" s="39" t="inlineStr">
        <is>
          <t>Dentro del alcance</t>
        </is>
      </c>
      <c r="X1390" s="39" t="n"/>
      <c r="Y1390" s="39" t="inlineStr">
        <is>
          <t>Sin recuento físico en el inventario de Avain</t>
        </is>
      </c>
      <c r="Z1390" s="40" t="inlineStr">
        <is>
          <t>Sin recuento físico</t>
        </is>
      </c>
      <c r="AA1390" s="39" t="n"/>
      <c r="AB1390" s="39" t="n"/>
      <c r="AC1390" s="39" t="n"/>
      <c r="AD1390" s="39" t="n"/>
      <c r="AE1390" s="39" t="n"/>
      <c r="AF1390" s="39" t="n"/>
      <c r="AG1390" s="39" t="n"/>
      <c r="AH1390" s="51" t="n"/>
      <c r="AI1390" s="51" t="n"/>
      <c r="AJ1390" s="51" t="n"/>
      <c r="AK1390" s="52" t="n">
        <v>10400.42690789474</v>
      </c>
      <c r="AL1390" s="52" t="n"/>
      <c r="AM1390" s="52" t="n"/>
      <c r="AN1390" s="39" t="n"/>
      <c r="AO1390" s="39" t="inlineStr">
        <is>
          <t>El material ocupa 15 filas en la hoja 1060 NQN (lote/almacén). La cantidad SAP y la física de esta vista son el total del material.</t>
        </is>
      </c>
    </row>
    <row r="1391">
      <c r="A1391" s="5" t="inlineStr">
        <is>
          <t>1000406</t>
        </is>
      </c>
      <c r="B1391" s="5" t="inlineStr">
        <is>
          <t>FURASIN DE 1L</t>
        </is>
      </c>
      <c r="C1391" s="5" t="inlineStr">
        <is>
          <t>924</t>
        </is>
      </c>
      <c r="D1391" s="5" t="inlineStr">
        <is>
          <t>033</t>
        </is>
      </c>
      <c r="E1391" s="5" t="inlineStr">
        <is>
          <t>ZMED</t>
        </is>
      </c>
      <c r="F1391" s="5" t="inlineStr">
        <is>
          <t>1060</t>
        </is>
      </c>
      <c r="G1391" s="5" t="inlineStr">
        <is>
          <t>6021</t>
        </is>
      </c>
      <c r="H1391" s="5" t="inlineStr">
        <is>
          <t>C/U</t>
        </is>
      </c>
      <c r="I1391" s="6" t="n">
        <v>20</v>
      </c>
      <c r="J1391" s="6" t="n">
        <v>0</v>
      </c>
      <c r="K1391" s="5" t="inlineStr">
        <is>
          <t>ARS</t>
        </is>
      </c>
      <c r="L1391" s="48" t="n">
        <v>0</v>
      </c>
      <c r="M1391" s="48" t="n">
        <v>208008.54</v>
      </c>
      <c r="O1391" s="11">
        <f>M1391/SUM($M$2:$M$2023)</f>
        <v/>
      </c>
      <c r="P1391" s="49">
        <f>IFERROR(M1391/I1391,0)</f>
        <v/>
      </c>
      <c r="Q1391" s="50" t="n"/>
      <c r="R1391" s="8">
        <f>I1391-Q1391</f>
        <v/>
      </c>
      <c r="S1391" s="49">
        <f>$AK1391*R1391</f>
        <v/>
      </c>
      <c r="U1391" s="39" t="inlineStr">
        <is>
          <t>Stock SAP</t>
        </is>
      </c>
      <c r="V1391" s="39" t="inlineStr">
        <is>
          <t>Medicamentos</t>
        </is>
      </c>
      <c r="W1391" s="39" t="inlineStr">
        <is>
          <t>Dentro del alcance</t>
        </is>
      </c>
      <c r="X1391" s="39" t="n"/>
      <c r="Y1391" s="39" t="inlineStr">
        <is>
          <t>Sin recuento físico en el inventario de Avain</t>
        </is>
      </c>
      <c r="Z1391" s="40" t="inlineStr">
        <is>
          <t>Sin recuento físico</t>
        </is>
      </c>
      <c r="AA1391" s="39" t="n"/>
      <c r="AB1391" s="39" t="n"/>
      <c r="AC1391" s="39" t="n"/>
      <c r="AD1391" s="39" t="n"/>
      <c r="AE1391" s="39" t="n"/>
      <c r="AF1391" s="39" t="n"/>
      <c r="AG1391" s="39" t="n"/>
      <c r="AH1391" s="51" t="n"/>
      <c r="AI1391" s="51" t="n"/>
      <c r="AJ1391" s="51" t="n"/>
      <c r="AK1391" s="52" t="n">
        <v>10400.42690789474</v>
      </c>
      <c r="AL1391" s="52" t="n"/>
      <c r="AM1391" s="52" t="n"/>
      <c r="AN1391" s="39" t="n"/>
      <c r="AO1391" s="39" t="inlineStr">
        <is>
          <t>El material ocupa 15 filas en la hoja 1060 NQN (lote/almacén). La cantidad SAP y la física de esta vista son el total del material.</t>
        </is>
      </c>
    </row>
    <row r="1392">
      <c r="A1392" s="5" t="inlineStr">
        <is>
          <t>1000406</t>
        </is>
      </c>
      <c r="B1392" s="5" t="inlineStr">
        <is>
          <t>FURASIN DE 1L</t>
        </is>
      </c>
      <c r="C1392" s="5" t="inlineStr">
        <is>
          <t>YW745</t>
        </is>
      </c>
      <c r="D1392" s="5" t="inlineStr">
        <is>
          <t>033</t>
        </is>
      </c>
      <c r="E1392" s="5" t="inlineStr">
        <is>
          <t>ZMED</t>
        </is>
      </c>
      <c r="F1392" s="5" t="inlineStr">
        <is>
          <t>1060</t>
        </is>
      </c>
      <c r="G1392" s="5" t="inlineStr">
        <is>
          <t>6021</t>
        </is>
      </c>
      <c r="H1392" s="5" t="inlineStr">
        <is>
          <t>C/U</t>
        </is>
      </c>
      <c r="I1392" s="6" t="n">
        <v>20</v>
      </c>
      <c r="J1392" s="6" t="n">
        <v>0</v>
      </c>
      <c r="K1392" s="5" t="inlineStr">
        <is>
          <t>ARS</t>
        </is>
      </c>
      <c r="L1392" s="48" t="n">
        <v>0</v>
      </c>
      <c r="M1392" s="48" t="n">
        <v>208008.54</v>
      </c>
      <c r="O1392" s="11">
        <f>M1392/SUM($M$2:$M$2023)</f>
        <v/>
      </c>
      <c r="P1392" s="49">
        <f>IFERROR(M1392/I1392,0)</f>
        <v/>
      </c>
      <c r="Q1392" s="50" t="n"/>
      <c r="R1392" s="8">
        <f>I1392-Q1392</f>
        <v/>
      </c>
      <c r="S1392" s="49">
        <f>$AK1392*R1392</f>
        <v/>
      </c>
      <c r="U1392" s="39" t="inlineStr">
        <is>
          <t>Stock SAP</t>
        </is>
      </c>
      <c r="V1392" s="39" t="inlineStr">
        <is>
          <t>Medicamentos</t>
        </is>
      </c>
      <c r="W1392" s="39" t="inlineStr">
        <is>
          <t>Dentro del alcance</t>
        </is>
      </c>
      <c r="X1392" s="39" t="n"/>
      <c r="Y1392" s="39" t="inlineStr">
        <is>
          <t>Sin recuento físico en el inventario de Avain</t>
        </is>
      </c>
      <c r="Z1392" s="40" t="inlineStr">
        <is>
          <t>Sin recuento físico</t>
        </is>
      </c>
      <c r="AA1392" s="39" t="n"/>
      <c r="AB1392" s="39" t="n"/>
      <c r="AC1392" s="39" t="n"/>
      <c r="AD1392" s="39" t="n"/>
      <c r="AE1392" s="39" t="n"/>
      <c r="AF1392" s="39" t="n"/>
      <c r="AG1392" s="39" t="n"/>
      <c r="AH1392" s="51" t="n"/>
      <c r="AI1392" s="51" t="n"/>
      <c r="AJ1392" s="51" t="n"/>
      <c r="AK1392" s="52" t="n">
        <v>10400.42690789474</v>
      </c>
      <c r="AL1392" s="52" t="n"/>
      <c r="AM1392" s="52" t="n"/>
      <c r="AN1392" s="39" t="n"/>
      <c r="AO1392" s="39" t="inlineStr">
        <is>
          <t>El material ocupa 15 filas en la hoja 1060 NQN (lote/almacén). La cantidad SAP y la física de esta vista son el total del material.</t>
        </is>
      </c>
    </row>
    <row r="1393">
      <c r="A1393" s="5" t="inlineStr">
        <is>
          <t>1000426</t>
        </is>
      </c>
      <c r="B1393" s="5" t="inlineStr">
        <is>
          <t>DECADRON 8MG / 2ML F. AMP</t>
        </is>
      </c>
      <c r="C1393" s="5" t="inlineStr">
        <is>
          <t>100105136</t>
        </is>
      </c>
      <c r="D1393" s="5" t="inlineStr">
        <is>
          <t>033</t>
        </is>
      </c>
      <c r="E1393" s="5" t="inlineStr">
        <is>
          <t>ZMED</t>
        </is>
      </c>
      <c r="F1393" s="5" t="inlineStr">
        <is>
          <t>1060</t>
        </is>
      </c>
      <c r="G1393" s="5" t="inlineStr">
        <is>
          <t>6021</t>
        </is>
      </c>
      <c r="H1393" s="5" t="inlineStr">
        <is>
          <t>C/U</t>
        </is>
      </c>
      <c r="I1393" s="6" t="n">
        <v>20</v>
      </c>
      <c r="J1393" s="6" t="n">
        <v>0</v>
      </c>
      <c r="K1393" s="5" t="inlineStr">
        <is>
          <t>ARS</t>
        </is>
      </c>
      <c r="L1393" s="48" t="n">
        <v>0</v>
      </c>
      <c r="M1393" s="48" t="n">
        <v>87633.60000000001</v>
      </c>
      <c r="O1393" s="11">
        <f>M1393/SUM($M$2:$M$2023)</f>
        <v/>
      </c>
      <c r="P1393" s="49">
        <f>IFERROR(M1393/I1393,0)</f>
        <v/>
      </c>
      <c r="Q1393" s="50" t="n"/>
      <c r="R1393" s="8">
        <f>I1393-Q1393</f>
        <v/>
      </c>
      <c r="S1393" s="49">
        <f>$AK1393*R1393</f>
        <v/>
      </c>
      <c r="U1393" s="39" t="inlineStr">
        <is>
          <t>Stock SAP</t>
        </is>
      </c>
      <c r="V1393" s="39" t="inlineStr">
        <is>
          <t>Medicamentos</t>
        </is>
      </c>
      <c r="W1393" s="39" t="inlineStr">
        <is>
          <t>Dentro del alcance</t>
        </is>
      </c>
      <c r="X1393" s="39" t="n"/>
      <c r="Y1393" s="39" t="inlineStr">
        <is>
          <t>Sin recuento físico en el inventario de Avain</t>
        </is>
      </c>
      <c r="Z1393" s="40" t="inlineStr">
        <is>
          <t>Sin recuento físico</t>
        </is>
      </c>
      <c r="AA1393" s="39" t="n"/>
      <c r="AB1393" s="39" t="n"/>
      <c r="AC1393" s="39" t="n"/>
      <c r="AD1393" s="39" t="n"/>
      <c r="AE1393" s="39" t="n"/>
      <c r="AF1393" s="39" t="n"/>
      <c r="AG1393" s="39" t="n"/>
      <c r="AH1393" s="51" t="n"/>
      <c r="AI1393" s="51" t="n"/>
      <c r="AJ1393" s="51" t="n"/>
      <c r="AK1393" s="52" t="n">
        <v>4381.680010330579</v>
      </c>
      <c r="AL1393" s="52" t="n"/>
      <c r="AM1393" s="52" t="n"/>
      <c r="AN1393" s="39" t="n"/>
      <c r="AO1393" s="39" t="inlineStr">
        <is>
          <t>El material ocupa 23 filas en la hoja 1060 NQN (lote/almacén). La cantidad SAP y la física de esta vista son el total del material.</t>
        </is>
      </c>
    </row>
    <row r="1394">
      <c r="A1394" s="5" t="inlineStr">
        <is>
          <t>1000426</t>
        </is>
      </c>
      <c r="B1394" s="5" t="inlineStr">
        <is>
          <t>DECADRON 8MG / 2ML F. AMP</t>
        </is>
      </c>
      <c r="C1394" s="5" t="inlineStr">
        <is>
          <t>30012022</t>
        </is>
      </c>
      <c r="D1394" s="5" t="inlineStr">
        <is>
          <t>033</t>
        </is>
      </c>
      <c r="E1394" s="5" t="inlineStr">
        <is>
          <t>ZMED</t>
        </is>
      </c>
      <c r="F1394" s="5" t="inlineStr">
        <is>
          <t>1060</t>
        </is>
      </c>
      <c r="G1394" s="5" t="inlineStr">
        <is>
          <t>6021</t>
        </is>
      </c>
      <c r="H1394" s="5" t="inlineStr">
        <is>
          <t>C/U</t>
        </is>
      </c>
      <c r="I1394" s="6" t="n">
        <v>20</v>
      </c>
      <c r="J1394" s="6" t="n">
        <v>0</v>
      </c>
      <c r="K1394" s="5" t="inlineStr">
        <is>
          <t>ARS</t>
        </is>
      </c>
      <c r="L1394" s="48" t="n">
        <v>0</v>
      </c>
      <c r="M1394" s="48" t="n">
        <v>87633.60000000001</v>
      </c>
      <c r="O1394" s="11">
        <f>M1394/SUM($M$2:$M$2023)</f>
        <v/>
      </c>
      <c r="P1394" s="49">
        <f>IFERROR(M1394/I1394,0)</f>
        <v/>
      </c>
      <c r="Q1394" s="50" t="n"/>
      <c r="R1394" s="8">
        <f>I1394-Q1394</f>
        <v/>
      </c>
      <c r="S1394" s="49">
        <f>$AK1394*R1394</f>
        <v/>
      </c>
      <c r="U1394" s="39" t="inlineStr">
        <is>
          <t>Stock SAP</t>
        </is>
      </c>
      <c r="V1394" s="39" t="inlineStr">
        <is>
          <t>Medicamentos</t>
        </is>
      </c>
      <c r="W1394" s="39" t="inlineStr">
        <is>
          <t>Dentro del alcance</t>
        </is>
      </c>
      <c r="X1394" s="39" t="n"/>
      <c r="Y1394" s="39" t="inlineStr">
        <is>
          <t>Sin recuento físico en el inventario de Avain</t>
        </is>
      </c>
      <c r="Z1394" s="40" t="inlineStr">
        <is>
          <t>Sin recuento físico</t>
        </is>
      </c>
      <c r="AA1394" s="39" t="n"/>
      <c r="AB1394" s="39" t="n"/>
      <c r="AC1394" s="39" t="n"/>
      <c r="AD1394" s="39" t="n"/>
      <c r="AE1394" s="39" t="n"/>
      <c r="AF1394" s="39" t="n"/>
      <c r="AG1394" s="39" t="n"/>
      <c r="AH1394" s="51" t="n"/>
      <c r="AI1394" s="51" t="n"/>
      <c r="AJ1394" s="51" t="n"/>
      <c r="AK1394" s="52" t="n">
        <v>4381.680010330579</v>
      </c>
      <c r="AL1394" s="52" t="n"/>
      <c r="AM1394" s="52" t="n"/>
      <c r="AN1394" s="39" t="n"/>
      <c r="AO1394" s="39" t="inlineStr">
        <is>
          <t>El material ocupa 23 filas en la hoja 1060 NQN (lote/almacén). La cantidad SAP y la física de esta vista son el total del material.</t>
        </is>
      </c>
    </row>
    <row r="1395">
      <c r="A1395" s="5" t="inlineStr">
        <is>
          <t>1000468</t>
        </is>
      </c>
      <c r="B1395" s="5" t="inlineStr">
        <is>
          <t>AMOXICILINA  500 MGR</t>
        </is>
      </c>
      <c r="C1395" s="5" t="inlineStr">
        <is>
          <t>119714</t>
        </is>
      </c>
      <c r="D1395" s="5" t="inlineStr">
        <is>
          <t>033</t>
        </is>
      </c>
      <c r="E1395" s="5" t="inlineStr">
        <is>
          <t>ZMED</t>
        </is>
      </c>
      <c r="F1395" s="5" t="inlineStr">
        <is>
          <t>1060</t>
        </is>
      </c>
      <c r="G1395" s="5" t="inlineStr">
        <is>
          <t>6010</t>
        </is>
      </c>
      <c r="H1395" s="5" t="inlineStr">
        <is>
          <t>C/U</t>
        </is>
      </c>
      <c r="I1395" s="6" t="n">
        <v>20</v>
      </c>
      <c r="J1395" s="6" t="n">
        <v>0</v>
      </c>
      <c r="K1395" s="5" t="inlineStr">
        <is>
          <t>ARS</t>
        </is>
      </c>
      <c r="L1395" s="48" t="n">
        <v>0</v>
      </c>
      <c r="M1395" s="48" t="n">
        <v>261.93</v>
      </c>
      <c r="O1395" s="11">
        <f>M1395/SUM($M$2:$M$2023)</f>
        <v/>
      </c>
      <c r="P1395" s="49">
        <f>IFERROR(M1395/I1395,0)</f>
        <v/>
      </c>
      <c r="Q1395" s="50" t="n"/>
      <c r="R1395" s="8">
        <f>I1395-Q1395</f>
        <v/>
      </c>
      <c r="S1395" s="49">
        <f>$AK1395*R1395</f>
        <v/>
      </c>
      <c r="U1395" s="39" t="inlineStr">
        <is>
          <t>Stock SAP</t>
        </is>
      </c>
      <c r="V1395" s="39" t="inlineStr">
        <is>
          <t>Medicamentos</t>
        </is>
      </c>
      <c r="W1395" s="39" t="inlineStr">
        <is>
          <t>Dentro del alcance</t>
        </is>
      </c>
      <c r="X1395" s="37" t="inlineStr">
        <is>
          <t>Alta</t>
        </is>
      </c>
      <c r="Y1395" s="39" t="inlineStr">
        <is>
          <t>Homologado – confianza Alta</t>
        </is>
      </c>
      <c r="Z1395" s="38" t="inlineStr">
        <is>
          <t>Dar de baja en SAP</t>
        </is>
      </c>
      <c r="AA1395" s="39" t="inlineStr">
        <is>
          <t>MED-003</t>
        </is>
      </c>
      <c r="AB1395" s="39" t="inlineStr">
        <is>
          <t>Amoxicilina 500mg</t>
        </is>
      </c>
      <c r="AC1395" s="39" t="inlineStr">
        <is>
          <t>Cruce por nomenclatura SAP</t>
        </is>
      </c>
      <c r="AD1395" s="39" t="inlineStr">
        <is>
          <t>No</t>
        </is>
      </c>
      <c r="AE1395" s="39" t="n"/>
      <c r="AF1395" s="39" t="inlineStr">
        <is>
          <t>No</t>
        </is>
      </c>
      <c r="AG1395" s="39" t="n"/>
      <c r="AH1395" s="51" t="n"/>
      <c r="AI1395" s="51" t="n"/>
      <c r="AJ1395" s="51" t="n"/>
      <c r="AK1395" s="52" t="n">
        <v>13.09662721893491</v>
      </c>
      <c r="AL1395" s="52" t="n"/>
      <c r="AM1395" s="52" t="n"/>
      <c r="AN1395" s="39" t="n"/>
      <c r="AO1395" s="39" t="inlineStr">
        <is>
          <t>La cantidad física del material se imputó en la fila 607 (primera fila del material). Cruce por nomenclatura: dosis coincide; similitud 1.00. El material ocupa 5 filas en la hoja 1060 NQN (lote/almacén). La cantidad SAP y la física de esta vista son el total del material.</t>
        </is>
      </c>
    </row>
    <row r="1396">
      <c r="A1396" s="5" t="inlineStr">
        <is>
          <t>1000470</t>
        </is>
      </c>
      <c r="B1396" s="5" t="inlineStr">
        <is>
          <t>PARACETAMOL COMP 1 GRAMO</t>
        </is>
      </c>
      <c r="C1396" s="5" t="inlineStr">
        <is>
          <t>JHDGH</t>
        </is>
      </c>
      <c r="D1396" s="5" t="inlineStr">
        <is>
          <t>033</t>
        </is>
      </c>
      <c r="E1396" s="5" t="inlineStr">
        <is>
          <t>ZMED</t>
        </is>
      </c>
      <c r="F1396" s="5" t="inlineStr">
        <is>
          <t>1060</t>
        </is>
      </c>
      <c r="G1396" s="5" t="inlineStr">
        <is>
          <t>6021</t>
        </is>
      </c>
      <c r="H1396" s="5" t="inlineStr">
        <is>
          <t>C/U</t>
        </is>
      </c>
      <c r="I1396" s="6" t="n">
        <v>20</v>
      </c>
      <c r="J1396" s="6" t="n">
        <v>0</v>
      </c>
      <c r="K1396" s="5" t="inlineStr">
        <is>
          <t>ARS</t>
        </is>
      </c>
      <c r="L1396" s="48" t="n">
        <v>0</v>
      </c>
      <c r="M1396" s="48" t="n">
        <v>2201.61</v>
      </c>
      <c r="O1396" s="11">
        <f>M1396/SUM($M$2:$M$2023)</f>
        <v/>
      </c>
      <c r="P1396" s="49">
        <f>IFERROR(M1396/I1396,0)</f>
        <v/>
      </c>
      <c r="Q1396" s="50" t="n"/>
      <c r="R1396" s="8">
        <f>I1396-Q1396</f>
        <v/>
      </c>
      <c r="S1396" s="49">
        <f>$AK1396*R1396</f>
        <v/>
      </c>
      <c r="U1396" s="39" t="inlineStr">
        <is>
          <t>Stock SAP</t>
        </is>
      </c>
      <c r="V1396" s="39" t="inlineStr">
        <is>
          <t>Medicamentos</t>
        </is>
      </c>
      <c r="W1396" s="39" t="inlineStr">
        <is>
          <t>Dentro del alcance</t>
        </is>
      </c>
      <c r="X1396" s="38" t="inlineStr">
        <is>
          <t>Baja</t>
        </is>
      </c>
      <c r="Y1396" s="39" t="inlineStr">
        <is>
          <t>Homologado – confianza Baja – pendiente de validación</t>
        </is>
      </c>
      <c r="Z1396" s="38" t="inlineStr">
        <is>
          <t>Dar de baja en SAP</t>
        </is>
      </c>
      <c r="AA1396" s="39" t="inlineStr">
        <is>
          <t>369; 179</t>
        </is>
      </c>
      <c r="AB1396" s="39" t="inlineStr">
        <is>
          <t>PARACETAMOL 1 G; PARACETAMOL 500 MG</t>
        </is>
      </c>
      <c r="AC1396" s="39" t="inlineStr">
        <is>
          <t>Cruce por nomenclatura SAP; Homologación por código Avain (master M01-008)</t>
        </is>
      </c>
      <c r="AD1396" s="39" t="inlineStr">
        <is>
          <t>No</t>
        </is>
      </c>
      <c r="AE1396" s="39" t="n"/>
      <c r="AF1396" s="39" t="inlineStr">
        <is>
          <t>Sí</t>
        </is>
      </c>
      <c r="AG1396" s="39" t="inlineStr">
        <is>
          <t>M01-008</t>
        </is>
      </c>
      <c r="AH1396" s="51" t="n"/>
      <c r="AI1396" s="51" t="n"/>
      <c r="AJ1396" s="51" t="n"/>
      <c r="AK1396" s="52" t="n">
        <v>110.080466182048</v>
      </c>
      <c r="AL1396" s="52" t="n"/>
      <c r="AM1396" s="52" t="n"/>
      <c r="AN1396" s="39" t="n"/>
      <c r="AO1396" s="39" t="inlineStr">
        <is>
          <t>La cantidad física del material se imputó en la fila 69 (primera fila del material). Varias denominaciones del inventario físico corresponden a este material SAP (369 PARACETAMOL 1 G; 179 PARACETAMOL 500 MG). Se sumaron las cantidades físicas. Cruce por nomenclatura: dosis coincide; similitud 0.88. Homologación: confianza base Alta + confianza SAP Baja → Baja. Aunque la homologación vincula estos registros, la presentación no coincide con el material imputado (dosis/presentación distinta (500MG vs 1000MG); similitud 0.48). Nivel degradado a Baja: verificar si corresponde otro código SAP. El material ocupa 14 filas en la hoja 1060 NQN (lote/almacén). La cantidad SAP y la física de esta vista son el total del material.</t>
        </is>
      </c>
    </row>
    <row r="1397">
      <c r="A1397" s="5" t="inlineStr">
        <is>
          <t>1000485</t>
        </is>
      </c>
      <c r="B1397" s="5" t="inlineStr">
        <is>
          <t>CIPROFLOXACINA 500MG COMP</t>
        </is>
      </c>
      <c r="C1397" s="5" t="inlineStr">
        <is>
          <t>350</t>
        </is>
      </c>
      <c r="D1397" s="5" t="inlineStr">
        <is>
          <t>033</t>
        </is>
      </c>
      <c r="E1397" s="5" t="inlineStr">
        <is>
          <t>ZMED</t>
        </is>
      </c>
      <c r="F1397" s="5" t="inlineStr">
        <is>
          <t>1060</t>
        </is>
      </c>
      <c r="G1397" s="5" t="inlineStr">
        <is>
          <t>6021</t>
        </is>
      </c>
      <c r="H1397" s="5" t="inlineStr">
        <is>
          <t>C/U</t>
        </is>
      </c>
      <c r="I1397" s="6" t="n">
        <v>20</v>
      </c>
      <c r="J1397" s="6" t="n">
        <v>0</v>
      </c>
      <c r="K1397" s="5" t="inlineStr">
        <is>
          <t>ARS</t>
        </is>
      </c>
      <c r="L1397" s="48" t="n">
        <v>0</v>
      </c>
      <c r="M1397" s="48" t="n">
        <v>751.36</v>
      </c>
      <c r="O1397" s="11">
        <f>M1397/SUM($M$2:$M$2023)</f>
        <v/>
      </c>
      <c r="P1397" s="49">
        <f>IFERROR(M1397/I1397,0)</f>
        <v/>
      </c>
      <c r="Q1397" s="50" t="n"/>
      <c r="R1397" s="8">
        <f>I1397-Q1397</f>
        <v/>
      </c>
      <c r="S1397" s="49">
        <f>$AK1397*R1397</f>
        <v/>
      </c>
      <c r="U1397" s="39" t="inlineStr">
        <is>
          <t>Stock SAP</t>
        </is>
      </c>
      <c r="V1397" s="39" t="inlineStr">
        <is>
          <t>Medicamentos</t>
        </is>
      </c>
      <c r="W1397" s="39" t="inlineStr">
        <is>
          <t>Dentro del alcance</t>
        </is>
      </c>
      <c r="X1397" s="39" t="n"/>
      <c r="Y1397" s="39" t="inlineStr">
        <is>
          <t>Sin recuento físico en el inventario de Avain</t>
        </is>
      </c>
      <c r="Z1397" s="40" t="inlineStr">
        <is>
          <t>Sin recuento físico</t>
        </is>
      </c>
      <c r="AA1397" s="39" t="n"/>
      <c r="AB1397" s="39" t="n"/>
      <c r="AC1397" s="39" t="n"/>
      <c r="AD1397" s="39" t="n"/>
      <c r="AE1397" s="39" t="n"/>
      <c r="AF1397" s="39" t="n"/>
      <c r="AG1397" s="39" t="n"/>
      <c r="AH1397" s="51" t="n"/>
      <c r="AI1397" s="51" t="n"/>
      <c r="AJ1397" s="51" t="n"/>
      <c r="AK1397" s="52" t="n">
        <v>37.56794444444444</v>
      </c>
      <c r="AL1397" s="52" t="n"/>
      <c r="AM1397" s="52" t="n"/>
      <c r="AN1397" s="39" t="n"/>
      <c r="AO1397" s="39" t="inlineStr">
        <is>
          <t>El material ocupa 4 filas en la hoja 1060 NQN (lote/almacén). La cantidad SAP y la física de esta vista son el total del material.</t>
        </is>
      </c>
    </row>
    <row r="1398">
      <c r="A1398" s="5" t="inlineStr">
        <is>
          <t>1000485</t>
        </is>
      </c>
      <c r="B1398" s="5" t="inlineStr">
        <is>
          <t>CIPROFLOXACINA 500MG COMP</t>
        </is>
      </c>
      <c r="C1398" s="5" t="inlineStr">
        <is>
          <t>355</t>
        </is>
      </c>
      <c r="D1398" s="5" t="inlineStr">
        <is>
          <t>033</t>
        </is>
      </c>
      <c r="E1398" s="5" t="inlineStr">
        <is>
          <t>ZMED</t>
        </is>
      </c>
      <c r="F1398" s="5" t="inlineStr">
        <is>
          <t>1060</t>
        </is>
      </c>
      <c r="G1398" s="5" t="inlineStr">
        <is>
          <t>6021</t>
        </is>
      </c>
      <c r="H1398" s="5" t="inlineStr">
        <is>
          <t>C/U</t>
        </is>
      </c>
      <c r="I1398" s="6" t="n">
        <v>20</v>
      </c>
      <c r="J1398" s="6" t="n">
        <v>0</v>
      </c>
      <c r="K1398" s="5" t="inlineStr">
        <is>
          <t>ARS</t>
        </is>
      </c>
      <c r="L1398" s="48" t="n">
        <v>0</v>
      </c>
      <c r="M1398" s="48" t="n">
        <v>751.36</v>
      </c>
      <c r="O1398" s="11">
        <f>M1398/SUM($M$2:$M$2023)</f>
        <v/>
      </c>
      <c r="P1398" s="49">
        <f>IFERROR(M1398/I1398,0)</f>
        <v/>
      </c>
      <c r="Q1398" s="50" t="n"/>
      <c r="R1398" s="8">
        <f>I1398-Q1398</f>
        <v/>
      </c>
      <c r="S1398" s="49">
        <f>$AK1398*R1398</f>
        <v/>
      </c>
      <c r="U1398" s="39" t="inlineStr">
        <is>
          <t>Stock SAP</t>
        </is>
      </c>
      <c r="V1398" s="39" t="inlineStr">
        <is>
          <t>Medicamentos</t>
        </is>
      </c>
      <c r="W1398" s="39" t="inlineStr">
        <is>
          <t>Dentro del alcance</t>
        </is>
      </c>
      <c r="X1398" s="39" t="n"/>
      <c r="Y1398" s="39" t="inlineStr">
        <is>
          <t>Sin recuento físico en el inventario de Avain</t>
        </is>
      </c>
      <c r="Z1398" s="40" t="inlineStr">
        <is>
          <t>Sin recuento físico</t>
        </is>
      </c>
      <c r="AA1398" s="39" t="n"/>
      <c r="AB1398" s="39" t="n"/>
      <c r="AC1398" s="39" t="n"/>
      <c r="AD1398" s="39" t="n"/>
      <c r="AE1398" s="39" t="n"/>
      <c r="AF1398" s="39" t="n"/>
      <c r="AG1398" s="39" t="n"/>
      <c r="AH1398" s="51" t="n"/>
      <c r="AI1398" s="51" t="n"/>
      <c r="AJ1398" s="51" t="n"/>
      <c r="AK1398" s="52" t="n">
        <v>37.56794444444444</v>
      </c>
      <c r="AL1398" s="52" t="n"/>
      <c r="AM1398" s="52" t="n"/>
      <c r="AN1398" s="39" t="n"/>
      <c r="AO1398" s="39" t="inlineStr">
        <is>
          <t>El material ocupa 4 filas en la hoja 1060 NQN (lote/almacén). La cantidad SAP y la física de esta vista son el total del material.</t>
        </is>
      </c>
    </row>
    <row r="1399">
      <c r="A1399" s="5" t="inlineStr">
        <is>
          <t>1000485</t>
        </is>
      </c>
      <c r="B1399" s="5" t="inlineStr">
        <is>
          <t>CIPROFLOXACINA 500MG COMP</t>
        </is>
      </c>
      <c r="C1399" s="5" t="inlineStr">
        <is>
          <t>383-899</t>
        </is>
      </c>
      <c r="D1399" s="5" t="inlineStr">
        <is>
          <t>033</t>
        </is>
      </c>
      <c r="E1399" s="5" t="inlineStr">
        <is>
          <t>ZMED</t>
        </is>
      </c>
      <c r="F1399" s="5" t="inlineStr">
        <is>
          <t>1060</t>
        </is>
      </c>
      <c r="G1399" s="5" t="inlineStr">
        <is>
          <t>6021</t>
        </is>
      </c>
      <c r="H1399" s="5" t="inlineStr">
        <is>
          <t>C/U</t>
        </is>
      </c>
      <c r="I1399" s="6" t="n">
        <v>20</v>
      </c>
      <c r="J1399" s="6" t="n">
        <v>0</v>
      </c>
      <c r="K1399" s="5" t="inlineStr">
        <is>
          <t>ARS</t>
        </is>
      </c>
      <c r="L1399" s="48" t="n">
        <v>0</v>
      </c>
      <c r="M1399" s="48" t="n">
        <v>751.36</v>
      </c>
      <c r="O1399" s="11">
        <f>M1399/SUM($M$2:$M$2023)</f>
        <v/>
      </c>
      <c r="P1399" s="49">
        <f>IFERROR(M1399/I1399,0)</f>
        <v/>
      </c>
      <c r="Q1399" s="50" t="n"/>
      <c r="R1399" s="8">
        <f>I1399-Q1399</f>
        <v/>
      </c>
      <c r="S1399" s="49">
        <f>$AK1399*R1399</f>
        <v/>
      </c>
      <c r="U1399" s="39" t="inlineStr">
        <is>
          <t>Stock SAP</t>
        </is>
      </c>
      <c r="V1399" s="39" t="inlineStr">
        <is>
          <t>Medicamentos</t>
        </is>
      </c>
      <c r="W1399" s="39" t="inlineStr">
        <is>
          <t>Dentro del alcance</t>
        </is>
      </c>
      <c r="X1399" s="39" t="n"/>
      <c r="Y1399" s="39" t="inlineStr">
        <is>
          <t>Sin recuento físico en el inventario de Avain</t>
        </is>
      </c>
      <c r="Z1399" s="40" t="inlineStr">
        <is>
          <t>Sin recuento físico</t>
        </is>
      </c>
      <c r="AA1399" s="39" t="n"/>
      <c r="AB1399" s="39" t="n"/>
      <c r="AC1399" s="39" t="n"/>
      <c r="AD1399" s="39" t="n"/>
      <c r="AE1399" s="39" t="n"/>
      <c r="AF1399" s="39" t="n"/>
      <c r="AG1399" s="39" t="n"/>
      <c r="AH1399" s="51" t="n"/>
      <c r="AI1399" s="51" t="n"/>
      <c r="AJ1399" s="51" t="n"/>
      <c r="AK1399" s="52" t="n">
        <v>37.56794444444444</v>
      </c>
      <c r="AL1399" s="52" t="n"/>
      <c r="AM1399" s="52" t="n"/>
      <c r="AN1399" s="39" t="n"/>
      <c r="AO1399" s="39" t="inlineStr">
        <is>
          <t>El material ocupa 4 filas en la hoja 1060 NQN (lote/almacén). La cantidad SAP y la física de esta vista son el total del material.</t>
        </is>
      </c>
    </row>
    <row r="1400">
      <c r="A1400" s="5" t="inlineStr">
        <is>
          <t>1000503</t>
        </is>
      </c>
      <c r="B1400" s="5" t="inlineStr">
        <is>
          <t>CARBON ACTIVADO 250MG COMPRIMIDOS</t>
        </is>
      </c>
      <c r="C1400" s="5" t="inlineStr">
        <is>
          <t>5802</t>
        </is>
      </c>
      <c r="D1400" s="5" t="inlineStr">
        <is>
          <t>033</t>
        </is>
      </c>
      <c r="E1400" s="5" t="inlineStr">
        <is>
          <t>ZMED</t>
        </is>
      </c>
      <c r="F1400" s="5" t="inlineStr">
        <is>
          <t>1060</t>
        </is>
      </c>
      <c r="G1400" s="5" t="inlineStr">
        <is>
          <t>6021</t>
        </is>
      </c>
      <c r="H1400" s="5" t="inlineStr">
        <is>
          <t>C/U</t>
        </is>
      </c>
      <c r="I1400" s="6" t="n">
        <v>20</v>
      </c>
      <c r="J1400" s="6" t="n">
        <v>0</v>
      </c>
      <c r="K1400" s="5" t="inlineStr">
        <is>
          <t>ARS</t>
        </is>
      </c>
      <c r="L1400" s="48" t="n">
        <v>0</v>
      </c>
      <c r="M1400" s="48" t="n">
        <v>70</v>
      </c>
      <c r="O1400" s="11">
        <f>M1400/SUM($M$2:$M$2023)</f>
        <v/>
      </c>
      <c r="P1400" s="49">
        <f>IFERROR(M1400/I1400,0)</f>
        <v/>
      </c>
      <c r="Q1400" s="50" t="n"/>
      <c r="R1400" s="8">
        <f>I1400-Q1400</f>
        <v/>
      </c>
      <c r="S1400" s="49">
        <f>$AK1400*R1400</f>
        <v/>
      </c>
      <c r="U1400" s="39" t="inlineStr">
        <is>
          <t>Stock SAP</t>
        </is>
      </c>
      <c r="V1400" s="39" t="inlineStr">
        <is>
          <t>Medicamentos</t>
        </is>
      </c>
      <c r="W1400" s="39" t="inlineStr">
        <is>
          <t>Dentro del alcance</t>
        </is>
      </c>
      <c r="X1400" s="39" t="n"/>
      <c r="Y1400" s="39" t="inlineStr">
        <is>
          <t>Sin recuento físico en el inventario de Avain</t>
        </is>
      </c>
      <c r="Z1400" s="40" t="inlineStr">
        <is>
          <t>Sin recuento físico</t>
        </is>
      </c>
      <c r="AA1400" s="39" t="n"/>
      <c r="AB1400" s="39" t="n"/>
      <c r="AC1400" s="39" t="n"/>
      <c r="AD1400" s="39" t="n"/>
      <c r="AE1400" s="39" t="n"/>
      <c r="AF1400" s="39" t="n"/>
      <c r="AG1400" s="39" t="n"/>
      <c r="AH1400" s="51" t="n">
        <v>20</v>
      </c>
      <c r="AI1400" s="51">
        <f>Q1400</f>
        <v/>
      </c>
      <c r="AJ1400" s="51">
        <f>$AH1400-$AI1400</f>
        <v/>
      </c>
      <c r="AK1400" s="52" t="n">
        <v>3.5</v>
      </c>
      <c r="AL1400" s="52">
        <f>$AJ1400*$AK1400</f>
        <v/>
      </c>
      <c r="AM1400" s="52">
        <f>$AI1400*$AK1400</f>
        <v/>
      </c>
      <c r="AN1400" s="39" t="n"/>
      <c r="AO1400" s="39" t="n"/>
    </row>
    <row r="1401">
      <c r="A1401" s="5" t="inlineStr">
        <is>
          <t>1000535</t>
        </is>
      </c>
      <c r="B1401" s="5" t="inlineStr">
        <is>
          <t>MEDIDOR GLUCEMIA FREESTYLE OPTIUM NEO H</t>
        </is>
      </c>
      <c r="C1401" s="5" t="inlineStr">
        <is>
          <t>01B106F</t>
        </is>
      </c>
      <c r="D1401" s="5" t="inlineStr">
        <is>
          <t>033</t>
        </is>
      </c>
      <c r="E1401" s="5" t="inlineStr">
        <is>
          <t>ZMED</t>
        </is>
      </c>
      <c r="F1401" s="5" t="inlineStr">
        <is>
          <t>1060</t>
        </is>
      </c>
      <c r="G1401" s="5" t="inlineStr">
        <is>
          <t>6021</t>
        </is>
      </c>
      <c r="H1401" s="5" t="inlineStr">
        <is>
          <t>C/U</t>
        </is>
      </c>
      <c r="I1401" s="6" t="n">
        <v>20</v>
      </c>
      <c r="J1401" s="6" t="n">
        <v>0</v>
      </c>
      <c r="K1401" s="5" t="inlineStr">
        <is>
          <t>ARS</t>
        </is>
      </c>
      <c r="L1401" s="48" t="n">
        <v>0</v>
      </c>
      <c r="M1401" s="48" t="n">
        <v>225930.4</v>
      </c>
      <c r="O1401" s="11">
        <f>M1401/SUM($M$2:$M$2023)</f>
        <v/>
      </c>
      <c r="P1401" s="49">
        <f>IFERROR(M1401/I1401,0)</f>
        <v/>
      </c>
      <c r="Q1401" s="50" t="n">
        <v>19</v>
      </c>
      <c r="R1401" s="8">
        <f>I1401-Q1401</f>
        <v/>
      </c>
      <c r="S1401" s="49">
        <f>$AK1401*R1401</f>
        <v/>
      </c>
      <c r="U1401" s="39" t="inlineStr">
        <is>
          <t>Stock SAP</t>
        </is>
      </c>
      <c r="V1401" s="39" t="inlineStr">
        <is>
          <t>Medicamentos</t>
        </is>
      </c>
      <c r="W1401" s="39" t="inlineStr">
        <is>
          <t>Dentro del alcance</t>
        </is>
      </c>
      <c r="X1401" s="38" t="inlineStr">
        <is>
          <t>Baja</t>
        </is>
      </c>
      <c r="Y1401" s="39" t="inlineStr">
        <is>
          <t>Homologado – confianza Baja – pendiente de validación</t>
        </is>
      </c>
      <c r="Z1401" s="38" t="inlineStr">
        <is>
          <t>Dar de baja en SAP</t>
        </is>
      </c>
      <c r="AA1401" s="39" t="inlineStr">
        <is>
          <t>383</t>
        </is>
      </c>
      <c r="AB1401" s="39" t="inlineStr">
        <is>
          <t>GLUCOMETRO</t>
        </is>
      </c>
      <c r="AC1401" s="39" t="inlineStr">
        <is>
          <t>Homologación por código Avain (master E-182)</t>
        </is>
      </c>
      <c r="AD1401" s="39" t="inlineStr">
        <is>
          <t>No</t>
        </is>
      </c>
      <c r="AE1401" s="39" t="n"/>
      <c r="AF1401" s="39" t="inlineStr">
        <is>
          <t>Sí</t>
        </is>
      </c>
      <c r="AG1401" s="39" t="inlineStr">
        <is>
          <t>E-182</t>
        </is>
      </c>
      <c r="AH1401" s="51" t="n">
        <v>89</v>
      </c>
      <c r="AI1401" s="51">
        <f>Q1401</f>
        <v/>
      </c>
      <c r="AJ1401" s="51">
        <f>$AH1401-$AI1401</f>
        <v/>
      </c>
      <c r="AK1401" s="52" t="n">
        <v>11296.52</v>
      </c>
      <c r="AL1401" s="52">
        <f>$AJ1401*$AK1401</f>
        <v/>
      </c>
      <c r="AM1401" s="52">
        <f>$AI1401*$AK1401</f>
        <v/>
      </c>
      <c r="AN1401" s="39" t="n"/>
      <c r="AO1401" s="39" t="inlineStr">
        <is>
          <t>Homologación: confianza base Alta + confianza SAP Alta → Alta. La nomenclatura del material imputado no respalda por sí sola la equivalencia (similitud 0.09); el vínculo proviene sólo de la homologación. Nivel degradado a Baja. El material ocupa 8 filas en la hoja 1060 NQN (lote/almacén). La cantidad SAP y la física de esta vista son el total del material.</t>
        </is>
      </c>
    </row>
    <row r="1402">
      <c r="A1402" s="5" t="inlineStr">
        <is>
          <t>1000655</t>
        </is>
      </c>
      <c r="B1402" s="5" t="inlineStr">
        <is>
          <t>DOMPERIDONA COMP.</t>
        </is>
      </c>
      <c r="C1402" s="5" t="inlineStr">
        <is>
          <t>5003</t>
        </is>
      </c>
      <c r="D1402" s="5" t="inlineStr">
        <is>
          <t>033</t>
        </is>
      </c>
      <c r="E1402" s="5" t="inlineStr">
        <is>
          <t>ZMED</t>
        </is>
      </c>
      <c r="F1402" s="5" t="inlineStr">
        <is>
          <t>1060</t>
        </is>
      </c>
      <c r="G1402" s="5" t="inlineStr">
        <is>
          <t>6021</t>
        </is>
      </c>
      <c r="H1402" s="5" t="inlineStr">
        <is>
          <t>C/U</t>
        </is>
      </c>
      <c r="I1402" s="6" t="n">
        <v>20</v>
      </c>
      <c r="J1402" s="6" t="n">
        <v>0</v>
      </c>
      <c r="K1402" s="5" t="inlineStr">
        <is>
          <t>ARS</t>
        </is>
      </c>
      <c r="L1402" s="48" t="n">
        <v>0</v>
      </c>
      <c r="M1402" s="48" t="n">
        <v>2705.62</v>
      </c>
      <c r="O1402" s="11">
        <f>M1402/SUM($M$2:$M$2023)</f>
        <v/>
      </c>
      <c r="P1402" s="49">
        <f>IFERROR(M1402/I1402,0)</f>
        <v/>
      </c>
      <c r="Q1402" s="50" t="n"/>
      <c r="R1402" s="8">
        <f>I1402-Q1402</f>
        <v/>
      </c>
      <c r="S1402" s="49">
        <f>$AK1402*R1402</f>
        <v/>
      </c>
      <c r="U1402" s="39" t="inlineStr">
        <is>
          <t>Stock SAP</t>
        </is>
      </c>
      <c r="V1402" s="39" t="inlineStr">
        <is>
          <t>Medicamentos</t>
        </is>
      </c>
      <c r="W1402" s="39" t="inlineStr">
        <is>
          <t>Dentro del alcance</t>
        </is>
      </c>
      <c r="X1402" s="39" t="n"/>
      <c r="Y1402" s="39" t="inlineStr">
        <is>
          <t>Sin recuento físico en el inventario de Avain</t>
        </is>
      </c>
      <c r="Z1402" s="40" t="inlineStr">
        <is>
          <t>Sin recuento físico</t>
        </is>
      </c>
      <c r="AA1402" s="39" t="n"/>
      <c r="AB1402" s="39" t="n"/>
      <c r="AC1402" s="39" t="n"/>
      <c r="AD1402" s="39" t="n"/>
      <c r="AE1402" s="39" t="n"/>
      <c r="AF1402" s="39" t="n"/>
      <c r="AG1402" s="39" t="n"/>
      <c r="AH1402" s="51" t="n"/>
      <c r="AI1402" s="51" t="n"/>
      <c r="AJ1402" s="51" t="n"/>
      <c r="AK1402" s="52" t="n">
        <v>135.2809090909091</v>
      </c>
      <c r="AL1402" s="52" t="n"/>
      <c r="AM1402" s="52" t="n"/>
      <c r="AN1402" s="39" t="n"/>
      <c r="AO1402" s="39" t="inlineStr">
        <is>
          <t>El material ocupa 4 filas en la hoja 1060 NQN (lote/almacén). La cantidad SAP y la física de esta vista son el total del material.</t>
        </is>
      </c>
    </row>
    <row r="1403">
      <c r="A1403" s="5" t="inlineStr">
        <is>
          <t>1000754</t>
        </is>
      </c>
      <c r="B1403" s="5" t="inlineStr">
        <is>
          <t>PLATSUL  30GR</t>
        </is>
      </c>
      <c r="C1403" s="5" t="inlineStr">
        <is>
          <t>23222</t>
        </is>
      </c>
      <c r="D1403" s="5" t="inlineStr">
        <is>
          <t>033</t>
        </is>
      </c>
      <c r="E1403" s="5" t="inlineStr">
        <is>
          <t>ZMED</t>
        </is>
      </c>
      <c r="F1403" s="5" t="inlineStr">
        <is>
          <t>1060</t>
        </is>
      </c>
      <c r="G1403" s="5" t="inlineStr">
        <is>
          <t>6021</t>
        </is>
      </c>
      <c r="H1403" s="5" t="inlineStr">
        <is>
          <t>C/U</t>
        </is>
      </c>
      <c r="I1403" s="6" t="n">
        <v>20</v>
      </c>
      <c r="J1403" s="6" t="n">
        <v>0</v>
      </c>
      <c r="K1403" s="5" t="inlineStr">
        <is>
          <t>ARS</t>
        </is>
      </c>
      <c r="L1403" s="48" t="n">
        <v>0</v>
      </c>
      <c r="M1403" s="48" t="n">
        <v>66519.33</v>
      </c>
      <c r="O1403" s="11">
        <f>M1403/SUM($M$2:$M$2023)</f>
        <v/>
      </c>
      <c r="P1403" s="49">
        <f>IFERROR(M1403/I1403,0)</f>
        <v/>
      </c>
      <c r="Q1403" s="50" t="n"/>
      <c r="R1403" s="8">
        <f>I1403-Q1403</f>
        <v/>
      </c>
      <c r="S1403" s="49">
        <f>$AK1403*R1403</f>
        <v/>
      </c>
      <c r="U1403" s="39" t="inlineStr">
        <is>
          <t>Stock SAP</t>
        </is>
      </c>
      <c r="V1403" s="39" t="inlineStr">
        <is>
          <t>Medicamentos</t>
        </is>
      </c>
      <c r="W1403" s="39" t="inlineStr">
        <is>
          <t>Dentro del alcance</t>
        </is>
      </c>
      <c r="X1403" s="42" t="inlineStr">
        <is>
          <t>Media</t>
        </is>
      </c>
      <c r="Y1403" s="39" t="inlineStr">
        <is>
          <t>Homologado – confianza Media – pendiente de validación</t>
        </is>
      </c>
      <c r="Z1403" s="38" t="inlineStr">
        <is>
          <t>Dar de baja en SAP</t>
        </is>
      </c>
      <c r="AA1403" s="39" t="inlineStr">
        <is>
          <t>185</t>
        </is>
      </c>
      <c r="AB1403" s="39" t="inlineStr">
        <is>
          <t>PLATSUL</t>
        </is>
      </c>
      <c r="AC1403" s="39" t="inlineStr">
        <is>
          <t>Cruce por nomenclatura SAP</t>
        </is>
      </c>
      <c r="AD1403" s="39" t="inlineStr">
        <is>
          <t>Sí</t>
        </is>
      </c>
      <c r="AE1403" s="39" t="inlineStr">
        <is>
          <t>1000754, 1000185</t>
        </is>
      </c>
      <c r="AF1403" s="39" t="inlineStr">
        <is>
          <t>Sí</t>
        </is>
      </c>
      <c r="AG1403" s="39" t="inlineStr">
        <is>
          <t>M15-004</t>
        </is>
      </c>
      <c r="AH1403" s="51" t="n"/>
      <c r="AI1403" s="51" t="n"/>
      <c r="AJ1403" s="51" t="n"/>
      <c r="AK1403" s="52" t="n">
        <v>3325.966272189349</v>
      </c>
      <c r="AL1403" s="52" t="n"/>
      <c r="AM1403" s="52" t="n"/>
      <c r="AN1403" s="39" t="n"/>
      <c r="AO1403" s="39" t="inlineStr">
        <is>
          <t>La cantidad física del material se imputó en la fila 554 (primera fila del material). La homologación no confirma la equivalencia (confianza base Sin coincidencia / confianza SAP Media). Se imputó al código SAP del master con nivel Baja para no perder el recuento; requiere validación. Homologado al master M15-004, pero sus códigos SAP (1001271, 1000534, 1000688) no figuran en el stock SAP de este centro. Cruce por nomenclatura: una nomenclatura no informa dosis; similitud 0.74. El cruce SAP–Avain identificó 2 códigos SAP como posibles equivalentes del mismo ítem de Avain (1000754, 1000185). Se imputó al primero (lógica BUSCARV); requiere validación posterior. El material ocupa 5 filas en la hoja 1060 NQN (lote/almacén). La cantidad SAP y la física de esta vista son el total del material.</t>
        </is>
      </c>
    </row>
    <row r="1404">
      <c r="A1404" s="5" t="inlineStr">
        <is>
          <t>1000784</t>
        </is>
      </c>
      <c r="B1404" s="5" t="inlineStr">
        <is>
          <t>LAGRIMAS NATURALES GOTAS OFTALM</t>
        </is>
      </c>
      <c r="C1404" s="5" t="inlineStr">
        <is>
          <t>1010</t>
        </is>
      </c>
      <c r="D1404" s="5" t="inlineStr">
        <is>
          <t>033</t>
        </is>
      </c>
      <c r="E1404" s="5" t="inlineStr">
        <is>
          <t>ZMED</t>
        </is>
      </c>
      <c r="F1404" s="5" t="inlineStr">
        <is>
          <t>1060</t>
        </is>
      </c>
      <c r="G1404" s="5" t="inlineStr">
        <is>
          <t>6021</t>
        </is>
      </c>
      <c r="H1404" s="5" t="inlineStr">
        <is>
          <t>C/U</t>
        </is>
      </c>
      <c r="I1404" s="6" t="n">
        <v>20</v>
      </c>
      <c r="J1404" s="6" t="n">
        <v>0</v>
      </c>
      <c r="K1404" s="5" t="inlineStr">
        <is>
          <t>ARS</t>
        </is>
      </c>
      <c r="L1404" s="48" t="n">
        <v>0</v>
      </c>
      <c r="M1404" s="48" t="n">
        <v>190520</v>
      </c>
      <c r="O1404" s="11">
        <f>M1404/SUM($M$2:$M$2023)</f>
        <v/>
      </c>
      <c r="P1404" s="49">
        <f>IFERROR(M1404/I1404,0)</f>
        <v/>
      </c>
      <c r="Q1404" s="50" t="n">
        <v>0</v>
      </c>
      <c r="R1404" s="8">
        <f>I1404-Q1404</f>
        <v/>
      </c>
      <c r="S1404" s="49">
        <f>$AK1404*R1404</f>
        <v/>
      </c>
      <c r="U1404" s="39" t="inlineStr">
        <is>
          <t>Stock SAP</t>
        </is>
      </c>
      <c r="V1404" s="39" t="inlineStr">
        <is>
          <t>Medicamentos</t>
        </is>
      </c>
      <c r="W1404" s="39" t="inlineStr">
        <is>
          <t>Dentro del alcance</t>
        </is>
      </c>
      <c r="X1404" s="38" t="inlineStr">
        <is>
          <t>Baja</t>
        </is>
      </c>
      <c r="Y1404" s="39" t="inlineStr">
        <is>
          <t>Homologado – confianza Baja – pendiente de validación</t>
        </is>
      </c>
      <c r="Z1404" s="38" t="inlineStr">
        <is>
          <t>Dar de baja en SAP</t>
        </is>
      </c>
      <c r="AA1404" s="39" t="inlineStr">
        <is>
          <t>477</t>
        </is>
      </c>
      <c r="AB1404" s="39" t="inlineStr">
        <is>
          <t>IRIX LAGRIMAS</t>
        </is>
      </c>
      <c r="AC1404" s="39" t="inlineStr">
        <is>
          <t>Homologación por código Avain (master M14-003)</t>
        </is>
      </c>
      <c r="AD1404" s="39" t="inlineStr">
        <is>
          <t>No</t>
        </is>
      </c>
      <c r="AE1404" s="39" t="n"/>
      <c r="AF1404" s="39" t="inlineStr">
        <is>
          <t>Sí</t>
        </is>
      </c>
      <c r="AG1404" s="39" t="inlineStr">
        <is>
          <t>M14-003</t>
        </is>
      </c>
      <c r="AH1404" s="51" t="n">
        <v>20</v>
      </c>
      <c r="AI1404" s="51">
        <f>Q1404</f>
        <v/>
      </c>
      <c r="AJ1404" s="51">
        <f>$AH1404-$AI1404</f>
        <v/>
      </c>
      <c r="AK1404" s="52" t="n">
        <v>9526</v>
      </c>
      <c r="AL1404" s="52">
        <f>$AJ1404*$AK1404</f>
        <v/>
      </c>
      <c r="AM1404" s="52">
        <f>$AI1404*$AK1404</f>
        <v/>
      </c>
      <c r="AN1404" s="39" t="n"/>
      <c r="AO1404" s="39" t="inlineStr">
        <is>
          <t>La homologación no confirma la equivalencia (confianza base Sin coincidencia / confianza SAP Media). Se imputó al código SAP del master con nivel Baja para no perder el recuento; requiere validación. Homologación: confianza base Sin coincidencia + confianza SAP Media → Baja. La nomenclatura del material imputado no respalda por sí sola la equivalencia (similitud 0.37); el vínculo proviene sólo de la homologación. Nivel degradado a Baja. Otros códigos SAP del master no están en el stock de este centro: 1001083, 1005277.</t>
        </is>
      </c>
    </row>
    <row r="1405">
      <c r="A1405" s="5" t="inlineStr">
        <is>
          <t>1001210</t>
        </is>
      </c>
      <c r="B1405" s="5" t="inlineStr">
        <is>
          <t>Norfloxacina comprimidos 400mg</t>
        </is>
      </c>
      <c r="C1405" s="5" t="inlineStr">
        <is>
          <t>060</t>
        </is>
      </c>
      <c r="D1405" s="5" t="inlineStr">
        <is>
          <t>MEGE</t>
        </is>
      </c>
      <c r="E1405" s="5" t="inlineStr">
        <is>
          <t>ZMED</t>
        </is>
      </c>
      <c r="F1405" s="5" t="inlineStr">
        <is>
          <t>1060</t>
        </is>
      </c>
      <c r="G1405" s="5" t="inlineStr">
        <is>
          <t>6021</t>
        </is>
      </c>
      <c r="H1405" s="5" t="inlineStr">
        <is>
          <t>C/U</t>
        </is>
      </c>
      <c r="I1405" s="6" t="n">
        <v>20</v>
      </c>
      <c r="J1405" s="6" t="n">
        <v>0</v>
      </c>
      <c r="K1405" s="5" t="inlineStr">
        <is>
          <t>ARS</t>
        </is>
      </c>
      <c r="L1405" s="48" t="n">
        <v>0</v>
      </c>
      <c r="M1405" s="48" t="n">
        <v>2245</v>
      </c>
      <c r="O1405" s="11">
        <f>M1405/SUM($M$2:$M$2023)</f>
        <v/>
      </c>
      <c r="P1405" s="49">
        <f>IFERROR(M1405/I1405,0)</f>
        <v/>
      </c>
      <c r="Q1405" s="50" t="n"/>
      <c r="R1405" s="8">
        <f>I1405-Q1405</f>
        <v/>
      </c>
      <c r="S1405" s="49">
        <f>$AK1405*R1405</f>
        <v/>
      </c>
      <c r="U1405" s="39" t="inlineStr">
        <is>
          <t>Stock SAP</t>
        </is>
      </c>
      <c r="V1405" s="39" t="inlineStr">
        <is>
          <t>Medicamentos</t>
        </is>
      </c>
      <c r="W1405" s="39" t="inlineStr">
        <is>
          <t>Dentro del alcance</t>
        </is>
      </c>
      <c r="X1405" s="39" t="n"/>
      <c r="Y1405" s="39" t="inlineStr">
        <is>
          <t>Sin recuento físico en el inventario de Avain</t>
        </is>
      </c>
      <c r="Z1405" s="40" t="inlineStr">
        <is>
          <t>Sin recuento físico</t>
        </is>
      </c>
      <c r="AA1405" s="39" t="n"/>
      <c r="AB1405" s="39" t="n"/>
      <c r="AC1405" s="39" t="n"/>
      <c r="AD1405" s="39" t="n"/>
      <c r="AE1405" s="39" t="n"/>
      <c r="AF1405" s="39" t="n"/>
      <c r="AG1405" s="39" t="n"/>
      <c r="AH1405" s="51" t="n">
        <v>40</v>
      </c>
      <c r="AI1405" s="51">
        <f>Q1405</f>
        <v/>
      </c>
      <c r="AJ1405" s="51">
        <f>$AH1405-$AI1405</f>
        <v/>
      </c>
      <c r="AK1405" s="52" t="n">
        <v>112.25</v>
      </c>
      <c r="AL1405" s="52">
        <f>$AJ1405*$AK1405</f>
        <v/>
      </c>
      <c r="AM1405" s="52">
        <f>$AI1405*$AK1405</f>
        <v/>
      </c>
      <c r="AN1405" s="39" t="n"/>
      <c r="AO1405" s="39" t="inlineStr">
        <is>
          <t>El material ocupa 2 filas en la hoja 1060 NQN (lote/almacén). La cantidad SAP y la física de esta vista son el total del material.</t>
        </is>
      </c>
    </row>
    <row r="1406">
      <c r="A1406" s="5" t="inlineStr">
        <is>
          <t>1001210</t>
        </is>
      </c>
      <c r="B1406" s="5" t="inlineStr">
        <is>
          <t>Norfloxacina comprimidos 400mg</t>
        </is>
      </c>
      <c r="C1406" s="5" t="inlineStr">
        <is>
          <t>237-587</t>
        </is>
      </c>
      <c r="D1406" s="5" t="inlineStr">
        <is>
          <t>MEGE</t>
        </is>
      </c>
      <c r="E1406" s="5" t="inlineStr">
        <is>
          <t>ZMED</t>
        </is>
      </c>
      <c r="F1406" s="5" t="inlineStr">
        <is>
          <t>1060</t>
        </is>
      </c>
      <c r="G1406" s="5" t="inlineStr">
        <is>
          <t>6021</t>
        </is>
      </c>
      <c r="H1406" s="5" t="inlineStr">
        <is>
          <t>C/U</t>
        </is>
      </c>
      <c r="I1406" s="6" t="n">
        <v>20</v>
      </c>
      <c r="J1406" s="6" t="n">
        <v>0</v>
      </c>
      <c r="K1406" s="5" t="inlineStr">
        <is>
          <t>ARS</t>
        </is>
      </c>
      <c r="L1406" s="48" t="n">
        <v>0</v>
      </c>
      <c r="M1406" s="48" t="n">
        <v>2245</v>
      </c>
      <c r="O1406" s="11">
        <f>M1406/SUM($M$2:$M$2023)</f>
        <v/>
      </c>
      <c r="P1406" s="49">
        <f>IFERROR(M1406/I1406,0)</f>
        <v/>
      </c>
      <c r="Q1406" s="50" t="n"/>
      <c r="R1406" s="8">
        <f>I1406-Q1406</f>
        <v/>
      </c>
      <c r="S1406" s="49">
        <f>$AK1406*R1406</f>
        <v/>
      </c>
      <c r="U1406" s="39" t="inlineStr">
        <is>
          <t>Stock SAP</t>
        </is>
      </c>
      <c r="V1406" s="39" t="inlineStr">
        <is>
          <t>Medicamentos</t>
        </is>
      </c>
      <c r="W1406" s="39" t="inlineStr">
        <is>
          <t>Dentro del alcance</t>
        </is>
      </c>
      <c r="X1406" s="39" t="n"/>
      <c r="Y1406" s="39" t="inlineStr">
        <is>
          <t>Sin recuento físico en el inventario de Avain</t>
        </is>
      </c>
      <c r="Z1406" s="40" t="inlineStr">
        <is>
          <t>Sin recuento físico</t>
        </is>
      </c>
      <c r="AA1406" s="39" t="n"/>
      <c r="AB1406" s="39" t="n"/>
      <c r="AC1406" s="39" t="n"/>
      <c r="AD1406" s="39" t="n"/>
      <c r="AE1406" s="39" t="n"/>
      <c r="AF1406" s="39" t="n"/>
      <c r="AG1406" s="39" t="n"/>
      <c r="AH1406" s="51" t="n"/>
      <c r="AI1406" s="51" t="n"/>
      <c r="AJ1406" s="51" t="n"/>
      <c r="AK1406" s="52" t="n">
        <v>112.25</v>
      </c>
      <c r="AL1406" s="52" t="n"/>
      <c r="AM1406" s="52" t="n"/>
      <c r="AN1406" s="39" t="n"/>
      <c r="AO1406" s="39" t="inlineStr">
        <is>
          <t>El material ocupa 2 filas en la hoja 1060 NQN (lote/almacén). La cantidad SAP y la física de esta vista son el total del material.</t>
        </is>
      </c>
    </row>
    <row r="1407">
      <c r="A1407" s="5" t="inlineStr">
        <is>
          <t>2000071</t>
        </is>
      </c>
      <c r="B1407" s="5" t="inlineStr">
        <is>
          <t>BOLSO BIOSEGURIDAD</t>
        </is>
      </c>
      <c r="C1407" s="5" t="n"/>
      <c r="D1407" s="5" t="inlineStr">
        <is>
          <t>033</t>
        </is>
      </c>
      <c r="E1407" s="5" t="inlineStr">
        <is>
          <t>ZDES</t>
        </is>
      </c>
      <c r="F1407" s="5" t="inlineStr">
        <is>
          <t>1060</t>
        </is>
      </c>
      <c r="G1407" s="5" t="inlineStr">
        <is>
          <t>6021</t>
        </is>
      </c>
      <c r="H1407" s="5" t="inlineStr">
        <is>
          <t>C/U</t>
        </is>
      </c>
      <c r="I1407" s="6" t="n">
        <v>20</v>
      </c>
      <c r="J1407" s="6" t="n">
        <v>0</v>
      </c>
      <c r="K1407" s="5" t="inlineStr">
        <is>
          <t>ARS</t>
        </is>
      </c>
      <c r="L1407" s="48" t="n">
        <v>0</v>
      </c>
      <c r="M1407" s="48" t="n">
        <v>1099560</v>
      </c>
      <c r="O1407" s="11">
        <f>M1407/SUM($M$2:$M$2023)</f>
        <v/>
      </c>
      <c r="P1407" s="49">
        <f>IFERROR(M1407/I1407,0)</f>
        <v/>
      </c>
      <c r="Q1407" s="50" t="n"/>
      <c r="R1407" s="8">
        <f>I1407-Q1407</f>
        <v/>
      </c>
      <c r="S1407" s="49">
        <f>$AK1407*R1407</f>
        <v/>
      </c>
      <c r="U1407" s="39" t="inlineStr">
        <is>
          <t>Stock SAP</t>
        </is>
      </c>
      <c r="V1407" s="39" t="inlineStr">
        <is>
          <t>Descartables</t>
        </is>
      </c>
      <c r="W1407" s="39" t="inlineStr">
        <is>
          <t>Dentro del alcance</t>
        </is>
      </c>
      <c r="X1407" s="39" t="n"/>
      <c r="Y1407" s="39" t="inlineStr">
        <is>
          <t>Sin recuento físico en el inventario de Avain</t>
        </is>
      </c>
      <c r="Z1407" s="40" t="inlineStr">
        <is>
          <t>Sin recuento físico</t>
        </is>
      </c>
      <c r="AA1407" s="39" t="n"/>
      <c r="AB1407" s="39" t="n"/>
      <c r="AC1407" s="39" t="n"/>
      <c r="AD1407" s="39" t="n"/>
      <c r="AE1407" s="39" t="n"/>
      <c r="AF1407" s="39" t="n"/>
      <c r="AG1407" s="39" t="n"/>
      <c r="AH1407" s="51" t="n">
        <v>20</v>
      </c>
      <c r="AI1407" s="51">
        <f>Q1407</f>
        <v/>
      </c>
      <c r="AJ1407" s="51">
        <f>$AH1407-$AI1407</f>
        <v/>
      </c>
      <c r="AK1407" s="52" t="n">
        <v>54978</v>
      </c>
      <c r="AL1407" s="52">
        <f>$AJ1407*$AK1407</f>
        <v/>
      </c>
      <c r="AM1407" s="52">
        <f>$AI1407*$AK1407</f>
        <v/>
      </c>
      <c r="AN1407" s="39" t="n"/>
      <c r="AO1407" s="39" t="n"/>
    </row>
    <row r="1408">
      <c r="A1408" s="5" t="inlineStr">
        <is>
          <t>2000084</t>
        </is>
      </c>
      <c r="B1408" s="5" t="inlineStr">
        <is>
          <t>PARCHES PARA MARCAPASO</t>
        </is>
      </c>
      <c r="C1408" s="5" t="n"/>
      <c r="D1408" s="5" t="inlineStr">
        <is>
          <t>033</t>
        </is>
      </c>
      <c r="E1408" s="5" t="inlineStr">
        <is>
          <t>ZDES</t>
        </is>
      </c>
      <c r="F1408" s="5" t="inlineStr">
        <is>
          <t>1060</t>
        </is>
      </c>
      <c r="G1408" s="5" t="inlineStr">
        <is>
          <t>6021</t>
        </is>
      </c>
      <c r="H1408" s="5" t="inlineStr">
        <is>
          <t>C/U</t>
        </is>
      </c>
      <c r="I1408" s="6" t="n">
        <v>20</v>
      </c>
      <c r="J1408" s="6" t="n">
        <v>0</v>
      </c>
      <c r="K1408" s="5" t="inlineStr">
        <is>
          <t>ARS</t>
        </is>
      </c>
      <c r="L1408" s="48" t="n">
        <v>0</v>
      </c>
      <c r="M1408" s="48" t="n">
        <v>7940536</v>
      </c>
      <c r="O1408" s="11">
        <f>M1408/SUM($M$2:$M$2023)</f>
        <v/>
      </c>
      <c r="P1408" s="49">
        <f>IFERROR(M1408/I1408,0)</f>
        <v/>
      </c>
      <c r="Q1408" s="50" t="n"/>
      <c r="R1408" s="8">
        <f>I1408-Q1408</f>
        <v/>
      </c>
      <c r="S1408" s="49">
        <f>$AK1408*R1408</f>
        <v/>
      </c>
      <c r="U1408" s="39" t="inlineStr">
        <is>
          <t>Stock SAP</t>
        </is>
      </c>
      <c r="V1408" s="39" t="inlineStr">
        <is>
          <t>Descartables</t>
        </is>
      </c>
      <c r="W1408" s="39" t="inlineStr">
        <is>
          <t>Dentro del alcance</t>
        </is>
      </c>
      <c r="X1408" s="39" t="n"/>
      <c r="Y1408" s="39" t="inlineStr">
        <is>
          <t>Sin recuento físico en el inventario de Avain</t>
        </is>
      </c>
      <c r="Z1408" s="40" t="inlineStr">
        <is>
          <t>Sin recuento físico</t>
        </is>
      </c>
      <c r="AA1408" s="39" t="n"/>
      <c r="AB1408" s="39" t="n"/>
      <c r="AC1408" s="39" t="n"/>
      <c r="AD1408" s="39" t="n"/>
      <c r="AE1408" s="39" t="n"/>
      <c r="AF1408" s="39" t="n"/>
      <c r="AG1408" s="39" t="n"/>
      <c r="AH1408" s="51" t="n">
        <v>20</v>
      </c>
      <c r="AI1408" s="51">
        <f>Q1408</f>
        <v/>
      </c>
      <c r="AJ1408" s="51">
        <f>$AH1408-$AI1408</f>
        <v/>
      </c>
      <c r="AK1408" s="52" t="n">
        <v>397026.8</v>
      </c>
      <c r="AL1408" s="52">
        <f>$AJ1408*$AK1408</f>
        <v/>
      </c>
      <c r="AM1408" s="52">
        <f>$AI1408*$AK1408</f>
        <v/>
      </c>
      <c r="AN1408" s="39" t="n"/>
      <c r="AO1408" s="39" t="n"/>
    </row>
    <row r="1409">
      <c r="A1409" s="5" t="inlineStr">
        <is>
          <t>2000163</t>
        </is>
      </c>
      <c r="B1409" s="5" t="inlineStr">
        <is>
          <t>INFLADOR MANUAL PARA FERULA CON ADAPT.</t>
        </is>
      </c>
      <c r="C1409" s="5" t="n"/>
      <c r="D1409" s="5" t="inlineStr">
        <is>
          <t>033</t>
        </is>
      </c>
      <c r="E1409" s="5" t="inlineStr">
        <is>
          <t>ZDES</t>
        </is>
      </c>
      <c r="F1409" s="5" t="inlineStr">
        <is>
          <t>1060</t>
        </is>
      </c>
      <c r="G1409" s="5" t="inlineStr">
        <is>
          <t>6022</t>
        </is>
      </c>
      <c r="H1409" s="5" t="inlineStr">
        <is>
          <t>C/U</t>
        </is>
      </c>
      <c r="I1409" s="6" t="n">
        <v>20</v>
      </c>
      <c r="J1409" s="6" t="n">
        <v>0</v>
      </c>
      <c r="K1409" s="5" t="inlineStr">
        <is>
          <t>ARS</t>
        </is>
      </c>
      <c r="L1409" s="48" t="n">
        <v>0</v>
      </c>
      <c r="M1409" s="48" t="n">
        <v>8092</v>
      </c>
      <c r="O1409" s="11">
        <f>M1409/SUM($M$2:$M$2023)</f>
        <v/>
      </c>
      <c r="P1409" s="49">
        <f>IFERROR(M1409/I1409,0)</f>
        <v/>
      </c>
      <c r="Q1409" s="50" t="n"/>
      <c r="R1409" s="8">
        <f>I1409-Q1409</f>
        <v/>
      </c>
      <c r="S1409" s="49">
        <f>$AK1409*R1409</f>
        <v/>
      </c>
      <c r="U1409" s="39" t="inlineStr">
        <is>
          <t>Stock SAP</t>
        </is>
      </c>
      <c r="V1409" s="39" t="inlineStr">
        <is>
          <t>Descartables</t>
        </is>
      </c>
      <c r="W1409" s="39" t="inlineStr">
        <is>
          <t>Dentro del alcance</t>
        </is>
      </c>
      <c r="X1409" s="39" t="n"/>
      <c r="Y1409" s="39" t="inlineStr">
        <is>
          <t>Sin recuento físico en el inventario de Avain</t>
        </is>
      </c>
      <c r="Z1409" s="40" t="inlineStr">
        <is>
          <t>Sin recuento físico</t>
        </is>
      </c>
      <c r="AA1409" s="39" t="n"/>
      <c r="AB1409" s="39" t="n"/>
      <c r="AC1409" s="39" t="n"/>
      <c r="AD1409" s="39" t="n"/>
      <c r="AE1409" s="39" t="n"/>
      <c r="AF1409" s="39" t="n"/>
      <c r="AG1409" s="39" t="n"/>
      <c r="AH1409" s="51" t="n">
        <v>20</v>
      </c>
      <c r="AI1409" s="51">
        <f>Q1409</f>
        <v/>
      </c>
      <c r="AJ1409" s="51">
        <f>$AH1409-$AI1409</f>
        <v/>
      </c>
      <c r="AK1409" s="52" t="n">
        <v>404.6</v>
      </c>
      <c r="AL1409" s="52">
        <f>$AJ1409*$AK1409</f>
        <v/>
      </c>
      <c r="AM1409" s="52">
        <f>$AI1409*$AK1409</f>
        <v/>
      </c>
      <c r="AN1409" s="39" t="n"/>
      <c r="AO1409" s="39" t="n"/>
    </row>
    <row r="1410">
      <c r="A1410" s="5" t="inlineStr">
        <is>
          <t>2000220</t>
        </is>
      </c>
      <c r="B1410" s="5" t="inlineStr">
        <is>
          <t>JERINGA DE 60CC CON PICO THOMEY</t>
        </is>
      </c>
      <c r="C1410" s="5" t="n"/>
      <c r="D1410" s="5" t="inlineStr">
        <is>
          <t>033</t>
        </is>
      </c>
      <c r="E1410" s="5" t="inlineStr">
        <is>
          <t>ZDES</t>
        </is>
      </c>
      <c r="F1410" s="5" t="inlineStr">
        <is>
          <t>1060</t>
        </is>
      </c>
      <c r="G1410" s="5" t="inlineStr">
        <is>
          <t>6021</t>
        </is>
      </c>
      <c r="H1410" s="5" t="inlineStr">
        <is>
          <t>C/U</t>
        </is>
      </c>
      <c r="I1410" s="6" t="n">
        <v>20</v>
      </c>
      <c r="J1410" s="6" t="n">
        <v>0</v>
      </c>
      <c r="K1410" s="5" t="inlineStr">
        <is>
          <t>ARS</t>
        </is>
      </c>
      <c r="L1410" s="48" t="n">
        <v>0</v>
      </c>
      <c r="M1410" s="48" t="n">
        <v>7851.2</v>
      </c>
      <c r="O1410" s="11">
        <f>M1410/SUM($M$2:$M$2023)</f>
        <v/>
      </c>
      <c r="P1410" s="49">
        <f>IFERROR(M1410/I1410,0)</f>
        <v/>
      </c>
      <c r="Q1410" s="50" t="n"/>
      <c r="R1410" s="8">
        <f>I1410-Q1410</f>
        <v/>
      </c>
      <c r="S1410" s="49">
        <f>$AK1410*R1410</f>
        <v/>
      </c>
      <c r="U1410" s="39" t="inlineStr">
        <is>
          <t>Stock SAP</t>
        </is>
      </c>
      <c r="V1410" s="39" t="inlineStr">
        <is>
          <t>Descartables</t>
        </is>
      </c>
      <c r="W1410" s="39" t="inlineStr">
        <is>
          <t>Dentro del alcance</t>
        </is>
      </c>
      <c r="X1410" s="39" t="n"/>
      <c r="Y1410" s="39" t="inlineStr">
        <is>
          <t>Sin recuento físico en el inventario de Avain</t>
        </is>
      </c>
      <c r="Z1410" s="40" t="inlineStr">
        <is>
          <t>Sin recuento físico</t>
        </is>
      </c>
      <c r="AA1410" s="39" t="n"/>
      <c r="AB1410" s="39" t="n"/>
      <c r="AC1410" s="39" t="n"/>
      <c r="AD1410" s="39" t="n"/>
      <c r="AE1410" s="39" t="n"/>
      <c r="AF1410" s="39" t="n"/>
      <c r="AG1410" s="39" t="n"/>
      <c r="AH1410" s="51" t="n">
        <v>20</v>
      </c>
      <c r="AI1410" s="51">
        <f>Q1410</f>
        <v/>
      </c>
      <c r="AJ1410" s="51">
        <f>$AH1410-$AI1410</f>
        <v/>
      </c>
      <c r="AK1410" s="52" t="n">
        <v>392.56</v>
      </c>
      <c r="AL1410" s="52">
        <f>$AJ1410*$AK1410</f>
        <v/>
      </c>
      <c r="AM1410" s="52">
        <f>$AI1410*$AK1410</f>
        <v/>
      </c>
      <c r="AN1410" s="39" t="n"/>
      <c r="AO1410" s="39" t="n"/>
    </row>
    <row r="1411">
      <c r="A1411" s="5" t="inlineStr">
        <is>
          <t>2000341</t>
        </is>
      </c>
      <c r="B1411" s="5" t="inlineStr">
        <is>
          <t>ROLLO PARA  E.C.G 8 X 25</t>
        </is>
      </c>
      <c r="C1411" s="5" t="n"/>
      <c r="D1411" s="5" t="inlineStr">
        <is>
          <t>033</t>
        </is>
      </c>
      <c r="E1411" s="5" t="inlineStr">
        <is>
          <t>ZDES</t>
        </is>
      </c>
      <c r="F1411" s="5" t="inlineStr">
        <is>
          <t>1060</t>
        </is>
      </c>
      <c r="G1411" s="5" t="inlineStr">
        <is>
          <t>6022</t>
        </is>
      </c>
      <c r="H1411" s="5" t="inlineStr">
        <is>
          <t>C/U</t>
        </is>
      </c>
      <c r="I1411" s="6" t="n">
        <v>20</v>
      </c>
      <c r="J1411" s="6" t="n">
        <v>0</v>
      </c>
      <c r="K1411" s="5" t="inlineStr">
        <is>
          <t>ARS</t>
        </is>
      </c>
      <c r="L1411" s="48" t="n">
        <v>0</v>
      </c>
      <c r="M1411" s="48" t="n">
        <v>5184</v>
      </c>
      <c r="O1411" s="11">
        <f>M1411/SUM($M$2:$M$2023)</f>
        <v/>
      </c>
      <c r="P1411" s="49">
        <f>IFERROR(M1411/I1411,0)</f>
        <v/>
      </c>
      <c r="Q1411" s="50" t="n"/>
      <c r="R1411" s="8">
        <f>I1411-Q1411</f>
        <v/>
      </c>
      <c r="S1411" s="49">
        <f>$AK1411*R1411</f>
        <v/>
      </c>
      <c r="U1411" s="39" t="inlineStr">
        <is>
          <t>Stock SAP</t>
        </is>
      </c>
      <c r="V1411" s="39" t="inlineStr">
        <is>
          <t>Descartables</t>
        </is>
      </c>
      <c r="W1411" s="39" t="inlineStr">
        <is>
          <t>Dentro del alcance</t>
        </is>
      </c>
      <c r="X1411" s="39" t="n"/>
      <c r="Y1411" s="39" t="inlineStr">
        <is>
          <t>Sin recuento físico en el inventario de Avain</t>
        </is>
      </c>
      <c r="Z1411" s="40" t="inlineStr">
        <is>
          <t>Sin recuento físico</t>
        </is>
      </c>
      <c r="AA1411" s="39" t="n"/>
      <c r="AB1411" s="39" t="n"/>
      <c r="AC1411" s="39" t="n"/>
      <c r="AD1411" s="39" t="n"/>
      <c r="AE1411" s="39" t="n"/>
      <c r="AF1411" s="39" t="n"/>
      <c r="AG1411" s="39" t="n"/>
      <c r="AH1411" s="51" t="n">
        <v>20</v>
      </c>
      <c r="AI1411" s="51">
        <f>Q1411</f>
        <v/>
      </c>
      <c r="AJ1411" s="51">
        <f>$AH1411-$AI1411</f>
        <v/>
      </c>
      <c r="AK1411" s="52" t="n">
        <v>259.2</v>
      </c>
      <c r="AL1411" s="52">
        <f>$AJ1411*$AK1411</f>
        <v/>
      </c>
      <c r="AM1411" s="52">
        <f>$AI1411*$AK1411</f>
        <v/>
      </c>
      <c r="AN1411" s="39" t="n"/>
      <c r="AO1411" s="39" t="n"/>
    </row>
    <row r="1412">
      <c r="A1412" s="5" t="inlineStr">
        <is>
          <t>2000350</t>
        </is>
      </c>
      <c r="B1412" s="5" t="inlineStr">
        <is>
          <t>ASPIRADOR MANUAL RES Q VAC</t>
        </is>
      </c>
      <c r="C1412" s="5" t="n"/>
      <c r="D1412" s="5" t="inlineStr">
        <is>
          <t>033</t>
        </is>
      </c>
      <c r="E1412" s="5" t="inlineStr">
        <is>
          <t>ZDES</t>
        </is>
      </c>
      <c r="F1412" s="5" t="inlineStr">
        <is>
          <t>1060</t>
        </is>
      </c>
      <c r="G1412" s="5" t="inlineStr">
        <is>
          <t>6021</t>
        </is>
      </c>
      <c r="H1412" s="5" t="inlineStr">
        <is>
          <t>C/U</t>
        </is>
      </c>
      <c r="I1412" s="6" t="n">
        <v>20</v>
      </c>
      <c r="J1412" s="6" t="n">
        <v>0</v>
      </c>
      <c r="K1412" s="5" t="inlineStr">
        <is>
          <t>ARS</t>
        </is>
      </c>
      <c r="L1412" s="48" t="n">
        <v>0</v>
      </c>
      <c r="M1412" s="48" t="n">
        <v>480341.64</v>
      </c>
      <c r="O1412" s="11">
        <f>M1412/SUM($M$2:$M$2023)</f>
        <v/>
      </c>
      <c r="P1412" s="49">
        <f>IFERROR(M1412/I1412,0)</f>
        <v/>
      </c>
      <c r="Q1412" s="50" t="n"/>
      <c r="R1412" s="8">
        <f>I1412-Q1412</f>
        <v/>
      </c>
      <c r="S1412" s="49">
        <f>$AK1412*R1412</f>
        <v/>
      </c>
      <c r="U1412" s="39" t="inlineStr">
        <is>
          <t>Stock SAP</t>
        </is>
      </c>
      <c r="V1412" s="39" t="inlineStr">
        <is>
          <t>Descartables</t>
        </is>
      </c>
      <c r="W1412" s="39" t="inlineStr">
        <is>
          <t>Dentro del alcance</t>
        </is>
      </c>
      <c r="X1412" s="37" t="inlineStr">
        <is>
          <t>Alta</t>
        </is>
      </c>
      <c r="Y1412" s="39" t="inlineStr">
        <is>
          <t>Homologado – confianza Alta</t>
        </is>
      </c>
      <c r="Z1412" s="38" t="inlineStr">
        <is>
          <t>Dar de baja en SAP</t>
        </is>
      </c>
      <c r="AA1412" s="39" t="inlineStr">
        <is>
          <t>526</t>
        </is>
      </c>
      <c r="AB1412" s="39" t="inlineStr">
        <is>
          <t>ASPIRADOR MANUAL</t>
        </is>
      </c>
      <c r="AC1412" s="39" t="inlineStr">
        <is>
          <t>Cruce por nomenclatura SAP</t>
        </is>
      </c>
      <c r="AD1412" s="39" t="inlineStr">
        <is>
          <t>No</t>
        </is>
      </c>
      <c r="AE1412" s="39" t="n"/>
      <c r="AF1412" s="39" t="inlineStr">
        <is>
          <t>Sí</t>
        </is>
      </c>
      <c r="AG1412" s="39" t="n"/>
      <c r="AH1412" s="51" t="n"/>
      <c r="AI1412" s="51" t="n"/>
      <c r="AJ1412" s="51" t="n"/>
      <c r="AK1412" s="52" t="n">
        <v>24017.08176470588</v>
      </c>
      <c r="AL1412" s="52" t="n"/>
      <c r="AM1412" s="52" t="n"/>
      <c r="AN1412" s="39" t="n"/>
      <c r="AO1412" s="39" t="inlineStr">
        <is>
          <t>La cantidad física del material se imputó en la fila 1224 (primera fila del material). Cruce por nomenclatura: similitud 0.77. El material ocupa 2 filas en la hoja 1060 NQN (lote/almacén). La cantidad SAP y la física de esta vista son el total del material.</t>
        </is>
      </c>
    </row>
    <row r="1413">
      <c r="A1413" s="5" t="inlineStr">
        <is>
          <t>2000386</t>
        </is>
      </c>
      <c r="B1413" s="5" t="inlineStr">
        <is>
          <t>CANULA DE GUEDEL 40MM N000 ROSA</t>
        </is>
      </c>
      <c r="C1413" s="5" t="n"/>
      <c r="D1413" s="5" t="inlineStr">
        <is>
          <t>033</t>
        </is>
      </c>
      <c r="E1413" s="5" t="inlineStr">
        <is>
          <t>ZDES</t>
        </is>
      </c>
      <c r="F1413" s="5" t="inlineStr">
        <is>
          <t>1060</t>
        </is>
      </c>
      <c r="G1413" s="5" t="inlineStr">
        <is>
          <t>6022</t>
        </is>
      </c>
      <c r="H1413" s="5" t="inlineStr">
        <is>
          <t>C/U</t>
        </is>
      </c>
      <c r="I1413" s="6" t="n">
        <v>20</v>
      </c>
      <c r="J1413" s="6" t="n">
        <v>0</v>
      </c>
      <c r="K1413" s="5" t="inlineStr">
        <is>
          <t>ARS</t>
        </is>
      </c>
      <c r="L1413" s="48" t="n">
        <v>0</v>
      </c>
      <c r="M1413" s="48" t="n">
        <v>479.4</v>
      </c>
      <c r="O1413" s="11">
        <f>M1413/SUM($M$2:$M$2023)</f>
        <v/>
      </c>
      <c r="P1413" s="49">
        <f>IFERROR(M1413/I1413,0)</f>
        <v/>
      </c>
      <c r="Q1413" s="50" t="n"/>
      <c r="R1413" s="8">
        <f>I1413-Q1413</f>
        <v/>
      </c>
      <c r="S1413" s="49">
        <f>$AK1413*R1413</f>
        <v/>
      </c>
      <c r="U1413" s="39" t="inlineStr">
        <is>
          <t>Stock SAP</t>
        </is>
      </c>
      <c r="V1413" s="39" t="inlineStr">
        <is>
          <t>Descartables</t>
        </is>
      </c>
      <c r="W1413" s="39" t="inlineStr">
        <is>
          <t>Dentro del alcance</t>
        </is>
      </c>
      <c r="X1413" s="39" t="n"/>
      <c r="Y1413" s="39" t="inlineStr">
        <is>
          <t>Sin recuento físico en el inventario de Avain</t>
        </is>
      </c>
      <c r="Z1413" s="40" t="inlineStr">
        <is>
          <t>Sin recuento físico</t>
        </is>
      </c>
      <c r="AA1413" s="39" t="n"/>
      <c r="AB1413" s="39" t="n"/>
      <c r="AC1413" s="39" t="n"/>
      <c r="AD1413" s="39" t="n"/>
      <c r="AE1413" s="39" t="n"/>
      <c r="AF1413" s="39" t="n"/>
      <c r="AG1413" s="39" t="n"/>
      <c r="AH1413" s="51" t="n">
        <v>20</v>
      </c>
      <c r="AI1413" s="51">
        <f>Q1413</f>
        <v/>
      </c>
      <c r="AJ1413" s="51">
        <f>$AH1413-$AI1413</f>
        <v/>
      </c>
      <c r="AK1413" s="52" t="n">
        <v>23.97</v>
      </c>
      <c r="AL1413" s="52">
        <f>$AJ1413*$AK1413</f>
        <v/>
      </c>
      <c r="AM1413" s="52">
        <f>$AI1413*$AK1413</f>
        <v/>
      </c>
      <c r="AN1413" s="39" t="n"/>
      <c r="AO1413" s="39" t="n"/>
    </row>
    <row r="1414">
      <c r="A1414" s="5" t="inlineStr">
        <is>
          <t>2000387</t>
        </is>
      </c>
      <c r="B1414" s="5" t="inlineStr">
        <is>
          <t>CANULA DE GUEDEL 50 MM N00 AZUL</t>
        </is>
      </c>
      <c r="C1414" s="5" t="n"/>
      <c r="D1414" s="5" t="inlineStr">
        <is>
          <t>033</t>
        </is>
      </c>
      <c r="E1414" s="5" t="inlineStr">
        <is>
          <t>ZDES</t>
        </is>
      </c>
      <c r="F1414" s="5" t="inlineStr">
        <is>
          <t>1060</t>
        </is>
      </c>
      <c r="G1414" s="5" t="inlineStr">
        <is>
          <t>6022</t>
        </is>
      </c>
      <c r="H1414" s="5" t="inlineStr">
        <is>
          <t>C/U</t>
        </is>
      </c>
      <c r="I1414" s="6" t="n">
        <v>20</v>
      </c>
      <c r="J1414" s="6" t="n">
        <v>0</v>
      </c>
      <c r="K1414" s="5" t="inlineStr">
        <is>
          <t>ARS</t>
        </is>
      </c>
      <c r="L1414" s="48" t="n">
        <v>0</v>
      </c>
      <c r="M1414" s="48" t="n">
        <v>479.4</v>
      </c>
      <c r="O1414" s="11">
        <f>M1414/SUM($M$2:$M$2023)</f>
        <v/>
      </c>
      <c r="P1414" s="49">
        <f>IFERROR(M1414/I1414,0)</f>
        <v/>
      </c>
      <c r="Q1414" s="50" t="n"/>
      <c r="R1414" s="8">
        <f>I1414-Q1414</f>
        <v/>
      </c>
      <c r="S1414" s="49">
        <f>$AK1414*R1414</f>
        <v/>
      </c>
      <c r="U1414" s="39" t="inlineStr">
        <is>
          <t>Stock SAP</t>
        </is>
      </c>
      <c r="V1414" s="39" t="inlineStr">
        <is>
          <t>Descartables</t>
        </is>
      </c>
      <c r="W1414" s="39" t="inlineStr">
        <is>
          <t>Dentro del alcance</t>
        </is>
      </c>
      <c r="X1414" s="39" t="n"/>
      <c r="Y1414" s="39" t="inlineStr">
        <is>
          <t>Sin recuento físico en el inventario de Avain</t>
        </is>
      </c>
      <c r="Z1414" s="40" t="inlineStr">
        <is>
          <t>Sin recuento físico</t>
        </is>
      </c>
      <c r="AA1414" s="39" t="n"/>
      <c r="AB1414" s="39" t="n"/>
      <c r="AC1414" s="39" t="n"/>
      <c r="AD1414" s="39" t="n"/>
      <c r="AE1414" s="39" t="n"/>
      <c r="AF1414" s="39" t="n"/>
      <c r="AG1414" s="39" t="n"/>
      <c r="AH1414" s="51" t="n">
        <v>20</v>
      </c>
      <c r="AI1414" s="51">
        <f>Q1414</f>
        <v/>
      </c>
      <c r="AJ1414" s="51">
        <f>$AH1414-$AI1414</f>
        <v/>
      </c>
      <c r="AK1414" s="52" t="n">
        <v>23.97</v>
      </c>
      <c r="AL1414" s="52">
        <f>$AJ1414*$AK1414</f>
        <v/>
      </c>
      <c r="AM1414" s="52">
        <f>$AI1414*$AK1414</f>
        <v/>
      </c>
      <c r="AN1414" s="39" t="n"/>
      <c r="AO1414" s="39" t="n"/>
    </row>
    <row r="1415">
      <c r="A1415" s="5" t="inlineStr">
        <is>
          <t>2000480</t>
        </is>
      </c>
      <c r="B1415" s="5" t="inlineStr">
        <is>
          <t>INMOVILIZADOR ADULTO DE MUÑECA</t>
        </is>
      </c>
      <c r="C1415" s="5" t="n"/>
      <c r="D1415" s="5" t="inlineStr">
        <is>
          <t>033</t>
        </is>
      </c>
      <c r="E1415" s="5" t="inlineStr">
        <is>
          <t>ZDES</t>
        </is>
      </c>
      <c r="F1415" s="5" t="inlineStr">
        <is>
          <t>1060</t>
        </is>
      </c>
      <c r="G1415" s="5" t="inlineStr">
        <is>
          <t>6021</t>
        </is>
      </c>
      <c r="H1415" s="5" t="inlineStr">
        <is>
          <t>C/U</t>
        </is>
      </c>
      <c r="I1415" s="6" t="n">
        <v>20</v>
      </c>
      <c r="J1415" s="6" t="n">
        <v>0</v>
      </c>
      <c r="K1415" s="5" t="inlineStr">
        <is>
          <t>ARS</t>
        </is>
      </c>
      <c r="L1415" s="48" t="n">
        <v>0</v>
      </c>
      <c r="M1415" s="48" t="n">
        <v>257610</v>
      </c>
      <c r="O1415" s="11">
        <f>M1415/SUM($M$2:$M$2023)</f>
        <v/>
      </c>
      <c r="P1415" s="49">
        <f>IFERROR(M1415/I1415,0)</f>
        <v/>
      </c>
      <c r="Q1415" s="50" t="n"/>
      <c r="R1415" s="8">
        <f>I1415-Q1415</f>
        <v/>
      </c>
      <c r="S1415" s="49">
        <f>$AK1415*R1415</f>
        <v/>
      </c>
      <c r="U1415" s="39" t="inlineStr">
        <is>
          <t>Stock SAP</t>
        </is>
      </c>
      <c r="V1415" s="39" t="inlineStr">
        <is>
          <t>Descartables</t>
        </is>
      </c>
      <c r="W1415" s="39" t="inlineStr">
        <is>
          <t>Dentro del alcance</t>
        </is>
      </c>
      <c r="X1415" s="39" t="n"/>
      <c r="Y1415" s="39" t="inlineStr">
        <is>
          <t>Sin recuento físico en el inventario de Avain</t>
        </is>
      </c>
      <c r="Z1415" s="40" t="inlineStr">
        <is>
          <t>Sin recuento físico</t>
        </is>
      </c>
      <c r="AA1415" s="39" t="n"/>
      <c r="AB1415" s="39" t="n"/>
      <c r="AC1415" s="39" t="n"/>
      <c r="AD1415" s="39" t="n"/>
      <c r="AE1415" s="39" t="n"/>
      <c r="AF1415" s="39" t="n"/>
      <c r="AG1415" s="39" t="n"/>
      <c r="AH1415" s="51" t="n">
        <v>20</v>
      </c>
      <c r="AI1415" s="51">
        <f>Q1415</f>
        <v/>
      </c>
      <c r="AJ1415" s="51">
        <f>$AH1415-$AI1415</f>
        <v/>
      </c>
      <c r="AK1415" s="52" t="n">
        <v>12880.5</v>
      </c>
      <c r="AL1415" s="52">
        <f>$AJ1415*$AK1415</f>
        <v/>
      </c>
      <c r="AM1415" s="52">
        <f>$AI1415*$AK1415</f>
        <v/>
      </c>
      <c r="AN1415" s="39" t="n"/>
      <c r="AO1415" s="39" t="n"/>
    </row>
    <row r="1416">
      <c r="A1416" s="5" t="inlineStr">
        <is>
          <t>2000568</t>
        </is>
      </c>
      <c r="B1416" s="5" t="inlineStr">
        <is>
          <t>MORDILLOS DE FIJACION TUBO ENDOTRAQUEAL</t>
        </is>
      </c>
      <c r="C1416" s="5" t="n"/>
      <c r="D1416" s="5" t="inlineStr">
        <is>
          <t>033</t>
        </is>
      </c>
      <c r="E1416" s="5" t="inlineStr">
        <is>
          <t>ZDES</t>
        </is>
      </c>
      <c r="F1416" s="5" t="inlineStr">
        <is>
          <t>1060</t>
        </is>
      </c>
      <c r="G1416" s="5" t="inlineStr">
        <is>
          <t>6021</t>
        </is>
      </c>
      <c r="H1416" s="5" t="inlineStr">
        <is>
          <t>C/U</t>
        </is>
      </c>
      <c r="I1416" s="6" t="n">
        <v>20</v>
      </c>
      <c r="J1416" s="6" t="n">
        <v>0</v>
      </c>
      <c r="K1416" s="5" t="inlineStr">
        <is>
          <t>ARS</t>
        </is>
      </c>
      <c r="L1416" s="48" t="n">
        <v>0</v>
      </c>
      <c r="M1416" s="48" t="n">
        <v>317042.45</v>
      </c>
      <c r="O1416" s="11">
        <f>M1416/SUM($M$2:$M$2023)</f>
        <v/>
      </c>
      <c r="P1416" s="49">
        <f>IFERROR(M1416/I1416,0)</f>
        <v/>
      </c>
      <c r="Q1416" s="50" t="n"/>
      <c r="R1416" s="8">
        <f>I1416-Q1416</f>
        <v/>
      </c>
      <c r="S1416" s="49">
        <f>$AK1416*R1416</f>
        <v/>
      </c>
      <c r="U1416" s="39" t="inlineStr">
        <is>
          <t>Stock SAP</t>
        </is>
      </c>
      <c r="V1416" s="39" t="inlineStr">
        <is>
          <t>Descartables</t>
        </is>
      </c>
      <c r="W1416" s="39" t="inlineStr">
        <is>
          <t>Dentro del alcance</t>
        </is>
      </c>
      <c r="X1416" s="38" t="inlineStr">
        <is>
          <t>Baja</t>
        </is>
      </c>
      <c r="Y1416" s="39" t="inlineStr">
        <is>
          <t>Homologado – confianza Baja – pendiente de validación</t>
        </is>
      </c>
      <c r="Z1416" s="37" t="inlineStr">
        <is>
          <t>Dar de alta en SAP</t>
        </is>
      </c>
      <c r="AA1416" s="39" t="inlineStr">
        <is>
          <t>519; 520; 521; 336; 344</t>
        </is>
      </c>
      <c r="AB1416" s="39" t="inlineStr">
        <is>
          <t>TUBO ENDOTRAQUEAL N°; TUBO ENDOTRAQUEAL N°; TUBO ENDOTRAQUEAL N°; TUBO ENDOTRAQUEALES 8.5; TUBOS ENDOTRAQUEAL</t>
        </is>
      </c>
      <c r="AC1416" s="39" t="inlineStr">
        <is>
          <t>Cruce por nomenclatura SAP</t>
        </is>
      </c>
      <c r="AD1416" s="39" t="inlineStr">
        <is>
          <t>No</t>
        </is>
      </c>
      <c r="AE1416" s="39" t="n"/>
      <c r="AF1416" s="39" t="inlineStr">
        <is>
          <t>No</t>
        </is>
      </c>
      <c r="AG1416" s="39" t="n"/>
      <c r="AH1416" s="51" t="n"/>
      <c r="AI1416" s="51" t="n"/>
      <c r="AJ1416" s="51" t="n"/>
      <c r="AK1416" s="52" t="n">
        <v>15852.12244897959</v>
      </c>
      <c r="AL1416" s="52" t="n"/>
      <c r="AM1416" s="52" t="n"/>
      <c r="AN1416" s="39" t="n"/>
      <c r="AO1416" s="39" t="inlineStr">
        <is>
          <t>La cantidad física del material se imputó en la fila 1279 (primera fila del material). Varias denominaciones del inventario físico corresponden a este material SAP (519 TUBO ENDOTRAQUEAL N°; 520 TUBO ENDOTRAQUEAL N°; 521 TUBO ENDOTRAQUEAL N°; 336 TUBO ENDOTRAQUEALES 8.5; 344 TUBOS ENDOTRAQUEAL). Se sumaron las cantidades físicas. El código Avain 519 figura en la homologación como «Clotrimazol» (master M15-006), pero en el inventario físico corresponde a «TUBO ENDOTRAQUEAL N°». El código no coincide con el producto: no se usó el vínculo de la homologación y se cruzó por nomenclatura. A revisar con los responsables de la base. Cruce por nomenclatura: similitud 0.55. Cruce por nomenclatura: similitud 0.55. El código Avain 521 figura en la homologación como «Fitomenadiona» (master M16-003), pero en el inventario físico corresponde a «TUBO ENDOTRAQUEAL N°». El código no coincide con el producto: no se usó el vínculo de la homologación y se cruzó por nomenclatura. A revisar con los responsables de la base. Cruce por nomenclatura: similitud 0.55. Cruce por nomenclatura: similitud 0.46. Cruce por nomenclatura: similitud 0.61. El material ocupa 2 filas en la hoja 1060 NQN (lote/almacén). La cantidad SAP y la física de esta vista son el total del material.</t>
        </is>
      </c>
    </row>
    <row r="1417">
      <c r="A1417" s="5" t="inlineStr">
        <is>
          <t>2001377</t>
        </is>
      </c>
      <c r="B1417" s="5" t="inlineStr">
        <is>
          <t>TIJERA LISTER CURVA</t>
        </is>
      </c>
      <c r="C1417" s="5" t="n"/>
      <c r="D1417" s="5" t="inlineStr">
        <is>
          <t>MDES</t>
        </is>
      </c>
      <c r="E1417" s="5" t="inlineStr">
        <is>
          <t>ZDES</t>
        </is>
      </c>
      <c r="F1417" s="5" t="inlineStr">
        <is>
          <t>1060</t>
        </is>
      </c>
      <c r="G1417" s="5" t="inlineStr">
        <is>
          <t>6021</t>
        </is>
      </c>
      <c r="H1417" s="5" t="inlineStr">
        <is>
          <t>C/U</t>
        </is>
      </c>
      <c r="I1417" s="6" t="n">
        <v>20</v>
      </c>
      <c r="J1417" s="6" t="n">
        <v>0</v>
      </c>
      <c r="K1417" s="5" t="inlineStr">
        <is>
          <t>ARS</t>
        </is>
      </c>
      <c r="L1417" s="48" t="n">
        <v>0</v>
      </c>
      <c r="M1417" s="48" t="n">
        <v>190000</v>
      </c>
      <c r="O1417" s="11">
        <f>M1417/SUM($M$2:$M$2023)</f>
        <v/>
      </c>
      <c r="P1417" s="49">
        <f>IFERROR(M1417/I1417,0)</f>
        <v/>
      </c>
      <c r="Q1417" s="50" t="n"/>
      <c r="R1417" s="8">
        <f>I1417-Q1417</f>
        <v/>
      </c>
      <c r="S1417" s="49">
        <f>$AK1417*R1417</f>
        <v/>
      </c>
      <c r="U1417" s="39" t="inlineStr">
        <is>
          <t>Stock SAP</t>
        </is>
      </c>
      <c r="V1417" s="39" t="inlineStr">
        <is>
          <t>Descartables</t>
        </is>
      </c>
      <c r="W1417" s="39" t="inlineStr">
        <is>
          <t>Dentro del alcance</t>
        </is>
      </c>
      <c r="X1417" s="39" t="n"/>
      <c r="Y1417" s="39" t="inlineStr">
        <is>
          <t>Sin recuento físico en el inventario de Avain</t>
        </is>
      </c>
      <c r="Z1417" s="40" t="inlineStr">
        <is>
          <t>Sin recuento físico</t>
        </is>
      </c>
      <c r="AA1417" s="39" t="n"/>
      <c r="AB1417" s="39" t="n"/>
      <c r="AC1417" s="39" t="n"/>
      <c r="AD1417" s="39" t="n"/>
      <c r="AE1417" s="39" t="n"/>
      <c r="AF1417" s="39" t="n"/>
      <c r="AG1417" s="39" t="n"/>
      <c r="AH1417" s="51" t="n">
        <v>20</v>
      </c>
      <c r="AI1417" s="51">
        <f>Q1417</f>
        <v/>
      </c>
      <c r="AJ1417" s="51">
        <f>$AH1417-$AI1417</f>
        <v/>
      </c>
      <c r="AK1417" s="52" t="n">
        <v>9500</v>
      </c>
      <c r="AL1417" s="52">
        <f>$AJ1417*$AK1417</f>
        <v/>
      </c>
      <c r="AM1417" s="52">
        <f>$AI1417*$AK1417</f>
        <v/>
      </c>
      <c r="AN1417" s="39" t="n"/>
      <c r="AO1417" s="39" t="n"/>
    </row>
    <row r="1418">
      <c r="A1418" s="5" t="inlineStr">
        <is>
          <t>2001770</t>
        </is>
      </c>
      <c r="B1418" s="5" t="inlineStr">
        <is>
          <t>OLIVAS P/ESTETOSCOPIO</t>
        </is>
      </c>
      <c r="C1418" s="5" t="n"/>
      <c r="D1418" s="5" t="inlineStr">
        <is>
          <t>MDES</t>
        </is>
      </c>
      <c r="E1418" s="5" t="inlineStr">
        <is>
          <t>ZDES</t>
        </is>
      </c>
      <c r="F1418" s="5" t="inlineStr">
        <is>
          <t>1060</t>
        </is>
      </c>
      <c r="G1418" s="5" t="inlineStr">
        <is>
          <t>6021</t>
        </is>
      </c>
      <c r="H1418" s="5" t="inlineStr">
        <is>
          <t>C/U</t>
        </is>
      </c>
      <c r="I1418" s="6" t="n">
        <v>20</v>
      </c>
      <c r="J1418" s="6" t="n">
        <v>0</v>
      </c>
      <c r="K1418" s="5" t="inlineStr">
        <is>
          <t>ARS</t>
        </is>
      </c>
      <c r="L1418" s="48" t="n">
        <v>0</v>
      </c>
      <c r="M1418" s="48" t="n">
        <v>19834.8</v>
      </c>
      <c r="O1418" s="11">
        <f>M1418/SUM($M$2:$M$2023)</f>
        <v/>
      </c>
      <c r="P1418" s="49">
        <f>IFERROR(M1418/I1418,0)</f>
        <v/>
      </c>
      <c r="Q1418" s="50" t="n"/>
      <c r="R1418" s="8">
        <f>I1418-Q1418</f>
        <v/>
      </c>
      <c r="S1418" s="49">
        <f>$AK1418*R1418</f>
        <v/>
      </c>
      <c r="U1418" s="39" t="inlineStr">
        <is>
          <t>Stock SAP</t>
        </is>
      </c>
      <c r="V1418" s="39" t="inlineStr">
        <is>
          <t>Descartables</t>
        </is>
      </c>
      <c r="W1418" s="39" t="inlineStr">
        <is>
          <t>Dentro del alcance</t>
        </is>
      </c>
      <c r="X1418" s="39" t="n"/>
      <c r="Y1418" s="39" t="inlineStr">
        <is>
          <t>Sin recuento físico en el inventario de Avain</t>
        </is>
      </c>
      <c r="Z1418" s="40" t="inlineStr">
        <is>
          <t>Sin recuento físico</t>
        </is>
      </c>
      <c r="AA1418" s="39" t="n"/>
      <c r="AB1418" s="39" t="n"/>
      <c r="AC1418" s="39" t="n"/>
      <c r="AD1418" s="39" t="n"/>
      <c r="AE1418" s="39" t="n"/>
      <c r="AF1418" s="39" t="n"/>
      <c r="AG1418" s="39" t="n"/>
      <c r="AH1418" s="51" t="n">
        <v>20</v>
      </c>
      <c r="AI1418" s="51">
        <f>Q1418</f>
        <v/>
      </c>
      <c r="AJ1418" s="51">
        <f>$AH1418-$AI1418</f>
        <v/>
      </c>
      <c r="AK1418" s="52" t="n">
        <v>991.74</v>
      </c>
      <c r="AL1418" s="52">
        <f>$AJ1418*$AK1418</f>
        <v/>
      </c>
      <c r="AM1418" s="52">
        <f>$AI1418*$AK1418</f>
        <v/>
      </c>
      <c r="AN1418" s="39" t="n"/>
      <c r="AO1418" s="39" t="n"/>
    </row>
    <row r="1419">
      <c r="A1419" s="5" t="inlineStr">
        <is>
          <t>3000127</t>
        </is>
      </c>
      <c r="B1419" s="5" t="inlineStr">
        <is>
          <t>PANTALON CARGO AZUL T44</t>
        </is>
      </c>
      <c r="C1419" s="5" t="n"/>
      <c r="D1419" s="5" t="inlineStr">
        <is>
          <t>INDU</t>
        </is>
      </c>
      <c r="E1419" s="5" t="inlineStr">
        <is>
          <t>ZUNI</t>
        </is>
      </c>
      <c r="F1419" s="5" t="inlineStr">
        <is>
          <t>1060</t>
        </is>
      </c>
      <c r="G1419" s="5" t="inlineStr">
        <is>
          <t>6031</t>
        </is>
      </c>
      <c r="H1419" s="5" t="inlineStr">
        <is>
          <t>C/U</t>
        </is>
      </c>
      <c r="I1419" s="6" t="n">
        <v>20</v>
      </c>
      <c r="J1419" s="6" t="n">
        <v>0</v>
      </c>
      <c r="K1419" s="5" t="inlineStr">
        <is>
          <t>ARS</t>
        </is>
      </c>
      <c r="L1419" s="48" t="n">
        <v>0</v>
      </c>
      <c r="M1419" s="48" t="n">
        <v>712078.2</v>
      </c>
      <c r="O1419" s="11">
        <f>M1419/SUM($M$2:$M$2023)</f>
        <v/>
      </c>
      <c r="P1419" s="49">
        <f>IFERROR(M1419/I1419,0)</f>
        <v/>
      </c>
      <c r="Q1419" s="50" t="n"/>
      <c r="R1419" s="8">
        <f>I1419-Q1419</f>
        <v/>
      </c>
      <c r="S1419" s="49">
        <f>$AK1419*R1419</f>
        <v/>
      </c>
      <c r="U1419" s="39" t="inlineStr">
        <is>
          <t>Stock SAP</t>
        </is>
      </c>
      <c r="V1419" s="39" t="inlineStr">
        <is>
          <t>Uniformes</t>
        </is>
      </c>
      <c r="W1419" s="39" t="inlineStr">
        <is>
          <t>Fuera del alcance</t>
        </is>
      </c>
      <c r="X1419" s="39" t="n"/>
      <c r="Y1419" s="39" t="inlineStr">
        <is>
          <t>No aplica: uniformes, clasificación que el inventario físico de Farmacia no releva</t>
        </is>
      </c>
      <c r="Z1419" s="40" t="inlineStr">
        <is>
          <t>Fuera del alcance del inventario físico</t>
        </is>
      </c>
      <c r="AA1419" s="39" t="n"/>
      <c r="AB1419" s="39" t="n"/>
      <c r="AC1419" s="39" t="n"/>
      <c r="AD1419" s="39" t="n"/>
      <c r="AE1419" s="39" t="n"/>
      <c r="AF1419" s="39" t="n"/>
      <c r="AG1419" s="39" t="n"/>
      <c r="AH1419" s="51" t="n">
        <v>20</v>
      </c>
      <c r="AI1419" s="51">
        <f>Q1419</f>
        <v/>
      </c>
      <c r="AJ1419" s="51">
        <f>$AH1419-$AI1419</f>
        <v/>
      </c>
      <c r="AK1419" s="52" t="n">
        <v>35603.91</v>
      </c>
      <c r="AL1419" s="52">
        <f>$AJ1419*$AK1419</f>
        <v/>
      </c>
      <c r="AM1419" s="52">
        <f>$AI1419*$AK1419</f>
        <v/>
      </c>
      <c r="AN1419" s="39" t="n"/>
      <c r="AO1419" s="39" t="n"/>
    </row>
    <row r="1420">
      <c r="A1420" s="5" t="inlineStr">
        <is>
          <t>3000439</t>
        </is>
      </c>
      <c r="B1420" s="5" t="inlineStr">
        <is>
          <t>Chaqueta Celeste ML yacimiento XXL</t>
        </is>
      </c>
      <c r="C1420" s="5" t="n"/>
      <c r="D1420" s="5" t="inlineStr">
        <is>
          <t>INDU</t>
        </is>
      </c>
      <c r="E1420" s="5" t="inlineStr">
        <is>
          <t>ZUNI</t>
        </is>
      </c>
      <c r="F1420" s="5" t="inlineStr">
        <is>
          <t>1060</t>
        </is>
      </c>
      <c r="G1420" s="5" t="inlineStr">
        <is>
          <t>6010</t>
        </is>
      </c>
      <c r="H1420" s="5" t="inlineStr">
        <is>
          <t>C/U</t>
        </is>
      </c>
      <c r="I1420" s="6" t="n">
        <v>20</v>
      </c>
      <c r="J1420" s="6" t="n">
        <v>0</v>
      </c>
      <c r="K1420" s="5" t="inlineStr">
        <is>
          <t>ARS</t>
        </is>
      </c>
      <c r="L1420" s="48" t="n">
        <v>0</v>
      </c>
      <c r="M1420" s="48" t="n">
        <v>392074.08</v>
      </c>
      <c r="O1420" s="11">
        <f>M1420/SUM($M$2:$M$2023)</f>
        <v/>
      </c>
      <c r="P1420" s="49">
        <f>IFERROR(M1420/I1420,0)</f>
        <v/>
      </c>
      <c r="Q1420" s="50" t="n"/>
      <c r="R1420" s="8">
        <f>I1420-Q1420</f>
        <v/>
      </c>
      <c r="S1420" s="49">
        <f>$AK1420*R1420</f>
        <v/>
      </c>
      <c r="U1420" s="39" t="inlineStr">
        <is>
          <t>Stock SAP</t>
        </is>
      </c>
      <c r="V1420" s="39" t="inlineStr">
        <is>
          <t>Uniformes</t>
        </is>
      </c>
      <c r="W1420" s="39" t="inlineStr">
        <is>
          <t>Fuera del alcance</t>
        </is>
      </c>
      <c r="X1420" s="39" t="n"/>
      <c r="Y1420" s="39" t="inlineStr">
        <is>
          <t>No aplica: uniformes, clasificación que el inventario físico de Farmacia no releva</t>
        </is>
      </c>
      <c r="Z1420" s="40" t="inlineStr">
        <is>
          <t>Fuera del alcance del inventario físico</t>
        </is>
      </c>
      <c r="AA1420" s="39" t="n"/>
      <c r="AB1420" s="39" t="n"/>
      <c r="AC1420" s="39" t="n"/>
      <c r="AD1420" s="39" t="n"/>
      <c r="AE1420" s="39" t="n"/>
      <c r="AF1420" s="39" t="n"/>
      <c r="AG1420" s="39" t="n"/>
      <c r="AH1420" s="51" t="n">
        <v>37</v>
      </c>
      <c r="AI1420" s="51">
        <f>Q1420</f>
        <v/>
      </c>
      <c r="AJ1420" s="51">
        <f>$AH1420-$AI1420</f>
        <v/>
      </c>
      <c r="AK1420" s="52" t="n">
        <v>19603.70405405405</v>
      </c>
      <c r="AL1420" s="52">
        <f>$AJ1420*$AK1420</f>
        <v/>
      </c>
      <c r="AM1420" s="52">
        <f>$AI1420*$AK1420</f>
        <v/>
      </c>
      <c r="AN1420" s="39" t="n"/>
      <c r="AO1420" s="39" t="inlineStr">
        <is>
          <t>El material ocupa 2 filas en la hoja 1060 NQN (lote/almacén). La cantidad SAP y la física de esta vista son el total del material.</t>
        </is>
      </c>
    </row>
    <row r="1421">
      <c r="A1421" s="5" t="inlineStr">
        <is>
          <t>3000721</t>
        </is>
      </c>
      <c r="B1421" s="5" t="inlineStr">
        <is>
          <t>PANTALON CARGO ANTI DESGARRO T58</t>
        </is>
      </c>
      <c r="C1421" s="5" t="n"/>
      <c r="D1421" s="5" t="inlineStr">
        <is>
          <t>INDU</t>
        </is>
      </c>
      <c r="E1421" s="5" t="inlineStr">
        <is>
          <t>ZUNI</t>
        </is>
      </c>
      <c r="F1421" s="5" t="inlineStr">
        <is>
          <t>1060</t>
        </is>
      </c>
      <c r="G1421" s="5" t="inlineStr">
        <is>
          <t>6031</t>
        </is>
      </c>
      <c r="H1421" s="5" t="inlineStr">
        <is>
          <t>C/U</t>
        </is>
      </c>
      <c r="I1421" s="6" t="n">
        <v>20</v>
      </c>
      <c r="J1421" s="6" t="n">
        <v>0</v>
      </c>
      <c r="K1421" s="5" t="inlineStr">
        <is>
          <t>ARS</t>
        </is>
      </c>
      <c r="L1421" s="48" t="n">
        <v>0</v>
      </c>
      <c r="M1421" s="48" t="n">
        <v>494092.56</v>
      </c>
      <c r="O1421" s="11">
        <f>M1421/SUM($M$2:$M$2023)</f>
        <v/>
      </c>
      <c r="P1421" s="49">
        <f>IFERROR(M1421/I1421,0)</f>
        <v/>
      </c>
      <c r="Q1421" s="50" t="n"/>
      <c r="R1421" s="8">
        <f>I1421-Q1421</f>
        <v/>
      </c>
      <c r="S1421" s="49">
        <f>$AK1421*R1421</f>
        <v/>
      </c>
      <c r="U1421" s="39" t="inlineStr">
        <is>
          <t>Stock SAP</t>
        </is>
      </c>
      <c r="V1421" s="39" t="inlineStr">
        <is>
          <t>Uniformes</t>
        </is>
      </c>
      <c r="W1421" s="39" t="inlineStr">
        <is>
          <t>Fuera del alcance</t>
        </is>
      </c>
      <c r="X1421" s="39" t="n"/>
      <c r="Y1421" s="39" t="inlineStr">
        <is>
          <t>No aplica: uniformes, clasificación que el inventario físico de Farmacia no releva</t>
        </is>
      </c>
      <c r="Z1421" s="40" t="inlineStr">
        <is>
          <t>Fuera del alcance del inventario físico</t>
        </is>
      </c>
      <c r="AA1421" s="39" t="n"/>
      <c r="AB1421" s="39" t="n"/>
      <c r="AC1421" s="39" t="n"/>
      <c r="AD1421" s="39" t="n"/>
      <c r="AE1421" s="39" t="n"/>
      <c r="AF1421" s="39" t="n"/>
      <c r="AG1421" s="39" t="n"/>
      <c r="AH1421" s="51" t="n">
        <v>20</v>
      </c>
      <c r="AI1421" s="51">
        <f>Q1421</f>
        <v/>
      </c>
      <c r="AJ1421" s="51">
        <f>$AH1421-$AI1421</f>
        <v/>
      </c>
      <c r="AK1421" s="52" t="n">
        <v>24704.628</v>
      </c>
      <c r="AL1421" s="52">
        <f>$AJ1421*$AK1421</f>
        <v/>
      </c>
      <c r="AM1421" s="52">
        <f>$AI1421*$AK1421</f>
        <v/>
      </c>
      <c r="AN1421" s="39" t="n"/>
      <c r="AO1421" s="39" t="n"/>
    </row>
    <row r="1422">
      <c r="A1422" s="5" t="inlineStr">
        <is>
          <t>3000728</t>
        </is>
      </c>
      <c r="B1422" s="5" t="inlineStr">
        <is>
          <t>CHAQUETA CELESTE MCORTA YACIMIENTO T M</t>
        </is>
      </c>
      <c r="C1422" s="5" t="n"/>
      <c r="D1422" s="5" t="inlineStr">
        <is>
          <t>INDU</t>
        </is>
      </c>
      <c r="E1422" s="5" t="inlineStr">
        <is>
          <t>ZUNI</t>
        </is>
      </c>
      <c r="F1422" s="5" t="inlineStr">
        <is>
          <t>1060</t>
        </is>
      </c>
      <c r="G1422" s="5" t="inlineStr">
        <is>
          <t>6031</t>
        </is>
      </c>
      <c r="H1422" s="5" t="inlineStr">
        <is>
          <t>C/U</t>
        </is>
      </c>
      <c r="I1422" s="6" t="n">
        <v>20</v>
      </c>
      <c r="J1422" s="6" t="n">
        <v>0</v>
      </c>
      <c r="K1422" s="5" t="inlineStr">
        <is>
          <t>ARS</t>
        </is>
      </c>
      <c r="L1422" s="48" t="n">
        <v>0</v>
      </c>
      <c r="M1422" s="48" t="n">
        <v>390000</v>
      </c>
      <c r="O1422" s="11">
        <f>M1422/SUM($M$2:$M$2023)</f>
        <v/>
      </c>
      <c r="P1422" s="49">
        <f>IFERROR(M1422/I1422,0)</f>
        <v/>
      </c>
      <c r="Q1422" s="50" t="n"/>
      <c r="R1422" s="8">
        <f>I1422-Q1422</f>
        <v/>
      </c>
      <c r="S1422" s="49">
        <f>$AK1422*R1422</f>
        <v/>
      </c>
      <c r="U1422" s="39" t="inlineStr">
        <is>
          <t>Stock SAP</t>
        </is>
      </c>
      <c r="V1422" s="39" t="inlineStr">
        <is>
          <t>Uniformes</t>
        </is>
      </c>
      <c r="W1422" s="39" t="inlineStr">
        <is>
          <t>Fuera del alcance</t>
        </is>
      </c>
      <c r="X1422" s="39" t="n"/>
      <c r="Y1422" s="39" t="inlineStr">
        <is>
          <t>No aplica: uniformes, clasificación que el inventario físico de Farmacia no releva</t>
        </is>
      </c>
      <c r="Z1422" s="40" t="inlineStr">
        <is>
          <t>Fuera del alcance del inventario físico</t>
        </is>
      </c>
      <c r="AA1422" s="39" t="n"/>
      <c r="AB1422" s="39" t="n"/>
      <c r="AC1422" s="39" t="n"/>
      <c r="AD1422" s="39" t="n"/>
      <c r="AE1422" s="39" t="n"/>
      <c r="AF1422" s="39" t="n"/>
      <c r="AG1422" s="39" t="n"/>
      <c r="AH1422" s="51" t="n">
        <v>20</v>
      </c>
      <c r="AI1422" s="51">
        <f>Q1422</f>
        <v/>
      </c>
      <c r="AJ1422" s="51">
        <f>$AH1422-$AI1422</f>
        <v/>
      </c>
      <c r="AK1422" s="52" t="n">
        <v>19500</v>
      </c>
      <c r="AL1422" s="52">
        <f>$AJ1422*$AK1422</f>
        <v/>
      </c>
      <c r="AM1422" s="52">
        <f>$AI1422*$AK1422</f>
        <v/>
      </c>
      <c r="AN1422" s="39" t="n"/>
      <c r="AO1422" s="39" t="n"/>
    </row>
    <row r="1423">
      <c r="A1423" s="5" t="inlineStr">
        <is>
          <t>3001437</t>
        </is>
      </c>
      <c r="B1423" s="5" t="inlineStr">
        <is>
          <t>CHOMBA NEGRA XL</t>
        </is>
      </c>
      <c r="C1423" s="5" t="n"/>
      <c r="D1423" s="5" t="inlineStr">
        <is>
          <t>INDU</t>
        </is>
      </c>
      <c r="E1423" s="5" t="inlineStr">
        <is>
          <t>ZUNI</t>
        </is>
      </c>
      <c r="F1423" s="5" t="inlineStr">
        <is>
          <t>1060</t>
        </is>
      </c>
      <c r="G1423" s="5" t="inlineStr">
        <is>
          <t>6010</t>
        </is>
      </c>
      <c r="H1423" s="5" t="inlineStr">
        <is>
          <t>C/U</t>
        </is>
      </c>
      <c r="I1423" s="6" t="n">
        <v>20</v>
      </c>
      <c r="J1423" s="6" t="n">
        <v>0</v>
      </c>
      <c r="K1423" s="5" t="inlineStr">
        <is>
          <t>ARS</t>
        </is>
      </c>
      <c r="L1423" s="48" t="n">
        <v>0</v>
      </c>
      <c r="M1423" s="48" t="n">
        <v>199202.54</v>
      </c>
      <c r="O1423" s="11">
        <f>M1423/SUM($M$2:$M$2023)</f>
        <v/>
      </c>
      <c r="P1423" s="49">
        <f>IFERROR(M1423/I1423,0)</f>
        <v/>
      </c>
      <c r="Q1423" s="50" t="n"/>
      <c r="R1423" s="8">
        <f>I1423-Q1423</f>
        <v/>
      </c>
      <c r="S1423" s="49">
        <f>$AK1423*R1423</f>
        <v/>
      </c>
      <c r="U1423" s="39" t="inlineStr">
        <is>
          <t>Stock SAP</t>
        </is>
      </c>
      <c r="V1423" s="39" t="inlineStr">
        <is>
          <t>Uniformes</t>
        </is>
      </c>
      <c r="W1423" s="39" t="inlineStr">
        <is>
          <t>Fuera del alcance</t>
        </is>
      </c>
      <c r="X1423" s="39" t="n"/>
      <c r="Y1423" s="39" t="inlineStr">
        <is>
          <t>No aplica: uniformes, clasificación que el inventario físico de Farmacia no releva</t>
        </is>
      </c>
      <c r="Z1423" s="40" t="inlineStr">
        <is>
          <t>Fuera del alcance del inventario físico</t>
        </is>
      </c>
      <c r="AA1423" s="39" t="n"/>
      <c r="AB1423" s="39" t="n"/>
      <c r="AC1423" s="39" t="n"/>
      <c r="AD1423" s="39" t="n"/>
      <c r="AE1423" s="39" t="n"/>
      <c r="AF1423" s="39" t="n"/>
      <c r="AG1423" s="39" t="n"/>
      <c r="AH1423" s="51" t="n">
        <v>21</v>
      </c>
      <c r="AI1423" s="51">
        <f>Q1423</f>
        <v/>
      </c>
      <c r="AJ1423" s="51">
        <f>$AH1423-$AI1423</f>
        <v/>
      </c>
      <c r="AK1423" s="52" t="n">
        <v>9960.127142857144</v>
      </c>
      <c r="AL1423" s="52">
        <f>$AJ1423*$AK1423</f>
        <v/>
      </c>
      <c r="AM1423" s="52">
        <f>$AI1423*$AK1423</f>
        <v/>
      </c>
      <c r="AN1423" s="39" t="n"/>
      <c r="AO1423" s="39" t="inlineStr">
        <is>
          <t>El material ocupa 2 filas en la hoja 1060 NQN (lote/almacén). La cantidad SAP y la física de esta vista son el total del material.</t>
        </is>
      </c>
    </row>
    <row r="1424">
      <c r="A1424" s="5" t="inlineStr">
        <is>
          <t>3000124</t>
        </is>
      </c>
      <c r="B1424" s="5" t="inlineStr">
        <is>
          <t>PANTALON CARGO AZUL T38</t>
        </is>
      </c>
      <c r="C1424" s="5" t="n"/>
      <c r="D1424" s="5" t="inlineStr">
        <is>
          <t>INDU</t>
        </is>
      </c>
      <c r="E1424" s="5" t="inlineStr">
        <is>
          <t>ZUNI</t>
        </is>
      </c>
      <c r="F1424" s="5" t="inlineStr">
        <is>
          <t>1060</t>
        </is>
      </c>
      <c r="G1424" s="5" t="inlineStr">
        <is>
          <t>6031</t>
        </is>
      </c>
      <c r="H1424" s="5" t="inlineStr">
        <is>
          <t>C/U</t>
        </is>
      </c>
      <c r="I1424" s="6" t="n">
        <v>19</v>
      </c>
      <c r="J1424" s="6" t="n">
        <v>0</v>
      </c>
      <c r="K1424" s="5" t="inlineStr">
        <is>
          <t>ARS</t>
        </is>
      </c>
      <c r="L1424" s="48" t="n">
        <v>0</v>
      </c>
      <c r="M1424" s="48" t="n">
        <v>676474.29</v>
      </c>
      <c r="O1424" s="11">
        <f>M1424/SUM($M$2:$M$2023)</f>
        <v/>
      </c>
      <c r="P1424" s="49">
        <f>IFERROR(M1424/I1424,0)</f>
        <v/>
      </c>
      <c r="Q1424" s="50" t="n"/>
      <c r="R1424" s="8">
        <f>I1424-Q1424</f>
        <v/>
      </c>
      <c r="S1424" s="49">
        <f>$AK1424*R1424</f>
        <v/>
      </c>
      <c r="U1424" s="39" t="inlineStr">
        <is>
          <t>Stock SAP</t>
        </is>
      </c>
      <c r="V1424" s="39" t="inlineStr">
        <is>
          <t>Uniformes</t>
        </is>
      </c>
      <c r="W1424" s="39" t="inlineStr">
        <is>
          <t>Fuera del alcance</t>
        </is>
      </c>
      <c r="X1424" s="39" t="n"/>
      <c r="Y1424" s="39" t="inlineStr">
        <is>
          <t>No aplica: uniformes, clasificación que el inventario físico de Farmacia no releva</t>
        </is>
      </c>
      <c r="Z1424" s="40" t="inlineStr">
        <is>
          <t>Fuera del alcance del inventario físico</t>
        </is>
      </c>
      <c r="AA1424" s="39" t="n"/>
      <c r="AB1424" s="39" t="n"/>
      <c r="AC1424" s="39" t="n"/>
      <c r="AD1424" s="39" t="n"/>
      <c r="AE1424" s="39" t="n"/>
      <c r="AF1424" s="39" t="n"/>
      <c r="AG1424" s="39" t="n"/>
      <c r="AH1424" s="51" t="n">
        <v>19</v>
      </c>
      <c r="AI1424" s="51">
        <f>Q1424</f>
        <v/>
      </c>
      <c r="AJ1424" s="51">
        <f>$AH1424-$AI1424</f>
        <v/>
      </c>
      <c r="AK1424" s="52" t="n">
        <v>35603.91</v>
      </c>
      <c r="AL1424" s="52">
        <f>$AJ1424*$AK1424</f>
        <v/>
      </c>
      <c r="AM1424" s="52">
        <f>$AI1424*$AK1424</f>
        <v/>
      </c>
      <c r="AN1424" s="39" t="n"/>
      <c r="AO1424" s="39" t="n"/>
    </row>
    <row r="1425">
      <c r="A1425" s="5" t="inlineStr">
        <is>
          <t>3000126</t>
        </is>
      </c>
      <c r="B1425" s="5" t="inlineStr">
        <is>
          <t>PANTALON CARGO AZUL T42</t>
        </is>
      </c>
      <c r="C1425" s="5" t="n"/>
      <c r="D1425" s="5" t="inlineStr">
        <is>
          <t>INDU</t>
        </is>
      </c>
      <c r="E1425" s="5" t="inlineStr">
        <is>
          <t>ZUNI</t>
        </is>
      </c>
      <c r="F1425" s="5" t="inlineStr">
        <is>
          <t>1060</t>
        </is>
      </c>
      <c r="G1425" s="5" t="inlineStr">
        <is>
          <t>6031</t>
        </is>
      </c>
      <c r="H1425" s="5" t="inlineStr">
        <is>
          <t>C/U</t>
        </is>
      </c>
      <c r="I1425" s="6" t="n">
        <v>19</v>
      </c>
      <c r="J1425" s="6" t="n">
        <v>0</v>
      </c>
      <c r="K1425" s="5" t="inlineStr">
        <is>
          <t>ARS</t>
        </is>
      </c>
      <c r="L1425" s="48" t="n">
        <v>0</v>
      </c>
      <c r="M1425" s="48" t="n">
        <v>676474.29</v>
      </c>
      <c r="O1425" s="11">
        <f>M1425/SUM($M$2:$M$2023)</f>
        <v/>
      </c>
      <c r="P1425" s="49">
        <f>IFERROR(M1425/I1425,0)</f>
        <v/>
      </c>
      <c r="Q1425" s="50" t="n"/>
      <c r="R1425" s="8">
        <f>I1425-Q1425</f>
        <v/>
      </c>
      <c r="S1425" s="49">
        <f>$AK1425*R1425</f>
        <v/>
      </c>
      <c r="U1425" s="39" t="inlineStr">
        <is>
          <t>Stock SAP</t>
        </is>
      </c>
      <c r="V1425" s="39" t="inlineStr">
        <is>
          <t>Uniformes</t>
        </is>
      </c>
      <c r="W1425" s="39" t="inlineStr">
        <is>
          <t>Fuera del alcance</t>
        </is>
      </c>
      <c r="X1425" s="39" t="n"/>
      <c r="Y1425" s="39" t="inlineStr">
        <is>
          <t>No aplica: uniformes, clasificación que el inventario físico de Farmacia no releva</t>
        </is>
      </c>
      <c r="Z1425" s="40" t="inlineStr">
        <is>
          <t>Fuera del alcance del inventario físico</t>
        </is>
      </c>
      <c r="AA1425" s="39" t="n"/>
      <c r="AB1425" s="39" t="n"/>
      <c r="AC1425" s="39" t="n"/>
      <c r="AD1425" s="39" t="n"/>
      <c r="AE1425" s="39" t="n"/>
      <c r="AF1425" s="39" t="n"/>
      <c r="AG1425" s="39" t="n"/>
      <c r="AH1425" s="51" t="n">
        <v>19</v>
      </c>
      <c r="AI1425" s="51">
        <f>Q1425</f>
        <v/>
      </c>
      <c r="AJ1425" s="51">
        <f>$AH1425-$AI1425</f>
        <v/>
      </c>
      <c r="AK1425" s="52" t="n">
        <v>35603.91</v>
      </c>
      <c r="AL1425" s="52">
        <f>$AJ1425*$AK1425</f>
        <v/>
      </c>
      <c r="AM1425" s="52">
        <f>$AI1425*$AK1425</f>
        <v/>
      </c>
      <c r="AN1425" s="39" t="n"/>
      <c r="AO1425" s="39" t="n"/>
    </row>
    <row r="1426">
      <c r="A1426" s="5" t="inlineStr">
        <is>
          <t>3001438</t>
        </is>
      </c>
      <c r="B1426" s="5" t="inlineStr">
        <is>
          <t>CHOMBA NEGRA XXL</t>
        </is>
      </c>
      <c r="C1426" s="5" t="n"/>
      <c r="D1426" s="5" t="inlineStr">
        <is>
          <t>INDU</t>
        </is>
      </c>
      <c r="E1426" s="5" t="inlineStr">
        <is>
          <t>ZUNI</t>
        </is>
      </c>
      <c r="F1426" s="5" t="inlineStr">
        <is>
          <t>1060</t>
        </is>
      </c>
      <c r="G1426" s="5" t="inlineStr">
        <is>
          <t>6010</t>
        </is>
      </c>
      <c r="H1426" s="5" t="inlineStr">
        <is>
          <t>C/U</t>
        </is>
      </c>
      <c r="I1426" s="6" t="n">
        <v>19</v>
      </c>
      <c r="J1426" s="6" t="n">
        <v>0</v>
      </c>
      <c r="K1426" s="5" t="inlineStr">
        <is>
          <t>ARS</t>
        </is>
      </c>
      <c r="L1426" s="48" t="n">
        <v>0</v>
      </c>
      <c r="M1426" s="48" t="n">
        <v>190319.83</v>
      </c>
      <c r="O1426" s="11">
        <f>M1426/SUM($M$2:$M$2023)</f>
        <v/>
      </c>
      <c r="P1426" s="49">
        <f>IFERROR(M1426/I1426,0)</f>
        <v/>
      </c>
      <c r="Q1426" s="50" t="n"/>
      <c r="R1426" s="8">
        <f>I1426-Q1426</f>
        <v/>
      </c>
      <c r="S1426" s="49">
        <f>$AK1426*R1426</f>
        <v/>
      </c>
      <c r="U1426" s="39" t="inlineStr">
        <is>
          <t>Stock SAP</t>
        </is>
      </c>
      <c r="V1426" s="39" t="inlineStr">
        <is>
          <t>Uniformes</t>
        </is>
      </c>
      <c r="W1426" s="39" t="inlineStr">
        <is>
          <t>Fuera del alcance</t>
        </is>
      </c>
      <c r="X1426" s="39" t="n"/>
      <c r="Y1426" s="39" t="inlineStr">
        <is>
          <t>No aplica: uniformes, clasificación que el inventario físico de Farmacia no releva</t>
        </is>
      </c>
      <c r="Z1426" s="40" t="inlineStr">
        <is>
          <t>Fuera del alcance del inventario físico</t>
        </is>
      </c>
      <c r="AA1426" s="39" t="n"/>
      <c r="AB1426" s="39" t="n"/>
      <c r="AC1426" s="39" t="n"/>
      <c r="AD1426" s="39" t="n"/>
      <c r="AE1426" s="39" t="n"/>
      <c r="AF1426" s="39" t="n"/>
      <c r="AG1426" s="39" t="n"/>
      <c r="AH1426" s="51" t="n">
        <v>20</v>
      </c>
      <c r="AI1426" s="51">
        <f>Q1426</f>
        <v/>
      </c>
      <c r="AJ1426" s="51">
        <f>$AH1426-$AI1426</f>
        <v/>
      </c>
      <c r="AK1426" s="52" t="n">
        <v>10016.833</v>
      </c>
      <c r="AL1426" s="52">
        <f>$AJ1426*$AK1426</f>
        <v/>
      </c>
      <c r="AM1426" s="52">
        <f>$AI1426*$AK1426</f>
        <v/>
      </c>
      <c r="AN1426" s="39" t="n"/>
      <c r="AO1426" s="39" t="inlineStr">
        <is>
          <t>El material ocupa 2 filas en la hoja 1060 NQN (lote/almacén). La cantidad SAP y la física de esta vista son el total del material.</t>
        </is>
      </c>
    </row>
    <row r="1427">
      <c r="A1427" s="5" t="inlineStr">
        <is>
          <t>1000002</t>
        </is>
      </c>
      <c r="B1427" s="5" t="inlineStr">
        <is>
          <t>ADRENALINA 1MG AMPOLLA DE 1 ML INYEC</t>
        </is>
      </c>
      <c r="C1427" s="5" t="inlineStr">
        <is>
          <t>14088</t>
        </is>
      </c>
      <c r="D1427" s="5" t="inlineStr">
        <is>
          <t>033</t>
        </is>
      </c>
      <c r="E1427" s="5" t="inlineStr">
        <is>
          <t>ZMED</t>
        </is>
      </c>
      <c r="F1427" s="5" t="inlineStr">
        <is>
          <t>1060</t>
        </is>
      </c>
      <c r="G1427" s="5" t="inlineStr">
        <is>
          <t>6021</t>
        </is>
      </c>
      <c r="H1427" s="5" t="inlineStr">
        <is>
          <t>C/U</t>
        </is>
      </c>
      <c r="I1427" s="6" t="n">
        <v>18</v>
      </c>
      <c r="J1427" s="6" t="n">
        <v>0</v>
      </c>
      <c r="K1427" s="5" t="inlineStr">
        <is>
          <t>ARS</t>
        </is>
      </c>
      <c r="L1427" s="48" t="n">
        <v>0</v>
      </c>
      <c r="M1427" s="48" t="n">
        <v>5172.41</v>
      </c>
      <c r="O1427" s="11">
        <f>M1427/SUM($M$2:$M$2023)</f>
        <v/>
      </c>
      <c r="P1427" s="49">
        <f>IFERROR(M1427/I1427,0)</f>
        <v/>
      </c>
      <c r="Q1427" s="50" t="n"/>
      <c r="R1427" s="8">
        <f>I1427-Q1427</f>
        <v/>
      </c>
      <c r="S1427" s="49">
        <f>$AK1427*R1427</f>
        <v/>
      </c>
      <c r="U1427" s="39" t="inlineStr">
        <is>
          <t>Stock SAP</t>
        </is>
      </c>
      <c r="V1427" s="39" t="inlineStr">
        <is>
          <t>Medicamentos</t>
        </is>
      </c>
      <c r="W1427" s="39" t="inlineStr">
        <is>
          <t>Dentro del alcance</t>
        </is>
      </c>
      <c r="X1427" s="38" t="inlineStr">
        <is>
          <t>Baja</t>
        </is>
      </c>
      <c r="Y1427" s="39" t="inlineStr">
        <is>
          <t>Homologado – confianza Baja – pendiente de validación</t>
        </is>
      </c>
      <c r="Z1427" s="38" t="inlineStr">
        <is>
          <t>Dar de baja en SAP</t>
        </is>
      </c>
      <c r="AA1427" s="39" t="inlineStr">
        <is>
          <t>MED-006; 2</t>
        </is>
      </c>
      <c r="AB1427" s="39" t="inlineStr">
        <is>
          <t>Adrenalina 1mg/mL; ADRENALINA INY</t>
        </is>
      </c>
      <c r="AC1427" s="39" t="inlineStr">
        <is>
          <t>Cruce por nomenclatura SAP; Homologación por código Avain (master M03-001)</t>
        </is>
      </c>
      <c r="AD1427" s="39" t="inlineStr">
        <is>
          <t>No</t>
        </is>
      </c>
      <c r="AE1427" s="39" t="n"/>
      <c r="AF1427" s="39" t="inlineStr">
        <is>
          <t>Sí</t>
        </is>
      </c>
      <c r="AG1427" s="39" t="inlineStr">
        <is>
          <t>M03-001</t>
        </is>
      </c>
      <c r="AH1427" s="51" t="n"/>
      <c r="AI1427" s="51" t="n"/>
      <c r="AJ1427" s="51" t="n"/>
      <c r="AK1427" s="52" t="n">
        <v>287.3559699355764</v>
      </c>
      <c r="AL1427" s="52" t="n"/>
      <c r="AM1427" s="52" t="n"/>
      <c r="AN1427" s="39" t="n"/>
      <c r="AO1427"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1428">
      <c r="A1428" s="5" t="inlineStr">
        <is>
          <t>1000360</t>
        </is>
      </c>
      <c r="B1428" s="5" t="inlineStr">
        <is>
          <t>GOTAS OTOSPORIN</t>
        </is>
      </c>
      <c r="C1428" s="5" t="inlineStr">
        <is>
          <t>99</t>
        </is>
      </c>
      <c r="D1428" s="5" t="inlineStr">
        <is>
          <t>033</t>
        </is>
      </c>
      <c r="E1428" s="5" t="inlineStr">
        <is>
          <t>ZMED</t>
        </is>
      </c>
      <c r="F1428" s="5" t="inlineStr">
        <is>
          <t>1060</t>
        </is>
      </c>
      <c r="G1428" s="5" t="inlineStr">
        <is>
          <t>6021</t>
        </is>
      </c>
      <c r="H1428" s="5" t="inlineStr">
        <is>
          <t>C/U</t>
        </is>
      </c>
      <c r="I1428" s="6" t="n">
        <v>18</v>
      </c>
      <c r="J1428" s="6" t="n">
        <v>0</v>
      </c>
      <c r="K1428" s="5" t="inlineStr">
        <is>
          <t>ARS</t>
        </is>
      </c>
      <c r="L1428" s="48" t="n">
        <v>0</v>
      </c>
      <c r="M1428" s="48" t="n">
        <v>45724.84</v>
      </c>
      <c r="O1428" s="11">
        <f>M1428/SUM($M$2:$M$2023)</f>
        <v/>
      </c>
      <c r="P1428" s="49">
        <f>IFERROR(M1428/I1428,0)</f>
        <v/>
      </c>
      <c r="Q1428" s="50" t="n"/>
      <c r="R1428" s="8">
        <f>I1428-Q1428</f>
        <v/>
      </c>
      <c r="S1428" s="49">
        <f>$AK1428*R1428</f>
        <v/>
      </c>
      <c r="U1428" s="39" t="inlineStr">
        <is>
          <t>Stock SAP</t>
        </is>
      </c>
      <c r="V1428" s="39" t="inlineStr">
        <is>
          <t>Medicamentos</t>
        </is>
      </c>
      <c r="W1428" s="39" t="inlineStr">
        <is>
          <t>Dentro del alcance</t>
        </is>
      </c>
      <c r="X1428" s="37" t="inlineStr">
        <is>
          <t>Alta</t>
        </is>
      </c>
      <c r="Y1428" s="39" t="inlineStr">
        <is>
          <t>Homologado – confianza Alta</t>
        </is>
      </c>
      <c r="Z1428" s="38" t="inlineStr">
        <is>
          <t>Dar de baja en SAP</t>
        </is>
      </c>
      <c r="AA1428" s="39" t="inlineStr">
        <is>
          <t>173</t>
        </is>
      </c>
      <c r="AB1428" s="39" t="inlineStr">
        <is>
          <t>OTOSPORIN</t>
        </is>
      </c>
      <c r="AC1428" s="39" t="inlineStr">
        <is>
          <t>Cruce por nomenclatura SAP</t>
        </is>
      </c>
      <c r="AD1428" s="39" t="inlineStr">
        <is>
          <t>No</t>
        </is>
      </c>
      <c r="AE1428" s="39" t="n"/>
      <c r="AF1428" s="39" t="inlineStr">
        <is>
          <t>No</t>
        </is>
      </c>
      <c r="AG1428" s="39" t="n"/>
      <c r="AH1428" s="51" t="n"/>
      <c r="AI1428" s="51" t="n"/>
      <c r="AJ1428" s="51" t="n"/>
      <c r="AK1428" s="52" t="n">
        <v>2540.268939929328</v>
      </c>
      <c r="AL1428" s="52" t="n"/>
      <c r="AM1428" s="52" t="n"/>
      <c r="AN1428" s="39" t="n"/>
      <c r="AO1428" s="39" t="inlineStr">
        <is>
          <t>La cantidad física del material se imputó en la fila 1081 (primera fila del material). Cruce por nomenclatura: similitud 0.81. El material ocupa 14 filas en la hoja 1060 NQN (lote/almacén). La cantidad SAP y la física de esta vista son el total del material.</t>
        </is>
      </c>
    </row>
    <row r="1429">
      <c r="A1429" s="5" t="inlineStr">
        <is>
          <t>1000535</t>
        </is>
      </c>
      <c r="B1429" s="5" t="inlineStr">
        <is>
          <t>MEDIDOR GLUCEMIA FREESTYLE OPTIUM NEO H</t>
        </is>
      </c>
      <c r="C1429" s="5" t="inlineStr">
        <is>
          <t>1</t>
        </is>
      </c>
      <c r="D1429" s="5" t="inlineStr">
        <is>
          <t>033</t>
        </is>
      </c>
      <c r="E1429" s="5" t="inlineStr">
        <is>
          <t>ZMED</t>
        </is>
      </c>
      <c r="F1429" s="5" t="inlineStr">
        <is>
          <t>1060</t>
        </is>
      </c>
      <c r="G1429" s="5" t="inlineStr">
        <is>
          <t>6021</t>
        </is>
      </c>
      <c r="H1429" s="5" t="inlineStr">
        <is>
          <t>C/U</t>
        </is>
      </c>
      <c r="I1429" s="6" t="n">
        <v>18</v>
      </c>
      <c r="J1429" s="6" t="n">
        <v>0</v>
      </c>
      <c r="K1429" s="5" t="inlineStr">
        <is>
          <t>ARS</t>
        </is>
      </c>
      <c r="L1429" s="48" t="n">
        <v>0</v>
      </c>
      <c r="M1429" s="48" t="n">
        <v>203337.36</v>
      </c>
      <c r="O1429" s="11">
        <f>M1429/SUM($M$2:$M$2023)</f>
        <v/>
      </c>
      <c r="P1429" s="49">
        <f>IFERROR(M1429/I1429,0)</f>
        <v/>
      </c>
      <c r="Q1429" s="50" t="n"/>
      <c r="R1429" s="8">
        <f>I1429-Q1429</f>
        <v/>
      </c>
      <c r="S1429" s="49">
        <f>$AK1429*R1429</f>
        <v/>
      </c>
      <c r="U1429" s="39" t="inlineStr">
        <is>
          <t>Stock SAP</t>
        </is>
      </c>
      <c r="V1429" s="39" t="inlineStr">
        <is>
          <t>Medicamentos</t>
        </is>
      </c>
      <c r="W1429" s="39" t="inlineStr">
        <is>
          <t>Dentro del alcance</t>
        </is>
      </c>
      <c r="X1429" s="38" t="inlineStr">
        <is>
          <t>Baja</t>
        </is>
      </c>
      <c r="Y1429" s="39" t="inlineStr">
        <is>
          <t>Homologado – confianza Baja – pendiente de validación</t>
        </is>
      </c>
      <c r="Z1429" s="38" t="inlineStr">
        <is>
          <t>Dar de baja en SAP</t>
        </is>
      </c>
      <c r="AA1429" s="39" t="inlineStr">
        <is>
          <t>383</t>
        </is>
      </c>
      <c r="AB1429" s="39" t="inlineStr">
        <is>
          <t>GLUCOMETRO</t>
        </is>
      </c>
      <c r="AC1429" s="39" t="inlineStr">
        <is>
          <t>Homologación por código Avain (master E-182)</t>
        </is>
      </c>
      <c r="AD1429" s="39" t="inlineStr">
        <is>
          <t>No</t>
        </is>
      </c>
      <c r="AE1429" s="39" t="n"/>
      <c r="AF1429" s="39" t="inlineStr">
        <is>
          <t>Sí</t>
        </is>
      </c>
      <c r="AG1429" s="39" t="inlineStr">
        <is>
          <t>E-182</t>
        </is>
      </c>
      <c r="AH1429" s="51" t="n"/>
      <c r="AI1429" s="51" t="n"/>
      <c r="AJ1429" s="51" t="n"/>
      <c r="AK1429" s="52" t="n">
        <v>11296.52</v>
      </c>
      <c r="AL1429" s="52" t="n"/>
      <c r="AM1429" s="52" t="n"/>
      <c r="AN1429" s="39" t="n"/>
      <c r="AO1429" s="39" t="inlineStr">
        <is>
          <t>La cantidad física del material se imputó en la fila 1401 (primera fila del material). Homologación: confianza base Alta + confianza SAP Alta → Alta. La nomenclatura del material imputado no respalda por sí sola la equivalencia (similitud 0.09); el vínculo proviene sólo de la homologación. Nivel degradado a Baja. El material ocupa 8 filas en la hoja 1060 NQN (lote/almacén). La cantidad SAP y la física de esta vista son el total del material.</t>
        </is>
      </c>
    </row>
    <row r="1430">
      <c r="A1430" s="5" t="inlineStr">
        <is>
          <t>1001104</t>
        </is>
      </c>
      <c r="B1430" s="5" t="inlineStr">
        <is>
          <t>TOBRAMICINA 5ML OFT GTS</t>
        </is>
      </c>
      <c r="C1430" s="5" t="inlineStr">
        <is>
          <t>235013</t>
        </is>
      </c>
      <c r="D1430" s="5" t="inlineStr">
        <is>
          <t>033</t>
        </is>
      </c>
      <c r="E1430" s="5" t="inlineStr">
        <is>
          <t>ZMED</t>
        </is>
      </c>
      <c r="F1430" s="5" t="inlineStr">
        <is>
          <t>1060</t>
        </is>
      </c>
      <c r="G1430" s="5" t="inlineStr">
        <is>
          <t>6021</t>
        </is>
      </c>
      <c r="H1430" s="5" t="inlineStr">
        <is>
          <t>C/U</t>
        </is>
      </c>
      <c r="I1430" s="6" t="n">
        <v>18</v>
      </c>
      <c r="J1430" s="6" t="n">
        <v>0</v>
      </c>
      <c r="K1430" s="5" t="inlineStr">
        <is>
          <t>ARS</t>
        </is>
      </c>
      <c r="L1430" s="48" t="n">
        <v>0</v>
      </c>
      <c r="M1430" s="48" t="n">
        <v>61188.01</v>
      </c>
      <c r="O1430" s="11">
        <f>M1430/SUM($M$2:$M$2023)</f>
        <v/>
      </c>
      <c r="P1430" s="49">
        <f>IFERROR(M1430/I1430,0)</f>
        <v/>
      </c>
      <c r="Q1430" s="50" t="n"/>
      <c r="R1430" s="8">
        <f>I1430-Q1430</f>
        <v/>
      </c>
      <c r="S1430" s="49">
        <f>$AK1430*R1430</f>
        <v/>
      </c>
      <c r="U1430" s="39" t="inlineStr">
        <is>
          <t>Stock SAP</t>
        </is>
      </c>
      <c r="V1430" s="39" t="inlineStr">
        <is>
          <t>Medicamentos</t>
        </is>
      </c>
      <c r="W1430" s="39" t="inlineStr">
        <is>
          <t>Dentro del alcance</t>
        </is>
      </c>
      <c r="X1430" s="39" t="n"/>
      <c r="Y1430" s="39" t="inlineStr">
        <is>
          <t>Sin recuento físico en el inventario de Avain</t>
        </is>
      </c>
      <c r="Z1430" s="40" t="inlineStr">
        <is>
          <t>Sin recuento físico</t>
        </is>
      </c>
      <c r="AA1430" s="39" t="n"/>
      <c r="AB1430" s="39" t="n"/>
      <c r="AC1430" s="39" t="n"/>
      <c r="AD1430" s="39" t="n"/>
      <c r="AE1430" s="39" t="n"/>
      <c r="AF1430" s="39" t="n"/>
      <c r="AG1430" s="39" t="n"/>
      <c r="AH1430" s="51" t="n">
        <v>18</v>
      </c>
      <c r="AI1430" s="51">
        <f>Q1430</f>
        <v/>
      </c>
      <c r="AJ1430" s="51">
        <f>$AH1430-$AI1430</f>
        <v/>
      </c>
      <c r="AK1430" s="52" t="n">
        <v>3399.333888888889</v>
      </c>
      <c r="AL1430" s="52">
        <f>$AJ1430*$AK1430</f>
        <v/>
      </c>
      <c r="AM1430" s="52">
        <f>$AI1430*$AK1430</f>
        <v/>
      </c>
      <c r="AN1430" s="39" t="n"/>
      <c r="AO1430" s="39" t="n"/>
    </row>
    <row r="1431">
      <c r="A1431" s="5" t="inlineStr">
        <is>
          <t>2000606</t>
        </is>
      </c>
      <c r="B1431" s="5" t="inlineStr">
        <is>
          <t>TERMOMETRO PARA HIPOTERMIA</t>
        </is>
      </c>
      <c r="C1431" s="5" t="n"/>
      <c r="D1431" s="5" t="inlineStr">
        <is>
          <t>033</t>
        </is>
      </c>
      <c r="E1431" s="5" t="inlineStr">
        <is>
          <t>ZDES</t>
        </is>
      </c>
      <c r="F1431" s="5" t="inlineStr">
        <is>
          <t>1060</t>
        </is>
      </c>
      <c r="G1431" s="5" t="inlineStr">
        <is>
          <t>6022</t>
        </is>
      </c>
      <c r="H1431" s="5" t="inlineStr">
        <is>
          <t>C/U</t>
        </is>
      </c>
      <c r="I1431" s="6" t="n">
        <v>18</v>
      </c>
      <c r="J1431" s="6" t="n">
        <v>0</v>
      </c>
      <c r="K1431" s="5" t="inlineStr">
        <is>
          <t>ARS</t>
        </is>
      </c>
      <c r="L1431" s="48" t="n">
        <v>0</v>
      </c>
      <c r="M1431" s="48" t="n">
        <v>75463.5</v>
      </c>
      <c r="O1431" s="11">
        <f>M1431/SUM($M$2:$M$2023)</f>
        <v/>
      </c>
      <c r="P1431" s="49">
        <f>IFERROR(M1431/I1431,0)</f>
        <v/>
      </c>
      <c r="Q1431" s="50" t="n"/>
      <c r="R1431" s="8">
        <f>I1431-Q1431</f>
        <v/>
      </c>
      <c r="S1431" s="49">
        <f>$AK1431*R1431</f>
        <v/>
      </c>
      <c r="U1431" s="39" t="inlineStr">
        <is>
          <t>Stock SAP</t>
        </is>
      </c>
      <c r="V1431" s="39" t="inlineStr">
        <is>
          <t>Descartables</t>
        </is>
      </c>
      <c r="W1431" s="39" t="inlineStr">
        <is>
          <t>Dentro del alcance</t>
        </is>
      </c>
      <c r="X1431" s="39" t="n"/>
      <c r="Y1431" s="39" t="inlineStr">
        <is>
          <t>Sin recuento físico en el inventario de Avain</t>
        </is>
      </c>
      <c r="Z1431" s="40" t="inlineStr">
        <is>
          <t>Sin recuento físico</t>
        </is>
      </c>
      <c r="AA1431" s="39" t="n"/>
      <c r="AB1431" s="39" t="n"/>
      <c r="AC1431" s="39" t="n"/>
      <c r="AD1431" s="39" t="n"/>
      <c r="AE1431" s="39" t="n"/>
      <c r="AF1431" s="39" t="n"/>
      <c r="AG1431" s="39" t="n"/>
      <c r="AH1431" s="51" t="n">
        <v>28</v>
      </c>
      <c r="AI1431" s="51">
        <f>Q1431</f>
        <v/>
      </c>
      <c r="AJ1431" s="51">
        <f>$AH1431-$AI1431</f>
        <v/>
      </c>
      <c r="AK1431" s="52" t="n">
        <v>4192.416428571429</v>
      </c>
      <c r="AL1431" s="52">
        <f>$AJ1431*$AK1431</f>
        <v/>
      </c>
      <c r="AM1431" s="52">
        <f>$AI1431*$AK1431</f>
        <v/>
      </c>
      <c r="AN1431" s="39" t="n"/>
      <c r="AO1431" s="39" t="inlineStr">
        <is>
          <t>El material ocupa 2 filas en la hoja 1060 NQN (lote/almacén). La cantidad SAP y la física de esta vista son el total del material.</t>
        </is>
      </c>
    </row>
    <row r="1432">
      <c r="A1432" s="5" t="inlineStr">
        <is>
          <t>3000435</t>
        </is>
      </c>
      <c r="B1432" s="5" t="inlineStr">
        <is>
          <t>Chaqueta Blanca ML yacimiento T XL</t>
        </is>
      </c>
      <c r="C1432" s="5" t="n"/>
      <c r="D1432" s="5" t="inlineStr">
        <is>
          <t>INDU</t>
        </is>
      </c>
      <c r="E1432" s="5" t="inlineStr">
        <is>
          <t>ZUNI</t>
        </is>
      </c>
      <c r="F1432" s="5" t="inlineStr">
        <is>
          <t>1060</t>
        </is>
      </c>
      <c r="G1432" s="5" t="inlineStr">
        <is>
          <t>6010</t>
        </is>
      </c>
      <c r="H1432" s="5" t="inlineStr">
        <is>
          <t>C/U</t>
        </is>
      </c>
      <c r="I1432" s="6" t="n">
        <v>18</v>
      </c>
      <c r="J1432" s="6" t="n">
        <v>0</v>
      </c>
      <c r="K1432" s="5" t="inlineStr">
        <is>
          <t>ARS</t>
        </is>
      </c>
      <c r="L1432" s="48" t="n">
        <v>0</v>
      </c>
      <c r="M1432" s="48" t="n">
        <v>327465</v>
      </c>
      <c r="O1432" s="11">
        <f>M1432/SUM($M$2:$M$2023)</f>
        <v/>
      </c>
      <c r="P1432" s="49">
        <f>IFERROR(M1432/I1432,0)</f>
        <v/>
      </c>
      <c r="Q1432" s="50" t="n"/>
      <c r="R1432" s="8">
        <f>I1432-Q1432</f>
        <v/>
      </c>
      <c r="S1432" s="49">
        <f>$AK1432*R1432</f>
        <v/>
      </c>
      <c r="U1432" s="39" t="inlineStr">
        <is>
          <t>Stock SAP</t>
        </is>
      </c>
      <c r="V1432" s="39" t="inlineStr">
        <is>
          <t>Uniformes</t>
        </is>
      </c>
      <c r="W1432" s="39" t="inlineStr">
        <is>
          <t>Fuera del alcance</t>
        </is>
      </c>
      <c r="X1432" s="39" t="n"/>
      <c r="Y1432" s="39" t="inlineStr">
        <is>
          <t>No aplica: uniformes, clasificación que el inventario físico de Farmacia no releva</t>
        </is>
      </c>
      <c r="Z1432" s="40" t="inlineStr">
        <is>
          <t>Fuera del alcance del inventario físico</t>
        </is>
      </c>
      <c r="AA1432" s="39" t="n"/>
      <c r="AB1432" s="39" t="n"/>
      <c r="AC1432" s="39" t="n"/>
      <c r="AD1432" s="39" t="n"/>
      <c r="AE1432" s="39" t="n"/>
      <c r="AF1432" s="39" t="n"/>
      <c r="AG1432" s="39" t="n"/>
      <c r="AH1432" s="51" t="n"/>
      <c r="AI1432" s="51" t="n"/>
      <c r="AJ1432" s="51" t="n"/>
      <c r="AK1432" s="52" t="n">
        <v>18192.5</v>
      </c>
      <c r="AL1432" s="52" t="n"/>
      <c r="AM1432" s="52" t="n"/>
      <c r="AN1432" s="39" t="n"/>
      <c r="AO1432" s="39" t="inlineStr">
        <is>
          <t>El material ocupa 2 filas en la hoja 1060 NQN (lote/almacén). La cantidad SAP y la física de esta vista son el total del material.</t>
        </is>
      </c>
    </row>
    <row r="1433">
      <c r="A1433" s="5" t="inlineStr">
        <is>
          <t>3000499</t>
        </is>
      </c>
      <c r="B1433" s="5" t="inlineStr">
        <is>
          <t>PANTALON JEAN C/LOGO YAC T44</t>
        </is>
      </c>
      <c r="C1433" s="5" t="n"/>
      <c r="D1433" s="5" t="inlineStr">
        <is>
          <t>INDU</t>
        </is>
      </c>
      <c r="E1433" s="5" t="inlineStr">
        <is>
          <t>ZUNI</t>
        </is>
      </c>
      <c r="F1433" s="5" t="inlineStr">
        <is>
          <t>1060</t>
        </is>
      </c>
      <c r="G1433" s="5" t="inlineStr">
        <is>
          <t>6010</t>
        </is>
      </c>
      <c r="H1433" s="5" t="inlineStr">
        <is>
          <t>C/U</t>
        </is>
      </c>
      <c r="I1433" s="6" t="n">
        <v>18</v>
      </c>
      <c r="J1433" s="6" t="n">
        <v>0</v>
      </c>
      <c r="K1433" s="5" t="inlineStr">
        <is>
          <t>ARS</t>
        </is>
      </c>
      <c r="L1433" s="48" t="n">
        <v>0</v>
      </c>
      <c r="M1433" s="48" t="n">
        <v>322200</v>
      </c>
      <c r="O1433" s="11">
        <f>M1433/SUM($M$2:$M$2023)</f>
        <v/>
      </c>
      <c r="P1433" s="49">
        <f>IFERROR(M1433/I1433,0)</f>
        <v/>
      </c>
      <c r="Q1433" s="50" t="n"/>
      <c r="R1433" s="8">
        <f>I1433-Q1433</f>
        <v/>
      </c>
      <c r="S1433" s="49">
        <f>$AK1433*R1433</f>
        <v/>
      </c>
      <c r="U1433" s="39" t="inlineStr">
        <is>
          <t>Stock SAP</t>
        </is>
      </c>
      <c r="V1433" s="39" t="inlineStr">
        <is>
          <t>Uniformes</t>
        </is>
      </c>
      <c r="W1433" s="39" t="inlineStr">
        <is>
          <t>Fuera del alcance</t>
        </is>
      </c>
      <c r="X1433" s="39" t="n"/>
      <c r="Y1433" s="39" t="inlineStr">
        <is>
          <t>No aplica: uniformes, clasificación que el inventario físico de Farmacia no releva</t>
        </is>
      </c>
      <c r="Z1433" s="40" t="inlineStr">
        <is>
          <t>Fuera del alcance del inventario físico</t>
        </is>
      </c>
      <c r="AA1433" s="39" t="n"/>
      <c r="AB1433" s="39" t="n"/>
      <c r="AC1433" s="39" t="n"/>
      <c r="AD1433" s="39" t="n"/>
      <c r="AE1433" s="39" t="n"/>
      <c r="AF1433" s="39" t="n"/>
      <c r="AG1433" s="39" t="n"/>
      <c r="AH1433" s="51" t="n">
        <v>21</v>
      </c>
      <c r="AI1433" s="51">
        <f>Q1433</f>
        <v/>
      </c>
      <c r="AJ1433" s="51">
        <f>$AH1433-$AI1433</f>
        <v/>
      </c>
      <c r="AK1433" s="52" t="n">
        <v>17900</v>
      </c>
      <c r="AL1433" s="52">
        <f>$AJ1433*$AK1433</f>
        <v/>
      </c>
      <c r="AM1433" s="52">
        <f>$AI1433*$AK1433</f>
        <v/>
      </c>
      <c r="AN1433" s="39" t="n"/>
      <c r="AO1433" s="39" t="inlineStr">
        <is>
          <t>El material ocupa 2 filas en la hoja 1060 NQN (lote/almacén). La cantidad SAP y la física de esta vista son el total del material.</t>
        </is>
      </c>
    </row>
    <row r="1434">
      <c r="A1434" s="5" t="inlineStr">
        <is>
          <t>3000718</t>
        </is>
      </c>
      <c r="B1434" s="5" t="inlineStr">
        <is>
          <t>PANTALON CARGO ANTI DESGARRO T52</t>
        </is>
      </c>
      <c r="C1434" s="5" t="n"/>
      <c r="D1434" s="5" t="inlineStr">
        <is>
          <t>INDU</t>
        </is>
      </c>
      <c r="E1434" s="5" t="inlineStr">
        <is>
          <t>ZUNI</t>
        </is>
      </c>
      <c r="F1434" s="5" t="inlineStr">
        <is>
          <t>1060</t>
        </is>
      </c>
      <c r="G1434" s="5" t="inlineStr">
        <is>
          <t>6010</t>
        </is>
      </c>
      <c r="H1434" s="5" t="inlineStr">
        <is>
          <t>C/U</t>
        </is>
      </c>
      <c r="I1434" s="6" t="n">
        <v>18</v>
      </c>
      <c r="J1434" s="6" t="n">
        <v>0</v>
      </c>
      <c r="K1434" s="5" t="inlineStr">
        <is>
          <t>ARS</t>
        </is>
      </c>
      <c r="L1434" s="48" t="n">
        <v>0</v>
      </c>
      <c r="M1434" s="48" t="n">
        <v>452288.16</v>
      </c>
      <c r="O1434" s="11">
        <f>M1434/SUM($M$2:$M$2023)</f>
        <v/>
      </c>
      <c r="P1434" s="49">
        <f>IFERROR(M1434/I1434,0)</f>
        <v/>
      </c>
      <c r="Q1434" s="50" t="n"/>
      <c r="R1434" s="8">
        <f>I1434-Q1434</f>
        <v/>
      </c>
      <c r="S1434" s="49">
        <f>$AK1434*R1434</f>
        <v/>
      </c>
      <c r="U1434" s="39" t="inlineStr">
        <is>
          <t>Stock SAP</t>
        </is>
      </c>
      <c r="V1434" s="39" t="inlineStr">
        <is>
          <t>Uniformes</t>
        </is>
      </c>
      <c r="W1434" s="39" t="inlineStr">
        <is>
          <t>Fuera del alcance</t>
        </is>
      </c>
      <c r="X1434" s="39" t="n"/>
      <c r="Y1434" s="39" t="inlineStr">
        <is>
          <t>No aplica: uniformes, clasificación que el inventario físico de Farmacia no releva</t>
        </is>
      </c>
      <c r="Z1434" s="40" t="inlineStr">
        <is>
          <t>Fuera del alcance del inventario físico</t>
        </is>
      </c>
      <c r="AA1434" s="39" t="n"/>
      <c r="AB1434" s="39" t="n"/>
      <c r="AC1434" s="39" t="n"/>
      <c r="AD1434" s="39" t="n"/>
      <c r="AE1434" s="39" t="n"/>
      <c r="AF1434" s="39" t="n"/>
      <c r="AG1434" s="39" t="n"/>
      <c r="AH1434" s="51" t="n">
        <v>18</v>
      </c>
      <c r="AI1434" s="51">
        <f>Q1434</f>
        <v/>
      </c>
      <c r="AJ1434" s="51">
        <f>$AH1434-$AI1434</f>
        <v/>
      </c>
      <c r="AK1434" s="52" t="n">
        <v>25127.12</v>
      </c>
      <c r="AL1434" s="52">
        <f>$AJ1434*$AK1434</f>
        <v/>
      </c>
      <c r="AM1434" s="52">
        <f>$AI1434*$AK1434</f>
        <v/>
      </c>
      <c r="AN1434" s="39" t="n"/>
      <c r="AO1434" s="39" t="n"/>
    </row>
    <row r="1435">
      <c r="A1435" s="5" t="inlineStr">
        <is>
          <t>3000216</t>
        </is>
      </c>
      <c r="B1435" s="5" t="inlineStr">
        <is>
          <t>BOTIN DE SEGURIDAD T37</t>
        </is>
      </c>
      <c r="C1435" s="5" t="n"/>
      <c r="D1435" s="5" t="inlineStr">
        <is>
          <t>INDU</t>
        </is>
      </c>
      <c r="E1435" s="5" t="inlineStr">
        <is>
          <t>ZUNI</t>
        </is>
      </c>
      <c r="F1435" s="5" t="inlineStr">
        <is>
          <t>1060</t>
        </is>
      </c>
      <c r="G1435" s="5" t="inlineStr">
        <is>
          <t>6031</t>
        </is>
      </c>
      <c r="H1435" s="5" t="inlineStr">
        <is>
          <t>C/U</t>
        </is>
      </c>
      <c r="I1435" s="6" t="n">
        <v>17</v>
      </c>
      <c r="J1435" s="6" t="n">
        <v>0</v>
      </c>
      <c r="K1435" s="5" t="inlineStr">
        <is>
          <t>ARS</t>
        </is>
      </c>
      <c r="L1435" s="48" t="n">
        <v>0</v>
      </c>
      <c r="M1435" s="48" t="n">
        <v>893234.65</v>
      </c>
      <c r="O1435" s="11">
        <f>M1435/SUM($M$2:$M$2023)</f>
        <v/>
      </c>
      <c r="P1435" s="49">
        <f>IFERROR(M1435/I1435,0)</f>
        <v/>
      </c>
      <c r="Q1435" s="50" t="n"/>
      <c r="R1435" s="8">
        <f>I1435-Q1435</f>
        <v/>
      </c>
      <c r="S1435" s="49">
        <f>$AK1435*R1435</f>
        <v/>
      </c>
      <c r="U1435" s="39" t="inlineStr">
        <is>
          <t>Stock SAP</t>
        </is>
      </c>
      <c r="V1435" s="39" t="inlineStr">
        <is>
          <t>Uniformes</t>
        </is>
      </c>
      <c r="W1435" s="39" t="inlineStr">
        <is>
          <t>Fuera del alcance</t>
        </is>
      </c>
      <c r="X1435" s="39" t="n"/>
      <c r="Y1435" s="39" t="inlineStr">
        <is>
          <t>No aplica: uniformes, clasificación que el inventario físico de Farmacia no releva</t>
        </is>
      </c>
      <c r="Z1435" s="40" t="inlineStr">
        <is>
          <t>Fuera del alcance del inventario físico</t>
        </is>
      </c>
      <c r="AA1435" s="39" t="n"/>
      <c r="AB1435" s="39" t="n"/>
      <c r="AC1435" s="39" t="n"/>
      <c r="AD1435" s="39" t="n"/>
      <c r="AE1435" s="39" t="n"/>
      <c r="AF1435" s="39" t="n"/>
      <c r="AG1435" s="39" t="n"/>
      <c r="AH1435" s="51" t="n">
        <v>31</v>
      </c>
      <c r="AI1435" s="51">
        <f>Q1435</f>
        <v/>
      </c>
      <c r="AJ1435" s="51">
        <f>$AH1435-$AI1435</f>
        <v/>
      </c>
      <c r="AK1435" s="52" t="n">
        <v>52543.21483870968</v>
      </c>
      <c r="AL1435" s="52">
        <f>$AJ1435*$AK1435</f>
        <v/>
      </c>
      <c r="AM1435" s="52">
        <f>$AI1435*$AK1435</f>
        <v/>
      </c>
      <c r="AN1435" s="39" t="n"/>
      <c r="AO1435" s="39" t="inlineStr">
        <is>
          <t>El material ocupa 2 filas en la hoja 1060 NQN (lote/almacén). La cantidad SAP y la física de esta vista son el total del material.</t>
        </is>
      </c>
    </row>
    <row r="1436">
      <c r="A1436" s="5" t="inlineStr">
        <is>
          <t>3000439</t>
        </is>
      </c>
      <c r="B1436" s="5" t="inlineStr">
        <is>
          <t>Chaqueta Celeste ML yacimiento XXL</t>
        </is>
      </c>
      <c r="C1436" s="5" t="n"/>
      <c r="D1436" s="5" t="inlineStr">
        <is>
          <t>INDU</t>
        </is>
      </c>
      <c r="E1436" s="5" t="inlineStr">
        <is>
          <t>ZUNI</t>
        </is>
      </c>
      <c r="F1436" s="5" t="inlineStr">
        <is>
          <t>1060</t>
        </is>
      </c>
      <c r="G1436" s="5" t="inlineStr">
        <is>
          <t>6031</t>
        </is>
      </c>
      <c r="H1436" s="5" t="inlineStr">
        <is>
          <t>C/U</t>
        </is>
      </c>
      <c r="I1436" s="6" t="n">
        <v>17</v>
      </c>
      <c r="J1436" s="6" t="n">
        <v>0</v>
      </c>
      <c r="K1436" s="5" t="inlineStr">
        <is>
          <t>ARS</t>
        </is>
      </c>
      <c r="L1436" s="48" t="n">
        <v>0</v>
      </c>
      <c r="M1436" s="48" t="n">
        <v>333262.97</v>
      </c>
      <c r="O1436" s="11">
        <f>M1436/SUM($M$2:$M$2023)</f>
        <v/>
      </c>
      <c r="P1436" s="49">
        <f>IFERROR(M1436/I1436,0)</f>
        <v/>
      </c>
      <c r="Q1436" s="50" t="n"/>
      <c r="R1436" s="8">
        <f>I1436-Q1436</f>
        <v/>
      </c>
      <c r="S1436" s="49">
        <f>$AK1436*R1436</f>
        <v/>
      </c>
      <c r="U1436" s="39" t="inlineStr">
        <is>
          <t>Stock SAP</t>
        </is>
      </c>
      <c r="V1436" s="39" t="inlineStr">
        <is>
          <t>Uniformes</t>
        </is>
      </c>
      <c r="W1436" s="39" t="inlineStr">
        <is>
          <t>Fuera del alcance</t>
        </is>
      </c>
      <c r="X1436" s="39" t="n"/>
      <c r="Y1436" s="39" t="inlineStr">
        <is>
          <t>No aplica: uniformes, clasificación que el inventario físico de Farmacia no releva</t>
        </is>
      </c>
      <c r="Z1436" s="40" t="inlineStr">
        <is>
          <t>Fuera del alcance del inventario físico</t>
        </is>
      </c>
      <c r="AA1436" s="39" t="n"/>
      <c r="AB1436" s="39" t="n"/>
      <c r="AC1436" s="39" t="n"/>
      <c r="AD1436" s="39" t="n"/>
      <c r="AE1436" s="39" t="n"/>
      <c r="AF1436" s="39" t="n"/>
      <c r="AG1436" s="39" t="n"/>
      <c r="AH1436" s="51" t="n"/>
      <c r="AI1436" s="51" t="n"/>
      <c r="AJ1436" s="51" t="n"/>
      <c r="AK1436" s="52" t="n">
        <v>19603.70405405405</v>
      </c>
      <c r="AL1436" s="52" t="n"/>
      <c r="AM1436" s="52" t="n"/>
      <c r="AN1436" s="39" t="n"/>
      <c r="AO1436" s="39" t="inlineStr">
        <is>
          <t>El material ocupa 2 filas en la hoja 1060 NQN (lote/almacén). La cantidad SAP y la física de esta vista son el total del material.</t>
        </is>
      </c>
    </row>
    <row r="1437">
      <c r="A1437" s="5" t="inlineStr">
        <is>
          <t>3000975</t>
        </is>
      </c>
      <c r="B1437" s="5" t="inlineStr">
        <is>
          <t>BOTIN DE SEGURIDAD T45</t>
        </is>
      </c>
      <c r="C1437" s="5" t="n"/>
      <c r="D1437" s="5" t="inlineStr">
        <is>
          <t>INDU</t>
        </is>
      </c>
      <c r="E1437" s="5" t="inlineStr">
        <is>
          <t>ZUNI</t>
        </is>
      </c>
      <c r="F1437" s="5" t="inlineStr">
        <is>
          <t>1060</t>
        </is>
      </c>
      <c r="G1437" s="5" t="inlineStr">
        <is>
          <t>6031</t>
        </is>
      </c>
      <c r="H1437" s="5" t="inlineStr">
        <is>
          <t>C/U</t>
        </is>
      </c>
      <c r="I1437" s="6" t="n">
        <v>17</v>
      </c>
      <c r="J1437" s="6" t="n">
        <v>0</v>
      </c>
      <c r="K1437" s="5" t="inlineStr">
        <is>
          <t>ARS</t>
        </is>
      </c>
      <c r="L1437" s="48" t="n">
        <v>0</v>
      </c>
      <c r="M1437" s="48" t="n">
        <v>855992.01</v>
      </c>
      <c r="O1437" s="11">
        <f>M1437/SUM($M$2:$M$2023)</f>
        <v/>
      </c>
      <c r="P1437" s="49">
        <f>IFERROR(M1437/I1437,0)</f>
        <v/>
      </c>
      <c r="Q1437" s="50" t="n"/>
      <c r="R1437" s="8">
        <f>I1437-Q1437</f>
        <v/>
      </c>
      <c r="S1437" s="49">
        <f>$AK1437*R1437</f>
        <v/>
      </c>
      <c r="U1437" s="39" t="inlineStr">
        <is>
          <t>Stock SAP</t>
        </is>
      </c>
      <c r="V1437" s="39" t="inlineStr">
        <is>
          <t>Uniformes</t>
        </is>
      </c>
      <c r="W1437" s="39" t="inlineStr">
        <is>
          <t>Fuera del alcance</t>
        </is>
      </c>
      <c r="X1437" s="39" t="n"/>
      <c r="Y1437" s="39" t="inlineStr">
        <is>
          <t>No aplica: uniformes, clasificación que el inventario físico de Farmacia no releva</t>
        </is>
      </c>
      <c r="Z1437" s="40" t="inlineStr">
        <is>
          <t>Fuera del alcance del inventario físico</t>
        </is>
      </c>
      <c r="AA1437" s="39" t="n"/>
      <c r="AB1437" s="39" t="n"/>
      <c r="AC1437" s="39" t="n"/>
      <c r="AD1437" s="39" t="n"/>
      <c r="AE1437" s="39" t="n"/>
      <c r="AF1437" s="39" t="n"/>
      <c r="AG1437" s="39" t="n"/>
      <c r="AH1437" s="51" t="n"/>
      <c r="AI1437" s="51" t="n"/>
      <c r="AJ1437" s="51" t="n"/>
      <c r="AK1437" s="52" t="n">
        <v>50352.47139534884</v>
      </c>
      <c r="AL1437" s="52" t="n"/>
      <c r="AM1437" s="52" t="n"/>
      <c r="AN1437" s="39" t="n"/>
      <c r="AO1437" s="39" t="inlineStr">
        <is>
          <t>El material ocupa 2 filas en la hoja 1060 NQN (lote/almacén). La cantidad SAP y la física de esta vista son el total del material.</t>
        </is>
      </c>
    </row>
    <row r="1438">
      <c r="A1438" s="5" t="inlineStr">
        <is>
          <t>1000194</t>
        </is>
      </c>
      <c r="B1438" s="5" t="inlineStr">
        <is>
          <t>CAINA GOTAS</t>
        </is>
      </c>
      <c r="C1438" s="5" t="inlineStr">
        <is>
          <t>096</t>
        </is>
      </c>
      <c r="D1438" s="5" t="inlineStr">
        <is>
          <t>033</t>
        </is>
      </c>
      <c r="E1438" s="5" t="inlineStr">
        <is>
          <t>ZMED</t>
        </is>
      </c>
      <c r="F1438" s="5" t="inlineStr">
        <is>
          <t>1060</t>
        </is>
      </c>
      <c r="G1438" s="5" t="inlineStr">
        <is>
          <t>6021</t>
        </is>
      </c>
      <c r="H1438" s="5" t="inlineStr">
        <is>
          <t>C/U</t>
        </is>
      </c>
      <c r="I1438" s="6" t="n">
        <v>16</v>
      </c>
      <c r="J1438" s="6" t="n">
        <v>0</v>
      </c>
      <c r="K1438" s="5" t="inlineStr">
        <is>
          <t>ARS</t>
        </is>
      </c>
      <c r="L1438" s="48" t="n">
        <v>0</v>
      </c>
      <c r="M1438" s="48" t="n">
        <v>39927.85</v>
      </c>
      <c r="O1438" s="11">
        <f>M1438/SUM($M$2:$M$2023)</f>
        <v/>
      </c>
      <c r="P1438" s="49">
        <f>IFERROR(M1438/I1438,0)</f>
        <v/>
      </c>
      <c r="Q1438" s="50" t="n"/>
      <c r="R1438" s="8">
        <f>I1438-Q1438</f>
        <v/>
      </c>
      <c r="S1438" s="49">
        <f>$AK1438*R1438</f>
        <v/>
      </c>
      <c r="U1438" s="39" t="inlineStr">
        <is>
          <t>Stock SAP</t>
        </is>
      </c>
      <c r="V1438" s="39" t="inlineStr">
        <is>
          <t>Medicamentos</t>
        </is>
      </c>
      <c r="W1438" s="39" t="inlineStr">
        <is>
          <t>Dentro del alcance</t>
        </is>
      </c>
      <c r="X1438" s="39" t="n"/>
      <c r="Y1438" s="39" t="inlineStr">
        <is>
          <t>Sin recuento físico en el inventario de Avain</t>
        </is>
      </c>
      <c r="Z1438" s="40" t="inlineStr">
        <is>
          <t>Sin recuento físico</t>
        </is>
      </c>
      <c r="AA1438" s="39" t="n"/>
      <c r="AB1438" s="39" t="n"/>
      <c r="AC1438" s="39" t="n"/>
      <c r="AD1438" s="39" t="n"/>
      <c r="AE1438" s="39" t="n"/>
      <c r="AF1438" s="39" t="n"/>
      <c r="AG1438" s="39" t="n"/>
      <c r="AH1438" s="51" t="n"/>
      <c r="AI1438" s="51" t="n"/>
      <c r="AJ1438" s="51" t="n"/>
      <c r="AK1438" s="52" t="n">
        <v>2495.490732984293</v>
      </c>
      <c r="AL1438" s="52" t="n"/>
      <c r="AM1438" s="52" t="n"/>
      <c r="AN1438" s="39" t="n"/>
      <c r="AO1438" s="39" t="inlineStr">
        <is>
          <t>El material ocupa 8 filas en la hoja 1060 NQN (lote/almacén). La cantidad SAP y la física de esta vista son el total del material.</t>
        </is>
      </c>
    </row>
    <row r="1439">
      <c r="A1439" s="5" t="inlineStr">
        <is>
          <t>1000480</t>
        </is>
      </c>
      <c r="B1439" s="5" t="inlineStr">
        <is>
          <t>CEFALEXINA 500MG COMPRIMIDOS</t>
        </is>
      </c>
      <c r="C1439" s="5" t="inlineStr">
        <is>
          <t>040620</t>
        </is>
      </c>
      <c r="D1439" s="5" t="inlineStr">
        <is>
          <t>033</t>
        </is>
      </c>
      <c r="E1439" s="5" t="inlineStr">
        <is>
          <t>ZMED</t>
        </is>
      </c>
      <c r="F1439" s="5" t="inlineStr">
        <is>
          <t>1060</t>
        </is>
      </c>
      <c r="G1439" s="5" t="inlineStr">
        <is>
          <t>6021</t>
        </is>
      </c>
      <c r="H1439" s="5" t="inlineStr">
        <is>
          <t>C/U</t>
        </is>
      </c>
      <c r="I1439" s="6" t="n">
        <v>16</v>
      </c>
      <c r="J1439" s="6" t="n">
        <v>0</v>
      </c>
      <c r="K1439" s="5" t="inlineStr">
        <is>
          <t>ARS</t>
        </is>
      </c>
      <c r="L1439" s="48" t="n">
        <v>0</v>
      </c>
      <c r="M1439" s="48" t="n">
        <v>2779.45</v>
      </c>
      <c r="O1439" s="11">
        <f>M1439/SUM($M$2:$M$2023)</f>
        <v/>
      </c>
      <c r="P1439" s="49">
        <f>IFERROR(M1439/I1439,0)</f>
        <v/>
      </c>
      <c r="Q1439" s="50" t="n"/>
      <c r="R1439" s="8">
        <f>I1439-Q1439</f>
        <v/>
      </c>
      <c r="S1439" s="49">
        <f>$AK1439*R1439</f>
        <v/>
      </c>
      <c r="U1439" s="39" t="inlineStr">
        <is>
          <t>Stock SAP</t>
        </is>
      </c>
      <c r="V1439" s="39" t="inlineStr">
        <is>
          <t>Medicamentos</t>
        </is>
      </c>
      <c r="W1439" s="39" t="inlineStr">
        <is>
          <t>Dentro del alcance</t>
        </is>
      </c>
      <c r="X1439" s="37" t="inlineStr">
        <is>
          <t>Alta</t>
        </is>
      </c>
      <c r="Y1439" s="39" t="inlineStr">
        <is>
          <t>Homologado – confianza Alta</t>
        </is>
      </c>
      <c r="Z1439" s="37" t="inlineStr">
        <is>
          <t>Dar de alta en SAP</t>
        </is>
      </c>
      <c r="AA1439" s="39" t="inlineStr">
        <is>
          <t>50</t>
        </is>
      </c>
      <c r="AB1439" s="39" t="inlineStr">
        <is>
          <t>CEFALEXINA</t>
        </is>
      </c>
      <c r="AC1439" s="39" t="inlineStr">
        <is>
          <t>Homologación por código Avain (master M11-002)</t>
        </is>
      </c>
      <c r="AD1439" s="39" t="inlineStr">
        <is>
          <t>No</t>
        </is>
      </c>
      <c r="AE1439" s="39" t="n"/>
      <c r="AF1439" s="39" t="inlineStr">
        <is>
          <t>Sí</t>
        </is>
      </c>
      <c r="AG1439" s="39" t="inlineStr">
        <is>
          <t>M11-002</t>
        </is>
      </c>
      <c r="AH1439" s="51" t="n"/>
      <c r="AI1439" s="51" t="n"/>
      <c r="AJ1439" s="51" t="n"/>
      <c r="AK1439" s="52" t="n">
        <v>173.7154430379747</v>
      </c>
      <c r="AL1439" s="52" t="n"/>
      <c r="AM1439" s="52" t="n"/>
      <c r="AN1439" s="39" t="n"/>
      <c r="AO1439" s="39" t="inlineStr">
        <is>
          <t>La cantidad física del material se imputó en la fila 348 (primera fila del material). Homologación: confianza base Alta + confianza SAP Alta → Alta. Otros códigos SAP del master no están en el stock de este centro: 1005092. El material ocupa 2 filas en la hoja 1060 NQN (lote/almacén). La cantidad SAP y la física de esta vista son el total del material.</t>
        </is>
      </c>
    </row>
    <row r="1440">
      <c r="A1440" s="5" t="inlineStr">
        <is>
          <t>1000526</t>
        </is>
      </c>
      <c r="B1440" s="5" t="inlineStr">
        <is>
          <t>CLARITROMICINA 500 COMPRIMIDOS</t>
        </is>
      </c>
      <c r="C1440" s="5" t="inlineStr">
        <is>
          <t>8</t>
        </is>
      </c>
      <c r="D1440" s="5" t="inlineStr">
        <is>
          <t>033</t>
        </is>
      </c>
      <c r="E1440" s="5" t="inlineStr">
        <is>
          <t>ZMED</t>
        </is>
      </c>
      <c r="F1440" s="5" t="inlineStr">
        <is>
          <t>1060</t>
        </is>
      </c>
      <c r="G1440" s="5" t="inlineStr">
        <is>
          <t>6021</t>
        </is>
      </c>
      <c r="H1440" s="5" t="inlineStr">
        <is>
          <t>C/U</t>
        </is>
      </c>
      <c r="I1440" s="6" t="n">
        <v>16</v>
      </c>
      <c r="J1440" s="6" t="n">
        <v>0</v>
      </c>
      <c r="K1440" s="5" t="inlineStr">
        <is>
          <t>ARS</t>
        </is>
      </c>
      <c r="L1440" s="48" t="n">
        <v>0</v>
      </c>
      <c r="M1440" s="48" t="n">
        <v>2313.29</v>
      </c>
      <c r="O1440" s="11">
        <f>M1440/SUM($M$2:$M$2023)</f>
        <v/>
      </c>
      <c r="P1440" s="49">
        <f>IFERROR(M1440/I1440,0)</f>
        <v/>
      </c>
      <c r="Q1440" s="50" t="n"/>
      <c r="R1440" s="8">
        <f>I1440-Q1440</f>
        <v/>
      </c>
      <c r="S1440" s="49">
        <f>$AK1440*R1440</f>
        <v/>
      </c>
      <c r="U1440" s="39" t="inlineStr">
        <is>
          <t>Stock SAP</t>
        </is>
      </c>
      <c r="V1440" s="39" t="inlineStr">
        <is>
          <t>Medicamentos</t>
        </is>
      </c>
      <c r="W1440" s="39" t="inlineStr">
        <is>
          <t>Dentro del alcance</t>
        </is>
      </c>
      <c r="X1440" s="42" t="inlineStr">
        <is>
          <t>Media</t>
        </is>
      </c>
      <c r="Y1440" s="39" t="inlineStr">
        <is>
          <t>Homologado – confianza Media – pendiente de validación</t>
        </is>
      </c>
      <c r="Z1440" s="38" t="inlineStr">
        <is>
          <t>Dar de baja en SAP</t>
        </is>
      </c>
      <c r="AA1440" s="39" t="inlineStr">
        <is>
          <t>59</t>
        </is>
      </c>
      <c r="AB1440" s="39" t="inlineStr">
        <is>
          <t>CLARITROMICINA</t>
        </is>
      </c>
      <c r="AC1440" s="39" t="inlineStr">
        <is>
          <t>Homologación por código Avain (master M11-006)</t>
        </is>
      </c>
      <c r="AD1440" s="39" t="inlineStr">
        <is>
          <t>No</t>
        </is>
      </c>
      <c r="AE1440" s="39" t="n"/>
      <c r="AF1440" s="39" t="inlineStr">
        <is>
          <t>Sí</t>
        </is>
      </c>
      <c r="AG1440" s="39" t="inlineStr">
        <is>
          <t>M11-006</t>
        </is>
      </c>
      <c r="AH1440" s="51" t="n"/>
      <c r="AI1440" s="51" t="n"/>
      <c r="AJ1440" s="51" t="n"/>
      <c r="AK1440" s="52" t="n">
        <v>144.5804705882353</v>
      </c>
      <c r="AL1440" s="52" t="n"/>
      <c r="AM1440" s="52" t="n"/>
      <c r="AN1440" s="39" t="n"/>
      <c r="AO1440" s="39" t="inlineStr">
        <is>
          <t>La cantidad física del material se imputó en la fila 162 (primera fila del material). Homologación: confianza base Media + confianza SAP Media → Media. El material ocupa 4 filas en la hoja 1060 NQN (lote/almacén). La cantidad SAP y la física de esta vista son el total del material.</t>
        </is>
      </c>
    </row>
    <row r="1441">
      <c r="A1441" s="5" t="inlineStr">
        <is>
          <t>1000610</t>
        </is>
      </c>
      <c r="B1441" s="5" t="inlineStr">
        <is>
          <t>CALMURID CREMA X 20 GRS</t>
        </is>
      </c>
      <c r="C1441" s="5" t="inlineStr">
        <is>
          <t>088</t>
        </is>
      </c>
      <c r="D1441" s="5" t="inlineStr">
        <is>
          <t>033</t>
        </is>
      </c>
      <c r="E1441" s="5" t="inlineStr">
        <is>
          <t>ZMED</t>
        </is>
      </c>
      <c r="F1441" s="5" t="inlineStr">
        <is>
          <t>1060</t>
        </is>
      </c>
      <c r="G1441" s="5" t="inlineStr">
        <is>
          <t>6021</t>
        </is>
      </c>
      <c r="H1441" s="5" t="inlineStr">
        <is>
          <t>C/U</t>
        </is>
      </c>
      <c r="I1441" s="6" t="n">
        <v>16</v>
      </c>
      <c r="J1441" s="6" t="n">
        <v>0</v>
      </c>
      <c r="K1441" s="5" t="inlineStr">
        <is>
          <t>ARS</t>
        </is>
      </c>
      <c r="L1441" s="48" t="n">
        <v>0</v>
      </c>
      <c r="M1441" s="48" t="n">
        <v>62272.91</v>
      </c>
      <c r="O1441" s="11">
        <f>M1441/SUM($M$2:$M$2023)</f>
        <v/>
      </c>
      <c r="P1441" s="49">
        <f>IFERROR(M1441/I1441,0)</f>
        <v/>
      </c>
      <c r="Q1441" s="50" t="n"/>
      <c r="R1441" s="8">
        <f>I1441-Q1441</f>
        <v/>
      </c>
      <c r="S1441" s="49">
        <f>$AK1441*R1441</f>
        <v/>
      </c>
      <c r="U1441" s="39" t="inlineStr">
        <is>
          <t>Stock SAP</t>
        </is>
      </c>
      <c r="V1441" s="39" t="inlineStr">
        <is>
          <t>Medicamentos</t>
        </is>
      </c>
      <c r="W1441" s="39" t="inlineStr">
        <is>
          <t>Dentro del alcance</t>
        </is>
      </c>
      <c r="X1441" s="39" t="n"/>
      <c r="Y1441" s="39" t="inlineStr">
        <is>
          <t>Sin recuento físico en el inventario de Avain</t>
        </is>
      </c>
      <c r="Z1441" s="40" t="inlineStr">
        <is>
          <t>Sin recuento físico</t>
        </is>
      </c>
      <c r="AA1441" s="39" t="n"/>
      <c r="AB1441" s="39" t="n"/>
      <c r="AC1441" s="39" t="n"/>
      <c r="AD1441" s="39" t="n"/>
      <c r="AE1441" s="39" t="n"/>
      <c r="AF1441" s="39" t="n"/>
      <c r="AG1441" s="39" t="n"/>
      <c r="AH1441" s="51" t="n">
        <v>44</v>
      </c>
      <c r="AI1441" s="51">
        <f>Q1441</f>
        <v/>
      </c>
      <c r="AJ1441" s="51">
        <f>$AH1441-$AI1441</f>
        <v/>
      </c>
      <c r="AK1441" s="52" t="n">
        <v>3892.056590909091</v>
      </c>
      <c r="AL1441" s="52">
        <f>$AJ1441*$AK1441</f>
        <v/>
      </c>
      <c r="AM1441" s="52">
        <f>$AI1441*$AK1441</f>
        <v/>
      </c>
      <c r="AN1441" s="39" t="n"/>
      <c r="AO1441" s="39" t="inlineStr">
        <is>
          <t>El material ocupa 7 filas en la hoja 1060 NQN (lote/almacén). La cantidad SAP y la física de esta vista son el total del material.</t>
        </is>
      </c>
    </row>
    <row r="1442">
      <c r="A1442" s="5" t="inlineStr">
        <is>
          <t>3000131</t>
        </is>
      </c>
      <c r="B1442" s="5" t="inlineStr">
        <is>
          <t>PANTALON CARGO AZUL T52</t>
        </is>
      </c>
      <c r="C1442" s="5" t="n"/>
      <c r="D1442" s="5" t="inlineStr">
        <is>
          <t>INDU</t>
        </is>
      </c>
      <c r="E1442" s="5" t="inlineStr">
        <is>
          <t>ZUNI</t>
        </is>
      </c>
      <c r="F1442" s="5" t="inlineStr">
        <is>
          <t>1060</t>
        </is>
      </c>
      <c r="G1442" s="5" t="inlineStr">
        <is>
          <t>6031</t>
        </is>
      </c>
      <c r="H1442" s="5" t="inlineStr">
        <is>
          <t>C/U</t>
        </is>
      </c>
      <c r="I1442" s="6" t="n">
        <v>16</v>
      </c>
      <c r="J1442" s="6" t="n">
        <v>0</v>
      </c>
      <c r="K1442" s="5" t="inlineStr">
        <is>
          <t>ARS</t>
        </is>
      </c>
      <c r="L1442" s="48" t="n">
        <v>0</v>
      </c>
      <c r="M1442" s="48" t="n">
        <v>569662.5600000001</v>
      </c>
      <c r="O1442" s="11">
        <f>M1442/SUM($M$2:$M$2023)</f>
        <v/>
      </c>
      <c r="P1442" s="49">
        <f>IFERROR(M1442/I1442,0)</f>
        <v/>
      </c>
      <c r="Q1442" s="50" t="n"/>
      <c r="R1442" s="8">
        <f>I1442-Q1442</f>
        <v/>
      </c>
      <c r="S1442" s="49">
        <f>$AK1442*R1442</f>
        <v/>
      </c>
      <c r="U1442" s="39" t="inlineStr">
        <is>
          <t>Stock SAP</t>
        </is>
      </c>
      <c r="V1442" s="39" t="inlineStr">
        <is>
          <t>Uniformes</t>
        </is>
      </c>
      <c r="W1442" s="39" t="inlineStr">
        <is>
          <t>Fuera del alcance</t>
        </is>
      </c>
      <c r="X1442" s="39" t="n"/>
      <c r="Y1442" s="39" t="inlineStr">
        <is>
          <t>No aplica: uniformes, clasificación que el inventario físico de Farmacia no releva</t>
        </is>
      </c>
      <c r="Z1442" s="40" t="inlineStr">
        <is>
          <t>Fuera del alcance del inventario físico</t>
        </is>
      </c>
      <c r="AA1442" s="39" t="n"/>
      <c r="AB1442" s="39" t="n"/>
      <c r="AC1442" s="39" t="n"/>
      <c r="AD1442" s="39" t="n"/>
      <c r="AE1442" s="39" t="n"/>
      <c r="AF1442" s="39" t="n"/>
      <c r="AG1442" s="39" t="n"/>
      <c r="AH1442" s="51" t="n">
        <v>16</v>
      </c>
      <c r="AI1442" s="51">
        <f>Q1442</f>
        <v/>
      </c>
      <c r="AJ1442" s="51">
        <f>$AH1442-$AI1442</f>
        <v/>
      </c>
      <c r="AK1442" s="52" t="n">
        <v>35603.91</v>
      </c>
      <c r="AL1442" s="52">
        <f>$AJ1442*$AK1442</f>
        <v/>
      </c>
      <c r="AM1442" s="52">
        <f>$AI1442*$AK1442</f>
        <v/>
      </c>
      <c r="AN1442" s="39" t="n"/>
      <c r="AO1442" s="39" t="n"/>
    </row>
    <row r="1443">
      <c r="A1443" s="5" t="inlineStr">
        <is>
          <t>3000190</t>
        </is>
      </c>
      <c r="B1443" s="5" t="inlineStr">
        <is>
          <t>CHOMBA BLANCA HBRE TL</t>
        </is>
      </c>
      <c r="C1443" s="5" t="n"/>
      <c r="D1443" s="5" t="inlineStr">
        <is>
          <t>INDU</t>
        </is>
      </c>
      <c r="E1443" s="5" t="inlineStr">
        <is>
          <t>ZUNI</t>
        </is>
      </c>
      <c r="F1443" s="5" t="inlineStr">
        <is>
          <t>1060</t>
        </is>
      </c>
      <c r="G1443" s="5" t="inlineStr">
        <is>
          <t>6010</t>
        </is>
      </c>
      <c r="H1443" s="5" t="inlineStr">
        <is>
          <t>C/U</t>
        </is>
      </c>
      <c r="I1443" s="6" t="n">
        <v>16</v>
      </c>
      <c r="J1443" s="6" t="n">
        <v>0</v>
      </c>
      <c r="K1443" s="5" t="inlineStr">
        <is>
          <t>ARS</t>
        </is>
      </c>
      <c r="L1443" s="48" t="n">
        <v>0</v>
      </c>
      <c r="M1443" s="48" t="n">
        <v>158913.99</v>
      </c>
      <c r="O1443" s="11">
        <f>M1443/SUM($M$2:$M$2023)</f>
        <v/>
      </c>
      <c r="P1443" s="49">
        <f>IFERROR(M1443/I1443,0)</f>
        <v/>
      </c>
      <c r="Q1443" s="50" t="n"/>
      <c r="R1443" s="8">
        <f>I1443-Q1443</f>
        <v/>
      </c>
      <c r="S1443" s="49">
        <f>$AK1443*R1443</f>
        <v/>
      </c>
      <c r="U1443" s="39" t="inlineStr">
        <is>
          <t>Stock SAP</t>
        </is>
      </c>
      <c r="V1443" s="39" t="inlineStr">
        <is>
          <t>Uniformes</t>
        </is>
      </c>
      <c r="W1443" s="39" t="inlineStr">
        <is>
          <t>Fuera del alcance</t>
        </is>
      </c>
      <c r="X1443" s="39" t="n"/>
      <c r="Y1443" s="39" t="inlineStr">
        <is>
          <t>No aplica: uniformes, clasificación que el inventario físico de Farmacia no releva</t>
        </is>
      </c>
      <c r="Z1443" s="40" t="inlineStr">
        <is>
          <t>Fuera del alcance del inventario físico</t>
        </is>
      </c>
      <c r="AA1443" s="39" t="n"/>
      <c r="AB1443" s="39" t="n"/>
      <c r="AC1443" s="39" t="n"/>
      <c r="AD1443" s="39" t="n"/>
      <c r="AE1443" s="39" t="n"/>
      <c r="AF1443" s="39" t="n"/>
      <c r="AG1443" s="39" t="n"/>
      <c r="AH1443" s="51" t="n">
        <v>18</v>
      </c>
      <c r="AI1443" s="51">
        <f>Q1443</f>
        <v/>
      </c>
      <c r="AJ1443" s="51">
        <f>$AH1443-$AI1443</f>
        <v/>
      </c>
      <c r="AK1443" s="52" t="n">
        <v>9932.124444444444</v>
      </c>
      <c r="AL1443" s="52">
        <f>$AJ1443*$AK1443</f>
        <v/>
      </c>
      <c r="AM1443" s="52">
        <f>$AI1443*$AK1443</f>
        <v/>
      </c>
      <c r="AN1443" s="39" t="n"/>
      <c r="AO1443" s="39" t="inlineStr">
        <is>
          <t>El material ocupa 2 filas en la hoja 1060 NQN (lote/almacén). La cantidad SAP y la física de esta vista son el total del material.</t>
        </is>
      </c>
    </row>
    <row r="1444">
      <c r="A1444" s="5" t="inlineStr">
        <is>
          <t>3000440</t>
        </is>
      </c>
      <c r="B1444" s="5" t="inlineStr">
        <is>
          <t>Chaqueta Chofer ML Gris yac T S</t>
        </is>
      </c>
      <c r="C1444" s="5" t="n"/>
      <c r="D1444" s="5" t="inlineStr">
        <is>
          <t>INDU</t>
        </is>
      </c>
      <c r="E1444" s="5" t="inlineStr">
        <is>
          <t>ZUNI</t>
        </is>
      </c>
      <c r="F1444" s="5" t="inlineStr">
        <is>
          <t>1060</t>
        </is>
      </c>
      <c r="G1444" s="5" t="inlineStr">
        <is>
          <t>6010</t>
        </is>
      </c>
      <c r="H1444" s="5" t="inlineStr">
        <is>
          <t>C/U</t>
        </is>
      </c>
      <c r="I1444" s="6" t="n">
        <v>16</v>
      </c>
      <c r="J1444" s="6" t="n">
        <v>0</v>
      </c>
      <c r="K1444" s="5" t="inlineStr">
        <is>
          <t>ARS</t>
        </is>
      </c>
      <c r="L1444" s="48" t="n">
        <v>0</v>
      </c>
      <c r="M1444" s="48" t="n">
        <v>305079.56</v>
      </c>
      <c r="O1444" s="11">
        <f>M1444/SUM($M$2:$M$2023)</f>
        <v/>
      </c>
      <c r="P1444" s="49">
        <f>IFERROR(M1444/I1444,0)</f>
        <v/>
      </c>
      <c r="Q1444" s="50" t="n"/>
      <c r="R1444" s="8">
        <f>I1444-Q1444</f>
        <v/>
      </c>
      <c r="S1444" s="49">
        <f>$AK1444*R1444</f>
        <v/>
      </c>
      <c r="U1444" s="39" t="inlineStr">
        <is>
          <t>Stock SAP</t>
        </is>
      </c>
      <c r="V1444" s="39" t="inlineStr">
        <is>
          <t>Uniformes</t>
        </is>
      </c>
      <c r="W1444" s="39" t="inlineStr">
        <is>
          <t>Fuera del alcance</t>
        </is>
      </c>
      <c r="X1444" s="39" t="n"/>
      <c r="Y1444" s="39" t="inlineStr">
        <is>
          <t>No aplica: uniformes, clasificación que el inventario físico de Farmacia no releva</t>
        </is>
      </c>
      <c r="Z1444" s="40" t="inlineStr">
        <is>
          <t>Fuera del alcance del inventario físico</t>
        </is>
      </c>
      <c r="AA1444" s="39" t="n"/>
      <c r="AB1444" s="39" t="n"/>
      <c r="AC1444" s="39" t="n"/>
      <c r="AD1444" s="39" t="n"/>
      <c r="AE1444" s="39" t="n"/>
      <c r="AF1444" s="39" t="n"/>
      <c r="AG1444" s="39" t="n"/>
      <c r="AH1444" s="51" t="n"/>
      <c r="AI1444" s="51" t="n"/>
      <c r="AJ1444" s="51" t="n"/>
      <c r="AK1444" s="52" t="n">
        <v>19067.47253731343</v>
      </c>
      <c r="AL1444" s="52" t="n"/>
      <c r="AM1444" s="52" t="n"/>
      <c r="AN1444" s="39" t="n"/>
      <c r="AO1444" s="39" t="inlineStr">
        <is>
          <t>El material ocupa 2 filas en la hoja 1060 NQN (lote/almacén). La cantidad SAP y la física de esta vista son el total del material.</t>
        </is>
      </c>
    </row>
    <row r="1445">
      <c r="A1445" s="5" t="inlineStr">
        <is>
          <t>3000700</t>
        </is>
      </c>
      <c r="B1445" s="5" t="inlineStr">
        <is>
          <t>Chaqueta Celeste ML yacimiento S</t>
        </is>
      </c>
      <c r="C1445" s="5" t="n"/>
      <c r="D1445" s="5" t="inlineStr">
        <is>
          <t>INDU</t>
        </is>
      </c>
      <c r="E1445" s="5" t="inlineStr">
        <is>
          <t>ZUNI</t>
        </is>
      </c>
      <c r="F1445" s="5" t="inlineStr">
        <is>
          <t>1060</t>
        </is>
      </c>
      <c r="G1445" s="5" t="inlineStr">
        <is>
          <t>6010</t>
        </is>
      </c>
      <c r="H1445" s="5" t="inlineStr">
        <is>
          <t>C/U</t>
        </is>
      </c>
      <c r="I1445" s="6" t="n">
        <v>16</v>
      </c>
      <c r="J1445" s="6" t="n">
        <v>0</v>
      </c>
      <c r="K1445" s="5" t="inlineStr">
        <is>
          <t>ARS</t>
        </is>
      </c>
      <c r="L1445" s="48" t="n">
        <v>0</v>
      </c>
      <c r="M1445" s="48" t="n">
        <v>332800</v>
      </c>
      <c r="O1445" s="11">
        <f>M1445/SUM($M$2:$M$2023)</f>
        <v/>
      </c>
      <c r="P1445" s="49">
        <f>IFERROR(M1445/I1445,0)</f>
        <v/>
      </c>
      <c r="Q1445" s="50" t="n"/>
      <c r="R1445" s="8">
        <f>I1445-Q1445</f>
        <v/>
      </c>
      <c r="S1445" s="49">
        <f>$AK1445*R1445</f>
        <v/>
      </c>
      <c r="U1445" s="39" t="inlineStr">
        <is>
          <t>Stock SAP</t>
        </is>
      </c>
      <c r="V1445" s="39" t="inlineStr">
        <is>
          <t>Uniformes</t>
        </is>
      </c>
      <c r="W1445" s="39" t="inlineStr">
        <is>
          <t>Fuera del alcance</t>
        </is>
      </c>
      <c r="X1445" s="39" t="n"/>
      <c r="Y1445" s="39" t="inlineStr">
        <is>
          <t>No aplica: uniformes, clasificación que el inventario físico de Farmacia no releva</t>
        </is>
      </c>
      <c r="Z1445" s="40" t="inlineStr">
        <is>
          <t>Fuera del alcance del inventario físico</t>
        </is>
      </c>
      <c r="AA1445" s="39" t="n"/>
      <c r="AB1445" s="39" t="n"/>
      <c r="AC1445" s="39" t="n"/>
      <c r="AD1445" s="39" t="n"/>
      <c r="AE1445" s="39" t="n"/>
      <c r="AF1445" s="39" t="n"/>
      <c r="AG1445" s="39" t="n"/>
      <c r="AH1445" s="51" t="n">
        <v>16</v>
      </c>
      <c r="AI1445" s="51">
        <f>Q1445</f>
        <v/>
      </c>
      <c r="AJ1445" s="51">
        <f>$AH1445-$AI1445</f>
        <v/>
      </c>
      <c r="AK1445" s="52" t="n">
        <v>20800</v>
      </c>
      <c r="AL1445" s="52">
        <f>$AJ1445*$AK1445</f>
        <v/>
      </c>
      <c r="AM1445" s="52">
        <f>$AI1445*$AK1445</f>
        <v/>
      </c>
      <c r="AN1445" s="39" t="n"/>
      <c r="AO1445" s="39" t="n"/>
    </row>
    <row r="1446">
      <c r="A1446" s="5" t="inlineStr">
        <is>
          <t>1000019</t>
        </is>
      </c>
      <c r="B1446" s="5" t="inlineStr">
        <is>
          <t>CHATA ORINAL FEMENINO</t>
        </is>
      </c>
      <c r="C1446" s="5" t="inlineStr">
        <is>
          <t>1</t>
        </is>
      </c>
      <c r="D1446" s="5" t="inlineStr">
        <is>
          <t>033</t>
        </is>
      </c>
      <c r="E1446" s="5" t="inlineStr">
        <is>
          <t>ZMED</t>
        </is>
      </c>
      <c r="F1446" s="5" t="inlineStr">
        <is>
          <t>1060</t>
        </is>
      </c>
      <c r="G1446" s="5" t="inlineStr">
        <is>
          <t>6022</t>
        </is>
      </c>
      <c r="H1446" s="5" t="inlineStr">
        <is>
          <t>C/U</t>
        </is>
      </c>
      <c r="I1446" s="6" t="n">
        <v>15</v>
      </c>
      <c r="J1446" s="6" t="n">
        <v>0</v>
      </c>
      <c r="K1446" s="5" t="inlineStr">
        <is>
          <t>ARS</t>
        </is>
      </c>
      <c r="L1446" s="48" t="n">
        <v>0</v>
      </c>
      <c r="M1446" s="48" t="n">
        <v>25478.33</v>
      </c>
      <c r="O1446" s="11">
        <f>M1446/SUM($M$2:$M$2023)</f>
        <v/>
      </c>
      <c r="P1446" s="49">
        <f>IFERROR(M1446/I1446,0)</f>
        <v/>
      </c>
      <c r="Q1446" s="50" t="n"/>
      <c r="R1446" s="8">
        <f>I1446-Q1446</f>
        <v/>
      </c>
      <c r="S1446" s="49">
        <f>$AK1446*R1446</f>
        <v/>
      </c>
      <c r="U1446" s="39" t="inlineStr">
        <is>
          <t>Stock SAP</t>
        </is>
      </c>
      <c r="V1446" s="39" t="inlineStr">
        <is>
          <t>Medicamentos</t>
        </is>
      </c>
      <c r="W1446" s="39" t="inlineStr">
        <is>
          <t>Dentro del alcance</t>
        </is>
      </c>
      <c r="X1446" s="42" t="inlineStr">
        <is>
          <t>Media</t>
        </is>
      </c>
      <c r="Y1446" s="39" t="inlineStr">
        <is>
          <t>Homologado – confianza Media – pendiente de validación</t>
        </is>
      </c>
      <c r="Z1446" s="38" t="inlineStr">
        <is>
          <t>Dar de baja en SAP</t>
        </is>
      </c>
      <c r="AA1446" s="39" t="inlineStr">
        <is>
          <t>391</t>
        </is>
      </c>
      <c r="AB1446" s="39" t="inlineStr">
        <is>
          <t>CHATA</t>
        </is>
      </c>
      <c r="AC1446" s="39" t="inlineStr">
        <is>
          <t>Cruce por nomenclatura SAP</t>
        </is>
      </c>
      <c r="AD1446" s="39" t="inlineStr">
        <is>
          <t>No</t>
        </is>
      </c>
      <c r="AE1446" s="39" t="n"/>
      <c r="AF1446" s="39" t="inlineStr">
        <is>
          <t>No</t>
        </is>
      </c>
      <c r="AG1446" s="39" t="n"/>
      <c r="AH1446" s="51" t="n"/>
      <c r="AI1446" s="51" t="n"/>
      <c r="AJ1446" s="51" t="n"/>
      <c r="AK1446" s="52" t="n">
        <v>1698.555428571429</v>
      </c>
      <c r="AL1446" s="52" t="n"/>
      <c r="AM1446" s="52" t="n"/>
      <c r="AN1446" s="39" t="n"/>
      <c r="AO1446" s="39" t="inlineStr">
        <is>
          <t>La cantidad física del material se imputó en la fila 1037 (primera fila del material). Cruce por nomenclatura: similitud 0.66. El material ocupa 5 filas en la hoja 1060 NQN (lote/almacén). La cantidad SAP y la física de esta vista son el total del material.</t>
        </is>
      </c>
    </row>
    <row r="1447">
      <c r="A1447" s="5" t="inlineStr">
        <is>
          <t>1000019</t>
        </is>
      </c>
      <c r="B1447" s="5" t="inlineStr">
        <is>
          <t>CHATA ORINAL FEMENINO</t>
        </is>
      </c>
      <c r="C1447" s="5" t="inlineStr">
        <is>
          <t>S/L</t>
        </is>
      </c>
      <c r="D1447" s="5" t="inlineStr">
        <is>
          <t>033</t>
        </is>
      </c>
      <c r="E1447" s="5" t="inlineStr">
        <is>
          <t>ZMED</t>
        </is>
      </c>
      <c r="F1447" s="5" t="inlineStr">
        <is>
          <t>1060</t>
        </is>
      </c>
      <c r="G1447" s="5" t="inlineStr">
        <is>
          <t>6022</t>
        </is>
      </c>
      <c r="H1447" s="5" t="inlineStr">
        <is>
          <t>C/U</t>
        </is>
      </c>
      <c r="I1447" s="6" t="n">
        <v>15</v>
      </c>
      <c r="J1447" s="6" t="n">
        <v>0</v>
      </c>
      <c r="K1447" s="5" t="inlineStr">
        <is>
          <t>ARS</t>
        </is>
      </c>
      <c r="L1447" s="48" t="n">
        <v>0</v>
      </c>
      <c r="M1447" s="48" t="n">
        <v>25478.33</v>
      </c>
      <c r="O1447" s="11">
        <f>M1447/SUM($M$2:$M$2023)</f>
        <v/>
      </c>
      <c r="P1447" s="49">
        <f>IFERROR(M1447/I1447,0)</f>
        <v/>
      </c>
      <c r="Q1447" s="50" t="n"/>
      <c r="R1447" s="8">
        <f>I1447-Q1447</f>
        <v/>
      </c>
      <c r="S1447" s="49">
        <f>$AK1447*R1447</f>
        <v/>
      </c>
      <c r="U1447" s="39" t="inlineStr">
        <is>
          <t>Stock SAP</t>
        </is>
      </c>
      <c r="V1447" s="39" t="inlineStr">
        <is>
          <t>Medicamentos</t>
        </is>
      </c>
      <c r="W1447" s="39" t="inlineStr">
        <is>
          <t>Dentro del alcance</t>
        </is>
      </c>
      <c r="X1447" s="42" t="inlineStr">
        <is>
          <t>Media</t>
        </is>
      </c>
      <c r="Y1447" s="39" t="inlineStr">
        <is>
          <t>Homologado – confianza Media – pendiente de validación</t>
        </is>
      </c>
      <c r="Z1447" s="38" t="inlineStr">
        <is>
          <t>Dar de baja en SAP</t>
        </is>
      </c>
      <c r="AA1447" s="39" t="inlineStr">
        <is>
          <t>391</t>
        </is>
      </c>
      <c r="AB1447" s="39" t="inlineStr">
        <is>
          <t>CHATA</t>
        </is>
      </c>
      <c r="AC1447" s="39" t="inlineStr">
        <is>
          <t>Cruce por nomenclatura SAP</t>
        </is>
      </c>
      <c r="AD1447" s="39" t="inlineStr">
        <is>
          <t>No</t>
        </is>
      </c>
      <c r="AE1447" s="39" t="n"/>
      <c r="AF1447" s="39" t="inlineStr">
        <is>
          <t>No</t>
        </is>
      </c>
      <c r="AG1447" s="39" t="n"/>
      <c r="AH1447" s="51" t="n"/>
      <c r="AI1447" s="51" t="n"/>
      <c r="AJ1447" s="51" t="n"/>
      <c r="AK1447" s="52" t="n">
        <v>1698.555428571429</v>
      </c>
      <c r="AL1447" s="52" t="n"/>
      <c r="AM1447" s="52" t="n"/>
      <c r="AN1447" s="39" t="n"/>
      <c r="AO1447" s="39" t="inlineStr">
        <is>
          <t>La cantidad física del material se imputó en la fila 1037 (primera fila del material). Cruce por nomenclatura: similitud 0.66. El material ocupa 5 filas en la hoja 1060 NQN (lote/almacén). La cantidad SAP y la física de esta vista son el total del material.</t>
        </is>
      </c>
    </row>
    <row r="1448">
      <c r="A1448" s="5" t="inlineStr">
        <is>
          <t>1000037</t>
        </is>
      </c>
      <c r="B1448" s="5" t="inlineStr">
        <is>
          <t>TUBO DE OXIGENO PORTATIL</t>
        </is>
      </c>
      <c r="C1448" s="5" t="inlineStr">
        <is>
          <t>VACIO</t>
        </is>
      </c>
      <c r="D1448" s="5" t="inlineStr">
        <is>
          <t>033</t>
        </is>
      </c>
      <c r="E1448" s="5" t="inlineStr">
        <is>
          <t>ZMED</t>
        </is>
      </c>
      <c r="F1448" s="5" t="inlineStr">
        <is>
          <t>1060</t>
        </is>
      </c>
      <c r="G1448" s="5" t="inlineStr">
        <is>
          <t>6021</t>
        </is>
      </c>
      <c r="H1448" s="5" t="inlineStr">
        <is>
          <t>C/U</t>
        </is>
      </c>
      <c r="I1448" s="6" t="n">
        <v>15</v>
      </c>
      <c r="J1448" s="6" t="n">
        <v>0</v>
      </c>
      <c r="K1448" s="5" t="inlineStr">
        <is>
          <t>ARS</t>
        </is>
      </c>
      <c r="L1448" s="48" t="n">
        <v>0</v>
      </c>
      <c r="M1448" s="48" t="n">
        <v>876745.4300000001</v>
      </c>
      <c r="O1448" s="11">
        <f>M1448/SUM($M$2:$M$2023)</f>
        <v/>
      </c>
      <c r="P1448" s="49">
        <f>IFERROR(M1448/I1448,0)</f>
        <v/>
      </c>
      <c r="Q1448" s="50" t="n"/>
      <c r="R1448" s="8">
        <f>I1448-Q1448</f>
        <v/>
      </c>
      <c r="S1448" s="49">
        <f>$AK1448*R1448</f>
        <v/>
      </c>
      <c r="U1448" s="39" t="inlineStr">
        <is>
          <t>Stock SAP</t>
        </is>
      </c>
      <c r="V1448" s="39" t="inlineStr">
        <is>
          <t>Medicamentos</t>
        </is>
      </c>
      <c r="W1448" s="39" t="inlineStr">
        <is>
          <t>Dentro del alcance</t>
        </is>
      </c>
      <c r="X1448" s="39" t="n"/>
      <c r="Y1448" s="39" t="inlineStr">
        <is>
          <t>Sin recuento físico en el inventario de Avain</t>
        </is>
      </c>
      <c r="Z1448" s="40" t="inlineStr">
        <is>
          <t>Sin recuento físico</t>
        </is>
      </c>
      <c r="AA1448" s="39" t="n"/>
      <c r="AB1448" s="39" t="n"/>
      <c r="AC1448" s="39" t="n"/>
      <c r="AD1448" s="39" t="n"/>
      <c r="AE1448" s="39" t="n"/>
      <c r="AF1448" s="39" t="n"/>
      <c r="AG1448" s="39" t="n"/>
      <c r="AH1448" s="51" t="n"/>
      <c r="AI1448" s="51" t="n"/>
      <c r="AJ1448" s="51" t="n"/>
      <c r="AK1448" s="52" t="n">
        <v>58449.69526315789</v>
      </c>
      <c r="AL1448" s="52" t="n"/>
      <c r="AM1448" s="52" t="n"/>
      <c r="AN1448" s="39" t="n"/>
      <c r="AO1448" s="39" t="inlineStr">
        <is>
          <t>El material ocupa 3 filas en la hoja 1060 NQN (lote/almacén). La cantidad SAP y la física de esta vista son el total del material.</t>
        </is>
      </c>
    </row>
    <row r="1449">
      <c r="A1449" s="5" t="inlineStr">
        <is>
          <t>1000041</t>
        </is>
      </c>
      <c r="B1449" s="5" t="inlineStr">
        <is>
          <t>IODOPOVIDONA SOLUCION 10% X 1000ML</t>
        </is>
      </c>
      <c r="C1449" s="5" t="inlineStr">
        <is>
          <t>2634</t>
        </is>
      </c>
      <c r="D1449" s="5" t="inlineStr">
        <is>
          <t>033</t>
        </is>
      </c>
      <c r="E1449" s="5" t="inlineStr">
        <is>
          <t>ZMED</t>
        </is>
      </c>
      <c r="F1449" s="5" t="inlineStr">
        <is>
          <t>1060</t>
        </is>
      </c>
      <c r="G1449" s="5" t="inlineStr">
        <is>
          <t>6022</t>
        </is>
      </c>
      <c r="H1449" s="5" t="inlineStr">
        <is>
          <t>C/U</t>
        </is>
      </c>
      <c r="I1449" s="6" t="n">
        <v>15</v>
      </c>
      <c r="J1449" s="6" t="n">
        <v>0</v>
      </c>
      <c r="K1449" s="5" t="inlineStr">
        <is>
          <t>ARS</t>
        </is>
      </c>
      <c r="L1449" s="48" t="n">
        <v>0</v>
      </c>
      <c r="M1449" s="48" t="n">
        <v>141039.23</v>
      </c>
      <c r="O1449" s="11">
        <f>M1449/SUM($M$2:$M$2023)</f>
        <v/>
      </c>
      <c r="P1449" s="49">
        <f>IFERROR(M1449/I1449,0)</f>
        <v/>
      </c>
      <c r="Q1449" s="50" t="n"/>
      <c r="R1449" s="8">
        <f>I1449-Q1449</f>
        <v/>
      </c>
      <c r="S1449" s="49">
        <f>$AK1449*R1449</f>
        <v/>
      </c>
      <c r="U1449" s="39" t="inlineStr">
        <is>
          <t>Stock SAP</t>
        </is>
      </c>
      <c r="V1449" s="39" t="inlineStr">
        <is>
          <t>Medicamentos</t>
        </is>
      </c>
      <c r="W1449" s="39" t="inlineStr">
        <is>
          <t>Dentro del alcance</t>
        </is>
      </c>
      <c r="X1449" s="39" t="n"/>
      <c r="Y1449" s="39" t="inlineStr">
        <is>
          <t>Sin recuento físico en el inventario de Avain</t>
        </is>
      </c>
      <c r="Z1449" s="40" t="inlineStr">
        <is>
          <t>Sin recuento físico</t>
        </is>
      </c>
      <c r="AA1449" s="39" t="n"/>
      <c r="AB1449" s="39" t="n"/>
      <c r="AC1449" s="39" t="n"/>
      <c r="AD1449" s="39" t="n"/>
      <c r="AE1449" s="39" t="n"/>
      <c r="AF1449" s="39" t="n"/>
      <c r="AG1449" s="39" t="n"/>
      <c r="AH1449" s="51" t="n"/>
      <c r="AI1449" s="51" t="n"/>
      <c r="AJ1449" s="51" t="n"/>
      <c r="AK1449" s="52" t="n">
        <v>9402.615522041766</v>
      </c>
      <c r="AL1449" s="52" t="n"/>
      <c r="AM1449" s="52" t="n"/>
      <c r="AN1449" s="39" t="n"/>
      <c r="AO1449" s="39" t="inlineStr">
        <is>
          <t>El material ocupa 14 filas en la hoja 1060 NQN (lote/almacén). La cantidad SAP y la física de esta vista son el total del material.</t>
        </is>
      </c>
    </row>
    <row r="1450">
      <c r="A1450" s="5" t="inlineStr">
        <is>
          <t>1000087</t>
        </is>
      </c>
      <c r="B1450" s="5" t="inlineStr">
        <is>
          <t>SALBUTAMOL PUFF ("AEROS" 250 DOSIS) 100M</t>
        </is>
      </c>
      <c r="C1450" s="5" t="inlineStr">
        <is>
          <t>Q35Q</t>
        </is>
      </c>
      <c r="D1450" s="5" t="inlineStr">
        <is>
          <t>033</t>
        </is>
      </c>
      <c r="E1450" s="5" t="inlineStr">
        <is>
          <t>ZMED</t>
        </is>
      </c>
      <c r="F1450" s="5" t="inlineStr">
        <is>
          <t>1060</t>
        </is>
      </c>
      <c r="G1450" s="5" t="inlineStr">
        <is>
          <t>6021</t>
        </is>
      </c>
      <c r="H1450" s="5" t="inlineStr">
        <is>
          <t>C/U</t>
        </is>
      </c>
      <c r="I1450" s="6" t="n">
        <v>15</v>
      </c>
      <c r="J1450" s="6" t="n">
        <v>0</v>
      </c>
      <c r="K1450" s="5" t="inlineStr">
        <is>
          <t>ARS</t>
        </is>
      </c>
      <c r="L1450" s="48" t="n">
        <v>0</v>
      </c>
      <c r="M1450" s="48" t="n">
        <v>54450.11</v>
      </c>
      <c r="O1450" s="11">
        <f>M1450/SUM($M$2:$M$2023)</f>
        <v/>
      </c>
      <c r="P1450" s="49">
        <f>IFERROR(M1450/I1450,0)</f>
        <v/>
      </c>
      <c r="Q1450" s="50" t="n"/>
      <c r="R1450" s="8">
        <f>I1450-Q1450</f>
        <v/>
      </c>
      <c r="S1450" s="49">
        <f>$AK1450*R1450</f>
        <v/>
      </c>
      <c r="U1450" s="39" t="inlineStr">
        <is>
          <t>Stock SAP</t>
        </is>
      </c>
      <c r="V1450" s="39" t="inlineStr">
        <is>
          <t>Medicamentos</t>
        </is>
      </c>
      <c r="W1450" s="39" t="inlineStr">
        <is>
          <t>Dentro del alcance</t>
        </is>
      </c>
      <c r="X1450" s="42" t="inlineStr">
        <is>
          <t>Media</t>
        </is>
      </c>
      <c r="Y1450" s="39" t="inlineStr">
        <is>
          <t>Homologado – confianza Media – pendiente de validación</t>
        </is>
      </c>
      <c r="Z1450" s="38" t="inlineStr">
        <is>
          <t>Dar de baja en SAP</t>
        </is>
      </c>
      <c r="AA1450" s="39" t="inlineStr">
        <is>
          <t>204</t>
        </is>
      </c>
      <c r="AB1450" s="39" t="inlineStr">
        <is>
          <t>SALBUTAMOL</t>
        </is>
      </c>
      <c r="AC1450" s="39" t="inlineStr">
        <is>
          <t>Homologación por código Avain (master M05-001)</t>
        </is>
      </c>
      <c r="AD1450" s="39" t="inlineStr">
        <is>
          <t>No</t>
        </is>
      </c>
      <c r="AE1450" s="39" t="n"/>
      <c r="AF1450" s="39" t="inlineStr">
        <is>
          <t>Sí</t>
        </is>
      </c>
      <c r="AG1450" s="39" t="inlineStr">
        <is>
          <t>M05-001</t>
        </is>
      </c>
      <c r="AH1450" s="51" t="n"/>
      <c r="AI1450" s="51" t="n"/>
      <c r="AJ1450" s="51" t="n"/>
      <c r="AK1450" s="52" t="n">
        <v>3630.00758099352</v>
      </c>
      <c r="AL1450" s="52" t="n"/>
      <c r="AM1450" s="52" t="n"/>
      <c r="AN1450" s="39" t="n"/>
      <c r="AO1450" s="39" t="inlineStr">
        <is>
          <t>La cantidad física del material se imputó en la fila 765 (primera fila del material). Homologación: confianza base Media + confianza SAP Alta → Media. El material ocupa 14 filas en la hoja 1060 NQN (lote/almacén). La cantidad SAP y la física de esta vista son el total del material.</t>
        </is>
      </c>
    </row>
    <row r="1451">
      <c r="A1451" s="5" t="inlineStr">
        <is>
          <t>1000090</t>
        </is>
      </c>
      <c r="B1451" s="5" t="inlineStr">
        <is>
          <t>LORAZEPAM COMPRIMIDO SUBLINGUAL 1GR</t>
        </is>
      </c>
      <c r="C1451" s="5" t="inlineStr">
        <is>
          <t>5485</t>
        </is>
      </c>
      <c r="D1451" s="5" t="inlineStr">
        <is>
          <t>033</t>
        </is>
      </c>
      <c r="E1451" s="5" t="inlineStr">
        <is>
          <t>ZMED</t>
        </is>
      </c>
      <c r="F1451" s="5" t="inlineStr">
        <is>
          <t>1060</t>
        </is>
      </c>
      <c r="G1451" s="5" t="inlineStr">
        <is>
          <t>6021</t>
        </is>
      </c>
      <c r="H1451" s="5" t="inlineStr">
        <is>
          <t>C/U</t>
        </is>
      </c>
      <c r="I1451" s="6" t="n">
        <v>15</v>
      </c>
      <c r="J1451" s="6" t="n">
        <v>0</v>
      </c>
      <c r="K1451" s="5" t="inlineStr">
        <is>
          <t>ARS</t>
        </is>
      </c>
      <c r="L1451" s="48" t="n">
        <v>0</v>
      </c>
      <c r="M1451" s="48" t="n">
        <v>1480.21</v>
      </c>
      <c r="O1451" s="11">
        <f>M1451/SUM($M$2:$M$2023)</f>
        <v/>
      </c>
      <c r="P1451" s="49">
        <f>IFERROR(M1451/I1451,0)</f>
        <v/>
      </c>
      <c r="Q1451" s="50" t="n"/>
      <c r="R1451" s="8">
        <f>I1451-Q1451</f>
        <v/>
      </c>
      <c r="S1451" s="49">
        <f>$AK1451*R1451</f>
        <v/>
      </c>
      <c r="U1451" s="39" t="inlineStr">
        <is>
          <t>Stock SAP</t>
        </is>
      </c>
      <c r="V1451" s="39" t="inlineStr">
        <is>
          <t>Medicamentos</t>
        </is>
      </c>
      <c r="W1451" s="39" t="inlineStr">
        <is>
          <t>Dentro del alcance</t>
        </is>
      </c>
      <c r="X1451" s="38" t="inlineStr">
        <is>
          <t>Baja</t>
        </is>
      </c>
      <c r="Y1451" s="39" t="inlineStr">
        <is>
          <t>Homologado – confianza Baja – pendiente de validación</t>
        </is>
      </c>
      <c r="Z1451" s="38" t="inlineStr">
        <is>
          <t>Dar de baja en SAP</t>
        </is>
      </c>
      <c r="AA1451" s="39" t="inlineStr">
        <is>
          <t>329</t>
        </is>
      </c>
      <c r="AB1451" s="39" t="inlineStr">
        <is>
          <t>LORAZEPAM SUBLINGUAL COMP</t>
        </is>
      </c>
      <c r="AC1451" s="39" t="inlineStr">
        <is>
          <t>Homologación por código Avain (master M09-004)</t>
        </is>
      </c>
      <c r="AD1451" s="39" t="inlineStr">
        <is>
          <t>No</t>
        </is>
      </c>
      <c r="AE1451" s="39" t="n"/>
      <c r="AF1451" s="39" t="inlineStr">
        <is>
          <t>Sí</t>
        </is>
      </c>
      <c r="AG1451" s="39" t="inlineStr">
        <is>
          <t>M09-004</t>
        </is>
      </c>
      <c r="AH1451" s="51" t="n"/>
      <c r="AI1451" s="51" t="n"/>
      <c r="AJ1451" s="51" t="n"/>
      <c r="AK1451" s="52" t="n">
        <v>98.6806381896771</v>
      </c>
      <c r="AL1451" s="52" t="n"/>
      <c r="AM1451" s="52" t="n"/>
      <c r="AN1451" s="39" t="n"/>
      <c r="AO1451" s="39" t="inlineStr">
        <is>
          <t>La cantidad física del material se imputó en la fila 92 (primera fila del material). La denominación del inventario («LORAZEPAM SUBLINGUAL COMP») difiere de la que registra el master para ese código («LORAZEPAMSUBLINGUALCOMP»). Nivel degradado a Baja hasta validar la equivalencia. Homologación: confianza base Media + confianza SAP Baja → Baja. El material ocupa 14 filas en la hoja 1060 NQN (lote/almacén). La cantidad SAP y la física de esta vista son el total del material.</t>
        </is>
      </c>
    </row>
    <row r="1452">
      <c r="A1452" s="5" t="inlineStr">
        <is>
          <t>1000125</t>
        </is>
      </c>
      <c r="B1452" s="5" t="inlineStr">
        <is>
          <t>DICLOFENAC 75 MG COMPRIMIDOS</t>
        </is>
      </c>
      <c r="C1452" s="5" t="inlineStr">
        <is>
          <t>58364</t>
        </is>
      </c>
      <c r="D1452" s="5" t="inlineStr">
        <is>
          <t>033</t>
        </is>
      </c>
      <c r="E1452" s="5" t="inlineStr">
        <is>
          <t>ZMED</t>
        </is>
      </c>
      <c r="F1452" s="5" t="inlineStr">
        <is>
          <t>1060</t>
        </is>
      </c>
      <c r="G1452" s="5" t="inlineStr">
        <is>
          <t>6021</t>
        </is>
      </c>
      <c r="H1452" s="5" t="inlineStr">
        <is>
          <t>C/U</t>
        </is>
      </c>
      <c r="I1452" s="6" t="n">
        <v>15</v>
      </c>
      <c r="J1452" s="6" t="n">
        <v>0</v>
      </c>
      <c r="K1452" s="5" t="inlineStr">
        <is>
          <t>ARS</t>
        </is>
      </c>
      <c r="L1452" s="48" t="n">
        <v>0</v>
      </c>
      <c r="M1452" s="48" t="n">
        <v>885.12</v>
      </c>
      <c r="O1452" s="11">
        <f>M1452/SUM($M$2:$M$2023)</f>
        <v/>
      </c>
      <c r="P1452" s="49">
        <f>IFERROR(M1452/I1452,0)</f>
        <v/>
      </c>
      <c r="Q1452" s="50" t="n"/>
      <c r="R1452" s="8">
        <f>I1452-Q1452</f>
        <v/>
      </c>
      <c r="S1452" s="49">
        <f>$AK1452*R1452</f>
        <v/>
      </c>
      <c r="U1452" s="39" t="inlineStr">
        <is>
          <t>Stock SAP</t>
        </is>
      </c>
      <c r="V1452" s="39" t="inlineStr">
        <is>
          <t>Medicamentos</t>
        </is>
      </c>
      <c r="W1452" s="39" t="inlineStr">
        <is>
          <t>Dentro del alcance</t>
        </is>
      </c>
      <c r="X1452" s="37" t="inlineStr">
        <is>
          <t>Alta</t>
        </is>
      </c>
      <c r="Y1452" s="39" t="inlineStr">
        <is>
          <t>Homologado – confianza Alta</t>
        </is>
      </c>
      <c r="Z1452" s="38" t="inlineStr">
        <is>
          <t>Dar de baja en SAP</t>
        </is>
      </c>
      <c r="AA1452" s="39" t="inlineStr">
        <is>
          <t>83</t>
        </is>
      </c>
      <c r="AB1452" s="39" t="inlineStr">
        <is>
          <t>DICLOFENAC 75 COMP</t>
        </is>
      </c>
      <c r="AC1452" s="39" t="inlineStr">
        <is>
          <t>Homologación por código Avain (master M01-002)</t>
        </is>
      </c>
      <c r="AD1452" s="39" t="inlineStr">
        <is>
          <t>No</t>
        </is>
      </c>
      <c r="AE1452" s="39" t="n"/>
      <c r="AF1452" s="39" t="inlineStr">
        <is>
          <t>Sí</t>
        </is>
      </c>
      <c r="AG1452" s="39" t="inlineStr">
        <is>
          <t>M01-002</t>
        </is>
      </c>
      <c r="AH1452" s="51" t="n"/>
      <c r="AI1452" s="51" t="n"/>
      <c r="AJ1452" s="51" t="n"/>
      <c r="AK1452" s="52" t="n">
        <v>59.00779899954525</v>
      </c>
      <c r="AL1452" s="52" t="n"/>
      <c r="AM1452" s="52" t="n"/>
      <c r="AN1452" s="41" t="inlineStr">
        <is>
          <t>Valorización a validar: relación de cantidades 1,222 a 1 entre SAP y el recuento físico. Sugiere distinta unidad de medida (SAP por caja o envase y el recuento por unidad). La diferencia económica de esta fila no debe tomarse como definitiva.</t>
        </is>
      </c>
      <c r="AO1452" s="39" t="inlineStr">
        <is>
          <t>La cantidad física del material se imputó en la fila 56 (primera fila del material). Homologación: confianza base Alta + confianza SAP Alta → Alta. El material ocupa 16 filas en la hoja 1060 NQN (lote/almacén). La cantidad SAP y la física de esta vista son el total del material.</t>
        </is>
      </c>
    </row>
    <row r="1453">
      <c r="A1453" s="5" t="inlineStr">
        <is>
          <t>1000202</t>
        </is>
      </c>
      <c r="B1453" s="5" t="inlineStr">
        <is>
          <t>PINZA DE MAGUIL ADULTO</t>
        </is>
      </c>
      <c r="C1453" s="5" t="n"/>
      <c r="D1453" s="5" t="inlineStr">
        <is>
          <t>033</t>
        </is>
      </c>
      <c r="E1453" s="5" t="inlineStr">
        <is>
          <t>ZMED</t>
        </is>
      </c>
      <c r="F1453" s="5" t="inlineStr">
        <is>
          <t>1060</t>
        </is>
      </c>
      <c r="G1453" s="5" t="inlineStr">
        <is>
          <t>6021</t>
        </is>
      </c>
      <c r="H1453" s="5" t="inlineStr">
        <is>
          <t>C/U</t>
        </is>
      </c>
      <c r="I1453" s="6" t="n">
        <v>15</v>
      </c>
      <c r="J1453" s="6" t="n">
        <v>0</v>
      </c>
      <c r="K1453" s="5" t="inlineStr">
        <is>
          <t>ARS</t>
        </is>
      </c>
      <c r="L1453" s="48" t="n">
        <v>0</v>
      </c>
      <c r="M1453" s="48" t="n">
        <v>269132.17</v>
      </c>
      <c r="O1453" s="11">
        <f>M1453/SUM($M$2:$M$2023)</f>
        <v/>
      </c>
      <c r="P1453" s="49">
        <f>IFERROR(M1453/I1453,0)</f>
        <v/>
      </c>
      <c r="Q1453" s="50" t="n"/>
      <c r="R1453" s="8">
        <f>I1453-Q1453</f>
        <v/>
      </c>
      <c r="S1453" s="49">
        <f>$AK1453*R1453</f>
        <v/>
      </c>
      <c r="U1453" s="39" t="inlineStr">
        <is>
          <t>Stock SAP</t>
        </is>
      </c>
      <c r="V1453" s="39" t="inlineStr">
        <is>
          <t>Medicamentos</t>
        </is>
      </c>
      <c r="W1453" s="39" t="inlineStr">
        <is>
          <t>Dentro del alcance</t>
        </is>
      </c>
      <c r="X1453" s="39" t="n"/>
      <c r="Y1453" s="39" t="inlineStr">
        <is>
          <t>Sin recuento físico en el inventario de Avain</t>
        </is>
      </c>
      <c r="Z1453" s="40" t="inlineStr">
        <is>
          <t>Sin recuento físico</t>
        </is>
      </c>
      <c r="AA1453" s="39" t="n"/>
      <c r="AB1453" s="39" t="n"/>
      <c r="AC1453" s="39" t="n"/>
      <c r="AD1453" s="39" t="n"/>
      <c r="AE1453" s="39" t="n"/>
      <c r="AF1453" s="39" t="n"/>
      <c r="AG1453" s="39" t="n"/>
      <c r="AH1453" s="51" t="n">
        <v>15</v>
      </c>
      <c r="AI1453" s="51">
        <f>Q1453</f>
        <v/>
      </c>
      <c r="AJ1453" s="51">
        <f>$AH1453-$AI1453</f>
        <v/>
      </c>
      <c r="AK1453" s="52" t="n">
        <v>17942.14466666667</v>
      </c>
      <c r="AL1453" s="52">
        <f>$AJ1453*$AK1453</f>
        <v/>
      </c>
      <c r="AM1453" s="52">
        <f>$AI1453*$AK1453</f>
        <v/>
      </c>
      <c r="AN1453" s="39" t="n"/>
      <c r="AO1453" s="39" t="n"/>
    </row>
    <row r="1454">
      <c r="A1454" s="5" t="inlineStr">
        <is>
          <t>1000360</t>
        </is>
      </c>
      <c r="B1454" s="5" t="inlineStr">
        <is>
          <t>GOTAS OTOSPORIN</t>
        </is>
      </c>
      <c r="C1454" s="5" t="inlineStr">
        <is>
          <t>344YO</t>
        </is>
      </c>
      <c r="D1454" s="5" t="inlineStr">
        <is>
          <t>033</t>
        </is>
      </c>
      <c r="E1454" s="5" t="inlineStr">
        <is>
          <t>ZMED</t>
        </is>
      </c>
      <c r="F1454" s="5" t="inlineStr">
        <is>
          <t>1060</t>
        </is>
      </c>
      <c r="G1454" s="5" t="inlineStr">
        <is>
          <t>6021</t>
        </is>
      </c>
      <c r="H1454" s="5" t="inlineStr">
        <is>
          <t>C/U</t>
        </is>
      </c>
      <c r="I1454" s="6" t="n">
        <v>15</v>
      </c>
      <c r="J1454" s="6" t="n">
        <v>0</v>
      </c>
      <c r="K1454" s="5" t="inlineStr">
        <is>
          <t>ARS</t>
        </is>
      </c>
      <c r="L1454" s="48" t="n">
        <v>0</v>
      </c>
      <c r="M1454" s="48" t="n">
        <v>38104.03</v>
      </c>
      <c r="O1454" s="11">
        <f>M1454/SUM($M$2:$M$2023)</f>
        <v/>
      </c>
      <c r="P1454" s="49">
        <f>IFERROR(M1454/I1454,0)</f>
        <v/>
      </c>
      <c r="Q1454" s="50" t="n"/>
      <c r="R1454" s="8">
        <f>I1454-Q1454</f>
        <v/>
      </c>
      <c r="S1454" s="49">
        <f>$AK1454*R1454</f>
        <v/>
      </c>
      <c r="U1454" s="39" t="inlineStr">
        <is>
          <t>Stock SAP</t>
        </is>
      </c>
      <c r="V1454" s="39" t="inlineStr">
        <is>
          <t>Medicamentos</t>
        </is>
      </c>
      <c r="W1454" s="39" t="inlineStr">
        <is>
          <t>Dentro del alcance</t>
        </is>
      </c>
      <c r="X1454" s="37" t="inlineStr">
        <is>
          <t>Alta</t>
        </is>
      </c>
      <c r="Y1454" s="39" t="inlineStr">
        <is>
          <t>Homologado – confianza Alta</t>
        </is>
      </c>
      <c r="Z1454" s="38" t="inlineStr">
        <is>
          <t>Dar de baja en SAP</t>
        </is>
      </c>
      <c r="AA1454" s="39" t="inlineStr">
        <is>
          <t>173</t>
        </is>
      </c>
      <c r="AB1454" s="39" t="inlineStr">
        <is>
          <t>OTOSPORIN</t>
        </is>
      </c>
      <c r="AC1454" s="39" t="inlineStr">
        <is>
          <t>Cruce por nomenclatura SAP</t>
        </is>
      </c>
      <c r="AD1454" s="39" t="inlineStr">
        <is>
          <t>No</t>
        </is>
      </c>
      <c r="AE1454" s="39" t="n"/>
      <c r="AF1454" s="39" t="inlineStr">
        <is>
          <t>No</t>
        </is>
      </c>
      <c r="AG1454" s="39" t="n"/>
      <c r="AH1454" s="51" t="n"/>
      <c r="AI1454" s="51" t="n"/>
      <c r="AJ1454" s="51" t="n"/>
      <c r="AK1454" s="52" t="n">
        <v>2540.268939929328</v>
      </c>
      <c r="AL1454" s="52" t="n"/>
      <c r="AM1454" s="52" t="n"/>
      <c r="AN1454" s="39" t="n"/>
      <c r="AO1454" s="39" t="inlineStr">
        <is>
          <t>La cantidad física del material se imputó en la fila 1081 (primera fila del material). Cruce por nomenclatura: similitud 0.81. El material ocupa 14 filas en la hoja 1060 NQN (lote/almacén). La cantidad SAP y la física de esta vista son el total del material.</t>
        </is>
      </c>
    </row>
    <row r="1455">
      <c r="A1455" s="5" t="inlineStr">
        <is>
          <t>1000369</t>
        </is>
      </c>
      <c r="B1455" s="5" t="inlineStr">
        <is>
          <t>TOBRAMICINA+ DEX G</t>
        </is>
      </c>
      <c r="C1455" s="5" t="inlineStr">
        <is>
          <t>00341</t>
        </is>
      </c>
      <c r="D1455" s="5" t="inlineStr">
        <is>
          <t>033</t>
        </is>
      </c>
      <c r="E1455" s="5" t="inlineStr">
        <is>
          <t>ZMED</t>
        </is>
      </c>
      <c r="F1455" s="5" t="inlineStr">
        <is>
          <t>1060</t>
        </is>
      </c>
      <c r="G1455" s="5" t="inlineStr">
        <is>
          <t>6021</t>
        </is>
      </c>
      <c r="H1455" s="5" t="inlineStr">
        <is>
          <t>C/U</t>
        </is>
      </c>
      <c r="I1455" s="6" t="n">
        <v>15</v>
      </c>
      <c r="J1455" s="6" t="n">
        <v>0</v>
      </c>
      <c r="K1455" s="5" t="inlineStr">
        <is>
          <t>ARS</t>
        </is>
      </c>
      <c r="L1455" s="48" t="n">
        <v>0</v>
      </c>
      <c r="M1455" s="48" t="n">
        <v>21447.28</v>
      </c>
      <c r="O1455" s="11">
        <f>M1455/SUM($M$2:$M$2023)</f>
        <v/>
      </c>
      <c r="P1455" s="49">
        <f>IFERROR(M1455/I1455,0)</f>
        <v/>
      </c>
      <c r="Q1455" s="50" t="n"/>
      <c r="R1455" s="8">
        <f>I1455-Q1455</f>
        <v/>
      </c>
      <c r="S1455" s="49">
        <f>$AK1455*R1455</f>
        <v/>
      </c>
      <c r="U1455" s="39" t="inlineStr">
        <is>
          <t>Stock SAP</t>
        </is>
      </c>
      <c r="V1455" s="39" t="inlineStr">
        <is>
          <t>Medicamentos</t>
        </is>
      </c>
      <c r="W1455" s="39" t="inlineStr">
        <is>
          <t>Dentro del alcance</t>
        </is>
      </c>
      <c r="X1455" s="37" t="inlineStr">
        <is>
          <t>Alta</t>
        </is>
      </c>
      <c r="Y1455" s="39" t="inlineStr">
        <is>
          <t>Homologado – confianza Alta</t>
        </is>
      </c>
      <c r="Z1455" s="38" t="inlineStr">
        <is>
          <t>Dar de baja en SAP</t>
        </is>
      </c>
      <c r="AA1455" s="39" t="inlineStr">
        <is>
          <t>228</t>
        </is>
      </c>
      <c r="AB1455" s="39" t="inlineStr">
        <is>
          <t>TOBRAMICINA</t>
        </is>
      </c>
      <c r="AC1455" s="39" t="inlineStr">
        <is>
          <t>Cruce por nomenclatura SAP</t>
        </is>
      </c>
      <c r="AD1455" s="39" t="inlineStr">
        <is>
          <t>No</t>
        </is>
      </c>
      <c r="AE1455" s="39" t="n"/>
      <c r="AF1455" s="39" t="inlineStr">
        <is>
          <t>No</t>
        </is>
      </c>
      <c r="AG1455" s="39" t="n"/>
      <c r="AH1455" s="51" t="n"/>
      <c r="AI1455" s="51" t="n"/>
      <c r="AJ1455" s="51" t="n"/>
      <c r="AK1455" s="52" t="n">
        <v>1429.81845814978</v>
      </c>
      <c r="AL1455" s="52" t="n"/>
      <c r="AM1455" s="52" t="n"/>
      <c r="AN1455" s="39" t="n"/>
      <c r="AO1455" s="39" t="inlineStr">
        <is>
          <t>La cantidad física del material se imputó en la fila 660 (primera fila del material). Cruce por nomenclatura: similitud 0.78. El material ocupa 8 filas en la hoja 1060 NQN (lote/almacén). La cantidad SAP y la física de esta vista son el total del material.</t>
        </is>
      </c>
    </row>
    <row r="1456">
      <c r="A1456" s="5" t="inlineStr">
        <is>
          <t>1000381</t>
        </is>
      </c>
      <c r="B1456" s="5" t="inlineStr">
        <is>
          <t>BUDESONIDA DENVER SOL 20ML</t>
        </is>
      </c>
      <c r="C1456" s="5" t="inlineStr">
        <is>
          <t>3QTQW</t>
        </is>
      </c>
      <c r="D1456" s="5" t="inlineStr">
        <is>
          <t>033</t>
        </is>
      </c>
      <c r="E1456" s="5" t="inlineStr">
        <is>
          <t>ZMED</t>
        </is>
      </c>
      <c r="F1456" s="5" t="inlineStr">
        <is>
          <t>1060</t>
        </is>
      </c>
      <c r="G1456" s="5" t="inlineStr">
        <is>
          <t>6021</t>
        </is>
      </c>
      <c r="H1456" s="5" t="inlineStr">
        <is>
          <t>C/U</t>
        </is>
      </c>
      <c r="I1456" s="6" t="n">
        <v>15</v>
      </c>
      <c r="J1456" s="6" t="n">
        <v>0</v>
      </c>
      <c r="K1456" s="5" t="inlineStr">
        <is>
          <t>ARS</t>
        </is>
      </c>
      <c r="L1456" s="48" t="n">
        <v>0</v>
      </c>
      <c r="M1456" s="48" t="n">
        <v>96070.42999999999</v>
      </c>
      <c r="O1456" s="11">
        <f>M1456/SUM($M$2:$M$2023)</f>
        <v/>
      </c>
      <c r="P1456" s="49">
        <f>IFERROR(M1456/I1456,0)</f>
        <v/>
      </c>
      <c r="Q1456" s="50" t="n"/>
      <c r="R1456" s="8">
        <f>I1456-Q1456</f>
        <v/>
      </c>
      <c r="S1456" s="49">
        <f>$AK1456*R1456</f>
        <v/>
      </c>
      <c r="U1456" s="39" t="inlineStr">
        <is>
          <t>Stock SAP</t>
        </is>
      </c>
      <c r="V1456" s="39" t="inlineStr">
        <is>
          <t>Medicamentos</t>
        </is>
      </c>
      <c r="W1456" s="39" t="inlineStr">
        <is>
          <t>Dentro del alcance</t>
        </is>
      </c>
      <c r="X1456" s="38" t="inlineStr">
        <is>
          <t>Baja</t>
        </is>
      </c>
      <c r="Y1456" s="39" t="inlineStr">
        <is>
          <t>Homologado – confianza Baja – pendiente de validación</t>
        </is>
      </c>
      <c r="Z1456" s="38" t="inlineStr">
        <is>
          <t>Dar de baja en SAP</t>
        </is>
      </c>
      <c r="AA1456" s="39" t="inlineStr">
        <is>
          <t>315</t>
        </is>
      </c>
      <c r="AB1456" s="39" t="inlineStr">
        <is>
          <t>Budesonide</t>
        </is>
      </c>
      <c r="AC1456" s="39" t="inlineStr">
        <is>
          <t>Cruce por nomenclatura SAP</t>
        </is>
      </c>
      <c r="AD1456" s="39" t="inlineStr">
        <is>
          <t>No</t>
        </is>
      </c>
      <c r="AE1456" s="39" t="n"/>
      <c r="AF1456" s="39" t="inlineStr">
        <is>
          <t>Sí</t>
        </is>
      </c>
      <c r="AG1456" s="39" t="inlineStr">
        <is>
          <t>M05-004</t>
        </is>
      </c>
      <c r="AH1456" s="51" t="n"/>
      <c r="AI1456" s="51" t="n"/>
      <c r="AJ1456" s="51" t="n"/>
      <c r="AK1456" s="52" t="n">
        <v>6404.695229357797</v>
      </c>
      <c r="AL1456" s="52" t="n"/>
      <c r="AM1456" s="52" t="n"/>
      <c r="AN1456" s="39" t="n"/>
      <c r="AO1456" s="39" t="inlineStr">
        <is>
          <t>La cantidad física del material se imputó en la fila 1083 (primera fila del material). Homologado al master M05-004, pero sus códigos SAP (1000839) no figuran en el stock SAP de este centro. Cruce por nomenclatura: una nomenclatura no informa dosis; similitud 0.48. El material ocupa 6 filas en la hoja 1060 NQN (lote/almacén). La cantidad SAP y la física de esta vista son el total del material.</t>
        </is>
      </c>
    </row>
    <row r="1457">
      <c r="A1457" s="5" t="inlineStr">
        <is>
          <t>1000381</t>
        </is>
      </c>
      <c r="B1457" s="5" t="inlineStr">
        <is>
          <t>BUDESONIDA DENVER SOL 20ML</t>
        </is>
      </c>
      <c r="C1457" s="5" t="inlineStr">
        <is>
          <t>QETQ</t>
        </is>
      </c>
      <c r="D1457" s="5" t="inlineStr">
        <is>
          <t>033</t>
        </is>
      </c>
      <c r="E1457" s="5" t="inlineStr">
        <is>
          <t>ZMED</t>
        </is>
      </c>
      <c r="F1457" s="5" t="inlineStr">
        <is>
          <t>1060</t>
        </is>
      </c>
      <c r="G1457" s="5" t="inlineStr">
        <is>
          <t>6021</t>
        </is>
      </c>
      <c r="H1457" s="5" t="inlineStr">
        <is>
          <t>C/U</t>
        </is>
      </c>
      <c r="I1457" s="6" t="n">
        <v>15</v>
      </c>
      <c r="J1457" s="6" t="n">
        <v>0</v>
      </c>
      <c r="K1457" s="5" t="inlineStr">
        <is>
          <t>ARS</t>
        </is>
      </c>
      <c r="L1457" s="48" t="n">
        <v>0</v>
      </c>
      <c r="M1457" s="48" t="n">
        <v>96070.42999999999</v>
      </c>
      <c r="O1457" s="11">
        <f>M1457/SUM($M$2:$M$2023)</f>
        <v/>
      </c>
      <c r="P1457" s="49">
        <f>IFERROR(M1457/I1457,0)</f>
        <v/>
      </c>
      <c r="Q1457" s="50" t="n"/>
      <c r="R1457" s="8">
        <f>I1457-Q1457</f>
        <v/>
      </c>
      <c r="S1457" s="49">
        <f>$AK1457*R1457</f>
        <v/>
      </c>
      <c r="U1457" s="39" t="inlineStr">
        <is>
          <t>Stock SAP</t>
        </is>
      </c>
      <c r="V1457" s="39" t="inlineStr">
        <is>
          <t>Medicamentos</t>
        </is>
      </c>
      <c r="W1457" s="39" t="inlineStr">
        <is>
          <t>Dentro del alcance</t>
        </is>
      </c>
      <c r="X1457" s="38" t="inlineStr">
        <is>
          <t>Baja</t>
        </is>
      </c>
      <c r="Y1457" s="39" t="inlineStr">
        <is>
          <t>Homologado – confianza Baja – pendiente de validación</t>
        </is>
      </c>
      <c r="Z1457" s="38" t="inlineStr">
        <is>
          <t>Dar de baja en SAP</t>
        </is>
      </c>
      <c r="AA1457" s="39" t="inlineStr">
        <is>
          <t>315</t>
        </is>
      </c>
      <c r="AB1457" s="39" t="inlineStr">
        <is>
          <t>Budesonide</t>
        </is>
      </c>
      <c r="AC1457" s="39" t="inlineStr">
        <is>
          <t>Cruce por nomenclatura SAP</t>
        </is>
      </c>
      <c r="AD1457" s="39" t="inlineStr">
        <is>
          <t>No</t>
        </is>
      </c>
      <c r="AE1457" s="39" t="n"/>
      <c r="AF1457" s="39" t="inlineStr">
        <is>
          <t>Sí</t>
        </is>
      </c>
      <c r="AG1457" s="39" t="inlineStr">
        <is>
          <t>M05-004</t>
        </is>
      </c>
      <c r="AH1457" s="51" t="n"/>
      <c r="AI1457" s="51" t="n"/>
      <c r="AJ1457" s="51" t="n"/>
      <c r="AK1457" s="52" t="n">
        <v>6404.695229357797</v>
      </c>
      <c r="AL1457" s="52" t="n"/>
      <c r="AM1457" s="52" t="n"/>
      <c r="AN1457" s="39" t="n"/>
      <c r="AO1457" s="39" t="inlineStr">
        <is>
          <t>La cantidad física del material se imputó en la fila 1083 (primera fila del material). Homologado al master M05-004, pero sus códigos SAP (1000839) no figuran en el stock SAP de este centro. Cruce por nomenclatura: una nomenclatura no informa dosis; similitud 0.48. El material ocupa 6 filas en la hoja 1060 NQN (lote/almacén). La cantidad SAP y la física de esta vista son el total del material.</t>
        </is>
      </c>
    </row>
    <row r="1458">
      <c r="A1458" s="5" t="inlineStr">
        <is>
          <t>1000406</t>
        </is>
      </c>
      <c r="B1458" s="5" t="inlineStr">
        <is>
          <t>FURASIN DE 1L</t>
        </is>
      </c>
      <c r="C1458" s="5" t="inlineStr">
        <is>
          <t>909</t>
        </is>
      </c>
      <c r="D1458" s="5" t="inlineStr">
        <is>
          <t>033</t>
        </is>
      </c>
      <c r="E1458" s="5" t="inlineStr">
        <is>
          <t>ZMED</t>
        </is>
      </c>
      <c r="F1458" s="5" t="inlineStr">
        <is>
          <t>1060</t>
        </is>
      </c>
      <c r="G1458" s="5" t="inlineStr">
        <is>
          <t>6021</t>
        </is>
      </c>
      <c r="H1458" s="5" t="inlineStr">
        <is>
          <t>C/U</t>
        </is>
      </c>
      <c r="I1458" s="6" t="n">
        <v>15</v>
      </c>
      <c r="J1458" s="6" t="n">
        <v>0</v>
      </c>
      <c r="K1458" s="5" t="inlineStr">
        <is>
          <t>ARS</t>
        </is>
      </c>
      <c r="L1458" s="48" t="n">
        <v>0</v>
      </c>
      <c r="M1458" s="48" t="n">
        <v>156006.4</v>
      </c>
      <c r="O1458" s="11">
        <f>M1458/SUM($M$2:$M$2023)</f>
        <v/>
      </c>
      <c r="P1458" s="49">
        <f>IFERROR(M1458/I1458,0)</f>
        <v/>
      </c>
      <c r="Q1458" s="50" t="n"/>
      <c r="R1458" s="8">
        <f>I1458-Q1458</f>
        <v/>
      </c>
      <c r="S1458" s="49">
        <f>$AK1458*R1458</f>
        <v/>
      </c>
      <c r="U1458" s="39" t="inlineStr">
        <is>
          <t>Stock SAP</t>
        </is>
      </c>
      <c r="V1458" s="39" t="inlineStr">
        <is>
          <t>Medicamentos</t>
        </is>
      </c>
      <c r="W1458" s="39" t="inlineStr">
        <is>
          <t>Dentro del alcance</t>
        </is>
      </c>
      <c r="X1458" s="39" t="n"/>
      <c r="Y1458" s="39" t="inlineStr">
        <is>
          <t>Sin recuento físico en el inventario de Avain</t>
        </is>
      </c>
      <c r="Z1458" s="40" t="inlineStr">
        <is>
          <t>Sin recuento físico</t>
        </is>
      </c>
      <c r="AA1458" s="39" t="n"/>
      <c r="AB1458" s="39" t="n"/>
      <c r="AC1458" s="39" t="n"/>
      <c r="AD1458" s="39" t="n"/>
      <c r="AE1458" s="39" t="n"/>
      <c r="AF1458" s="39" t="n"/>
      <c r="AG1458" s="39" t="n"/>
      <c r="AH1458" s="51" t="n"/>
      <c r="AI1458" s="51" t="n"/>
      <c r="AJ1458" s="51" t="n"/>
      <c r="AK1458" s="52" t="n">
        <v>10400.42690789474</v>
      </c>
      <c r="AL1458" s="52" t="n"/>
      <c r="AM1458" s="52" t="n"/>
      <c r="AN1458" s="39" t="n"/>
      <c r="AO1458" s="39" t="inlineStr">
        <is>
          <t>El material ocupa 15 filas en la hoja 1060 NQN (lote/almacén). La cantidad SAP y la física de esta vista son el total del material.</t>
        </is>
      </c>
    </row>
    <row r="1459">
      <c r="A1459" s="5" t="inlineStr">
        <is>
          <t>1000426</t>
        </is>
      </c>
      <c r="B1459" s="5" t="inlineStr">
        <is>
          <t>DECADRON 8MG / 2ML F. AMP</t>
        </is>
      </c>
      <c r="C1459" s="5" t="inlineStr">
        <is>
          <t>ERT</t>
        </is>
      </c>
      <c r="D1459" s="5" t="inlineStr">
        <is>
          <t>033</t>
        </is>
      </c>
      <c r="E1459" s="5" t="inlineStr">
        <is>
          <t>ZMED</t>
        </is>
      </c>
      <c r="F1459" s="5" t="inlineStr">
        <is>
          <t>1060</t>
        </is>
      </c>
      <c r="G1459" s="5" t="inlineStr">
        <is>
          <t>6021</t>
        </is>
      </c>
      <c r="H1459" s="5" t="inlineStr">
        <is>
          <t>C/U</t>
        </is>
      </c>
      <c r="I1459" s="6" t="n">
        <v>15</v>
      </c>
      <c r="J1459" s="6" t="n">
        <v>0</v>
      </c>
      <c r="K1459" s="5" t="inlineStr">
        <is>
          <t>ARS</t>
        </is>
      </c>
      <c r="L1459" s="48" t="n">
        <v>0</v>
      </c>
      <c r="M1459" s="48" t="n">
        <v>65725.2</v>
      </c>
      <c r="O1459" s="11">
        <f>M1459/SUM($M$2:$M$2023)</f>
        <v/>
      </c>
      <c r="P1459" s="49">
        <f>IFERROR(M1459/I1459,0)</f>
        <v/>
      </c>
      <c r="Q1459" s="50" t="n"/>
      <c r="R1459" s="8">
        <f>I1459-Q1459</f>
        <v/>
      </c>
      <c r="S1459" s="49">
        <f>$AK1459*R1459</f>
        <v/>
      </c>
      <c r="U1459" s="39" t="inlineStr">
        <is>
          <t>Stock SAP</t>
        </is>
      </c>
      <c r="V1459" s="39" t="inlineStr">
        <is>
          <t>Medicamentos</t>
        </is>
      </c>
      <c r="W1459" s="39" t="inlineStr">
        <is>
          <t>Dentro del alcance</t>
        </is>
      </c>
      <c r="X1459" s="39" t="n"/>
      <c r="Y1459" s="39" t="inlineStr">
        <is>
          <t>Sin recuento físico en el inventario de Avain</t>
        </is>
      </c>
      <c r="Z1459" s="40" t="inlineStr">
        <is>
          <t>Sin recuento físico</t>
        </is>
      </c>
      <c r="AA1459" s="39" t="n"/>
      <c r="AB1459" s="39" t="n"/>
      <c r="AC1459" s="39" t="n"/>
      <c r="AD1459" s="39" t="n"/>
      <c r="AE1459" s="39" t="n"/>
      <c r="AF1459" s="39" t="n"/>
      <c r="AG1459" s="39" t="n"/>
      <c r="AH1459" s="51" t="n"/>
      <c r="AI1459" s="51" t="n"/>
      <c r="AJ1459" s="51" t="n"/>
      <c r="AK1459" s="52" t="n">
        <v>4381.680010330579</v>
      </c>
      <c r="AL1459" s="52" t="n"/>
      <c r="AM1459" s="52" t="n"/>
      <c r="AN1459" s="39" t="n"/>
      <c r="AO1459" s="39" t="inlineStr">
        <is>
          <t>El material ocupa 23 filas en la hoja 1060 NQN (lote/almacén). La cantidad SAP y la física de esta vista son el total del material.</t>
        </is>
      </c>
    </row>
    <row r="1460">
      <c r="A1460" s="5" t="inlineStr">
        <is>
          <t>1000452</t>
        </is>
      </c>
      <c r="B1460" s="5" t="inlineStr">
        <is>
          <t>INSULINA RAPIDA LISPRO</t>
        </is>
      </c>
      <c r="C1460" s="5" t="inlineStr">
        <is>
          <t>5525LO</t>
        </is>
      </c>
      <c r="D1460" s="5" t="inlineStr">
        <is>
          <t>033</t>
        </is>
      </c>
      <c r="E1460" s="5" t="inlineStr">
        <is>
          <t>ZMED</t>
        </is>
      </c>
      <c r="F1460" s="5" t="inlineStr">
        <is>
          <t>1060</t>
        </is>
      </c>
      <c r="G1460" s="5" t="inlineStr">
        <is>
          <t>6021</t>
        </is>
      </c>
      <c r="H1460" s="5" t="inlineStr">
        <is>
          <t>C/U</t>
        </is>
      </c>
      <c r="I1460" s="6" t="n">
        <v>15</v>
      </c>
      <c r="J1460" s="6" t="n">
        <v>0</v>
      </c>
      <c r="K1460" s="5" t="inlineStr">
        <is>
          <t>ARS</t>
        </is>
      </c>
      <c r="L1460" s="48" t="n">
        <v>0</v>
      </c>
      <c r="M1460" s="48" t="n">
        <v>351520.53</v>
      </c>
      <c r="O1460" s="11">
        <f>M1460/SUM($M$2:$M$2023)</f>
        <v/>
      </c>
      <c r="P1460" s="49">
        <f>IFERROR(M1460/I1460,0)</f>
        <v/>
      </c>
      <c r="Q1460" s="50" t="n"/>
      <c r="R1460" s="8">
        <f>I1460-Q1460</f>
        <v/>
      </c>
      <c r="S1460" s="49">
        <f>$AK1460*R1460</f>
        <v/>
      </c>
      <c r="U1460" s="39" t="inlineStr">
        <is>
          <t>Stock SAP</t>
        </is>
      </c>
      <c r="V1460" s="39" t="inlineStr">
        <is>
          <t>Medicamentos</t>
        </is>
      </c>
      <c r="W1460" s="39" t="inlineStr">
        <is>
          <t>Dentro del alcance</t>
        </is>
      </c>
      <c r="X1460" s="39" t="n"/>
      <c r="Y1460" s="39" t="inlineStr">
        <is>
          <t>Sin recuento físico en el inventario de Avain</t>
        </is>
      </c>
      <c r="Z1460" s="40" t="inlineStr">
        <is>
          <t>Sin recuento físico</t>
        </is>
      </c>
      <c r="AA1460" s="39" t="n"/>
      <c r="AB1460" s="39" t="n"/>
      <c r="AC1460" s="39" t="n"/>
      <c r="AD1460" s="39" t="n"/>
      <c r="AE1460" s="39" t="n"/>
      <c r="AF1460" s="39" t="n"/>
      <c r="AG1460" s="39" t="n"/>
      <c r="AH1460" s="51" t="n"/>
      <c r="AI1460" s="51" t="n"/>
      <c r="AJ1460" s="51" t="n"/>
      <c r="AK1460" s="52" t="n">
        <v>23434.70193333333</v>
      </c>
      <c r="AL1460" s="52" t="n"/>
      <c r="AM1460" s="52" t="n"/>
      <c r="AN1460" s="39" t="n"/>
      <c r="AO1460" s="39" t="inlineStr">
        <is>
          <t>El material ocupa 11 filas en la hoja 1060 NQN (lote/almacén). La cantidad SAP y la física de esta vista son el total del material.</t>
        </is>
      </c>
    </row>
    <row r="1461">
      <c r="A1461" s="5" t="inlineStr">
        <is>
          <t>1000452</t>
        </is>
      </c>
      <c r="B1461" s="5" t="inlineStr">
        <is>
          <t>INSULINA RAPIDA LISPRO</t>
        </is>
      </c>
      <c r="C1461" s="5" t="inlineStr">
        <is>
          <t>D227654E</t>
        </is>
      </c>
      <c r="D1461" s="5" t="inlineStr">
        <is>
          <t>033</t>
        </is>
      </c>
      <c r="E1461" s="5" t="inlineStr">
        <is>
          <t>ZMED</t>
        </is>
      </c>
      <c r="F1461" s="5" t="inlineStr">
        <is>
          <t>1060</t>
        </is>
      </c>
      <c r="G1461" s="5" t="inlineStr">
        <is>
          <t>6021</t>
        </is>
      </c>
      <c r="H1461" s="5" t="inlineStr">
        <is>
          <t>C/U</t>
        </is>
      </c>
      <c r="I1461" s="6" t="n">
        <v>15</v>
      </c>
      <c r="J1461" s="6" t="n">
        <v>0</v>
      </c>
      <c r="K1461" s="5" t="inlineStr">
        <is>
          <t>ARS</t>
        </is>
      </c>
      <c r="L1461" s="48" t="n">
        <v>0</v>
      </c>
      <c r="M1461" s="48" t="n">
        <v>351520.53</v>
      </c>
      <c r="O1461" s="11">
        <f>M1461/SUM($M$2:$M$2023)</f>
        <v/>
      </c>
      <c r="P1461" s="49">
        <f>IFERROR(M1461/I1461,0)</f>
        <v/>
      </c>
      <c r="Q1461" s="50" t="n"/>
      <c r="R1461" s="8">
        <f>I1461-Q1461</f>
        <v/>
      </c>
      <c r="S1461" s="49">
        <f>$AK1461*R1461</f>
        <v/>
      </c>
      <c r="U1461" s="39" t="inlineStr">
        <is>
          <t>Stock SAP</t>
        </is>
      </c>
      <c r="V1461" s="39" t="inlineStr">
        <is>
          <t>Medicamentos</t>
        </is>
      </c>
      <c r="W1461" s="39" t="inlineStr">
        <is>
          <t>Dentro del alcance</t>
        </is>
      </c>
      <c r="X1461" s="39" t="n"/>
      <c r="Y1461" s="39" t="inlineStr">
        <is>
          <t>Sin recuento físico en el inventario de Avain</t>
        </is>
      </c>
      <c r="Z1461" s="40" t="inlineStr">
        <is>
          <t>Sin recuento físico</t>
        </is>
      </c>
      <c r="AA1461" s="39" t="n"/>
      <c r="AB1461" s="39" t="n"/>
      <c r="AC1461" s="39" t="n"/>
      <c r="AD1461" s="39" t="n"/>
      <c r="AE1461" s="39" t="n"/>
      <c r="AF1461" s="39" t="n"/>
      <c r="AG1461" s="39" t="n"/>
      <c r="AH1461" s="51" t="n"/>
      <c r="AI1461" s="51" t="n"/>
      <c r="AJ1461" s="51" t="n"/>
      <c r="AK1461" s="52" t="n">
        <v>23434.70193333333</v>
      </c>
      <c r="AL1461" s="52" t="n"/>
      <c r="AM1461" s="52" t="n"/>
      <c r="AN1461" s="39" t="n"/>
      <c r="AO1461" s="39" t="inlineStr">
        <is>
          <t>El material ocupa 11 filas en la hoja 1060 NQN (lote/almacén). La cantidad SAP y la física de esta vista son el total del material.</t>
        </is>
      </c>
    </row>
    <row r="1462">
      <c r="A1462" s="5" t="inlineStr">
        <is>
          <t>1000452</t>
        </is>
      </c>
      <c r="B1462" s="5" t="inlineStr">
        <is>
          <t>INSULINA RAPIDA LISPRO</t>
        </is>
      </c>
      <c r="C1462" s="5" t="inlineStr">
        <is>
          <t>D450966</t>
        </is>
      </c>
      <c r="D1462" s="5" t="inlineStr">
        <is>
          <t>033</t>
        </is>
      </c>
      <c r="E1462" s="5" t="inlineStr">
        <is>
          <t>ZMED</t>
        </is>
      </c>
      <c r="F1462" s="5" t="inlineStr">
        <is>
          <t>1060</t>
        </is>
      </c>
      <c r="G1462" s="5" t="inlineStr">
        <is>
          <t>6021</t>
        </is>
      </c>
      <c r="H1462" s="5" t="inlineStr">
        <is>
          <t>C/U</t>
        </is>
      </c>
      <c r="I1462" s="6" t="n">
        <v>15</v>
      </c>
      <c r="J1462" s="6" t="n">
        <v>0</v>
      </c>
      <c r="K1462" s="5" t="inlineStr">
        <is>
          <t>ARS</t>
        </is>
      </c>
      <c r="L1462" s="48" t="n">
        <v>0</v>
      </c>
      <c r="M1462" s="48" t="n">
        <v>351520.53</v>
      </c>
      <c r="O1462" s="11">
        <f>M1462/SUM($M$2:$M$2023)</f>
        <v/>
      </c>
      <c r="P1462" s="49">
        <f>IFERROR(M1462/I1462,0)</f>
        <v/>
      </c>
      <c r="Q1462" s="50" t="n"/>
      <c r="R1462" s="8">
        <f>I1462-Q1462</f>
        <v/>
      </c>
      <c r="S1462" s="49">
        <f>$AK1462*R1462</f>
        <v/>
      </c>
      <c r="U1462" s="39" t="inlineStr">
        <is>
          <t>Stock SAP</t>
        </is>
      </c>
      <c r="V1462" s="39" t="inlineStr">
        <is>
          <t>Medicamentos</t>
        </is>
      </c>
      <c r="W1462" s="39" t="inlineStr">
        <is>
          <t>Dentro del alcance</t>
        </is>
      </c>
      <c r="X1462" s="39" t="n"/>
      <c r="Y1462" s="39" t="inlineStr">
        <is>
          <t>Sin recuento físico en el inventario de Avain</t>
        </is>
      </c>
      <c r="Z1462" s="40" t="inlineStr">
        <is>
          <t>Sin recuento físico</t>
        </is>
      </c>
      <c r="AA1462" s="39" t="n"/>
      <c r="AB1462" s="39" t="n"/>
      <c r="AC1462" s="39" t="n"/>
      <c r="AD1462" s="39" t="n"/>
      <c r="AE1462" s="39" t="n"/>
      <c r="AF1462" s="39" t="n"/>
      <c r="AG1462" s="39" t="n"/>
      <c r="AH1462" s="51" t="n"/>
      <c r="AI1462" s="51" t="n"/>
      <c r="AJ1462" s="51" t="n"/>
      <c r="AK1462" s="52" t="n">
        <v>23434.70193333333</v>
      </c>
      <c r="AL1462" s="52" t="n"/>
      <c r="AM1462" s="52" t="n"/>
      <c r="AN1462" s="39" t="n"/>
      <c r="AO1462" s="39" t="inlineStr">
        <is>
          <t>El material ocupa 11 filas en la hoja 1060 NQN (lote/almacén). La cantidad SAP y la física de esta vista son el total del material.</t>
        </is>
      </c>
    </row>
    <row r="1463">
      <c r="A1463" s="5" t="inlineStr">
        <is>
          <t>1000659</t>
        </is>
      </c>
      <c r="B1463" s="5" t="inlineStr">
        <is>
          <t>BUSCA FEM COMP.</t>
        </is>
      </c>
      <c r="C1463" s="5" t="inlineStr">
        <is>
          <t>GRE</t>
        </is>
      </c>
      <c r="D1463" s="5" t="inlineStr">
        <is>
          <t>033</t>
        </is>
      </c>
      <c r="E1463" s="5" t="inlineStr">
        <is>
          <t>ZMED</t>
        </is>
      </c>
      <c r="F1463" s="5" t="inlineStr">
        <is>
          <t>1060</t>
        </is>
      </c>
      <c r="G1463" s="5" t="inlineStr">
        <is>
          <t>6021</t>
        </is>
      </c>
      <c r="H1463" s="5" t="inlineStr">
        <is>
          <t>C/U</t>
        </is>
      </c>
      <c r="I1463" s="6" t="n">
        <v>15</v>
      </c>
      <c r="J1463" s="6" t="n">
        <v>0</v>
      </c>
      <c r="K1463" s="5" t="inlineStr">
        <is>
          <t>ARS</t>
        </is>
      </c>
      <c r="L1463" s="48" t="n">
        <v>0</v>
      </c>
      <c r="M1463" s="48" t="n">
        <v>3657.87</v>
      </c>
      <c r="O1463" s="11">
        <f>M1463/SUM($M$2:$M$2023)</f>
        <v/>
      </c>
      <c r="P1463" s="49">
        <f>IFERROR(M1463/I1463,0)</f>
        <v/>
      </c>
      <c r="Q1463" s="50" t="n"/>
      <c r="R1463" s="8">
        <f>I1463-Q1463</f>
        <v/>
      </c>
      <c r="S1463" s="49">
        <f>$AK1463*R1463</f>
        <v/>
      </c>
      <c r="U1463" s="39" t="inlineStr">
        <is>
          <t>Stock SAP</t>
        </is>
      </c>
      <c r="V1463" s="39" t="inlineStr">
        <is>
          <t>Medicamentos</t>
        </is>
      </c>
      <c r="W1463" s="39" t="inlineStr">
        <is>
          <t>Dentro del alcance</t>
        </is>
      </c>
      <c r="X1463" s="39" t="n"/>
      <c r="Y1463" s="39" t="inlineStr">
        <is>
          <t>Sin recuento físico en el inventario de Avain</t>
        </is>
      </c>
      <c r="Z1463" s="40" t="inlineStr">
        <is>
          <t>Sin recuento físico</t>
        </is>
      </c>
      <c r="AA1463" s="39" t="n"/>
      <c r="AB1463" s="39" t="n"/>
      <c r="AC1463" s="39" t="n"/>
      <c r="AD1463" s="39" t="n"/>
      <c r="AE1463" s="39" t="n"/>
      <c r="AF1463" s="39" t="n"/>
      <c r="AG1463" s="39" t="n"/>
      <c r="AH1463" s="51" t="n"/>
      <c r="AI1463" s="51" t="n"/>
      <c r="AJ1463" s="51" t="n"/>
      <c r="AK1463" s="52" t="n">
        <v>243.8579540229885</v>
      </c>
      <c r="AL1463" s="52" t="n"/>
      <c r="AM1463" s="52" t="n"/>
      <c r="AN1463" s="39" t="n"/>
      <c r="AO1463" s="39" t="inlineStr">
        <is>
          <t>El material ocupa 7 filas en la hoja 1060 NQN (lote/almacén). La cantidad SAP y la física de esta vista son el total del material.</t>
        </is>
      </c>
    </row>
    <row r="1464">
      <c r="A1464" s="5" t="inlineStr">
        <is>
          <t>1000693</t>
        </is>
      </c>
      <c r="B1464" s="5" t="inlineStr">
        <is>
          <t>DOMPERIDONA AMP.</t>
        </is>
      </c>
      <c r="C1464" s="5" t="inlineStr">
        <is>
          <t>100100279</t>
        </is>
      </c>
      <c r="D1464" s="5" t="inlineStr">
        <is>
          <t>033</t>
        </is>
      </c>
      <c r="E1464" s="5" t="inlineStr">
        <is>
          <t>ZMED</t>
        </is>
      </c>
      <c r="F1464" s="5" t="inlineStr">
        <is>
          <t>1060</t>
        </is>
      </c>
      <c r="G1464" s="5" t="inlineStr">
        <is>
          <t>6021</t>
        </is>
      </c>
      <c r="H1464" s="5" t="inlineStr">
        <is>
          <t>C/U</t>
        </is>
      </c>
      <c r="I1464" s="6" t="n">
        <v>15</v>
      </c>
      <c r="J1464" s="6" t="n">
        <v>0</v>
      </c>
      <c r="K1464" s="5" t="inlineStr">
        <is>
          <t>ARS</t>
        </is>
      </c>
      <c r="L1464" s="48" t="n">
        <v>0</v>
      </c>
      <c r="M1464" s="48" t="n">
        <v>34185.05</v>
      </c>
      <c r="O1464" s="11">
        <f>M1464/SUM($M$2:$M$2023)</f>
        <v/>
      </c>
      <c r="P1464" s="49">
        <f>IFERROR(M1464/I1464,0)</f>
        <v/>
      </c>
      <c r="Q1464" s="50" t="n"/>
      <c r="R1464" s="8">
        <f>I1464-Q1464</f>
        <v/>
      </c>
      <c r="S1464" s="49">
        <f>$AK1464*R1464</f>
        <v/>
      </c>
      <c r="U1464" s="39" t="inlineStr">
        <is>
          <t>Stock SAP</t>
        </is>
      </c>
      <c r="V1464" s="39" t="inlineStr">
        <is>
          <t>Medicamentos</t>
        </is>
      </c>
      <c r="W1464" s="39" t="inlineStr">
        <is>
          <t>Dentro del alcance</t>
        </is>
      </c>
      <c r="X1464" s="39" t="n"/>
      <c r="Y1464" s="39" t="inlineStr">
        <is>
          <t>Sin recuento físico en el inventario de Avain</t>
        </is>
      </c>
      <c r="Z1464" s="40" t="inlineStr">
        <is>
          <t>Sin recuento físico</t>
        </is>
      </c>
      <c r="AA1464" s="39" t="n"/>
      <c r="AB1464" s="39" t="n"/>
      <c r="AC1464" s="39" t="n"/>
      <c r="AD1464" s="39" t="n"/>
      <c r="AE1464" s="39" t="n"/>
      <c r="AF1464" s="39" t="n"/>
      <c r="AG1464" s="39" t="n"/>
      <c r="AH1464" s="51" t="n">
        <v>53</v>
      </c>
      <c r="AI1464" s="51">
        <f>Q1464</f>
        <v/>
      </c>
      <c r="AJ1464" s="51">
        <f>$AH1464-$AI1464</f>
        <v/>
      </c>
      <c r="AK1464" s="52" t="n">
        <v>2279.003773584906</v>
      </c>
      <c r="AL1464" s="52">
        <f>$AJ1464*$AK1464</f>
        <v/>
      </c>
      <c r="AM1464" s="52">
        <f>$AI1464*$AK1464</f>
        <v/>
      </c>
      <c r="AN1464" s="39" t="n"/>
      <c r="AO1464" s="39" t="inlineStr">
        <is>
          <t>El material ocupa 6 filas en la hoja 1060 NQN (lote/almacén). La cantidad SAP y la física de esta vista son el total del material.</t>
        </is>
      </c>
    </row>
    <row r="1465">
      <c r="A1465" s="5" t="inlineStr">
        <is>
          <t>2000297</t>
        </is>
      </c>
      <c r="B1465" s="5" t="inlineStr">
        <is>
          <t>REGULADOR 02 C/MANOMETRO A208 VAL 0-15</t>
        </is>
      </c>
      <c r="C1465" s="5" t="n"/>
      <c r="D1465" s="5" t="inlineStr">
        <is>
          <t>033</t>
        </is>
      </c>
      <c r="E1465" s="5" t="inlineStr">
        <is>
          <t>ZDES</t>
        </is>
      </c>
      <c r="F1465" s="5" t="inlineStr">
        <is>
          <t>1060</t>
        </is>
      </c>
      <c r="G1465" s="5" t="inlineStr">
        <is>
          <t>6021</t>
        </is>
      </c>
      <c r="H1465" s="5" t="inlineStr">
        <is>
          <t>C/U</t>
        </is>
      </c>
      <c r="I1465" s="6" t="n">
        <v>15</v>
      </c>
      <c r="J1465" s="6" t="n">
        <v>0</v>
      </c>
      <c r="K1465" s="5" t="inlineStr">
        <is>
          <t>ARS</t>
        </is>
      </c>
      <c r="L1465" s="48" t="n">
        <v>0</v>
      </c>
      <c r="M1465" s="48" t="n">
        <v>462799.58</v>
      </c>
      <c r="O1465" s="11">
        <f>M1465/SUM($M$2:$M$2023)</f>
        <v/>
      </c>
      <c r="P1465" s="49">
        <f>IFERROR(M1465/I1465,0)</f>
        <v/>
      </c>
      <c r="Q1465" s="50" t="n">
        <v>0</v>
      </c>
      <c r="R1465" s="8">
        <f>I1465-Q1465</f>
        <v/>
      </c>
      <c r="S1465" s="49">
        <f>$AK1465*R1465</f>
        <v/>
      </c>
      <c r="U1465" s="39" t="inlineStr">
        <is>
          <t>Stock SAP</t>
        </is>
      </c>
      <c r="V1465" s="39" t="inlineStr">
        <is>
          <t>Descartables</t>
        </is>
      </c>
      <c r="W1465" s="39" t="inlineStr">
        <is>
          <t>Dentro del alcance</t>
        </is>
      </c>
      <c r="X1465" s="38" t="inlineStr">
        <is>
          <t>Baja</t>
        </is>
      </c>
      <c r="Y1465" s="39" t="inlineStr">
        <is>
          <t>Homologado – confianza Baja – pendiente de validación</t>
        </is>
      </c>
      <c r="Z1465" s="38" t="inlineStr">
        <is>
          <t>Dar de baja en SAP</t>
        </is>
      </c>
      <c r="AA1465" s="39" t="inlineStr">
        <is>
          <t>418</t>
        </is>
      </c>
      <c r="AB1465" s="39" t="inlineStr">
        <is>
          <t>MANOMETROS</t>
        </is>
      </c>
      <c r="AC1465" s="39" t="inlineStr">
        <is>
          <t>Cruce por nomenclatura SAP</t>
        </is>
      </c>
      <c r="AD1465" s="39" t="inlineStr">
        <is>
          <t>No</t>
        </is>
      </c>
      <c r="AE1465" s="39" t="n"/>
      <c r="AF1465" s="39" t="inlineStr">
        <is>
          <t>No</t>
        </is>
      </c>
      <c r="AG1465" s="39" t="n"/>
      <c r="AH1465" s="51" t="n">
        <v>23</v>
      </c>
      <c r="AI1465" s="51">
        <f>Q1465</f>
        <v/>
      </c>
      <c r="AJ1465" s="51">
        <f>$AH1465-$AI1465</f>
        <v/>
      </c>
      <c r="AK1465" s="52" t="n">
        <v>30853.30565217391</v>
      </c>
      <c r="AL1465" s="52">
        <f>$AJ1465*$AK1465</f>
        <v/>
      </c>
      <c r="AM1465" s="52">
        <f>$AI1465*$AK1465</f>
        <v/>
      </c>
      <c r="AN1465" s="39" t="n"/>
      <c r="AO1465" s="39" t="inlineStr">
        <is>
          <t>Cruce por nomenclatura: similitud 0.50. El material ocupa 2 filas en la hoja 1060 NQN (lote/almacén). La cantidad SAP y la física de esta vista son el total del material.</t>
        </is>
      </c>
    </row>
    <row r="1466">
      <c r="A1466" s="5" t="inlineStr">
        <is>
          <t>2001219</t>
        </is>
      </c>
      <c r="B1466" s="5" t="inlineStr">
        <is>
          <t>OXIMETRO DE PULSO</t>
        </is>
      </c>
      <c r="C1466" s="5" t="n"/>
      <c r="D1466" s="5" t="inlineStr">
        <is>
          <t>033</t>
        </is>
      </c>
      <c r="E1466" s="5" t="inlineStr">
        <is>
          <t>ZDES</t>
        </is>
      </c>
      <c r="F1466" s="5" t="inlineStr">
        <is>
          <t>1060</t>
        </is>
      </c>
      <c r="G1466" s="5" t="inlineStr">
        <is>
          <t>6010</t>
        </is>
      </c>
      <c r="H1466" s="5" t="inlineStr">
        <is>
          <t>C/U</t>
        </is>
      </c>
      <c r="I1466" s="6" t="n">
        <v>15</v>
      </c>
      <c r="J1466" s="6" t="n">
        <v>0</v>
      </c>
      <c r="K1466" s="5" t="inlineStr">
        <is>
          <t>ARS</t>
        </is>
      </c>
      <c r="L1466" s="48" t="n">
        <v>0</v>
      </c>
      <c r="M1466" s="48" t="n">
        <v>140537.4</v>
      </c>
      <c r="O1466" s="11">
        <f>M1466/SUM($M$2:$M$2023)</f>
        <v/>
      </c>
      <c r="P1466" s="49">
        <f>IFERROR(M1466/I1466,0)</f>
        <v/>
      </c>
      <c r="Q1466" s="50" t="n"/>
      <c r="R1466" s="8">
        <f>I1466-Q1466</f>
        <v/>
      </c>
      <c r="S1466" s="49">
        <f>$AK1466*R1466</f>
        <v/>
      </c>
      <c r="U1466" s="39" t="inlineStr">
        <is>
          <t>Stock SAP</t>
        </is>
      </c>
      <c r="V1466" s="39" t="inlineStr">
        <is>
          <t>Descartables</t>
        </is>
      </c>
      <c r="W1466" s="39" t="inlineStr">
        <is>
          <t>Dentro del alcance</t>
        </is>
      </c>
      <c r="X1466" s="42" t="inlineStr">
        <is>
          <t>Media</t>
        </is>
      </c>
      <c r="Y1466" s="39" t="inlineStr">
        <is>
          <t>Homologado – confianza Media – pendiente de validación</t>
        </is>
      </c>
      <c r="Z1466" s="38" t="inlineStr">
        <is>
          <t>Dar de baja en SAP</t>
        </is>
      </c>
      <c r="AA1466" s="39" t="inlineStr">
        <is>
          <t>393; 530</t>
        </is>
      </c>
      <c r="AB1466" s="39" t="inlineStr">
        <is>
          <t>OXIMETRO DE PULSO; SATUROMETRO</t>
        </is>
      </c>
      <c r="AC1466" s="39" t="inlineStr">
        <is>
          <t>Cruce por nomenclatura SAP; Homologación por código Avain (master K-230)</t>
        </is>
      </c>
      <c r="AD1466" s="39" t="inlineStr">
        <is>
          <t>No</t>
        </is>
      </c>
      <c r="AE1466" s="39" t="n"/>
      <c r="AF1466" s="39" t="inlineStr">
        <is>
          <t>Sí</t>
        </is>
      </c>
      <c r="AG1466" s="39" t="inlineStr">
        <is>
          <t>K-230</t>
        </is>
      </c>
      <c r="AH1466" s="51" t="n"/>
      <c r="AI1466" s="51" t="n"/>
      <c r="AJ1466" s="51" t="n"/>
      <c r="AK1466" s="52" t="n">
        <v>9369.159777777777</v>
      </c>
      <c r="AL1466" s="52" t="n"/>
      <c r="AM1466" s="52" t="n"/>
      <c r="AN1466" s="39" t="n"/>
      <c r="AO1466" s="39" t="inlineStr">
        <is>
          <t>La cantidad física del material se imputó en la fila 1189 (primera fila del material). Varias denominaciones del inventario físico corresponden a este material SAP (393 OXIMETRO DE PULSO; 530 SATUROMETRO). Se sumaron las cantidades físicas. Homologación: confianza base Media + confianza SAP Alta → Media. Otros códigos SAP del master no están en el stock de este centro: 5000971, 5004072, 2001510. Cruce por nomenclatura: similitud 0.78. El material ocupa 4 filas en la hoja 1060 NQN (lote/almacén). La cantidad SAP y la física de esta vista son el total del material.</t>
        </is>
      </c>
    </row>
    <row r="1467">
      <c r="A1467" s="5" t="inlineStr">
        <is>
          <t>3000504</t>
        </is>
      </c>
      <c r="B1467" s="5" t="inlineStr">
        <is>
          <t>PANTALON JEAN C/LOGO YAC T52</t>
        </is>
      </c>
      <c r="C1467" s="5" t="n"/>
      <c r="D1467" s="5" t="inlineStr">
        <is>
          <t>INDU</t>
        </is>
      </c>
      <c r="E1467" s="5" t="inlineStr">
        <is>
          <t>ZUNI</t>
        </is>
      </c>
      <c r="F1467" s="5" t="inlineStr">
        <is>
          <t>1060</t>
        </is>
      </c>
      <c r="G1467" s="5" t="inlineStr">
        <is>
          <t>6010</t>
        </is>
      </c>
      <c r="H1467" s="5" t="inlineStr">
        <is>
          <t>C/U</t>
        </is>
      </c>
      <c r="I1467" s="6" t="n">
        <v>15</v>
      </c>
      <c r="J1467" s="6" t="n">
        <v>0</v>
      </c>
      <c r="K1467" s="5" t="inlineStr">
        <is>
          <t>ARS</t>
        </is>
      </c>
      <c r="L1467" s="48" t="n">
        <v>0</v>
      </c>
      <c r="M1467" s="48" t="n">
        <v>268500</v>
      </c>
      <c r="O1467" s="11">
        <f>M1467/SUM($M$2:$M$2023)</f>
        <v/>
      </c>
      <c r="P1467" s="49">
        <f>IFERROR(M1467/I1467,0)</f>
        <v/>
      </c>
      <c r="Q1467" s="50" t="n"/>
      <c r="R1467" s="8">
        <f>I1467-Q1467</f>
        <v/>
      </c>
      <c r="S1467" s="49">
        <f>$AK1467*R1467</f>
        <v/>
      </c>
      <c r="U1467" s="39" t="inlineStr">
        <is>
          <t>Stock SAP</t>
        </is>
      </c>
      <c r="V1467" s="39" t="inlineStr">
        <is>
          <t>Uniformes</t>
        </is>
      </c>
      <c r="W1467" s="39" t="inlineStr">
        <is>
          <t>Fuera del alcance</t>
        </is>
      </c>
      <c r="X1467" s="39" t="n"/>
      <c r="Y1467" s="39" t="inlineStr">
        <is>
          <t>No aplica: uniformes, clasificación que el inventario físico de Farmacia no releva</t>
        </is>
      </c>
      <c r="Z1467" s="40" t="inlineStr">
        <is>
          <t>Fuera del alcance del inventario físico</t>
        </is>
      </c>
      <c r="AA1467" s="39" t="n"/>
      <c r="AB1467" s="39" t="n"/>
      <c r="AC1467" s="39" t="n"/>
      <c r="AD1467" s="39" t="n"/>
      <c r="AE1467" s="39" t="n"/>
      <c r="AF1467" s="39" t="n"/>
      <c r="AG1467" s="39" t="n"/>
      <c r="AH1467" s="51" t="n">
        <v>15</v>
      </c>
      <c r="AI1467" s="51">
        <f>Q1467</f>
        <v/>
      </c>
      <c r="AJ1467" s="51">
        <f>$AH1467-$AI1467</f>
        <v/>
      </c>
      <c r="AK1467" s="52" t="n">
        <v>17900</v>
      </c>
      <c r="AL1467" s="52">
        <f>$AJ1467*$AK1467</f>
        <v/>
      </c>
      <c r="AM1467" s="52">
        <f>$AI1467*$AK1467</f>
        <v/>
      </c>
      <c r="AN1467" s="39" t="n"/>
      <c r="AO1467" s="39" t="n"/>
    </row>
    <row r="1468">
      <c r="A1468" s="5" t="inlineStr">
        <is>
          <t>3000698</t>
        </is>
      </c>
      <c r="B1468" s="5" t="inlineStr">
        <is>
          <t>Chaqueta Blanca ML yacimiento M</t>
        </is>
      </c>
      <c r="C1468" s="5" t="n"/>
      <c r="D1468" s="5" t="inlineStr">
        <is>
          <t>INDU</t>
        </is>
      </c>
      <c r="E1468" s="5" t="inlineStr">
        <is>
          <t>ZUNI</t>
        </is>
      </c>
      <c r="F1468" s="5" t="inlineStr">
        <is>
          <t>1060</t>
        </is>
      </c>
      <c r="G1468" s="5" t="inlineStr">
        <is>
          <t>6110</t>
        </is>
      </c>
      <c r="H1468" s="5" t="inlineStr">
        <is>
          <t>C/U</t>
        </is>
      </c>
      <c r="I1468" s="6" t="n">
        <v>15</v>
      </c>
      <c r="J1468" s="6" t="n">
        <v>0</v>
      </c>
      <c r="K1468" s="5" t="inlineStr">
        <is>
          <t>ARS</t>
        </is>
      </c>
      <c r="L1468" s="48" t="n">
        <v>0</v>
      </c>
      <c r="M1468" s="48" t="n">
        <v>269261.57</v>
      </c>
      <c r="O1468" s="11">
        <f>M1468/SUM($M$2:$M$2023)</f>
        <v/>
      </c>
      <c r="P1468" s="49">
        <f>IFERROR(M1468/I1468,0)</f>
        <v/>
      </c>
      <c r="Q1468" s="50" t="n"/>
      <c r="R1468" s="8">
        <f>I1468-Q1468</f>
        <v/>
      </c>
      <c r="S1468" s="49">
        <f>$AK1468*R1468</f>
        <v/>
      </c>
      <c r="U1468" s="39" t="inlineStr">
        <is>
          <t>Stock SAP</t>
        </is>
      </c>
      <c r="V1468" s="39" t="inlineStr">
        <is>
          <t>Uniformes</t>
        </is>
      </c>
      <c r="W1468" s="39" t="inlineStr">
        <is>
          <t>Fuera del alcance</t>
        </is>
      </c>
      <c r="X1468" s="39" t="n"/>
      <c r="Y1468" s="39" t="inlineStr">
        <is>
          <t>No aplica: uniformes, clasificación que el inventario físico de Farmacia no releva</t>
        </is>
      </c>
      <c r="Z1468" s="40" t="inlineStr">
        <is>
          <t>Fuera del alcance del inventario físico</t>
        </is>
      </c>
      <c r="AA1468" s="39" t="n"/>
      <c r="AB1468" s="39" t="n"/>
      <c r="AC1468" s="39" t="n"/>
      <c r="AD1468" s="39" t="n"/>
      <c r="AE1468" s="39" t="n"/>
      <c r="AF1468" s="39" t="n"/>
      <c r="AG1468" s="39" t="n"/>
      <c r="AH1468" s="51" t="n"/>
      <c r="AI1468" s="51" t="n"/>
      <c r="AJ1468" s="51" t="n"/>
      <c r="AK1468" s="52" t="n">
        <v>17950.77135802469</v>
      </c>
      <c r="AL1468" s="52" t="n"/>
      <c r="AM1468" s="52" t="n"/>
      <c r="AN1468" s="39" t="n"/>
      <c r="AO1468" s="39" t="inlineStr">
        <is>
          <t>El material ocupa 3 filas en la hoja 1060 NQN (lote/almacén). La cantidad SAP y la física de esta vista son el total del material.</t>
        </is>
      </c>
    </row>
    <row r="1469">
      <c r="A1469" s="5" t="inlineStr">
        <is>
          <t>3000703</t>
        </is>
      </c>
      <c r="B1469" s="5" t="inlineStr">
        <is>
          <t>Chaqueta Celeste ML yacimiento XXXL</t>
        </is>
      </c>
      <c r="C1469" s="5" t="n"/>
      <c r="D1469" s="5" t="inlineStr">
        <is>
          <t>INDU</t>
        </is>
      </c>
      <c r="E1469" s="5" t="inlineStr">
        <is>
          <t>ZUNI</t>
        </is>
      </c>
      <c r="F1469" s="5" t="inlineStr">
        <is>
          <t>1060</t>
        </is>
      </c>
      <c r="G1469" s="5" t="inlineStr">
        <is>
          <t>6031</t>
        </is>
      </c>
      <c r="H1469" s="5" t="inlineStr">
        <is>
          <t>C/U</t>
        </is>
      </c>
      <c r="I1469" s="6" t="n">
        <v>15</v>
      </c>
      <c r="J1469" s="6" t="n">
        <v>0</v>
      </c>
      <c r="K1469" s="5" t="inlineStr">
        <is>
          <t>ARS</t>
        </is>
      </c>
      <c r="L1469" s="48" t="n">
        <v>0</v>
      </c>
      <c r="M1469" s="48" t="n">
        <v>293530.22</v>
      </c>
      <c r="O1469" s="11">
        <f>M1469/SUM($M$2:$M$2023)</f>
        <v/>
      </c>
      <c r="P1469" s="49">
        <f>IFERROR(M1469/I1469,0)</f>
        <v/>
      </c>
      <c r="Q1469" s="50" t="n"/>
      <c r="R1469" s="8">
        <f>I1469-Q1469</f>
        <v/>
      </c>
      <c r="S1469" s="49">
        <f>$AK1469*R1469</f>
        <v/>
      </c>
      <c r="U1469" s="39" t="inlineStr">
        <is>
          <t>Stock SAP</t>
        </is>
      </c>
      <c r="V1469" s="39" t="inlineStr">
        <is>
          <t>Uniformes</t>
        </is>
      </c>
      <c r="W1469" s="39" t="inlineStr">
        <is>
          <t>Fuera del alcance</t>
        </is>
      </c>
      <c r="X1469" s="39" t="n"/>
      <c r="Y1469" s="39" t="inlineStr">
        <is>
          <t>No aplica: uniformes, clasificación que el inventario físico de Farmacia no releva</t>
        </is>
      </c>
      <c r="Z1469" s="40" t="inlineStr">
        <is>
          <t>Fuera del alcance del inventario físico</t>
        </is>
      </c>
      <c r="AA1469" s="39" t="n"/>
      <c r="AB1469" s="39" t="n"/>
      <c r="AC1469" s="39" t="n"/>
      <c r="AD1469" s="39" t="n"/>
      <c r="AE1469" s="39" t="n"/>
      <c r="AF1469" s="39" t="n"/>
      <c r="AG1469" s="39" t="n"/>
      <c r="AH1469" s="51" t="n">
        <v>25</v>
      </c>
      <c r="AI1469" s="51">
        <f>Q1469</f>
        <v/>
      </c>
      <c r="AJ1469" s="51">
        <f>$AH1469-$AI1469</f>
        <v/>
      </c>
      <c r="AK1469" s="52" t="n">
        <v>19568.6812</v>
      </c>
      <c r="AL1469" s="52">
        <f>$AJ1469*$AK1469</f>
        <v/>
      </c>
      <c r="AM1469" s="52">
        <f>$AI1469*$AK1469</f>
        <v/>
      </c>
      <c r="AN1469" s="39" t="n"/>
      <c r="AO1469" s="39" t="inlineStr">
        <is>
          <t>El material ocupa 2 filas en la hoja 1060 NQN (lote/almacén). La cantidad SAP y la física de esta vista son el total del material.</t>
        </is>
      </c>
    </row>
    <row r="1470">
      <c r="A1470" s="5" t="inlineStr">
        <is>
          <t>3000717</t>
        </is>
      </c>
      <c r="B1470" s="5" t="inlineStr">
        <is>
          <t>PANTALON CARGO ANTI DESGARRO T50</t>
        </is>
      </c>
      <c r="C1470" s="5" t="n"/>
      <c r="D1470" s="5" t="inlineStr">
        <is>
          <t>INDU</t>
        </is>
      </c>
      <c r="E1470" s="5" t="inlineStr">
        <is>
          <t>ZUNI</t>
        </is>
      </c>
      <c r="F1470" s="5" t="inlineStr">
        <is>
          <t>1060</t>
        </is>
      </c>
      <c r="G1470" s="5" t="inlineStr">
        <is>
          <t>6031</t>
        </is>
      </c>
      <c r="H1470" s="5" t="inlineStr">
        <is>
          <t>C/U</t>
        </is>
      </c>
      <c r="I1470" s="6" t="n">
        <v>15</v>
      </c>
      <c r="J1470" s="6" t="n">
        <v>0</v>
      </c>
      <c r="K1470" s="5" t="inlineStr">
        <is>
          <t>ARS</t>
        </is>
      </c>
      <c r="L1470" s="48" t="n">
        <v>0</v>
      </c>
      <c r="M1470" s="48" t="n">
        <v>376906.8</v>
      </c>
      <c r="O1470" s="11">
        <f>M1470/SUM($M$2:$M$2023)</f>
        <v/>
      </c>
      <c r="P1470" s="49">
        <f>IFERROR(M1470/I1470,0)</f>
        <v/>
      </c>
      <c r="Q1470" s="50" t="n"/>
      <c r="R1470" s="8">
        <f>I1470-Q1470</f>
        <v/>
      </c>
      <c r="S1470" s="49">
        <f>$AK1470*R1470</f>
        <v/>
      </c>
      <c r="U1470" s="39" t="inlineStr">
        <is>
          <t>Stock SAP</t>
        </is>
      </c>
      <c r="V1470" s="39" t="inlineStr">
        <is>
          <t>Uniformes</t>
        </is>
      </c>
      <c r="W1470" s="39" t="inlineStr">
        <is>
          <t>Fuera del alcance</t>
        </is>
      </c>
      <c r="X1470" s="39" t="n"/>
      <c r="Y1470" s="39" t="inlineStr">
        <is>
          <t>No aplica: uniformes, clasificación que el inventario físico de Farmacia no releva</t>
        </is>
      </c>
      <c r="Z1470" s="40" t="inlineStr">
        <is>
          <t>Fuera del alcance del inventario físico</t>
        </is>
      </c>
      <c r="AA1470" s="39" t="n"/>
      <c r="AB1470" s="39" t="n"/>
      <c r="AC1470" s="39" t="n"/>
      <c r="AD1470" s="39" t="n"/>
      <c r="AE1470" s="39" t="n"/>
      <c r="AF1470" s="39" t="n"/>
      <c r="AG1470" s="39" t="n"/>
      <c r="AH1470" s="51" t="n">
        <v>15</v>
      </c>
      <c r="AI1470" s="51">
        <f>Q1470</f>
        <v/>
      </c>
      <c r="AJ1470" s="51">
        <f>$AH1470-$AI1470</f>
        <v/>
      </c>
      <c r="AK1470" s="52" t="n">
        <v>25127.12</v>
      </c>
      <c r="AL1470" s="52">
        <f>$AJ1470*$AK1470</f>
        <v/>
      </c>
      <c r="AM1470" s="52">
        <f>$AI1470*$AK1470</f>
        <v/>
      </c>
      <c r="AN1470" s="39" t="n"/>
      <c r="AO1470" s="39" t="n"/>
    </row>
    <row r="1471">
      <c r="A1471" s="5" t="inlineStr">
        <is>
          <t>3000992</t>
        </is>
      </c>
      <c r="B1471" s="5" t="inlineStr">
        <is>
          <t>Chaqueta Chofer ML Gris yac XXXL</t>
        </is>
      </c>
      <c r="C1471" s="5" t="n"/>
      <c r="D1471" s="5" t="inlineStr">
        <is>
          <t>INDU</t>
        </is>
      </c>
      <c r="E1471" s="5" t="inlineStr">
        <is>
          <t>ZUNI</t>
        </is>
      </c>
      <c r="F1471" s="5" t="inlineStr">
        <is>
          <t>1060</t>
        </is>
      </c>
      <c r="G1471" s="5" t="inlineStr">
        <is>
          <t>6031</t>
        </is>
      </c>
      <c r="H1471" s="5" t="inlineStr">
        <is>
          <t>C/U</t>
        </is>
      </c>
      <c r="I1471" s="6" t="n">
        <v>15</v>
      </c>
      <c r="J1471" s="6" t="n">
        <v>0</v>
      </c>
      <c r="K1471" s="5" t="inlineStr">
        <is>
          <t>ARS</t>
        </is>
      </c>
      <c r="L1471" s="48" t="n">
        <v>0</v>
      </c>
      <c r="M1471" s="48" t="n">
        <v>288666.67</v>
      </c>
      <c r="O1471" s="11">
        <f>M1471/SUM($M$2:$M$2023)</f>
        <v/>
      </c>
      <c r="P1471" s="49">
        <f>IFERROR(M1471/I1471,0)</f>
        <v/>
      </c>
      <c r="Q1471" s="50" t="n"/>
      <c r="R1471" s="8">
        <f>I1471-Q1471</f>
        <v/>
      </c>
      <c r="S1471" s="49">
        <f>$AK1471*R1471</f>
        <v/>
      </c>
      <c r="U1471" s="39" t="inlineStr">
        <is>
          <t>Stock SAP</t>
        </is>
      </c>
      <c r="V1471" s="39" t="inlineStr">
        <is>
          <t>Uniformes</t>
        </is>
      </c>
      <c r="W1471" s="39" t="inlineStr">
        <is>
          <t>Fuera del alcance</t>
        </is>
      </c>
      <c r="X1471" s="39" t="n"/>
      <c r="Y1471" s="39" t="inlineStr">
        <is>
          <t>No aplica: uniformes, clasificación que el inventario físico de Farmacia no releva</t>
        </is>
      </c>
      <c r="Z1471" s="40" t="inlineStr">
        <is>
          <t>Fuera del alcance del inventario físico</t>
        </is>
      </c>
      <c r="AA1471" s="39" t="n"/>
      <c r="AB1471" s="39" t="n"/>
      <c r="AC1471" s="39" t="n"/>
      <c r="AD1471" s="39" t="n"/>
      <c r="AE1471" s="39" t="n"/>
      <c r="AF1471" s="39" t="n"/>
      <c r="AG1471" s="39" t="n"/>
      <c r="AH1471" s="51" t="n">
        <v>27</v>
      </c>
      <c r="AI1471" s="51">
        <f>Q1471</f>
        <v/>
      </c>
      <c r="AJ1471" s="51">
        <f>$AH1471-$AI1471</f>
        <v/>
      </c>
      <c r="AK1471" s="52" t="n">
        <v>19244.44444444445</v>
      </c>
      <c r="AL1471" s="52">
        <f>$AJ1471*$AK1471</f>
        <v/>
      </c>
      <c r="AM1471" s="52">
        <f>$AI1471*$AK1471</f>
        <v/>
      </c>
      <c r="AN1471" s="39" t="n"/>
      <c r="AO1471" s="39" t="inlineStr">
        <is>
          <t>El material ocupa 2 filas en la hoja 1060 NQN (lote/almacén). La cantidad SAP y la física de esta vista son el total del material.</t>
        </is>
      </c>
    </row>
    <row r="1472">
      <c r="A1472" s="5" t="inlineStr">
        <is>
          <t>3001329</t>
        </is>
      </c>
      <c r="B1472" s="5" t="inlineStr">
        <is>
          <t>BOTIN DE SEGURIDAD T47</t>
        </is>
      </c>
      <c r="C1472" s="5" t="n"/>
      <c r="D1472" s="5" t="inlineStr">
        <is>
          <t>INDU</t>
        </is>
      </c>
      <c r="E1472" s="5" t="inlineStr">
        <is>
          <t>ZUNI</t>
        </is>
      </c>
      <c r="F1472" s="5" t="inlineStr">
        <is>
          <t>1060</t>
        </is>
      </c>
      <c r="G1472" s="5" t="inlineStr">
        <is>
          <t>6031</t>
        </is>
      </c>
      <c r="H1472" s="5" t="inlineStr">
        <is>
          <t>C/U</t>
        </is>
      </c>
      <c r="I1472" s="6" t="n">
        <v>15</v>
      </c>
      <c r="J1472" s="6" t="n">
        <v>0</v>
      </c>
      <c r="K1472" s="5" t="inlineStr">
        <is>
          <t>ARS</t>
        </is>
      </c>
      <c r="L1472" s="48" t="n">
        <v>0</v>
      </c>
      <c r="M1472" s="48" t="n">
        <v>783180.64</v>
      </c>
      <c r="O1472" s="11">
        <f>M1472/SUM($M$2:$M$2023)</f>
        <v/>
      </c>
      <c r="P1472" s="49">
        <f>IFERROR(M1472/I1472,0)</f>
        <v/>
      </c>
      <c r="Q1472" s="50" t="n"/>
      <c r="R1472" s="8">
        <f>I1472-Q1472</f>
        <v/>
      </c>
      <c r="S1472" s="49">
        <f>$AK1472*R1472</f>
        <v/>
      </c>
      <c r="U1472" s="39" t="inlineStr">
        <is>
          <t>Stock SAP</t>
        </is>
      </c>
      <c r="V1472" s="39" t="inlineStr">
        <is>
          <t>Uniformes</t>
        </is>
      </c>
      <c r="W1472" s="39" t="inlineStr">
        <is>
          <t>Fuera del alcance</t>
        </is>
      </c>
      <c r="X1472" s="39" t="n"/>
      <c r="Y1472" s="39" t="inlineStr">
        <is>
          <t>No aplica: uniformes, clasificación que el inventario físico de Farmacia no releva</t>
        </is>
      </c>
      <c r="Z1472" s="40" t="inlineStr">
        <is>
          <t>Fuera del alcance del inventario físico</t>
        </is>
      </c>
      <c r="AA1472" s="39" t="n"/>
      <c r="AB1472" s="39" t="n"/>
      <c r="AC1472" s="39" t="n"/>
      <c r="AD1472" s="39" t="n"/>
      <c r="AE1472" s="39" t="n"/>
      <c r="AF1472" s="39" t="n"/>
      <c r="AG1472" s="39" t="n"/>
      <c r="AH1472" s="51" t="n">
        <v>19</v>
      </c>
      <c r="AI1472" s="51">
        <f>Q1472</f>
        <v/>
      </c>
      <c r="AJ1472" s="51">
        <f>$AH1472-$AI1472</f>
        <v/>
      </c>
      <c r="AK1472" s="52" t="n">
        <v>52212.04263157895</v>
      </c>
      <c r="AL1472" s="52">
        <f>$AJ1472*$AK1472</f>
        <v/>
      </c>
      <c r="AM1472" s="52">
        <f>$AI1472*$AK1472</f>
        <v/>
      </c>
      <c r="AN1472" s="39" t="n"/>
      <c r="AO1472" s="39" t="inlineStr">
        <is>
          <t>El material ocupa 2 filas en la hoja 1060 NQN (lote/almacén). La cantidad SAP y la física de esta vista son el total del material.</t>
        </is>
      </c>
    </row>
    <row r="1473">
      <c r="A1473" s="5" t="inlineStr">
        <is>
          <t>3001396</t>
        </is>
      </c>
      <c r="B1473" s="5" t="inlineStr">
        <is>
          <t>MAMELUCO IGNIFUGO NOMEX 4.5 OZ TALLE M</t>
        </is>
      </c>
      <c r="C1473" s="5" t="n"/>
      <c r="D1473" s="5" t="inlineStr">
        <is>
          <t>INDU</t>
        </is>
      </c>
      <c r="E1473" s="5" t="inlineStr">
        <is>
          <t>ZUNI</t>
        </is>
      </c>
      <c r="F1473" s="5" t="inlineStr">
        <is>
          <t>1060</t>
        </is>
      </c>
      <c r="G1473" s="5" t="inlineStr">
        <is>
          <t>6010</t>
        </is>
      </c>
      <c r="H1473" s="5" t="inlineStr">
        <is>
          <t>C/U</t>
        </is>
      </c>
      <c r="I1473" s="6" t="n">
        <v>15</v>
      </c>
      <c r="J1473" s="6" t="n">
        <v>0</v>
      </c>
      <c r="K1473" s="5" t="inlineStr">
        <is>
          <t>ARS</t>
        </is>
      </c>
      <c r="L1473" s="48" t="n">
        <v>0</v>
      </c>
      <c r="M1473" s="48" t="n">
        <v>1793474.17</v>
      </c>
      <c r="O1473" s="11">
        <f>M1473/SUM($M$2:$M$2023)</f>
        <v/>
      </c>
      <c r="P1473" s="49">
        <f>IFERROR(M1473/I1473,0)</f>
        <v/>
      </c>
      <c r="Q1473" s="50" t="n"/>
      <c r="R1473" s="8">
        <f>I1473-Q1473</f>
        <v/>
      </c>
      <c r="S1473" s="49">
        <f>$AK1473*R1473</f>
        <v/>
      </c>
      <c r="U1473" s="39" t="inlineStr">
        <is>
          <t>Stock SAP</t>
        </is>
      </c>
      <c r="V1473" s="39" t="inlineStr">
        <is>
          <t>Uniformes</t>
        </is>
      </c>
      <c r="W1473" s="39" t="inlineStr">
        <is>
          <t>Fuera del alcance</t>
        </is>
      </c>
      <c r="X1473" s="39" t="n"/>
      <c r="Y1473" s="39" t="inlineStr">
        <is>
          <t>No aplica: uniformes, clasificación que el inventario físico de Farmacia no releva</t>
        </is>
      </c>
      <c r="Z1473" s="40" t="inlineStr">
        <is>
          <t>Fuera del alcance del inventario físico</t>
        </is>
      </c>
      <c r="AA1473" s="39" t="n"/>
      <c r="AB1473" s="39" t="n"/>
      <c r="AC1473" s="39" t="n"/>
      <c r="AD1473" s="39" t="n"/>
      <c r="AE1473" s="39" t="n"/>
      <c r="AF1473" s="39" t="n"/>
      <c r="AG1473" s="39" t="n"/>
      <c r="AH1473" s="51" t="n">
        <v>15</v>
      </c>
      <c r="AI1473" s="51">
        <f>Q1473</f>
        <v/>
      </c>
      <c r="AJ1473" s="51">
        <f>$AH1473-$AI1473</f>
        <v/>
      </c>
      <c r="AK1473" s="52" t="n">
        <v>119564.9446666667</v>
      </c>
      <c r="AL1473" s="52">
        <f>$AJ1473*$AK1473</f>
        <v/>
      </c>
      <c r="AM1473" s="52">
        <f>$AI1473*$AK1473</f>
        <v/>
      </c>
      <c r="AN1473" s="39" t="n"/>
      <c r="AO1473" s="39" t="n"/>
    </row>
    <row r="1474">
      <c r="A1474" s="5" t="inlineStr">
        <is>
          <t>3001564</t>
        </is>
      </c>
      <c r="B1474" s="5" t="inlineStr">
        <is>
          <t>CAMPERON NARANJA DE GRAFA XL</t>
        </is>
      </c>
      <c r="C1474" s="5" t="n"/>
      <c r="D1474" s="5" t="inlineStr">
        <is>
          <t>INDU</t>
        </is>
      </c>
      <c r="E1474" s="5" t="inlineStr">
        <is>
          <t>ZUNI</t>
        </is>
      </c>
      <c r="F1474" s="5" t="inlineStr">
        <is>
          <t>1060</t>
        </is>
      </c>
      <c r="G1474" s="5" t="inlineStr">
        <is>
          <t>6031</t>
        </is>
      </c>
      <c r="H1474" s="5" t="inlineStr">
        <is>
          <t>C/U</t>
        </is>
      </c>
      <c r="I1474" s="6" t="n">
        <v>15</v>
      </c>
      <c r="J1474" s="6" t="n">
        <v>0</v>
      </c>
      <c r="K1474" s="5" t="inlineStr">
        <is>
          <t>ARS</t>
        </is>
      </c>
      <c r="L1474" s="48" t="n">
        <v>0</v>
      </c>
      <c r="M1474" s="48" t="n">
        <v>1098750</v>
      </c>
      <c r="O1474" s="11">
        <f>M1474/SUM($M$2:$M$2023)</f>
        <v/>
      </c>
      <c r="P1474" s="49">
        <f>IFERROR(M1474/I1474,0)</f>
        <v/>
      </c>
      <c r="Q1474" s="50" t="n"/>
      <c r="R1474" s="8">
        <f>I1474-Q1474</f>
        <v/>
      </c>
      <c r="S1474" s="49">
        <f>$AK1474*R1474</f>
        <v/>
      </c>
      <c r="U1474" s="39" t="inlineStr">
        <is>
          <t>Stock SAP</t>
        </is>
      </c>
      <c r="V1474" s="39" t="inlineStr">
        <is>
          <t>Uniformes</t>
        </is>
      </c>
      <c r="W1474" s="39" t="inlineStr">
        <is>
          <t>Fuera del alcance</t>
        </is>
      </c>
      <c r="X1474" s="39" t="n"/>
      <c r="Y1474" s="39" t="inlineStr">
        <is>
          <t>No aplica: uniformes, clasificación que el inventario físico de Farmacia no releva</t>
        </is>
      </c>
      <c r="Z1474" s="40" t="inlineStr">
        <is>
          <t>Fuera del alcance del inventario físico</t>
        </is>
      </c>
      <c r="AA1474" s="39" t="n"/>
      <c r="AB1474" s="39" t="n"/>
      <c r="AC1474" s="39" t="n"/>
      <c r="AD1474" s="39" t="n"/>
      <c r="AE1474" s="39" t="n"/>
      <c r="AF1474" s="39" t="n"/>
      <c r="AG1474" s="39" t="n"/>
      <c r="AH1474" s="51" t="n">
        <v>15</v>
      </c>
      <c r="AI1474" s="51">
        <f>Q1474</f>
        <v/>
      </c>
      <c r="AJ1474" s="51">
        <f>$AH1474-$AI1474</f>
        <v/>
      </c>
      <c r="AK1474" s="52" t="n">
        <v>73250</v>
      </c>
      <c r="AL1474" s="52">
        <f>$AJ1474*$AK1474</f>
        <v/>
      </c>
      <c r="AM1474" s="52">
        <f>$AI1474*$AK1474</f>
        <v/>
      </c>
      <c r="AN1474" s="39" t="n"/>
      <c r="AO1474" s="39" t="n"/>
    </row>
    <row r="1475">
      <c r="A1475" s="5" t="inlineStr">
        <is>
          <t>1000136</t>
        </is>
      </c>
      <c r="B1475" s="5" t="inlineStr">
        <is>
          <t>ASPIRINA DE 100 MG</t>
        </is>
      </c>
      <c r="C1475" s="5" t="inlineStr">
        <is>
          <t>525</t>
        </is>
      </c>
      <c r="D1475" s="5" t="inlineStr">
        <is>
          <t>033</t>
        </is>
      </c>
      <c r="E1475" s="5" t="inlineStr">
        <is>
          <t>ZMED</t>
        </is>
      </c>
      <c r="F1475" s="5" t="inlineStr">
        <is>
          <t>1060</t>
        </is>
      </c>
      <c r="G1475" s="5" t="inlineStr">
        <is>
          <t>6021</t>
        </is>
      </c>
      <c r="H1475" s="5" t="inlineStr">
        <is>
          <t>C/U</t>
        </is>
      </c>
      <c r="I1475" s="6" t="n">
        <v>14</v>
      </c>
      <c r="J1475" s="6" t="n">
        <v>0</v>
      </c>
      <c r="K1475" s="5" t="inlineStr">
        <is>
          <t>ARS</t>
        </is>
      </c>
      <c r="L1475" s="48" t="n">
        <v>0</v>
      </c>
      <c r="M1475" s="48" t="n">
        <v>1694.79</v>
      </c>
      <c r="O1475" s="11">
        <f>M1475/SUM($M$2:$M$2023)</f>
        <v/>
      </c>
      <c r="P1475" s="49">
        <f>IFERROR(M1475/I1475,0)</f>
        <v/>
      </c>
      <c r="Q1475" s="50" t="n"/>
      <c r="R1475" s="8">
        <f>I1475-Q1475</f>
        <v/>
      </c>
      <c r="S1475" s="49">
        <f>$AK1475*R1475</f>
        <v/>
      </c>
      <c r="U1475" s="39" t="inlineStr">
        <is>
          <t>Stock SAP</t>
        </is>
      </c>
      <c r="V1475" s="39" t="inlineStr">
        <is>
          <t>Medicamentos</t>
        </is>
      </c>
      <c r="W1475" s="39" t="inlineStr">
        <is>
          <t>Dentro del alcance</t>
        </is>
      </c>
      <c r="X1475" s="37" t="inlineStr">
        <is>
          <t>Alta</t>
        </is>
      </c>
      <c r="Y1475" s="39" t="inlineStr">
        <is>
          <t>Homologado – confianza Alta</t>
        </is>
      </c>
      <c r="Z1475" s="38" t="inlineStr">
        <is>
          <t>Dar de baja en SAP</t>
        </is>
      </c>
      <c r="AA1475" s="39" t="inlineStr">
        <is>
          <t>23</t>
        </is>
      </c>
      <c r="AB1475" s="39" t="inlineStr">
        <is>
          <t>ASPIRINA</t>
        </is>
      </c>
      <c r="AC1475" s="39" t="inlineStr">
        <is>
          <t>Homologación por código Avain (master M01-001)</t>
        </is>
      </c>
      <c r="AD1475" s="39" t="inlineStr">
        <is>
          <t>No</t>
        </is>
      </c>
      <c r="AE1475" s="39" t="n"/>
      <c r="AF1475" s="39" t="inlineStr">
        <is>
          <t>Sí</t>
        </is>
      </c>
      <c r="AG1475" s="39" t="inlineStr">
        <is>
          <t>M01-001</t>
        </is>
      </c>
      <c r="AH1475" s="51" t="n"/>
      <c r="AI1475" s="51" t="n"/>
      <c r="AJ1475" s="51" t="n"/>
      <c r="AK1475" s="52" t="n">
        <v>121.0565531914893</v>
      </c>
      <c r="AL1475" s="52" t="n"/>
      <c r="AM1475" s="52" t="n"/>
      <c r="AN1475" s="39" t="n"/>
      <c r="AO1475" s="39" t="inlineStr">
        <is>
          <t>La cantidad física del material se imputó en la fila 60 (primera fila del material). Homologación: confianza base Alta + confianza SAP Alta → Alta. Otros códigos SAP del master no están en el stock de este centro: 1001237, 1000802. El material ocupa 16 filas en la hoja 1060 NQN (lote/almacén). La cantidad SAP y la física de esta vista son el total del material.</t>
        </is>
      </c>
    </row>
    <row r="1476">
      <c r="A1476" s="5" t="inlineStr">
        <is>
          <t>1000426</t>
        </is>
      </c>
      <c r="B1476" s="5" t="inlineStr">
        <is>
          <t>DECADRON 8MG / 2ML F. AMP</t>
        </is>
      </c>
      <c r="C1476" s="5" t="inlineStr">
        <is>
          <t>30108702</t>
        </is>
      </c>
      <c r="D1476" s="5" t="inlineStr">
        <is>
          <t>033</t>
        </is>
      </c>
      <c r="E1476" s="5" t="inlineStr">
        <is>
          <t>ZMED</t>
        </is>
      </c>
      <c r="F1476" s="5" t="inlineStr">
        <is>
          <t>1060</t>
        </is>
      </c>
      <c r="G1476" s="5" t="inlineStr">
        <is>
          <t>6021</t>
        </is>
      </c>
      <c r="H1476" s="5" t="inlineStr">
        <is>
          <t>C/U</t>
        </is>
      </c>
      <c r="I1476" s="6" t="n">
        <v>14</v>
      </c>
      <c r="J1476" s="6" t="n">
        <v>0</v>
      </c>
      <c r="K1476" s="5" t="inlineStr">
        <is>
          <t>ARS</t>
        </is>
      </c>
      <c r="L1476" s="48" t="n">
        <v>0</v>
      </c>
      <c r="M1476" s="48" t="n">
        <v>61343.52</v>
      </c>
      <c r="O1476" s="11">
        <f>M1476/SUM($M$2:$M$2023)</f>
        <v/>
      </c>
      <c r="P1476" s="49">
        <f>IFERROR(M1476/I1476,0)</f>
        <v/>
      </c>
      <c r="Q1476" s="50" t="n"/>
      <c r="R1476" s="8">
        <f>I1476-Q1476</f>
        <v/>
      </c>
      <c r="S1476" s="49">
        <f>$AK1476*R1476</f>
        <v/>
      </c>
      <c r="U1476" s="39" t="inlineStr">
        <is>
          <t>Stock SAP</t>
        </is>
      </c>
      <c r="V1476" s="39" t="inlineStr">
        <is>
          <t>Medicamentos</t>
        </is>
      </c>
      <c r="W1476" s="39" t="inlineStr">
        <is>
          <t>Dentro del alcance</t>
        </is>
      </c>
      <c r="X1476" s="39" t="n"/>
      <c r="Y1476" s="39" t="inlineStr">
        <is>
          <t>Sin recuento físico en el inventario de Avain</t>
        </is>
      </c>
      <c r="Z1476" s="40" t="inlineStr">
        <is>
          <t>Sin recuento físico</t>
        </is>
      </c>
      <c r="AA1476" s="39" t="n"/>
      <c r="AB1476" s="39" t="n"/>
      <c r="AC1476" s="39" t="n"/>
      <c r="AD1476" s="39" t="n"/>
      <c r="AE1476" s="39" t="n"/>
      <c r="AF1476" s="39" t="n"/>
      <c r="AG1476" s="39" t="n"/>
      <c r="AH1476" s="51" t="n"/>
      <c r="AI1476" s="51" t="n"/>
      <c r="AJ1476" s="51" t="n"/>
      <c r="AK1476" s="52" t="n">
        <v>4381.680010330579</v>
      </c>
      <c r="AL1476" s="52" t="n"/>
      <c r="AM1476" s="52" t="n"/>
      <c r="AN1476" s="39" t="n"/>
      <c r="AO1476" s="39" t="inlineStr">
        <is>
          <t>El material ocupa 23 filas en la hoja 1060 NQN (lote/almacén). La cantidad SAP y la física de esta vista son el total del material.</t>
        </is>
      </c>
    </row>
    <row r="1477">
      <c r="A1477" s="5" t="inlineStr">
        <is>
          <t>3000132</t>
        </is>
      </c>
      <c r="B1477" s="5" t="inlineStr">
        <is>
          <t>PANTALON CARGO AZUL T54</t>
        </is>
      </c>
      <c r="C1477" s="5" t="n"/>
      <c r="D1477" s="5" t="inlineStr">
        <is>
          <t>INDU</t>
        </is>
      </c>
      <c r="E1477" s="5" t="inlineStr">
        <is>
          <t>ZUNI</t>
        </is>
      </c>
      <c r="F1477" s="5" t="inlineStr">
        <is>
          <t>1060</t>
        </is>
      </c>
      <c r="G1477" s="5" t="inlineStr">
        <is>
          <t>6031</t>
        </is>
      </c>
      <c r="H1477" s="5" t="inlineStr">
        <is>
          <t>C/U</t>
        </is>
      </c>
      <c r="I1477" s="6" t="n">
        <v>14</v>
      </c>
      <c r="J1477" s="6" t="n">
        <v>0</v>
      </c>
      <c r="K1477" s="5" t="inlineStr">
        <is>
          <t>ARS</t>
        </is>
      </c>
      <c r="L1477" s="48" t="n">
        <v>0</v>
      </c>
      <c r="M1477" s="48" t="n">
        <v>598136</v>
      </c>
      <c r="O1477" s="11">
        <f>M1477/SUM($M$2:$M$2023)</f>
        <v/>
      </c>
      <c r="P1477" s="49">
        <f>IFERROR(M1477/I1477,0)</f>
        <v/>
      </c>
      <c r="Q1477" s="50" t="n"/>
      <c r="R1477" s="8">
        <f>I1477-Q1477</f>
        <v/>
      </c>
      <c r="S1477" s="49">
        <f>$AK1477*R1477</f>
        <v/>
      </c>
      <c r="U1477" s="39" t="inlineStr">
        <is>
          <t>Stock SAP</t>
        </is>
      </c>
      <c r="V1477" s="39" t="inlineStr">
        <is>
          <t>Uniformes</t>
        </is>
      </c>
      <c r="W1477" s="39" t="inlineStr">
        <is>
          <t>Fuera del alcance</t>
        </is>
      </c>
      <c r="X1477" s="39" t="n"/>
      <c r="Y1477" s="39" t="inlineStr">
        <is>
          <t>No aplica: uniformes, clasificación que el inventario físico de Farmacia no releva</t>
        </is>
      </c>
      <c r="Z1477" s="40" t="inlineStr">
        <is>
          <t>Fuera del alcance del inventario físico</t>
        </is>
      </c>
      <c r="AA1477" s="39" t="n"/>
      <c r="AB1477" s="39" t="n"/>
      <c r="AC1477" s="39" t="n"/>
      <c r="AD1477" s="39" t="n"/>
      <c r="AE1477" s="39" t="n"/>
      <c r="AF1477" s="39" t="n"/>
      <c r="AG1477" s="39" t="n"/>
      <c r="AH1477" s="51" t="n">
        <v>14</v>
      </c>
      <c r="AI1477" s="51">
        <f>Q1477</f>
        <v/>
      </c>
      <c r="AJ1477" s="51">
        <f>$AH1477-$AI1477</f>
        <v/>
      </c>
      <c r="AK1477" s="52" t="n">
        <v>42724</v>
      </c>
      <c r="AL1477" s="52">
        <f>$AJ1477*$AK1477</f>
        <v/>
      </c>
      <c r="AM1477" s="52">
        <f>$AI1477*$AK1477</f>
        <v/>
      </c>
      <c r="AN1477" s="39" t="n"/>
      <c r="AO1477" s="39" t="n"/>
    </row>
    <row r="1478">
      <c r="A1478" s="5" t="inlineStr">
        <is>
          <t>3000189</t>
        </is>
      </c>
      <c r="B1478" s="5" t="inlineStr">
        <is>
          <t>CHOMBA BLANCA HBRE TM</t>
        </is>
      </c>
      <c r="C1478" s="5" t="n"/>
      <c r="D1478" s="5" t="inlineStr">
        <is>
          <t>INDU</t>
        </is>
      </c>
      <c r="E1478" s="5" t="inlineStr">
        <is>
          <t>ZUNI</t>
        </is>
      </c>
      <c r="F1478" s="5" t="inlineStr">
        <is>
          <t>1060</t>
        </is>
      </c>
      <c r="G1478" s="5" t="inlineStr">
        <is>
          <t>6010</t>
        </is>
      </c>
      <c r="H1478" s="5" t="inlineStr">
        <is>
          <t>C/U</t>
        </is>
      </c>
      <c r="I1478" s="6" t="n">
        <v>14</v>
      </c>
      <c r="J1478" s="6" t="n">
        <v>0</v>
      </c>
      <c r="K1478" s="5" t="inlineStr">
        <is>
          <t>ARS</t>
        </is>
      </c>
      <c r="L1478" s="48" t="n">
        <v>0</v>
      </c>
      <c r="M1478" s="48" t="n">
        <v>139912.23</v>
      </c>
      <c r="O1478" s="11">
        <f>M1478/SUM($M$2:$M$2023)</f>
        <v/>
      </c>
      <c r="P1478" s="49">
        <f>IFERROR(M1478/I1478,0)</f>
        <v/>
      </c>
      <c r="Q1478" s="50" t="n"/>
      <c r="R1478" s="8">
        <f>I1478-Q1478</f>
        <v/>
      </c>
      <c r="S1478" s="49">
        <f>$AK1478*R1478</f>
        <v/>
      </c>
      <c r="U1478" s="39" t="inlineStr">
        <is>
          <t>Stock SAP</t>
        </is>
      </c>
      <c r="V1478" s="39" t="inlineStr">
        <is>
          <t>Uniformes</t>
        </is>
      </c>
      <c r="W1478" s="39" t="inlineStr">
        <is>
          <t>Fuera del alcance</t>
        </is>
      </c>
      <c r="X1478" s="39" t="n"/>
      <c r="Y1478" s="39" t="inlineStr">
        <is>
          <t>No aplica: uniformes, clasificación que el inventario físico de Farmacia no releva</t>
        </is>
      </c>
      <c r="Z1478" s="40" t="inlineStr">
        <is>
          <t>Fuera del alcance del inventario físico</t>
        </is>
      </c>
      <c r="AA1478" s="39" t="n"/>
      <c r="AB1478" s="39" t="n"/>
      <c r="AC1478" s="39" t="n"/>
      <c r="AD1478" s="39" t="n"/>
      <c r="AE1478" s="39" t="n"/>
      <c r="AF1478" s="39" t="n"/>
      <c r="AG1478" s="39" t="n"/>
      <c r="AH1478" s="51" t="n">
        <v>15</v>
      </c>
      <c r="AI1478" s="51">
        <f>Q1478</f>
        <v/>
      </c>
      <c r="AJ1478" s="51">
        <f>$AH1478-$AI1478</f>
        <v/>
      </c>
      <c r="AK1478" s="52" t="n">
        <v>9993.730666666668</v>
      </c>
      <c r="AL1478" s="52">
        <f>$AJ1478*$AK1478</f>
        <v/>
      </c>
      <c r="AM1478" s="52">
        <f>$AI1478*$AK1478</f>
        <v/>
      </c>
      <c r="AN1478" s="39" t="n"/>
      <c r="AO1478" s="39" t="inlineStr">
        <is>
          <t>El material ocupa 2 filas en la hoja 1060 NQN (lote/almacén). La cantidad SAP y la física de esta vista son el total del material.</t>
        </is>
      </c>
    </row>
    <row r="1479">
      <c r="A1479" s="5" t="inlineStr">
        <is>
          <t>3000216</t>
        </is>
      </c>
      <c r="B1479" s="5" t="inlineStr">
        <is>
          <t>BOTIN DE SEGURIDAD T37</t>
        </is>
      </c>
      <c r="C1479" s="5" t="n"/>
      <c r="D1479" s="5" t="inlineStr">
        <is>
          <t>INDU</t>
        </is>
      </c>
      <c r="E1479" s="5" t="inlineStr">
        <is>
          <t>ZUNI</t>
        </is>
      </c>
      <c r="F1479" s="5" t="inlineStr">
        <is>
          <t>1060</t>
        </is>
      </c>
      <c r="G1479" s="5" t="inlineStr">
        <is>
          <t>6010</t>
        </is>
      </c>
      <c r="H1479" s="5" t="inlineStr">
        <is>
          <t>C/U</t>
        </is>
      </c>
      <c r="I1479" s="6" t="n">
        <v>14</v>
      </c>
      <c r="J1479" s="6" t="n">
        <v>0</v>
      </c>
      <c r="K1479" s="5" t="inlineStr">
        <is>
          <t>ARS</t>
        </is>
      </c>
      <c r="L1479" s="48" t="n">
        <v>0</v>
      </c>
      <c r="M1479" s="48" t="n">
        <v>735605.01</v>
      </c>
      <c r="O1479" s="11">
        <f>M1479/SUM($M$2:$M$2023)</f>
        <v/>
      </c>
      <c r="P1479" s="49">
        <f>IFERROR(M1479/I1479,0)</f>
        <v/>
      </c>
      <c r="Q1479" s="50" t="n"/>
      <c r="R1479" s="8">
        <f>I1479-Q1479</f>
        <v/>
      </c>
      <c r="S1479" s="49">
        <f>$AK1479*R1479</f>
        <v/>
      </c>
      <c r="U1479" s="39" t="inlineStr">
        <is>
          <t>Stock SAP</t>
        </is>
      </c>
      <c r="V1479" s="39" t="inlineStr">
        <is>
          <t>Uniformes</t>
        </is>
      </c>
      <c r="W1479" s="39" t="inlineStr">
        <is>
          <t>Fuera del alcance</t>
        </is>
      </c>
      <c r="X1479" s="39" t="n"/>
      <c r="Y1479" s="39" t="inlineStr">
        <is>
          <t>No aplica: uniformes, clasificación que el inventario físico de Farmacia no releva</t>
        </is>
      </c>
      <c r="Z1479" s="40" t="inlineStr">
        <is>
          <t>Fuera del alcance del inventario físico</t>
        </is>
      </c>
      <c r="AA1479" s="39" t="n"/>
      <c r="AB1479" s="39" t="n"/>
      <c r="AC1479" s="39" t="n"/>
      <c r="AD1479" s="39" t="n"/>
      <c r="AE1479" s="39" t="n"/>
      <c r="AF1479" s="39" t="n"/>
      <c r="AG1479" s="39" t="n"/>
      <c r="AH1479" s="51" t="n"/>
      <c r="AI1479" s="51" t="n"/>
      <c r="AJ1479" s="51" t="n"/>
      <c r="AK1479" s="52" t="n">
        <v>52543.21483870968</v>
      </c>
      <c r="AL1479" s="52" t="n"/>
      <c r="AM1479" s="52" t="n"/>
      <c r="AN1479" s="39" t="n"/>
      <c r="AO1479" s="39" t="inlineStr">
        <is>
          <t>El material ocupa 2 filas en la hoja 1060 NQN (lote/almacén). La cantidad SAP y la física de esta vista son el total del material.</t>
        </is>
      </c>
    </row>
    <row r="1480">
      <c r="A1480" s="5" t="inlineStr">
        <is>
          <t>3000411</t>
        </is>
      </c>
      <c r="B1480" s="5" t="inlineStr">
        <is>
          <t>PROTECTOR AUDITIVO TIPO COPA</t>
        </is>
      </c>
      <c r="C1480" s="5" t="n"/>
      <c r="D1480" s="5" t="inlineStr">
        <is>
          <t>INDU</t>
        </is>
      </c>
      <c r="E1480" s="5" t="inlineStr">
        <is>
          <t>ZUNI</t>
        </is>
      </c>
      <c r="F1480" s="5" t="inlineStr">
        <is>
          <t>1060</t>
        </is>
      </c>
      <c r="G1480" s="5" t="inlineStr">
        <is>
          <t>6031</t>
        </is>
      </c>
      <c r="H1480" s="5" t="inlineStr">
        <is>
          <t>C/U</t>
        </is>
      </c>
      <c r="I1480" s="6" t="n">
        <v>14</v>
      </c>
      <c r="J1480" s="6" t="n">
        <v>0</v>
      </c>
      <c r="K1480" s="5" t="inlineStr">
        <is>
          <t>ARS</t>
        </is>
      </c>
      <c r="L1480" s="48" t="n">
        <v>0</v>
      </c>
      <c r="M1480" s="48" t="n">
        <v>457215.44</v>
      </c>
      <c r="O1480" s="11">
        <f>M1480/SUM($M$2:$M$2023)</f>
        <v/>
      </c>
      <c r="P1480" s="49">
        <f>IFERROR(M1480/I1480,0)</f>
        <v/>
      </c>
      <c r="Q1480" s="50" t="n"/>
      <c r="R1480" s="8">
        <f>I1480-Q1480</f>
        <v/>
      </c>
      <c r="S1480" s="49">
        <f>$AK1480*R1480</f>
        <v/>
      </c>
      <c r="U1480" s="39" t="inlineStr">
        <is>
          <t>Stock SAP</t>
        </is>
      </c>
      <c r="V1480" s="39" t="inlineStr">
        <is>
          <t>Uniformes</t>
        </is>
      </c>
      <c r="W1480" s="39" t="inlineStr">
        <is>
          <t>Fuera del alcance</t>
        </is>
      </c>
      <c r="X1480" s="39" t="n"/>
      <c r="Y1480" s="39" t="inlineStr">
        <is>
          <t>No aplica: uniformes, clasificación que el inventario físico de Farmacia no releva</t>
        </is>
      </c>
      <c r="Z1480" s="40" t="inlineStr">
        <is>
          <t>Fuera del alcance del inventario físico</t>
        </is>
      </c>
      <c r="AA1480" s="39" t="n"/>
      <c r="AB1480" s="39" t="n"/>
      <c r="AC1480" s="39" t="n"/>
      <c r="AD1480" s="39" t="n"/>
      <c r="AE1480" s="39" t="n"/>
      <c r="AF1480" s="39" t="n"/>
      <c r="AG1480" s="39" t="n"/>
      <c r="AH1480" s="51" t="n">
        <v>21</v>
      </c>
      <c r="AI1480" s="51">
        <f>Q1480</f>
        <v/>
      </c>
      <c r="AJ1480" s="51">
        <f>$AH1480-$AI1480</f>
        <v/>
      </c>
      <c r="AK1480" s="52" t="n">
        <v>32658.24571428572</v>
      </c>
      <c r="AL1480" s="52">
        <f>$AJ1480*$AK1480</f>
        <v/>
      </c>
      <c r="AM1480" s="52">
        <f>$AI1480*$AK1480</f>
        <v/>
      </c>
      <c r="AN1480" s="39" t="n"/>
      <c r="AO1480" s="39" t="inlineStr">
        <is>
          <t>El material ocupa 2 filas en la hoja 1060 NQN (lote/almacén). La cantidad SAP y la física de esta vista son el total del material.</t>
        </is>
      </c>
    </row>
    <row r="1481">
      <c r="A1481" s="5" t="inlineStr">
        <is>
          <t>3000574</t>
        </is>
      </c>
      <c r="B1481" s="5" t="inlineStr">
        <is>
          <t>CAMISETA POLERA AZUL FRANCIA T 3XL</t>
        </is>
      </c>
      <c r="C1481" s="5" t="n"/>
      <c r="D1481" s="5" t="inlineStr">
        <is>
          <t>INDU</t>
        </is>
      </c>
      <c r="E1481" s="5" t="inlineStr">
        <is>
          <t>ZUNI</t>
        </is>
      </c>
      <c r="F1481" s="5" t="inlineStr">
        <is>
          <t>1060</t>
        </is>
      </c>
      <c r="G1481" s="5" t="inlineStr">
        <is>
          <t>6010</t>
        </is>
      </c>
      <c r="H1481" s="5" t="inlineStr">
        <is>
          <t>C/U</t>
        </is>
      </c>
      <c r="I1481" s="6" t="n">
        <v>14</v>
      </c>
      <c r="J1481" s="6" t="n">
        <v>0</v>
      </c>
      <c r="K1481" s="5" t="inlineStr">
        <is>
          <t>ARS</t>
        </is>
      </c>
      <c r="L1481" s="48" t="n">
        <v>0</v>
      </c>
      <c r="M1481" s="48" t="n">
        <v>159782</v>
      </c>
      <c r="O1481" s="11">
        <f>M1481/SUM($M$2:$M$2023)</f>
        <v/>
      </c>
      <c r="P1481" s="49">
        <f>IFERROR(M1481/I1481,0)</f>
        <v/>
      </c>
      <c r="Q1481" s="50" t="n"/>
      <c r="R1481" s="8">
        <f>I1481-Q1481</f>
        <v/>
      </c>
      <c r="S1481" s="49">
        <f>$AK1481*R1481</f>
        <v/>
      </c>
      <c r="U1481" s="39" t="inlineStr">
        <is>
          <t>Stock SAP</t>
        </is>
      </c>
      <c r="V1481" s="39" t="inlineStr">
        <is>
          <t>Uniformes</t>
        </is>
      </c>
      <c r="W1481" s="39" t="inlineStr">
        <is>
          <t>Fuera del alcance</t>
        </is>
      </c>
      <c r="X1481" s="39" t="n"/>
      <c r="Y1481" s="39" t="inlineStr">
        <is>
          <t>No aplica: uniformes, clasificación que el inventario físico de Farmacia no releva</t>
        </is>
      </c>
      <c r="Z1481" s="40" t="inlineStr">
        <is>
          <t>Fuera del alcance del inventario físico</t>
        </is>
      </c>
      <c r="AA1481" s="39" t="n"/>
      <c r="AB1481" s="39" t="n"/>
      <c r="AC1481" s="39" t="n"/>
      <c r="AD1481" s="39" t="n"/>
      <c r="AE1481" s="39" t="n"/>
      <c r="AF1481" s="39" t="n"/>
      <c r="AG1481" s="39" t="n"/>
      <c r="AH1481" s="51" t="n">
        <v>14</v>
      </c>
      <c r="AI1481" s="51">
        <f>Q1481</f>
        <v/>
      </c>
      <c r="AJ1481" s="51">
        <f>$AH1481-$AI1481</f>
        <v/>
      </c>
      <c r="AK1481" s="52" t="n">
        <v>11413</v>
      </c>
      <c r="AL1481" s="52">
        <f>$AJ1481*$AK1481</f>
        <v/>
      </c>
      <c r="AM1481" s="52">
        <f>$AI1481*$AK1481</f>
        <v/>
      </c>
      <c r="AN1481" s="39" t="n"/>
      <c r="AO1481" s="39" t="n"/>
    </row>
    <row r="1482">
      <c r="A1482" s="5" t="inlineStr">
        <is>
          <t>3000630</t>
        </is>
      </c>
      <c r="B1482" s="5" t="inlineStr">
        <is>
          <t>Chomba Medico Blanca yacimiento T XXXL</t>
        </is>
      </c>
      <c r="C1482" s="5" t="n"/>
      <c r="D1482" s="5" t="inlineStr">
        <is>
          <t>INDU</t>
        </is>
      </c>
      <c r="E1482" s="5" t="inlineStr">
        <is>
          <t>ZUNI</t>
        </is>
      </c>
      <c r="F1482" s="5" t="inlineStr">
        <is>
          <t>1060</t>
        </is>
      </c>
      <c r="G1482" s="5" t="inlineStr">
        <is>
          <t>6010</t>
        </is>
      </c>
      <c r="H1482" s="5" t="inlineStr">
        <is>
          <t>C/U</t>
        </is>
      </c>
      <c r="I1482" s="6" t="n">
        <v>14</v>
      </c>
      <c r="J1482" s="6" t="n">
        <v>0</v>
      </c>
      <c r="K1482" s="5" t="inlineStr">
        <is>
          <t>ARS</t>
        </is>
      </c>
      <c r="L1482" s="48" t="n">
        <v>0</v>
      </c>
      <c r="M1482" s="48" t="n">
        <v>147000</v>
      </c>
      <c r="O1482" s="11">
        <f>M1482/SUM($M$2:$M$2023)</f>
        <v/>
      </c>
      <c r="P1482" s="49">
        <f>IFERROR(M1482/I1482,0)</f>
        <v/>
      </c>
      <c r="Q1482" s="50" t="n"/>
      <c r="R1482" s="8">
        <f>I1482-Q1482</f>
        <v/>
      </c>
      <c r="S1482" s="49">
        <f>$AK1482*R1482</f>
        <v/>
      </c>
      <c r="U1482" s="39" t="inlineStr">
        <is>
          <t>Stock SAP</t>
        </is>
      </c>
      <c r="V1482" s="39" t="inlineStr">
        <is>
          <t>Uniformes</t>
        </is>
      </c>
      <c r="W1482" s="39" t="inlineStr">
        <is>
          <t>Fuera del alcance</t>
        </is>
      </c>
      <c r="X1482" s="39" t="n"/>
      <c r="Y1482" s="39" t="inlineStr">
        <is>
          <t>No aplica: uniformes, clasificación que el inventario físico de Farmacia no releva</t>
        </is>
      </c>
      <c r="Z1482" s="40" t="inlineStr">
        <is>
          <t>Fuera del alcance del inventario físico</t>
        </is>
      </c>
      <c r="AA1482" s="39" t="n"/>
      <c r="AB1482" s="39" t="n"/>
      <c r="AC1482" s="39" t="n"/>
      <c r="AD1482" s="39" t="n"/>
      <c r="AE1482" s="39" t="n"/>
      <c r="AF1482" s="39" t="n"/>
      <c r="AG1482" s="39" t="n"/>
      <c r="AH1482" s="51" t="n">
        <v>14</v>
      </c>
      <c r="AI1482" s="51">
        <f>Q1482</f>
        <v/>
      </c>
      <c r="AJ1482" s="51">
        <f>$AH1482-$AI1482</f>
        <v/>
      </c>
      <c r="AK1482" s="52" t="n">
        <v>10500</v>
      </c>
      <c r="AL1482" s="52">
        <f>$AJ1482*$AK1482</f>
        <v/>
      </c>
      <c r="AM1482" s="52">
        <f>$AI1482*$AK1482</f>
        <v/>
      </c>
      <c r="AN1482" s="39" t="n"/>
      <c r="AO1482" s="39" t="n"/>
    </row>
    <row r="1483">
      <c r="A1483" s="5" t="inlineStr">
        <is>
          <t>3000823</t>
        </is>
      </c>
      <c r="B1483" s="5" t="inlineStr">
        <is>
          <t>CAPA IMPERMEABLE TALLE XL</t>
        </is>
      </c>
      <c r="C1483" s="5" t="n"/>
      <c r="D1483" s="5" t="inlineStr">
        <is>
          <t>INDU</t>
        </is>
      </c>
      <c r="E1483" s="5" t="inlineStr">
        <is>
          <t>ZUNI</t>
        </is>
      </c>
      <c r="F1483" s="5" t="inlineStr">
        <is>
          <t>1060</t>
        </is>
      </c>
      <c r="G1483" s="5" t="inlineStr">
        <is>
          <t>6010</t>
        </is>
      </c>
      <c r="H1483" s="5" t="inlineStr">
        <is>
          <t>C/U</t>
        </is>
      </c>
      <c r="I1483" s="6" t="n">
        <v>14</v>
      </c>
      <c r="J1483" s="6" t="n">
        <v>0</v>
      </c>
      <c r="K1483" s="5" t="inlineStr">
        <is>
          <t>ARS</t>
        </is>
      </c>
      <c r="L1483" s="48" t="n">
        <v>0</v>
      </c>
      <c r="M1483" s="48" t="n">
        <v>324296</v>
      </c>
      <c r="O1483" s="11">
        <f>M1483/SUM($M$2:$M$2023)</f>
        <v/>
      </c>
      <c r="P1483" s="49">
        <f>IFERROR(M1483/I1483,0)</f>
        <v/>
      </c>
      <c r="Q1483" s="50" t="n"/>
      <c r="R1483" s="8">
        <f>I1483-Q1483</f>
        <v/>
      </c>
      <c r="S1483" s="49">
        <f>$AK1483*R1483</f>
        <v/>
      </c>
      <c r="U1483" s="39" t="inlineStr">
        <is>
          <t>Stock SAP</t>
        </is>
      </c>
      <c r="V1483" s="39" t="inlineStr">
        <is>
          <t>Uniformes</t>
        </is>
      </c>
      <c r="W1483" s="39" t="inlineStr">
        <is>
          <t>Fuera del alcance</t>
        </is>
      </c>
      <c r="X1483" s="39" t="n"/>
      <c r="Y1483" s="39" t="inlineStr">
        <is>
          <t>No aplica: uniformes, clasificación que el inventario físico de Farmacia no releva</t>
        </is>
      </c>
      <c r="Z1483" s="40" t="inlineStr">
        <is>
          <t>Fuera del alcance del inventario físico</t>
        </is>
      </c>
      <c r="AA1483" s="39" t="n"/>
      <c r="AB1483" s="39" t="n"/>
      <c r="AC1483" s="39" t="n"/>
      <c r="AD1483" s="39" t="n"/>
      <c r="AE1483" s="39" t="n"/>
      <c r="AF1483" s="39" t="n"/>
      <c r="AG1483" s="39" t="n"/>
      <c r="AH1483" s="51" t="n">
        <v>14</v>
      </c>
      <c r="AI1483" s="51">
        <f>Q1483</f>
        <v/>
      </c>
      <c r="AJ1483" s="51">
        <f>$AH1483-$AI1483</f>
        <v/>
      </c>
      <c r="AK1483" s="52" t="n">
        <v>23164</v>
      </c>
      <c r="AL1483" s="52">
        <f>$AJ1483*$AK1483</f>
        <v/>
      </c>
      <c r="AM1483" s="52">
        <f>$AI1483*$AK1483</f>
        <v/>
      </c>
      <c r="AN1483" s="39" t="n"/>
      <c r="AO1483" s="39" t="n"/>
    </row>
    <row r="1484">
      <c r="A1484" s="5" t="inlineStr">
        <is>
          <t>3000949</t>
        </is>
      </c>
      <c r="B1484" s="5" t="inlineStr">
        <is>
          <t>CHAQUETA GRIS ML YACIMIENTO T XS</t>
        </is>
      </c>
      <c r="C1484" s="5" t="n"/>
      <c r="D1484" s="5" t="inlineStr">
        <is>
          <t>INDU</t>
        </is>
      </c>
      <c r="E1484" s="5" t="inlineStr">
        <is>
          <t>ZUNI</t>
        </is>
      </c>
      <c r="F1484" s="5" t="inlineStr">
        <is>
          <t>1060</t>
        </is>
      </c>
      <c r="G1484" s="5" t="inlineStr">
        <is>
          <t>6010</t>
        </is>
      </c>
      <c r="H1484" s="5" t="inlineStr">
        <is>
          <t>C/U</t>
        </is>
      </c>
      <c r="I1484" s="6" t="n">
        <v>14</v>
      </c>
      <c r="J1484" s="6" t="n">
        <v>0</v>
      </c>
      <c r="K1484" s="5" t="inlineStr">
        <is>
          <t>ARS</t>
        </is>
      </c>
      <c r="L1484" s="48" t="n">
        <v>0</v>
      </c>
      <c r="M1484" s="48" t="n">
        <v>273314.66</v>
      </c>
      <c r="O1484" s="11">
        <f>M1484/SUM($M$2:$M$2023)</f>
        <v/>
      </c>
      <c r="P1484" s="49">
        <f>IFERROR(M1484/I1484,0)</f>
        <v/>
      </c>
      <c r="Q1484" s="50" t="n"/>
      <c r="R1484" s="8">
        <f>I1484-Q1484</f>
        <v/>
      </c>
      <c r="S1484" s="49">
        <f>$AK1484*R1484</f>
        <v/>
      </c>
      <c r="U1484" s="39" t="inlineStr">
        <is>
          <t>Stock SAP</t>
        </is>
      </c>
      <c r="V1484" s="39" t="inlineStr">
        <is>
          <t>Uniformes</t>
        </is>
      </c>
      <c r="W1484" s="39" t="inlineStr">
        <is>
          <t>Fuera del alcance</t>
        </is>
      </c>
      <c r="X1484" s="39" t="n"/>
      <c r="Y1484" s="39" t="inlineStr">
        <is>
          <t>No aplica: uniformes, clasificación que el inventario físico de Farmacia no releva</t>
        </is>
      </c>
      <c r="Z1484" s="40" t="inlineStr">
        <is>
          <t>Fuera del alcance del inventario físico</t>
        </is>
      </c>
      <c r="AA1484" s="39" t="n"/>
      <c r="AB1484" s="39" t="n"/>
      <c r="AC1484" s="39" t="n"/>
      <c r="AD1484" s="39" t="n"/>
      <c r="AE1484" s="39" t="n"/>
      <c r="AF1484" s="39" t="n"/>
      <c r="AG1484" s="39" t="n"/>
      <c r="AH1484" s="51" t="n">
        <v>25</v>
      </c>
      <c r="AI1484" s="51">
        <f>Q1484</f>
        <v/>
      </c>
      <c r="AJ1484" s="51">
        <f>$AH1484-$AI1484</f>
        <v/>
      </c>
      <c r="AK1484" s="52" t="n">
        <v>19522.476</v>
      </c>
      <c r="AL1484" s="52">
        <f>$AJ1484*$AK1484</f>
        <v/>
      </c>
      <c r="AM1484" s="52">
        <f>$AI1484*$AK1484</f>
        <v/>
      </c>
      <c r="AN1484" s="39" t="n"/>
      <c r="AO1484" s="39" t="inlineStr">
        <is>
          <t>El material ocupa 2 filas en la hoja 1060 NQN (lote/almacén). La cantidad SAP y la física de esta vista son el total del material.</t>
        </is>
      </c>
    </row>
    <row r="1485">
      <c r="A1485" s="5" t="inlineStr">
        <is>
          <t>3001460</t>
        </is>
      </c>
      <c r="B1485" s="5" t="inlineStr">
        <is>
          <t>CONJUNTO PRIMERA PIEL S</t>
        </is>
      </c>
      <c r="C1485" s="5" t="n"/>
      <c r="D1485" s="5" t="inlineStr">
        <is>
          <t>INDU</t>
        </is>
      </c>
      <c r="E1485" s="5" t="inlineStr">
        <is>
          <t>ZUNI</t>
        </is>
      </c>
      <c r="F1485" s="5" t="inlineStr">
        <is>
          <t>1060</t>
        </is>
      </c>
      <c r="G1485" s="5" t="inlineStr">
        <is>
          <t>6031</t>
        </is>
      </c>
      <c r="H1485" s="5" t="inlineStr">
        <is>
          <t>C/U</t>
        </is>
      </c>
      <c r="I1485" s="6" t="n">
        <v>14</v>
      </c>
      <c r="J1485" s="6" t="n">
        <v>0</v>
      </c>
      <c r="K1485" s="5" t="inlineStr">
        <is>
          <t>ARS</t>
        </is>
      </c>
      <c r="L1485" s="48" t="n">
        <v>0</v>
      </c>
      <c r="M1485" s="48" t="n">
        <v>187935.25</v>
      </c>
      <c r="O1485" s="11">
        <f>M1485/SUM($M$2:$M$2023)</f>
        <v/>
      </c>
      <c r="P1485" s="49">
        <f>IFERROR(M1485/I1485,0)</f>
        <v/>
      </c>
      <c r="Q1485" s="50" t="n"/>
      <c r="R1485" s="8">
        <f>I1485-Q1485</f>
        <v/>
      </c>
      <c r="S1485" s="49">
        <f>$AK1485*R1485</f>
        <v/>
      </c>
      <c r="U1485" s="39" t="inlineStr">
        <is>
          <t>Stock SAP</t>
        </is>
      </c>
      <c r="V1485" s="39" t="inlineStr">
        <is>
          <t>Uniformes</t>
        </is>
      </c>
      <c r="W1485" s="39" t="inlineStr">
        <is>
          <t>Fuera del alcance</t>
        </is>
      </c>
      <c r="X1485" s="39" t="n"/>
      <c r="Y1485" s="39" t="inlineStr">
        <is>
          <t>No aplica: uniformes, clasificación que el inventario físico de Farmacia no releva</t>
        </is>
      </c>
      <c r="Z1485" s="40" t="inlineStr">
        <is>
          <t>Fuera del alcance del inventario físico</t>
        </is>
      </c>
      <c r="AA1485" s="39" t="n"/>
      <c r="AB1485" s="39" t="n"/>
      <c r="AC1485" s="39" t="n"/>
      <c r="AD1485" s="39" t="n"/>
      <c r="AE1485" s="39" t="n"/>
      <c r="AF1485" s="39" t="n"/>
      <c r="AG1485" s="39" t="n"/>
      <c r="AH1485" s="51" t="n">
        <v>14</v>
      </c>
      <c r="AI1485" s="51">
        <f>Q1485</f>
        <v/>
      </c>
      <c r="AJ1485" s="51">
        <f>$AH1485-$AI1485</f>
        <v/>
      </c>
      <c r="AK1485" s="52" t="n">
        <v>13423.94642857143</v>
      </c>
      <c r="AL1485" s="52">
        <f>$AJ1485*$AK1485</f>
        <v/>
      </c>
      <c r="AM1485" s="52">
        <f>$AI1485*$AK1485</f>
        <v/>
      </c>
      <c r="AN1485" s="39" t="n"/>
      <c r="AO1485" s="39" t="n"/>
    </row>
    <row r="1486">
      <c r="A1486" s="5" t="inlineStr">
        <is>
          <t>3001560</t>
        </is>
      </c>
      <c r="B1486" s="5" t="inlineStr">
        <is>
          <t>CAMPERON NARANJA DE GRAFA XS</t>
        </is>
      </c>
      <c r="C1486" s="5" t="n"/>
      <c r="D1486" s="5" t="inlineStr">
        <is>
          <t>INDU</t>
        </is>
      </c>
      <c r="E1486" s="5" t="inlineStr">
        <is>
          <t>ZUNI</t>
        </is>
      </c>
      <c r="F1486" s="5" t="inlineStr">
        <is>
          <t>1060</t>
        </is>
      </c>
      <c r="G1486" s="5" t="inlineStr">
        <is>
          <t>6031</t>
        </is>
      </c>
      <c r="H1486" s="5" t="inlineStr">
        <is>
          <t>C/U</t>
        </is>
      </c>
      <c r="I1486" s="6" t="n">
        <v>14</v>
      </c>
      <c r="J1486" s="6" t="n">
        <v>0</v>
      </c>
      <c r="K1486" s="5" t="inlineStr">
        <is>
          <t>ARS</t>
        </is>
      </c>
      <c r="L1486" s="48" t="n">
        <v>0</v>
      </c>
      <c r="M1486" s="48" t="n">
        <v>893333.35</v>
      </c>
      <c r="O1486" s="11">
        <f>M1486/SUM($M$2:$M$2023)</f>
        <v/>
      </c>
      <c r="P1486" s="49">
        <f>IFERROR(M1486/I1486,0)</f>
        <v/>
      </c>
      <c r="Q1486" s="50" t="n"/>
      <c r="R1486" s="8">
        <f>I1486-Q1486</f>
        <v/>
      </c>
      <c r="S1486" s="49">
        <f>$AK1486*R1486</f>
        <v/>
      </c>
      <c r="U1486" s="39" t="inlineStr">
        <is>
          <t>Stock SAP</t>
        </is>
      </c>
      <c r="V1486" s="39" t="inlineStr">
        <is>
          <t>Uniformes</t>
        </is>
      </c>
      <c r="W1486" s="39" t="inlineStr">
        <is>
          <t>Fuera del alcance</t>
        </is>
      </c>
      <c r="X1486" s="39" t="n"/>
      <c r="Y1486" s="39" t="inlineStr">
        <is>
          <t>No aplica: uniformes, clasificación que el inventario físico de Farmacia no releva</t>
        </is>
      </c>
      <c r="Z1486" s="40" t="inlineStr">
        <is>
          <t>Fuera del alcance del inventario físico</t>
        </is>
      </c>
      <c r="AA1486" s="39" t="n"/>
      <c r="AB1486" s="39" t="n"/>
      <c r="AC1486" s="39" t="n"/>
      <c r="AD1486" s="39" t="n"/>
      <c r="AE1486" s="39" t="n"/>
      <c r="AF1486" s="39" t="n"/>
      <c r="AG1486" s="39" t="n"/>
      <c r="AH1486" s="51" t="n">
        <v>14</v>
      </c>
      <c r="AI1486" s="51">
        <f>Q1486</f>
        <v/>
      </c>
      <c r="AJ1486" s="51">
        <f>$AH1486-$AI1486</f>
        <v/>
      </c>
      <c r="AK1486" s="52" t="n">
        <v>63809.525</v>
      </c>
      <c r="AL1486" s="52">
        <f>$AJ1486*$AK1486</f>
        <v/>
      </c>
      <c r="AM1486" s="52">
        <f>$AI1486*$AK1486</f>
        <v/>
      </c>
      <c r="AN1486" s="39" t="n"/>
      <c r="AO1486" s="39" t="n"/>
    </row>
    <row r="1487">
      <c r="A1487" s="5" t="inlineStr">
        <is>
          <t>1000330</t>
        </is>
      </c>
      <c r="B1487" s="5" t="inlineStr">
        <is>
          <t>ANGINOTRAC COMPRIMIDO</t>
        </is>
      </c>
      <c r="C1487" s="5" t="inlineStr">
        <is>
          <t>R2977</t>
        </is>
      </c>
      <c r="D1487" s="5" t="inlineStr">
        <is>
          <t>033</t>
        </is>
      </c>
      <c r="E1487" s="5" t="inlineStr">
        <is>
          <t>ZMED</t>
        </is>
      </c>
      <c r="F1487" s="5" t="inlineStr">
        <is>
          <t>1060</t>
        </is>
      </c>
      <c r="G1487" s="5" t="inlineStr">
        <is>
          <t>6021</t>
        </is>
      </c>
      <c r="H1487" s="5" t="inlineStr">
        <is>
          <t>C/U</t>
        </is>
      </c>
      <c r="I1487" s="6" t="n">
        <v>13</v>
      </c>
      <c r="J1487" s="6" t="n">
        <v>0</v>
      </c>
      <c r="K1487" s="5" t="inlineStr">
        <is>
          <t>ARS</t>
        </is>
      </c>
      <c r="L1487" s="48" t="n">
        <v>0</v>
      </c>
      <c r="M1487" s="48" t="n">
        <v>9856.51</v>
      </c>
      <c r="O1487" s="11">
        <f>M1487/SUM($M$2:$M$2023)</f>
        <v/>
      </c>
      <c r="P1487" s="49">
        <f>IFERROR(M1487/I1487,0)</f>
        <v/>
      </c>
      <c r="Q1487" s="50" t="n"/>
      <c r="R1487" s="8">
        <f>I1487-Q1487</f>
        <v/>
      </c>
      <c r="S1487" s="49">
        <f>$AK1487*R1487</f>
        <v/>
      </c>
      <c r="U1487" s="39" t="inlineStr">
        <is>
          <t>Stock SAP</t>
        </is>
      </c>
      <c r="V1487" s="39" t="inlineStr">
        <is>
          <t>Medicamentos</t>
        </is>
      </c>
      <c r="W1487" s="39" t="inlineStr">
        <is>
          <t>Dentro del alcance</t>
        </is>
      </c>
      <c r="X1487" s="42" t="inlineStr">
        <is>
          <t>Media</t>
        </is>
      </c>
      <c r="Y1487" s="39" t="inlineStr">
        <is>
          <t>Homologado – confianza Media – pendiente de validación</t>
        </is>
      </c>
      <c r="Z1487" s="38" t="inlineStr">
        <is>
          <t>Dar de baja en SAP</t>
        </is>
      </c>
      <c r="AA1487" s="39" t="inlineStr">
        <is>
          <t>271</t>
        </is>
      </c>
      <c r="AB1487" s="39" t="inlineStr">
        <is>
          <t>ANGINOTRAT</t>
        </is>
      </c>
      <c r="AC1487" s="39" t="inlineStr">
        <is>
          <t>Cruce por nomenclatura SAP</t>
        </is>
      </c>
      <c r="AD1487" s="39" t="inlineStr">
        <is>
          <t>No</t>
        </is>
      </c>
      <c r="AE1487" s="39" t="n"/>
      <c r="AF1487" s="39" t="inlineStr">
        <is>
          <t>No</t>
        </is>
      </c>
      <c r="AG1487" s="39" t="n"/>
      <c r="AH1487" s="51" t="n"/>
      <c r="AI1487" s="51" t="n"/>
      <c r="AJ1487" s="51" t="n"/>
      <c r="AK1487" s="52" t="n">
        <v>758.1929391100703</v>
      </c>
      <c r="AL1487" s="52" t="n"/>
      <c r="AM1487" s="52" t="n"/>
      <c r="AN1487" s="39" t="n"/>
      <c r="AO1487" s="39" t="inlineStr">
        <is>
          <t>La cantidad física del material se imputó en la fila 535 (primera fila del material). Cruce por nomenclatura: similitud 0.57. El material ocupa 12 filas en la hoja 1060 NQN (lote/almacén). La cantidad SAP y la física de esta vista son el total del material.</t>
        </is>
      </c>
    </row>
    <row r="1488">
      <c r="A1488" s="5" t="inlineStr">
        <is>
          <t>1000693</t>
        </is>
      </c>
      <c r="B1488" s="5" t="inlineStr">
        <is>
          <t>DOMPERIDONA AMP.</t>
        </is>
      </c>
      <c r="C1488" s="5" t="inlineStr">
        <is>
          <t>100106378</t>
        </is>
      </c>
      <c r="D1488" s="5" t="inlineStr">
        <is>
          <t>033</t>
        </is>
      </c>
      <c r="E1488" s="5" t="inlineStr">
        <is>
          <t>ZMED</t>
        </is>
      </c>
      <c r="F1488" s="5" t="inlineStr">
        <is>
          <t>1060</t>
        </is>
      </c>
      <c r="G1488" s="5" t="inlineStr">
        <is>
          <t>6021</t>
        </is>
      </c>
      <c r="H1488" s="5" t="inlineStr">
        <is>
          <t>C/U</t>
        </is>
      </c>
      <c r="I1488" s="6" t="n">
        <v>13</v>
      </c>
      <c r="J1488" s="6" t="n">
        <v>0</v>
      </c>
      <c r="K1488" s="5" t="inlineStr">
        <is>
          <t>ARS</t>
        </is>
      </c>
      <c r="L1488" s="48" t="n">
        <v>0</v>
      </c>
      <c r="M1488" s="48" t="n">
        <v>29627.05</v>
      </c>
      <c r="O1488" s="11">
        <f>M1488/SUM($M$2:$M$2023)</f>
        <v/>
      </c>
      <c r="P1488" s="49">
        <f>IFERROR(M1488/I1488,0)</f>
        <v/>
      </c>
      <c r="Q1488" s="50" t="n"/>
      <c r="R1488" s="8">
        <f>I1488-Q1488</f>
        <v/>
      </c>
      <c r="S1488" s="49">
        <f>$AK1488*R1488</f>
        <v/>
      </c>
      <c r="U1488" s="39" t="inlineStr">
        <is>
          <t>Stock SAP</t>
        </is>
      </c>
      <c r="V1488" s="39" t="inlineStr">
        <is>
          <t>Medicamentos</t>
        </is>
      </c>
      <c r="W1488" s="39" t="inlineStr">
        <is>
          <t>Dentro del alcance</t>
        </is>
      </c>
      <c r="X1488" s="39" t="n"/>
      <c r="Y1488" s="39" t="inlineStr">
        <is>
          <t>Sin recuento físico en el inventario de Avain</t>
        </is>
      </c>
      <c r="Z1488" s="40" t="inlineStr">
        <is>
          <t>Sin recuento físico</t>
        </is>
      </c>
      <c r="AA1488" s="39" t="n"/>
      <c r="AB1488" s="39" t="n"/>
      <c r="AC1488" s="39" t="n"/>
      <c r="AD1488" s="39" t="n"/>
      <c r="AE1488" s="39" t="n"/>
      <c r="AF1488" s="39" t="n"/>
      <c r="AG1488" s="39" t="n"/>
      <c r="AH1488" s="51" t="n"/>
      <c r="AI1488" s="51" t="n"/>
      <c r="AJ1488" s="51" t="n"/>
      <c r="AK1488" s="52" t="n">
        <v>2279.003773584906</v>
      </c>
      <c r="AL1488" s="52" t="n"/>
      <c r="AM1488" s="52" t="n"/>
      <c r="AN1488" s="39" t="n"/>
      <c r="AO1488" s="39" t="inlineStr">
        <is>
          <t>El material ocupa 6 filas en la hoja 1060 NQN (lote/almacén). La cantidad SAP y la física de esta vista son el total del material.</t>
        </is>
      </c>
    </row>
    <row r="1489">
      <c r="A1489" s="5" t="inlineStr">
        <is>
          <t>3000300</t>
        </is>
      </c>
      <c r="B1489" s="5" t="inlineStr">
        <is>
          <t>CAMPERA SOFT SHELL GRIS ECA M</t>
        </is>
      </c>
      <c r="C1489" s="5" t="n"/>
      <c r="D1489" s="5" t="inlineStr">
        <is>
          <t>INDU</t>
        </is>
      </c>
      <c r="E1489" s="5" t="inlineStr">
        <is>
          <t>ZUNI</t>
        </is>
      </c>
      <c r="F1489" s="5" t="inlineStr">
        <is>
          <t>1060</t>
        </is>
      </c>
      <c r="G1489" s="5" t="inlineStr">
        <is>
          <t>6031</t>
        </is>
      </c>
      <c r="H1489" s="5" t="inlineStr">
        <is>
          <t>C/U</t>
        </is>
      </c>
      <c r="I1489" s="6" t="n">
        <v>13</v>
      </c>
      <c r="J1489" s="6" t="n">
        <v>0</v>
      </c>
      <c r="K1489" s="5" t="inlineStr">
        <is>
          <t>ARS</t>
        </is>
      </c>
      <c r="L1489" s="48" t="n">
        <v>0</v>
      </c>
      <c r="M1489" s="48" t="n">
        <v>583700</v>
      </c>
      <c r="O1489" s="11">
        <f>M1489/SUM($M$2:$M$2023)</f>
        <v/>
      </c>
      <c r="P1489" s="49">
        <f>IFERROR(M1489/I1489,0)</f>
        <v/>
      </c>
      <c r="Q1489" s="50" t="n"/>
      <c r="R1489" s="8">
        <f>I1489-Q1489</f>
        <v/>
      </c>
      <c r="S1489" s="49">
        <f>$AK1489*R1489</f>
        <v/>
      </c>
      <c r="U1489" s="39" t="inlineStr">
        <is>
          <t>Stock SAP</t>
        </is>
      </c>
      <c r="V1489" s="39" t="inlineStr">
        <is>
          <t>Uniformes</t>
        </is>
      </c>
      <c r="W1489" s="39" t="inlineStr">
        <is>
          <t>Fuera del alcance</t>
        </is>
      </c>
      <c r="X1489" s="39" t="n"/>
      <c r="Y1489" s="39" t="inlineStr">
        <is>
          <t>No aplica: uniformes, clasificación que el inventario físico de Farmacia no releva</t>
        </is>
      </c>
      <c r="Z1489" s="40" t="inlineStr">
        <is>
          <t>Fuera del alcance del inventario físico</t>
        </is>
      </c>
      <c r="AA1489" s="39" t="n"/>
      <c r="AB1489" s="39" t="n"/>
      <c r="AC1489" s="39" t="n"/>
      <c r="AD1489" s="39" t="n"/>
      <c r="AE1489" s="39" t="n"/>
      <c r="AF1489" s="39" t="n"/>
      <c r="AG1489" s="39" t="n"/>
      <c r="AH1489" s="51" t="n">
        <v>13</v>
      </c>
      <c r="AI1489" s="51">
        <f>Q1489</f>
        <v/>
      </c>
      <c r="AJ1489" s="51">
        <f>$AH1489-$AI1489</f>
        <v/>
      </c>
      <c r="AK1489" s="52" t="n">
        <v>44900</v>
      </c>
      <c r="AL1489" s="52">
        <f>$AJ1489*$AK1489</f>
        <v/>
      </c>
      <c r="AM1489" s="52">
        <f>$AI1489*$AK1489</f>
        <v/>
      </c>
      <c r="AN1489" s="39" t="n"/>
      <c r="AO1489" s="39" t="n"/>
    </row>
    <row r="1490">
      <c r="A1490" s="5" t="inlineStr">
        <is>
          <t>3001063</t>
        </is>
      </c>
      <c r="B1490" s="5" t="inlineStr">
        <is>
          <t>MAMELUCO IGNIFUGO NOMEX 6 OZ TALLE S</t>
        </is>
      </c>
      <c r="C1490" s="5" t="n"/>
      <c r="D1490" s="5" t="inlineStr">
        <is>
          <t>INDU</t>
        </is>
      </c>
      <c r="E1490" s="5" t="inlineStr">
        <is>
          <t>ZUNI</t>
        </is>
      </c>
      <c r="F1490" s="5" t="inlineStr">
        <is>
          <t>1060</t>
        </is>
      </c>
      <c r="G1490" s="5" t="inlineStr">
        <is>
          <t>6010</t>
        </is>
      </c>
      <c r="H1490" s="5" t="inlineStr">
        <is>
          <t>C/U</t>
        </is>
      </c>
      <c r="I1490" s="6" t="n">
        <v>13</v>
      </c>
      <c r="J1490" s="6" t="n">
        <v>0</v>
      </c>
      <c r="K1490" s="5" t="inlineStr">
        <is>
          <t>ARS</t>
        </is>
      </c>
      <c r="L1490" s="48" t="n">
        <v>0</v>
      </c>
      <c r="M1490" s="48" t="n">
        <v>1552877.64</v>
      </c>
      <c r="O1490" s="11">
        <f>M1490/SUM($M$2:$M$2023)</f>
        <v/>
      </c>
      <c r="P1490" s="49">
        <f>IFERROR(M1490/I1490,0)</f>
        <v/>
      </c>
      <c r="Q1490" s="50" t="n"/>
      <c r="R1490" s="8">
        <f>I1490-Q1490</f>
        <v/>
      </c>
      <c r="S1490" s="49">
        <f>$AK1490*R1490</f>
        <v/>
      </c>
      <c r="U1490" s="39" t="inlineStr">
        <is>
          <t>Stock SAP</t>
        </is>
      </c>
      <c r="V1490" s="39" t="inlineStr">
        <is>
          <t>Uniformes</t>
        </is>
      </c>
      <c r="W1490" s="39" t="inlineStr">
        <is>
          <t>Fuera del alcance</t>
        </is>
      </c>
      <c r="X1490" s="39" t="n"/>
      <c r="Y1490" s="39" t="inlineStr">
        <is>
          <t>No aplica: uniformes, clasificación que el inventario físico de Farmacia no releva</t>
        </is>
      </c>
      <c r="Z1490" s="40" t="inlineStr">
        <is>
          <t>Fuera del alcance del inventario físico</t>
        </is>
      </c>
      <c r="AA1490" s="39" t="n"/>
      <c r="AB1490" s="39" t="n"/>
      <c r="AC1490" s="39" t="n"/>
      <c r="AD1490" s="39" t="n"/>
      <c r="AE1490" s="39" t="n"/>
      <c r="AF1490" s="39" t="n"/>
      <c r="AG1490" s="39" t="n"/>
      <c r="AH1490" s="51" t="n">
        <v>13</v>
      </c>
      <c r="AI1490" s="51">
        <f>Q1490</f>
        <v/>
      </c>
      <c r="AJ1490" s="51">
        <f>$AH1490-$AI1490</f>
        <v/>
      </c>
      <c r="AK1490" s="52" t="n">
        <v>119452.1261538461</v>
      </c>
      <c r="AL1490" s="52">
        <f>$AJ1490*$AK1490</f>
        <v/>
      </c>
      <c r="AM1490" s="52">
        <f>$AI1490*$AK1490</f>
        <v/>
      </c>
      <c r="AN1490" s="39" t="n"/>
      <c r="AO1490" s="39" t="n"/>
    </row>
    <row r="1491">
      <c r="A1491" s="5" t="inlineStr">
        <is>
          <t>1000035</t>
        </is>
      </c>
      <c r="B1491" s="5" t="inlineStr">
        <is>
          <t>SOLUCIÓN RINGER LACTATO 500 ML</t>
        </is>
      </c>
      <c r="C1491" s="5" t="inlineStr">
        <is>
          <t>1</t>
        </is>
      </c>
      <c r="D1491" s="5" t="inlineStr">
        <is>
          <t>033</t>
        </is>
      </c>
      <c r="E1491" s="5" t="inlineStr">
        <is>
          <t>ZMED</t>
        </is>
      </c>
      <c r="F1491" s="5" t="inlineStr">
        <is>
          <t>1060</t>
        </is>
      </c>
      <c r="G1491" s="5" t="inlineStr">
        <is>
          <t>6021</t>
        </is>
      </c>
      <c r="H1491" s="5" t="inlineStr">
        <is>
          <t>C/U</t>
        </is>
      </c>
      <c r="I1491" s="6" t="n">
        <v>12</v>
      </c>
      <c r="J1491" s="6" t="n">
        <v>0</v>
      </c>
      <c r="K1491" s="5" t="inlineStr">
        <is>
          <t>ARS</t>
        </is>
      </c>
      <c r="L1491" s="48" t="n">
        <v>0</v>
      </c>
      <c r="M1491" s="48" t="n">
        <v>18747.62</v>
      </c>
      <c r="O1491" s="11">
        <f>M1491/SUM($M$2:$M$2023)</f>
        <v/>
      </c>
      <c r="P1491" s="49">
        <f>IFERROR(M1491/I1491,0)</f>
        <v/>
      </c>
      <c r="Q1491" s="50" t="n"/>
      <c r="R1491" s="8">
        <f>I1491-Q1491</f>
        <v/>
      </c>
      <c r="S1491" s="49">
        <f>$AK1491*R1491</f>
        <v/>
      </c>
      <c r="U1491" s="39" t="inlineStr">
        <is>
          <t>Stock SAP</t>
        </is>
      </c>
      <c r="V1491" s="39" t="inlineStr">
        <is>
          <t>Medicamentos</t>
        </is>
      </c>
      <c r="W1491" s="39" t="inlineStr">
        <is>
          <t>Dentro del alcance</t>
        </is>
      </c>
      <c r="X1491" s="42" t="inlineStr">
        <is>
          <t>Media</t>
        </is>
      </c>
      <c r="Y1491" s="39" t="inlineStr">
        <is>
          <t>Homologado – confianza Media – pendiente de validación</t>
        </is>
      </c>
      <c r="Z1491" s="38" t="inlineStr">
        <is>
          <t>Dar de baja en SAP</t>
        </is>
      </c>
      <c r="AA1491" s="39" t="inlineStr">
        <is>
          <t>216</t>
        </is>
      </c>
      <c r="AB1491" s="39" t="inlineStr">
        <is>
          <t>SOLUCIÓN RINGER LACTATO</t>
        </is>
      </c>
      <c r="AC1491" s="39" t="inlineStr">
        <is>
          <t>Homologación por código Avain (master M13-003)</t>
        </is>
      </c>
      <c r="AD1491" s="39" t="inlineStr">
        <is>
          <t>No</t>
        </is>
      </c>
      <c r="AE1491" s="39" t="n"/>
      <c r="AF1491" s="39" t="inlineStr">
        <is>
          <t>Sí</t>
        </is>
      </c>
      <c r="AG1491" s="39" t="inlineStr">
        <is>
          <t>M13-003</t>
        </is>
      </c>
      <c r="AH1491" s="51" t="n"/>
      <c r="AI1491" s="51" t="n"/>
      <c r="AJ1491" s="51" t="n"/>
      <c r="AK1491" s="52" t="n">
        <v>1562.301268615554</v>
      </c>
      <c r="AL1491" s="52" t="n"/>
      <c r="AM1491" s="52" t="n"/>
      <c r="AN1491" s="39" t="n"/>
      <c r="AO1491" s="39" t="inlineStr">
        <is>
          <t>La cantidad física del material se imputó en la fila 283 (primera fila del material). Homologación: confianza base Media + confianza SAP Alta → Media. El material ocupa 18 filas en la hoja 1060 NQN (lote/almacén). La cantidad SAP y la física de esta vista son el total del material.</t>
        </is>
      </c>
    </row>
    <row r="1492">
      <c r="A1492" s="5" t="inlineStr">
        <is>
          <t>1000035</t>
        </is>
      </c>
      <c r="B1492" s="5" t="inlineStr">
        <is>
          <t>SOLUCIÓN RINGER LACTATO 500 ML</t>
        </is>
      </c>
      <c r="C1492" s="5" t="inlineStr">
        <is>
          <t>RL0588</t>
        </is>
      </c>
      <c r="D1492" s="5" t="inlineStr">
        <is>
          <t>033</t>
        </is>
      </c>
      <c r="E1492" s="5" t="inlineStr">
        <is>
          <t>ZMED</t>
        </is>
      </c>
      <c r="F1492" s="5" t="inlineStr">
        <is>
          <t>1060</t>
        </is>
      </c>
      <c r="G1492" s="5" t="inlineStr">
        <is>
          <t>6021</t>
        </is>
      </c>
      <c r="H1492" s="5" t="inlineStr">
        <is>
          <t>C/U</t>
        </is>
      </c>
      <c r="I1492" s="6" t="n">
        <v>12</v>
      </c>
      <c r="J1492" s="6" t="n">
        <v>0</v>
      </c>
      <c r="K1492" s="5" t="inlineStr">
        <is>
          <t>ARS</t>
        </is>
      </c>
      <c r="L1492" s="48" t="n">
        <v>0</v>
      </c>
      <c r="M1492" s="48" t="n">
        <v>18747.62</v>
      </c>
      <c r="O1492" s="11">
        <f>M1492/SUM($M$2:$M$2023)</f>
        <v/>
      </c>
      <c r="P1492" s="49">
        <f>IFERROR(M1492/I1492,0)</f>
        <v/>
      </c>
      <c r="Q1492" s="50" t="n"/>
      <c r="R1492" s="8">
        <f>I1492-Q1492</f>
        <v/>
      </c>
      <c r="S1492" s="49">
        <f>$AK1492*R1492</f>
        <v/>
      </c>
      <c r="U1492" s="39" t="inlineStr">
        <is>
          <t>Stock SAP</t>
        </is>
      </c>
      <c r="V1492" s="39" t="inlineStr">
        <is>
          <t>Medicamentos</t>
        </is>
      </c>
      <c r="W1492" s="39" t="inlineStr">
        <is>
          <t>Dentro del alcance</t>
        </is>
      </c>
      <c r="X1492" s="42" t="inlineStr">
        <is>
          <t>Media</t>
        </is>
      </c>
      <c r="Y1492" s="39" t="inlineStr">
        <is>
          <t>Homologado – confianza Media – pendiente de validación</t>
        </is>
      </c>
      <c r="Z1492" s="38" t="inlineStr">
        <is>
          <t>Dar de baja en SAP</t>
        </is>
      </c>
      <c r="AA1492" s="39" t="inlineStr">
        <is>
          <t>216</t>
        </is>
      </c>
      <c r="AB1492" s="39" t="inlineStr">
        <is>
          <t>SOLUCIÓN RINGER LACTATO</t>
        </is>
      </c>
      <c r="AC1492" s="39" t="inlineStr">
        <is>
          <t>Homologación por código Avain (master M13-003)</t>
        </is>
      </c>
      <c r="AD1492" s="39" t="inlineStr">
        <is>
          <t>No</t>
        </is>
      </c>
      <c r="AE1492" s="39" t="n"/>
      <c r="AF1492" s="39" t="inlineStr">
        <is>
          <t>Sí</t>
        </is>
      </c>
      <c r="AG1492" s="39" t="inlineStr">
        <is>
          <t>M13-003</t>
        </is>
      </c>
      <c r="AH1492" s="51" t="n"/>
      <c r="AI1492" s="51" t="n"/>
      <c r="AJ1492" s="51" t="n"/>
      <c r="AK1492" s="52" t="n">
        <v>1562.301268615554</v>
      </c>
      <c r="AL1492" s="52" t="n"/>
      <c r="AM1492" s="52" t="n"/>
      <c r="AN1492" s="39" t="n"/>
      <c r="AO1492" s="39" t="inlineStr">
        <is>
          <t>La cantidad física del material se imputó en la fila 283 (primera fila del material). Homologación: confianza base Media + confianza SAP Alta → Media. El material ocupa 18 filas en la hoja 1060 NQN (lote/almacén). La cantidad SAP y la física de esta vista son el total del material.</t>
        </is>
      </c>
    </row>
    <row r="1493">
      <c r="A1493" s="5" t="inlineStr">
        <is>
          <t>1000041</t>
        </is>
      </c>
      <c r="B1493" s="5" t="inlineStr">
        <is>
          <t>IODOPOVIDONA SOLUCION 10% X 1000ML</t>
        </is>
      </c>
      <c r="C1493" s="5" t="inlineStr">
        <is>
          <t>2515</t>
        </is>
      </c>
      <c r="D1493" s="5" t="inlineStr">
        <is>
          <t>033</t>
        </is>
      </c>
      <c r="E1493" s="5" t="inlineStr">
        <is>
          <t>ZMED</t>
        </is>
      </c>
      <c r="F1493" s="5" t="inlineStr">
        <is>
          <t>1060</t>
        </is>
      </c>
      <c r="G1493" s="5" t="inlineStr">
        <is>
          <t>6021</t>
        </is>
      </c>
      <c r="H1493" s="5" t="inlineStr">
        <is>
          <t>C/U</t>
        </is>
      </c>
      <c r="I1493" s="6" t="n">
        <v>12</v>
      </c>
      <c r="J1493" s="6" t="n">
        <v>0</v>
      </c>
      <c r="K1493" s="5" t="inlineStr">
        <is>
          <t>ARS</t>
        </is>
      </c>
      <c r="L1493" s="48" t="n">
        <v>0</v>
      </c>
      <c r="M1493" s="48" t="n">
        <v>112831.39</v>
      </c>
      <c r="O1493" s="11">
        <f>M1493/SUM($M$2:$M$2023)</f>
        <v/>
      </c>
      <c r="P1493" s="49">
        <f>IFERROR(M1493/I1493,0)</f>
        <v/>
      </c>
      <c r="Q1493" s="50" t="n"/>
      <c r="R1493" s="8">
        <f>I1493-Q1493</f>
        <v/>
      </c>
      <c r="S1493" s="49">
        <f>$AK1493*R1493</f>
        <v/>
      </c>
      <c r="U1493" s="39" t="inlineStr">
        <is>
          <t>Stock SAP</t>
        </is>
      </c>
      <c r="V1493" s="39" t="inlineStr">
        <is>
          <t>Medicamentos</t>
        </is>
      </c>
      <c r="W1493" s="39" t="inlineStr">
        <is>
          <t>Dentro del alcance</t>
        </is>
      </c>
      <c r="X1493" s="39" t="n"/>
      <c r="Y1493" s="39" t="inlineStr">
        <is>
          <t>Sin recuento físico en el inventario de Avain</t>
        </is>
      </c>
      <c r="Z1493" s="40" t="inlineStr">
        <is>
          <t>Sin recuento físico</t>
        </is>
      </c>
      <c r="AA1493" s="39" t="n"/>
      <c r="AB1493" s="39" t="n"/>
      <c r="AC1493" s="39" t="n"/>
      <c r="AD1493" s="39" t="n"/>
      <c r="AE1493" s="39" t="n"/>
      <c r="AF1493" s="39" t="n"/>
      <c r="AG1493" s="39" t="n"/>
      <c r="AH1493" s="51" t="n"/>
      <c r="AI1493" s="51" t="n"/>
      <c r="AJ1493" s="51" t="n"/>
      <c r="AK1493" s="52" t="n">
        <v>9402.615522041766</v>
      </c>
      <c r="AL1493" s="52" t="n"/>
      <c r="AM1493" s="52" t="n"/>
      <c r="AN1493" s="39" t="n"/>
      <c r="AO1493" s="39" t="inlineStr">
        <is>
          <t>El material ocupa 14 filas en la hoja 1060 NQN (lote/almacén). La cantidad SAP y la física de esta vista son el total del material.</t>
        </is>
      </c>
    </row>
    <row r="1494">
      <c r="A1494" s="5" t="inlineStr">
        <is>
          <t>1000086</t>
        </is>
      </c>
      <c r="B1494" s="5" t="inlineStr">
        <is>
          <t>PLATSUL CREMA X 300 GRS</t>
        </is>
      </c>
      <c r="C1494" s="5" t="inlineStr">
        <is>
          <t>652</t>
        </is>
      </c>
      <c r="D1494" s="5" t="inlineStr">
        <is>
          <t>033</t>
        </is>
      </c>
      <c r="E1494" s="5" t="inlineStr">
        <is>
          <t>ZMED</t>
        </is>
      </c>
      <c r="F1494" s="5" t="inlineStr">
        <is>
          <t>1060</t>
        </is>
      </c>
      <c r="G1494" s="5" t="inlineStr">
        <is>
          <t>6021</t>
        </is>
      </c>
      <c r="H1494" s="5" t="inlineStr">
        <is>
          <t>C/U</t>
        </is>
      </c>
      <c r="I1494" s="6" t="n">
        <v>12</v>
      </c>
      <c r="J1494" s="6" t="n">
        <v>0</v>
      </c>
      <c r="K1494" s="5" t="inlineStr">
        <is>
          <t>ARS</t>
        </is>
      </c>
      <c r="L1494" s="48" t="n">
        <v>0</v>
      </c>
      <c r="M1494" s="48" t="n">
        <v>57552.29</v>
      </c>
      <c r="O1494" s="11">
        <f>M1494/SUM($M$2:$M$2023)</f>
        <v/>
      </c>
      <c r="P1494" s="49">
        <f>IFERROR(M1494/I1494,0)</f>
        <v/>
      </c>
      <c r="Q1494" s="50" t="n"/>
      <c r="R1494" s="8">
        <f>I1494-Q1494</f>
        <v/>
      </c>
      <c r="S1494" s="49">
        <f>$AK1494*R1494</f>
        <v/>
      </c>
      <c r="U1494" s="39" t="inlineStr">
        <is>
          <t>Stock SAP</t>
        </is>
      </c>
      <c r="V1494" s="39" t="inlineStr">
        <is>
          <t>Medicamentos</t>
        </is>
      </c>
      <c r="W1494" s="39" t="inlineStr">
        <is>
          <t>Dentro del alcance</t>
        </is>
      </c>
      <c r="X1494" s="39" t="n"/>
      <c r="Y1494" s="39" t="inlineStr">
        <is>
          <t>Sin recuento físico en el inventario de Avain</t>
        </is>
      </c>
      <c r="Z1494" s="40" t="inlineStr">
        <is>
          <t>Sin recuento físico</t>
        </is>
      </c>
      <c r="AA1494" s="39" t="n"/>
      <c r="AB1494" s="39" t="n"/>
      <c r="AC1494" s="39" t="n"/>
      <c r="AD1494" s="39" t="n"/>
      <c r="AE1494" s="39" t="n"/>
      <c r="AF1494" s="39" t="n"/>
      <c r="AG1494" s="39" t="n"/>
      <c r="AH1494" s="51" t="n"/>
      <c r="AI1494" s="51" t="n"/>
      <c r="AJ1494" s="51" t="n"/>
      <c r="AK1494" s="52" t="n">
        <v>4796.02406779661</v>
      </c>
      <c r="AL1494" s="52" t="n"/>
      <c r="AM1494" s="52" t="n"/>
      <c r="AN1494" s="39" t="n"/>
      <c r="AO1494" s="39" t="inlineStr">
        <is>
          <t>El material ocupa 5 filas en la hoja 1060 NQN (lote/almacén). La cantidad SAP y la física de esta vista son el total del material.</t>
        </is>
      </c>
    </row>
    <row r="1495">
      <c r="A1495" s="5" t="inlineStr">
        <is>
          <t>1000089</t>
        </is>
      </c>
      <c r="B1495" s="5" t="inlineStr">
        <is>
          <t>SOLUCION FISIOLOGICA DE 500CC</t>
        </is>
      </c>
      <c r="C1495" s="5" t="inlineStr">
        <is>
          <t>5490</t>
        </is>
      </c>
      <c r="D1495" s="5" t="inlineStr">
        <is>
          <t>033</t>
        </is>
      </c>
      <c r="E1495" s="5" t="inlineStr">
        <is>
          <t>ZMED</t>
        </is>
      </c>
      <c r="F1495" s="5" t="inlineStr">
        <is>
          <t>1060</t>
        </is>
      </c>
      <c r="G1495" s="5" t="inlineStr">
        <is>
          <t>6021</t>
        </is>
      </c>
      <c r="H1495" s="5" t="inlineStr">
        <is>
          <t>C/U</t>
        </is>
      </c>
      <c r="I1495" s="6" t="n">
        <v>12</v>
      </c>
      <c r="J1495" s="6" t="n">
        <v>0</v>
      </c>
      <c r="K1495" s="5" t="inlineStr">
        <is>
          <t>ARS</t>
        </is>
      </c>
      <c r="L1495" s="48" t="n">
        <v>0</v>
      </c>
      <c r="M1495" s="48" t="n">
        <v>12980.23</v>
      </c>
      <c r="O1495" s="11">
        <f>M1495/SUM($M$2:$M$2023)</f>
        <v/>
      </c>
      <c r="P1495" s="49">
        <f>IFERROR(M1495/I1495,0)</f>
        <v/>
      </c>
      <c r="Q1495" s="50" t="n"/>
      <c r="R1495" s="8">
        <f>I1495-Q1495</f>
        <v/>
      </c>
      <c r="S1495" s="49">
        <f>$AK1495*R1495</f>
        <v/>
      </c>
      <c r="U1495" s="39" t="inlineStr">
        <is>
          <t>Stock SAP</t>
        </is>
      </c>
      <c r="V1495" s="39" t="inlineStr">
        <is>
          <t>Medicamentos</t>
        </is>
      </c>
      <c r="W1495" s="39" t="inlineStr">
        <is>
          <t>Dentro del alcance</t>
        </is>
      </c>
      <c r="X1495" s="42" t="inlineStr">
        <is>
          <t>Media</t>
        </is>
      </c>
      <c r="Y1495" s="39" t="inlineStr">
        <is>
          <t>Homologado – confianza Media – pendiente de validación</t>
        </is>
      </c>
      <c r="Z1495" s="38" t="inlineStr">
        <is>
          <t>Dar de baja en SAP</t>
        </is>
      </c>
      <c r="AA1495" s="39" t="inlineStr">
        <is>
          <t>212</t>
        </is>
      </c>
      <c r="AB1495" s="39" t="inlineStr">
        <is>
          <t>SOLUCIÓN FISIOLÓGICA</t>
        </is>
      </c>
      <c r="AC1495" s="39" t="inlineStr">
        <is>
          <t>Homologación por código Avain (master M13-001)</t>
        </is>
      </c>
      <c r="AD1495" s="39" t="inlineStr">
        <is>
          <t>No</t>
        </is>
      </c>
      <c r="AE1495" s="39" t="n"/>
      <c r="AF1495" s="39" t="inlineStr">
        <is>
          <t>Sí</t>
        </is>
      </c>
      <c r="AG1495" s="39" t="inlineStr">
        <is>
          <t>M13-001</t>
        </is>
      </c>
      <c r="AH1495" s="51" t="n"/>
      <c r="AI1495" s="51" t="n"/>
      <c r="AJ1495" s="51" t="n"/>
      <c r="AK1495" s="52" t="n">
        <v>1081.685701526937</v>
      </c>
      <c r="AL1495" s="52" t="n"/>
      <c r="AM1495" s="52" t="n"/>
      <c r="AN1495" s="39" t="n"/>
      <c r="AO1495" s="39" t="inlineStr">
        <is>
          <t>La cantidad física del material se imputó en la fila 249 (primera fila del material). 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1496">
      <c r="A1496" s="5" t="inlineStr">
        <is>
          <t>1000113</t>
        </is>
      </c>
      <c r="B1496" s="5" t="inlineStr">
        <is>
          <t>SULFADIAZINA DE PLATA DF CREMA X 200G</t>
        </is>
      </c>
      <c r="C1496" s="5" t="inlineStr">
        <is>
          <t>90270</t>
        </is>
      </c>
      <c r="D1496" s="5" t="inlineStr">
        <is>
          <t>033</t>
        </is>
      </c>
      <c r="E1496" s="5" t="inlineStr">
        <is>
          <t>ZMED</t>
        </is>
      </c>
      <c r="F1496" s="5" t="inlineStr">
        <is>
          <t>1060</t>
        </is>
      </c>
      <c r="G1496" s="5" t="inlineStr">
        <is>
          <t>6021</t>
        </is>
      </c>
      <c r="H1496" s="5" t="inlineStr">
        <is>
          <t>C/U</t>
        </is>
      </c>
      <c r="I1496" s="6" t="n">
        <v>12</v>
      </c>
      <c r="J1496" s="6" t="n">
        <v>0</v>
      </c>
      <c r="K1496" s="5" t="inlineStr">
        <is>
          <t>ARS</t>
        </is>
      </c>
      <c r="L1496" s="48" t="n">
        <v>0</v>
      </c>
      <c r="M1496" s="48" t="n">
        <v>7668</v>
      </c>
      <c r="O1496" s="11">
        <f>M1496/SUM($M$2:$M$2023)</f>
        <v/>
      </c>
      <c r="P1496" s="49">
        <f>IFERROR(M1496/I1496,0)</f>
        <v/>
      </c>
      <c r="Q1496" s="50" t="n"/>
      <c r="R1496" s="8">
        <f>I1496-Q1496</f>
        <v/>
      </c>
      <c r="S1496" s="49">
        <f>$AK1496*R1496</f>
        <v/>
      </c>
      <c r="U1496" s="39" t="inlineStr">
        <is>
          <t>Stock SAP</t>
        </is>
      </c>
      <c r="V1496" s="39" t="inlineStr">
        <is>
          <t>Medicamentos</t>
        </is>
      </c>
      <c r="W1496" s="39" t="inlineStr">
        <is>
          <t>Dentro del alcance</t>
        </is>
      </c>
      <c r="X1496" s="39" t="n"/>
      <c r="Y1496" s="39" t="inlineStr">
        <is>
          <t>Sin recuento físico en el inventario de Avain</t>
        </is>
      </c>
      <c r="Z1496" s="40" t="inlineStr">
        <is>
          <t>Sin recuento físico</t>
        </is>
      </c>
      <c r="AA1496" s="39" t="n"/>
      <c r="AB1496" s="39" t="n"/>
      <c r="AC1496" s="39" t="n"/>
      <c r="AD1496" s="39" t="n"/>
      <c r="AE1496" s="39" t="n"/>
      <c r="AF1496" s="39" t="n"/>
      <c r="AG1496" s="39" t="n"/>
      <c r="AH1496" s="51" t="n"/>
      <c r="AI1496" s="51" t="n"/>
      <c r="AJ1496" s="51" t="n"/>
      <c r="AK1496" s="52" t="n">
        <v>639</v>
      </c>
      <c r="AL1496" s="52" t="n"/>
      <c r="AM1496" s="52" t="n"/>
      <c r="AN1496" s="39" t="n"/>
      <c r="AO1496" s="39" t="inlineStr">
        <is>
          <t>El material ocupa 2 filas en la hoja 1060 NQN (lote/almacén). La cantidad SAP y la física de esta vista son el total del material.</t>
        </is>
      </c>
    </row>
    <row r="1497">
      <c r="A1497" s="5" t="inlineStr">
        <is>
          <t>1000130</t>
        </is>
      </c>
      <c r="B1497" s="5" t="inlineStr">
        <is>
          <t>BROMURO IPRATROPIO 0.25 MG/ ML GOTAS</t>
        </is>
      </c>
      <c r="C1497" s="5" t="inlineStr">
        <is>
          <t>05081</t>
        </is>
      </c>
      <c r="D1497" s="5" t="inlineStr">
        <is>
          <t>033</t>
        </is>
      </c>
      <c r="E1497" s="5" t="inlineStr">
        <is>
          <t>ZMED</t>
        </is>
      </c>
      <c r="F1497" s="5" t="inlineStr">
        <is>
          <t>1060</t>
        </is>
      </c>
      <c r="G1497" s="5" t="inlineStr">
        <is>
          <t>6021</t>
        </is>
      </c>
      <c r="H1497" s="5" t="inlineStr">
        <is>
          <t>C/U</t>
        </is>
      </c>
      <c r="I1497" s="6" t="n">
        <v>12</v>
      </c>
      <c r="J1497" s="6" t="n">
        <v>0</v>
      </c>
      <c r="K1497" s="5" t="inlineStr">
        <is>
          <t>ARS</t>
        </is>
      </c>
      <c r="L1497" s="48" t="n">
        <v>0</v>
      </c>
      <c r="M1497" s="48" t="n">
        <v>259866.81</v>
      </c>
      <c r="O1497" s="11">
        <f>M1497/SUM($M$2:$M$2023)</f>
        <v/>
      </c>
      <c r="P1497" s="49">
        <f>IFERROR(M1497/I1497,0)</f>
        <v/>
      </c>
      <c r="Q1497" s="50" t="n"/>
      <c r="R1497" s="8">
        <f>I1497-Q1497</f>
        <v/>
      </c>
      <c r="S1497" s="49">
        <f>$AK1497*R1497</f>
        <v/>
      </c>
      <c r="U1497" s="39" t="inlineStr">
        <is>
          <t>Stock SAP</t>
        </is>
      </c>
      <c r="V1497" s="39" t="inlineStr">
        <is>
          <t>Medicamentos</t>
        </is>
      </c>
      <c r="W1497" s="39" t="inlineStr">
        <is>
          <t>Dentro del alcance</t>
        </is>
      </c>
      <c r="X1497" s="42" t="inlineStr">
        <is>
          <t>Media</t>
        </is>
      </c>
      <c r="Y1497" s="39" t="inlineStr">
        <is>
          <t>Homologado – confianza Media – pendiente de validación</t>
        </is>
      </c>
      <c r="Z1497" s="38" t="inlineStr">
        <is>
          <t>Dar de baja en SAP</t>
        </is>
      </c>
      <c r="AA1497" s="39" t="inlineStr">
        <is>
          <t>34</t>
        </is>
      </c>
      <c r="AB1497" s="39" t="inlineStr">
        <is>
          <t>BROMURO DE IPRATROPIO</t>
        </is>
      </c>
      <c r="AC1497" s="39" t="inlineStr">
        <is>
          <t>Homologación por código Avain (master M05-003)</t>
        </is>
      </c>
      <c r="AD1497" s="39" t="inlineStr">
        <is>
          <t>No</t>
        </is>
      </c>
      <c r="AE1497" s="39" t="n"/>
      <c r="AF1497" s="39" t="inlineStr">
        <is>
          <t>Sí</t>
        </is>
      </c>
      <c r="AG1497" s="39" t="inlineStr">
        <is>
          <t>M05-003</t>
        </is>
      </c>
      <c r="AH1497" s="51" t="n"/>
      <c r="AI1497" s="51" t="n"/>
      <c r="AJ1497" s="51" t="n"/>
      <c r="AK1497" s="52" t="n">
        <v>21655.5672972973</v>
      </c>
      <c r="AL1497" s="52" t="n"/>
      <c r="AM1497" s="52" t="n"/>
      <c r="AN1497" s="39" t="n"/>
      <c r="AO1497" s="39" t="inlineStr">
        <is>
          <t>La cantidad física del material se imputó en la fila 1303 (primera fila del material). Homologación: confianza base Media + confianza SAP Media → Media. Otros códigos SAP del master no están en el stock de este centro: 1001128. El material ocupa 3 filas en la hoja 1060 NQN (lote/almacén). La cantidad SAP y la física de esta vista son el total del material.</t>
        </is>
      </c>
    </row>
    <row r="1498">
      <c r="A1498" s="5" t="inlineStr">
        <is>
          <t>1000146</t>
        </is>
      </c>
      <c r="B1498" s="5" t="inlineStr">
        <is>
          <t>OXA B12 X 30COMP</t>
        </is>
      </c>
      <c r="C1498" s="5" t="inlineStr">
        <is>
          <t>65514</t>
        </is>
      </c>
      <c r="D1498" s="5" t="inlineStr">
        <is>
          <t>033</t>
        </is>
      </c>
      <c r="E1498" s="5" t="inlineStr">
        <is>
          <t>ZMED</t>
        </is>
      </c>
      <c r="F1498" s="5" t="inlineStr">
        <is>
          <t>1060</t>
        </is>
      </c>
      <c r="G1498" s="5" t="inlineStr">
        <is>
          <t>6021</t>
        </is>
      </c>
      <c r="H1498" s="5" t="inlineStr">
        <is>
          <t>C/U</t>
        </is>
      </c>
      <c r="I1498" s="6" t="n">
        <v>12</v>
      </c>
      <c r="J1498" s="6" t="n">
        <v>0</v>
      </c>
      <c r="K1498" s="5" t="inlineStr">
        <is>
          <t>ARS</t>
        </is>
      </c>
      <c r="L1498" s="48" t="n">
        <v>0</v>
      </c>
      <c r="M1498" s="48" t="n">
        <v>14024.08</v>
      </c>
      <c r="O1498" s="11">
        <f>M1498/SUM($M$2:$M$2023)</f>
        <v/>
      </c>
      <c r="P1498" s="49">
        <f>IFERROR(M1498/I1498,0)</f>
        <v/>
      </c>
      <c r="Q1498" s="50" t="n"/>
      <c r="R1498" s="8">
        <f>I1498-Q1498</f>
        <v/>
      </c>
      <c r="S1498" s="49">
        <f>$AK1498*R1498</f>
        <v/>
      </c>
      <c r="U1498" s="39" t="inlineStr">
        <is>
          <t>Stock SAP</t>
        </is>
      </c>
      <c r="V1498" s="39" t="inlineStr">
        <is>
          <t>Medicamentos</t>
        </is>
      </c>
      <c r="W1498" s="39" t="inlineStr">
        <is>
          <t>Dentro del alcance</t>
        </is>
      </c>
      <c r="X1498" s="39" t="n"/>
      <c r="Y1498" s="39" t="inlineStr">
        <is>
          <t>Sin recuento físico en el inventario de Avain</t>
        </is>
      </c>
      <c r="Z1498" s="40" t="inlineStr">
        <is>
          <t>Sin recuento físico</t>
        </is>
      </c>
      <c r="AA1498" s="39" t="n"/>
      <c r="AB1498" s="39" t="n"/>
      <c r="AC1498" s="39" t="n"/>
      <c r="AD1498" s="39" t="n"/>
      <c r="AE1498" s="39" t="n"/>
      <c r="AF1498" s="39" t="n"/>
      <c r="AG1498" s="39" t="n"/>
      <c r="AH1498" s="51" t="n"/>
      <c r="AI1498" s="51" t="n"/>
      <c r="AJ1498" s="51" t="n"/>
      <c r="AK1498" s="52" t="n">
        <v>1168.673333333333</v>
      </c>
      <c r="AL1498" s="52" t="n"/>
      <c r="AM1498" s="52" t="n"/>
      <c r="AN1498" s="39" t="n"/>
      <c r="AO1498" s="39" t="inlineStr">
        <is>
          <t>El material ocupa 7 filas en la hoja 1060 NQN (lote/almacén). La cantidad SAP y la física de esta vista son el total del material.</t>
        </is>
      </c>
    </row>
    <row r="1499">
      <c r="A1499" s="5" t="inlineStr">
        <is>
          <t>1000164</t>
        </is>
      </c>
      <c r="B1499" s="5" t="inlineStr">
        <is>
          <t>ATENOLOL 100 MG COMPRIMIDO</t>
        </is>
      </c>
      <c r="C1499" s="5" t="inlineStr">
        <is>
          <t>UKJTUJTY</t>
        </is>
      </c>
      <c r="D1499" s="5" t="inlineStr">
        <is>
          <t>033</t>
        </is>
      </c>
      <c r="E1499" s="5" t="inlineStr">
        <is>
          <t>ZMED</t>
        </is>
      </c>
      <c r="F1499" s="5" t="inlineStr">
        <is>
          <t>1060</t>
        </is>
      </c>
      <c r="G1499" s="5" t="inlineStr">
        <is>
          <t>6021</t>
        </is>
      </c>
      <c r="H1499" s="5" t="inlineStr">
        <is>
          <t>C/U</t>
        </is>
      </c>
      <c r="I1499" s="6" t="n">
        <v>12</v>
      </c>
      <c r="J1499" s="6" t="n">
        <v>0</v>
      </c>
      <c r="K1499" s="5" t="inlineStr">
        <is>
          <t>ARS</t>
        </is>
      </c>
      <c r="L1499" s="48" t="n">
        <v>0</v>
      </c>
      <c r="M1499" s="48" t="n">
        <v>3003.91</v>
      </c>
      <c r="O1499" s="11">
        <f>M1499/SUM($M$2:$M$2023)</f>
        <v/>
      </c>
      <c r="P1499" s="49">
        <f>IFERROR(M1499/I1499,0)</f>
        <v/>
      </c>
      <c r="Q1499" s="50" t="n"/>
      <c r="R1499" s="8">
        <f>I1499-Q1499</f>
        <v/>
      </c>
      <c r="S1499" s="49">
        <f>$AK1499*R1499</f>
        <v/>
      </c>
      <c r="U1499" s="39" t="inlineStr">
        <is>
          <t>Stock SAP</t>
        </is>
      </c>
      <c r="V1499" s="39" t="inlineStr">
        <is>
          <t>Medicamentos</t>
        </is>
      </c>
      <c r="W1499" s="39" t="inlineStr">
        <is>
          <t>Dentro del alcance</t>
        </is>
      </c>
      <c r="X1499" s="37" t="inlineStr">
        <is>
          <t>Alta</t>
        </is>
      </c>
      <c r="Y1499" s="39" t="inlineStr">
        <is>
          <t>Homologado – confianza Alta</t>
        </is>
      </c>
      <c r="Z1499" s="38" t="inlineStr">
        <is>
          <t>Dar de baja en SAP</t>
        </is>
      </c>
      <c r="AA1499" s="39" t="inlineStr">
        <is>
          <t>399</t>
        </is>
      </c>
      <c r="AB1499" s="39" t="inlineStr">
        <is>
          <t>ATENOLOL 100 MG COMPRIMIDOS</t>
        </is>
      </c>
      <c r="AC1499" s="39" t="inlineStr">
        <is>
          <t>Cruce por nomenclatura SAP</t>
        </is>
      </c>
      <c r="AD1499" s="39" t="inlineStr">
        <is>
          <t>No</t>
        </is>
      </c>
      <c r="AE1499" s="39" t="n"/>
      <c r="AF1499" s="39" t="inlineStr">
        <is>
          <t>No</t>
        </is>
      </c>
      <c r="AG1499" s="39" t="n"/>
      <c r="AH1499" s="51" t="n"/>
      <c r="AI1499" s="51" t="n"/>
      <c r="AJ1499" s="51" t="n"/>
      <c r="AK1499" s="52" t="n">
        <v>250.3259807073954</v>
      </c>
      <c r="AL1499" s="52" t="n"/>
      <c r="AM1499" s="52" t="n"/>
      <c r="AN1499" s="41" t="inlineStr">
        <is>
          <t>Valorización a validar: relación de cantidades 67 a 1 entre SAP y el recuento físico. Sugiere distinta unidad de medida (SAP por caja o envase y el recuento por unidad). La diferencia económica de esta fila no debe tomarse como definitiva.</t>
        </is>
      </c>
      <c r="AO1499" s="39" t="inlineStr">
        <is>
          <t>La cantidad física del material se imputó en la fila 198 (primera fila del material). Cruce por nomenclatura: dosis coincide; similitud 1.00. El material ocupa 10 filas en la hoja 1060 NQN (lote/almacén). La cantidad SAP y la física de esta vista son el total del material.</t>
        </is>
      </c>
    </row>
    <row r="1500">
      <c r="A1500" s="5" t="inlineStr">
        <is>
          <t>1000169</t>
        </is>
      </c>
      <c r="B1500" s="5" t="inlineStr">
        <is>
          <t>BUSCAPINA COMPUESTA AMP</t>
        </is>
      </c>
      <c r="C1500" s="5" t="inlineStr">
        <is>
          <t>UYIKR</t>
        </is>
      </c>
      <c r="D1500" s="5" t="inlineStr">
        <is>
          <t>033</t>
        </is>
      </c>
      <c r="E1500" s="5" t="inlineStr">
        <is>
          <t>ZMED</t>
        </is>
      </c>
      <c r="F1500" s="5" t="inlineStr">
        <is>
          <t>1060</t>
        </is>
      </c>
      <c r="G1500" s="5" t="inlineStr">
        <is>
          <t>6021</t>
        </is>
      </c>
      <c r="H1500" s="5" t="inlineStr">
        <is>
          <t>C/U</t>
        </is>
      </c>
      <c r="I1500" s="6" t="n">
        <v>12</v>
      </c>
      <c r="J1500" s="6" t="n">
        <v>0</v>
      </c>
      <c r="K1500" s="5" t="inlineStr">
        <is>
          <t>ARS</t>
        </is>
      </c>
      <c r="L1500" s="48" t="n">
        <v>0</v>
      </c>
      <c r="M1500" s="48" t="n">
        <v>82673.98</v>
      </c>
      <c r="O1500" s="11">
        <f>M1500/SUM($M$2:$M$2023)</f>
        <v/>
      </c>
      <c r="P1500" s="49">
        <f>IFERROR(M1500/I1500,0)</f>
        <v/>
      </c>
      <c r="Q1500" s="50" t="n"/>
      <c r="R1500" s="8">
        <f>I1500-Q1500</f>
        <v/>
      </c>
      <c r="S1500" s="49">
        <f>$AK1500*R1500</f>
        <v/>
      </c>
      <c r="U1500" s="39" t="inlineStr">
        <is>
          <t>Stock SAP</t>
        </is>
      </c>
      <c r="V1500" s="39" t="inlineStr">
        <is>
          <t>Medicamentos</t>
        </is>
      </c>
      <c r="W1500" s="39" t="inlineStr">
        <is>
          <t>Dentro del alcance</t>
        </is>
      </c>
      <c r="X1500" s="37" t="inlineStr">
        <is>
          <t>Alta</t>
        </is>
      </c>
      <c r="Y1500" s="39" t="inlineStr">
        <is>
          <t>Homologado – confianza Alta</t>
        </is>
      </c>
      <c r="Z1500" s="38" t="inlineStr">
        <is>
          <t>Dar de baja en SAP</t>
        </is>
      </c>
      <c r="AA1500" s="39" t="inlineStr">
        <is>
          <t>317</t>
        </is>
      </c>
      <c r="AB1500" s="39" t="inlineStr">
        <is>
          <t>BUSCAPINA COMPUESTA</t>
        </is>
      </c>
      <c r="AC1500" s="39" t="inlineStr">
        <is>
          <t>Cruce por nomenclatura SAP</t>
        </is>
      </c>
      <c r="AD1500" s="39" t="inlineStr">
        <is>
          <t>No</t>
        </is>
      </c>
      <c r="AE1500" s="39" t="n"/>
      <c r="AF1500" s="39" t="inlineStr">
        <is>
          <t>No</t>
        </is>
      </c>
      <c r="AG1500" s="39" t="n"/>
      <c r="AH1500" s="51" t="n"/>
      <c r="AI1500" s="51" t="n"/>
      <c r="AJ1500" s="51" t="n"/>
      <c r="AK1500" s="52" t="n">
        <v>6889.498586956522</v>
      </c>
      <c r="AL1500" s="52" t="n"/>
      <c r="AM1500" s="52" t="n"/>
      <c r="AN1500" s="39" t="n"/>
      <c r="AO1500" s="39" t="inlineStr">
        <is>
          <t>La cantidad física del material se imputó en la fila 926 (primera fila del material). Cruce por nomenclatura: similitud 0.92. El material ocupa 2 filas en la hoja 1060 NQN (lote/almacén). La cantidad SAP y la física de esta vista son el total del material.</t>
        </is>
      </c>
    </row>
    <row r="1501">
      <c r="A1501" s="5" t="inlineStr">
        <is>
          <t>1000187</t>
        </is>
      </c>
      <c r="B1501" s="5" t="inlineStr">
        <is>
          <t>CALADRYL SOLUCION</t>
        </is>
      </c>
      <c r="C1501" s="5" t="inlineStr">
        <is>
          <t>0411</t>
        </is>
      </c>
      <c r="D1501" s="5" t="inlineStr">
        <is>
          <t>033</t>
        </is>
      </c>
      <c r="E1501" s="5" t="inlineStr">
        <is>
          <t>ZMED</t>
        </is>
      </c>
      <c r="F1501" s="5" t="inlineStr">
        <is>
          <t>1060</t>
        </is>
      </c>
      <c r="G1501" s="5" t="inlineStr">
        <is>
          <t>6021</t>
        </is>
      </c>
      <c r="H1501" s="5" t="inlineStr">
        <is>
          <t>C/U</t>
        </is>
      </c>
      <c r="I1501" s="6" t="n">
        <v>12</v>
      </c>
      <c r="J1501" s="6" t="n">
        <v>0</v>
      </c>
      <c r="K1501" s="5" t="inlineStr">
        <is>
          <t>ARS</t>
        </is>
      </c>
      <c r="L1501" s="48" t="n">
        <v>0</v>
      </c>
      <c r="M1501" s="48" t="n">
        <v>43590.84</v>
      </c>
      <c r="O1501" s="11">
        <f>M1501/SUM($M$2:$M$2023)</f>
        <v/>
      </c>
      <c r="P1501" s="49">
        <f>IFERROR(M1501/I1501,0)</f>
        <v/>
      </c>
      <c r="Q1501" s="50" t="n">
        <v>3</v>
      </c>
      <c r="R1501" s="8">
        <f>I1501-Q1501</f>
        <v/>
      </c>
      <c r="S1501" s="49">
        <f>$AK1501*R1501</f>
        <v/>
      </c>
      <c r="U1501" s="39" t="inlineStr">
        <is>
          <t>Stock SAP</t>
        </is>
      </c>
      <c r="V1501" s="39" t="inlineStr">
        <is>
          <t>Medicamentos</t>
        </is>
      </c>
      <c r="W1501" s="39" t="inlineStr">
        <is>
          <t>Dentro del alcance</t>
        </is>
      </c>
      <c r="X1501" s="37" t="inlineStr">
        <is>
          <t>Alta</t>
        </is>
      </c>
      <c r="Y1501" s="39" t="inlineStr">
        <is>
          <t>Homologado – confianza Alta</t>
        </is>
      </c>
      <c r="Z1501" s="38" t="inlineStr">
        <is>
          <t>Dar de baja en SAP</t>
        </is>
      </c>
      <c r="AA1501" s="39" t="inlineStr">
        <is>
          <t>501</t>
        </is>
      </c>
      <c r="AB1501" s="39" t="inlineStr">
        <is>
          <t>CALADRYL</t>
        </is>
      </c>
      <c r="AC1501" s="39" t="inlineStr">
        <is>
          <t>Cruce por nomenclatura SAP</t>
        </is>
      </c>
      <c r="AD1501" s="39" t="inlineStr">
        <is>
          <t>No</t>
        </is>
      </c>
      <c r="AE1501" s="39" t="n"/>
      <c r="AF1501" s="39" t="inlineStr">
        <is>
          <t>No</t>
        </is>
      </c>
      <c r="AG1501" s="39" t="n"/>
      <c r="AH1501" s="51" t="n">
        <v>48</v>
      </c>
      <c r="AI1501" s="51">
        <f>Q1501</f>
        <v/>
      </c>
      <c r="AJ1501" s="51">
        <f>$AH1501-$AI1501</f>
        <v/>
      </c>
      <c r="AK1501" s="52" t="n">
        <v>3632.57</v>
      </c>
      <c r="AL1501" s="52">
        <f>$AJ1501*$AK1501</f>
        <v/>
      </c>
      <c r="AM1501" s="52">
        <f>$AI1501*$AK1501</f>
        <v/>
      </c>
      <c r="AN1501" s="39" t="n"/>
      <c r="AO1501" s="39" t="inlineStr">
        <is>
          <t>Cruce por nomenclatura: similitud 0.82. El material ocupa 8 filas en la hoja 1060 NQN (lote/almacén). La cantidad SAP y la física de esta vista son el total del material.</t>
        </is>
      </c>
    </row>
    <row r="1502">
      <c r="A1502" s="5" t="inlineStr">
        <is>
          <t>1000406</t>
        </is>
      </c>
      <c r="B1502" s="5" t="inlineStr">
        <is>
          <t>FURASIN DE 1L</t>
        </is>
      </c>
      <c r="C1502" s="5" t="inlineStr">
        <is>
          <t>899</t>
        </is>
      </c>
      <c r="D1502" s="5" t="inlineStr">
        <is>
          <t>033</t>
        </is>
      </c>
      <c r="E1502" s="5" t="inlineStr">
        <is>
          <t>ZMED</t>
        </is>
      </c>
      <c r="F1502" s="5" t="inlineStr">
        <is>
          <t>1060</t>
        </is>
      </c>
      <c r="G1502" s="5" t="inlineStr">
        <is>
          <t>6021</t>
        </is>
      </c>
      <c r="H1502" s="5" t="inlineStr">
        <is>
          <t>C/U</t>
        </is>
      </c>
      <c r="I1502" s="6" t="n">
        <v>12</v>
      </c>
      <c r="J1502" s="6" t="n">
        <v>0</v>
      </c>
      <c r="K1502" s="5" t="inlineStr">
        <is>
          <t>ARS</t>
        </is>
      </c>
      <c r="L1502" s="48" t="n">
        <v>0</v>
      </c>
      <c r="M1502" s="48" t="n">
        <v>124805.12</v>
      </c>
      <c r="O1502" s="11">
        <f>M1502/SUM($M$2:$M$2023)</f>
        <v/>
      </c>
      <c r="P1502" s="49">
        <f>IFERROR(M1502/I1502,0)</f>
        <v/>
      </c>
      <c r="Q1502" s="50" t="n"/>
      <c r="R1502" s="8">
        <f>I1502-Q1502</f>
        <v/>
      </c>
      <c r="S1502" s="49">
        <f>$AK1502*R1502</f>
        <v/>
      </c>
      <c r="U1502" s="39" t="inlineStr">
        <is>
          <t>Stock SAP</t>
        </is>
      </c>
      <c r="V1502" s="39" t="inlineStr">
        <is>
          <t>Medicamentos</t>
        </is>
      </c>
      <c r="W1502" s="39" t="inlineStr">
        <is>
          <t>Dentro del alcance</t>
        </is>
      </c>
      <c r="X1502" s="39" t="n"/>
      <c r="Y1502" s="39" t="inlineStr">
        <is>
          <t>Sin recuento físico en el inventario de Avain</t>
        </is>
      </c>
      <c r="Z1502" s="40" t="inlineStr">
        <is>
          <t>Sin recuento físico</t>
        </is>
      </c>
      <c r="AA1502" s="39" t="n"/>
      <c r="AB1502" s="39" t="n"/>
      <c r="AC1502" s="39" t="n"/>
      <c r="AD1502" s="39" t="n"/>
      <c r="AE1502" s="39" t="n"/>
      <c r="AF1502" s="39" t="n"/>
      <c r="AG1502" s="39" t="n"/>
      <c r="AH1502" s="51" t="n"/>
      <c r="AI1502" s="51" t="n"/>
      <c r="AJ1502" s="51" t="n"/>
      <c r="AK1502" s="52" t="n">
        <v>10400.42690789474</v>
      </c>
      <c r="AL1502" s="52" t="n"/>
      <c r="AM1502" s="52" t="n"/>
      <c r="AN1502" s="39" t="n"/>
      <c r="AO1502" s="39" t="inlineStr">
        <is>
          <t>El material ocupa 15 filas en la hoja 1060 NQN (lote/almacén). La cantidad SAP y la física de esta vista son el total del material.</t>
        </is>
      </c>
    </row>
    <row r="1503">
      <c r="A1503" s="5" t="inlineStr">
        <is>
          <t>1000426</t>
        </is>
      </c>
      <c r="B1503" s="5" t="inlineStr">
        <is>
          <t>DECADRON 8MG / 2ML F. AMP</t>
        </is>
      </c>
      <c r="C1503" s="5" t="inlineStr">
        <is>
          <t>100094571</t>
        </is>
      </c>
      <c r="D1503" s="5" t="inlineStr">
        <is>
          <t>033</t>
        </is>
      </c>
      <c r="E1503" s="5" t="inlineStr">
        <is>
          <t>ZMED</t>
        </is>
      </c>
      <c r="F1503" s="5" t="inlineStr">
        <is>
          <t>1060</t>
        </is>
      </c>
      <c r="G1503" s="5" t="inlineStr">
        <is>
          <t>6021</t>
        </is>
      </c>
      <c r="H1503" s="5" t="inlineStr">
        <is>
          <t>C/U</t>
        </is>
      </c>
      <c r="I1503" s="6" t="n">
        <v>12</v>
      </c>
      <c r="J1503" s="6" t="n">
        <v>0</v>
      </c>
      <c r="K1503" s="5" t="inlineStr">
        <is>
          <t>ARS</t>
        </is>
      </c>
      <c r="L1503" s="48" t="n">
        <v>0</v>
      </c>
      <c r="M1503" s="48" t="n">
        <v>52580.16</v>
      </c>
      <c r="O1503" s="11">
        <f>M1503/SUM($M$2:$M$2023)</f>
        <v/>
      </c>
      <c r="P1503" s="49">
        <f>IFERROR(M1503/I1503,0)</f>
        <v/>
      </c>
      <c r="Q1503" s="50" t="n"/>
      <c r="R1503" s="8">
        <f>I1503-Q1503</f>
        <v/>
      </c>
      <c r="S1503" s="49">
        <f>$AK1503*R1503</f>
        <v/>
      </c>
      <c r="U1503" s="39" t="inlineStr">
        <is>
          <t>Stock SAP</t>
        </is>
      </c>
      <c r="V1503" s="39" t="inlineStr">
        <is>
          <t>Medicamentos</t>
        </is>
      </c>
      <c r="W1503" s="39" t="inlineStr">
        <is>
          <t>Dentro del alcance</t>
        </is>
      </c>
      <c r="X1503" s="39" t="n"/>
      <c r="Y1503" s="39" t="inlineStr">
        <is>
          <t>Sin recuento físico en el inventario de Avain</t>
        </is>
      </c>
      <c r="Z1503" s="40" t="inlineStr">
        <is>
          <t>Sin recuento físico</t>
        </is>
      </c>
      <c r="AA1503" s="39" t="n"/>
      <c r="AB1503" s="39" t="n"/>
      <c r="AC1503" s="39" t="n"/>
      <c r="AD1503" s="39" t="n"/>
      <c r="AE1503" s="39" t="n"/>
      <c r="AF1503" s="39" t="n"/>
      <c r="AG1503" s="39" t="n"/>
      <c r="AH1503" s="51" t="n"/>
      <c r="AI1503" s="51" t="n"/>
      <c r="AJ1503" s="51" t="n"/>
      <c r="AK1503" s="52" t="n">
        <v>4381.680010330579</v>
      </c>
      <c r="AL1503" s="52" t="n"/>
      <c r="AM1503" s="52" t="n"/>
      <c r="AN1503" s="39" t="n"/>
      <c r="AO1503" s="39" t="inlineStr">
        <is>
          <t>El material ocupa 23 filas en la hoja 1060 NQN (lote/almacén). La cantidad SAP y la física de esta vista son el total del material.</t>
        </is>
      </c>
    </row>
    <row r="1504">
      <c r="A1504" s="5" t="inlineStr">
        <is>
          <t>1000486</t>
        </is>
      </c>
      <c r="B1504" s="5" t="inlineStr">
        <is>
          <t>AZITROMICINA 500 MG COMP</t>
        </is>
      </c>
      <c r="C1504" s="5" t="inlineStr">
        <is>
          <t>211119</t>
        </is>
      </c>
      <c r="D1504" s="5" t="inlineStr">
        <is>
          <t>033</t>
        </is>
      </c>
      <c r="E1504" s="5" t="inlineStr">
        <is>
          <t>ZMED</t>
        </is>
      </c>
      <c r="F1504" s="5" t="inlineStr">
        <is>
          <t>1060</t>
        </is>
      </c>
      <c r="G1504" s="5" t="inlineStr">
        <is>
          <t>6010</t>
        </is>
      </c>
      <c r="H1504" s="5" t="inlineStr">
        <is>
          <t>C/U</t>
        </is>
      </c>
      <c r="I1504" s="6" t="n">
        <v>12</v>
      </c>
      <c r="J1504" s="6" t="n">
        <v>0</v>
      </c>
      <c r="K1504" s="5" t="inlineStr">
        <is>
          <t>ARS</t>
        </is>
      </c>
      <c r="L1504" s="48" t="n">
        <v>0</v>
      </c>
      <c r="M1504" s="48" t="n">
        <v>960</v>
      </c>
      <c r="O1504" s="11">
        <f>M1504/SUM($M$2:$M$2023)</f>
        <v/>
      </c>
      <c r="P1504" s="49">
        <f>IFERROR(M1504/I1504,0)</f>
        <v/>
      </c>
      <c r="Q1504" s="50" t="n"/>
      <c r="R1504" s="8">
        <f>I1504-Q1504</f>
        <v/>
      </c>
      <c r="S1504" s="49">
        <f>$AK1504*R1504</f>
        <v/>
      </c>
      <c r="U1504" s="39" t="inlineStr">
        <is>
          <t>Stock SAP</t>
        </is>
      </c>
      <c r="V1504" s="39" t="inlineStr">
        <is>
          <t>Medicamentos</t>
        </is>
      </c>
      <c r="W1504" s="39" t="inlineStr">
        <is>
          <t>Dentro del alcance</t>
        </is>
      </c>
      <c r="X1504" s="39" t="n"/>
      <c r="Y1504" s="39" t="inlineStr">
        <is>
          <t>Sin recuento físico en el inventario de Avain</t>
        </is>
      </c>
      <c r="Z1504" s="40" t="inlineStr">
        <is>
          <t>Sin recuento físico</t>
        </is>
      </c>
      <c r="AA1504" s="39" t="n"/>
      <c r="AB1504" s="39" t="n"/>
      <c r="AC1504" s="39" t="n"/>
      <c r="AD1504" s="39" t="n"/>
      <c r="AE1504" s="39" t="n"/>
      <c r="AF1504" s="39" t="n"/>
      <c r="AG1504" s="39" t="n"/>
      <c r="AH1504" s="51" t="n">
        <v>12</v>
      </c>
      <c r="AI1504" s="51">
        <f>Q1504</f>
        <v/>
      </c>
      <c r="AJ1504" s="51">
        <f>$AH1504-$AI1504</f>
        <v/>
      </c>
      <c r="AK1504" s="52" t="n">
        <v>80</v>
      </c>
      <c r="AL1504" s="52">
        <f>$AJ1504*$AK1504</f>
        <v/>
      </c>
      <c r="AM1504" s="52">
        <f>$AI1504*$AK1504</f>
        <v/>
      </c>
      <c r="AN1504" s="39" t="n"/>
      <c r="AO1504" s="39" t="n"/>
    </row>
    <row r="1505">
      <c r="A1505" s="5" t="inlineStr">
        <is>
          <t>1000535</t>
        </is>
      </c>
      <c r="B1505" s="5" t="inlineStr">
        <is>
          <t>MEDIDOR GLUCEMIA FREESTYLE OPTIUM NEO H</t>
        </is>
      </c>
      <c r="C1505" s="5" t="inlineStr">
        <is>
          <t>04C357F</t>
        </is>
      </c>
      <c r="D1505" s="5" t="inlineStr">
        <is>
          <t>033</t>
        </is>
      </c>
      <c r="E1505" s="5" t="inlineStr">
        <is>
          <t>ZMED</t>
        </is>
      </c>
      <c r="F1505" s="5" t="inlineStr">
        <is>
          <t>1060</t>
        </is>
      </c>
      <c r="G1505" s="5" t="inlineStr">
        <is>
          <t>6021</t>
        </is>
      </c>
      <c r="H1505" s="5" t="inlineStr">
        <is>
          <t>C/U</t>
        </is>
      </c>
      <c r="I1505" s="6" t="n">
        <v>12</v>
      </c>
      <c r="J1505" s="6" t="n">
        <v>0</v>
      </c>
      <c r="K1505" s="5" t="inlineStr">
        <is>
          <t>ARS</t>
        </is>
      </c>
      <c r="L1505" s="48" t="n">
        <v>0</v>
      </c>
      <c r="M1505" s="48" t="n">
        <v>135558.24</v>
      </c>
      <c r="O1505" s="11">
        <f>M1505/SUM($M$2:$M$2023)</f>
        <v/>
      </c>
      <c r="P1505" s="49">
        <f>IFERROR(M1505/I1505,0)</f>
        <v/>
      </c>
      <c r="Q1505" s="50" t="n"/>
      <c r="R1505" s="8">
        <f>I1505-Q1505</f>
        <v/>
      </c>
      <c r="S1505" s="49">
        <f>$AK1505*R1505</f>
        <v/>
      </c>
      <c r="U1505" s="39" t="inlineStr">
        <is>
          <t>Stock SAP</t>
        </is>
      </c>
      <c r="V1505" s="39" t="inlineStr">
        <is>
          <t>Medicamentos</t>
        </is>
      </c>
      <c r="W1505" s="39" t="inlineStr">
        <is>
          <t>Dentro del alcance</t>
        </is>
      </c>
      <c r="X1505" s="38" t="inlineStr">
        <is>
          <t>Baja</t>
        </is>
      </c>
      <c r="Y1505" s="39" t="inlineStr">
        <is>
          <t>Homologado – confianza Baja – pendiente de validación</t>
        </is>
      </c>
      <c r="Z1505" s="38" t="inlineStr">
        <is>
          <t>Dar de baja en SAP</t>
        </is>
      </c>
      <c r="AA1505" s="39" t="inlineStr">
        <is>
          <t>383</t>
        </is>
      </c>
      <c r="AB1505" s="39" t="inlineStr">
        <is>
          <t>GLUCOMETRO</t>
        </is>
      </c>
      <c r="AC1505" s="39" t="inlineStr">
        <is>
          <t>Homologación por código Avain (master E-182)</t>
        </is>
      </c>
      <c r="AD1505" s="39" t="inlineStr">
        <is>
          <t>No</t>
        </is>
      </c>
      <c r="AE1505" s="39" t="n"/>
      <c r="AF1505" s="39" t="inlineStr">
        <is>
          <t>Sí</t>
        </is>
      </c>
      <c r="AG1505" s="39" t="inlineStr">
        <is>
          <t>E-182</t>
        </is>
      </c>
      <c r="AH1505" s="51" t="n"/>
      <c r="AI1505" s="51" t="n"/>
      <c r="AJ1505" s="51" t="n"/>
      <c r="AK1505" s="52" t="n">
        <v>11296.52</v>
      </c>
      <c r="AL1505" s="52" t="n"/>
      <c r="AM1505" s="52" t="n"/>
      <c r="AN1505" s="39" t="n"/>
      <c r="AO1505" s="39" t="inlineStr">
        <is>
          <t>La cantidad física del material se imputó en la fila 1401 (primera fila del material). Homologación: confianza base Alta + confianza SAP Alta → Alta. La nomenclatura del material imputado no respalda por sí sola la equivalencia (similitud 0.09); el vínculo proviene sólo de la homologación. Nivel degradado a Baja. El material ocupa 8 filas en la hoja 1060 NQN (lote/almacén). La cantidad SAP y la física de esta vista son el total del material.</t>
        </is>
      </c>
    </row>
    <row r="1506">
      <c r="A1506" s="5" t="inlineStr">
        <is>
          <t>2000502</t>
        </is>
      </c>
      <c r="B1506" s="5" t="inlineStr">
        <is>
          <t>CLAMPS PARA ECG</t>
        </is>
      </c>
      <c r="C1506" s="5" t="n"/>
      <c r="D1506" s="5" t="inlineStr">
        <is>
          <t>033</t>
        </is>
      </c>
      <c r="E1506" s="5" t="inlineStr">
        <is>
          <t>ZDES</t>
        </is>
      </c>
      <c r="F1506" s="5" t="inlineStr">
        <is>
          <t>1060</t>
        </is>
      </c>
      <c r="G1506" s="5" t="inlineStr">
        <is>
          <t>6010</t>
        </is>
      </c>
      <c r="H1506" s="5" t="inlineStr">
        <is>
          <t>C/U</t>
        </is>
      </c>
      <c r="I1506" s="6" t="n">
        <v>12</v>
      </c>
      <c r="J1506" s="6" t="n">
        <v>0</v>
      </c>
      <c r="K1506" s="5" t="inlineStr">
        <is>
          <t>ARS</t>
        </is>
      </c>
      <c r="L1506" s="48" t="n">
        <v>0</v>
      </c>
      <c r="M1506" s="48" t="n">
        <v>43156.96</v>
      </c>
      <c r="O1506" s="11">
        <f>M1506/SUM($M$2:$M$2023)</f>
        <v/>
      </c>
      <c r="P1506" s="49">
        <f>IFERROR(M1506/I1506,0)</f>
        <v/>
      </c>
      <c r="Q1506" s="50" t="n"/>
      <c r="R1506" s="8">
        <f>I1506-Q1506</f>
        <v/>
      </c>
      <c r="S1506" s="49">
        <f>$AK1506*R1506</f>
        <v/>
      </c>
      <c r="U1506" s="39" t="inlineStr">
        <is>
          <t>Stock SAP</t>
        </is>
      </c>
      <c r="V1506" s="39" t="inlineStr">
        <is>
          <t>Descartables</t>
        </is>
      </c>
      <c r="W1506" s="39" t="inlineStr">
        <is>
          <t>Dentro del alcance</t>
        </is>
      </c>
      <c r="X1506" s="39" t="n"/>
      <c r="Y1506" s="39" t="inlineStr">
        <is>
          <t>Sin recuento físico en el inventario de Avain</t>
        </is>
      </c>
      <c r="Z1506" s="40" t="inlineStr">
        <is>
          <t>Sin recuento físico</t>
        </is>
      </c>
      <c r="AA1506" s="39" t="n"/>
      <c r="AB1506" s="39" t="n"/>
      <c r="AC1506" s="39" t="n"/>
      <c r="AD1506" s="39" t="n"/>
      <c r="AE1506" s="39" t="n"/>
      <c r="AF1506" s="39" t="n"/>
      <c r="AG1506" s="39" t="n"/>
      <c r="AH1506" s="51" t="n">
        <v>18</v>
      </c>
      <c r="AI1506" s="51">
        <f>Q1506</f>
        <v/>
      </c>
      <c r="AJ1506" s="51">
        <f>$AH1506-$AI1506</f>
        <v/>
      </c>
      <c r="AK1506" s="52" t="n">
        <v>3596.413333333333</v>
      </c>
      <c r="AL1506" s="52">
        <f>$AJ1506*$AK1506</f>
        <v/>
      </c>
      <c r="AM1506" s="52">
        <f>$AI1506*$AK1506</f>
        <v/>
      </c>
      <c r="AN1506" s="39" t="n"/>
      <c r="AO1506" s="39" t="inlineStr">
        <is>
          <t>El material ocupa 2 filas en la hoja 1060 NQN (lote/almacén). La cantidad SAP y la física de esta vista son el total del material.</t>
        </is>
      </c>
    </row>
    <row r="1507">
      <c r="A1507" s="5" t="inlineStr">
        <is>
          <t>2001861</t>
        </is>
      </c>
      <c r="B1507" s="5" t="inlineStr">
        <is>
          <t>SONDA P/ ALIMENTACION NASOGASTRICA K10</t>
        </is>
      </c>
      <c r="C1507" s="5" t="n"/>
      <c r="D1507" s="5" t="inlineStr">
        <is>
          <t>033</t>
        </is>
      </c>
      <c r="E1507" s="5" t="inlineStr">
        <is>
          <t>ZDES</t>
        </is>
      </c>
      <c r="F1507" s="5" t="inlineStr">
        <is>
          <t>1060</t>
        </is>
      </c>
      <c r="G1507" s="5" t="inlineStr">
        <is>
          <t>6022</t>
        </is>
      </c>
      <c r="H1507" s="5" t="inlineStr">
        <is>
          <t>C/U</t>
        </is>
      </c>
      <c r="I1507" s="6" t="n">
        <v>12</v>
      </c>
      <c r="J1507" s="6" t="n">
        <v>0</v>
      </c>
      <c r="K1507" s="5" t="inlineStr">
        <is>
          <t>ARS</t>
        </is>
      </c>
      <c r="L1507" s="48" t="n">
        <v>0</v>
      </c>
      <c r="M1507" s="48" t="n">
        <v>3785.77</v>
      </c>
      <c r="O1507" s="11">
        <f>M1507/SUM($M$2:$M$2023)</f>
        <v/>
      </c>
      <c r="P1507" s="49">
        <f>IFERROR(M1507/I1507,0)</f>
        <v/>
      </c>
      <c r="Q1507" s="50" t="n"/>
      <c r="R1507" s="8">
        <f>I1507-Q1507</f>
        <v/>
      </c>
      <c r="S1507" s="49">
        <f>$AK1507*R1507</f>
        <v/>
      </c>
      <c r="U1507" s="39" t="inlineStr">
        <is>
          <t>Stock SAP</t>
        </is>
      </c>
      <c r="V1507" s="39" t="inlineStr">
        <is>
          <t>Descartables</t>
        </is>
      </c>
      <c r="W1507" s="39" t="inlineStr">
        <is>
          <t>Dentro del alcance</t>
        </is>
      </c>
      <c r="X1507" s="39" t="n"/>
      <c r="Y1507" s="39" t="inlineStr">
        <is>
          <t>Sin recuento físico en el inventario de Avain</t>
        </is>
      </c>
      <c r="Z1507" s="40" t="inlineStr">
        <is>
          <t>Sin recuento físico</t>
        </is>
      </c>
      <c r="AA1507" s="39" t="n"/>
      <c r="AB1507" s="39" t="n"/>
      <c r="AC1507" s="39" t="n"/>
      <c r="AD1507" s="39" t="n"/>
      <c r="AE1507" s="39" t="n"/>
      <c r="AF1507" s="39" t="n"/>
      <c r="AG1507" s="39" t="n"/>
      <c r="AH1507" s="51" t="n">
        <v>12</v>
      </c>
      <c r="AI1507" s="51">
        <f>Q1507</f>
        <v/>
      </c>
      <c r="AJ1507" s="51">
        <f>$AH1507-$AI1507</f>
        <v/>
      </c>
      <c r="AK1507" s="52" t="n">
        <v>315.4808333333334</v>
      </c>
      <c r="AL1507" s="52">
        <f>$AJ1507*$AK1507</f>
        <v/>
      </c>
      <c r="AM1507" s="52">
        <f>$AI1507*$AK1507</f>
        <v/>
      </c>
      <c r="AN1507" s="39" t="n"/>
      <c r="AO1507" s="39" t="n"/>
    </row>
    <row r="1508">
      <c r="A1508" s="5" t="inlineStr">
        <is>
          <t>3000652</t>
        </is>
      </c>
      <c r="B1508" s="5" t="inlineStr">
        <is>
          <t>PANTALON JEAN C/LOGO YAC T46 DAMA</t>
        </is>
      </c>
      <c r="C1508" s="5" t="n"/>
      <c r="D1508" s="5" t="inlineStr">
        <is>
          <t>INDU</t>
        </is>
      </c>
      <c r="E1508" s="5" t="inlineStr">
        <is>
          <t>ZUNI</t>
        </is>
      </c>
      <c r="F1508" s="5" t="inlineStr">
        <is>
          <t>1060</t>
        </is>
      </c>
      <c r="G1508" s="5" t="inlineStr">
        <is>
          <t>6071</t>
        </is>
      </c>
      <c r="H1508" s="5" t="inlineStr">
        <is>
          <t>C/U</t>
        </is>
      </c>
      <c r="I1508" s="6" t="n">
        <v>12</v>
      </c>
      <c r="J1508" s="6" t="n">
        <v>0</v>
      </c>
      <c r="K1508" s="5" t="inlineStr">
        <is>
          <t>ARS</t>
        </is>
      </c>
      <c r="L1508" s="48" t="n">
        <v>0</v>
      </c>
      <c r="M1508" s="48" t="n">
        <v>222000</v>
      </c>
      <c r="O1508" s="11">
        <f>M1508/SUM($M$2:$M$2023)</f>
        <v/>
      </c>
      <c r="P1508" s="49">
        <f>IFERROR(M1508/I1508,0)</f>
        <v/>
      </c>
      <c r="Q1508" s="50" t="n"/>
      <c r="R1508" s="8">
        <f>I1508-Q1508</f>
        <v/>
      </c>
      <c r="S1508" s="49">
        <f>$AK1508*R1508</f>
        <v/>
      </c>
      <c r="U1508" s="39" t="inlineStr">
        <is>
          <t>Stock SAP</t>
        </is>
      </c>
      <c r="V1508" s="39" t="inlineStr">
        <is>
          <t>Uniformes</t>
        </is>
      </c>
      <c r="W1508" s="39" t="inlineStr">
        <is>
          <t>Fuera del alcance</t>
        </is>
      </c>
      <c r="X1508" s="39" t="n"/>
      <c r="Y1508" s="39" t="inlineStr">
        <is>
          <t>No aplica: uniformes, clasificación que el inventario físico de Farmacia no releva</t>
        </is>
      </c>
      <c r="Z1508" s="40" t="inlineStr">
        <is>
          <t>Fuera del alcance del inventario físico</t>
        </is>
      </c>
      <c r="AA1508" s="39" t="n"/>
      <c r="AB1508" s="39" t="n"/>
      <c r="AC1508" s="39" t="n"/>
      <c r="AD1508" s="39" t="n"/>
      <c r="AE1508" s="39" t="n"/>
      <c r="AF1508" s="39" t="n"/>
      <c r="AG1508" s="39" t="n"/>
      <c r="AH1508" s="51" t="n">
        <v>12</v>
      </c>
      <c r="AI1508" s="51">
        <f>Q1508</f>
        <v/>
      </c>
      <c r="AJ1508" s="51">
        <f>$AH1508-$AI1508</f>
        <v/>
      </c>
      <c r="AK1508" s="52" t="n">
        <v>18500</v>
      </c>
      <c r="AL1508" s="52">
        <f>$AJ1508*$AK1508</f>
        <v/>
      </c>
      <c r="AM1508" s="52">
        <f>$AI1508*$AK1508</f>
        <v/>
      </c>
      <c r="AN1508" s="39" t="n"/>
      <c r="AO1508" s="39" t="n"/>
    </row>
    <row r="1509">
      <c r="A1509" s="5" t="inlineStr">
        <is>
          <t>3000735</t>
        </is>
      </c>
      <c r="B1509" s="5" t="inlineStr">
        <is>
          <t>CHAQUETA GRIS MCORTA YACIMIENTO T XXL</t>
        </is>
      </c>
      <c r="C1509" s="5" t="n"/>
      <c r="D1509" s="5" t="inlineStr">
        <is>
          <t>INDU</t>
        </is>
      </c>
      <c r="E1509" s="5" t="inlineStr">
        <is>
          <t>ZUNI</t>
        </is>
      </c>
      <c r="F1509" s="5" t="inlineStr">
        <is>
          <t>1060</t>
        </is>
      </c>
      <c r="G1509" s="5" t="inlineStr">
        <is>
          <t>6010</t>
        </is>
      </c>
      <c r="H1509" s="5" t="inlineStr">
        <is>
          <t>C/U</t>
        </is>
      </c>
      <c r="I1509" s="6" t="n">
        <v>12</v>
      </c>
      <c r="J1509" s="6" t="n">
        <v>0</v>
      </c>
      <c r="K1509" s="5" t="inlineStr">
        <is>
          <t>ARS</t>
        </is>
      </c>
      <c r="L1509" s="48" t="n">
        <v>0</v>
      </c>
      <c r="M1509" s="48" t="n">
        <v>234000</v>
      </c>
      <c r="O1509" s="11">
        <f>M1509/SUM($M$2:$M$2023)</f>
        <v/>
      </c>
      <c r="P1509" s="49">
        <f>IFERROR(M1509/I1509,0)</f>
        <v/>
      </c>
      <c r="Q1509" s="50" t="n"/>
      <c r="R1509" s="8">
        <f>I1509-Q1509</f>
        <v/>
      </c>
      <c r="S1509" s="49">
        <f>$AK1509*R1509</f>
        <v/>
      </c>
      <c r="U1509" s="39" t="inlineStr">
        <is>
          <t>Stock SAP</t>
        </is>
      </c>
      <c r="V1509" s="39" t="inlineStr">
        <is>
          <t>Uniformes</t>
        </is>
      </c>
      <c r="W1509" s="39" t="inlineStr">
        <is>
          <t>Fuera del alcance</t>
        </is>
      </c>
      <c r="X1509" s="39" t="n"/>
      <c r="Y1509" s="39" t="inlineStr">
        <is>
          <t>No aplica: uniformes, clasificación que el inventario físico de Farmacia no releva</t>
        </is>
      </c>
      <c r="Z1509" s="40" t="inlineStr">
        <is>
          <t>Fuera del alcance del inventario físico</t>
        </is>
      </c>
      <c r="AA1509" s="39" t="n"/>
      <c r="AB1509" s="39" t="n"/>
      <c r="AC1509" s="39" t="n"/>
      <c r="AD1509" s="39" t="n"/>
      <c r="AE1509" s="39" t="n"/>
      <c r="AF1509" s="39" t="n"/>
      <c r="AG1509" s="39" t="n"/>
      <c r="AH1509" s="51" t="n">
        <v>21</v>
      </c>
      <c r="AI1509" s="51">
        <f>Q1509</f>
        <v/>
      </c>
      <c r="AJ1509" s="51">
        <f>$AH1509-$AI1509</f>
        <v/>
      </c>
      <c r="AK1509" s="52" t="n">
        <v>19500</v>
      </c>
      <c r="AL1509" s="52">
        <f>$AJ1509*$AK1509</f>
        <v/>
      </c>
      <c r="AM1509" s="52">
        <f>$AI1509*$AK1509</f>
        <v/>
      </c>
      <c r="AN1509" s="39" t="n"/>
      <c r="AO1509" s="39" t="inlineStr">
        <is>
          <t>El material ocupa 2 filas en la hoja 1060 NQN (lote/almacén). La cantidad SAP y la física de esta vista son el total del material.</t>
        </is>
      </c>
    </row>
    <row r="1510">
      <c r="A1510" s="5" t="inlineStr">
        <is>
          <t>3000992</t>
        </is>
      </c>
      <c r="B1510" s="5" t="inlineStr">
        <is>
          <t>Chaqueta Chofer ML Gris yac XXXL</t>
        </is>
      </c>
      <c r="C1510" s="5" t="n"/>
      <c r="D1510" s="5" t="inlineStr">
        <is>
          <t>INDU</t>
        </is>
      </c>
      <c r="E1510" s="5" t="inlineStr">
        <is>
          <t>ZUNI</t>
        </is>
      </c>
      <c r="F1510" s="5" t="inlineStr">
        <is>
          <t>1060</t>
        </is>
      </c>
      <c r="G1510" s="5" t="inlineStr">
        <is>
          <t>6010</t>
        </is>
      </c>
      <c r="H1510" s="5" t="inlineStr">
        <is>
          <t>C/U</t>
        </is>
      </c>
      <c r="I1510" s="6" t="n">
        <v>12</v>
      </c>
      <c r="J1510" s="6" t="n">
        <v>0</v>
      </c>
      <c r="K1510" s="5" t="inlineStr">
        <is>
          <t>ARS</t>
        </is>
      </c>
      <c r="L1510" s="48" t="n">
        <v>0</v>
      </c>
      <c r="M1510" s="48" t="n">
        <v>230933.33</v>
      </c>
      <c r="O1510" s="11">
        <f>M1510/SUM($M$2:$M$2023)</f>
        <v/>
      </c>
      <c r="P1510" s="49">
        <f>IFERROR(M1510/I1510,0)</f>
        <v/>
      </c>
      <c r="Q1510" s="50" t="n"/>
      <c r="R1510" s="8">
        <f>I1510-Q1510</f>
        <v/>
      </c>
      <c r="S1510" s="49">
        <f>$AK1510*R1510</f>
        <v/>
      </c>
      <c r="U1510" s="39" t="inlineStr">
        <is>
          <t>Stock SAP</t>
        </is>
      </c>
      <c r="V1510" s="39" t="inlineStr">
        <is>
          <t>Uniformes</t>
        </is>
      </c>
      <c r="W1510" s="39" t="inlineStr">
        <is>
          <t>Fuera del alcance</t>
        </is>
      </c>
      <c r="X1510" s="39" t="n"/>
      <c r="Y1510" s="39" t="inlineStr">
        <is>
          <t>No aplica: uniformes, clasificación que el inventario físico de Farmacia no releva</t>
        </is>
      </c>
      <c r="Z1510" s="40" t="inlineStr">
        <is>
          <t>Fuera del alcance del inventario físico</t>
        </is>
      </c>
      <c r="AA1510" s="39" t="n"/>
      <c r="AB1510" s="39" t="n"/>
      <c r="AC1510" s="39" t="n"/>
      <c r="AD1510" s="39" t="n"/>
      <c r="AE1510" s="39" t="n"/>
      <c r="AF1510" s="39" t="n"/>
      <c r="AG1510" s="39" t="n"/>
      <c r="AH1510" s="51" t="n"/>
      <c r="AI1510" s="51" t="n"/>
      <c r="AJ1510" s="51" t="n"/>
      <c r="AK1510" s="52" t="n">
        <v>19244.44444444445</v>
      </c>
      <c r="AL1510" s="52" t="n"/>
      <c r="AM1510" s="52" t="n"/>
      <c r="AN1510" s="39" t="n"/>
      <c r="AO1510" s="39" t="inlineStr">
        <is>
          <t>El material ocupa 2 filas en la hoja 1060 NQN (lote/almacén). La cantidad SAP y la física de esta vista son el total del material.</t>
        </is>
      </c>
    </row>
    <row r="1511">
      <c r="A1511" s="5" t="inlineStr">
        <is>
          <t>3001298</t>
        </is>
      </c>
      <c r="B1511" s="5" t="inlineStr">
        <is>
          <t>MENTONERA CASCO SEGURIDAD</t>
        </is>
      </c>
      <c r="C1511" s="5" t="n"/>
      <c r="D1511" s="5" t="inlineStr">
        <is>
          <t>INDU</t>
        </is>
      </c>
      <c r="E1511" s="5" t="inlineStr">
        <is>
          <t>ZUNI</t>
        </is>
      </c>
      <c r="F1511" s="5" t="inlineStr">
        <is>
          <t>1060</t>
        </is>
      </c>
      <c r="G1511" s="5" t="inlineStr">
        <is>
          <t>6010</t>
        </is>
      </c>
      <c r="H1511" s="5" t="inlineStr">
        <is>
          <t>C/U</t>
        </is>
      </c>
      <c r="I1511" s="6" t="n">
        <v>12</v>
      </c>
      <c r="J1511" s="6" t="n">
        <v>0</v>
      </c>
      <c r="K1511" s="5" t="inlineStr">
        <is>
          <t>ARS</t>
        </is>
      </c>
      <c r="L1511" s="48" t="n">
        <v>0</v>
      </c>
      <c r="M1511" s="48" t="n">
        <v>60264</v>
      </c>
      <c r="O1511" s="11">
        <f>M1511/SUM($M$2:$M$2023)</f>
        <v/>
      </c>
      <c r="P1511" s="49">
        <f>IFERROR(M1511/I1511,0)</f>
        <v/>
      </c>
      <c r="Q1511" s="50" t="n"/>
      <c r="R1511" s="8">
        <f>I1511-Q1511</f>
        <v/>
      </c>
      <c r="S1511" s="49">
        <f>$AK1511*R1511</f>
        <v/>
      </c>
      <c r="U1511" s="39" t="inlineStr">
        <is>
          <t>Stock SAP</t>
        </is>
      </c>
      <c r="V1511" s="39" t="inlineStr">
        <is>
          <t>Uniformes</t>
        </is>
      </c>
      <c r="W1511" s="39" t="inlineStr">
        <is>
          <t>Fuera del alcance</t>
        </is>
      </c>
      <c r="X1511" s="39" t="n"/>
      <c r="Y1511" s="39" t="inlineStr">
        <is>
          <t>No aplica: uniformes, clasificación que el inventario físico de Farmacia no releva</t>
        </is>
      </c>
      <c r="Z1511" s="40" t="inlineStr">
        <is>
          <t>Fuera del alcance del inventario físico</t>
        </is>
      </c>
      <c r="AA1511" s="39" t="n"/>
      <c r="AB1511" s="39" t="n"/>
      <c r="AC1511" s="39" t="n"/>
      <c r="AD1511" s="39" t="n"/>
      <c r="AE1511" s="39" t="n"/>
      <c r="AF1511" s="39" t="n"/>
      <c r="AG1511" s="39" t="n"/>
      <c r="AH1511" s="51" t="n">
        <v>12</v>
      </c>
      <c r="AI1511" s="51">
        <f>Q1511</f>
        <v/>
      </c>
      <c r="AJ1511" s="51">
        <f>$AH1511-$AI1511</f>
        <v/>
      </c>
      <c r="AK1511" s="52" t="n">
        <v>5022</v>
      </c>
      <c r="AL1511" s="52">
        <f>$AJ1511*$AK1511</f>
        <v/>
      </c>
      <c r="AM1511" s="52">
        <f>$AI1511*$AK1511</f>
        <v/>
      </c>
      <c r="AN1511" s="39" t="n"/>
      <c r="AO1511" s="39" t="n"/>
    </row>
    <row r="1512">
      <c r="A1512" s="5" t="inlineStr">
        <is>
          <t>3001301</t>
        </is>
      </c>
      <c r="B1512" s="5" t="inlineStr">
        <is>
          <t>BUZO ALGODON AZUL C/LOGO S</t>
        </is>
      </c>
      <c r="C1512" s="5" t="n"/>
      <c r="D1512" s="5" t="inlineStr">
        <is>
          <t>INDU</t>
        </is>
      </c>
      <c r="E1512" s="5" t="inlineStr">
        <is>
          <t>ZUNI</t>
        </is>
      </c>
      <c r="F1512" s="5" t="inlineStr">
        <is>
          <t>1060</t>
        </is>
      </c>
      <c r="G1512" s="5" t="inlineStr">
        <is>
          <t>6010</t>
        </is>
      </c>
      <c r="H1512" s="5" t="inlineStr">
        <is>
          <t>C/U</t>
        </is>
      </c>
      <c r="I1512" s="6" t="n">
        <v>12</v>
      </c>
      <c r="J1512" s="6" t="n">
        <v>0</v>
      </c>
      <c r="K1512" s="5" t="inlineStr">
        <is>
          <t>ARS</t>
        </is>
      </c>
      <c r="L1512" s="48" t="n">
        <v>0</v>
      </c>
      <c r="M1512" s="48" t="n">
        <v>335784</v>
      </c>
      <c r="O1512" s="11">
        <f>M1512/SUM($M$2:$M$2023)</f>
        <v/>
      </c>
      <c r="P1512" s="49">
        <f>IFERROR(M1512/I1512,0)</f>
        <v/>
      </c>
      <c r="Q1512" s="50" t="n"/>
      <c r="R1512" s="8">
        <f>I1512-Q1512</f>
        <v/>
      </c>
      <c r="S1512" s="49">
        <f>$AK1512*R1512</f>
        <v/>
      </c>
      <c r="U1512" s="39" t="inlineStr">
        <is>
          <t>Stock SAP</t>
        </is>
      </c>
      <c r="V1512" s="39" t="inlineStr">
        <is>
          <t>Uniformes</t>
        </is>
      </c>
      <c r="W1512" s="39" t="inlineStr">
        <is>
          <t>Fuera del alcance</t>
        </is>
      </c>
      <c r="X1512" s="39" t="n"/>
      <c r="Y1512" s="39" t="inlineStr">
        <is>
          <t>No aplica: uniformes, clasificación que el inventario físico de Farmacia no releva</t>
        </is>
      </c>
      <c r="Z1512" s="40" t="inlineStr">
        <is>
          <t>Fuera del alcance del inventario físico</t>
        </is>
      </c>
      <c r="AA1512" s="39" t="n"/>
      <c r="AB1512" s="39" t="n"/>
      <c r="AC1512" s="39" t="n"/>
      <c r="AD1512" s="39" t="n"/>
      <c r="AE1512" s="39" t="n"/>
      <c r="AF1512" s="39" t="n"/>
      <c r="AG1512" s="39" t="n"/>
      <c r="AH1512" s="51" t="n">
        <v>12</v>
      </c>
      <c r="AI1512" s="51">
        <f>Q1512</f>
        <v/>
      </c>
      <c r="AJ1512" s="51">
        <f>$AH1512-$AI1512</f>
        <v/>
      </c>
      <c r="AK1512" s="52" t="n">
        <v>27982</v>
      </c>
      <c r="AL1512" s="52">
        <f>$AJ1512*$AK1512</f>
        <v/>
      </c>
      <c r="AM1512" s="52">
        <f>$AI1512*$AK1512</f>
        <v/>
      </c>
      <c r="AN1512" s="39" t="n"/>
      <c r="AO1512" s="39" t="n"/>
    </row>
    <row r="1513">
      <c r="A1513" s="5" t="inlineStr">
        <is>
          <t>3001306</t>
        </is>
      </c>
      <c r="B1513" s="5" t="inlineStr">
        <is>
          <t>BUZO ALGODON AZUL C/LOGO XXXL</t>
        </is>
      </c>
      <c r="C1513" s="5" t="n"/>
      <c r="D1513" s="5" t="inlineStr">
        <is>
          <t>INDU</t>
        </is>
      </c>
      <c r="E1513" s="5" t="inlineStr">
        <is>
          <t>ZUNI</t>
        </is>
      </c>
      <c r="F1513" s="5" t="inlineStr">
        <is>
          <t>1060</t>
        </is>
      </c>
      <c r="G1513" s="5" t="inlineStr">
        <is>
          <t>6010</t>
        </is>
      </c>
      <c r="H1513" s="5" t="inlineStr">
        <is>
          <t>C/U</t>
        </is>
      </c>
      <c r="I1513" s="6" t="n">
        <v>12</v>
      </c>
      <c r="J1513" s="6" t="n">
        <v>0</v>
      </c>
      <c r="K1513" s="5" t="inlineStr">
        <is>
          <t>ARS</t>
        </is>
      </c>
      <c r="L1513" s="48" t="n">
        <v>0</v>
      </c>
      <c r="M1513" s="48" t="n">
        <v>366416.4</v>
      </c>
      <c r="O1513" s="11">
        <f>M1513/SUM($M$2:$M$2023)</f>
        <v/>
      </c>
      <c r="P1513" s="49">
        <f>IFERROR(M1513/I1513,0)</f>
        <v/>
      </c>
      <c r="Q1513" s="50" t="n"/>
      <c r="R1513" s="8">
        <f>I1513-Q1513</f>
        <v/>
      </c>
      <c r="S1513" s="49">
        <f>$AK1513*R1513</f>
        <v/>
      </c>
      <c r="U1513" s="39" t="inlineStr">
        <is>
          <t>Stock SAP</t>
        </is>
      </c>
      <c r="V1513" s="39" t="inlineStr">
        <is>
          <t>Uniformes</t>
        </is>
      </c>
      <c r="W1513" s="39" t="inlineStr">
        <is>
          <t>Fuera del alcance</t>
        </is>
      </c>
      <c r="X1513" s="39" t="n"/>
      <c r="Y1513" s="39" t="inlineStr">
        <is>
          <t>No aplica: uniformes, clasificación que el inventario físico de Farmacia no releva</t>
        </is>
      </c>
      <c r="Z1513" s="40" t="inlineStr">
        <is>
          <t>Fuera del alcance del inventario físico</t>
        </is>
      </c>
      <c r="AA1513" s="39" t="n"/>
      <c r="AB1513" s="39" t="n"/>
      <c r="AC1513" s="39" t="n"/>
      <c r="AD1513" s="39" t="n"/>
      <c r="AE1513" s="39" t="n"/>
      <c r="AF1513" s="39" t="n"/>
      <c r="AG1513" s="39" t="n"/>
      <c r="AH1513" s="51" t="n">
        <v>15</v>
      </c>
      <c r="AI1513" s="51">
        <f>Q1513</f>
        <v/>
      </c>
      <c r="AJ1513" s="51">
        <f>$AH1513-$AI1513</f>
        <v/>
      </c>
      <c r="AK1513" s="52" t="n">
        <v>30534.7</v>
      </c>
      <c r="AL1513" s="52">
        <f>$AJ1513*$AK1513</f>
        <v/>
      </c>
      <c r="AM1513" s="52">
        <f>$AI1513*$AK1513</f>
        <v/>
      </c>
      <c r="AN1513" s="39" t="n"/>
      <c r="AO1513" s="39" t="inlineStr">
        <is>
          <t>El material ocupa 2 filas en la hoja 1060 NQN (lote/almacén). La cantidad SAP y la física de esta vista son el total del material.</t>
        </is>
      </c>
    </row>
    <row r="1514">
      <c r="A1514" s="5" t="inlineStr">
        <is>
          <t>3001433</t>
        </is>
      </c>
      <c r="B1514" s="5" t="inlineStr">
        <is>
          <t>CHOMBA NEGRA S</t>
        </is>
      </c>
      <c r="C1514" s="5" t="n"/>
      <c r="D1514" s="5" t="inlineStr">
        <is>
          <t>INDU</t>
        </is>
      </c>
      <c r="E1514" s="5" t="inlineStr">
        <is>
          <t>ZUNI</t>
        </is>
      </c>
      <c r="F1514" s="5" t="inlineStr">
        <is>
          <t>1060</t>
        </is>
      </c>
      <c r="G1514" s="5" t="inlineStr">
        <is>
          <t>6010</t>
        </is>
      </c>
      <c r="H1514" s="5" t="inlineStr">
        <is>
          <t>C/U</t>
        </is>
      </c>
      <c r="I1514" s="6" t="n">
        <v>12</v>
      </c>
      <c r="J1514" s="6" t="n">
        <v>0</v>
      </c>
      <c r="K1514" s="5" t="inlineStr">
        <is>
          <t>ARS</t>
        </is>
      </c>
      <c r="L1514" s="48" t="n">
        <v>0</v>
      </c>
      <c r="M1514" s="48" t="n">
        <v>119754.17</v>
      </c>
      <c r="O1514" s="11">
        <f>M1514/SUM($M$2:$M$2023)</f>
        <v/>
      </c>
      <c r="P1514" s="49">
        <f>IFERROR(M1514/I1514,0)</f>
        <v/>
      </c>
      <c r="Q1514" s="50" t="n"/>
      <c r="R1514" s="8">
        <f>I1514-Q1514</f>
        <v/>
      </c>
      <c r="S1514" s="49">
        <f>$AK1514*R1514</f>
        <v/>
      </c>
      <c r="U1514" s="39" t="inlineStr">
        <is>
          <t>Stock SAP</t>
        </is>
      </c>
      <c r="V1514" s="39" t="inlineStr">
        <is>
          <t>Uniformes</t>
        </is>
      </c>
      <c r="W1514" s="39" t="inlineStr">
        <is>
          <t>Fuera del alcance</t>
        </is>
      </c>
      <c r="X1514" s="39" t="n"/>
      <c r="Y1514" s="39" t="inlineStr">
        <is>
          <t>No aplica: uniformes, clasificación que el inventario físico de Farmacia no releva</t>
        </is>
      </c>
      <c r="Z1514" s="40" t="inlineStr">
        <is>
          <t>Fuera del alcance del inventario físico</t>
        </is>
      </c>
      <c r="AA1514" s="39" t="n"/>
      <c r="AB1514" s="39" t="n"/>
      <c r="AC1514" s="39" t="n"/>
      <c r="AD1514" s="39" t="n"/>
      <c r="AE1514" s="39" t="n"/>
      <c r="AF1514" s="39" t="n"/>
      <c r="AG1514" s="39" t="n"/>
      <c r="AH1514" s="51" t="n">
        <v>13</v>
      </c>
      <c r="AI1514" s="51">
        <f>Q1514</f>
        <v/>
      </c>
      <c r="AJ1514" s="51">
        <f>$AH1514-$AI1514</f>
        <v/>
      </c>
      <c r="AK1514" s="52" t="n">
        <v>9979.513846153846</v>
      </c>
      <c r="AL1514" s="52">
        <f>$AJ1514*$AK1514</f>
        <v/>
      </c>
      <c r="AM1514" s="52">
        <f>$AI1514*$AK1514</f>
        <v/>
      </c>
      <c r="AN1514" s="39" t="n"/>
      <c r="AO1514" s="39" t="inlineStr">
        <is>
          <t>El material ocupa 2 filas en la hoja 1060 NQN (lote/almacén). La cantidad SAP y la física de esta vista son el total del material.</t>
        </is>
      </c>
    </row>
    <row r="1515">
      <c r="A1515" s="5" t="inlineStr">
        <is>
          <t>3001565</t>
        </is>
      </c>
      <c r="B1515" s="5" t="inlineStr">
        <is>
          <t>CAMPERON NARANJA DE GRAFA XXL</t>
        </is>
      </c>
      <c r="C1515" s="5" t="n"/>
      <c r="D1515" s="5" t="inlineStr">
        <is>
          <t>INDU</t>
        </is>
      </c>
      <c r="E1515" s="5" t="inlineStr">
        <is>
          <t>ZUNI</t>
        </is>
      </c>
      <c r="F1515" s="5" t="inlineStr">
        <is>
          <t>1060</t>
        </is>
      </c>
      <c r="G1515" s="5" t="inlineStr">
        <is>
          <t>6031</t>
        </is>
      </c>
      <c r="H1515" s="5" t="inlineStr">
        <is>
          <t>C/U</t>
        </is>
      </c>
      <c r="I1515" s="6" t="n">
        <v>12</v>
      </c>
      <c r="J1515" s="6" t="n">
        <v>0</v>
      </c>
      <c r="K1515" s="5" t="inlineStr">
        <is>
          <t>ARS</t>
        </is>
      </c>
      <c r="L1515" s="48" t="n">
        <v>0</v>
      </c>
      <c r="M1515" s="48" t="n">
        <v>879000</v>
      </c>
      <c r="O1515" s="11">
        <f>M1515/SUM($M$2:$M$2023)</f>
        <v/>
      </c>
      <c r="P1515" s="49">
        <f>IFERROR(M1515/I1515,0)</f>
        <v/>
      </c>
      <c r="Q1515" s="50" t="n"/>
      <c r="R1515" s="8">
        <f>I1515-Q1515</f>
        <v/>
      </c>
      <c r="S1515" s="49">
        <f>$AK1515*R1515</f>
        <v/>
      </c>
      <c r="U1515" s="39" t="inlineStr">
        <is>
          <t>Stock SAP</t>
        </is>
      </c>
      <c r="V1515" s="39" t="inlineStr">
        <is>
          <t>Uniformes</t>
        </is>
      </c>
      <c r="W1515" s="39" t="inlineStr">
        <is>
          <t>Fuera del alcance</t>
        </is>
      </c>
      <c r="X1515" s="39" t="n"/>
      <c r="Y1515" s="39" t="inlineStr">
        <is>
          <t>No aplica: uniformes, clasificación que el inventario físico de Farmacia no releva</t>
        </is>
      </c>
      <c r="Z1515" s="40" t="inlineStr">
        <is>
          <t>Fuera del alcance del inventario físico</t>
        </is>
      </c>
      <c r="AA1515" s="39" t="n"/>
      <c r="AB1515" s="39" t="n"/>
      <c r="AC1515" s="39" t="n"/>
      <c r="AD1515" s="39" t="n"/>
      <c r="AE1515" s="39" t="n"/>
      <c r="AF1515" s="39" t="n"/>
      <c r="AG1515" s="39" t="n"/>
      <c r="AH1515" s="51" t="n">
        <v>12</v>
      </c>
      <c r="AI1515" s="51">
        <f>Q1515</f>
        <v/>
      </c>
      <c r="AJ1515" s="51">
        <f>$AH1515-$AI1515</f>
        <v/>
      </c>
      <c r="AK1515" s="52" t="n">
        <v>73250</v>
      </c>
      <c r="AL1515" s="52">
        <f>$AJ1515*$AK1515</f>
        <v/>
      </c>
      <c r="AM1515" s="52">
        <f>$AI1515*$AK1515</f>
        <v/>
      </c>
      <c r="AN1515" s="39" t="n"/>
      <c r="AO1515" s="39" t="n"/>
    </row>
    <row r="1516">
      <c r="A1516" s="5" t="inlineStr">
        <is>
          <t>1000656</t>
        </is>
      </c>
      <c r="B1516" s="5" t="inlineStr">
        <is>
          <t>HEXALER CORT</t>
        </is>
      </c>
      <c r="C1516" s="5" t="inlineStr">
        <is>
          <t>3076</t>
        </is>
      </c>
      <c r="D1516" s="5" t="inlineStr">
        <is>
          <t>033</t>
        </is>
      </c>
      <c r="E1516" s="5" t="inlineStr">
        <is>
          <t>ZMED</t>
        </is>
      </c>
      <c r="F1516" s="5" t="inlineStr">
        <is>
          <t>1060</t>
        </is>
      </c>
      <c r="G1516" s="5" t="inlineStr">
        <is>
          <t>6021</t>
        </is>
      </c>
      <c r="H1516" s="5" t="inlineStr">
        <is>
          <t>C/U</t>
        </is>
      </c>
      <c r="I1516" s="6" t="n">
        <v>11</v>
      </c>
      <c r="J1516" s="6" t="n">
        <v>0</v>
      </c>
      <c r="K1516" s="5" t="inlineStr">
        <is>
          <t>ARS</t>
        </is>
      </c>
      <c r="L1516" s="48" t="n">
        <v>0</v>
      </c>
      <c r="M1516" s="48" t="n">
        <v>7330.87</v>
      </c>
      <c r="O1516" s="11">
        <f>M1516/SUM($M$2:$M$2023)</f>
        <v/>
      </c>
      <c r="P1516" s="49">
        <f>IFERROR(M1516/I1516,0)</f>
        <v/>
      </c>
      <c r="Q1516" s="50" t="n"/>
      <c r="R1516" s="8">
        <f>I1516-Q1516</f>
        <v/>
      </c>
      <c r="S1516" s="49">
        <f>$AK1516*R1516</f>
        <v/>
      </c>
      <c r="U1516" s="39" t="inlineStr">
        <is>
          <t>Stock SAP</t>
        </is>
      </c>
      <c r="V1516" s="39" t="inlineStr">
        <is>
          <t>Medicamentos</t>
        </is>
      </c>
      <c r="W1516" s="39" t="inlineStr">
        <is>
          <t>Dentro del alcance</t>
        </is>
      </c>
      <c r="X1516" s="39" t="n"/>
      <c r="Y1516" s="39" t="inlineStr">
        <is>
          <t>Sin recuento físico en el inventario de Avain</t>
        </is>
      </c>
      <c r="Z1516" s="40" t="inlineStr">
        <is>
          <t>Sin recuento físico</t>
        </is>
      </c>
      <c r="AA1516" s="39" t="n"/>
      <c r="AB1516" s="39" t="n"/>
      <c r="AC1516" s="39" t="n"/>
      <c r="AD1516" s="39" t="n"/>
      <c r="AE1516" s="39" t="n"/>
      <c r="AF1516" s="39" t="n"/>
      <c r="AG1516" s="39" t="n"/>
      <c r="AH1516" s="51" t="n"/>
      <c r="AI1516" s="51" t="n"/>
      <c r="AJ1516" s="51" t="n"/>
      <c r="AK1516" s="52" t="n">
        <v>666.4431212723657</v>
      </c>
      <c r="AL1516" s="52" t="n"/>
      <c r="AM1516" s="52" t="n"/>
      <c r="AN1516" s="39" t="n"/>
      <c r="AO1516" s="39" t="inlineStr">
        <is>
          <t>El material ocupa 11 filas en la hoja 1060 NQN (lote/almacén). La cantidad SAP y la física de esta vista son el total del material.</t>
        </is>
      </c>
    </row>
    <row r="1517">
      <c r="A1517" s="5" t="inlineStr">
        <is>
          <t>2001483</t>
        </is>
      </c>
      <c r="B1517" s="5" t="inlineStr">
        <is>
          <t>BRAZALETE ADULTO</t>
        </is>
      </c>
      <c r="C1517" s="5" t="n"/>
      <c r="D1517" s="5" t="inlineStr">
        <is>
          <t>033</t>
        </is>
      </c>
      <c r="E1517" s="5" t="inlineStr">
        <is>
          <t>ZDES</t>
        </is>
      </c>
      <c r="F1517" s="5" t="inlineStr">
        <is>
          <t>1060</t>
        </is>
      </c>
      <c r="G1517" s="5" t="inlineStr">
        <is>
          <t>6021</t>
        </is>
      </c>
      <c r="H1517" s="5" t="inlineStr">
        <is>
          <t>C/U</t>
        </is>
      </c>
      <c r="I1517" s="6" t="n">
        <v>11</v>
      </c>
      <c r="J1517" s="6" t="n">
        <v>0</v>
      </c>
      <c r="K1517" s="5" t="inlineStr">
        <is>
          <t>ARS</t>
        </is>
      </c>
      <c r="L1517" s="48" t="n">
        <v>0</v>
      </c>
      <c r="M1517" s="48" t="n">
        <v>186100.83</v>
      </c>
      <c r="O1517" s="11">
        <f>M1517/SUM($M$2:$M$2023)</f>
        <v/>
      </c>
      <c r="P1517" s="49">
        <f>IFERROR(M1517/I1517,0)</f>
        <v/>
      </c>
      <c r="Q1517" s="50" t="n"/>
      <c r="R1517" s="8">
        <f>I1517-Q1517</f>
        <v/>
      </c>
      <c r="S1517" s="49">
        <f>$AK1517*R1517</f>
        <v/>
      </c>
      <c r="U1517" s="39" t="inlineStr">
        <is>
          <t>Stock SAP</t>
        </is>
      </c>
      <c r="V1517" s="39" t="inlineStr">
        <is>
          <t>Descartables</t>
        </is>
      </c>
      <c r="W1517" s="39" t="inlineStr">
        <is>
          <t>Dentro del alcance</t>
        </is>
      </c>
      <c r="X1517" s="39" t="n"/>
      <c r="Y1517" s="39" t="inlineStr">
        <is>
          <t>Sin recuento físico en el inventario de Avain</t>
        </is>
      </c>
      <c r="Z1517" s="40" t="inlineStr">
        <is>
          <t>Sin recuento físico</t>
        </is>
      </c>
      <c r="AA1517" s="39" t="n"/>
      <c r="AB1517" s="39" t="n"/>
      <c r="AC1517" s="39" t="n"/>
      <c r="AD1517" s="39" t="n"/>
      <c r="AE1517" s="39" t="n"/>
      <c r="AF1517" s="39" t="n"/>
      <c r="AG1517" s="39" t="n"/>
      <c r="AH1517" s="51" t="n">
        <v>11</v>
      </c>
      <c r="AI1517" s="51">
        <f>Q1517</f>
        <v/>
      </c>
      <c r="AJ1517" s="51">
        <f>$AH1517-$AI1517</f>
        <v/>
      </c>
      <c r="AK1517" s="52" t="n">
        <v>16918.25727272727</v>
      </c>
      <c r="AL1517" s="52">
        <f>$AJ1517*$AK1517</f>
        <v/>
      </c>
      <c r="AM1517" s="52">
        <f>$AI1517*$AK1517</f>
        <v/>
      </c>
      <c r="AN1517" s="39" t="n"/>
      <c r="AO1517" s="39" t="n"/>
    </row>
    <row r="1518">
      <c r="A1518" s="5" t="inlineStr">
        <is>
          <t>3000505</t>
        </is>
      </c>
      <c r="B1518" s="5" t="inlineStr">
        <is>
          <t>PANTALON JEAN C/LOGO YAC T54</t>
        </is>
      </c>
      <c r="C1518" s="5" t="n"/>
      <c r="D1518" s="5" t="inlineStr">
        <is>
          <t>INDU</t>
        </is>
      </c>
      <c r="E1518" s="5" t="inlineStr">
        <is>
          <t>ZUNI</t>
        </is>
      </c>
      <c r="F1518" s="5" t="inlineStr">
        <is>
          <t>1060</t>
        </is>
      </c>
      <c r="G1518" s="5" t="inlineStr">
        <is>
          <t>6071</t>
        </is>
      </c>
      <c r="H1518" s="5" t="inlineStr">
        <is>
          <t>C/U</t>
        </is>
      </c>
      <c r="I1518" s="6" t="n">
        <v>11</v>
      </c>
      <c r="J1518" s="6" t="n">
        <v>0</v>
      </c>
      <c r="K1518" s="5" t="inlineStr">
        <is>
          <t>ARS</t>
        </is>
      </c>
      <c r="L1518" s="48" t="n">
        <v>0</v>
      </c>
      <c r="M1518" s="48" t="n">
        <v>196900</v>
      </c>
      <c r="O1518" s="11">
        <f>M1518/SUM($M$2:$M$2023)</f>
        <v/>
      </c>
      <c r="P1518" s="49">
        <f>IFERROR(M1518/I1518,0)</f>
        <v/>
      </c>
      <c r="Q1518" s="50" t="n"/>
      <c r="R1518" s="8">
        <f>I1518-Q1518</f>
        <v/>
      </c>
      <c r="S1518" s="49">
        <f>$AK1518*R1518</f>
        <v/>
      </c>
      <c r="U1518" s="39" t="inlineStr">
        <is>
          <t>Stock SAP</t>
        </is>
      </c>
      <c r="V1518" s="39" t="inlineStr">
        <is>
          <t>Uniformes</t>
        </is>
      </c>
      <c r="W1518" s="39" t="inlineStr">
        <is>
          <t>Fuera del alcance</t>
        </is>
      </c>
      <c r="X1518" s="39" t="n"/>
      <c r="Y1518" s="39" t="inlineStr">
        <is>
          <t>No aplica: uniformes, clasificación que el inventario físico de Farmacia no releva</t>
        </is>
      </c>
      <c r="Z1518" s="40" t="inlineStr">
        <is>
          <t>Fuera del alcance del inventario físico</t>
        </is>
      </c>
      <c r="AA1518" s="39" t="n"/>
      <c r="AB1518" s="39" t="n"/>
      <c r="AC1518" s="39" t="n"/>
      <c r="AD1518" s="39" t="n"/>
      <c r="AE1518" s="39" t="n"/>
      <c r="AF1518" s="39" t="n"/>
      <c r="AG1518" s="39" t="n"/>
      <c r="AH1518" s="51" t="n">
        <v>20</v>
      </c>
      <c r="AI1518" s="51">
        <f>Q1518</f>
        <v/>
      </c>
      <c r="AJ1518" s="51">
        <f>$AH1518-$AI1518</f>
        <v/>
      </c>
      <c r="AK1518" s="52" t="n">
        <v>17900</v>
      </c>
      <c r="AL1518" s="52">
        <f>$AJ1518*$AK1518</f>
        <v/>
      </c>
      <c r="AM1518" s="52">
        <f>$AI1518*$AK1518</f>
        <v/>
      </c>
      <c r="AN1518" s="39" t="n"/>
      <c r="AO1518" s="39" t="inlineStr">
        <is>
          <t>El material ocupa 3 filas en la hoja 1060 NQN (lote/almacén). La cantidad SAP y la física de esta vista son el total del material.</t>
        </is>
      </c>
    </row>
    <row r="1519">
      <c r="A1519" s="5" t="inlineStr">
        <is>
          <t>3000651</t>
        </is>
      </c>
      <c r="B1519" s="5" t="inlineStr">
        <is>
          <t>PANTALON JEAN C/LOGO YAC T44 DAMA</t>
        </is>
      </c>
      <c r="C1519" s="5" t="n"/>
      <c r="D1519" s="5" t="inlineStr">
        <is>
          <t>INDU</t>
        </is>
      </c>
      <c r="E1519" s="5" t="inlineStr">
        <is>
          <t>ZUNI</t>
        </is>
      </c>
      <c r="F1519" s="5" t="inlineStr">
        <is>
          <t>1060</t>
        </is>
      </c>
      <c r="G1519" s="5" t="inlineStr">
        <is>
          <t>6071</t>
        </is>
      </c>
      <c r="H1519" s="5" t="inlineStr">
        <is>
          <t>C/U</t>
        </is>
      </c>
      <c r="I1519" s="6" t="n">
        <v>11</v>
      </c>
      <c r="J1519" s="6" t="n">
        <v>0</v>
      </c>
      <c r="K1519" s="5" t="inlineStr">
        <is>
          <t>ARS</t>
        </is>
      </c>
      <c r="L1519" s="48" t="n">
        <v>0</v>
      </c>
      <c r="M1519" s="48" t="n">
        <v>203500</v>
      </c>
      <c r="O1519" s="11">
        <f>M1519/SUM($M$2:$M$2023)</f>
        <v/>
      </c>
      <c r="P1519" s="49">
        <f>IFERROR(M1519/I1519,0)</f>
        <v/>
      </c>
      <c r="Q1519" s="50" t="n"/>
      <c r="R1519" s="8">
        <f>I1519-Q1519</f>
        <v/>
      </c>
      <c r="S1519" s="49">
        <f>$AK1519*R1519</f>
        <v/>
      </c>
      <c r="U1519" s="39" t="inlineStr">
        <is>
          <t>Stock SAP</t>
        </is>
      </c>
      <c r="V1519" s="39" t="inlineStr">
        <is>
          <t>Uniformes</t>
        </is>
      </c>
      <c r="W1519" s="39" t="inlineStr">
        <is>
          <t>Fuera del alcance</t>
        </is>
      </c>
      <c r="X1519" s="39" t="n"/>
      <c r="Y1519" s="39" t="inlineStr">
        <is>
          <t>No aplica: uniformes, clasificación que el inventario físico de Farmacia no releva</t>
        </is>
      </c>
      <c r="Z1519" s="40" t="inlineStr">
        <is>
          <t>Fuera del alcance del inventario físico</t>
        </is>
      </c>
      <c r="AA1519" s="39" t="n"/>
      <c r="AB1519" s="39" t="n"/>
      <c r="AC1519" s="39" t="n"/>
      <c r="AD1519" s="39" t="n"/>
      <c r="AE1519" s="39" t="n"/>
      <c r="AF1519" s="39" t="n"/>
      <c r="AG1519" s="39" t="n"/>
      <c r="AH1519" s="51" t="n">
        <v>11</v>
      </c>
      <c r="AI1519" s="51">
        <f>Q1519</f>
        <v/>
      </c>
      <c r="AJ1519" s="51">
        <f>$AH1519-$AI1519</f>
        <v/>
      </c>
      <c r="AK1519" s="52" t="n">
        <v>18500</v>
      </c>
      <c r="AL1519" s="52">
        <f>$AJ1519*$AK1519</f>
        <v/>
      </c>
      <c r="AM1519" s="52">
        <f>$AI1519*$AK1519</f>
        <v/>
      </c>
      <c r="AN1519" s="39" t="n"/>
      <c r="AO1519" s="39" t="n"/>
    </row>
    <row r="1520">
      <c r="A1520" s="5" t="inlineStr">
        <is>
          <t>3000949</t>
        </is>
      </c>
      <c r="B1520" s="5" t="inlineStr">
        <is>
          <t>CHAQUETA GRIS ML YACIMIENTO T XS</t>
        </is>
      </c>
      <c r="C1520" s="5" t="n"/>
      <c r="D1520" s="5" t="inlineStr">
        <is>
          <t>INDU</t>
        </is>
      </c>
      <c r="E1520" s="5" t="inlineStr">
        <is>
          <t>ZUNI</t>
        </is>
      </c>
      <c r="F1520" s="5" t="inlineStr">
        <is>
          <t>1060</t>
        </is>
      </c>
      <c r="G1520" s="5" t="inlineStr">
        <is>
          <t>6031</t>
        </is>
      </c>
      <c r="H1520" s="5" t="inlineStr">
        <is>
          <t>C/U</t>
        </is>
      </c>
      <c r="I1520" s="6" t="n">
        <v>11</v>
      </c>
      <c r="J1520" s="6" t="n">
        <v>0</v>
      </c>
      <c r="K1520" s="5" t="inlineStr">
        <is>
          <t>ARS</t>
        </is>
      </c>
      <c r="L1520" s="48" t="n">
        <v>0</v>
      </c>
      <c r="M1520" s="48" t="n">
        <v>214747.24</v>
      </c>
      <c r="O1520" s="11">
        <f>M1520/SUM($M$2:$M$2023)</f>
        <v/>
      </c>
      <c r="P1520" s="49">
        <f>IFERROR(M1520/I1520,0)</f>
        <v/>
      </c>
      <c r="Q1520" s="50" t="n"/>
      <c r="R1520" s="8">
        <f>I1520-Q1520</f>
        <v/>
      </c>
      <c r="S1520" s="49">
        <f>$AK1520*R1520</f>
        <v/>
      </c>
      <c r="U1520" s="39" t="inlineStr">
        <is>
          <t>Stock SAP</t>
        </is>
      </c>
      <c r="V1520" s="39" t="inlineStr">
        <is>
          <t>Uniformes</t>
        </is>
      </c>
      <c r="W1520" s="39" t="inlineStr">
        <is>
          <t>Fuera del alcance</t>
        </is>
      </c>
      <c r="X1520" s="39" t="n"/>
      <c r="Y1520" s="39" t="inlineStr">
        <is>
          <t>No aplica: uniformes, clasificación que el inventario físico de Farmacia no releva</t>
        </is>
      </c>
      <c r="Z1520" s="40" t="inlineStr">
        <is>
          <t>Fuera del alcance del inventario físico</t>
        </is>
      </c>
      <c r="AA1520" s="39" t="n"/>
      <c r="AB1520" s="39" t="n"/>
      <c r="AC1520" s="39" t="n"/>
      <c r="AD1520" s="39" t="n"/>
      <c r="AE1520" s="39" t="n"/>
      <c r="AF1520" s="39" t="n"/>
      <c r="AG1520" s="39" t="n"/>
      <c r="AH1520" s="51" t="n"/>
      <c r="AI1520" s="51" t="n"/>
      <c r="AJ1520" s="51" t="n"/>
      <c r="AK1520" s="52" t="n">
        <v>19522.476</v>
      </c>
      <c r="AL1520" s="52" t="n"/>
      <c r="AM1520" s="52" t="n"/>
      <c r="AN1520" s="39" t="n"/>
      <c r="AO1520" s="39" t="inlineStr">
        <is>
          <t>El material ocupa 2 filas en la hoja 1060 NQN (lote/almacén). La cantidad SAP y la física de esta vista son el total del material.</t>
        </is>
      </c>
    </row>
    <row r="1521">
      <c r="A1521" s="5" t="inlineStr">
        <is>
          <t>3001326</t>
        </is>
      </c>
      <c r="B1521" s="5" t="inlineStr">
        <is>
          <t>CAMPERA IGNIFUGA C/LOGO XL</t>
        </is>
      </c>
      <c r="C1521" s="5" t="n"/>
      <c r="D1521" s="5" t="inlineStr">
        <is>
          <t>INDU</t>
        </is>
      </c>
      <c r="E1521" s="5" t="inlineStr">
        <is>
          <t>ZUNI</t>
        </is>
      </c>
      <c r="F1521" s="5" t="inlineStr">
        <is>
          <t>1060</t>
        </is>
      </c>
      <c r="G1521" s="5" t="inlineStr">
        <is>
          <t>6031</t>
        </is>
      </c>
      <c r="H1521" s="5" t="inlineStr">
        <is>
          <t>C/U</t>
        </is>
      </c>
      <c r="I1521" s="6" t="n">
        <v>11</v>
      </c>
      <c r="J1521" s="6" t="n">
        <v>0</v>
      </c>
      <c r="K1521" s="5" t="inlineStr">
        <is>
          <t>ARS</t>
        </is>
      </c>
      <c r="L1521" s="48" t="n">
        <v>0</v>
      </c>
      <c r="M1521" s="48" t="n">
        <v>429000</v>
      </c>
      <c r="O1521" s="11">
        <f>M1521/SUM($M$2:$M$2023)</f>
        <v/>
      </c>
      <c r="P1521" s="49">
        <f>IFERROR(M1521/I1521,0)</f>
        <v/>
      </c>
      <c r="Q1521" s="50" t="n"/>
      <c r="R1521" s="8">
        <f>I1521-Q1521</f>
        <v/>
      </c>
      <c r="S1521" s="49">
        <f>$AK1521*R1521</f>
        <v/>
      </c>
      <c r="U1521" s="39" t="inlineStr">
        <is>
          <t>Stock SAP</t>
        </is>
      </c>
      <c r="V1521" s="39" t="inlineStr">
        <is>
          <t>Uniformes</t>
        </is>
      </c>
      <c r="W1521" s="39" t="inlineStr">
        <is>
          <t>Fuera del alcance</t>
        </is>
      </c>
      <c r="X1521" s="39" t="n"/>
      <c r="Y1521" s="39" t="inlineStr">
        <is>
          <t>No aplica: uniformes, clasificación que el inventario físico de Farmacia no releva</t>
        </is>
      </c>
      <c r="Z1521" s="40" t="inlineStr">
        <is>
          <t>Fuera del alcance del inventario físico</t>
        </is>
      </c>
      <c r="AA1521" s="39" t="n"/>
      <c r="AB1521" s="39" t="n"/>
      <c r="AC1521" s="39" t="n"/>
      <c r="AD1521" s="39" t="n"/>
      <c r="AE1521" s="39" t="n"/>
      <c r="AF1521" s="39" t="n"/>
      <c r="AG1521" s="39" t="n"/>
      <c r="AH1521" s="51" t="n">
        <v>11</v>
      </c>
      <c r="AI1521" s="51">
        <f>Q1521</f>
        <v/>
      </c>
      <c r="AJ1521" s="51">
        <f>$AH1521-$AI1521</f>
        <v/>
      </c>
      <c r="AK1521" s="52" t="n">
        <v>39000</v>
      </c>
      <c r="AL1521" s="52">
        <f>$AJ1521*$AK1521</f>
        <v/>
      </c>
      <c r="AM1521" s="52">
        <f>$AI1521*$AK1521</f>
        <v/>
      </c>
      <c r="AN1521" s="39" t="n"/>
      <c r="AO1521" s="39" t="n"/>
    </row>
    <row r="1522">
      <c r="A1522" s="5" t="inlineStr">
        <is>
          <t>3001439</t>
        </is>
      </c>
      <c r="B1522" s="5" t="inlineStr">
        <is>
          <t>CHOMBA NEGRA XXXL</t>
        </is>
      </c>
      <c r="C1522" s="5" t="n"/>
      <c r="D1522" s="5" t="inlineStr">
        <is>
          <t>INDU</t>
        </is>
      </c>
      <c r="E1522" s="5" t="inlineStr">
        <is>
          <t>ZUNI</t>
        </is>
      </c>
      <c r="F1522" s="5" t="inlineStr">
        <is>
          <t>1060</t>
        </is>
      </c>
      <c r="G1522" s="5" t="inlineStr">
        <is>
          <t>6010</t>
        </is>
      </c>
      <c r="H1522" s="5" t="inlineStr">
        <is>
          <t>C/U</t>
        </is>
      </c>
      <c r="I1522" s="6" t="n">
        <v>11</v>
      </c>
      <c r="J1522" s="6" t="n">
        <v>0</v>
      </c>
      <c r="K1522" s="5" t="inlineStr">
        <is>
          <t>ARS</t>
        </is>
      </c>
      <c r="L1522" s="48" t="n">
        <v>0</v>
      </c>
      <c r="M1522" s="48" t="n">
        <v>108601.76</v>
      </c>
      <c r="O1522" s="11">
        <f>M1522/SUM($M$2:$M$2023)</f>
        <v/>
      </c>
      <c r="P1522" s="49">
        <f>IFERROR(M1522/I1522,0)</f>
        <v/>
      </c>
      <c r="Q1522" s="50" t="n"/>
      <c r="R1522" s="8">
        <f>I1522-Q1522</f>
        <v/>
      </c>
      <c r="S1522" s="49">
        <f>$AK1522*R1522</f>
        <v/>
      </c>
      <c r="U1522" s="39" t="inlineStr">
        <is>
          <t>Stock SAP</t>
        </is>
      </c>
      <c r="V1522" s="39" t="inlineStr">
        <is>
          <t>Uniformes</t>
        </is>
      </c>
      <c r="W1522" s="39" t="inlineStr">
        <is>
          <t>Fuera del alcance</t>
        </is>
      </c>
      <c r="X1522" s="39" t="n"/>
      <c r="Y1522" s="39" t="inlineStr">
        <is>
          <t>No aplica: uniformes, clasificación que el inventario físico de Farmacia no releva</t>
        </is>
      </c>
      <c r="Z1522" s="40" t="inlineStr">
        <is>
          <t>Fuera del alcance del inventario físico</t>
        </is>
      </c>
      <c r="AA1522" s="39" t="n"/>
      <c r="AB1522" s="39" t="n"/>
      <c r="AC1522" s="39" t="n"/>
      <c r="AD1522" s="39" t="n"/>
      <c r="AE1522" s="39" t="n"/>
      <c r="AF1522" s="39" t="n"/>
      <c r="AG1522" s="39" t="n"/>
      <c r="AH1522" s="51" t="n">
        <v>12</v>
      </c>
      <c r="AI1522" s="51">
        <f>Q1522</f>
        <v/>
      </c>
      <c r="AJ1522" s="51">
        <f>$AH1522-$AI1522</f>
        <v/>
      </c>
      <c r="AK1522" s="52" t="n">
        <v>9872.887499999999</v>
      </c>
      <c r="AL1522" s="52">
        <f>$AJ1522*$AK1522</f>
        <v/>
      </c>
      <c r="AM1522" s="52">
        <f>$AI1522*$AK1522</f>
        <v/>
      </c>
      <c r="AN1522" s="39" t="n"/>
      <c r="AO1522" s="39" t="inlineStr">
        <is>
          <t>El material ocupa 2 filas en la hoja 1060 NQN (lote/almacén). La cantidad SAP y la física de esta vista son el total del material.</t>
        </is>
      </c>
    </row>
    <row r="1523">
      <c r="A1523" s="5" t="inlineStr">
        <is>
          <t>3001469</t>
        </is>
      </c>
      <c r="B1523" s="5" t="inlineStr">
        <is>
          <t>CHALECO REFLECTIVO XXL</t>
        </is>
      </c>
      <c r="C1523" s="5" t="n"/>
      <c r="D1523" s="5" t="inlineStr">
        <is>
          <t>INDU</t>
        </is>
      </c>
      <c r="E1523" s="5" t="inlineStr">
        <is>
          <t>ZUNI</t>
        </is>
      </c>
      <c r="F1523" s="5" t="inlineStr">
        <is>
          <t>1060</t>
        </is>
      </c>
      <c r="G1523" s="5" t="inlineStr">
        <is>
          <t>6031</t>
        </is>
      </c>
      <c r="H1523" s="5" t="inlineStr">
        <is>
          <t>C/U</t>
        </is>
      </c>
      <c r="I1523" s="6" t="n">
        <v>11</v>
      </c>
      <c r="J1523" s="6" t="n">
        <v>0</v>
      </c>
      <c r="K1523" s="5" t="inlineStr">
        <is>
          <t>ARS</t>
        </is>
      </c>
      <c r="L1523" s="48" t="n">
        <v>0</v>
      </c>
      <c r="M1523" s="48" t="n">
        <v>229053</v>
      </c>
      <c r="O1523" s="11">
        <f>M1523/SUM($M$2:$M$2023)</f>
        <v/>
      </c>
      <c r="P1523" s="49">
        <f>IFERROR(M1523/I1523,0)</f>
        <v/>
      </c>
      <c r="Q1523" s="50" t="n"/>
      <c r="R1523" s="8">
        <f>I1523-Q1523</f>
        <v/>
      </c>
      <c r="S1523" s="49">
        <f>$AK1523*R1523</f>
        <v/>
      </c>
      <c r="U1523" s="39" t="inlineStr">
        <is>
          <t>Stock SAP</t>
        </is>
      </c>
      <c r="V1523" s="39" t="inlineStr">
        <is>
          <t>Uniformes</t>
        </is>
      </c>
      <c r="W1523" s="39" t="inlineStr">
        <is>
          <t>Fuera del alcance</t>
        </is>
      </c>
      <c r="X1523" s="39" t="n"/>
      <c r="Y1523" s="39" t="inlineStr">
        <is>
          <t>No aplica: uniformes, clasificación que el inventario físico de Farmacia no releva</t>
        </is>
      </c>
      <c r="Z1523" s="40" t="inlineStr">
        <is>
          <t>Fuera del alcance del inventario físico</t>
        </is>
      </c>
      <c r="AA1523" s="39" t="n"/>
      <c r="AB1523" s="39" t="n"/>
      <c r="AC1523" s="39" t="n"/>
      <c r="AD1523" s="39" t="n"/>
      <c r="AE1523" s="39" t="n"/>
      <c r="AF1523" s="39" t="n"/>
      <c r="AG1523" s="39" t="n"/>
      <c r="AH1523" s="51" t="n">
        <v>11</v>
      </c>
      <c r="AI1523" s="51">
        <f>Q1523</f>
        <v/>
      </c>
      <c r="AJ1523" s="51">
        <f>$AH1523-$AI1523</f>
        <v/>
      </c>
      <c r="AK1523" s="52" t="n">
        <v>20823</v>
      </c>
      <c r="AL1523" s="52">
        <f>$AJ1523*$AK1523</f>
        <v/>
      </c>
      <c r="AM1523" s="52">
        <f>$AI1523*$AK1523</f>
        <v/>
      </c>
      <c r="AN1523" s="39" t="n"/>
      <c r="AO1523" s="39" t="n"/>
    </row>
    <row r="1524">
      <c r="A1524" s="5" t="inlineStr">
        <is>
          <t>1000002</t>
        </is>
      </c>
      <c r="B1524" s="5" t="inlineStr">
        <is>
          <t>ADRENALINA 1MG AMPOLLA DE 1 ML INYEC</t>
        </is>
      </c>
      <c r="C1524" s="5" t="inlineStr">
        <is>
          <t>7891/9241</t>
        </is>
      </c>
      <c r="D1524" s="5" t="inlineStr">
        <is>
          <t>033</t>
        </is>
      </c>
      <c r="E1524" s="5" t="inlineStr">
        <is>
          <t>ZMED</t>
        </is>
      </c>
      <c r="F1524" s="5" t="inlineStr">
        <is>
          <t>1060</t>
        </is>
      </c>
      <c r="G1524" s="5" t="inlineStr">
        <is>
          <t>6021</t>
        </is>
      </c>
      <c r="H1524" s="5" t="inlineStr">
        <is>
          <t>C/U</t>
        </is>
      </c>
      <c r="I1524" s="6" t="n">
        <v>10</v>
      </c>
      <c r="J1524" s="6" t="n">
        <v>0</v>
      </c>
      <c r="K1524" s="5" t="inlineStr">
        <is>
          <t>ARS</t>
        </is>
      </c>
      <c r="L1524" s="48" t="n">
        <v>0</v>
      </c>
      <c r="M1524" s="48" t="n">
        <v>2873.56</v>
      </c>
      <c r="O1524" s="11">
        <f>M1524/SUM($M$2:$M$2023)</f>
        <v/>
      </c>
      <c r="P1524" s="49">
        <f>IFERROR(M1524/I1524,0)</f>
        <v/>
      </c>
      <c r="Q1524" s="50" t="n"/>
      <c r="R1524" s="8">
        <f>I1524-Q1524</f>
        <v/>
      </c>
      <c r="S1524" s="49">
        <f>$AK1524*R1524</f>
        <v/>
      </c>
      <c r="U1524" s="39" t="inlineStr">
        <is>
          <t>Stock SAP</t>
        </is>
      </c>
      <c r="V1524" s="39" t="inlineStr">
        <is>
          <t>Medicamentos</t>
        </is>
      </c>
      <c r="W1524" s="39" t="inlineStr">
        <is>
          <t>Dentro del alcance</t>
        </is>
      </c>
      <c r="X1524" s="38" t="inlineStr">
        <is>
          <t>Baja</t>
        </is>
      </c>
      <c r="Y1524" s="39" t="inlineStr">
        <is>
          <t>Homologado – confianza Baja – pendiente de validación</t>
        </is>
      </c>
      <c r="Z1524" s="38" t="inlineStr">
        <is>
          <t>Dar de baja en SAP</t>
        </is>
      </c>
      <c r="AA1524" s="39" t="inlineStr">
        <is>
          <t>MED-006; 2</t>
        </is>
      </c>
      <c r="AB1524" s="39" t="inlineStr">
        <is>
          <t>Adrenalina 1mg/mL; ADRENALINA INY</t>
        </is>
      </c>
      <c r="AC1524" s="39" t="inlineStr">
        <is>
          <t>Cruce por nomenclatura SAP; Homologación por código Avain (master M03-001)</t>
        </is>
      </c>
      <c r="AD1524" s="39" t="inlineStr">
        <is>
          <t>No</t>
        </is>
      </c>
      <c r="AE1524" s="39" t="n"/>
      <c r="AF1524" s="39" t="inlineStr">
        <is>
          <t>Sí</t>
        </is>
      </c>
      <c r="AG1524" s="39" t="inlineStr">
        <is>
          <t>M03-001</t>
        </is>
      </c>
      <c r="AH1524" s="51" t="n"/>
      <c r="AI1524" s="51" t="n"/>
      <c r="AJ1524" s="51" t="n"/>
      <c r="AK1524" s="52" t="n">
        <v>287.3559699355764</v>
      </c>
      <c r="AL1524" s="52" t="n"/>
      <c r="AM1524" s="52" t="n"/>
      <c r="AN1524" s="39" t="n"/>
      <c r="AO1524"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1525">
      <c r="A1525" s="5" t="inlineStr">
        <is>
          <t>1000011</t>
        </is>
      </c>
      <c r="B1525" s="5" t="inlineStr">
        <is>
          <t>DINITRATO DE ISOSORBIDE 5 MG COMP SL</t>
        </is>
      </c>
      <c r="C1525" s="5" t="inlineStr">
        <is>
          <t>SWEGFA</t>
        </is>
      </c>
      <c r="D1525" s="5" t="inlineStr">
        <is>
          <t>033</t>
        </is>
      </c>
      <c r="E1525" s="5" t="inlineStr">
        <is>
          <t>ZMED</t>
        </is>
      </c>
      <c r="F1525" s="5" t="inlineStr">
        <is>
          <t>1060</t>
        </is>
      </c>
      <c r="G1525" s="5" t="inlineStr">
        <is>
          <t>6021</t>
        </is>
      </c>
      <c r="H1525" s="5" t="inlineStr">
        <is>
          <t>C/U</t>
        </is>
      </c>
      <c r="I1525" s="6" t="n">
        <v>10</v>
      </c>
      <c r="J1525" s="6" t="n">
        <v>0</v>
      </c>
      <c r="K1525" s="5" t="inlineStr">
        <is>
          <t>ARS</t>
        </is>
      </c>
      <c r="L1525" s="48" t="n">
        <v>0</v>
      </c>
      <c r="M1525" s="48" t="n">
        <v>1652.53</v>
      </c>
      <c r="O1525" s="11">
        <f>M1525/SUM($M$2:$M$2023)</f>
        <v/>
      </c>
      <c r="P1525" s="49">
        <f>IFERROR(M1525/I1525,0)</f>
        <v/>
      </c>
      <c r="Q1525" s="50" t="n"/>
      <c r="R1525" s="8">
        <f>I1525-Q1525</f>
        <v/>
      </c>
      <c r="S1525" s="49">
        <f>$AK1525*R1525</f>
        <v/>
      </c>
      <c r="U1525" s="39" t="inlineStr">
        <is>
          <t>Stock SAP</t>
        </is>
      </c>
      <c r="V1525" s="39" t="inlineStr">
        <is>
          <t>Medicamentos</t>
        </is>
      </c>
      <c r="W1525" s="39" t="inlineStr">
        <is>
          <t>Dentro del alcance</t>
        </is>
      </c>
      <c r="X1525" s="39" t="n"/>
      <c r="Y1525" s="39" t="inlineStr">
        <is>
          <t>Sin recuento físico en el inventario de Avain</t>
        </is>
      </c>
      <c r="Z1525" s="40" t="inlineStr">
        <is>
          <t>Sin recuento físico</t>
        </is>
      </c>
      <c r="AA1525" s="39" t="n"/>
      <c r="AB1525" s="39" t="n"/>
      <c r="AC1525" s="39" t="n"/>
      <c r="AD1525" s="39" t="n"/>
      <c r="AE1525" s="39" t="n"/>
      <c r="AF1525" s="39" t="n"/>
      <c r="AG1525" s="39" t="n"/>
      <c r="AH1525" s="51" t="n"/>
      <c r="AI1525" s="51" t="n"/>
      <c r="AJ1525" s="51" t="n"/>
      <c r="AK1525" s="52" t="n">
        <v>165.252680890538</v>
      </c>
      <c r="AL1525" s="52" t="n"/>
      <c r="AM1525" s="52" t="n"/>
      <c r="AN1525" s="39" t="n"/>
      <c r="AO1525" s="39" t="inlineStr">
        <is>
          <t>El material ocupa 14 filas en la hoja 1060 NQN (lote/almacén). La cantidad SAP y la física de esta vista son el total del material.</t>
        </is>
      </c>
    </row>
    <row r="1526">
      <c r="A1526" s="5" t="inlineStr">
        <is>
          <t>1000019</t>
        </is>
      </c>
      <c r="B1526" s="5" t="inlineStr">
        <is>
          <t>CHATA ORINAL FEMENINO</t>
        </is>
      </c>
      <c r="C1526" s="5" t="inlineStr">
        <is>
          <t>ERGY</t>
        </is>
      </c>
      <c r="D1526" s="5" t="inlineStr">
        <is>
          <t>033</t>
        </is>
      </c>
      <c r="E1526" s="5" t="inlineStr">
        <is>
          <t>ZMED</t>
        </is>
      </c>
      <c r="F1526" s="5" t="inlineStr">
        <is>
          <t>1060</t>
        </is>
      </c>
      <c r="G1526" s="5" t="inlineStr">
        <is>
          <t>6021</t>
        </is>
      </c>
      <c r="H1526" s="5" t="inlineStr">
        <is>
          <t>C/U</t>
        </is>
      </c>
      <c r="I1526" s="6" t="n">
        <v>10</v>
      </c>
      <c r="J1526" s="6" t="n">
        <v>0</v>
      </c>
      <c r="K1526" s="5" t="inlineStr">
        <is>
          <t>ARS</t>
        </is>
      </c>
      <c r="L1526" s="48" t="n">
        <v>0</v>
      </c>
      <c r="M1526" s="48" t="n">
        <v>16985.56</v>
      </c>
      <c r="O1526" s="11">
        <f>M1526/SUM($M$2:$M$2023)</f>
        <v/>
      </c>
      <c r="P1526" s="49">
        <f>IFERROR(M1526/I1526,0)</f>
        <v/>
      </c>
      <c r="Q1526" s="50" t="n"/>
      <c r="R1526" s="8">
        <f>I1526-Q1526</f>
        <v/>
      </c>
      <c r="S1526" s="49">
        <f>$AK1526*R1526</f>
        <v/>
      </c>
      <c r="U1526" s="39" t="inlineStr">
        <is>
          <t>Stock SAP</t>
        </is>
      </c>
      <c r="V1526" s="39" t="inlineStr">
        <is>
          <t>Medicamentos</t>
        </is>
      </c>
      <c r="W1526" s="39" t="inlineStr">
        <is>
          <t>Dentro del alcance</t>
        </is>
      </c>
      <c r="X1526" s="42" t="inlineStr">
        <is>
          <t>Media</t>
        </is>
      </c>
      <c r="Y1526" s="39" t="inlineStr">
        <is>
          <t>Homologado – confianza Media – pendiente de validación</t>
        </is>
      </c>
      <c r="Z1526" s="38" t="inlineStr">
        <is>
          <t>Dar de baja en SAP</t>
        </is>
      </c>
      <c r="AA1526" s="39" t="inlineStr">
        <is>
          <t>391</t>
        </is>
      </c>
      <c r="AB1526" s="39" t="inlineStr">
        <is>
          <t>CHATA</t>
        </is>
      </c>
      <c r="AC1526" s="39" t="inlineStr">
        <is>
          <t>Cruce por nomenclatura SAP</t>
        </is>
      </c>
      <c r="AD1526" s="39" t="inlineStr">
        <is>
          <t>No</t>
        </is>
      </c>
      <c r="AE1526" s="39" t="n"/>
      <c r="AF1526" s="39" t="inlineStr">
        <is>
          <t>No</t>
        </is>
      </c>
      <c r="AG1526" s="39" t="n"/>
      <c r="AH1526" s="51" t="n"/>
      <c r="AI1526" s="51" t="n"/>
      <c r="AJ1526" s="51" t="n"/>
      <c r="AK1526" s="52" t="n">
        <v>1698.555428571429</v>
      </c>
      <c r="AL1526" s="52" t="n"/>
      <c r="AM1526" s="52" t="n"/>
      <c r="AN1526" s="39" t="n"/>
      <c r="AO1526" s="39" t="inlineStr">
        <is>
          <t>La cantidad física del material se imputó en la fila 1037 (primera fila del material). Cruce por nomenclatura: similitud 0.66. El material ocupa 5 filas en la hoja 1060 NQN (lote/almacén). La cantidad SAP y la física de esta vista son el total del material.</t>
        </is>
      </c>
    </row>
    <row r="1527">
      <c r="A1527" s="5" t="inlineStr">
        <is>
          <t>1000029</t>
        </is>
      </c>
      <c r="B1527" s="5" t="inlineStr">
        <is>
          <t>ORINAL MASCULINO (PAPAGAYO)</t>
        </is>
      </c>
      <c r="C1527" s="5" t="inlineStr">
        <is>
          <t>010</t>
        </is>
      </c>
      <c r="D1527" s="5" t="inlineStr">
        <is>
          <t>033</t>
        </is>
      </c>
      <c r="E1527" s="5" t="inlineStr">
        <is>
          <t>ZMED</t>
        </is>
      </c>
      <c r="F1527" s="5" t="inlineStr">
        <is>
          <t>1060</t>
        </is>
      </c>
      <c r="G1527" s="5" t="inlineStr">
        <is>
          <t>6021</t>
        </is>
      </c>
      <c r="H1527" s="5" t="inlineStr">
        <is>
          <t>C/U</t>
        </is>
      </c>
      <c r="I1527" s="6" t="n">
        <v>10</v>
      </c>
      <c r="J1527" s="6" t="n">
        <v>0</v>
      </c>
      <c r="K1527" s="5" t="inlineStr">
        <is>
          <t>ARS</t>
        </is>
      </c>
      <c r="L1527" s="48" t="n">
        <v>0</v>
      </c>
      <c r="M1527" s="48" t="n">
        <v>3781.17</v>
      </c>
      <c r="O1527" s="11">
        <f>M1527/SUM($M$2:$M$2023)</f>
        <v/>
      </c>
      <c r="P1527" s="49">
        <f>IFERROR(M1527/I1527,0)</f>
        <v/>
      </c>
      <c r="Q1527" s="50" t="n"/>
      <c r="R1527" s="8">
        <f>I1527-Q1527</f>
        <v/>
      </c>
      <c r="S1527" s="49">
        <f>$AK1527*R1527</f>
        <v/>
      </c>
      <c r="U1527" s="39" t="inlineStr">
        <is>
          <t>Stock SAP</t>
        </is>
      </c>
      <c r="V1527" s="39" t="inlineStr">
        <is>
          <t>Medicamentos</t>
        </is>
      </c>
      <c r="W1527" s="39" t="inlineStr">
        <is>
          <t>Dentro del alcance</t>
        </is>
      </c>
      <c r="X1527" s="42" t="inlineStr">
        <is>
          <t>Media</t>
        </is>
      </c>
      <c r="Y1527" s="39" t="inlineStr">
        <is>
          <t>Homologado – confianza Media – pendiente de validación</t>
        </is>
      </c>
      <c r="Z1527" s="38" t="inlineStr">
        <is>
          <t>Dar de baja en SAP</t>
        </is>
      </c>
      <c r="AA1527" s="39" t="inlineStr">
        <is>
          <t>392</t>
        </is>
      </c>
      <c r="AB1527" s="39" t="inlineStr">
        <is>
          <t>PAPAGAYO</t>
        </is>
      </c>
      <c r="AC1527" s="39" t="inlineStr">
        <is>
          <t>Cruce por nomenclatura SAP</t>
        </is>
      </c>
      <c r="AD1527" s="39" t="inlineStr">
        <is>
          <t>No</t>
        </is>
      </c>
      <c r="AE1527" s="39" t="n"/>
      <c r="AF1527" s="39" t="inlineStr">
        <is>
          <t>No</t>
        </is>
      </c>
      <c r="AG1527" s="39" t="n"/>
      <c r="AH1527" s="51" t="n"/>
      <c r="AI1527" s="51" t="n"/>
      <c r="AJ1527" s="51" t="n"/>
      <c r="AK1527" s="52" t="n">
        <v>378.117175141243</v>
      </c>
      <c r="AL1527" s="52" t="n"/>
      <c r="AM1527" s="52" t="n"/>
      <c r="AN1527" s="39" t="n"/>
      <c r="AO1527" s="39" t="inlineStr">
        <is>
          <t>La cantidad física del material se imputó en la fila 732 (primera fila del material). Cruce por nomenclatura: similitud 0.68. El material ocupa 6 filas en la hoja 1060 NQN (lote/almacén). La cantidad SAP y la física de esta vista son el total del material.</t>
        </is>
      </c>
    </row>
    <row r="1528">
      <c r="A1528" s="5" t="inlineStr">
        <is>
          <t>1000029</t>
        </is>
      </c>
      <c r="B1528" s="5" t="inlineStr">
        <is>
          <t>ORINAL MASCULINO (PAPAGAYO)</t>
        </is>
      </c>
      <c r="C1528" s="5" t="inlineStr">
        <is>
          <t>FSF</t>
        </is>
      </c>
      <c r="D1528" s="5" t="inlineStr">
        <is>
          <t>033</t>
        </is>
      </c>
      <c r="E1528" s="5" t="inlineStr">
        <is>
          <t>ZMED</t>
        </is>
      </c>
      <c r="F1528" s="5" t="inlineStr">
        <is>
          <t>1060</t>
        </is>
      </c>
      <c r="G1528" s="5" t="inlineStr">
        <is>
          <t>6021</t>
        </is>
      </c>
      <c r="H1528" s="5" t="inlineStr">
        <is>
          <t>C/U</t>
        </is>
      </c>
      <c r="I1528" s="6" t="n">
        <v>10</v>
      </c>
      <c r="J1528" s="6" t="n">
        <v>0</v>
      </c>
      <c r="K1528" s="5" t="inlineStr">
        <is>
          <t>ARS</t>
        </is>
      </c>
      <c r="L1528" s="48" t="n">
        <v>0</v>
      </c>
      <c r="M1528" s="48" t="n">
        <v>3781.17</v>
      </c>
      <c r="O1528" s="11">
        <f>M1528/SUM($M$2:$M$2023)</f>
        <v/>
      </c>
      <c r="P1528" s="49">
        <f>IFERROR(M1528/I1528,0)</f>
        <v/>
      </c>
      <c r="Q1528" s="50" t="n"/>
      <c r="R1528" s="8">
        <f>I1528-Q1528</f>
        <v/>
      </c>
      <c r="S1528" s="49">
        <f>$AK1528*R1528</f>
        <v/>
      </c>
      <c r="U1528" s="39" t="inlineStr">
        <is>
          <t>Stock SAP</t>
        </is>
      </c>
      <c r="V1528" s="39" t="inlineStr">
        <is>
          <t>Medicamentos</t>
        </is>
      </c>
      <c r="W1528" s="39" t="inlineStr">
        <is>
          <t>Dentro del alcance</t>
        </is>
      </c>
      <c r="X1528" s="42" t="inlineStr">
        <is>
          <t>Media</t>
        </is>
      </c>
      <c r="Y1528" s="39" t="inlineStr">
        <is>
          <t>Homologado – confianza Media – pendiente de validación</t>
        </is>
      </c>
      <c r="Z1528" s="38" t="inlineStr">
        <is>
          <t>Dar de baja en SAP</t>
        </is>
      </c>
      <c r="AA1528" s="39" t="inlineStr">
        <is>
          <t>392</t>
        </is>
      </c>
      <c r="AB1528" s="39" t="inlineStr">
        <is>
          <t>PAPAGAYO</t>
        </is>
      </c>
      <c r="AC1528" s="39" t="inlineStr">
        <is>
          <t>Cruce por nomenclatura SAP</t>
        </is>
      </c>
      <c r="AD1528" s="39" t="inlineStr">
        <is>
          <t>No</t>
        </is>
      </c>
      <c r="AE1528" s="39" t="n"/>
      <c r="AF1528" s="39" t="inlineStr">
        <is>
          <t>No</t>
        </is>
      </c>
      <c r="AG1528" s="39" t="n"/>
      <c r="AH1528" s="51" t="n"/>
      <c r="AI1528" s="51" t="n"/>
      <c r="AJ1528" s="51" t="n"/>
      <c r="AK1528" s="52" t="n">
        <v>378.117175141243</v>
      </c>
      <c r="AL1528" s="52" t="n"/>
      <c r="AM1528" s="52" t="n"/>
      <c r="AN1528" s="39" t="n"/>
      <c r="AO1528" s="39" t="inlineStr">
        <is>
          <t>La cantidad física del material se imputó en la fila 732 (primera fila del material). Cruce por nomenclatura: similitud 0.68. El material ocupa 6 filas en la hoja 1060 NQN (lote/almacén). La cantidad SAP y la física de esta vista son el total del material.</t>
        </is>
      </c>
    </row>
    <row r="1529">
      <c r="A1529" s="5" t="inlineStr">
        <is>
          <t>1000029</t>
        </is>
      </c>
      <c r="B1529" s="5" t="inlineStr">
        <is>
          <t>ORINAL MASCULINO (PAPAGAYO)</t>
        </is>
      </c>
      <c r="C1529" s="5" t="inlineStr">
        <is>
          <t>HJFYTFJHF</t>
        </is>
      </c>
      <c r="D1529" s="5" t="inlineStr">
        <is>
          <t>033</t>
        </is>
      </c>
      <c r="E1529" s="5" t="inlineStr">
        <is>
          <t>ZMED</t>
        </is>
      </c>
      <c r="F1529" s="5" t="inlineStr">
        <is>
          <t>1060</t>
        </is>
      </c>
      <c r="G1529" s="5" t="inlineStr">
        <is>
          <t>6021</t>
        </is>
      </c>
      <c r="H1529" s="5" t="inlineStr">
        <is>
          <t>C/U</t>
        </is>
      </c>
      <c r="I1529" s="6" t="n">
        <v>10</v>
      </c>
      <c r="J1529" s="6" t="n">
        <v>0</v>
      </c>
      <c r="K1529" s="5" t="inlineStr">
        <is>
          <t>ARS</t>
        </is>
      </c>
      <c r="L1529" s="48" t="n">
        <v>0</v>
      </c>
      <c r="M1529" s="48" t="n">
        <v>3781.17</v>
      </c>
      <c r="O1529" s="11">
        <f>M1529/SUM($M$2:$M$2023)</f>
        <v/>
      </c>
      <c r="P1529" s="49">
        <f>IFERROR(M1529/I1529,0)</f>
        <v/>
      </c>
      <c r="Q1529" s="50" t="n"/>
      <c r="R1529" s="8">
        <f>I1529-Q1529</f>
        <v/>
      </c>
      <c r="S1529" s="49">
        <f>$AK1529*R1529</f>
        <v/>
      </c>
      <c r="U1529" s="39" t="inlineStr">
        <is>
          <t>Stock SAP</t>
        </is>
      </c>
      <c r="V1529" s="39" t="inlineStr">
        <is>
          <t>Medicamentos</t>
        </is>
      </c>
      <c r="W1529" s="39" t="inlineStr">
        <is>
          <t>Dentro del alcance</t>
        </is>
      </c>
      <c r="X1529" s="42" t="inlineStr">
        <is>
          <t>Media</t>
        </is>
      </c>
      <c r="Y1529" s="39" t="inlineStr">
        <is>
          <t>Homologado – confianza Media – pendiente de validación</t>
        </is>
      </c>
      <c r="Z1529" s="38" t="inlineStr">
        <is>
          <t>Dar de baja en SAP</t>
        </is>
      </c>
      <c r="AA1529" s="39" t="inlineStr">
        <is>
          <t>392</t>
        </is>
      </c>
      <c r="AB1529" s="39" t="inlineStr">
        <is>
          <t>PAPAGAYO</t>
        </is>
      </c>
      <c r="AC1529" s="39" t="inlineStr">
        <is>
          <t>Cruce por nomenclatura SAP</t>
        </is>
      </c>
      <c r="AD1529" s="39" t="inlineStr">
        <is>
          <t>No</t>
        </is>
      </c>
      <c r="AE1529" s="39" t="n"/>
      <c r="AF1529" s="39" t="inlineStr">
        <is>
          <t>No</t>
        </is>
      </c>
      <c r="AG1529" s="39" t="n"/>
      <c r="AH1529" s="51" t="n"/>
      <c r="AI1529" s="51" t="n"/>
      <c r="AJ1529" s="51" t="n"/>
      <c r="AK1529" s="52" t="n">
        <v>378.117175141243</v>
      </c>
      <c r="AL1529" s="52" t="n"/>
      <c r="AM1529" s="52" t="n"/>
      <c r="AN1529" s="39" t="n"/>
      <c r="AO1529" s="39" t="inlineStr">
        <is>
          <t>La cantidad física del material se imputó en la fila 732 (primera fila del material). Cruce por nomenclatura: similitud 0.68. El material ocupa 6 filas en la hoja 1060 NQN (lote/almacén). La cantidad SAP y la física de esta vista son el total del material.</t>
        </is>
      </c>
    </row>
    <row r="1530">
      <c r="A1530" s="5" t="inlineStr">
        <is>
          <t>1000037</t>
        </is>
      </c>
      <c r="B1530" s="5" t="inlineStr">
        <is>
          <t>TUBO DE OXIGENO PORTATIL</t>
        </is>
      </c>
      <c r="C1530" s="5" t="inlineStr">
        <is>
          <t>010</t>
        </is>
      </c>
      <c r="D1530" s="5" t="inlineStr">
        <is>
          <t>033</t>
        </is>
      </c>
      <c r="E1530" s="5" t="inlineStr">
        <is>
          <t>ZMED</t>
        </is>
      </c>
      <c r="F1530" s="5" t="inlineStr">
        <is>
          <t>1060</t>
        </is>
      </c>
      <c r="G1530" s="5" t="inlineStr">
        <is>
          <t>6010</t>
        </is>
      </c>
      <c r="H1530" s="5" t="inlineStr">
        <is>
          <t>C/U</t>
        </is>
      </c>
      <c r="I1530" s="6" t="n">
        <v>10</v>
      </c>
      <c r="J1530" s="6" t="n">
        <v>0</v>
      </c>
      <c r="K1530" s="5" t="inlineStr">
        <is>
          <t>ARS</t>
        </is>
      </c>
      <c r="L1530" s="48" t="n">
        <v>0</v>
      </c>
      <c r="M1530" s="48" t="n">
        <v>584496.95</v>
      </c>
      <c r="O1530" s="11">
        <f>M1530/SUM($M$2:$M$2023)</f>
        <v/>
      </c>
      <c r="P1530" s="49">
        <f>IFERROR(M1530/I1530,0)</f>
        <v/>
      </c>
      <c r="Q1530" s="50" t="n"/>
      <c r="R1530" s="8">
        <f>I1530-Q1530</f>
        <v/>
      </c>
      <c r="S1530" s="49">
        <f>$AK1530*R1530</f>
        <v/>
      </c>
      <c r="U1530" s="39" t="inlineStr">
        <is>
          <t>Stock SAP</t>
        </is>
      </c>
      <c r="V1530" s="39" t="inlineStr">
        <is>
          <t>Medicamentos</t>
        </is>
      </c>
      <c r="W1530" s="39" t="inlineStr">
        <is>
          <t>Dentro del alcance</t>
        </is>
      </c>
      <c r="X1530" s="39" t="n"/>
      <c r="Y1530" s="39" t="inlineStr">
        <is>
          <t>Sin recuento físico en el inventario de Avain</t>
        </is>
      </c>
      <c r="Z1530" s="40" t="inlineStr">
        <is>
          <t>Sin recuento físico</t>
        </is>
      </c>
      <c r="AA1530" s="39" t="n"/>
      <c r="AB1530" s="39" t="n"/>
      <c r="AC1530" s="39" t="n"/>
      <c r="AD1530" s="39" t="n"/>
      <c r="AE1530" s="39" t="n"/>
      <c r="AF1530" s="39" t="n"/>
      <c r="AG1530" s="39" t="n"/>
      <c r="AH1530" s="51" t="n"/>
      <c r="AI1530" s="51" t="n"/>
      <c r="AJ1530" s="51" t="n"/>
      <c r="AK1530" s="52" t="n">
        <v>58449.69526315789</v>
      </c>
      <c r="AL1530" s="52" t="n"/>
      <c r="AM1530" s="52" t="n"/>
      <c r="AN1530" s="39" t="n"/>
      <c r="AO1530" s="39" t="inlineStr">
        <is>
          <t>El material ocupa 3 filas en la hoja 1060 NQN (lote/almacén). La cantidad SAP y la física de esta vista son el total del material.</t>
        </is>
      </c>
    </row>
    <row r="1531">
      <c r="A1531" s="5" t="inlineStr">
        <is>
          <t>1000041</t>
        </is>
      </c>
      <c r="B1531" s="5" t="inlineStr">
        <is>
          <t>IODOPOVIDONA SOLUCION 10% X 1000ML</t>
        </is>
      </c>
      <c r="C1531" s="5" t="inlineStr">
        <is>
          <t>7414</t>
        </is>
      </c>
      <c r="D1531" s="5" t="inlineStr">
        <is>
          <t>033</t>
        </is>
      </c>
      <c r="E1531" s="5" t="inlineStr">
        <is>
          <t>ZMED</t>
        </is>
      </c>
      <c r="F1531" s="5" t="inlineStr">
        <is>
          <t>1060</t>
        </is>
      </c>
      <c r="G1531" s="5" t="inlineStr">
        <is>
          <t>6021</t>
        </is>
      </c>
      <c r="H1531" s="5" t="inlineStr">
        <is>
          <t>C/U</t>
        </is>
      </c>
      <c r="I1531" s="6" t="n">
        <v>10</v>
      </c>
      <c r="J1531" s="6" t="n">
        <v>0</v>
      </c>
      <c r="K1531" s="5" t="inlineStr">
        <is>
          <t>ARS</t>
        </is>
      </c>
      <c r="L1531" s="48" t="n">
        <v>0</v>
      </c>
      <c r="M1531" s="48" t="n">
        <v>94026.16</v>
      </c>
      <c r="O1531" s="11">
        <f>M1531/SUM($M$2:$M$2023)</f>
        <v/>
      </c>
      <c r="P1531" s="49">
        <f>IFERROR(M1531/I1531,0)</f>
        <v/>
      </c>
      <c r="Q1531" s="50" t="n"/>
      <c r="R1531" s="8">
        <f>I1531-Q1531</f>
        <v/>
      </c>
      <c r="S1531" s="49">
        <f>$AK1531*R1531</f>
        <v/>
      </c>
      <c r="U1531" s="39" t="inlineStr">
        <is>
          <t>Stock SAP</t>
        </is>
      </c>
      <c r="V1531" s="39" t="inlineStr">
        <is>
          <t>Medicamentos</t>
        </is>
      </c>
      <c r="W1531" s="39" t="inlineStr">
        <is>
          <t>Dentro del alcance</t>
        </is>
      </c>
      <c r="X1531" s="39" t="n"/>
      <c r="Y1531" s="39" t="inlineStr">
        <is>
          <t>Sin recuento físico en el inventario de Avain</t>
        </is>
      </c>
      <c r="Z1531" s="40" t="inlineStr">
        <is>
          <t>Sin recuento físico</t>
        </is>
      </c>
      <c r="AA1531" s="39" t="n"/>
      <c r="AB1531" s="39" t="n"/>
      <c r="AC1531" s="39" t="n"/>
      <c r="AD1531" s="39" t="n"/>
      <c r="AE1531" s="39" t="n"/>
      <c r="AF1531" s="39" t="n"/>
      <c r="AG1531" s="39" t="n"/>
      <c r="AH1531" s="51" t="n"/>
      <c r="AI1531" s="51" t="n"/>
      <c r="AJ1531" s="51" t="n"/>
      <c r="AK1531" s="52" t="n">
        <v>9402.615522041766</v>
      </c>
      <c r="AL1531" s="52" t="n"/>
      <c r="AM1531" s="52" t="n"/>
      <c r="AN1531" s="39" t="n"/>
      <c r="AO1531" s="39" t="inlineStr">
        <is>
          <t>El material ocupa 14 filas en la hoja 1060 NQN (lote/almacén). La cantidad SAP y la física de esta vista son el total del material.</t>
        </is>
      </c>
    </row>
    <row r="1532">
      <c r="A1532" s="5" t="inlineStr">
        <is>
          <t>1000100</t>
        </is>
      </c>
      <c r="B1532" s="5" t="inlineStr">
        <is>
          <t>FUROSEMIDA AMPOLLA DE 20 MG/2ML</t>
        </is>
      </c>
      <c r="C1532" s="5" t="inlineStr">
        <is>
          <t>LPOK</t>
        </is>
      </c>
      <c r="D1532" s="5" t="inlineStr">
        <is>
          <t>033</t>
        </is>
      </c>
      <c r="E1532" s="5" t="inlineStr">
        <is>
          <t>ZMED</t>
        </is>
      </c>
      <c r="F1532" s="5" t="inlineStr">
        <is>
          <t>1060</t>
        </is>
      </c>
      <c r="G1532" s="5" t="inlineStr">
        <is>
          <t>6021</t>
        </is>
      </c>
      <c r="H1532" s="5" t="inlineStr">
        <is>
          <t>C/U</t>
        </is>
      </c>
      <c r="I1532" s="6" t="n">
        <v>10</v>
      </c>
      <c r="J1532" s="6" t="n">
        <v>0</v>
      </c>
      <c r="K1532" s="5" t="inlineStr">
        <is>
          <t>ARS</t>
        </is>
      </c>
      <c r="L1532" s="48" t="n">
        <v>0</v>
      </c>
      <c r="M1532" s="48" t="n">
        <v>2255.67</v>
      </c>
      <c r="O1532" s="11">
        <f>M1532/SUM($M$2:$M$2023)</f>
        <v/>
      </c>
      <c r="P1532" s="49">
        <f>IFERROR(M1532/I1532,0)</f>
        <v/>
      </c>
      <c r="Q1532" s="50" t="n"/>
      <c r="R1532" s="8">
        <f>I1532-Q1532</f>
        <v/>
      </c>
      <c r="S1532" s="49">
        <f>$AK1532*R1532</f>
        <v/>
      </c>
      <c r="U1532" s="39" t="inlineStr">
        <is>
          <t>Stock SAP</t>
        </is>
      </c>
      <c r="V1532" s="39" t="inlineStr">
        <is>
          <t>Medicamentos</t>
        </is>
      </c>
      <c r="W1532" s="39" t="inlineStr">
        <is>
          <t>Dentro del alcance</t>
        </is>
      </c>
      <c r="X1532" s="42" t="inlineStr">
        <is>
          <t>Media</t>
        </is>
      </c>
      <c r="Y1532" s="39" t="inlineStr">
        <is>
          <t>Homologado – confianza Media – pendiente de validación</t>
        </is>
      </c>
      <c r="Z1532" s="38" t="inlineStr">
        <is>
          <t>Dar de baja en SAP</t>
        </is>
      </c>
      <c r="AA1532" s="39" t="inlineStr">
        <is>
          <t>116</t>
        </is>
      </c>
      <c r="AB1532" s="39" t="inlineStr">
        <is>
          <t>FUROSEMIDA AMP</t>
        </is>
      </c>
      <c r="AC1532" s="39" t="inlineStr">
        <is>
          <t>Homologación por código Avain (master M12-001)</t>
        </is>
      </c>
      <c r="AD1532" s="39" t="inlineStr">
        <is>
          <t>No</t>
        </is>
      </c>
      <c r="AE1532" s="39" t="n"/>
      <c r="AF1532" s="39" t="inlineStr">
        <is>
          <t>Sí</t>
        </is>
      </c>
      <c r="AG1532" s="39" t="inlineStr">
        <is>
          <t>M12-001</t>
        </is>
      </c>
      <c r="AH1532" s="51" t="n"/>
      <c r="AI1532" s="51" t="n"/>
      <c r="AJ1532" s="51" t="n"/>
      <c r="AK1532" s="52" t="n">
        <v>225.5669633027522</v>
      </c>
      <c r="AL1532" s="52" t="n"/>
      <c r="AM1532" s="52" t="n"/>
      <c r="AN1532" s="39" t="n"/>
      <c r="AO1532" s="39" t="inlineStr">
        <is>
          <t>La cantidad física del material se imputó en la fila 224 (primera fila del material). Homologación: confianza base Media + confianza SAP Alta → Media. El material ocupa 21 filas en la hoja 1060 NQN (lote/almacén). La cantidad SAP y la física de esta vista son el total del material.</t>
        </is>
      </c>
    </row>
    <row r="1533">
      <c r="A1533" s="5" t="inlineStr">
        <is>
          <t>1000106</t>
        </is>
      </c>
      <c r="B1533" s="5" t="inlineStr">
        <is>
          <t>RIFAMICINA SPRAY 30ML</t>
        </is>
      </c>
      <c r="C1533" s="5" t="inlineStr">
        <is>
          <t>797</t>
        </is>
      </c>
      <c r="D1533" s="5" t="inlineStr">
        <is>
          <t>033</t>
        </is>
      </c>
      <c r="E1533" s="5" t="inlineStr">
        <is>
          <t>ZMED</t>
        </is>
      </c>
      <c r="F1533" s="5" t="inlineStr">
        <is>
          <t>1060</t>
        </is>
      </c>
      <c r="G1533" s="5" t="inlineStr">
        <is>
          <t>6021</t>
        </is>
      </c>
      <c r="H1533" s="5" t="inlineStr">
        <is>
          <t>C/U</t>
        </is>
      </c>
      <c r="I1533" s="6" t="n">
        <v>10</v>
      </c>
      <c r="J1533" s="6" t="n">
        <v>0</v>
      </c>
      <c r="K1533" s="5" t="inlineStr">
        <is>
          <t>ARS</t>
        </is>
      </c>
      <c r="L1533" s="48" t="n">
        <v>0</v>
      </c>
      <c r="M1533" s="48" t="n">
        <v>22165.47</v>
      </c>
      <c r="O1533" s="11">
        <f>M1533/SUM($M$2:$M$2023)</f>
        <v/>
      </c>
      <c r="P1533" s="49">
        <f>IFERROR(M1533/I1533,0)</f>
        <v/>
      </c>
      <c r="Q1533" s="50" t="n"/>
      <c r="R1533" s="8">
        <f>I1533-Q1533</f>
        <v/>
      </c>
      <c r="S1533" s="49">
        <f>$AK1533*R1533</f>
        <v/>
      </c>
      <c r="U1533" s="39" t="inlineStr">
        <is>
          <t>Stock SAP</t>
        </is>
      </c>
      <c r="V1533" s="39" t="inlineStr">
        <is>
          <t>Medicamentos</t>
        </is>
      </c>
      <c r="W1533" s="39" t="inlineStr">
        <is>
          <t>Dentro del alcance</t>
        </is>
      </c>
      <c r="X1533" s="42" t="inlineStr">
        <is>
          <t>Media</t>
        </is>
      </c>
      <c r="Y1533" s="39" t="inlineStr">
        <is>
          <t>Homologado – confianza Media – pendiente de validación</t>
        </is>
      </c>
      <c r="Z1533" s="38" t="inlineStr">
        <is>
          <t>Dar de baja en SAP</t>
        </is>
      </c>
      <c r="AA1533" s="39" t="inlineStr">
        <is>
          <t>199</t>
        </is>
      </c>
      <c r="AB1533" s="39" t="inlineStr">
        <is>
          <t>RIFAMICINA SV 1% X 30ML</t>
        </is>
      </c>
      <c r="AC1533" s="39" t="inlineStr">
        <is>
          <t>Cruce por nomenclatura SAP</t>
        </is>
      </c>
      <c r="AD1533" s="39" t="inlineStr">
        <is>
          <t>No</t>
        </is>
      </c>
      <c r="AE1533" s="39" t="n"/>
      <c r="AF1533" s="39" t="inlineStr">
        <is>
          <t>No</t>
        </is>
      </c>
      <c r="AG1533" s="39" t="n"/>
      <c r="AH1533" s="51" t="n"/>
      <c r="AI1533" s="51" t="n"/>
      <c r="AJ1533" s="51" t="n"/>
      <c r="AK1533" s="52" t="n">
        <v>2216.547323076923</v>
      </c>
      <c r="AL1533" s="52" t="n"/>
      <c r="AM1533" s="52" t="n"/>
      <c r="AN1533" s="39" t="n"/>
      <c r="AO1533" s="39" t="inlineStr">
        <is>
          <t>La cantidad física del material se imputó en la fila 1055 (primera fila del material). Cruce por nomenclatura: dosis coincide; similitud 0.62. El material ocupa 12 filas en la hoja 1060 NQN (lote/almacén). La cantidad SAP y la física de esta vista son el total del material.</t>
        </is>
      </c>
    </row>
    <row r="1534">
      <c r="A1534" s="5" t="inlineStr">
        <is>
          <t>1000116</t>
        </is>
      </c>
      <c r="B1534" s="5" t="inlineStr">
        <is>
          <t>NITROFURAZONA CREMA X 500ML</t>
        </is>
      </c>
      <c r="C1534" s="5" t="inlineStr">
        <is>
          <t>OLOMGFMN</t>
        </is>
      </c>
      <c r="D1534" s="5" t="inlineStr">
        <is>
          <t>033</t>
        </is>
      </c>
      <c r="E1534" s="5" t="inlineStr">
        <is>
          <t>ZMED</t>
        </is>
      </c>
      <c r="F1534" s="5" t="inlineStr">
        <is>
          <t>1060</t>
        </is>
      </c>
      <c r="G1534" s="5" t="inlineStr">
        <is>
          <t>6021</t>
        </is>
      </c>
      <c r="H1534" s="5" t="inlineStr">
        <is>
          <t>C/U</t>
        </is>
      </c>
      <c r="I1534" s="6" t="n">
        <v>10</v>
      </c>
      <c r="J1534" s="6" t="n">
        <v>0</v>
      </c>
      <c r="K1534" s="5" t="inlineStr">
        <is>
          <t>ARS</t>
        </is>
      </c>
      <c r="L1534" s="48" t="n">
        <v>0</v>
      </c>
      <c r="M1534" s="48" t="n">
        <v>402500</v>
      </c>
      <c r="O1534" s="11">
        <f>M1534/SUM($M$2:$M$2023)</f>
        <v/>
      </c>
      <c r="P1534" s="49">
        <f>IFERROR(M1534/I1534,0)</f>
        <v/>
      </c>
      <c r="Q1534" s="50" t="n">
        <v>4</v>
      </c>
      <c r="R1534" s="8">
        <f>I1534-Q1534</f>
        <v/>
      </c>
      <c r="S1534" s="49">
        <f>$AK1534*R1534</f>
        <v/>
      </c>
      <c r="U1534" s="39" t="inlineStr">
        <is>
          <t>Stock SAP</t>
        </is>
      </c>
      <c r="V1534" s="39" t="inlineStr">
        <is>
          <t>Medicamentos</t>
        </is>
      </c>
      <c r="W1534" s="39" t="inlineStr">
        <is>
          <t>Dentro del alcance</t>
        </is>
      </c>
      <c r="X1534" s="42" t="inlineStr">
        <is>
          <t>Media</t>
        </is>
      </c>
      <c r="Y1534" s="39" t="inlineStr">
        <is>
          <t>Homologado – confianza Media – pendiente de validación</t>
        </is>
      </c>
      <c r="Z1534" s="38" t="inlineStr">
        <is>
          <t>Dar de baja en SAP</t>
        </is>
      </c>
      <c r="AA1534" s="39" t="inlineStr">
        <is>
          <t>322</t>
        </is>
      </c>
      <c r="AB1534" s="39" t="inlineStr">
        <is>
          <t>NITROFURAZONA</t>
        </is>
      </c>
      <c r="AC1534" s="39" t="inlineStr">
        <is>
          <t>Cruce por nomenclatura SAP</t>
        </is>
      </c>
      <c r="AD1534" s="39" t="inlineStr">
        <is>
          <t>No</t>
        </is>
      </c>
      <c r="AE1534" s="39" t="n"/>
      <c r="AF1534" s="39" t="inlineStr">
        <is>
          <t>Sí</t>
        </is>
      </c>
      <c r="AG1534" s="39" t="inlineStr">
        <is>
          <t>K-267</t>
        </is>
      </c>
      <c r="AH1534" s="51" t="n">
        <v>10</v>
      </c>
      <c r="AI1534" s="51">
        <f>Q1534</f>
        <v/>
      </c>
      <c r="AJ1534" s="51">
        <f>$AH1534-$AI1534</f>
        <v/>
      </c>
      <c r="AK1534" s="52" t="n">
        <v>40250</v>
      </c>
      <c r="AL1534" s="52">
        <f>$AJ1534*$AK1534</f>
        <v/>
      </c>
      <c r="AM1534" s="52">
        <f>$AI1534*$AK1534</f>
        <v/>
      </c>
      <c r="AN1534" s="39" t="n"/>
      <c r="AO1534" s="39" t="inlineStr">
        <is>
          <t>Homologado al master K-267, pero sus códigos SAP (2001538) no figuran en el stock SAP de este centro. Cruce por nomenclatura: una nomenclatura no informa dosis; similitud 0.77.</t>
        </is>
      </c>
    </row>
    <row r="1535">
      <c r="A1535" s="5" t="inlineStr">
        <is>
          <t>1000127</t>
        </is>
      </c>
      <c r="B1535" s="5" t="inlineStr">
        <is>
          <t>MEDIDOR DE GLUCEMIA</t>
        </is>
      </c>
      <c r="C1535" s="5" t="inlineStr">
        <is>
          <t>0</t>
        </is>
      </c>
      <c r="D1535" s="5" t="inlineStr">
        <is>
          <t>033</t>
        </is>
      </c>
      <c r="E1535" s="5" t="inlineStr">
        <is>
          <t>ZMED</t>
        </is>
      </c>
      <c r="F1535" s="5" t="inlineStr">
        <is>
          <t>1060</t>
        </is>
      </c>
      <c r="G1535" s="5" t="inlineStr">
        <is>
          <t>6021</t>
        </is>
      </c>
      <c r="H1535" s="5" t="inlineStr">
        <is>
          <t>C/U</t>
        </is>
      </c>
      <c r="I1535" s="6" t="n">
        <v>10</v>
      </c>
      <c r="J1535" s="6" t="n">
        <v>0</v>
      </c>
      <c r="K1535" s="5" t="inlineStr">
        <is>
          <t>ARS</t>
        </is>
      </c>
      <c r="L1535" s="48" t="n">
        <v>0</v>
      </c>
      <c r="M1535" s="48" t="n">
        <v>167538.84</v>
      </c>
      <c r="O1535" s="11">
        <f>M1535/SUM($M$2:$M$2023)</f>
        <v/>
      </c>
      <c r="P1535" s="49">
        <f>IFERROR(M1535/I1535,0)</f>
        <v/>
      </c>
      <c r="Q1535" s="50" t="n"/>
      <c r="R1535" s="8">
        <f>I1535-Q1535</f>
        <v/>
      </c>
      <c r="S1535" s="49">
        <f>$AK1535*R1535</f>
        <v/>
      </c>
      <c r="U1535" s="39" t="inlineStr">
        <is>
          <t>Stock SAP</t>
        </is>
      </c>
      <c r="V1535" s="39" t="inlineStr">
        <is>
          <t>Medicamentos</t>
        </is>
      </c>
      <c r="W1535" s="39" t="inlineStr">
        <is>
          <t>Dentro del alcance</t>
        </is>
      </c>
      <c r="X1535" s="39" t="n"/>
      <c r="Y1535" s="39" t="inlineStr">
        <is>
          <t>Sin recuento físico en el inventario de Avain</t>
        </is>
      </c>
      <c r="Z1535" s="40" t="inlineStr">
        <is>
          <t>Sin recuento físico</t>
        </is>
      </c>
      <c r="AA1535" s="39" t="n"/>
      <c r="AB1535" s="39" t="n"/>
      <c r="AC1535" s="39" t="n"/>
      <c r="AD1535" s="39" t="n"/>
      <c r="AE1535" s="39" t="n"/>
      <c r="AF1535" s="39" t="n"/>
      <c r="AG1535" s="39" t="n"/>
      <c r="AH1535" s="51" t="n"/>
      <c r="AI1535" s="51" t="n"/>
      <c r="AJ1535" s="51" t="n"/>
      <c r="AK1535" s="52" t="n">
        <v>16753.884</v>
      </c>
      <c r="AL1535" s="52" t="n"/>
      <c r="AM1535" s="52" t="n"/>
      <c r="AN1535" s="39" t="n"/>
      <c r="AO1535" s="39" t="inlineStr">
        <is>
          <t>El material ocupa 5 filas en la hoja 1060 NQN (lote/almacén). La cantidad SAP y la física de esta vista son el total del material.</t>
        </is>
      </c>
    </row>
    <row r="1536">
      <c r="A1536" s="5" t="inlineStr">
        <is>
          <t>1000127</t>
        </is>
      </c>
      <c r="B1536" s="5" t="inlineStr">
        <is>
          <t>MEDIDOR DE GLUCEMIA</t>
        </is>
      </c>
      <c r="C1536" s="5" t="inlineStr">
        <is>
          <t>03B209F</t>
        </is>
      </c>
      <c r="D1536" s="5" t="inlineStr">
        <is>
          <t>033</t>
        </is>
      </c>
      <c r="E1536" s="5" t="inlineStr">
        <is>
          <t>ZMED</t>
        </is>
      </c>
      <c r="F1536" s="5" t="inlineStr">
        <is>
          <t>1060</t>
        </is>
      </c>
      <c r="G1536" s="5" t="inlineStr">
        <is>
          <t>6021</t>
        </is>
      </c>
      <c r="H1536" s="5" t="inlineStr">
        <is>
          <t>C/U</t>
        </is>
      </c>
      <c r="I1536" s="6" t="n">
        <v>10</v>
      </c>
      <c r="J1536" s="6" t="n">
        <v>0</v>
      </c>
      <c r="K1536" s="5" t="inlineStr">
        <is>
          <t>ARS</t>
        </is>
      </c>
      <c r="L1536" s="48" t="n">
        <v>0</v>
      </c>
      <c r="M1536" s="48" t="n">
        <v>167538.84</v>
      </c>
      <c r="O1536" s="11">
        <f>M1536/SUM($M$2:$M$2023)</f>
        <v/>
      </c>
      <c r="P1536" s="49">
        <f>IFERROR(M1536/I1536,0)</f>
        <v/>
      </c>
      <c r="Q1536" s="50" t="n"/>
      <c r="R1536" s="8">
        <f>I1536-Q1536</f>
        <v/>
      </c>
      <c r="S1536" s="49">
        <f>$AK1536*R1536</f>
        <v/>
      </c>
      <c r="U1536" s="39" t="inlineStr">
        <is>
          <t>Stock SAP</t>
        </is>
      </c>
      <c r="V1536" s="39" t="inlineStr">
        <is>
          <t>Medicamentos</t>
        </is>
      </c>
      <c r="W1536" s="39" t="inlineStr">
        <is>
          <t>Dentro del alcance</t>
        </is>
      </c>
      <c r="X1536" s="39" t="n"/>
      <c r="Y1536" s="39" t="inlineStr">
        <is>
          <t>Sin recuento físico en el inventario de Avain</t>
        </is>
      </c>
      <c r="Z1536" s="40" t="inlineStr">
        <is>
          <t>Sin recuento físico</t>
        </is>
      </c>
      <c r="AA1536" s="39" t="n"/>
      <c r="AB1536" s="39" t="n"/>
      <c r="AC1536" s="39" t="n"/>
      <c r="AD1536" s="39" t="n"/>
      <c r="AE1536" s="39" t="n"/>
      <c r="AF1536" s="39" t="n"/>
      <c r="AG1536" s="39" t="n"/>
      <c r="AH1536" s="51" t="n"/>
      <c r="AI1536" s="51" t="n"/>
      <c r="AJ1536" s="51" t="n"/>
      <c r="AK1536" s="52" t="n">
        <v>16753.884</v>
      </c>
      <c r="AL1536" s="52" t="n"/>
      <c r="AM1536" s="52" t="n"/>
      <c r="AN1536" s="39" t="n"/>
      <c r="AO1536" s="39" t="inlineStr">
        <is>
          <t>El material ocupa 5 filas en la hoja 1060 NQN (lote/almacén). La cantidad SAP y la física de esta vista son el total del material.</t>
        </is>
      </c>
    </row>
    <row r="1537">
      <c r="A1537" s="5" t="inlineStr">
        <is>
          <t>1000127</t>
        </is>
      </c>
      <c r="B1537" s="5" t="inlineStr">
        <is>
          <t>MEDIDOR DE GLUCEMIA</t>
        </is>
      </c>
      <c r="C1537" s="5" t="inlineStr">
        <is>
          <t>ERROR</t>
        </is>
      </c>
      <c r="D1537" s="5" t="inlineStr">
        <is>
          <t>033</t>
        </is>
      </c>
      <c r="E1537" s="5" t="inlineStr">
        <is>
          <t>ZMED</t>
        </is>
      </c>
      <c r="F1537" s="5" t="inlineStr">
        <is>
          <t>1060</t>
        </is>
      </c>
      <c r="G1537" s="5" t="inlineStr">
        <is>
          <t>6021</t>
        </is>
      </c>
      <c r="H1537" s="5" t="inlineStr">
        <is>
          <t>C/U</t>
        </is>
      </c>
      <c r="I1537" s="6" t="n">
        <v>10</v>
      </c>
      <c r="J1537" s="6" t="n">
        <v>0</v>
      </c>
      <c r="K1537" s="5" t="inlineStr">
        <is>
          <t>ARS</t>
        </is>
      </c>
      <c r="L1537" s="48" t="n">
        <v>0</v>
      </c>
      <c r="M1537" s="48" t="n">
        <v>167538.84</v>
      </c>
      <c r="O1537" s="11">
        <f>M1537/SUM($M$2:$M$2023)</f>
        <v/>
      </c>
      <c r="P1537" s="49">
        <f>IFERROR(M1537/I1537,0)</f>
        <v/>
      </c>
      <c r="Q1537" s="50" t="n"/>
      <c r="R1537" s="8">
        <f>I1537-Q1537</f>
        <v/>
      </c>
      <c r="S1537" s="49">
        <f>$AK1537*R1537</f>
        <v/>
      </c>
      <c r="U1537" s="39" t="inlineStr">
        <is>
          <t>Stock SAP</t>
        </is>
      </c>
      <c r="V1537" s="39" t="inlineStr">
        <is>
          <t>Medicamentos</t>
        </is>
      </c>
      <c r="W1537" s="39" t="inlineStr">
        <is>
          <t>Dentro del alcance</t>
        </is>
      </c>
      <c r="X1537" s="39" t="n"/>
      <c r="Y1537" s="39" t="inlineStr">
        <is>
          <t>Sin recuento físico en el inventario de Avain</t>
        </is>
      </c>
      <c r="Z1537" s="40" t="inlineStr">
        <is>
          <t>Sin recuento físico</t>
        </is>
      </c>
      <c r="AA1537" s="39" t="n"/>
      <c r="AB1537" s="39" t="n"/>
      <c r="AC1537" s="39" t="n"/>
      <c r="AD1537" s="39" t="n"/>
      <c r="AE1537" s="39" t="n"/>
      <c r="AF1537" s="39" t="n"/>
      <c r="AG1537" s="39" t="n"/>
      <c r="AH1537" s="51" t="n"/>
      <c r="AI1537" s="51" t="n"/>
      <c r="AJ1537" s="51" t="n"/>
      <c r="AK1537" s="52" t="n">
        <v>16753.884</v>
      </c>
      <c r="AL1537" s="52" t="n"/>
      <c r="AM1537" s="52" t="n"/>
      <c r="AN1537" s="39" t="n"/>
      <c r="AO1537" s="39" t="inlineStr">
        <is>
          <t>El material ocupa 5 filas en la hoja 1060 NQN (lote/almacén). La cantidad SAP y la física de esta vista son el total del material.</t>
        </is>
      </c>
    </row>
    <row r="1538">
      <c r="A1538" s="5" t="inlineStr">
        <is>
          <t>1000133</t>
        </is>
      </c>
      <c r="B1538" s="5" t="inlineStr">
        <is>
          <t>OMEPRAZOL DE 20MG COMPRIMIDOS</t>
        </is>
      </c>
      <c r="C1538" s="5" t="inlineStr">
        <is>
          <t>OMO144V</t>
        </is>
      </c>
      <c r="D1538" s="5" t="inlineStr">
        <is>
          <t>033</t>
        </is>
      </c>
      <c r="E1538" s="5" t="inlineStr">
        <is>
          <t>ZMED</t>
        </is>
      </c>
      <c r="F1538" s="5" t="inlineStr">
        <is>
          <t>1060</t>
        </is>
      </c>
      <c r="G1538" s="5" t="inlineStr">
        <is>
          <t>6021</t>
        </is>
      </c>
      <c r="H1538" s="5" t="inlineStr">
        <is>
          <t>C/U</t>
        </is>
      </c>
      <c r="I1538" s="6" t="n">
        <v>10</v>
      </c>
      <c r="J1538" s="6" t="n">
        <v>0</v>
      </c>
      <c r="K1538" s="5" t="inlineStr">
        <is>
          <t>ARS</t>
        </is>
      </c>
      <c r="L1538" s="48" t="n">
        <v>0</v>
      </c>
      <c r="M1538" s="48" t="n">
        <v>244.71</v>
      </c>
      <c r="O1538" s="11">
        <f>M1538/SUM($M$2:$M$2023)</f>
        <v/>
      </c>
      <c r="P1538" s="49">
        <f>IFERROR(M1538/I1538,0)</f>
        <v/>
      </c>
      <c r="Q1538" s="50" t="n"/>
      <c r="R1538" s="8">
        <f>I1538-Q1538</f>
        <v/>
      </c>
      <c r="S1538" s="49">
        <f>$AK1538*R1538</f>
        <v/>
      </c>
      <c r="U1538" s="39" t="inlineStr">
        <is>
          <t>Stock SAP</t>
        </is>
      </c>
      <c r="V1538" s="39" t="inlineStr">
        <is>
          <t>Medicamentos</t>
        </is>
      </c>
      <c r="W1538" s="39" t="inlineStr">
        <is>
          <t>Dentro del alcance</t>
        </is>
      </c>
      <c r="X1538" s="37" t="inlineStr">
        <is>
          <t>Alta</t>
        </is>
      </c>
      <c r="Y1538" s="39" t="inlineStr">
        <is>
          <t>Homologado – confianza Alta</t>
        </is>
      </c>
      <c r="Z1538" s="38" t="inlineStr">
        <is>
          <t>Dar de baja en SAP</t>
        </is>
      </c>
      <c r="AA1538" s="39" t="inlineStr">
        <is>
          <t>170</t>
        </is>
      </c>
      <c r="AB1538" s="39" t="inlineStr">
        <is>
          <t>OMEPRAZOL 20 MG COMP</t>
        </is>
      </c>
      <c r="AC1538" s="39" t="inlineStr">
        <is>
          <t>Cruce por nomenclatura SAP</t>
        </is>
      </c>
      <c r="AD1538" s="39" t="inlineStr">
        <is>
          <t>No</t>
        </is>
      </c>
      <c r="AE1538" s="39" t="n"/>
      <c r="AF1538" s="39" t="inlineStr">
        <is>
          <t>Sí</t>
        </is>
      </c>
      <c r="AG1538" s="39" t="inlineStr">
        <is>
          <t>M08-006</t>
        </is>
      </c>
      <c r="AH1538" s="51" t="n"/>
      <c r="AI1538" s="51" t="n"/>
      <c r="AJ1538" s="51" t="n"/>
      <c r="AK1538" s="52" t="n">
        <v>24.47065300896287</v>
      </c>
      <c r="AL1538" s="52" t="n"/>
      <c r="AM1538" s="52" t="n"/>
      <c r="AN1538" s="39" t="n"/>
      <c r="AO1538" s="39" t="inlineStr">
        <is>
          <t>La cantidad física del material se imputó en la fila 167 (primera fila del material). Homologado al master M08-006, pero sus códigos SAP (1000524) no figuran en el stock SAP de este centro. Cruce por nomenclatura: dosis coincide; similitud 1.00. El material ocupa 8 filas en la hoja 1060 NQN (lote/almacén). La cantidad SAP y la física de esta vista son el total del material.</t>
        </is>
      </c>
    </row>
    <row r="1539">
      <c r="A1539" s="5" t="inlineStr">
        <is>
          <t>1000136</t>
        </is>
      </c>
      <c r="B1539" s="5" t="inlineStr">
        <is>
          <t>ASPIRINA DE 100 MG</t>
        </is>
      </c>
      <c r="C1539" s="5" t="inlineStr">
        <is>
          <t>SERFTWR</t>
        </is>
      </c>
      <c r="D1539" s="5" t="inlineStr">
        <is>
          <t>033</t>
        </is>
      </c>
      <c r="E1539" s="5" t="inlineStr">
        <is>
          <t>ZMED</t>
        </is>
      </c>
      <c r="F1539" s="5" t="inlineStr">
        <is>
          <t>1060</t>
        </is>
      </c>
      <c r="G1539" s="5" t="inlineStr">
        <is>
          <t>6021</t>
        </is>
      </c>
      <c r="H1539" s="5" t="inlineStr">
        <is>
          <t>C/U</t>
        </is>
      </c>
      <c r="I1539" s="6" t="n">
        <v>10</v>
      </c>
      <c r="J1539" s="6" t="n">
        <v>0</v>
      </c>
      <c r="K1539" s="5" t="inlineStr">
        <is>
          <t>ARS</t>
        </is>
      </c>
      <c r="L1539" s="48" t="n">
        <v>0</v>
      </c>
      <c r="M1539" s="48" t="n">
        <v>1210.57</v>
      </c>
      <c r="O1539" s="11">
        <f>M1539/SUM($M$2:$M$2023)</f>
        <v/>
      </c>
      <c r="P1539" s="49">
        <f>IFERROR(M1539/I1539,0)</f>
        <v/>
      </c>
      <c r="Q1539" s="50" t="n"/>
      <c r="R1539" s="8">
        <f>I1539-Q1539</f>
        <v/>
      </c>
      <c r="S1539" s="49">
        <f>$AK1539*R1539</f>
        <v/>
      </c>
      <c r="U1539" s="39" t="inlineStr">
        <is>
          <t>Stock SAP</t>
        </is>
      </c>
      <c r="V1539" s="39" t="inlineStr">
        <is>
          <t>Medicamentos</t>
        </is>
      </c>
      <c r="W1539" s="39" t="inlineStr">
        <is>
          <t>Dentro del alcance</t>
        </is>
      </c>
      <c r="X1539" s="37" t="inlineStr">
        <is>
          <t>Alta</t>
        </is>
      </c>
      <c r="Y1539" s="39" t="inlineStr">
        <is>
          <t>Homologado – confianza Alta</t>
        </is>
      </c>
      <c r="Z1539" s="38" t="inlineStr">
        <is>
          <t>Dar de baja en SAP</t>
        </is>
      </c>
      <c r="AA1539" s="39" t="inlineStr">
        <is>
          <t>23</t>
        </is>
      </c>
      <c r="AB1539" s="39" t="inlineStr">
        <is>
          <t>ASPIRINA</t>
        </is>
      </c>
      <c r="AC1539" s="39" t="inlineStr">
        <is>
          <t>Homologación por código Avain (master M01-001)</t>
        </is>
      </c>
      <c r="AD1539" s="39" t="inlineStr">
        <is>
          <t>No</t>
        </is>
      </c>
      <c r="AE1539" s="39" t="n"/>
      <c r="AF1539" s="39" t="inlineStr">
        <is>
          <t>Sí</t>
        </is>
      </c>
      <c r="AG1539" s="39" t="inlineStr">
        <is>
          <t>M01-001</t>
        </is>
      </c>
      <c r="AH1539" s="51" t="n"/>
      <c r="AI1539" s="51" t="n"/>
      <c r="AJ1539" s="51" t="n"/>
      <c r="AK1539" s="52" t="n">
        <v>121.0565531914893</v>
      </c>
      <c r="AL1539" s="52" t="n"/>
      <c r="AM1539" s="52" t="n"/>
      <c r="AN1539" s="39" t="n"/>
      <c r="AO1539" s="39" t="inlineStr">
        <is>
          <t>La cantidad física del material se imputó en la fila 60 (primera fila del material). Homologación: confianza base Alta + confianza SAP Alta → Alta. Otros códigos SAP del master no están en el stock de este centro: 1001237, 1000802. El material ocupa 16 filas en la hoja 1060 NQN (lote/almacén). La cantidad SAP y la física de esta vista son el total del material.</t>
        </is>
      </c>
    </row>
    <row r="1540">
      <c r="A1540" s="5" t="inlineStr">
        <is>
          <t>1000177</t>
        </is>
      </c>
      <c r="B1540" s="5" t="inlineStr">
        <is>
          <t>DIPIRONA COMPRIMIDO</t>
        </is>
      </c>
      <c r="C1540" s="5" t="inlineStr">
        <is>
          <t>156</t>
        </is>
      </c>
      <c r="D1540" s="5" t="inlineStr">
        <is>
          <t>033</t>
        </is>
      </c>
      <c r="E1540" s="5" t="inlineStr">
        <is>
          <t>ZMED</t>
        </is>
      </c>
      <c r="F1540" s="5" t="inlineStr">
        <is>
          <t>1060</t>
        </is>
      </c>
      <c r="G1540" s="5" t="inlineStr">
        <is>
          <t>6021</t>
        </is>
      </c>
      <c r="H1540" s="5" t="inlineStr">
        <is>
          <t>C/U</t>
        </is>
      </c>
      <c r="I1540" s="6" t="n">
        <v>10</v>
      </c>
      <c r="J1540" s="6" t="n">
        <v>0</v>
      </c>
      <c r="K1540" s="5" t="inlineStr">
        <is>
          <t>ARS</t>
        </is>
      </c>
      <c r="L1540" s="48" t="n">
        <v>0</v>
      </c>
      <c r="M1540" s="48" t="n">
        <v>2761.49</v>
      </c>
      <c r="O1540" s="11">
        <f>M1540/SUM($M$2:$M$2023)</f>
        <v/>
      </c>
      <c r="P1540" s="49">
        <f>IFERROR(M1540/I1540,0)</f>
        <v/>
      </c>
      <c r="Q1540" s="50" t="n"/>
      <c r="R1540" s="8">
        <f>I1540-Q1540</f>
        <v/>
      </c>
      <c r="S1540" s="49">
        <f>$AK1540*R1540</f>
        <v/>
      </c>
      <c r="U1540" s="39" t="inlineStr">
        <is>
          <t>Stock SAP</t>
        </is>
      </c>
      <c r="V1540" s="39" t="inlineStr">
        <is>
          <t>Medicamentos</t>
        </is>
      </c>
      <c r="W1540" s="39" t="inlineStr">
        <is>
          <t>Dentro del alcance</t>
        </is>
      </c>
      <c r="X1540" s="37" t="inlineStr">
        <is>
          <t>Alta</t>
        </is>
      </c>
      <c r="Y1540" s="39" t="inlineStr">
        <is>
          <t>Homologado – confianza Alta</t>
        </is>
      </c>
      <c r="Z1540" s="38" t="inlineStr">
        <is>
          <t>Dar de baja en SAP</t>
        </is>
      </c>
      <c r="AA1540" s="39" t="inlineStr">
        <is>
          <t>515</t>
        </is>
      </c>
      <c r="AB1540" s="39" t="inlineStr">
        <is>
          <t>DIPIRONA COMP</t>
        </is>
      </c>
      <c r="AC1540" s="39" t="inlineStr">
        <is>
          <t>Cruce por nomenclatura SAP</t>
        </is>
      </c>
      <c r="AD1540" s="39" t="inlineStr">
        <is>
          <t>No</t>
        </is>
      </c>
      <c r="AE1540" s="39" t="n"/>
      <c r="AF1540" s="39" t="inlineStr">
        <is>
          <t>No</t>
        </is>
      </c>
      <c r="AG1540" s="39" t="n"/>
      <c r="AH1540" s="51" t="n"/>
      <c r="AI1540" s="51" t="n"/>
      <c r="AJ1540" s="51" t="n"/>
      <c r="AK1540" s="52" t="n">
        <v>276.1488</v>
      </c>
      <c r="AL1540" s="52" t="n"/>
      <c r="AM1540" s="52" t="n"/>
      <c r="AN1540" s="39" t="n"/>
      <c r="AO1540" s="39" t="inlineStr">
        <is>
          <t>La cantidad física del material se imputó en la fila 257 (primera fila del material). El código Avain 515 figura en la homologación como «Manitol» (master M12-004), pero en el inventario físico corresponde a «DIPIRONA COMP». El código no coincide con el producto: no se usó el vínculo de la homologación y se cruzó por nomenclatura. A revisar con los responsables de la base. Cruce por nomenclatura: similitud 1.00. El material ocupa 6 filas en la hoja 1060 NQN (lote/almacén). La cantidad SAP y la física de esta vista son el total del material.</t>
        </is>
      </c>
    </row>
    <row r="1541">
      <c r="A1541" s="5" t="inlineStr">
        <is>
          <t>1000183</t>
        </is>
      </c>
      <c r="B1541" s="5" t="inlineStr">
        <is>
          <t>MYLANTA TABLETAS COMPRIMIDOS</t>
        </is>
      </c>
      <c r="C1541" s="5" t="inlineStr">
        <is>
          <t>1655</t>
        </is>
      </c>
      <c r="D1541" s="5" t="inlineStr">
        <is>
          <t>033</t>
        </is>
      </c>
      <c r="E1541" s="5" t="inlineStr">
        <is>
          <t>ZMED</t>
        </is>
      </c>
      <c r="F1541" s="5" t="inlineStr">
        <is>
          <t>1060</t>
        </is>
      </c>
      <c r="G1541" s="5" t="inlineStr">
        <is>
          <t>6021</t>
        </is>
      </c>
      <c r="H1541" s="5" t="inlineStr">
        <is>
          <t>C/U</t>
        </is>
      </c>
      <c r="I1541" s="6" t="n">
        <v>10</v>
      </c>
      <c r="J1541" s="6" t="n">
        <v>0</v>
      </c>
      <c r="K1541" s="5" t="inlineStr">
        <is>
          <t>ARS</t>
        </is>
      </c>
      <c r="L1541" s="48" t="n">
        <v>0</v>
      </c>
      <c r="M1541" s="48" t="n">
        <v>2546.91</v>
      </c>
      <c r="O1541" s="11">
        <f>M1541/SUM($M$2:$M$2023)</f>
        <v/>
      </c>
      <c r="P1541" s="49">
        <f>IFERROR(M1541/I1541,0)</f>
        <v/>
      </c>
      <c r="Q1541" s="50" t="n"/>
      <c r="R1541" s="8">
        <f>I1541-Q1541</f>
        <v/>
      </c>
      <c r="S1541" s="49">
        <f>$AK1541*R1541</f>
        <v/>
      </c>
      <c r="U1541" s="39" t="inlineStr">
        <is>
          <t>Stock SAP</t>
        </is>
      </c>
      <c r="V1541" s="39" t="inlineStr">
        <is>
          <t>Medicamentos</t>
        </is>
      </c>
      <c r="W1541" s="39" t="inlineStr">
        <is>
          <t>Dentro del alcance</t>
        </is>
      </c>
      <c r="X1541" s="42" t="inlineStr">
        <is>
          <t>Media</t>
        </is>
      </c>
      <c r="Y1541" s="39" t="inlineStr">
        <is>
          <t>Homologado – confianza Media – pendiente de validación</t>
        </is>
      </c>
      <c r="Z1541" s="38" t="inlineStr">
        <is>
          <t>Dar de baja en SAP</t>
        </is>
      </c>
      <c r="AA1541" s="39" t="inlineStr">
        <is>
          <t>165</t>
        </is>
      </c>
      <c r="AB1541" s="39" t="inlineStr">
        <is>
          <t>MYLANTA</t>
        </is>
      </c>
      <c r="AC1541" s="39" t="inlineStr">
        <is>
          <t>Cruce por nomenclatura SAP</t>
        </is>
      </c>
      <c r="AD1541" s="39" t="inlineStr">
        <is>
          <t>Sí</t>
        </is>
      </c>
      <c r="AE1541" s="39" t="inlineStr">
        <is>
          <t>1000183, 1000188</t>
        </is>
      </c>
      <c r="AF1541" s="39" t="inlineStr">
        <is>
          <t>Sí</t>
        </is>
      </c>
      <c r="AG1541" s="39" t="n"/>
      <c r="AH1541" s="51" t="n"/>
      <c r="AI1541" s="51" t="n"/>
      <c r="AJ1541" s="51" t="n"/>
      <c r="AK1541" s="52" t="n">
        <v>254.690802148944</v>
      </c>
      <c r="AL1541" s="52" t="n"/>
      <c r="AM1541" s="52" t="n"/>
      <c r="AN1541" s="39" t="n"/>
      <c r="AO1541" s="39" t="inlineStr">
        <is>
          <t>La cantidad física del material se imputó en la fila 64 (primera fila del material). Cruce por nomenclatura: similitud 0.69. El cruce SAP–Avain identificó 2 códigos SAP como posibles equivalentes del mismo ítem de Avain (1000183, 1000188). Se imputó al primero (lógica BUSCARV); requiere validación posterior. El material ocupa 13 filas en la hoja 1060 NQN (lote/almacén). La cantidad SAP y la física de esta vista son el total del material.</t>
        </is>
      </c>
    </row>
    <row r="1542">
      <c r="A1542" s="5" t="inlineStr">
        <is>
          <t>1000187</t>
        </is>
      </c>
      <c r="B1542" s="5" t="inlineStr">
        <is>
          <t>CALADRYL SOLUCION</t>
        </is>
      </c>
      <c r="C1542" s="5" t="inlineStr">
        <is>
          <t>45W645</t>
        </is>
      </c>
      <c r="D1542" s="5" t="inlineStr">
        <is>
          <t>033</t>
        </is>
      </c>
      <c r="E1542" s="5" t="inlineStr">
        <is>
          <t>ZMED</t>
        </is>
      </c>
      <c r="F1542" s="5" t="inlineStr">
        <is>
          <t>1060</t>
        </is>
      </c>
      <c r="G1542" s="5" t="inlineStr">
        <is>
          <t>6021</t>
        </is>
      </c>
      <c r="H1542" s="5" t="inlineStr">
        <is>
          <t>C/U</t>
        </is>
      </c>
      <c r="I1542" s="6" t="n">
        <v>10</v>
      </c>
      <c r="J1542" s="6" t="n">
        <v>0</v>
      </c>
      <c r="K1542" s="5" t="inlineStr">
        <is>
          <t>ARS</t>
        </is>
      </c>
      <c r="L1542" s="48" t="n">
        <v>0</v>
      </c>
      <c r="M1542" s="48" t="n">
        <v>36325.7</v>
      </c>
      <c r="O1542" s="11">
        <f>M1542/SUM($M$2:$M$2023)</f>
        <v/>
      </c>
      <c r="P1542" s="49">
        <f>IFERROR(M1542/I1542,0)</f>
        <v/>
      </c>
      <c r="Q1542" s="50" t="n"/>
      <c r="R1542" s="8">
        <f>I1542-Q1542</f>
        <v/>
      </c>
      <c r="S1542" s="49">
        <f>$AK1542*R1542</f>
        <v/>
      </c>
      <c r="U1542" s="39" t="inlineStr">
        <is>
          <t>Stock SAP</t>
        </is>
      </c>
      <c r="V1542" s="39" t="inlineStr">
        <is>
          <t>Medicamentos</t>
        </is>
      </c>
      <c r="W1542" s="39" t="inlineStr">
        <is>
          <t>Dentro del alcance</t>
        </is>
      </c>
      <c r="X1542" s="37" t="inlineStr">
        <is>
          <t>Alta</t>
        </is>
      </c>
      <c r="Y1542" s="39" t="inlineStr">
        <is>
          <t>Homologado – confianza Alta</t>
        </is>
      </c>
      <c r="Z1542" s="38" t="inlineStr">
        <is>
          <t>Dar de baja en SAP</t>
        </is>
      </c>
      <c r="AA1542" s="39" t="inlineStr">
        <is>
          <t>501</t>
        </is>
      </c>
      <c r="AB1542" s="39" t="inlineStr">
        <is>
          <t>CALADRYL</t>
        </is>
      </c>
      <c r="AC1542" s="39" t="inlineStr">
        <is>
          <t>Cruce por nomenclatura SAP</t>
        </is>
      </c>
      <c r="AD1542" s="39" t="inlineStr">
        <is>
          <t>No</t>
        </is>
      </c>
      <c r="AE1542" s="39" t="n"/>
      <c r="AF1542" s="39" t="inlineStr">
        <is>
          <t>No</t>
        </is>
      </c>
      <c r="AG1542" s="39" t="n"/>
      <c r="AH1542" s="51" t="n"/>
      <c r="AI1542" s="51" t="n"/>
      <c r="AJ1542" s="51" t="n"/>
      <c r="AK1542" s="52" t="n">
        <v>3632.57</v>
      </c>
      <c r="AL1542" s="52" t="n"/>
      <c r="AM1542" s="52" t="n"/>
      <c r="AN1542" s="39" t="n"/>
      <c r="AO1542" s="39" t="inlineStr">
        <is>
          <t>La cantidad física del material se imputó en la fila 1501 (primera fila del material). Cruce por nomenclatura: similitud 0.82. El material ocupa 8 filas en la hoja 1060 NQN (lote/almacén). La cantidad SAP y la física de esta vista son el total del material.</t>
        </is>
      </c>
    </row>
    <row r="1543">
      <c r="A1543" s="5" t="inlineStr">
        <is>
          <t>1000193</t>
        </is>
      </c>
      <c r="B1543" s="5" t="inlineStr">
        <is>
          <t>MIGRAL COMPRIMIDO</t>
        </is>
      </c>
      <c r="C1543" s="5" t="inlineStr">
        <is>
          <t>DSEDJ</t>
        </is>
      </c>
      <c r="D1543" s="5" t="inlineStr">
        <is>
          <t>033</t>
        </is>
      </c>
      <c r="E1543" s="5" t="inlineStr">
        <is>
          <t>ZMED</t>
        </is>
      </c>
      <c r="F1543" s="5" t="inlineStr">
        <is>
          <t>1060</t>
        </is>
      </c>
      <c r="G1543" s="5" t="inlineStr">
        <is>
          <t>6021</t>
        </is>
      </c>
      <c r="H1543" s="5" t="inlineStr">
        <is>
          <t>C/U</t>
        </is>
      </c>
      <c r="I1543" s="6" t="n">
        <v>10</v>
      </c>
      <c r="J1543" s="6" t="n">
        <v>0</v>
      </c>
      <c r="K1543" s="5" t="inlineStr">
        <is>
          <t>ARS</t>
        </is>
      </c>
      <c r="L1543" s="48" t="n">
        <v>0</v>
      </c>
      <c r="M1543" s="48" t="n">
        <v>1317.34</v>
      </c>
      <c r="O1543" s="11">
        <f>M1543/SUM($M$2:$M$2023)</f>
        <v/>
      </c>
      <c r="P1543" s="49">
        <f>IFERROR(M1543/I1543,0)</f>
        <v/>
      </c>
      <c r="Q1543" s="50" t="n"/>
      <c r="R1543" s="8">
        <f>I1543-Q1543</f>
        <v/>
      </c>
      <c r="S1543" s="49">
        <f>$AK1543*R1543</f>
        <v/>
      </c>
      <c r="U1543" s="39" t="inlineStr">
        <is>
          <t>Stock SAP</t>
        </is>
      </c>
      <c r="V1543" s="39" t="inlineStr">
        <is>
          <t>Medicamentos</t>
        </is>
      </c>
      <c r="W1543" s="39" t="inlineStr">
        <is>
          <t>Dentro del alcance</t>
        </is>
      </c>
      <c r="X1543" s="39" t="n"/>
      <c r="Y1543" s="39" t="inlineStr">
        <is>
          <t>Sin recuento físico en el inventario de Avain</t>
        </is>
      </c>
      <c r="Z1543" s="40" t="inlineStr">
        <is>
          <t>Sin recuento físico</t>
        </is>
      </c>
      <c r="AA1543" s="39" t="n"/>
      <c r="AB1543" s="39" t="n"/>
      <c r="AC1543" s="39" t="n"/>
      <c r="AD1543" s="39" t="n"/>
      <c r="AE1543" s="39" t="n"/>
      <c r="AF1543" s="39" t="n"/>
      <c r="AG1543" s="39" t="n"/>
      <c r="AH1543" s="51" t="n"/>
      <c r="AI1543" s="51" t="n"/>
      <c r="AJ1543" s="51" t="n"/>
      <c r="AK1543" s="52" t="n">
        <v>131.734165546896</v>
      </c>
      <c r="AL1543" s="52" t="n"/>
      <c r="AM1543" s="52" t="n"/>
      <c r="AN1543" s="39" t="n"/>
      <c r="AO1543" s="39" t="inlineStr">
        <is>
          <t>El material ocupa 13 filas en la hoja 1060 NQN (lote/almacén). La cantidad SAP y la física de esta vista son el total del material.</t>
        </is>
      </c>
    </row>
    <row r="1544">
      <c r="A1544" s="5" t="inlineStr">
        <is>
          <t>1000194</t>
        </is>
      </c>
      <c r="B1544" s="5" t="inlineStr">
        <is>
          <t>CAINA GOTAS</t>
        </is>
      </c>
      <c r="C1544" s="5" t="inlineStr">
        <is>
          <t>116</t>
        </is>
      </c>
      <c r="D1544" s="5" t="inlineStr">
        <is>
          <t>033</t>
        </is>
      </c>
      <c r="E1544" s="5" t="inlineStr">
        <is>
          <t>ZMED</t>
        </is>
      </c>
      <c r="F1544" s="5" t="inlineStr">
        <is>
          <t>1060</t>
        </is>
      </c>
      <c r="G1544" s="5" t="inlineStr">
        <is>
          <t>6021</t>
        </is>
      </c>
      <c r="H1544" s="5" t="inlineStr">
        <is>
          <t>C/U</t>
        </is>
      </c>
      <c r="I1544" s="6" t="n">
        <v>10</v>
      </c>
      <c r="J1544" s="6" t="n">
        <v>0</v>
      </c>
      <c r="K1544" s="5" t="inlineStr">
        <is>
          <t>ARS</t>
        </is>
      </c>
      <c r="L1544" s="48" t="n">
        <v>0</v>
      </c>
      <c r="M1544" s="48" t="n">
        <v>24954.91</v>
      </c>
      <c r="O1544" s="11">
        <f>M1544/SUM($M$2:$M$2023)</f>
        <v/>
      </c>
      <c r="P1544" s="49">
        <f>IFERROR(M1544/I1544,0)</f>
        <v/>
      </c>
      <c r="Q1544" s="50" t="n"/>
      <c r="R1544" s="8">
        <f>I1544-Q1544</f>
        <v/>
      </c>
      <c r="S1544" s="49">
        <f>$AK1544*R1544</f>
        <v/>
      </c>
      <c r="U1544" s="39" t="inlineStr">
        <is>
          <t>Stock SAP</t>
        </is>
      </c>
      <c r="V1544" s="39" t="inlineStr">
        <is>
          <t>Medicamentos</t>
        </is>
      </c>
      <c r="W1544" s="39" t="inlineStr">
        <is>
          <t>Dentro del alcance</t>
        </is>
      </c>
      <c r="X1544" s="39" t="n"/>
      <c r="Y1544" s="39" t="inlineStr">
        <is>
          <t>Sin recuento físico en el inventario de Avain</t>
        </is>
      </c>
      <c r="Z1544" s="40" t="inlineStr">
        <is>
          <t>Sin recuento físico</t>
        </is>
      </c>
      <c r="AA1544" s="39" t="n"/>
      <c r="AB1544" s="39" t="n"/>
      <c r="AC1544" s="39" t="n"/>
      <c r="AD1544" s="39" t="n"/>
      <c r="AE1544" s="39" t="n"/>
      <c r="AF1544" s="39" t="n"/>
      <c r="AG1544" s="39" t="n"/>
      <c r="AH1544" s="51" t="n"/>
      <c r="AI1544" s="51" t="n"/>
      <c r="AJ1544" s="51" t="n"/>
      <c r="AK1544" s="52" t="n">
        <v>2495.490732984293</v>
      </c>
      <c r="AL1544" s="52" t="n"/>
      <c r="AM1544" s="52" t="n"/>
      <c r="AN1544" s="39" t="n"/>
      <c r="AO1544" s="39" t="inlineStr">
        <is>
          <t>El material ocupa 8 filas en la hoja 1060 NQN (lote/almacén). La cantidad SAP y la física de esta vista son el total del material.</t>
        </is>
      </c>
    </row>
    <row r="1545">
      <c r="A1545" s="5" t="inlineStr">
        <is>
          <t>1000286</t>
        </is>
      </c>
      <c r="B1545" s="5" t="inlineStr">
        <is>
          <t>CLORURO DE POTASIO 15mEq/5ml</t>
        </is>
      </c>
      <c r="C1545" s="5" t="inlineStr">
        <is>
          <t>26056</t>
        </is>
      </c>
      <c r="D1545" s="5" t="inlineStr">
        <is>
          <t>033</t>
        </is>
      </c>
      <c r="E1545" s="5" t="inlineStr">
        <is>
          <t>ZMED</t>
        </is>
      </c>
      <c r="F1545" s="5" t="inlineStr">
        <is>
          <t>1060</t>
        </is>
      </c>
      <c r="G1545" s="5" t="inlineStr">
        <is>
          <t>6021</t>
        </is>
      </c>
      <c r="H1545" s="5" t="inlineStr">
        <is>
          <t>C/U</t>
        </is>
      </c>
      <c r="I1545" s="6" t="n">
        <v>10</v>
      </c>
      <c r="J1545" s="6" t="n">
        <v>0</v>
      </c>
      <c r="K1545" s="5" t="inlineStr">
        <is>
          <t>ARS</t>
        </is>
      </c>
      <c r="L1545" s="48" t="n">
        <v>0</v>
      </c>
      <c r="M1545" s="48" t="n">
        <v>11300</v>
      </c>
      <c r="O1545" s="11">
        <f>M1545/SUM($M$2:$M$2023)</f>
        <v/>
      </c>
      <c r="P1545" s="49">
        <f>IFERROR(M1545/I1545,0)</f>
        <v/>
      </c>
      <c r="Q1545" s="50" t="n">
        <v>0</v>
      </c>
      <c r="R1545" s="8">
        <f>I1545-Q1545</f>
        <v/>
      </c>
      <c r="S1545" s="49">
        <f>$AK1545*R1545</f>
        <v/>
      </c>
      <c r="U1545" s="39" t="inlineStr">
        <is>
          <t>Stock SAP</t>
        </is>
      </c>
      <c r="V1545" s="39" t="inlineStr">
        <is>
          <t>Medicamentos</t>
        </is>
      </c>
      <c r="W1545" s="39" t="inlineStr">
        <is>
          <t>Dentro del alcance</t>
        </is>
      </c>
      <c r="X1545" s="42" t="inlineStr">
        <is>
          <t>Media</t>
        </is>
      </c>
      <c r="Y1545" s="39" t="inlineStr">
        <is>
          <t>Homologado – confianza Media – pendiente de validación</t>
        </is>
      </c>
      <c r="Z1545" s="38" t="inlineStr">
        <is>
          <t>Dar de baja en SAP</t>
        </is>
      </c>
      <c r="AA1545" s="39" t="inlineStr">
        <is>
          <t>529</t>
        </is>
      </c>
      <c r="AB1545" s="39" t="inlineStr">
        <is>
          <t>CLORURO DE POTASIO</t>
        </is>
      </c>
      <c r="AC1545" s="39" t="inlineStr">
        <is>
          <t>Cruce por nomenclatura SAP</t>
        </is>
      </c>
      <c r="AD1545" s="39" t="inlineStr">
        <is>
          <t>No</t>
        </is>
      </c>
      <c r="AE1545" s="39" t="n"/>
      <c r="AF1545" s="39" t="inlineStr">
        <is>
          <t>Sí</t>
        </is>
      </c>
      <c r="AG1545" s="39" t="inlineStr">
        <is>
          <t>M03-010</t>
        </is>
      </c>
      <c r="AH1545" s="51" t="n">
        <v>10</v>
      </c>
      <c r="AI1545" s="51">
        <f>Q1545</f>
        <v/>
      </c>
      <c r="AJ1545" s="51">
        <f>$AH1545-$AI1545</f>
        <v/>
      </c>
      <c r="AK1545" s="52" t="n">
        <v>1130</v>
      </c>
      <c r="AL1545" s="52">
        <f>$AJ1545*$AK1545</f>
        <v/>
      </c>
      <c r="AM1545" s="52">
        <f>$AI1545*$AK1545</f>
        <v/>
      </c>
      <c r="AN1545" s="39" t="n"/>
      <c r="AO1545" s="39" t="inlineStr">
        <is>
          <t>La homologación no confirma la equivalencia (confianza base Sin coincidencia / confianza SAP Alta). Se imputó al código SAP del master con nivel Baja para no perder el recuento; requiere validación. Homologado al master M03-010, pero sus códigos SAP (1001315) no figuran en el stock SAP de este centro. Cruce por nomenclatura: una nomenclatura no informa dosis; similitud 0.79.</t>
        </is>
      </c>
    </row>
    <row r="1546">
      <c r="A1546" s="5" t="inlineStr">
        <is>
          <t>1000304</t>
        </is>
      </c>
      <c r="B1546" s="5" t="inlineStr">
        <is>
          <t>ADENOSINA 2 ML AMP 3 MG/1 ML</t>
        </is>
      </c>
      <c r="C1546" s="5" t="inlineStr">
        <is>
          <t>EQRTQ</t>
        </is>
      </c>
      <c r="D1546" s="5" t="inlineStr">
        <is>
          <t>033</t>
        </is>
      </c>
      <c r="E1546" s="5" t="inlineStr">
        <is>
          <t>ZMED</t>
        </is>
      </c>
      <c r="F1546" s="5" t="inlineStr">
        <is>
          <t>1060</t>
        </is>
      </c>
      <c r="G1546" s="5" t="inlineStr">
        <is>
          <t>6021</t>
        </is>
      </c>
      <c r="H1546" s="5" t="inlineStr">
        <is>
          <t>C/U</t>
        </is>
      </c>
      <c r="I1546" s="6" t="n">
        <v>10</v>
      </c>
      <c r="J1546" s="6" t="n">
        <v>0</v>
      </c>
      <c r="K1546" s="5" t="inlineStr">
        <is>
          <t>ARS</t>
        </is>
      </c>
      <c r="L1546" s="48" t="n">
        <v>0</v>
      </c>
      <c r="M1546" s="48" t="n">
        <v>14975.45</v>
      </c>
      <c r="O1546" s="11">
        <f>M1546/SUM($M$2:$M$2023)</f>
        <v/>
      </c>
      <c r="P1546" s="49">
        <f>IFERROR(M1546/I1546,0)</f>
        <v/>
      </c>
      <c r="Q1546" s="50" t="n"/>
      <c r="R1546" s="8">
        <f>I1546-Q1546</f>
        <v/>
      </c>
      <c r="S1546" s="49">
        <f>$AK1546*R1546</f>
        <v/>
      </c>
      <c r="U1546" s="39" t="inlineStr">
        <is>
          <t>Stock SAP</t>
        </is>
      </c>
      <c r="V1546" s="39" t="inlineStr">
        <is>
          <t>Medicamentos</t>
        </is>
      </c>
      <c r="W1546" s="39" t="inlineStr">
        <is>
          <t>Dentro del alcance</t>
        </is>
      </c>
      <c r="X1546" s="42" t="inlineStr">
        <is>
          <t>Media</t>
        </is>
      </c>
      <c r="Y1546" s="39" t="inlineStr">
        <is>
          <t>Homologado – confianza Media – pendiente de validación</t>
        </is>
      </c>
      <c r="Z1546" s="38" t="inlineStr">
        <is>
          <t>Dar de baja en SAP</t>
        </is>
      </c>
      <c r="AA1546" s="39" t="inlineStr">
        <is>
          <t>311</t>
        </is>
      </c>
      <c r="AB1546" s="39" t="inlineStr">
        <is>
          <t>ADENOSINA AMP</t>
        </is>
      </c>
      <c r="AC1546" s="39" t="inlineStr">
        <is>
          <t>Homologación por código Avain (master M03-004)</t>
        </is>
      </c>
      <c r="AD1546" s="39" t="inlineStr">
        <is>
          <t>No</t>
        </is>
      </c>
      <c r="AE1546" s="39" t="n"/>
      <c r="AF1546" s="39" t="inlineStr">
        <is>
          <t>Sí</t>
        </is>
      </c>
      <c r="AG1546" s="39" t="inlineStr">
        <is>
          <t>M03-004</t>
        </is>
      </c>
      <c r="AH1546" s="51" t="n"/>
      <c r="AI1546" s="51" t="n"/>
      <c r="AJ1546" s="51" t="n"/>
      <c r="AK1546" s="52" t="n">
        <v>1497.545044802867</v>
      </c>
      <c r="AL1546" s="52" t="n"/>
      <c r="AM1546" s="52" t="n"/>
      <c r="AN1546" s="39" t="n"/>
      <c r="AO1546" s="39" t="inlineStr">
        <is>
          <t>La cantidad física del material se imputó en la fila 532 (primera fila del material). Homologación: confianza base Media + confianza SAP Alta → Media. El material ocupa 15 filas en la hoja 1060 NQN (lote/almacén). La cantidad SAP y la física de esta vista son el total del material.</t>
        </is>
      </c>
    </row>
    <row r="1547">
      <c r="A1547" s="5" t="inlineStr">
        <is>
          <t>1000330</t>
        </is>
      </c>
      <c r="B1547" s="5" t="inlineStr">
        <is>
          <t>ANGINOTRAC COMPRIMIDO</t>
        </is>
      </c>
      <c r="C1547" s="5" t="inlineStr">
        <is>
          <t>STR4UKT</t>
        </is>
      </c>
      <c r="D1547" s="5" t="inlineStr">
        <is>
          <t>033</t>
        </is>
      </c>
      <c r="E1547" s="5" t="inlineStr">
        <is>
          <t>ZMED</t>
        </is>
      </c>
      <c r="F1547" s="5" t="inlineStr">
        <is>
          <t>1060</t>
        </is>
      </c>
      <c r="G1547" s="5" t="inlineStr">
        <is>
          <t>6021</t>
        </is>
      </c>
      <c r="H1547" s="5" t="inlineStr">
        <is>
          <t>C/U</t>
        </is>
      </c>
      <c r="I1547" s="6" t="n">
        <v>10</v>
      </c>
      <c r="J1547" s="6" t="n">
        <v>0</v>
      </c>
      <c r="K1547" s="5" t="inlineStr">
        <is>
          <t>ARS</t>
        </is>
      </c>
      <c r="L1547" s="48" t="n">
        <v>0</v>
      </c>
      <c r="M1547" s="48" t="n">
        <v>7581.93</v>
      </c>
      <c r="O1547" s="11">
        <f>M1547/SUM($M$2:$M$2023)</f>
        <v/>
      </c>
      <c r="P1547" s="49">
        <f>IFERROR(M1547/I1547,0)</f>
        <v/>
      </c>
      <c r="Q1547" s="50" t="n"/>
      <c r="R1547" s="8">
        <f>I1547-Q1547</f>
        <v/>
      </c>
      <c r="S1547" s="49">
        <f>$AK1547*R1547</f>
        <v/>
      </c>
      <c r="U1547" s="39" t="inlineStr">
        <is>
          <t>Stock SAP</t>
        </is>
      </c>
      <c r="V1547" s="39" t="inlineStr">
        <is>
          <t>Medicamentos</t>
        </is>
      </c>
      <c r="W1547" s="39" t="inlineStr">
        <is>
          <t>Dentro del alcance</t>
        </is>
      </c>
      <c r="X1547" s="42" t="inlineStr">
        <is>
          <t>Media</t>
        </is>
      </c>
      <c r="Y1547" s="39" t="inlineStr">
        <is>
          <t>Homologado – confianza Media – pendiente de validación</t>
        </is>
      </c>
      <c r="Z1547" s="38" t="inlineStr">
        <is>
          <t>Dar de baja en SAP</t>
        </is>
      </c>
      <c r="AA1547" s="39" t="inlineStr">
        <is>
          <t>271</t>
        </is>
      </c>
      <c r="AB1547" s="39" t="inlineStr">
        <is>
          <t>ANGINOTRAT</t>
        </is>
      </c>
      <c r="AC1547" s="39" t="inlineStr">
        <is>
          <t>Cruce por nomenclatura SAP</t>
        </is>
      </c>
      <c r="AD1547" s="39" t="inlineStr">
        <is>
          <t>No</t>
        </is>
      </c>
      <c r="AE1547" s="39" t="n"/>
      <c r="AF1547" s="39" t="inlineStr">
        <is>
          <t>No</t>
        </is>
      </c>
      <c r="AG1547" s="39" t="n"/>
      <c r="AH1547" s="51" t="n"/>
      <c r="AI1547" s="51" t="n"/>
      <c r="AJ1547" s="51" t="n"/>
      <c r="AK1547" s="52" t="n">
        <v>758.1929391100703</v>
      </c>
      <c r="AL1547" s="52" t="n"/>
      <c r="AM1547" s="52" t="n"/>
      <c r="AN1547" s="39" t="n"/>
      <c r="AO1547" s="39" t="inlineStr">
        <is>
          <t>La cantidad física del material se imputó en la fila 535 (primera fila del material). Cruce por nomenclatura: similitud 0.57. El material ocupa 12 filas en la hoja 1060 NQN (lote/almacén). La cantidad SAP y la física de esta vista son el total del material.</t>
        </is>
      </c>
    </row>
    <row r="1548">
      <c r="A1548" s="5" t="inlineStr">
        <is>
          <t>1000360</t>
        </is>
      </c>
      <c r="B1548" s="5" t="inlineStr">
        <is>
          <t>GOTAS OTOSPORIN</t>
        </is>
      </c>
      <c r="C1548" s="5" t="inlineStr">
        <is>
          <t>1</t>
        </is>
      </c>
      <c r="D1548" s="5" t="inlineStr">
        <is>
          <t>033</t>
        </is>
      </c>
      <c r="E1548" s="5" t="inlineStr">
        <is>
          <t>ZMED</t>
        </is>
      </c>
      <c r="F1548" s="5" t="inlineStr">
        <is>
          <t>1060</t>
        </is>
      </c>
      <c r="G1548" s="5" t="inlineStr">
        <is>
          <t>6021</t>
        </is>
      </c>
      <c r="H1548" s="5" t="inlineStr">
        <is>
          <t>C/U</t>
        </is>
      </c>
      <c r="I1548" s="6" t="n">
        <v>10</v>
      </c>
      <c r="J1548" s="6" t="n">
        <v>0</v>
      </c>
      <c r="K1548" s="5" t="inlineStr">
        <is>
          <t>ARS</t>
        </is>
      </c>
      <c r="L1548" s="48" t="n">
        <v>0</v>
      </c>
      <c r="M1548" s="48" t="n">
        <v>25402.69</v>
      </c>
      <c r="O1548" s="11">
        <f>M1548/SUM($M$2:$M$2023)</f>
        <v/>
      </c>
      <c r="P1548" s="49">
        <f>IFERROR(M1548/I1548,0)</f>
        <v/>
      </c>
      <c r="Q1548" s="50" t="n"/>
      <c r="R1548" s="8">
        <f>I1548-Q1548</f>
        <v/>
      </c>
      <c r="S1548" s="49">
        <f>$AK1548*R1548</f>
        <v/>
      </c>
      <c r="U1548" s="39" t="inlineStr">
        <is>
          <t>Stock SAP</t>
        </is>
      </c>
      <c r="V1548" s="39" t="inlineStr">
        <is>
          <t>Medicamentos</t>
        </is>
      </c>
      <c r="W1548" s="39" t="inlineStr">
        <is>
          <t>Dentro del alcance</t>
        </is>
      </c>
      <c r="X1548" s="37" t="inlineStr">
        <is>
          <t>Alta</t>
        </is>
      </c>
      <c r="Y1548" s="39" t="inlineStr">
        <is>
          <t>Homologado – confianza Alta</t>
        </is>
      </c>
      <c r="Z1548" s="38" t="inlineStr">
        <is>
          <t>Dar de baja en SAP</t>
        </is>
      </c>
      <c r="AA1548" s="39" t="inlineStr">
        <is>
          <t>173</t>
        </is>
      </c>
      <c r="AB1548" s="39" t="inlineStr">
        <is>
          <t>OTOSPORIN</t>
        </is>
      </c>
      <c r="AC1548" s="39" t="inlineStr">
        <is>
          <t>Cruce por nomenclatura SAP</t>
        </is>
      </c>
      <c r="AD1548" s="39" t="inlineStr">
        <is>
          <t>No</t>
        </is>
      </c>
      <c r="AE1548" s="39" t="n"/>
      <c r="AF1548" s="39" t="inlineStr">
        <is>
          <t>No</t>
        </is>
      </c>
      <c r="AG1548" s="39" t="n"/>
      <c r="AH1548" s="51" t="n"/>
      <c r="AI1548" s="51" t="n"/>
      <c r="AJ1548" s="51" t="n"/>
      <c r="AK1548" s="52" t="n">
        <v>2540.268939929328</v>
      </c>
      <c r="AL1548" s="52" t="n"/>
      <c r="AM1548" s="52" t="n"/>
      <c r="AN1548" s="39" t="n"/>
      <c r="AO1548" s="39" t="inlineStr">
        <is>
          <t>La cantidad física del material se imputó en la fila 1081 (primera fila del material). Cruce por nomenclatura: similitud 0.81. El material ocupa 14 filas en la hoja 1060 NQN (lote/almacén). La cantidad SAP y la física de esta vista son el total del material.</t>
        </is>
      </c>
    </row>
    <row r="1549">
      <c r="A1549" s="5" t="inlineStr">
        <is>
          <t>1000360</t>
        </is>
      </c>
      <c r="B1549" s="5" t="inlineStr">
        <is>
          <t>GOTAS OTOSPORIN</t>
        </is>
      </c>
      <c r="C1549" s="5" t="inlineStr">
        <is>
          <t>123</t>
        </is>
      </c>
      <c r="D1549" s="5" t="inlineStr">
        <is>
          <t>033</t>
        </is>
      </c>
      <c r="E1549" s="5" t="inlineStr">
        <is>
          <t>ZMED</t>
        </is>
      </c>
      <c r="F1549" s="5" t="inlineStr">
        <is>
          <t>1060</t>
        </is>
      </c>
      <c r="G1549" s="5" t="inlineStr">
        <is>
          <t>6021</t>
        </is>
      </c>
      <c r="H1549" s="5" t="inlineStr">
        <is>
          <t>C/U</t>
        </is>
      </c>
      <c r="I1549" s="6" t="n">
        <v>10</v>
      </c>
      <c r="J1549" s="6" t="n">
        <v>0</v>
      </c>
      <c r="K1549" s="5" t="inlineStr">
        <is>
          <t>ARS</t>
        </is>
      </c>
      <c r="L1549" s="48" t="n">
        <v>0</v>
      </c>
      <c r="M1549" s="48" t="n">
        <v>25402.69</v>
      </c>
      <c r="O1549" s="11">
        <f>M1549/SUM($M$2:$M$2023)</f>
        <v/>
      </c>
      <c r="P1549" s="49">
        <f>IFERROR(M1549/I1549,0)</f>
        <v/>
      </c>
      <c r="Q1549" s="50" t="n"/>
      <c r="R1549" s="8">
        <f>I1549-Q1549</f>
        <v/>
      </c>
      <c r="S1549" s="49">
        <f>$AK1549*R1549</f>
        <v/>
      </c>
      <c r="U1549" s="39" t="inlineStr">
        <is>
          <t>Stock SAP</t>
        </is>
      </c>
      <c r="V1549" s="39" t="inlineStr">
        <is>
          <t>Medicamentos</t>
        </is>
      </c>
      <c r="W1549" s="39" t="inlineStr">
        <is>
          <t>Dentro del alcance</t>
        </is>
      </c>
      <c r="X1549" s="37" t="inlineStr">
        <is>
          <t>Alta</t>
        </is>
      </c>
      <c r="Y1549" s="39" t="inlineStr">
        <is>
          <t>Homologado – confianza Alta</t>
        </is>
      </c>
      <c r="Z1549" s="38" t="inlineStr">
        <is>
          <t>Dar de baja en SAP</t>
        </is>
      </c>
      <c r="AA1549" s="39" t="inlineStr">
        <is>
          <t>173</t>
        </is>
      </c>
      <c r="AB1549" s="39" t="inlineStr">
        <is>
          <t>OTOSPORIN</t>
        </is>
      </c>
      <c r="AC1549" s="39" t="inlineStr">
        <is>
          <t>Cruce por nomenclatura SAP</t>
        </is>
      </c>
      <c r="AD1549" s="39" t="inlineStr">
        <is>
          <t>No</t>
        </is>
      </c>
      <c r="AE1549" s="39" t="n"/>
      <c r="AF1549" s="39" t="inlineStr">
        <is>
          <t>No</t>
        </is>
      </c>
      <c r="AG1549" s="39" t="n"/>
      <c r="AH1549" s="51" t="n"/>
      <c r="AI1549" s="51" t="n"/>
      <c r="AJ1549" s="51" t="n"/>
      <c r="AK1549" s="52" t="n">
        <v>2540.268939929328</v>
      </c>
      <c r="AL1549" s="52" t="n"/>
      <c r="AM1549" s="52" t="n"/>
      <c r="AN1549" s="39" t="n"/>
      <c r="AO1549" s="39" t="inlineStr">
        <is>
          <t>La cantidad física del material se imputó en la fila 1081 (primera fila del material). Cruce por nomenclatura: similitud 0.81. El material ocupa 14 filas en la hoja 1060 NQN (lote/almacén). La cantidad SAP y la física de esta vista son el total del material.</t>
        </is>
      </c>
    </row>
    <row r="1550">
      <c r="A1550" s="5" t="inlineStr">
        <is>
          <t>1000360</t>
        </is>
      </c>
      <c r="B1550" s="5" t="inlineStr">
        <is>
          <t>GOTAS OTOSPORIN</t>
        </is>
      </c>
      <c r="C1550" s="5" t="inlineStr">
        <is>
          <t>30037</t>
        </is>
      </c>
      <c r="D1550" s="5" t="inlineStr">
        <is>
          <t>033</t>
        </is>
      </c>
      <c r="E1550" s="5" t="inlineStr">
        <is>
          <t>ZMED</t>
        </is>
      </c>
      <c r="F1550" s="5" t="inlineStr">
        <is>
          <t>1060</t>
        </is>
      </c>
      <c r="G1550" s="5" t="inlineStr">
        <is>
          <t>6021</t>
        </is>
      </c>
      <c r="H1550" s="5" t="inlineStr">
        <is>
          <t>C/U</t>
        </is>
      </c>
      <c r="I1550" s="6" t="n">
        <v>10</v>
      </c>
      <c r="J1550" s="6" t="n">
        <v>0</v>
      </c>
      <c r="K1550" s="5" t="inlineStr">
        <is>
          <t>ARS</t>
        </is>
      </c>
      <c r="L1550" s="48" t="n">
        <v>0</v>
      </c>
      <c r="M1550" s="48" t="n">
        <v>25402.69</v>
      </c>
      <c r="O1550" s="11">
        <f>M1550/SUM($M$2:$M$2023)</f>
        <v/>
      </c>
      <c r="P1550" s="49">
        <f>IFERROR(M1550/I1550,0)</f>
        <v/>
      </c>
      <c r="Q1550" s="50" t="n"/>
      <c r="R1550" s="8">
        <f>I1550-Q1550</f>
        <v/>
      </c>
      <c r="S1550" s="49">
        <f>$AK1550*R1550</f>
        <v/>
      </c>
      <c r="U1550" s="39" t="inlineStr">
        <is>
          <t>Stock SAP</t>
        </is>
      </c>
      <c r="V1550" s="39" t="inlineStr">
        <is>
          <t>Medicamentos</t>
        </is>
      </c>
      <c r="W1550" s="39" t="inlineStr">
        <is>
          <t>Dentro del alcance</t>
        </is>
      </c>
      <c r="X1550" s="37" t="inlineStr">
        <is>
          <t>Alta</t>
        </is>
      </c>
      <c r="Y1550" s="39" t="inlineStr">
        <is>
          <t>Homologado – confianza Alta</t>
        </is>
      </c>
      <c r="Z1550" s="38" t="inlineStr">
        <is>
          <t>Dar de baja en SAP</t>
        </is>
      </c>
      <c r="AA1550" s="39" t="inlineStr">
        <is>
          <t>173</t>
        </is>
      </c>
      <c r="AB1550" s="39" t="inlineStr">
        <is>
          <t>OTOSPORIN</t>
        </is>
      </c>
      <c r="AC1550" s="39" t="inlineStr">
        <is>
          <t>Cruce por nomenclatura SAP</t>
        </is>
      </c>
      <c r="AD1550" s="39" t="inlineStr">
        <is>
          <t>No</t>
        </is>
      </c>
      <c r="AE1550" s="39" t="n"/>
      <c r="AF1550" s="39" t="inlineStr">
        <is>
          <t>No</t>
        </is>
      </c>
      <c r="AG1550" s="39" t="n"/>
      <c r="AH1550" s="51" t="n"/>
      <c r="AI1550" s="51" t="n"/>
      <c r="AJ1550" s="51" t="n"/>
      <c r="AK1550" s="52" t="n">
        <v>2540.268939929328</v>
      </c>
      <c r="AL1550" s="52" t="n"/>
      <c r="AM1550" s="52" t="n"/>
      <c r="AN1550" s="39" t="n"/>
      <c r="AO1550" s="39" t="inlineStr">
        <is>
          <t>La cantidad física del material se imputó en la fila 1081 (primera fila del material). Cruce por nomenclatura: similitud 0.81. El material ocupa 14 filas en la hoja 1060 NQN (lote/almacén). La cantidad SAP y la física de esta vista son el total del material.</t>
        </is>
      </c>
    </row>
    <row r="1551">
      <c r="A1551" s="5" t="inlineStr">
        <is>
          <t>1000360</t>
        </is>
      </c>
      <c r="B1551" s="5" t="inlineStr">
        <is>
          <t>GOTAS OTOSPORIN</t>
        </is>
      </c>
      <c r="C1551" s="5" t="inlineStr">
        <is>
          <t>3037</t>
        </is>
      </c>
      <c r="D1551" s="5" t="inlineStr">
        <is>
          <t>033</t>
        </is>
      </c>
      <c r="E1551" s="5" t="inlineStr">
        <is>
          <t>ZMED</t>
        </is>
      </c>
      <c r="F1551" s="5" t="inlineStr">
        <is>
          <t>1060</t>
        </is>
      </c>
      <c r="G1551" s="5" t="inlineStr">
        <is>
          <t>6021</t>
        </is>
      </c>
      <c r="H1551" s="5" t="inlineStr">
        <is>
          <t>C/U</t>
        </is>
      </c>
      <c r="I1551" s="6" t="n">
        <v>10</v>
      </c>
      <c r="J1551" s="6" t="n">
        <v>0</v>
      </c>
      <c r="K1551" s="5" t="inlineStr">
        <is>
          <t>ARS</t>
        </is>
      </c>
      <c r="L1551" s="48" t="n">
        <v>0</v>
      </c>
      <c r="M1551" s="48" t="n">
        <v>25402.69</v>
      </c>
      <c r="O1551" s="11">
        <f>M1551/SUM($M$2:$M$2023)</f>
        <v/>
      </c>
      <c r="P1551" s="49">
        <f>IFERROR(M1551/I1551,0)</f>
        <v/>
      </c>
      <c r="Q1551" s="50" t="n"/>
      <c r="R1551" s="8">
        <f>I1551-Q1551</f>
        <v/>
      </c>
      <c r="S1551" s="49">
        <f>$AK1551*R1551</f>
        <v/>
      </c>
      <c r="U1551" s="39" t="inlineStr">
        <is>
          <t>Stock SAP</t>
        </is>
      </c>
      <c r="V1551" s="39" t="inlineStr">
        <is>
          <t>Medicamentos</t>
        </is>
      </c>
      <c r="W1551" s="39" t="inlineStr">
        <is>
          <t>Dentro del alcance</t>
        </is>
      </c>
      <c r="X1551" s="37" t="inlineStr">
        <is>
          <t>Alta</t>
        </is>
      </c>
      <c r="Y1551" s="39" t="inlineStr">
        <is>
          <t>Homologado – confianza Alta</t>
        </is>
      </c>
      <c r="Z1551" s="38" t="inlineStr">
        <is>
          <t>Dar de baja en SAP</t>
        </is>
      </c>
      <c r="AA1551" s="39" t="inlineStr">
        <is>
          <t>173</t>
        </is>
      </c>
      <c r="AB1551" s="39" t="inlineStr">
        <is>
          <t>OTOSPORIN</t>
        </is>
      </c>
      <c r="AC1551" s="39" t="inlineStr">
        <is>
          <t>Cruce por nomenclatura SAP</t>
        </is>
      </c>
      <c r="AD1551" s="39" t="inlineStr">
        <is>
          <t>No</t>
        </is>
      </c>
      <c r="AE1551" s="39" t="n"/>
      <c r="AF1551" s="39" t="inlineStr">
        <is>
          <t>No</t>
        </is>
      </c>
      <c r="AG1551" s="39" t="n"/>
      <c r="AH1551" s="51" t="n"/>
      <c r="AI1551" s="51" t="n"/>
      <c r="AJ1551" s="51" t="n"/>
      <c r="AK1551" s="52" t="n">
        <v>2540.268939929328</v>
      </c>
      <c r="AL1551" s="52" t="n"/>
      <c r="AM1551" s="52" t="n"/>
      <c r="AN1551" s="39" t="n"/>
      <c r="AO1551" s="39" t="inlineStr">
        <is>
          <t>La cantidad física del material se imputó en la fila 1081 (primera fila del material). Cruce por nomenclatura: similitud 0.81. El material ocupa 14 filas en la hoja 1060 NQN (lote/almacén). La cantidad SAP y la física de esta vista son el total del material.</t>
        </is>
      </c>
    </row>
    <row r="1552">
      <c r="A1552" s="5" t="inlineStr">
        <is>
          <t>1000368</t>
        </is>
      </c>
      <c r="B1552" s="5" t="inlineStr">
        <is>
          <t>UVASAL SOBRES X30</t>
        </is>
      </c>
      <c r="C1552" s="5" t="inlineStr">
        <is>
          <t>F39N</t>
        </is>
      </c>
      <c r="D1552" s="5" t="inlineStr">
        <is>
          <t>033</t>
        </is>
      </c>
      <c r="E1552" s="5" t="inlineStr">
        <is>
          <t>ZMED</t>
        </is>
      </c>
      <c r="F1552" s="5" t="inlineStr">
        <is>
          <t>1060</t>
        </is>
      </c>
      <c r="G1552" s="5" t="inlineStr">
        <is>
          <t>6021</t>
        </is>
      </c>
      <c r="H1552" s="5" t="inlineStr">
        <is>
          <t>C/U</t>
        </is>
      </c>
      <c r="I1552" s="6" t="n">
        <v>10</v>
      </c>
      <c r="J1552" s="6" t="n">
        <v>0</v>
      </c>
      <c r="K1552" s="5" t="inlineStr">
        <is>
          <t>ARS</t>
        </is>
      </c>
      <c r="L1552" s="48" t="n">
        <v>0</v>
      </c>
      <c r="M1552" s="48" t="n">
        <v>2729.6</v>
      </c>
      <c r="O1552" s="11">
        <f>M1552/SUM($M$2:$M$2023)</f>
        <v/>
      </c>
      <c r="P1552" s="49">
        <f>IFERROR(M1552/I1552,0)</f>
        <v/>
      </c>
      <c r="Q1552" s="50" t="n"/>
      <c r="R1552" s="8">
        <f>I1552-Q1552</f>
        <v/>
      </c>
      <c r="S1552" s="49">
        <f>$AK1552*R1552</f>
        <v/>
      </c>
      <c r="U1552" s="39" t="inlineStr">
        <is>
          <t>Stock SAP</t>
        </is>
      </c>
      <c r="V1552" s="39" t="inlineStr">
        <is>
          <t>Medicamentos</t>
        </is>
      </c>
      <c r="W1552" s="39" t="inlineStr">
        <is>
          <t>Dentro del alcance</t>
        </is>
      </c>
      <c r="X1552" s="39" t="n"/>
      <c r="Y1552" s="39" t="inlineStr">
        <is>
          <t>Sin recuento físico en el inventario de Avain</t>
        </is>
      </c>
      <c r="Z1552" s="40" t="inlineStr">
        <is>
          <t>Sin recuento físico</t>
        </is>
      </c>
      <c r="AA1552" s="39" t="n"/>
      <c r="AB1552" s="39" t="n"/>
      <c r="AC1552" s="39" t="n"/>
      <c r="AD1552" s="39" t="n"/>
      <c r="AE1552" s="39" t="n"/>
      <c r="AF1552" s="39" t="n"/>
      <c r="AG1552" s="39" t="n"/>
      <c r="AH1552" s="51" t="n"/>
      <c r="AI1552" s="51" t="n"/>
      <c r="AJ1552" s="51" t="n"/>
      <c r="AK1552" s="52" t="n">
        <v>272.9604068307383</v>
      </c>
      <c r="AL1552" s="52" t="n"/>
      <c r="AM1552" s="52" t="n"/>
      <c r="AN1552" s="39" t="n"/>
      <c r="AO1552" s="39" t="inlineStr">
        <is>
          <t>El material ocupa 12 filas en la hoja 1060 NQN (lote/almacén). La cantidad SAP y la física de esta vista son el total del material.</t>
        </is>
      </c>
    </row>
    <row r="1553">
      <c r="A1553" s="5" t="inlineStr">
        <is>
          <t>1000426</t>
        </is>
      </c>
      <c r="B1553" s="5" t="inlineStr">
        <is>
          <t>DECADRON 8MG / 2ML F. AMP</t>
        </is>
      </c>
      <c r="C1553" s="5" t="inlineStr">
        <is>
          <t>ERTQ34</t>
        </is>
      </c>
      <c r="D1553" s="5" t="inlineStr">
        <is>
          <t>033</t>
        </is>
      </c>
      <c r="E1553" s="5" t="inlineStr">
        <is>
          <t>ZMED</t>
        </is>
      </c>
      <c r="F1553" s="5" t="inlineStr">
        <is>
          <t>1060</t>
        </is>
      </c>
      <c r="G1553" s="5" t="inlineStr">
        <is>
          <t>6021</t>
        </is>
      </c>
      <c r="H1553" s="5" t="inlineStr">
        <is>
          <t>C/U</t>
        </is>
      </c>
      <c r="I1553" s="6" t="n">
        <v>10</v>
      </c>
      <c r="J1553" s="6" t="n">
        <v>0</v>
      </c>
      <c r="K1553" s="5" t="inlineStr">
        <is>
          <t>ARS</t>
        </is>
      </c>
      <c r="L1553" s="48" t="n">
        <v>0</v>
      </c>
      <c r="M1553" s="48" t="n">
        <v>43816.8</v>
      </c>
      <c r="O1553" s="11">
        <f>M1553/SUM($M$2:$M$2023)</f>
        <v/>
      </c>
      <c r="P1553" s="49">
        <f>IFERROR(M1553/I1553,0)</f>
        <v/>
      </c>
      <c r="Q1553" s="50" t="n"/>
      <c r="R1553" s="8">
        <f>I1553-Q1553</f>
        <v/>
      </c>
      <c r="S1553" s="49">
        <f>$AK1553*R1553</f>
        <v/>
      </c>
      <c r="U1553" s="39" t="inlineStr">
        <is>
          <t>Stock SAP</t>
        </is>
      </c>
      <c r="V1553" s="39" t="inlineStr">
        <is>
          <t>Medicamentos</t>
        </is>
      </c>
      <c r="W1553" s="39" t="inlineStr">
        <is>
          <t>Dentro del alcance</t>
        </is>
      </c>
      <c r="X1553" s="39" t="n"/>
      <c r="Y1553" s="39" t="inlineStr">
        <is>
          <t>Sin recuento físico en el inventario de Avain</t>
        </is>
      </c>
      <c r="Z1553" s="40" t="inlineStr">
        <is>
          <t>Sin recuento físico</t>
        </is>
      </c>
      <c r="AA1553" s="39" t="n"/>
      <c r="AB1553" s="39" t="n"/>
      <c r="AC1553" s="39" t="n"/>
      <c r="AD1553" s="39" t="n"/>
      <c r="AE1553" s="39" t="n"/>
      <c r="AF1553" s="39" t="n"/>
      <c r="AG1553" s="39" t="n"/>
      <c r="AH1553" s="51" t="n"/>
      <c r="AI1553" s="51" t="n"/>
      <c r="AJ1553" s="51" t="n"/>
      <c r="AK1553" s="52" t="n">
        <v>4381.680010330579</v>
      </c>
      <c r="AL1553" s="52" t="n"/>
      <c r="AM1553" s="52" t="n"/>
      <c r="AN1553" s="39" t="n"/>
      <c r="AO1553" s="39" t="inlineStr">
        <is>
          <t>El material ocupa 23 filas en la hoja 1060 NQN (lote/almacén). La cantidad SAP y la física de esta vista son el total del material.</t>
        </is>
      </c>
    </row>
    <row r="1554">
      <c r="A1554" s="5" t="inlineStr">
        <is>
          <t>1000441</t>
        </is>
      </c>
      <c r="B1554" s="5" t="inlineStr">
        <is>
          <t>SERTAL COMPUESTO COMPRIMIDOS</t>
        </is>
      </c>
      <c r="C1554" s="5" t="inlineStr">
        <is>
          <t>03816</t>
        </is>
      </c>
      <c r="D1554" s="5" t="inlineStr">
        <is>
          <t>033</t>
        </is>
      </c>
      <c r="E1554" s="5" t="inlineStr">
        <is>
          <t>ZMED</t>
        </is>
      </c>
      <c r="F1554" s="5" t="inlineStr">
        <is>
          <t>1060</t>
        </is>
      </c>
      <c r="G1554" s="5" t="inlineStr">
        <is>
          <t>6010</t>
        </is>
      </c>
      <c r="H1554" s="5" t="inlineStr">
        <is>
          <t>C/U</t>
        </is>
      </c>
      <c r="I1554" s="6" t="n">
        <v>10</v>
      </c>
      <c r="J1554" s="6" t="n">
        <v>0</v>
      </c>
      <c r="K1554" s="5" t="inlineStr">
        <is>
          <t>ARS</t>
        </is>
      </c>
      <c r="L1554" s="48" t="n">
        <v>0</v>
      </c>
      <c r="M1554" s="48" t="n">
        <v>70213.77</v>
      </c>
      <c r="O1554" s="11">
        <f>M1554/SUM($M$2:$M$2023)</f>
        <v/>
      </c>
      <c r="P1554" s="49">
        <f>IFERROR(M1554/I1554,0)</f>
        <v/>
      </c>
      <c r="Q1554" s="50" t="n"/>
      <c r="R1554" s="8">
        <f>I1554-Q1554</f>
        <v/>
      </c>
      <c r="S1554" s="49">
        <f>$AK1554*R1554</f>
        <v/>
      </c>
      <c r="U1554" s="39" t="inlineStr">
        <is>
          <t>Stock SAP</t>
        </is>
      </c>
      <c r="V1554" s="39" t="inlineStr">
        <is>
          <t>Medicamentos</t>
        </is>
      </c>
      <c r="W1554" s="39" t="inlineStr">
        <is>
          <t>Dentro del alcance</t>
        </is>
      </c>
      <c r="X1554" s="42" t="inlineStr">
        <is>
          <t>Media</t>
        </is>
      </c>
      <c r="Y1554" s="39" t="inlineStr">
        <is>
          <t>Homologado – confianza Media – pendiente de validación</t>
        </is>
      </c>
      <c r="Z1554" s="37" t="inlineStr">
        <is>
          <t>Dar de alta en SAP</t>
        </is>
      </c>
      <c r="AA1554" s="39" t="inlineStr">
        <is>
          <t>206</t>
        </is>
      </c>
      <c r="AB1554" s="39" t="inlineStr">
        <is>
          <t>SERTAL</t>
        </is>
      </c>
      <c r="AC1554" s="39" t="inlineStr">
        <is>
          <t>Cruce por nomenclatura SAP</t>
        </is>
      </c>
      <c r="AD1554" s="39" t="inlineStr">
        <is>
          <t>No</t>
        </is>
      </c>
      <c r="AE1554" s="39" t="n"/>
      <c r="AF1554" s="39" t="inlineStr">
        <is>
          <t>No</t>
        </is>
      </c>
      <c r="AG1554" s="39" t="n"/>
      <c r="AH1554" s="51" t="n"/>
      <c r="AI1554" s="51" t="n"/>
      <c r="AJ1554" s="51" t="n"/>
      <c r="AK1554" s="52" t="n">
        <v>7021.377073170732</v>
      </c>
      <c r="AL1554" s="52" t="n"/>
      <c r="AM1554" s="52" t="n"/>
      <c r="AN1554" s="39" t="n"/>
      <c r="AO1554" s="39" t="inlineStr">
        <is>
          <t>La cantidad física del material se imputó en la fila 1091 (primera fila del material). Cruce por nomenclatura: similitud 0.68. El material ocupa 5 filas en la hoja 1060 NQN (lote/almacén). La cantidad SAP y la física de esta vista son el total del material.</t>
        </is>
      </c>
    </row>
    <row r="1555">
      <c r="A1555" s="5" t="inlineStr">
        <is>
          <t>1000452</t>
        </is>
      </c>
      <c r="B1555" s="5" t="inlineStr">
        <is>
          <t>INSULINA RAPIDA LISPRO</t>
        </is>
      </c>
      <c r="C1555" s="5" t="inlineStr">
        <is>
          <t>D625785</t>
        </is>
      </c>
      <c r="D1555" s="5" t="inlineStr">
        <is>
          <t>033</t>
        </is>
      </c>
      <c r="E1555" s="5" t="inlineStr">
        <is>
          <t>ZMED</t>
        </is>
      </c>
      <c r="F1555" s="5" t="inlineStr">
        <is>
          <t>1060</t>
        </is>
      </c>
      <c r="G1555" s="5" t="inlineStr">
        <is>
          <t>6021</t>
        </is>
      </c>
      <c r="H1555" s="5" t="inlineStr">
        <is>
          <t>C/U</t>
        </is>
      </c>
      <c r="I1555" s="6" t="n">
        <v>10</v>
      </c>
      <c r="J1555" s="6" t="n">
        <v>0</v>
      </c>
      <c r="K1555" s="5" t="inlineStr">
        <is>
          <t>ARS</t>
        </is>
      </c>
      <c r="L1555" s="48" t="n">
        <v>0</v>
      </c>
      <c r="M1555" s="48" t="n">
        <v>234347.02</v>
      </c>
      <c r="O1555" s="11">
        <f>M1555/SUM($M$2:$M$2023)</f>
        <v/>
      </c>
      <c r="P1555" s="49">
        <f>IFERROR(M1555/I1555,0)</f>
        <v/>
      </c>
      <c r="Q1555" s="50" t="n"/>
      <c r="R1555" s="8">
        <f>I1555-Q1555</f>
        <v/>
      </c>
      <c r="S1555" s="49">
        <f>$AK1555*R1555</f>
        <v/>
      </c>
      <c r="U1555" s="39" t="inlineStr">
        <is>
          <t>Stock SAP</t>
        </is>
      </c>
      <c r="V1555" s="39" t="inlineStr">
        <is>
          <t>Medicamentos</t>
        </is>
      </c>
      <c r="W1555" s="39" t="inlineStr">
        <is>
          <t>Dentro del alcance</t>
        </is>
      </c>
      <c r="X1555" s="39" t="n"/>
      <c r="Y1555" s="39" t="inlineStr">
        <is>
          <t>Sin recuento físico en el inventario de Avain</t>
        </is>
      </c>
      <c r="Z1555" s="40" t="inlineStr">
        <is>
          <t>Sin recuento físico</t>
        </is>
      </c>
      <c r="AA1555" s="39" t="n"/>
      <c r="AB1555" s="39" t="n"/>
      <c r="AC1555" s="39" t="n"/>
      <c r="AD1555" s="39" t="n"/>
      <c r="AE1555" s="39" t="n"/>
      <c r="AF1555" s="39" t="n"/>
      <c r="AG1555" s="39" t="n"/>
      <c r="AH1555" s="51" t="n"/>
      <c r="AI1555" s="51" t="n"/>
      <c r="AJ1555" s="51" t="n"/>
      <c r="AK1555" s="52" t="n">
        <v>23434.70193333333</v>
      </c>
      <c r="AL1555" s="52" t="n"/>
      <c r="AM1555" s="52" t="n"/>
      <c r="AN1555" s="39" t="n"/>
      <c r="AO1555" s="39" t="inlineStr">
        <is>
          <t>El material ocupa 11 filas en la hoja 1060 NQN (lote/almacén). La cantidad SAP y la física de esta vista son el total del material.</t>
        </is>
      </c>
    </row>
    <row r="1556">
      <c r="A1556" s="5" t="inlineStr">
        <is>
          <t>1000497</t>
        </is>
      </c>
      <c r="B1556" s="5" t="inlineStr">
        <is>
          <t>IODOPOVIDONA SOLUC 10% X 60 ML</t>
        </is>
      </c>
      <c r="C1556" s="5" t="inlineStr">
        <is>
          <t>6717</t>
        </is>
      </c>
      <c r="D1556" s="5" t="inlineStr">
        <is>
          <t>033</t>
        </is>
      </c>
      <c r="E1556" s="5" t="inlineStr">
        <is>
          <t>ZMED</t>
        </is>
      </c>
      <c r="F1556" s="5" t="inlineStr">
        <is>
          <t>1060</t>
        </is>
      </c>
      <c r="G1556" s="5" t="inlineStr">
        <is>
          <t>6022</t>
        </is>
      </c>
      <c r="H1556" s="5" t="inlineStr">
        <is>
          <t>C/U</t>
        </is>
      </c>
      <c r="I1556" s="6" t="n">
        <v>10</v>
      </c>
      <c r="J1556" s="6" t="n">
        <v>0</v>
      </c>
      <c r="K1556" s="5" t="inlineStr">
        <is>
          <t>ARS</t>
        </is>
      </c>
      <c r="L1556" s="48" t="n">
        <v>0</v>
      </c>
      <c r="M1556" s="48" t="n">
        <v>76196.42</v>
      </c>
      <c r="O1556" s="11">
        <f>M1556/SUM($M$2:$M$2023)</f>
        <v/>
      </c>
      <c r="P1556" s="49">
        <f>IFERROR(M1556/I1556,0)</f>
        <v/>
      </c>
      <c r="Q1556" s="50" t="n"/>
      <c r="R1556" s="8">
        <f>I1556-Q1556</f>
        <v/>
      </c>
      <c r="S1556" s="49">
        <f>$AK1556*R1556</f>
        <v/>
      </c>
      <c r="U1556" s="39" t="inlineStr">
        <is>
          <t>Stock SAP</t>
        </is>
      </c>
      <c r="V1556" s="39" t="inlineStr">
        <is>
          <t>Medicamentos</t>
        </is>
      </c>
      <c r="W1556" s="39" t="inlineStr">
        <is>
          <t>Dentro del alcance</t>
        </is>
      </c>
      <c r="X1556" s="38" t="inlineStr">
        <is>
          <t>Baja</t>
        </is>
      </c>
      <c r="Y1556" s="39" t="inlineStr">
        <is>
          <t>Homologado – confianza Baja – pendiente de validación</t>
        </is>
      </c>
      <c r="Z1556" s="38" t="inlineStr">
        <is>
          <t>Dar de baja en SAP</t>
        </is>
      </c>
      <c r="AA1556" s="39" t="inlineStr">
        <is>
          <t>137; 469</t>
        </is>
      </c>
      <c r="AB1556" s="39" t="inlineStr">
        <is>
          <t>IODOPOVIDONA 1000 ML; iodopovidona x 60 ml</t>
        </is>
      </c>
      <c r="AC1556" s="39" t="inlineStr">
        <is>
          <t>Cruce por nomenclatura SAP; Homologación por código Avain (master D-175)</t>
        </is>
      </c>
      <c r="AD1556" s="39" t="inlineStr">
        <is>
          <t>No</t>
        </is>
      </c>
      <c r="AE1556" s="39" t="n"/>
      <c r="AF1556" s="39" t="inlineStr">
        <is>
          <t>Sí</t>
        </is>
      </c>
      <c r="AG1556" s="39" t="inlineStr">
        <is>
          <t>D-175</t>
        </is>
      </c>
      <c r="AH1556" s="51" t="n"/>
      <c r="AI1556" s="51" t="n"/>
      <c r="AJ1556" s="51" t="n"/>
      <c r="AK1556" s="52" t="n">
        <v>7619.642194444443</v>
      </c>
      <c r="AL1556" s="52" t="n"/>
      <c r="AM1556" s="52" t="n"/>
      <c r="AN1556" s="39" t="n"/>
      <c r="AO1556" s="39" t="inlineStr">
        <is>
          <t>La cantidad física del material se imputó en la fila 1000 (primera fila del material). Varias denominaciones del inventario físico corresponden a este material SAP (137 IODOPOVIDONA 1000 ML; 469 iodopovidona x 60 ml). Se sumaron las cantidades físicas. Homologación: confianza base Alta + confianza SAP Media → Media. Aunque la homologación vincula estos registros, la presentación no coincide con el material imputado (dosis/presentación distinta (1000ML vs 10%, 60ML); similitud 0.52). Nivel degradado a Baja: verificar si corresponde otro código SAP. Otros códigos SAP del master no están en el stock de este centro: 1000590. Cruce por nomenclatura: dosis coincide; similitud 0.81. El material ocupa 8 filas en la hoja 1060 NQN (lote/almacén). La cantidad SAP y la física de esta vista son el total del material.</t>
        </is>
      </c>
    </row>
    <row r="1557">
      <c r="A1557" s="5" t="inlineStr">
        <is>
          <t>1000532</t>
        </is>
      </c>
      <c r="B1557" s="5" t="inlineStr">
        <is>
          <t>BUSCAPINA COMPUESTA COMRIMIDOS</t>
        </is>
      </c>
      <c r="C1557" s="5" t="inlineStr">
        <is>
          <t>ARKAB0</t>
        </is>
      </c>
      <c r="D1557" s="5" t="inlineStr">
        <is>
          <t>033</t>
        </is>
      </c>
      <c r="E1557" s="5" t="inlineStr">
        <is>
          <t>ZMED</t>
        </is>
      </c>
      <c r="F1557" s="5" t="inlineStr">
        <is>
          <t>1060</t>
        </is>
      </c>
      <c r="G1557" s="5" t="inlineStr">
        <is>
          <t>6021</t>
        </is>
      </c>
      <c r="H1557" s="5" t="inlineStr">
        <is>
          <t>C/U</t>
        </is>
      </c>
      <c r="I1557" s="6" t="n">
        <v>10</v>
      </c>
      <c r="J1557" s="6" t="n">
        <v>0</v>
      </c>
      <c r="K1557" s="5" t="inlineStr">
        <is>
          <t>ARS</t>
        </is>
      </c>
      <c r="L1557" s="48" t="n">
        <v>0</v>
      </c>
      <c r="M1557" s="48" t="n">
        <v>1010.93</v>
      </c>
      <c r="O1557" s="11">
        <f>M1557/SUM($M$2:$M$2023)</f>
        <v/>
      </c>
      <c r="P1557" s="49">
        <f>IFERROR(M1557/I1557,0)</f>
        <v/>
      </c>
      <c r="Q1557" s="50" t="n"/>
      <c r="R1557" s="8">
        <f>I1557-Q1557</f>
        <v/>
      </c>
      <c r="S1557" s="49">
        <f>$AK1557*R1557</f>
        <v/>
      </c>
      <c r="U1557" s="39" t="inlineStr">
        <is>
          <t>Stock SAP</t>
        </is>
      </c>
      <c r="V1557" s="39" t="inlineStr">
        <is>
          <t>Medicamentos</t>
        </is>
      </c>
      <c r="W1557" s="39" t="inlineStr">
        <is>
          <t>Dentro del alcance</t>
        </is>
      </c>
      <c r="X1557" s="39" t="n"/>
      <c r="Y1557" s="39" t="inlineStr">
        <is>
          <t>Sin recuento físico en el inventario de Avain</t>
        </is>
      </c>
      <c r="Z1557" s="40" t="inlineStr">
        <is>
          <t>Sin recuento físico</t>
        </is>
      </c>
      <c r="AA1557" s="39" t="n"/>
      <c r="AB1557" s="39" t="n"/>
      <c r="AC1557" s="39" t="n"/>
      <c r="AD1557" s="39" t="n"/>
      <c r="AE1557" s="39" t="n"/>
      <c r="AF1557" s="39" t="n"/>
      <c r="AG1557" s="39" t="n"/>
      <c r="AH1557" s="51" t="n"/>
      <c r="AI1557" s="51" t="n"/>
      <c r="AJ1557" s="51" t="n"/>
      <c r="AK1557" s="52" t="n">
        <v>101.0930398812049</v>
      </c>
      <c r="AL1557" s="52" t="n"/>
      <c r="AM1557" s="52" t="n"/>
      <c r="AN1557" s="39" t="n"/>
      <c r="AO1557" s="39" t="inlineStr">
        <is>
          <t>El material ocupa 12 filas en la hoja 1060 NQN (lote/almacén). La cantidad SAP y la física de esta vista son el total del material.</t>
        </is>
      </c>
    </row>
    <row r="1558">
      <c r="A1558" s="5" t="inlineStr">
        <is>
          <t>1000535</t>
        </is>
      </c>
      <c r="B1558" s="5" t="inlineStr">
        <is>
          <t>MEDIDOR GLUCEMIA FREESTYLE OPTIUM NEO H</t>
        </is>
      </c>
      <c r="C1558" s="5" t="inlineStr">
        <is>
          <t>04D205F</t>
        </is>
      </c>
      <c r="D1558" s="5" t="inlineStr">
        <is>
          <t>033</t>
        </is>
      </c>
      <c r="E1558" s="5" t="inlineStr">
        <is>
          <t>ZMED</t>
        </is>
      </c>
      <c r="F1558" s="5" t="inlineStr">
        <is>
          <t>1060</t>
        </is>
      </c>
      <c r="G1558" s="5" t="inlineStr">
        <is>
          <t>6021</t>
        </is>
      </c>
      <c r="H1558" s="5" t="inlineStr">
        <is>
          <t>C/U</t>
        </is>
      </c>
      <c r="I1558" s="6" t="n">
        <v>10</v>
      </c>
      <c r="J1558" s="6" t="n">
        <v>0</v>
      </c>
      <c r="K1558" s="5" t="inlineStr">
        <is>
          <t>ARS</t>
        </is>
      </c>
      <c r="L1558" s="48" t="n">
        <v>0</v>
      </c>
      <c r="M1558" s="48" t="n">
        <v>112965.2</v>
      </c>
      <c r="O1558" s="11">
        <f>M1558/SUM($M$2:$M$2023)</f>
        <v/>
      </c>
      <c r="P1558" s="49">
        <f>IFERROR(M1558/I1558,0)</f>
        <v/>
      </c>
      <c r="Q1558" s="50" t="n"/>
      <c r="R1558" s="8">
        <f>I1558-Q1558</f>
        <v/>
      </c>
      <c r="S1558" s="49">
        <f>$AK1558*R1558</f>
        <v/>
      </c>
      <c r="U1558" s="39" t="inlineStr">
        <is>
          <t>Stock SAP</t>
        </is>
      </c>
      <c r="V1558" s="39" t="inlineStr">
        <is>
          <t>Medicamentos</t>
        </is>
      </c>
      <c r="W1558" s="39" t="inlineStr">
        <is>
          <t>Dentro del alcance</t>
        </is>
      </c>
      <c r="X1558" s="38" t="inlineStr">
        <is>
          <t>Baja</t>
        </is>
      </c>
      <c r="Y1558" s="39" t="inlineStr">
        <is>
          <t>Homologado – confianza Baja – pendiente de validación</t>
        </is>
      </c>
      <c r="Z1558" s="38" t="inlineStr">
        <is>
          <t>Dar de baja en SAP</t>
        </is>
      </c>
      <c r="AA1558" s="39" t="inlineStr">
        <is>
          <t>383</t>
        </is>
      </c>
      <c r="AB1558" s="39" t="inlineStr">
        <is>
          <t>GLUCOMETRO</t>
        </is>
      </c>
      <c r="AC1558" s="39" t="inlineStr">
        <is>
          <t>Homologación por código Avain (master E-182)</t>
        </is>
      </c>
      <c r="AD1558" s="39" t="inlineStr">
        <is>
          <t>No</t>
        </is>
      </c>
      <c r="AE1558" s="39" t="n"/>
      <c r="AF1558" s="39" t="inlineStr">
        <is>
          <t>Sí</t>
        </is>
      </c>
      <c r="AG1558" s="39" t="inlineStr">
        <is>
          <t>E-182</t>
        </is>
      </c>
      <c r="AH1558" s="51" t="n"/>
      <c r="AI1558" s="51" t="n"/>
      <c r="AJ1558" s="51" t="n"/>
      <c r="AK1558" s="52" t="n">
        <v>11296.52</v>
      </c>
      <c r="AL1558" s="52" t="n"/>
      <c r="AM1558" s="52" t="n"/>
      <c r="AN1558" s="39" t="n"/>
      <c r="AO1558" s="39" t="inlineStr">
        <is>
          <t>La cantidad física del material se imputó en la fila 1401 (primera fila del material). Homologación: confianza base Alta + confianza SAP Alta → Alta. La nomenclatura del material imputado no respalda por sí sola la equivalencia (similitud 0.09); el vínculo proviene sólo de la homologación. Nivel degradado a Baja. El material ocupa 8 filas en la hoja 1060 NQN (lote/almacén). La cantidad SAP y la física de esta vista son el total del material.</t>
        </is>
      </c>
    </row>
    <row r="1559">
      <c r="A1559" s="5" t="inlineStr">
        <is>
          <t>1000535</t>
        </is>
      </c>
      <c r="B1559" s="5" t="inlineStr">
        <is>
          <t>MEDIDOR GLUCEMIA FREESTYLE OPTIUM NEO H</t>
        </is>
      </c>
      <c r="C1559" s="5" t="inlineStr">
        <is>
          <t>05C251F00</t>
        </is>
      </c>
      <c r="D1559" s="5" t="inlineStr">
        <is>
          <t>033</t>
        </is>
      </c>
      <c r="E1559" s="5" t="inlineStr">
        <is>
          <t>ZMED</t>
        </is>
      </c>
      <c r="F1559" s="5" t="inlineStr">
        <is>
          <t>1060</t>
        </is>
      </c>
      <c r="G1559" s="5" t="inlineStr">
        <is>
          <t>6021</t>
        </is>
      </c>
      <c r="H1559" s="5" t="inlineStr">
        <is>
          <t>C/U</t>
        </is>
      </c>
      <c r="I1559" s="6" t="n">
        <v>10</v>
      </c>
      <c r="J1559" s="6" t="n">
        <v>0</v>
      </c>
      <c r="K1559" s="5" t="inlineStr">
        <is>
          <t>ARS</t>
        </is>
      </c>
      <c r="L1559" s="48" t="n">
        <v>0</v>
      </c>
      <c r="M1559" s="48" t="n">
        <v>112965.2</v>
      </c>
      <c r="O1559" s="11">
        <f>M1559/SUM($M$2:$M$2023)</f>
        <v/>
      </c>
      <c r="P1559" s="49">
        <f>IFERROR(M1559/I1559,0)</f>
        <v/>
      </c>
      <c r="Q1559" s="50" t="n"/>
      <c r="R1559" s="8">
        <f>I1559-Q1559</f>
        <v/>
      </c>
      <c r="S1559" s="49">
        <f>$AK1559*R1559</f>
        <v/>
      </c>
      <c r="U1559" s="39" t="inlineStr">
        <is>
          <t>Stock SAP</t>
        </is>
      </c>
      <c r="V1559" s="39" t="inlineStr">
        <is>
          <t>Medicamentos</t>
        </is>
      </c>
      <c r="W1559" s="39" t="inlineStr">
        <is>
          <t>Dentro del alcance</t>
        </is>
      </c>
      <c r="X1559" s="38" t="inlineStr">
        <is>
          <t>Baja</t>
        </is>
      </c>
      <c r="Y1559" s="39" t="inlineStr">
        <is>
          <t>Homologado – confianza Baja – pendiente de validación</t>
        </is>
      </c>
      <c r="Z1559" s="38" t="inlineStr">
        <is>
          <t>Dar de baja en SAP</t>
        </is>
      </c>
      <c r="AA1559" s="39" t="inlineStr">
        <is>
          <t>383</t>
        </is>
      </c>
      <c r="AB1559" s="39" t="inlineStr">
        <is>
          <t>GLUCOMETRO</t>
        </is>
      </c>
      <c r="AC1559" s="39" t="inlineStr">
        <is>
          <t>Homologación por código Avain (master E-182)</t>
        </is>
      </c>
      <c r="AD1559" s="39" t="inlineStr">
        <is>
          <t>No</t>
        </is>
      </c>
      <c r="AE1559" s="39" t="n"/>
      <c r="AF1559" s="39" t="inlineStr">
        <is>
          <t>Sí</t>
        </is>
      </c>
      <c r="AG1559" s="39" t="inlineStr">
        <is>
          <t>E-182</t>
        </is>
      </c>
      <c r="AH1559" s="51" t="n"/>
      <c r="AI1559" s="51" t="n"/>
      <c r="AJ1559" s="51" t="n"/>
      <c r="AK1559" s="52" t="n">
        <v>11296.52</v>
      </c>
      <c r="AL1559" s="52" t="n"/>
      <c r="AM1559" s="52" t="n"/>
      <c r="AN1559" s="39" t="n"/>
      <c r="AO1559" s="39" t="inlineStr">
        <is>
          <t>La cantidad física del material se imputó en la fila 1401 (primera fila del material). Homologación: confianza base Alta + confianza SAP Alta → Alta. La nomenclatura del material imputado no respalda por sí sola la equivalencia (similitud 0.09); el vínculo proviene sólo de la homologación. Nivel degradado a Baja. El material ocupa 8 filas en la hoja 1060 NQN (lote/almacén). La cantidad SAP y la física de esta vista son el total del material.</t>
        </is>
      </c>
    </row>
    <row r="1560">
      <c r="A1560" s="5" t="inlineStr">
        <is>
          <t>1000693</t>
        </is>
      </c>
      <c r="B1560" s="5" t="inlineStr">
        <is>
          <t>DOMPERIDONA AMP.</t>
        </is>
      </c>
      <c r="C1560" s="5" t="inlineStr">
        <is>
          <t>1</t>
        </is>
      </c>
      <c r="D1560" s="5" t="inlineStr">
        <is>
          <t>033</t>
        </is>
      </c>
      <c r="E1560" s="5" t="inlineStr">
        <is>
          <t>ZMED</t>
        </is>
      </c>
      <c r="F1560" s="5" t="inlineStr">
        <is>
          <t>1060</t>
        </is>
      </c>
      <c r="G1560" s="5" t="inlineStr">
        <is>
          <t>6021</t>
        </is>
      </c>
      <c r="H1560" s="5" t="inlineStr">
        <is>
          <t>C/U</t>
        </is>
      </c>
      <c r="I1560" s="6" t="n">
        <v>10</v>
      </c>
      <c r="J1560" s="6" t="n">
        <v>0</v>
      </c>
      <c r="K1560" s="5" t="inlineStr">
        <is>
          <t>ARS</t>
        </is>
      </c>
      <c r="L1560" s="48" t="n">
        <v>0</v>
      </c>
      <c r="M1560" s="48" t="n">
        <v>22790.04</v>
      </c>
      <c r="O1560" s="11">
        <f>M1560/SUM($M$2:$M$2023)</f>
        <v/>
      </c>
      <c r="P1560" s="49">
        <f>IFERROR(M1560/I1560,0)</f>
        <v/>
      </c>
      <c r="Q1560" s="50" t="n"/>
      <c r="R1560" s="8">
        <f>I1560-Q1560</f>
        <v/>
      </c>
      <c r="S1560" s="49">
        <f>$AK1560*R1560</f>
        <v/>
      </c>
      <c r="U1560" s="39" t="inlineStr">
        <is>
          <t>Stock SAP</t>
        </is>
      </c>
      <c r="V1560" s="39" t="inlineStr">
        <is>
          <t>Medicamentos</t>
        </is>
      </c>
      <c r="W1560" s="39" t="inlineStr">
        <is>
          <t>Dentro del alcance</t>
        </is>
      </c>
      <c r="X1560" s="39" t="n"/>
      <c r="Y1560" s="39" t="inlineStr">
        <is>
          <t>Sin recuento físico en el inventario de Avain</t>
        </is>
      </c>
      <c r="Z1560" s="40" t="inlineStr">
        <is>
          <t>Sin recuento físico</t>
        </is>
      </c>
      <c r="AA1560" s="39" t="n"/>
      <c r="AB1560" s="39" t="n"/>
      <c r="AC1560" s="39" t="n"/>
      <c r="AD1560" s="39" t="n"/>
      <c r="AE1560" s="39" t="n"/>
      <c r="AF1560" s="39" t="n"/>
      <c r="AG1560" s="39" t="n"/>
      <c r="AH1560" s="51" t="n"/>
      <c r="AI1560" s="51" t="n"/>
      <c r="AJ1560" s="51" t="n"/>
      <c r="AK1560" s="52" t="n">
        <v>2279.003773584906</v>
      </c>
      <c r="AL1560" s="52" t="n"/>
      <c r="AM1560" s="52" t="n"/>
      <c r="AN1560" s="39" t="n"/>
      <c r="AO1560" s="39" t="inlineStr">
        <is>
          <t>El material ocupa 6 filas en la hoja 1060 NQN (lote/almacén). La cantidad SAP y la física de esta vista son el total del material.</t>
        </is>
      </c>
    </row>
    <row r="1561">
      <c r="A1561" s="5" t="inlineStr">
        <is>
          <t>1000693</t>
        </is>
      </c>
      <c r="B1561" s="5" t="inlineStr">
        <is>
          <t>DOMPERIDONA AMP.</t>
        </is>
      </c>
      <c r="C1561" s="5" t="inlineStr">
        <is>
          <t>100279</t>
        </is>
      </c>
      <c r="D1561" s="5" t="inlineStr">
        <is>
          <t>033</t>
        </is>
      </c>
      <c r="E1561" s="5" t="inlineStr">
        <is>
          <t>ZMED</t>
        </is>
      </c>
      <c r="F1561" s="5" t="inlineStr">
        <is>
          <t>1060</t>
        </is>
      </c>
      <c r="G1561" s="5" t="inlineStr">
        <is>
          <t>6021</t>
        </is>
      </c>
      <c r="H1561" s="5" t="inlineStr">
        <is>
          <t>C/U</t>
        </is>
      </c>
      <c r="I1561" s="6" t="n">
        <v>10</v>
      </c>
      <c r="J1561" s="6" t="n">
        <v>0</v>
      </c>
      <c r="K1561" s="5" t="inlineStr">
        <is>
          <t>ARS</t>
        </is>
      </c>
      <c r="L1561" s="48" t="n">
        <v>0</v>
      </c>
      <c r="M1561" s="48" t="n">
        <v>22790.04</v>
      </c>
      <c r="O1561" s="11">
        <f>M1561/SUM($M$2:$M$2023)</f>
        <v/>
      </c>
      <c r="P1561" s="49">
        <f>IFERROR(M1561/I1561,0)</f>
        <v/>
      </c>
      <c r="Q1561" s="50" t="n"/>
      <c r="R1561" s="8">
        <f>I1561-Q1561</f>
        <v/>
      </c>
      <c r="S1561" s="49">
        <f>$AK1561*R1561</f>
        <v/>
      </c>
      <c r="U1561" s="39" t="inlineStr">
        <is>
          <t>Stock SAP</t>
        </is>
      </c>
      <c r="V1561" s="39" t="inlineStr">
        <is>
          <t>Medicamentos</t>
        </is>
      </c>
      <c r="W1561" s="39" t="inlineStr">
        <is>
          <t>Dentro del alcance</t>
        </is>
      </c>
      <c r="X1561" s="39" t="n"/>
      <c r="Y1561" s="39" t="inlineStr">
        <is>
          <t>Sin recuento físico en el inventario de Avain</t>
        </is>
      </c>
      <c r="Z1561" s="40" t="inlineStr">
        <is>
          <t>Sin recuento físico</t>
        </is>
      </c>
      <c r="AA1561" s="39" t="n"/>
      <c r="AB1561" s="39" t="n"/>
      <c r="AC1561" s="39" t="n"/>
      <c r="AD1561" s="39" t="n"/>
      <c r="AE1561" s="39" t="n"/>
      <c r="AF1561" s="39" t="n"/>
      <c r="AG1561" s="39" t="n"/>
      <c r="AH1561" s="51" t="n"/>
      <c r="AI1561" s="51" t="n"/>
      <c r="AJ1561" s="51" t="n"/>
      <c r="AK1561" s="52" t="n">
        <v>2279.003773584906</v>
      </c>
      <c r="AL1561" s="52" t="n"/>
      <c r="AM1561" s="52" t="n"/>
      <c r="AN1561" s="39" t="n"/>
      <c r="AO1561" s="39" t="inlineStr">
        <is>
          <t>El material ocupa 6 filas en la hoja 1060 NQN (lote/almacén). La cantidad SAP y la física de esta vista son el total del material.</t>
        </is>
      </c>
    </row>
    <row r="1562">
      <c r="A1562" s="5" t="inlineStr">
        <is>
          <t>1000830</t>
        </is>
      </c>
      <c r="B1562" s="5" t="inlineStr">
        <is>
          <t>BETAMETASONA+GENTA+MICON 20G CREMA</t>
        </is>
      </c>
      <c r="C1562" s="5" t="inlineStr">
        <is>
          <t>20767</t>
        </is>
      </c>
      <c r="D1562" s="5" t="inlineStr">
        <is>
          <t>033</t>
        </is>
      </c>
      <c r="E1562" s="5" t="inlineStr">
        <is>
          <t>ZMED</t>
        </is>
      </c>
      <c r="F1562" s="5" t="inlineStr">
        <is>
          <t>1060</t>
        </is>
      </c>
      <c r="G1562" s="5" t="inlineStr">
        <is>
          <t>6021</t>
        </is>
      </c>
      <c r="H1562" s="5" t="inlineStr">
        <is>
          <t>C/U</t>
        </is>
      </c>
      <c r="I1562" s="6" t="n">
        <v>10</v>
      </c>
      <c r="J1562" s="6" t="n">
        <v>0</v>
      </c>
      <c r="K1562" s="5" t="inlineStr">
        <is>
          <t>ARS</t>
        </is>
      </c>
      <c r="L1562" s="48" t="n">
        <v>0</v>
      </c>
      <c r="M1562" s="48" t="n">
        <v>165493.81</v>
      </c>
      <c r="O1562" s="11">
        <f>M1562/SUM($M$2:$M$2023)</f>
        <v/>
      </c>
      <c r="P1562" s="49">
        <f>IFERROR(M1562/I1562,0)</f>
        <v/>
      </c>
      <c r="Q1562" s="50" t="n"/>
      <c r="R1562" s="8">
        <f>I1562-Q1562</f>
        <v/>
      </c>
      <c r="S1562" s="49">
        <f>$AK1562*R1562</f>
        <v/>
      </c>
      <c r="U1562" s="39" t="inlineStr">
        <is>
          <t>Stock SAP</t>
        </is>
      </c>
      <c r="V1562" s="39" t="inlineStr">
        <is>
          <t>Medicamentos</t>
        </is>
      </c>
      <c r="W1562" s="39" t="inlineStr">
        <is>
          <t>Dentro del alcance</t>
        </is>
      </c>
      <c r="X1562" s="39" t="n"/>
      <c r="Y1562" s="39" t="inlineStr">
        <is>
          <t>Sin recuento físico en el inventario de Avain</t>
        </is>
      </c>
      <c r="Z1562" s="40" t="inlineStr">
        <is>
          <t>Sin recuento físico</t>
        </is>
      </c>
      <c r="AA1562" s="39" t="n"/>
      <c r="AB1562" s="39" t="n"/>
      <c r="AC1562" s="39" t="n"/>
      <c r="AD1562" s="39" t="n"/>
      <c r="AE1562" s="39" t="n"/>
      <c r="AF1562" s="39" t="n"/>
      <c r="AG1562" s="39" t="n"/>
      <c r="AH1562" s="51" t="n">
        <v>45</v>
      </c>
      <c r="AI1562" s="51">
        <f>Q1562</f>
        <v/>
      </c>
      <c r="AJ1562" s="51">
        <f>$AH1562-$AI1562</f>
        <v/>
      </c>
      <c r="AK1562" s="52" t="n">
        <v>16549.38022222223</v>
      </c>
      <c r="AL1562" s="52">
        <f>$AJ1562*$AK1562</f>
        <v/>
      </c>
      <c r="AM1562" s="52">
        <f>$AI1562*$AK1562</f>
        <v/>
      </c>
      <c r="AN1562" s="39" t="n"/>
      <c r="AO1562" s="39" t="inlineStr">
        <is>
          <t>El material ocupa 8 filas en la hoja 1060 NQN (lote/almacén). La cantidad SAP y la física de esta vista son el total del material.</t>
        </is>
      </c>
    </row>
    <row r="1563">
      <c r="A1563" s="5" t="inlineStr">
        <is>
          <t>1001290</t>
        </is>
      </c>
      <c r="B1563" s="5" t="inlineStr">
        <is>
          <t>MEDOCOR SUBLINGUAL 5 MG X 30COMP</t>
        </is>
      </c>
      <c r="C1563" s="5" t="inlineStr">
        <is>
          <t>RERYU5</t>
        </is>
      </c>
      <c r="D1563" s="5" t="inlineStr">
        <is>
          <t>MEGE</t>
        </is>
      </c>
      <c r="E1563" s="5" t="inlineStr">
        <is>
          <t>ZMED</t>
        </is>
      </c>
      <c r="F1563" s="5" t="inlineStr">
        <is>
          <t>1060</t>
        </is>
      </c>
      <c r="G1563" s="5" t="inlineStr">
        <is>
          <t>6021</t>
        </is>
      </c>
      <c r="H1563" s="5" t="inlineStr">
        <is>
          <t>C/U</t>
        </is>
      </c>
      <c r="I1563" s="6" t="n">
        <v>10</v>
      </c>
      <c r="J1563" s="6" t="n">
        <v>0</v>
      </c>
      <c r="K1563" s="5" t="inlineStr">
        <is>
          <t>ARS</t>
        </is>
      </c>
      <c r="L1563" s="48" t="n">
        <v>0</v>
      </c>
      <c r="M1563" s="48" t="n">
        <v>125836.88</v>
      </c>
      <c r="O1563" s="11">
        <f>M1563/SUM($M$2:$M$2023)</f>
        <v/>
      </c>
      <c r="P1563" s="49">
        <f>IFERROR(M1563/I1563,0)</f>
        <v/>
      </c>
      <c r="Q1563" s="50" t="n"/>
      <c r="R1563" s="8">
        <f>I1563-Q1563</f>
        <v/>
      </c>
      <c r="S1563" s="49">
        <f>$AK1563*R1563</f>
        <v/>
      </c>
      <c r="U1563" s="39" t="inlineStr">
        <is>
          <t>Stock SAP</t>
        </is>
      </c>
      <c r="V1563" s="39" t="inlineStr">
        <is>
          <t>Medicamentos</t>
        </is>
      </c>
      <c r="W1563" s="39" t="inlineStr">
        <is>
          <t>Dentro del alcance</t>
        </is>
      </c>
      <c r="X1563" s="39" t="n"/>
      <c r="Y1563" s="39" t="inlineStr">
        <is>
          <t>Sin recuento físico en el inventario de Avain</t>
        </is>
      </c>
      <c r="Z1563" s="40" t="inlineStr">
        <is>
          <t>Sin recuento físico</t>
        </is>
      </c>
      <c r="AA1563" s="39" t="n"/>
      <c r="AB1563" s="39" t="n"/>
      <c r="AC1563" s="39" t="n"/>
      <c r="AD1563" s="39" t="n"/>
      <c r="AE1563" s="39" t="n"/>
      <c r="AF1563" s="39" t="n"/>
      <c r="AG1563" s="39" t="n"/>
      <c r="AH1563" s="51" t="n"/>
      <c r="AI1563" s="51" t="n"/>
      <c r="AJ1563" s="51" t="n"/>
      <c r="AK1563" s="52" t="n">
        <v>12583.68775</v>
      </c>
      <c r="AL1563" s="52" t="n"/>
      <c r="AM1563" s="52" t="n"/>
      <c r="AN1563" s="39" t="n"/>
      <c r="AO1563" s="39" t="inlineStr">
        <is>
          <t>El material ocupa 2 filas en la hoja 1060 NQN (lote/almacén). La cantidad SAP y la física de esta vista son el total del material.</t>
        </is>
      </c>
    </row>
    <row r="1564">
      <c r="A1564" s="5" t="inlineStr">
        <is>
          <t>1005128</t>
        </is>
      </c>
      <c r="B1564" s="5" t="inlineStr">
        <is>
          <t>NAFAZOLINA</t>
        </is>
      </c>
      <c r="C1564" s="5" t="inlineStr">
        <is>
          <t>44295</t>
        </is>
      </c>
      <c r="D1564" s="5" t="inlineStr">
        <is>
          <t>MEGE</t>
        </is>
      </c>
      <c r="E1564" s="5" t="inlineStr">
        <is>
          <t>ZMED</t>
        </is>
      </c>
      <c r="F1564" s="5" t="inlineStr">
        <is>
          <t>1060</t>
        </is>
      </c>
      <c r="G1564" s="5" t="inlineStr">
        <is>
          <t>6021</t>
        </is>
      </c>
      <c r="H1564" s="5" t="inlineStr">
        <is>
          <t>C/U</t>
        </is>
      </c>
      <c r="I1564" s="6" t="n">
        <v>10</v>
      </c>
      <c r="J1564" s="6" t="n">
        <v>0</v>
      </c>
      <c r="K1564" s="5" t="inlineStr">
        <is>
          <t>ARS</t>
        </is>
      </c>
      <c r="L1564" s="48" t="n">
        <v>0</v>
      </c>
      <c r="M1564" s="48" t="n">
        <v>50871.2</v>
      </c>
      <c r="O1564" s="11">
        <f>M1564/SUM($M$2:$M$2023)</f>
        <v/>
      </c>
      <c r="P1564" s="49">
        <f>IFERROR(M1564/I1564,0)</f>
        <v/>
      </c>
      <c r="Q1564" s="50" t="n"/>
      <c r="R1564" s="8">
        <f>I1564-Q1564</f>
        <v/>
      </c>
      <c r="S1564" s="49">
        <f>$AK1564*R1564</f>
        <v/>
      </c>
      <c r="U1564" s="39" t="inlineStr">
        <is>
          <t>Stock SAP</t>
        </is>
      </c>
      <c r="V1564" s="39" t="inlineStr">
        <is>
          <t>Medicamentos</t>
        </is>
      </c>
      <c r="W1564" s="39" t="inlineStr">
        <is>
          <t>Dentro del alcance</t>
        </is>
      </c>
      <c r="X1564" s="39" t="n"/>
      <c r="Y1564" s="39" t="inlineStr">
        <is>
          <t>Sin recuento físico en el inventario de Avain</t>
        </is>
      </c>
      <c r="Z1564" s="40" t="inlineStr">
        <is>
          <t>Sin recuento físico</t>
        </is>
      </c>
      <c r="AA1564" s="39" t="n"/>
      <c r="AB1564" s="39" t="n"/>
      <c r="AC1564" s="39" t="n"/>
      <c r="AD1564" s="39" t="n"/>
      <c r="AE1564" s="39" t="n"/>
      <c r="AF1564" s="39" t="n"/>
      <c r="AG1564" s="39" t="n"/>
      <c r="AH1564" s="51" t="n">
        <v>10</v>
      </c>
      <c r="AI1564" s="51">
        <f>Q1564</f>
        <v/>
      </c>
      <c r="AJ1564" s="51">
        <f>$AH1564-$AI1564</f>
        <v/>
      </c>
      <c r="AK1564" s="52" t="n">
        <v>5087.12</v>
      </c>
      <c r="AL1564" s="52">
        <f>$AJ1564*$AK1564</f>
        <v/>
      </c>
      <c r="AM1564" s="52">
        <f>$AI1564*$AK1564</f>
        <v/>
      </c>
      <c r="AN1564" s="39" t="n"/>
      <c r="AO1564" s="39" t="n"/>
    </row>
    <row r="1565">
      <c r="A1565" s="5" t="inlineStr">
        <is>
          <t>2000010</t>
        </is>
      </c>
      <c r="B1565" s="5" t="inlineStr">
        <is>
          <t>ANTIPARRA DE PLASTICO</t>
        </is>
      </c>
      <c r="C1565" s="5" t="n"/>
      <c r="D1565" s="5" t="inlineStr">
        <is>
          <t>033</t>
        </is>
      </c>
      <c r="E1565" s="5" t="inlineStr">
        <is>
          <t>ZDES</t>
        </is>
      </c>
      <c r="F1565" s="5" t="inlineStr">
        <is>
          <t>1060</t>
        </is>
      </c>
      <c r="G1565" s="5" t="inlineStr">
        <is>
          <t>6031</t>
        </is>
      </c>
      <c r="H1565" s="5" t="inlineStr">
        <is>
          <t>C/U</t>
        </is>
      </c>
      <c r="I1565" s="6" t="n">
        <v>10</v>
      </c>
      <c r="J1565" s="6" t="n">
        <v>0</v>
      </c>
      <c r="K1565" s="5" t="inlineStr">
        <is>
          <t>ARS</t>
        </is>
      </c>
      <c r="L1565" s="48" t="n">
        <v>0</v>
      </c>
      <c r="M1565" s="48" t="n">
        <v>191470</v>
      </c>
      <c r="O1565" s="11">
        <f>M1565/SUM($M$2:$M$2023)</f>
        <v/>
      </c>
      <c r="P1565" s="49">
        <f>IFERROR(M1565/I1565,0)</f>
        <v/>
      </c>
      <c r="Q1565" s="50" t="n"/>
      <c r="R1565" s="8">
        <f>I1565-Q1565</f>
        <v/>
      </c>
      <c r="S1565" s="49">
        <f>$AK1565*R1565</f>
        <v/>
      </c>
      <c r="U1565" s="39" t="inlineStr">
        <is>
          <t>Stock SAP</t>
        </is>
      </c>
      <c r="V1565" s="39" t="inlineStr">
        <is>
          <t>Descartables</t>
        </is>
      </c>
      <c r="W1565" s="39" t="inlineStr">
        <is>
          <t>Dentro del alcance</t>
        </is>
      </c>
      <c r="X1565" s="39" t="n"/>
      <c r="Y1565" s="39" t="inlineStr">
        <is>
          <t>Sin recuento físico en el inventario de Avain</t>
        </is>
      </c>
      <c r="Z1565" s="40" t="inlineStr">
        <is>
          <t>Sin recuento físico</t>
        </is>
      </c>
      <c r="AA1565" s="39" t="n"/>
      <c r="AB1565" s="39" t="n"/>
      <c r="AC1565" s="39" t="n"/>
      <c r="AD1565" s="39" t="n"/>
      <c r="AE1565" s="39" t="n"/>
      <c r="AF1565" s="39" t="n"/>
      <c r="AG1565" s="39" t="n"/>
      <c r="AH1565" s="51" t="n">
        <v>10</v>
      </c>
      <c r="AI1565" s="51">
        <f>Q1565</f>
        <v/>
      </c>
      <c r="AJ1565" s="51">
        <f>$AH1565-$AI1565</f>
        <v/>
      </c>
      <c r="AK1565" s="52" t="n">
        <v>19147</v>
      </c>
      <c r="AL1565" s="52">
        <f>$AJ1565*$AK1565</f>
        <v/>
      </c>
      <c r="AM1565" s="52">
        <f>$AI1565*$AK1565</f>
        <v/>
      </c>
      <c r="AN1565" s="39" t="n"/>
      <c r="AO1565" s="39" t="inlineStr">
        <is>
          <t>El material ocupa 2 filas en la hoja 1060 NQN (lote/almacén). La cantidad SAP y la física de esta vista son el total del material.</t>
        </is>
      </c>
    </row>
    <row r="1566">
      <c r="A1566" s="5" t="inlineStr">
        <is>
          <t>2000039</t>
        </is>
      </c>
      <c r="B1566" s="5" t="inlineStr">
        <is>
          <t>BOLSA DE RESUCITACION MANUAL (TIPO AMBU)</t>
        </is>
      </c>
      <c r="C1566" s="5" t="n"/>
      <c r="D1566" s="5" t="inlineStr">
        <is>
          <t>033</t>
        </is>
      </c>
      <c r="E1566" s="5" t="inlineStr">
        <is>
          <t>ZDES</t>
        </is>
      </c>
      <c r="F1566" s="5" t="inlineStr">
        <is>
          <t>1060</t>
        </is>
      </c>
      <c r="G1566" s="5" t="inlineStr">
        <is>
          <t>6021</t>
        </is>
      </c>
      <c r="H1566" s="5" t="inlineStr">
        <is>
          <t>C/U</t>
        </is>
      </c>
      <c r="I1566" s="6" t="n">
        <v>10</v>
      </c>
      <c r="J1566" s="6" t="n">
        <v>0</v>
      </c>
      <c r="K1566" s="5" t="inlineStr">
        <is>
          <t>ARS</t>
        </is>
      </c>
      <c r="L1566" s="48" t="n">
        <v>0</v>
      </c>
      <c r="M1566" s="48" t="n">
        <v>138991.7</v>
      </c>
      <c r="O1566" s="11">
        <f>M1566/SUM($M$2:$M$2023)</f>
        <v/>
      </c>
      <c r="P1566" s="49">
        <f>IFERROR(M1566/I1566,0)</f>
        <v/>
      </c>
      <c r="Q1566" s="50" t="n"/>
      <c r="R1566" s="8">
        <f>I1566-Q1566</f>
        <v/>
      </c>
      <c r="S1566" s="49">
        <f>$AK1566*R1566</f>
        <v/>
      </c>
      <c r="U1566" s="39" t="inlineStr">
        <is>
          <t>Stock SAP</t>
        </is>
      </c>
      <c r="V1566" s="39" t="inlineStr">
        <is>
          <t>Descartables</t>
        </is>
      </c>
      <c r="W1566" s="39" t="inlineStr">
        <is>
          <t>Dentro del alcance</t>
        </is>
      </c>
      <c r="X1566" s="39" t="n"/>
      <c r="Y1566" s="39" t="inlineStr">
        <is>
          <t>Sin recuento físico en el inventario de Avain</t>
        </is>
      </c>
      <c r="Z1566" s="40" t="inlineStr">
        <is>
          <t>Sin recuento físico</t>
        </is>
      </c>
      <c r="AA1566" s="39" t="n"/>
      <c r="AB1566" s="39" t="n"/>
      <c r="AC1566" s="39" t="n"/>
      <c r="AD1566" s="39" t="n"/>
      <c r="AE1566" s="39" t="n"/>
      <c r="AF1566" s="39" t="n"/>
      <c r="AG1566" s="39" t="n"/>
      <c r="AH1566" s="51" t="n">
        <v>10</v>
      </c>
      <c r="AI1566" s="51">
        <f>Q1566</f>
        <v/>
      </c>
      <c r="AJ1566" s="51">
        <f>$AH1566-$AI1566</f>
        <v/>
      </c>
      <c r="AK1566" s="52" t="n">
        <v>13899.17</v>
      </c>
      <c r="AL1566" s="52">
        <f>$AJ1566*$AK1566</f>
        <v/>
      </c>
      <c r="AM1566" s="52">
        <f>$AI1566*$AK1566</f>
        <v/>
      </c>
      <c r="AN1566" s="39" t="n"/>
      <c r="AO1566" s="39" t="n"/>
    </row>
    <row r="1567">
      <c r="A1567" s="5" t="inlineStr">
        <is>
          <t>2000048</t>
        </is>
      </c>
      <c r="B1567" s="5" t="inlineStr">
        <is>
          <t>CAMISOLIN AZUL 25GR PUÑO C/ELASTICO 1MT</t>
        </is>
      </c>
      <c r="C1567" s="5" t="n"/>
      <c r="D1567" s="5" t="inlineStr">
        <is>
          <t>033</t>
        </is>
      </c>
      <c r="E1567" s="5" t="inlineStr">
        <is>
          <t>ZDES</t>
        </is>
      </c>
      <c r="F1567" s="5" t="inlineStr">
        <is>
          <t>1060</t>
        </is>
      </c>
      <c r="G1567" s="5" t="inlineStr">
        <is>
          <t>6021</t>
        </is>
      </c>
      <c r="H1567" s="5" t="inlineStr">
        <is>
          <t>C/U</t>
        </is>
      </c>
      <c r="I1567" s="6" t="n">
        <v>10</v>
      </c>
      <c r="J1567" s="6" t="n">
        <v>0</v>
      </c>
      <c r="K1567" s="5" t="inlineStr">
        <is>
          <t>ARS</t>
        </is>
      </c>
      <c r="L1567" s="48" t="n">
        <v>0</v>
      </c>
      <c r="M1567" s="48" t="n">
        <v>993.95</v>
      </c>
      <c r="O1567" s="11">
        <f>M1567/SUM($M$2:$M$2023)</f>
        <v/>
      </c>
      <c r="P1567" s="49">
        <f>IFERROR(M1567/I1567,0)</f>
        <v/>
      </c>
      <c r="Q1567" s="50" t="n"/>
      <c r="R1567" s="8">
        <f>I1567-Q1567</f>
        <v/>
      </c>
      <c r="S1567" s="49">
        <f>$AK1567*R1567</f>
        <v/>
      </c>
      <c r="U1567" s="39" t="inlineStr">
        <is>
          <t>Stock SAP</t>
        </is>
      </c>
      <c r="V1567" s="39" t="inlineStr">
        <is>
          <t>Descartables</t>
        </is>
      </c>
      <c r="W1567" s="39" t="inlineStr">
        <is>
          <t>Dentro del alcance</t>
        </is>
      </c>
      <c r="X1567" s="42" t="inlineStr">
        <is>
          <t>Media</t>
        </is>
      </c>
      <c r="Y1567" s="39" t="inlineStr">
        <is>
          <t>Homologado – confianza Media – pendiente de validación</t>
        </is>
      </c>
      <c r="Z1567" s="38" t="inlineStr">
        <is>
          <t>Dar de baja en SAP</t>
        </is>
      </c>
      <c r="AA1567" s="39" t="inlineStr">
        <is>
          <t>471</t>
        </is>
      </c>
      <c r="AB1567" s="39" t="inlineStr">
        <is>
          <t>CAMISOLINES</t>
        </is>
      </c>
      <c r="AC1567" s="39" t="inlineStr">
        <is>
          <t>Homologación por código Avain (master K-286)</t>
        </is>
      </c>
      <c r="AD1567" s="39" t="inlineStr">
        <is>
          <t>No</t>
        </is>
      </c>
      <c r="AE1567" s="39" t="n"/>
      <c r="AF1567" s="39" t="inlineStr">
        <is>
          <t>Sí</t>
        </is>
      </c>
      <c r="AG1567" s="39" t="inlineStr">
        <is>
          <t>K-286</t>
        </is>
      </c>
      <c r="AH1567" s="51" t="n"/>
      <c r="AI1567" s="51" t="n"/>
      <c r="AJ1567" s="51" t="n"/>
      <c r="AK1567" s="52" t="n">
        <v>99.39522456140351</v>
      </c>
      <c r="AL1567" s="52" t="n"/>
      <c r="AM1567" s="52" t="n"/>
      <c r="AN1567" s="39" t="n"/>
      <c r="AO1567" s="39" t="inlineStr">
        <is>
          <t>La cantidad física del material se imputó en la fila 31 (primera fila del material). Homologación: confianza base Alta + confianza SAP Media → Media. Otros códigos SAP del master no están en el stock de este centro: 2001124. El material ocupa 3 filas en la hoja 1060 NQN (lote/almacén). La cantidad SAP y la física de esta vista son el total del material.</t>
        </is>
      </c>
    </row>
    <row r="1568">
      <c r="A1568" s="5" t="inlineStr">
        <is>
          <t>2000074</t>
        </is>
      </c>
      <c r="B1568" s="5" t="inlineStr">
        <is>
          <t>TUBO ENDOTRAQ. Nº 5 C/BALON</t>
        </is>
      </c>
      <c r="C1568" s="5" t="n"/>
      <c r="D1568" s="5" t="inlineStr">
        <is>
          <t>033</t>
        </is>
      </c>
      <c r="E1568" s="5" t="inlineStr">
        <is>
          <t>ZDES</t>
        </is>
      </c>
      <c r="F1568" s="5" t="inlineStr">
        <is>
          <t>1060</t>
        </is>
      </c>
      <c r="G1568" s="5" t="inlineStr">
        <is>
          <t>6021</t>
        </is>
      </c>
      <c r="H1568" s="5" t="inlineStr">
        <is>
          <t>C/U</t>
        </is>
      </c>
      <c r="I1568" s="6" t="n">
        <v>10</v>
      </c>
      <c r="J1568" s="6" t="n">
        <v>0</v>
      </c>
      <c r="K1568" s="5" t="inlineStr">
        <is>
          <t>ARS</t>
        </is>
      </c>
      <c r="L1568" s="48" t="n">
        <v>0</v>
      </c>
      <c r="M1568" s="48" t="n">
        <v>1670.97</v>
      </c>
      <c r="O1568" s="11">
        <f>M1568/SUM($M$2:$M$2023)</f>
        <v/>
      </c>
      <c r="P1568" s="49">
        <f>IFERROR(M1568/I1568,0)</f>
        <v/>
      </c>
      <c r="Q1568" s="50" t="n"/>
      <c r="R1568" s="8">
        <f>I1568-Q1568</f>
        <v/>
      </c>
      <c r="S1568" s="49">
        <f>$AK1568*R1568</f>
        <v/>
      </c>
      <c r="U1568" s="39" t="inlineStr">
        <is>
          <t>Stock SAP</t>
        </is>
      </c>
      <c r="V1568" s="39" t="inlineStr">
        <is>
          <t>Descartables</t>
        </is>
      </c>
      <c r="W1568" s="39" t="inlineStr">
        <is>
          <t>Dentro del alcance</t>
        </is>
      </c>
      <c r="X1568" s="39" t="n"/>
      <c r="Y1568" s="39" t="inlineStr">
        <is>
          <t>Sin recuento físico en el inventario de Avain</t>
        </is>
      </c>
      <c r="Z1568" s="40" t="inlineStr">
        <is>
          <t>Sin recuento físico</t>
        </is>
      </c>
      <c r="AA1568" s="39" t="n"/>
      <c r="AB1568" s="39" t="n"/>
      <c r="AC1568" s="39" t="n"/>
      <c r="AD1568" s="39" t="n"/>
      <c r="AE1568" s="39" t="n"/>
      <c r="AF1568" s="39" t="n"/>
      <c r="AG1568" s="39" t="n"/>
      <c r="AH1568" s="51" t="n"/>
      <c r="AI1568" s="51" t="n"/>
      <c r="AJ1568" s="51" t="n"/>
      <c r="AK1568" s="52" t="n">
        <v>167.0970833333334</v>
      </c>
      <c r="AL1568" s="52" t="n"/>
      <c r="AM1568" s="52" t="n"/>
      <c r="AN1568" s="39" t="n"/>
      <c r="AO1568" s="39" t="inlineStr">
        <is>
          <t>El material ocupa 2 filas en la hoja 1060 NQN (lote/almacén). La cantidad SAP y la física de esta vista son el total del material.</t>
        </is>
      </c>
    </row>
    <row r="1569">
      <c r="A1569" s="5" t="inlineStr">
        <is>
          <t>2000075</t>
        </is>
      </c>
      <c r="B1569" s="5" t="inlineStr">
        <is>
          <t>TUBO ENDOTRAQ N° 5.5 C/BALON</t>
        </is>
      </c>
      <c r="C1569" s="5" t="n"/>
      <c r="D1569" s="5" t="inlineStr">
        <is>
          <t>033</t>
        </is>
      </c>
      <c r="E1569" s="5" t="inlineStr">
        <is>
          <t>ZDES</t>
        </is>
      </c>
      <c r="F1569" s="5" t="inlineStr">
        <is>
          <t>1060</t>
        </is>
      </c>
      <c r="G1569" s="5" t="inlineStr">
        <is>
          <t>6021</t>
        </is>
      </c>
      <c r="H1569" s="5" t="inlineStr">
        <is>
          <t>C/U</t>
        </is>
      </c>
      <c r="I1569" s="6" t="n">
        <v>10</v>
      </c>
      <c r="J1569" s="6" t="n">
        <v>0</v>
      </c>
      <c r="K1569" s="5" t="inlineStr">
        <is>
          <t>ARS</t>
        </is>
      </c>
      <c r="L1569" s="48" t="n">
        <v>0</v>
      </c>
      <c r="M1569" s="48" t="n">
        <v>1510.71</v>
      </c>
      <c r="O1569" s="11">
        <f>M1569/SUM($M$2:$M$2023)</f>
        <v/>
      </c>
      <c r="P1569" s="49">
        <f>IFERROR(M1569/I1569,0)</f>
        <v/>
      </c>
      <c r="Q1569" s="50" t="n"/>
      <c r="R1569" s="8">
        <f>I1569-Q1569</f>
        <v/>
      </c>
      <c r="S1569" s="49">
        <f>$AK1569*R1569</f>
        <v/>
      </c>
      <c r="U1569" s="39" t="inlineStr">
        <is>
          <t>Stock SAP</t>
        </is>
      </c>
      <c r="V1569" s="39" t="inlineStr">
        <is>
          <t>Descartables</t>
        </is>
      </c>
      <c r="W1569" s="39" t="inlineStr">
        <is>
          <t>Dentro del alcance</t>
        </is>
      </c>
      <c r="X1569" s="39" t="n"/>
      <c r="Y1569" s="39" t="inlineStr">
        <is>
          <t>Sin recuento físico en el inventario de Avain</t>
        </is>
      </c>
      <c r="Z1569" s="40" t="inlineStr">
        <is>
          <t>Sin recuento físico</t>
        </is>
      </c>
      <c r="AA1569" s="39" t="n"/>
      <c r="AB1569" s="39" t="n"/>
      <c r="AC1569" s="39" t="n"/>
      <c r="AD1569" s="39" t="n"/>
      <c r="AE1569" s="39" t="n"/>
      <c r="AF1569" s="39" t="n"/>
      <c r="AG1569" s="39" t="n"/>
      <c r="AH1569" s="51" t="n"/>
      <c r="AI1569" s="51" t="n"/>
      <c r="AJ1569" s="51" t="n"/>
      <c r="AK1569" s="52" t="n">
        <v>151.0714285714286</v>
      </c>
      <c r="AL1569" s="52" t="n"/>
      <c r="AM1569" s="52" t="n"/>
      <c r="AN1569" s="39" t="n"/>
      <c r="AO1569" s="39" t="inlineStr">
        <is>
          <t>El material ocupa 2 filas en la hoja 1060 NQN (lote/almacén). La cantidad SAP y la física de esta vista son el total del material.</t>
        </is>
      </c>
    </row>
    <row r="1570">
      <c r="A1570" s="5" t="inlineStr">
        <is>
          <t>2000076</t>
        </is>
      </c>
      <c r="B1570" s="5" t="inlineStr">
        <is>
          <t>TUBO ENDOTRAQ N° 6 C/BALON</t>
        </is>
      </c>
      <c r="C1570" s="5" t="n"/>
      <c r="D1570" s="5" t="inlineStr">
        <is>
          <t>033</t>
        </is>
      </c>
      <c r="E1570" s="5" t="inlineStr">
        <is>
          <t>ZDES</t>
        </is>
      </c>
      <c r="F1570" s="5" t="inlineStr">
        <is>
          <t>1060</t>
        </is>
      </c>
      <c r="G1570" s="5" t="inlineStr">
        <is>
          <t>6021</t>
        </is>
      </c>
      <c r="H1570" s="5" t="inlineStr">
        <is>
          <t>C/U</t>
        </is>
      </c>
      <c r="I1570" s="6" t="n">
        <v>10</v>
      </c>
      <c r="J1570" s="6" t="n">
        <v>0</v>
      </c>
      <c r="K1570" s="5" t="inlineStr">
        <is>
          <t>ARS</t>
        </is>
      </c>
      <c r="L1570" s="48" t="n">
        <v>0</v>
      </c>
      <c r="M1570" s="48" t="n">
        <v>1912.02</v>
      </c>
      <c r="O1570" s="11">
        <f>M1570/SUM($M$2:$M$2023)</f>
        <v/>
      </c>
      <c r="P1570" s="49">
        <f>IFERROR(M1570/I1570,0)</f>
        <v/>
      </c>
      <c r="Q1570" s="50" t="n"/>
      <c r="R1570" s="8">
        <f>I1570-Q1570</f>
        <v/>
      </c>
      <c r="S1570" s="49">
        <f>$AK1570*R1570</f>
        <v/>
      </c>
      <c r="U1570" s="39" t="inlineStr">
        <is>
          <t>Stock SAP</t>
        </is>
      </c>
      <c r="V1570" s="39" t="inlineStr">
        <is>
          <t>Descartables</t>
        </is>
      </c>
      <c r="W1570" s="39" t="inlineStr">
        <is>
          <t>Dentro del alcance</t>
        </is>
      </c>
      <c r="X1570" s="39" t="n"/>
      <c r="Y1570" s="39" t="inlineStr">
        <is>
          <t>Sin recuento físico en el inventario de Avain</t>
        </is>
      </c>
      <c r="Z1570" s="40" t="inlineStr">
        <is>
          <t>Sin recuento físico</t>
        </is>
      </c>
      <c r="AA1570" s="39" t="n"/>
      <c r="AB1570" s="39" t="n"/>
      <c r="AC1570" s="39" t="n"/>
      <c r="AD1570" s="39" t="n"/>
      <c r="AE1570" s="39" t="n"/>
      <c r="AF1570" s="39" t="n"/>
      <c r="AG1570" s="39" t="n"/>
      <c r="AH1570" s="51" t="n"/>
      <c r="AI1570" s="51" t="n"/>
      <c r="AJ1570" s="51" t="n"/>
      <c r="AK1570" s="52" t="n">
        <v>191.2016785714285</v>
      </c>
      <c r="AL1570" s="52" t="n"/>
      <c r="AM1570" s="52" t="n"/>
      <c r="AN1570" s="39" t="n"/>
      <c r="AO1570" s="39" t="inlineStr">
        <is>
          <t>El material ocupa 2 filas en la hoja 1060 NQN (lote/almacén). La cantidad SAP y la física de esta vista son el total del material.</t>
        </is>
      </c>
    </row>
    <row r="1571">
      <c r="A1571" s="5" t="inlineStr">
        <is>
          <t>2000484</t>
        </is>
      </c>
      <c r="B1571" s="5" t="inlineStr">
        <is>
          <t>SUJETADOR C/VELCRO LARGO</t>
        </is>
      </c>
      <c r="C1571" s="5" t="n"/>
      <c r="D1571" s="5" t="inlineStr">
        <is>
          <t>033</t>
        </is>
      </c>
      <c r="E1571" s="5" t="inlineStr">
        <is>
          <t>ZDES</t>
        </is>
      </c>
      <c r="F1571" s="5" t="inlineStr">
        <is>
          <t>1060</t>
        </is>
      </c>
      <c r="G1571" s="5" t="inlineStr">
        <is>
          <t>6021</t>
        </is>
      </c>
      <c r="H1571" s="5" t="inlineStr">
        <is>
          <t>C/U</t>
        </is>
      </c>
      <c r="I1571" s="6" t="n">
        <v>10</v>
      </c>
      <c r="J1571" s="6" t="n">
        <v>0</v>
      </c>
      <c r="K1571" s="5" t="inlineStr">
        <is>
          <t>ARS</t>
        </is>
      </c>
      <c r="L1571" s="48" t="n">
        <v>0</v>
      </c>
      <c r="M1571" s="48" t="n">
        <v>146000</v>
      </c>
      <c r="O1571" s="11">
        <f>M1571/SUM($M$2:$M$2023)</f>
        <v/>
      </c>
      <c r="P1571" s="49">
        <f>IFERROR(M1571/I1571,0)</f>
        <v/>
      </c>
      <c r="Q1571" s="50" t="n"/>
      <c r="R1571" s="8">
        <f>I1571-Q1571</f>
        <v/>
      </c>
      <c r="S1571" s="49">
        <f>$AK1571*R1571</f>
        <v/>
      </c>
      <c r="U1571" s="39" t="inlineStr">
        <is>
          <t>Stock SAP</t>
        </is>
      </c>
      <c r="V1571" s="39" t="inlineStr">
        <is>
          <t>Descartables</t>
        </is>
      </c>
      <c r="W1571" s="39" t="inlineStr">
        <is>
          <t>Dentro del alcance</t>
        </is>
      </c>
      <c r="X1571" s="39" t="n"/>
      <c r="Y1571" s="39" t="inlineStr">
        <is>
          <t>Sin recuento físico en el inventario de Avain</t>
        </is>
      </c>
      <c r="Z1571" s="40" t="inlineStr">
        <is>
          <t>Sin recuento físico</t>
        </is>
      </c>
      <c r="AA1571" s="39" t="n"/>
      <c r="AB1571" s="39" t="n"/>
      <c r="AC1571" s="39" t="n"/>
      <c r="AD1571" s="39" t="n"/>
      <c r="AE1571" s="39" t="n"/>
      <c r="AF1571" s="39" t="n"/>
      <c r="AG1571" s="39" t="n"/>
      <c r="AH1571" s="51" t="n">
        <v>10</v>
      </c>
      <c r="AI1571" s="51">
        <f>Q1571</f>
        <v/>
      </c>
      <c r="AJ1571" s="51">
        <f>$AH1571-$AI1571</f>
        <v/>
      </c>
      <c r="AK1571" s="52" t="n">
        <v>14600</v>
      </c>
      <c r="AL1571" s="52">
        <f>$AJ1571*$AK1571</f>
        <v/>
      </c>
      <c r="AM1571" s="52">
        <f>$AI1571*$AK1571</f>
        <v/>
      </c>
      <c r="AN1571" s="39" t="n"/>
      <c r="AO1571" s="39" t="inlineStr">
        <is>
          <t>El material ocupa 2 filas en la hoja 1060 NQN (lote/almacén). La cantidad SAP y la física de esta vista son el total del material.</t>
        </is>
      </c>
    </row>
    <row r="1572">
      <c r="A1572" s="5" t="inlineStr">
        <is>
          <t>2000606</t>
        </is>
      </c>
      <c r="B1572" s="5" t="inlineStr">
        <is>
          <t>TERMOMETRO PARA HIPOTERMIA</t>
        </is>
      </c>
      <c r="C1572" s="5" t="n"/>
      <c r="D1572" s="5" t="inlineStr">
        <is>
          <t>033</t>
        </is>
      </c>
      <c r="E1572" s="5" t="inlineStr">
        <is>
          <t>ZDES</t>
        </is>
      </c>
      <c r="F1572" s="5" t="inlineStr">
        <is>
          <t>1060</t>
        </is>
      </c>
      <c r="G1572" s="5" t="inlineStr">
        <is>
          <t>6021</t>
        </is>
      </c>
      <c r="H1572" s="5" t="inlineStr">
        <is>
          <t>C/U</t>
        </is>
      </c>
      <c r="I1572" s="6" t="n">
        <v>10</v>
      </c>
      <c r="J1572" s="6" t="n">
        <v>0</v>
      </c>
      <c r="K1572" s="5" t="inlineStr">
        <is>
          <t>ARS</t>
        </is>
      </c>
      <c r="L1572" s="48" t="n">
        <v>0</v>
      </c>
      <c r="M1572" s="48" t="n">
        <v>41924.16</v>
      </c>
      <c r="O1572" s="11">
        <f>M1572/SUM($M$2:$M$2023)</f>
        <v/>
      </c>
      <c r="P1572" s="49">
        <f>IFERROR(M1572/I1572,0)</f>
        <v/>
      </c>
      <c r="Q1572" s="50" t="n"/>
      <c r="R1572" s="8">
        <f>I1572-Q1572</f>
        <v/>
      </c>
      <c r="S1572" s="49">
        <f>$AK1572*R1572</f>
        <v/>
      </c>
      <c r="U1572" s="39" t="inlineStr">
        <is>
          <t>Stock SAP</t>
        </is>
      </c>
      <c r="V1572" s="39" t="inlineStr">
        <is>
          <t>Descartables</t>
        </is>
      </c>
      <c r="W1572" s="39" t="inlineStr">
        <is>
          <t>Dentro del alcance</t>
        </is>
      </c>
      <c r="X1572" s="39" t="n"/>
      <c r="Y1572" s="39" t="inlineStr">
        <is>
          <t>Sin recuento físico en el inventario de Avain</t>
        </is>
      </c>
      <c r="Z1572" s="40" t="inlineStr">
        <is>
          <t>Sin recuento físico</t>
        </is>
      </c>
      <c r="AA1572" s="39" t="n"/>
      <c r="AB1572" s="39" t="n"/>
      <c r="AC1572" s="39" t="n"/>
      <c r="AD1572" s="39" t="n"/>
      <c r="AE1572" s="39" t="n"/>
      <c r="AF1572" s="39" t="n"/>
      <c r="AG1572" s="39" t="n"/>
      <c r="AH1572" s="51" t="n"/>
      <c r="AI1572" s="51" t="n"/>
      <c r="AJ1572" s="51" t="n"/>
      <c r="AK1572" s="52" t="n">
        <v>4192.416428571429</v>
      </c>
      <c r="AL1572" s="52" t="n"/>
      <c r="AM1572" s="52" t="n"/>
      <c r="AN1572" s="39" t="n"/>
      <c r="AO1572" s="39" t="inlineStr">
        <is>
          <t>El material ocupa 2 filas en la hoja 1060 NQN (lote/almacén). La cantidad SAP y la física de esta vista son el total del material.</t>
        </is>
      </c>
    </row>
    <row r="1573">
      <c r="A1573" s="5" t="inlineStr">
        <is>
          <t>2000609</t>
        </is>
      </c>
      <c r="B1573" s="5" t="inlineStr">
        <is>
          <t>SABANA PARA QUEMADO CUERPO COMPLETO</t>
        </is>
      </c>
      <c r="C1573" s="5" t="n"/>
      <c r="D1573" s="5" t="inlineStr">
        <is>
          <t>033</t>
        </is>
      </c>
      <c r="E1573" s="5" t="inlineStr">
        <is>
          <t>ZDES</t>
        </is>
      </c>
      <c r="F1573" s="5" t="inlineStr">
        <is>
          <t>1060</t>
        </is>
      </c>
      <c r="G1573" s="5" t="inlineStr">
        <is>
          <t>6022</t>
        </is>
      </c>
      <c r="H1573" s="5" t="inlineStr">
        <is>
          <t>C/U</t>
        </is>
      </c>
      <c r="I1573" s="6" t="n">
        <v>10</v>
      </c>
      <c r="J1573" s="6" t="n">
        <v>0</v>
      </c>
      <c r="K1573" s="5" t="inlineStr">
        <is>
          <t>ARS</t>
        </is>
      </c>
      <c r="L1573" s="48" t="n">
        <v>0</v>
      </c>
      <c r="M1573" s="48" t="n">
        <v>8843.85</v>
      </c>
      <c r="O1573" s="11">
        <f>M1573/SUM($M$2:$M$2023)</f>
        <v/>
      </c>
      <c r="P1573" s="49">
        <f>IFERROR(M1573/I1573,0)</f>
        <v/>
      </c>
      <c r="Q1573" s="50" t="n"/>
      <c r="R1573" s="8">
        <f>I1573-Q1573</f>
        <v/>
      </c>
      <c r="S1573" s="49">
        <f>$AK1573*R1573</f>
        <v/>
      </c>
      <c r="U1573" s="39" t="inlineStr">
        <is>
          <t>Stock SAP</t>
        </is>
      </c>
      <c r="V1573" s="39" t="inlineStr">
        <is>
          <t>Descartables</t>
        </is>
      </c>
      <c r="W1573" s="39" t="inlineStr">
        <is>
          <t>Dentro del alcance</t>
        </is>
      </c>
      <c r="X1573" s="39" t="n"/>
      <c r="Y1573" s="39" t="inlineStr">
        <is>
          <t>Sin recuento físico en el inventario de Avain</t>
        </is>
      </c>
      <c r="Z1573" s="40" t="inlineStr">
        <is>
          <t>Sin recuento físico</t>
        </is>
      </c>
      <c r="AA1573" s="39" t="n"/>
      <c r="AB1573" s="39" t="n"/>
      <c r="AC1573" s="39" t="n"/>
      <c r="AD1573" s="39" t="n"/>
      <c r="AE1573" s="39" t="n"/>
      <c r="AF1573" s="39" t="n"/>
      <c r="AG1573" s="39" t="n"/>
      <c r="AH1573" s="51" t="n"/>
      <c r="AI1573" s="51" t="n"/>
      <c r="AJ1573" s="51" t="n"/>
      <c r="AK1573" s="52" t="n">
        <v>884.3846153846154</v>
      </c>
      <c r="AL1573" s="52" t="n"/>
      <c r="AM1573" s="52" t="n"/>
      <c r="AN1573" s="39" t="n"/>
      <c r="AO1573" s="39" t="inlineStr">
        <is>
          <t>El material ocupa 2 filas en la hoja 1060 NQN (lote/almacén). La cantidad SAP y la física de esta vista son el total del material.</t>
        </is>
      </c>
    </row>
    <row r="1574">
      <c r="A1574" s="5" t="inlineStr">
        <is>
          <t>2000912</t>
        </is>
      </c>
      <c r="B1574" s="5" t="inlineStr">
        <is>
          <t>CARGADOR P/ECG JOTATEC TAURUS TOUCH</t>
        </is>
      </c>
      <c r="C1574" s="5" t="n"/>
      <c r="D1574" s="5" t="inlineStr">
        <is>
          <t>033</t>
        </is>
      </c>
      <c r="E1574" s="5" t="inlineStr">
        <is>
          <t>ZDES</t>
        </is>
      </c>
      <c r="F1574" s="5" t="inlineStr">
        <is>
          <t>1060</t>
        </is>
      </c>
      <c r="G1574" s="5" t="inlineStr">
        <is>
          <t>6021</t>
        </is>
      </c>
      <c r="H1574" s="5" t="inlineStr">
        <is>
          <t>C/U</t>
        </is>
      </c>
      <c r="I1574" s="6" t="n">
        <v>10</v>
      </c>
      <c r="J1574" s="6" t="n">
        <v>0</v>
      </c>
      <c r="K1574" s="5" t="inlineStr">
        <is>
          <t>ARS</t>
        </is>
      </c>
      <c r="L1574" s="48" t="n">
        <v>0</v>
      </c>
      <c r="M1574" s="48" t="n">
        <v>64000</v>
      </c>
      <c r="O1574" s="11">
        <f>M1574/SUM($M$2:$M$2023)</f>
        <v/>
      </c>
      <c r="P1574" s="49">
        <f>IFERROR(M1574/I1574,0)</f>
        <v/>
      </c>
      <c r="Q1574" s="50" t="n"/>
      <c r="R1574" s="8">
        <f>I1574-Q1574</f>
        <v/>
      </c>
      <c r="S1574" s="49">
        <f>$AK1574*R1574</f>
        <v/>
      </c>
      <c r="U1574" s="39" t="inlineStr">
        <is>
          <t>Stock SAP</t>
        </is>
      </c>
      <c r="V1574" s="39" t="inlineStr">
        <is>
          <t>Descartables</t>
        </is>
      </c>
      <c r="W1574" s="39" t="inlineStr">
        <is>
          <t>Dentro del alcance</t>
        </is>
      </c>
      <c r="X1574" s="39" t="n"/>
      <c r="Y1574" s="39" t="inlineStr">
        <is>
          <t>Sin recuento físico en el inventario de Avain</t>
        </is>
      </c>
      <c r="Z1574" s="40" t="inlineStr">
        <is>
          <t>Sin recuento físico</t>
        </is>
      </c>
      <c r="AA1574" s="39" t="n"/>
      <c r="AB1574" s="39" t="n"/>
      <c r="AC1574" s="39" t="n"/>
      <c r="AD1574" s="39" t="n"/>
      <c r="AE1574" s="39" t="n"/>
      <c r="AF1574" s="39" t="n"/>
      <c r="AG1574" s="39" t="n"/>
      <c r="AH1574" s="51" t="n">
        <v>10</v>
      </c>
      <c r="AI1574" s="51">
        <f>Q1574</f>
        <v/>
      </c>
      <c r="AJ1574" s="51">
        <f>$AH1574-$AI1574</f>
        <v/>
      </c>
      <c r="AK1574" s="52" t="n">
        <v>6400</v>
      </c>
      <c r="AL1574" s="52">
        <f>$AJ1574*$AK1574</f>
        <v/>
      </c>
      <c r="AM1574" s="52">
        <f>$AI1574*$AK1574</f>
        <v/>
      </c>
      <c r="AN1574" s="39" t="n"/>
      <c r="AO1574" s="39" t="n"/>
    </row>
    <row r="1575">
      <c r="A1575" s="5" t="inlineStr">
        <is>
          <t>2001039</t>
        </is>
      </c>
      <c r="B1575" s="5" t="inlineStr">
        <is>
          <t>BOLSO CARDIO CARDIOMAX EMERGENCIAS</t>
        </is>
      </c>
      <c r="C1575" s="5" t="n"/>
      <c r="D1575" s="5" t="inlineStr">
        <is>
          <t>033</t>
        </is>
      </c>
      <c r="E1575" s="5" t="inlineStr">
        <is>
          <t>ZDES</t>
        </is>
      </c>
      <c r="F1575" s="5" t="inlineStr">
        <is>
          <t>1060</t>
        </is>
      </c>
      <c r="G1575" s="5" t="inlineStr">
        <is>
          <t>6022</t>
        </is>
      </c>
      <c r="H1575" s="5" t="inlineStr">
        <is>
          <t>C/U</t>
        </is>
      </c>
      <c r="I1575" s="6" t="n">
        <v>10</v>
      </c>
      <c r="J1575" s="6" t="n">
        <v>0</v>
      </c>
      <c r="K1575" s="5" t="inlineStr">
        <is>
          <t>ARS</t>
        </is>
      </c>
      <c r="L1575" s="48" t="n">
        <v>0</v>
      </c>
      <c r="M1575" s="48" t="n">
        <v>135000</v>
      </c>
      <c r="O1575" s="11">
        <f>M1575/SUM($M$2:$M$2023)</f>
        <v/>
      </c>
      <c r="P1575" s="49">
        <f>IFERROR(M1575/I1575,0)</f>
        <v/>
      </c>
      <c r="Q1575" s="50" t="n"/>
      <c r="R1575" s="8">
        <f>I1575-Q1575</f>
        <v/>
      </c>
      <c r="S1575" s="49">
        <f>$AK1575*R1575</f>
        <v/>
      </c>
      <c r="U1575" s="39" t="inlineStr">
        <is>
          <t>Stock SAP</t>
        </is>
      </c>
      <c r="V1575" s="39" t="inlineStr">
        <is>
          <t>Descartables</t>
        </is>
      </c>
      <c r="W1575" s="39" t="inlineStr">
        <is>
          <t>Dentro del alcance</t>
        </is>
      </c>
      <c r="X1575" s="39" t="n"/>
      <c r="Y1575" s="39" t="inlineStr">
        <is>
          <t>Sin recuento físico en el inventario de Avain</t>
        </is>
      </c>
      <c r="Z1575" s="40" t="inlineStr">
        <is>
          <t>Sin recuento físico</t>
        </is>
      </c>
      <c r="AA1575" s="39" t="n"/>
      <c r="AB1575" s="39" t="n"/>
      <c r="AC1575" s="39" t="n"/>
      <c r="AD1575" s="39" t="n"/>
      <c r="AE1575" s="39" t="n"/>
      <c r="AF1575" s="39" t="n"/>
      <c r="AG1575" s="39" t="n"/>
      <c r="AH1575" s="51" t="n">
        <v>10</v>
      </c>
      <c r="AI1575" s="51">
        <f>Q1575</f>
        <v/>
      </c>
      <c r="AJ1575" s="51">
        <f>$AH1575-$AI1575</f>
        <v/>
      </c>
      <c r="AK1575" s="52" t="n">
        <v>13500</v>
      </c>
      <c r="AL1575" s="52">
        <f>$AJ1575*$AK1575</f>
        <v/>
      </c>
      <c r="AM1575" s="52">
        <f>$AI1575*$AK1575</f>
        <v/>
      </c>
      <c r="AN1575" s="39" t="n"/>
      <c r="AO1575" s="39" t="n"/>
    </row>
    <row r="1576">
      <c r="A1576" s="5" t="inlineStr">
        <is>
          <t>2001121</t>
        </is>
      </c>
      <c r="B1576" s="5" t="inlineStr">
        <is>
          <t>TENSIOMETRO DIGITAL</t>
        </is>
      </c>
      <c r="C1576" s="5" t="n"/>
      <c r="D1576" s="5" t="inlineStr">
        <is>
          <t>033</t>
        </is>
      </c>
      <c r="E1576" s="5" t="inlineStr">
        <is>
          <t>ZDES</t>
        </is>
      </c>
      <c r="F1576" s="5" t="inlineStr">
        <is>
          <t>1060</t>
        </is>
      </c>
      <c r="G1576" s="5" t="inlineStr">
        <is>
          <t>6021</t>
        </is>
      </c>
      <c r="H1576" s="5" t="inlineStr">
        <is>
          <t>C/U</t>
        </is>
      </c>
      <c r="I1576" s="6" t="n">
        <v>10</v>
      </c>
      <c r="J1576" s="6" t="n">
        <v>0</v>
      </c>
      <c r="K1576" s="5" t="inlineStr">
        <is>
          <t>ARS</t>
        </is>
      </c>
      <c r="L1576" s="48" t="n">
        <v>0</v>
      </c>
      <c r="M1576" s="48" t="n">
        <v>648000</v>
      </c>
      <c r="O1576" s="11">
        <f>M1576/SUM($M$2:$M$2023)</f>
        <v/>
      </c>
      <c r="P1576" s="49">
        <f>IFERROR(M1576/I1576,0)</f>
        <v/>
      </c>
      <c r="Q1576" s="50" t="n">
        <v>6</v>
      </c>
      <c r="R1576" s="8">
        <f>I1576-Q1576</f>
        <v/>
      </c>
      <c r="S1576" s="49">
        <f>$AK1576*R1576</f>
        <v/>
      </c>
      <c r="U1576" s="39" t="inlineStr">
        <is>
          <t>Stock SAP</t>
        </is>
      </c>
      <c r="V1576" s="39" t="inlineStr">
        <is>
          <t>Descartables</t>
        </is>
      </c>
      <c r="W1576" s="39" t="inlineStr">
        <is>
          <t>Dentro del alcance</t>
        </is>
      </c>
      <c r="X1576" s="37" t="inlineStr">
        <is>
          <t>Alta</t>
        </is>
      </c>
      <c r="Y1576" s="39" t="inlineStr">
        <is>
          <t>Homologado – confianza Alta</t>
        </is>
      </c>
      <c r="Z1576" s="38" t="inlineStr">
        <is>
          <t>Dar de baja en SAP</t>
        </is>
      </c>
      <c r="AA1576" s="39" t="inlineStr">
        <is>
          <t>525</t>
        </is>
      </c>
      <c r="AB1576" s="39" t="inlineStr">
        <is>
          <t>TENSIOMETRO DIGITAL</t>
        </is>
      </c>
      <c r="AC1576" s="39" t="inlineStr">
        <is>
          <t>Cruce por nomenclatura SAP</t>
        </is>
      </c>
      <c r="AD1576" s="39" t="inlineStr">
        <is>
          <t>No</t>
        </is>
      </c>
      <c r="AE1576" s="39" t="n"/>
      <c r="AF1576" s="39" t="inlineStr">
        <is>
          <t>No</t>
        </is>
      </c>
      <c r="AG1576" s="39" t="n"/>
      <c r="AH1576" s="51" t="n">
        <v>10</v>
      </c>
      <c r="AI1576" s="51">
        <f>Q1576</f>
        <v/>
      </c>
      <c r="AJ1576" s="51">
        <f>$AH1576-$AI1576</f>
        <v/>
      </c>
      <c r="AK1576" s="52" t="n">
        <v>64800</v>
      </c>
      <c r="AL1576" s="52">
        <f>$AJ1576*$AK1576</f>
        <v/>
      </c>
      <c r="AM1576" s="52">
        <f>$AI1576*$AK1576</f>
        <v/>
      </c>
      <c r="AN1576" s="39" t="n"/>
      <c r="AO1576" s="39" t="inlineStr">
        <is>
          <t>Cruce por nomenclatura: similitud 1.00.</t>
        </is>
      </c>
    </row>
    <row r="1577">
      <c r="A1577" s="5" t="inlineStr">
        <is>
          <t>2001133</t>
        </is>
      </c>
      <c r="B1577" s="5" t="inlineStr">
        <is>
          <t>CUBRECAMILLA C/TIRAS 20G 0,90 X 2,00 MT</t>
        </is>
      </c>
      <c r="C1577" s="5" t="n"/>
      <c r="D1577" s="5" t="inlineStr">
        <is>
          <t>033</t>
        </is>
      </c>
      <c r="E1577" s="5" t="inlineStr">
        <is>
          <t>ZDES</t>
        </is>
      </c>
      <c r="F1577" s="5" t="inlineStr">
        <is>
          <t>1060</t>
        </is>
      </c>
      <c r="G1577" s="5" t="inlineStr">
        <is>
          <t>6010</t>
        </is>
      </c>
      <c r="H1577" s="5" t="inlineStr">
        <is>
          <t>C/U</t>
        </is>
      </c>
      <c r="I1577" s="6" t="n">
        <v>10</v>
      </c>
      <c r="J1577" s="6" t="n">
        <v>0</v>
      </c>
      <c r="K1577" s="5" t="inlineStr">
        <is>
          <t>ARS</t>
        </is>
      </c>
      <c r="L1577" s="48" t="n">
        <v>0</v>
      </c>
      <c r="M1577" s="48" t="n">
        <v>5337.58</v>
      </c>
      <c r="O1577" s="11">
        <f>M1577/SUM($M$2:$M$2023)</f>
        <v/>
      </c>
      <c r="P1577" s="49">
        <f>IFERROR(M1577/I1577,0)</f>
        <v/>
      </c>
      <c r="Q1577" s="50" t="n"/>
      <c r="R1577" s="8">
        <f>I1577-Q1577</f>
        <v/>
      </c>
      <c r="S1577" s="49">
        <f>$AK1577*R1577</f>
        <v/>
      </c>
      <c r="U1577" s="39" t="inlineStr">
        <is>
          <t>Stock SAP</t>
        </is>
      </c>
      <c r="V1577" s="39" t="inlineStr">
        <is>
          <t>Descartables</t>
        </is>
      </c>
      <c r="W1577" s="39" t="inlineStr">
        <is>
          <t>Dentro del alcance</t>
        </is>
      </c>
      <c r="X1577" s="39" t="n"/>
      <c r="Y1577" s="39" t="inlineStr">
        <is>
          <t>Sin recuento físico en el inventario de Avain</t>
        </is>
      </c>
      <c r="Z1577" s="40" t="inlineStr">
        <is>
          <t>Sin recuento físico</t>
        </is>
      </c>
      <c r="AA1577" s="39" t="n"/>
      <c r="AB1577" s="39" t="n"/>
      <c r="AC1577" s="39" t="n"/>
      <c r="AD1577" s="39" t="n"/>
      <c r="AE1577" s="39" t="n"/>
      <c r="AF1577" s="39" t="n"/>
      <c r="AG1577" s="39" t="n"/>
      <c r="AH1577" s="51" t="n"/>
      <c r="AI1577" s="51" t="n"/>
      <c r="AJ1577" s="51" t="n"/>
      <c r="AK1577" s="52" t="n">
        <v>533.7584659685864</v>
      </c>
      <c r="AL1577" s="52" t="n"/>
      <c r="AM1577" s="52" t="n"/>
      <c r="AN1577" s="39" t="n"/>
      <c r="AO1577" s="39" t="inlineStr">
        <is>
          <t>El material ocupa 3 filas en la hoja 1060 NQN (lote/almacén). La cantidad SAP y la física de esta vista son el total del material.</t>
        </is>
      </c>
    </row>
    <row r="1578">
      <c r="A1578" s="5" t="inlineStr">
        <is>
          <t>2001137</t>
        </is>
      </c>
      <c r="B1578" s="5" t="inlineStr">
        <is>
          <t>TERMOMETRO INFRARROJO</t>
        </is>
      </c>
      <c r="C1578" s="5" t="n"/>
      <c r="D1578" s="5" t="inlineStr">
        <is>
          <t>033</t>
        </is>
      </c>
      <c r="E1578" s="5" t="inlineStr">
        <is>
          <t>ZDES</t>
        </is>
      </c>
      <c r="F1578" s="5" t="inlineStr">
        <is>
          <t>1060</t>
        </is>
      </c>
      <c r="G1578" s="5" t="inlineStr">
        <is>
          <t>6010</t>
        </is>
      </c>
      <c r="H1578" s="5" t="inlineStr">
        <is>
          <t>C/U</t>
        </is>
      </c>
      <c r="I1578" s="6" t="n">
        <v>10</v>
      </c>
      <c r="J1578" s="6" t="n">
        <v>0</v>
      </c>
      <c r="K1578" s="5" t="inlineStr">
        <is>
          <t>ARS</t>
        </is>
      </c>
      <c r="L1578" s="48" t="n">
        <v>0</v>
      </c>
      <c r="M1578" s="48" t="n">
        <v>174862.82</v>
      </c>
      <c r="O1578" s="11">
        <f>M1578/SUM($M$2:$M$2023)</f>
        <v/>
      </c>
      <c r="P1578" s="49">
        <f>IFERROR(M1578/I1578,0)</f>
        <v/>
      </c>
      <c r="Q1578" s="50" t="n"/>
      <c r="R1578" s="8">
        <f>I1578-Q1578</f>
        <v/>
      </c>
      <c r="S1578" s="49">
        <f>$AK1578*R1578</f>
        <v/>
      </c>
      <c r="U1578" s="39" t="inlineStr">
        <is>
          <t>Stock SAP</t>
        </is>
      </c>
      <c r="V1578" s="39" t="inlineStr">
        <is>
          <t>Descartables</t>
        </is>
      </c>
      <c r="W1578" s="39" t="inlineStr">
        <is>
          <t>Dentro del alcance</t>
        </is>
      </c>
      <c r="X1578" s="39" t="n"/>
      <c r="Y1578" s="39" t="inlineStr">
        <is>
          <t>Sin recuento físico en el inventario de Avain</t>
        </is>
      </c>
      <c r="Z1578" s="40" t="inlineStr">
        <is>
          <t>Sin recuento físico</t>
        </is>
      </c>
      <c r="AA1578" s="39" t="n"/>
      <c r="AB1578" s="39" t="n"/>
      <c r="AC1578" s="39" t="n"/>
      <c r="AD1578" s="39" t="n"/>
      <c r="AE1578" s="39" t="n"/>
      <c r="AF1578" s="39" t="n"/>
      <c r="AG1578" s="39" t="n"/>
      <c r="AH1578" s="51" t="n">
        <v>10</v>
      </c>
      <c r="AI1578" s="51">
        <f>Q1578</f>
        <v/>
      </c>
      <c r="AJ1578" s="51">
        <f>$AH1578-$AI1578</f>
        <v/>
      </c>
      <c r="AK1578" s="52" t="n">
        <v>17486.282</v>
      </c>
      <c r="AL1578" s="52">
        <f>$AJ1578*$AK1578</f>
        <v/>
      </c>
      <c r="AM1578" s="52">
        <f>$AI1578*$AK1578</f>
        <v/>
      </c>
      <c r="AN1578" s="39" t="n"/>
      <c r="AO1578" s="39" t="inlineStr">
        <is>
          <t>El material ocupa 2 filas en la hoja 1060 NQN (lote/almacén). La cantidad SAP y la física de esta vista son el total del material.</t>
        </is>
      </c>
    </row>
    <row r="1579">
      <c r="A1579" s="5" t="inlineStr">
        <is>
          <t>2001366</t>
        </is>
      </c>
      <c r="B1579" s="5" t="inlineStr">
        <is>
          <t>RIÑONERA DE ACERO</t>
        </is>
      </c>
      <c r="C1579" s="5" t="n"/>
      <c r="D1579" s="5" t="inlineStr">
        <is>
          <t>033</t>
        </is>
      </c>
      <c r="E1579" s="5" t="inlineStr">
        <is>
          <t>ZDES</t>
        </is>
      </c>
      <c r="F1579" s="5" t="inlineStr">
        <is>
          <t>1060</t>
        </is>
      </c>
      <c r="G1579" s="5" t="inlineStr">
        <is>
          <t>6021</t>
        </is>
      </c>
      <c r="H1579" s="5" t="inlineStr">
        <is>
          <t>C/U</t>
        </is>
      </c>
      <c r="I1579" s="6" t="n">
        <v>10</v>
      </c>
      <c r="J1579" s="6" t="n">
        <v>0</v>
      </c>
      <c r="K1579" s="5" t="inlineStr">
        <is>
          <t>ARS</t>
        </is>
      </c>
      <c r="L1579" s="48" t="n">
        <v>0</v>
      </c>
      <c r="M1579" s="48" t="n">
        <v>59291.67</v>
      </c>
      <c r="O1579" s="11">
        <f>M1579/SUM($M$2:$M$2023)</f>
        <v/>
      </c>
      <c r="P1579" s="49">
        <f>IFERROR(M1579/I1579,0)</f>
        <v/>
      </c>
      <c r="Q1579" s="50" t="n"/>
      <c r="R1579" s="8">
        <f>I1579-Q1579</f>
        <v/>
      </c>
      <c r="S1579" s="49">
        <f>$AK1579*R1579</f>
        <v/>
      </c>
      <c r="U1579" s="39" t="inlineStr">
        <is>
          <t>Stock SAP</t>
        </is>
      </c>
      <c r="V1579" s="39" t="inlineStr">
        <is>
          <t>Descartables</t>
        </is>
      </c>
      <c r="W1579" s="39" t="inlineStr">
        <is>
          <t>Dentro del alcance</t>
        </is>
      </c>
      <c r="X1579" s="37" t="inlineStr">
        <is>
          <t>Alta</t>
        </is>
      </c>
      <c r="Y1579" s="39" t="inlineStr">
        <is>
          <t>Homologado – confianza Alta</t>
        </is>
      </c>
      <c r="Z1579" s="38" t="inlineStr">
        <is>
          <t>Dar de baja en SAP</t>
        </is>
      </c>
      <c r="AA1579" s="39" t="inlineStr">
        <is>
          <t>523</t>
        </is>
      </c>
      <c r="AB1579" s="39" t="inlineStr">
        <is>
          <t>RIÑONERA</t>
        </is>
      </c>
      <c r="AC1579" s="39" t="inlineStr">
        <is>
          <t>Cruce por nomenclatura SAP</t>
        </is>
      </c>
      <c r="AD1579" s="39" t="inlineStr">
        <is>
          <t>No</t>
        </is>
      </c>
      <c r="AE1579" s="39" t="n"/>
      <c r="AF1579" s="39" t="inlineStr">
        <is>
          <t>No</t>
        </is>
      </c>
      <c r="AG1579" s="39" t="n"/>
      <c r="AH1579" s="51" t="n"/>
      <c r="AI1579" s="51" t="n"/>
      <c r="AJ1579" s="51" t="n"/>
      <c r="AK1579" s="52" t="n">
        <v>5929.166666666667</v>
      </c>
      <c r="AL1579" s="52" t="n"/>
      <c r="AM1579" s="52" t="n"/>
      <c r="AN1579" s="39" t="n"/>
      <c r="AO1579" s="39" t="inlineStr">
        <is>
          <t>La cantidad física del material se imputó en la fila 1115 (primera fila del material). El código Avain 523 figura en la homologación como «JERINGAS 20 ML» (master D-137), pero en el inventario físico corresponde a «RIÑONERA». El código no coincide con el producto: no se usó el vínculo de la homologación y se cruzó por nomenclatura. A revisar con los responsables de la base. Cruce por nomenclatura: similitud 0.79. El material ocupa 2 filas en la hoja 1060 NQN (lote/almacén). La cantidad SAP y la física de esta vista son el total del material.</t>
        </is>
      </c>
    </row>
    <row r="1580">
      <c r="A1580" s="5" t="inlineStr">
        <is>
          <t>2001512</t>
        </is>
      </c>
      <c r="B1580" s="5" t="inlineStr">
        <is>
          <t>TENSIOMETRO DIGITAL ADU.OMRON HEM-7130</t>
        </is>
      </c>
      <c r="C1580" s="5" t="n"/>
      <c r="D1580" s="5" t="inlineStr">
        <is>
          <t>033</t>
        </is>
      </c>
      <c r="E1580" s="5" t="inlineStr">
        <is>
          <t>ZDES</t>
        </is>
      </c>
      <c r="F1580" s="5" t="inlineStr">
        <is>
          <t>1060</t>
        </is>
      </c>
      <c r="G1580" s="5" t="inlineStr">
        <is>
          <t>6021</t>
        </is>
      </c>
      <c r="H1580" s="5" t="inlineStr">
        <is>
          <t>C/U</t>
        </is>
      </c>
      <c r="I1580" s="6" t="n">
        <v>10</v>
      </c>
      <c r="J1580" s="6" t="n">
        <v>0</v>
      </c>
      <c r="K1580" s="5" t="inlineStr">
        <is>
          <t>ARS</t>
        </is>
      </c>
      <c r="L1580" s="48" t="n">
        <v>0</v>
      </c>
      <c r="M1580" s="48" t="n">
        <v>648000</v>
      </c>
      <c r="O1580" s="11">
        <f>M1580/SUM($M$2:$M$2023)</f>
        <v/>
      </c>
      <c r="P1580" s="49">
        <f>IFERROR(M1580/I1580,0)</f>
        <v/>
      </c>
      <c r="Q1580" s="50" t="n"/>
      <c r="R1580" s="8">
        <f>I1580-Q1580</f>
        <v/>
      </c>
      <c r="S1580" s="49">
        <f>$AK1580*R1580</f>
        <v/>
      </c>
      <c r="U1580" s="39" t="inlineStr">
        <is>
          <t>Stock SAP</t>
        </is>
      </c>
      <c r="V1580" s="39" t="inlineStr">
        <is>
          <t>Descartables</t>
        </is>
      </c>
      <c r="W1580" s="39" t="inlineStr">
        <is>
          <t>Dentro del alcance</t>
        </is>
      </c>
      <c r="X1580" s="39" t="n"/>
      <c r="Y1580" s="39" t="inlineStr">
        <is>
          <t>Sin recuento físico en el inventario de Avain</t>
        </is>
      </c>
      <c r="Z1580" s="40" t="inlineStr">
        <is>
          <t>Sin recuento físico</t>
        </is>
      </c>
      <c r="AA1580" s="39" t="n"/>
      <c r="AB1580" s="39" t="n"/>
      <c r="AC1580" s="39" t="n"/>
      <c r="AD1580" s="39" t="n"/>
      <c r="AE1580" s="39" t="n"/>
      <c r="AF1580" s="39" t="n"/>
      <c r="AG1580" s="39" t="n"/>
      <c r="AH1580" s="51" t="n">
        <v>10</v>
      </c>
      <c r="AI1580" s="51">
        <f>Q1580</f>
        <v/>
      </c>
      <c r="AJ1580" s="51">
        <f>$AH1580-$AI1580</f>
        <v/>
      </c>
      <c r="AK1580" s="52" t="n">
        <v>64800</v>
      </c>
      <c r="AL1580" s="52">
        <f>$AJ1580*$AK1580</f>
        <v/>
      </c>
      <c r="AM1580" s="52">
        <f>$AI1580*$AK1580</f>
        <v/>
      </c>
      <c r="AN1580" s="39" t="n"/>
      <c r="AO1580" s="39" t="n"/>
    </row>
    <row r="1581">
      <c r="A1581" s="5" t="inlineStr">
        <is>
          <t>2001539</t>
        </is>
      </c>
      <c r="B1581" s="5" t="inlineStr">
        <is>
          <t>BOLSO MONITOR</t>
        </is>
      </c>
      <c r="C1581" s="5" t="n"/>
      <c r="D1581" s="5" t="inlineStr">
        <is>
          <t>033</t>
        </is>
      </c>
      <c r="E1581" s="5" t="inlineStr">
        <is>
          <t>ZDES</t>
        </is>
      </c>
      <c r="F1581" s="5" t="inlineStr">
        <is>
          <t>1060</t>
        </is>
      </c>
      <c r="G1581" s="5" t="inlineStr">
        <is>
          <t>6010</t>
        </is>
      </c>
      <c r="H1581" s="5" t="inlineStr">
        <is>
          <t>C/U</t>
        </is>
      </c>
      <c r="I1581" s="6" t="n">
        <v>10</v>
      </c>
      <c r="J1581" s="6" t="n">
        <v>0</v>
      </c>
      <c r="K1581" s="5" t="inlineStr">
        <is>
          <t>ARS</t>
        </is>
      </c>
      <c r="L1581" s="48" t="n">
        <v>0</v>
      </c>
      <c r="M1581" s="48" t="n">
        <v>126000</v>
      </c>
      <c r="O1581" s="11">
        <f>M1581/SUM($M$2:$M$2023)</f>
        <v/>
      </c>
      <c r="P1581" s="49">
        <f>IFERROR(M1581/I1581,0)</f>
        <v/>
      </c>
      <c r="Q1581" s="50" t="n"/>
      <c r="R1581" s="8">
        <f>I1581-Q1581</f>
        <v/>
      </c>
      <c r="S1581" s="49">
        <f>$AK1581*R1581</f>
        <v/>
      </c>
      <c r="U1581" s="39" t="inlineStr">
        <is>
          <t>Stock SAP</t>
        </is>
      </c>
      <c r="V1581" s="39" t="inlineStr">
        <is>
          <t>Descartables</t>
        </is>
      </c>
      <c r="W1581" s="39" t="inlineStr">
        <is>
          <t>Dentro del alcance</t>
        </is>
      </c>
      <c r="X1581" s="39" t="n"/>
      <c r="Y1581" s="39" t="inlineStr">
        <is>
          <t>Sin recuento físico en el inventario de Avain</t>
        </is>
      </c>
      <c r="Z1581" s="40" t="inlineStr">
        <is>
          <t>Sin recuento físico</t>
        </is>
      </c>
      <c r="AA1581" s="39" t="n"/>
      <c r="AB1581" s="39" t="n"/>
      <c r="AC1581" s="39" t="n"/>
      <c r="AD1581" s="39" t="n"/>
      <c r="AE1581" s="39" t="n"/>
      <c r="AF1581" s="39" t="n"/>
      <c r="AG1581" s="39" t="n"/>
      <c r="AH1581" s="51" t="n">
        <v>10</v>
      </c>
      <c r="AI1581" s="51">
        <f>Q1581</f>
        <v/>
      </c>
      <c r="AJ1581" s="51">
        <f>$AH1581-$AI1581</f>
        <v/>
      </c>
      <c r="AK1581" s="52" t="n">
        <v>12600</v>
      </c>
      <c r="AL1581" s="52">
        <f>$AJ1581*$AK1581</f>
        <v/>
      </c>
      <c r="AM1581" s="52">
        <f>$AI1581*$AK1581</f>
        <v/>
      </c>
      <c r="AN1581" s="39" t="n"/>
      <c r="AO1581" s="39" t="n"/>
    </row>
    <row r="1582">
      <c r="A1582" s="5" t="inlineStr">
        <is>
          <t>3000191</t>
        </is>
      </c>
      <c r="B1582" s="5" t="inlineStr">
        <is>
          <t>CHOMBA BLANCA HBRE TXL</t>
        </is>
      </c>
      <c r="C1582" s="5" t="n"/>
      <c r="D1582" s="5" t="inlineStr">
        <is>
          <t>INDU</t>
        </is>
      </c>
      <c r="E1582" s="5" t="inlineStr">
        <is>
          <t>ZUNI</t>
        </is>
      </c>
      <c r="F1582" s="5" t="inlineStr">
        <is>
          <t>1060</t>
        </is>
      </c>
      <c r="G1582" s="5" t="inlineStr">
        <is>
          <t>6010</t>
        </is>
      </c>
      <c r="H1582" s="5" t="inlineStr">
        <is>
          <t>C/U</t>
        </is>
      </c>
      <c r="I1582" s="6" t="n">
        <v>10</v>
      </c>
      <c r="J1582" s="6" t="n">
        <v>0</v>
      </c>
      <c r="K1582" s="5" t="inlineStr">
        <is>
          <t>ARS</t>
        </is>
      </c>
      <c r="L1582" s="48" t="n">
        <v>0</v>
      </c>
      <c r="M1582" s="48" t="n">
        <v>96240.92999999999</v>
      </c>
      <c r="O1582" s="11">
        <f>M1582/SUM($M$2:$M$2023)</f>
        <v/>
      </c>
      <c r="P1582" s="49">
        <f>IFERROR(M1582/I1582,0)</f>
        <v/>
      </c>
      <c r="Q1582" s="50" t="n"/>
      <c r="R1582" s="8">
        <f>I1582-Q1582</f>
        <v/>
      </c>
      <c r="S1582" s="49">
        <f>$AK1582*R1582</f>
        <v/>
      </c>
      <c r="U1582" s="39" t="inlineStr">
        <is>
          <t>Stock SAP</t>
        </is>
      </c>
      <c r="V1582" s="39" t="inlineStr">
        <is>
          <t>Uniformes</t>
        </is>
      </c>
      <c r="W1582" s="39" t="inlineStr">
        <is>
          <t>Fuera del alcance</t>
        </is>
      </c>
      <c r="X1582" s="39" t="n"/>
      <c r="Y1582" s="39" t="inlineStr">
        <is>
          <t>No aplica: uniformes, clasificación que el inventario físico de Farmacia no releva</t>
        </is>
      </c>
      <c r="Z1582" s="40" t="inlineStr">
        <is>
          <t>Fuera del alcance del inventario físico</t>
        </is>
      </c>
      <c r="AA1582" s="39" t="n"/>
      <c r="AB1582" s="39" t="n"/>
      <c r="AC1582" s="39" t="n"/>
      <c r="AD1582" s="39" t="n"/>
      <c r="AE1582" s="39" t="n"/>
      <c r="AF1582" s="39" t="n"/>
      <c r="AG1582" s="39" t="n"/>
      <c r="AH1582" s="51" t="n">
        <v>15</v>
      </c>
      <c r="AI1582" s="51">
        <f>Q1582</f>
        <v/>
      </c>
      <c r="AJ1582" s="51">
        <f>$AH1582-$AI1582</f>
        <v/>
      </c>
      <c r="AK1582" s="52" t="n">
        <v>9624.093333333332</v>
      </c>
      <c r="AL1582" s="52">
        <f>$AJ1582*$AK1582</f>
        <v/>
      </c>
      <c r="AM1582" s="52">
        <f>$AI1582*$AK1582</f>
        <v/>
      </c>
      <c r="AN1582" s="39" t="n"/>
      <c r="AO1582" s="39" t="inlineStr">
        <is>
          <t>El material ocupa 2 filas en la hoja 1060 NQN (lote/almacén). La cantidad SAP y la física de esta vista son el total del material.</t>
        </is>
      </c>
    </row>
    <row r="1583">
      <c r="A1583" s="5" t="inlineStr">
        <is>
          <t>3000192</t>
        </is>
      </c>
      <c r="B1583" s="5" t="inlineStr">
        <is>
          <t>CHOMBA BLANCA HBRE T2XL</t>
        </is>
      </c>
      <c r="C1583" s="5" t="n"/>
      <c r="D1583" s="5" t="inlineStr">
        <is>
          <t>INDU</t>
        </is>
      </c>
      <c r="E1583" s="5" t="inlineStr">
        <is>
          <t>ZUNI</t>
        </is>
      </c>
      <c r="F1583" s="5" t="inlineStr">
        <is>
          <t>1060</t>
        </is>
      </c>
      <c r="G1583" s="5" t="inlineStr">
        <is>
          <t>6010</t>
        </is>
      </c>
      <c r="H1583" s="5" t="inlineStr">
        <is>
          <t>C/U</t>
        </is>
      </c>
      <c r="I1583" s="6" t="n">
        <v>10</v>
      </c>
      <c r="J1583" s="6" t="n">
        <v>0</v>
      </c>
      <c r="K1583" s="5" t="inlineStr">
        <is>
          <t>ARS</t>
        </is>
      </c>
      <c r="L1583" s="48" t="n">
        <v>0</v>
      </c>
      <c r="M1583" s="48" t="n">
        <v>101292.28</v>
      </c>
      <c r="O1583" s="11">
        <f>M1583/SUM($M$2:$M$2023)</f>
        <v/>
      </c>
      <c r="P1583" s="49">
        <f>IFERROR(M1583/I1583,0)</f>
        <v/>
      </c>
      <c r="Q1583" s="50" t="n"/>
      <c r="R1583" s="8">
        <f>I1583-Q1583</f>
        <v/>
      </c>
      <c r="S1583" s="49">
        <f>$AK1583*R1583</f>
        <v/>
      </c>
      <c r="U1583" s="39" t="inlineStr">
        <is>
          <t>Stock SAP</t>
        </is>
      </c>
      <c r="V1583" s="39" t="inlineStr">
        <is>
          <t>Uniformes</t>
        </is>
      </c>
      <c r="W1583" s="39" t="inlineStr">
        <is>
          <t>Fuera del alcance</t>
        </is>
      </c>
      <c r="X1583" s="39" t="n"/>
      <c r="Y1583" s="39" t="inlineStr">
        <is>
          <t>No aplica: uniformes, clasificación que el inventario físico de Farmacia no releva</t>
        </is>
      </c>
      <c r="Z1583" s="40" t="inlineStr">
        <is>
          <t>Fuera del alcance del inventario físico</t>
        </is>
      </c>
      <c r="AA1583" s="39" t="n"/>
      <c r="AB1583" s="39" t="n"/>
      <c r="AC1583" s="39" t="n"/>
      <c r="AD1583" s="39" t="n"/>
      <c r="AE1583" s="39" t="n"/>
      <c r="AF1583" s="39" t="n"/>
      <c r="AG1583" s="39" t="n"/>
      <c r="AH1583" s="51" t="n">
        <v>10</v>
      </c>
      <c r="AI1583" s="51">
        <f>Q1583</f>
        <v/>
      </c>
      <c r="AJ1583" s="51">
        <f>$AH1583-$AI1583</f>
        <v/>
      </c>
      <c r="AK1583" s="52" t="n">
        <v>10129.228</v>
      </c>
      <c r="AL1583" s="52">
        <f>$AJ1583*$AK1583</f>
        <v/>
      </c>
      <c r="AM1583" s="52">
        <f>$AI1583*$AK1583</f>
        <v/>
      </c>
      <c r="AN1583" s="39" t="n"/>
      <c r="AO1583" s="39" t="n"/>
    </row>
    <row r="1584">
      <c r="A1584" s="5" t="inlineStr">
        <is>
          <t>3000508</t>
        </is>
      </c>
      <c r="B1584" s="5" t="inlineStr">
        <is>
          <t>PANTALON JEAN C/LOGO YAC T60</t>
        </is>
      </c>
      <c r="C1584" s="5" t="n"/>
      <c r="D1584" s="5" t="inlineStr">
        <is>
          <t>INDU</t>
        </is>
      </c>
      <c r="E1584" s="5" t="inlineStr">
        <is>
          <t>ZUNI</t>
        </is>
      </c>
      <c r="F1584" s="5" t="inlineStr">
        <is>
          <t>1060</t>
        </is>
      </c>
      <c r="G1584" s="5" t="inlineStr">
        <is>
          <t>6010</t>
        </is>
      </c>
      <c r="H1584" s="5" t="inlineStr">
        <is>
          <t>C/U</t>
        </is>
      </c>
      <c r="I1584" s="6" t="n">
        <v>10</v>
      </c>
      <c r="J1584" s="6" t="n">
        <v>0</v>
      </c>
      <c r="K1584" s="5" t="inlineStr">
        <is>
          <t>ARS</t>
        </is>
      </c>
      <c r="L1584" s="48" t="n">
        <v>0</v>
      </c>
      <c r="M1584" s="48" t="n">
        <v>179000</v>
      </c>
      <c r="O1584" s="11">
        <f>M1584/SUM($M$2:$M$2023)</f>
        <v/>
      </c>
      <c r="P1584" s="49">
        <f>IFERROR(M1584/I1584,0)</f>
        <v/>
      </c>
      <c r="Q1584" s="50" t="n"/>
      <c r="R1584" s="8">
        <f>I1584-Q1584</f>
        <v/>
      </c>
      <c r="S1584" s="49">
        <f>$AK1584*R1584</f>
        <v/>
      </c>
      <c r="U1584" s="39" t="inlineStr">
        <is>
          <t>Stock SAP</t>
        </is>
      </c>
      <c r="V1584" s="39" t="inlineStr">
        <is>
          <t>Uniformes</t>
        </is>
      </c>
      <c r="W1584" s="39" t="inlineStr">
        <is>
          <t>Fuera del alcance</t>
        </is>
      </c>
      <c r="X1584" s="39" t="n"/>
      <c r="Y1584" s="39" t="inlineStr">
        <is>
          <t>No aplica: uniformes, clasificación que el inventario físico de Farmacia no releva</t>
        </is>
      </c>
      <c r="Z1584" s="40" t="inlineStr">
        <is>
          <t>Fuera del alcance del inventario físico</t>
        </is>
      </c>
      <c r="AA1584" s="39" t="n"/>
      <c r="AB1584" s="39" t="n"/>
      <c r="AC1584" s="39" t="n"/>
      <c r="AD1584" s="39" t="n"/>
      <c r="AE1584" s="39" t="n"/>
      <c r="AF1584" s="39" t="n"/>
      <c r="AG1584" s="39" t="n"/>
      <c r="AH1584" s="51" t="n">
        <v>10</v>
      </c>
      <c r="AI1584" s="51">
        <f>Q1584</f>
        <v/>
      </c>
      <c r="AJ1584" s="51">
        <f>$AH1584-$AI1584</f>
        <v/>
      </c>
      <c r="AK1584" s="52" t="n">
        <v>17900</v>
      </c>
      <c r="AL1584" s="52">
        <f>$AJ1584*$AK1584</f>
        <v/>
      </c>
      <c r="AM1584" s="52">
        <f>$AI1584*$AK1584</f>
        <v/>
      </c>
      <c r="AN1584" s="39" t="n"/>
      <c r="AO1584" s="39" t="n"/>
    </row>
    <row r="1585">
      <c r="A1585" s="5" t="inlineStr">
        <is>
          <t>3000568</t>
        </is>
      </c>
      <c r="B1585" s="5" t="inlineStr">
        <is>
          <t>CHOMBA CELESTE ENFERMO YACIMIENTOS T3XL</t>
        </is>
      </c>
      <c r="C1585" s="5" t="n"/>
      <c r="D1585" s="5" t="inlineStr">
        <is>
          <t>INDU</t>
        </is>
      </c>
      <c r="E1585" s="5" t="inlineStr">
        <is>
          <t>ZUNI</t>
        </is>
      </c>
      <c r="F1585" s="5" t="inlineStr">
        <is>
          <t>1060</t>
        </is>
      </c>
      <c r="G1585" s="5" t="inlineStr">
        <is>
          <t>6010</t>
        </is>
      </c>
      <c r="H1585" s="5" t="inlineStr">
        <is>
          <t>C/U</t>
        </is>
      </c>
      <c r="I1585" s="6" t="n">
        <v>10</v>
      </c>
      <c r="J1585" s="6" t="n">
        <v>0</v>
      </c>
      <c r="K1585" s="5" t="inlineStr">
        <is>
          <t>ARS</t>
        </is>
      </c>
      <c r="L1585" s="48" t="n">
        <v>0</v>
      </c>
      <c r="M1585" s="48" t="n">
        <v>105000</v>
      </c>
      <c r="O1585" s="11">
        <f>M1585/SUM($M$2:$M$2023)</f>
        <v/>
      </c>
      <c r="P1585" s="49">
        <f>IFERROR(M1585/I1585,0)</f>
        <v/>
      </c>
      <c r="Q1585" s="50" t="n"/>
      <c r="R1585" s="8">
        <f>I1585-Q1585</f>
        <v/>
      </c>
      <c r="S1585" s="49">
        <f>$AK1585*R1585</f>
        <v/>
      </c>
      <c r="U1585" s="39" t="inlineStr">
        <is>
          <t>Stock SAP</t>
        </is>
      </c>
      <c r="V1585" s="39" t="inlineStr">
        <is>
          <t>Uniformes</t>
        </is>
      </c>
      <c r="W1585" s="39" t="inlineStr">
        <is>
          <t>Fuera del alcance</t>
        </is>
      </c>
      <c r="X1585" s="39" t="n"/>
      <c r="Y1585" s="39" t="inlineStr">
        <is>
          <t>No aplica: uniformes, clasificación que el inventario físico de Farmacia no releva</t>
        </is>
      </c>
      <c r="Z1585" s="40" t="inlineStr">
        <is>
          <t>Fuera del alcance del inventario físico</t>
        </is>
      </c>
      <c r="AA1585" s="39" t="n"/>
      <c r="AB1585" s="39" t="n"/>
      <c r="AC1585" s="39" t="n"/>
      <c r="AD1585" s="39" t="n"/>
      <c r="AE1585" s="39" t="n"/>
      <c r="AF1585" s="39" t="n"/>
      <c r="AG1585" s="39" t="n"/>
      <c r="AH1585" s="51" t="n">
        <v>10</v>
      </c>
      <c r="AI1585" s="51">
        <f>Q1585</f>
        <v/>
      </c>
      <c r="AJ1585" s="51">
        <f>$AH1585-$AI1585</f>
        <v/>
      </c>
      <c r="AK1585" s="52" t="n">
        <v>10500</v>
      </c>
      <c r="AL1585" s="52">
        <f>$AJ1585*$AK1585</f>
        <v/>
      </c>
      <c r="AM1585" s="52">
        <f>$AI1585*$AK1585</f>
        <v/>
      </c>
      <c r="AN1585" s="39" t="n"/>
      <c r="AO1585" s="39" t="n"/>
    </row>
    <row r="1586">
      <c r="A1586" s="5" t="inlineStr">
        <is>
          <t>3000697</t>
        </is>
      </c>
      <c r="B1586" s="5" t="inlineStr">
        <is>
          <t>Chaqueta Blanca ML yacimiento T XXL</t>
        </is>
      </c>
      <c r="C1586" s="5" t="n"/>
      <c r="D1586" s="5" t="inlineStr">
        <is>
          <t>INDU</t>
        </is>
      </c>
      <c r="E1586" s="5" t="inlineStr">
        <is>
          <t>ZUNI</t>
        </is>
      </c>
      <c r="F1586" s="5" t="inlineStr">
        <is>
          <t>1060</t>
        </is>
      </c>
      <c r="G1586" s="5" t="inlineStr">
        <is>
          <t>6010</t>
        </is>
      </c>
      <c r="H1586" s="5" t="inlineStr">
        <is>
          <t>C/U</t>
        </is>
      </c>
      <c r="I1586" s="6" t="n">
        <v>10</v>
      </c>
      <c r="J1586" s="6" t="n">
        <v>0</v>
      </c>
      <c r="K1586" s="5" t="inlineStr">
        <is>
          <t>ARS</t>
        </is>
      </c>
      <c r="L1586" s="48" t="n">
        <v>0</v>
      </c>
      <c r="M1586" s="48" t="n">
        <v>191909.09</v>
      </c>
      <c r="O1586" s="11">
        <f>M1586/SUM($M$2:$M$2023)</f>
        <v/>
      </c>
      <c r="P1586" s="49">
        <f>IFERROR(M1586/I1586,0)</f>
        <v/>
      </c>
      <c r="Q1586" s="50" t="n"/>
      <c r="R1586" s="8">
        <f>I1586-Q1586</f>
        <v/>
      </c>
      <c r="S1586" s="49">
        <f>$AK1586*R1586</f>
        <v/>
      </c>
      <c r="U1586" s="39" t="inlineStr">
        <is>
          <t>Stock SAP</t>
        </is>
      </c>
      <c r="V1586" s="39" t="inlineStr">
        <is>
          <t>Uniformes</t>
        </is>
      </c>
      <c r="W1586" s="39" t="inlineStr">
        <is>
          <t>Fuera del alcance</t>
        </is>
      </c>
      <c r="X1586" s="39" t="n"/>
      <c r="Y1586" s="39" t="inlineStr">
        <is>
          <t>No aplica: uniformes, clasificación que el inventario físico de Farmacia no releva</t>
        </is>
      </c>
      <c r="Z1586" s="40" t="inlineStr">
        <is>
          <t>Fuera del alcance del inventario físico</t>
        </is>
      </c>
      <c r="AA1586" s="39" t="n"/>
      <c r="AB1586" s="39" t="n"/>
      <c r="AC1586" s="39" t="n"/>
      <c r="AD1586" s="39" t="n"/>
      <c r="AE1586" s="39" t="n"/>
      <c r="AF1586" s="39" t="n"/>
      <c r="AG1586" s="39" t="n"/>
      <c r="AH1586" s="51" t="n"/>
      <c r="AI1586" s="51" t="n"/>
      <c r="AJ1586" s="51" t="n"/>
      <c r="AK1586" s="52" t="n">
        <v>19190.90905660377</v>
      </c>
      <c r="AL1586" s="52" t="n"/>
      <c r="AM1586" s="52" t="n"/>
      <c r="AN1586" s="39" t="n"/>
      <c r="AO1586" s="39" t="inlineStr">
        <is>
          <t>El material ocupa 2 filas en la hoja 1060 NQN (lote/almacén). La cantidad SAP y la física de esta vista son el total del material.</t>
        </is>
      </c>
    </row>
    <row r="1587">
      <c r="A1587" s="5" t="inlineStr">
        <is>
          <t>3000703</t>
        </is>
      </c>
      <c r="B1587" s="5" t="inlineStr">
        <is>
          <t>Chaqueta Celeste ML yacimiento XXXL</t>
        </is>
      </c>
      <c r="C1587" s="5" t="n"/>
      <c r="D1587" s="5" t="inlineStr">
        <is>
          <t>INDU</t>
        </is>
      </c>
      <c r="E1587" s="5" t="inlineStr">
        <is>
          <t>ZUNI</t>
        </is>
      </c>
      <c r="F1587" s="5" t="inlineStr">
        <is>
          <t>1060</t>
        </is>
      </c>
      <c r="G1587" s="5" t="inlineStr">
        <is>
          <t>6010</t>
        </is>
      </c>
      <c r="H1587" s="5" t="inlineStr">
        <is>
          <t>C/U</t>
        </is>
      </c>
      <c r="I1587" s="6" t="n">
        <v>10</v>
      </c>
      <c r="J1587" s="6" t="n">
        <v>0</v>
      </c>
      <c r="K1587" s="5" t="inlineStr">
        <is>
          <t>ARS</t>
        </is>
      </c>
      <c r="L1587" s="48" t="n">
        <v>0</v>
      </c>
      <c r="M1587" s="48" t="n">
        <v>195686.81</v>
      </c>
      <c r="O1587" s="11">
        <f>M1587/SUM($M$2:$M$2023)</f>
        <v/>
      </c>
      <c r="P1587" s="49">
        <f>IFERROR(M1587/I1587,0)</f>
        <v/>
      </c>
      <c r="Q1587" s="50" t="n"/>
      <c r="R1587" s="8">
        <f>I1587-Q1587</f>
        <v/>
      </c>
      <c r="S1587" s="49">
        <f>$AK1587*R1587</f>
        <v/>
      </c>
      <c r="U1587" s="39" t="inlineStr">
        <is>
          <t>Stock SAP</t>
        </is>
      </c>
      <c r="V1587" s="39" t="inlineStr">
        <is>
          <t>Uniformes</t>
        </is>
      </c>
      <c r="W1587" s="39" t="inlineStr">
        <is>
          <t>Fuera del alcance</t>
        </is>
      </c>
      <c r="X1587" s="39" t="n"/>
      <c r="Y1587" s="39" t="inlineStr">
        <is>
          <t>No aplica: uniformes, clasificación que el inventario físico de Farmacia no releva</t>
        </is>
      </c>
      <c r="Z1587" s="40" t="inlineStr">
        <is>
          <t>Fuera del alcance del inventario físico</t>
        </is>
      </c>
      <c r="AA1587" s="39" t="n"/>
      <c r="AB1587" s="39" t="n"/>
      <c r="AC1587" s="39" t="n"/>
      <c r="AD1587" s="39" t="n"/>
      <c r="AE1587" s="39" t="n"/>
      <c r="AF1587" s="39" t="n"/>
      <c r="AG1587" s="39" t="n"/>
      <c r="AH1587" s="51" t="n"/>
      <c r="AI1587" s="51" t="n"/>
      <c r="AJ1587" s="51" t="n"/>
      <c r="AK1587" s="52" t="n">
        <v>19568.6812</v>
      </c>
      <c r="AL1587" s="52" t="n"/>
      <c r="AM1587" s="52" t="n"/>
      <c r="AN1587" s="39" t="n"/>
      <c r="AO1587" s="39" t="inlineStr">
        <is>
          <t>El material ocupa 2 filas en la hoja 1060 NQN (lote/almacén). La cantidad SAP y la física de esta vista son el total del material.</t>
        </is>
      </c>
    </row>
    <row r="1588">
      <c r="A1588" s="5" t="inlineStr">
        <is>
          <t>3000948</t>
        </is>
      </c>
      <c r="B1588" s="5" t="inlineStr">
        <is>
          <t>CHAQUETA GRIS MCORTA YACIMIENTO T S</t>
        </is>
      </c>
      <c r="C1588" s="5" t="n"/>
      <c r="D1588" s="5" t="inlineStr">
        <is>
          <t>INDU</t>
        </is>
      </c>
      <c r="E1588" s="5" t="inlineStr">
        <is>
          <t>ZUNI</t>
        </is>
      </c>
      <c r="F1588" s="5" t="inlineStr">
        <is>
          <t>1060</t>
        </is>
      </c>
      <c r="G1588" s="5" t="inlineStr">
        <is>
          <t>6031</t>
        </is>
      </c>
      <c r="H1588" s="5" t="inlineStr">
        <is>
          <t>C/U</t>
        </is>
      </c>
      <c r="I1588" s="6" t="n">
        <v>10</v>
      </c>
      <c r="J1588" s="6" t="n">
        <v>0</v>
      </c>
      <c r="K1588" s="5" t="inlineStr">
        <is>
          <t>ARS</t>
        </is>
      </c>
      <c r="L1588" s="48" t="n">
        <v>0</v>
      </c>
      <c r="M1588" s="48" t="n">
        <v>195000</v>
      </c>
      <c r="O1588" s="11">
        <f>M1588/SUM($M$2:$M$2023)</f>
        <v/>
      </c>
      <c r="P1588" s="49">
        <f>IFERROR(M1588/I1588,0)</f>
        <v/>
      </c>
      <c r="Q1588" s="50" t="n"/>
      <c r="R1588" s="8">
        <f>I1588-Q1588</f>
        <v/>
      </c>
      <c r="S1588" s="49">
        <f>$AK1588*R1588</f>
        <v/>
      </c>
      <c r="U1588" s="39" t="inlineStr">
        <is>
          <t>Stock SAP</t>
        </is>
      </c>
      <c r="V1588" s="39" t="inlineStr">
        <is>
          <t>Uniformes</t>
        </is>
      </c>
      <c r="W1588" s="39" t="inlineStr">
        <is>
          <t>Fuera del alcance</t>
        </is>
      </c>
      <c r="X1588" s="39" t="n"/>
      <c r="Y1588" s="39" t="inlineStr">
        <is>
          <t>No aplica: uniformes, clasificación que el inventario físico de Farmacia no releva</t>
        </is>
      </c>
      <c r="Z1588" s="40" t="inlineStr">
        <is>
          <t>Fuera del alcance del inventario físico</t>
        </is>
      </c>
      <c r="AA1588" s="39" t="n"/>
      <c r="AB1588" s="39" t="n"/>
      <c r="AC1588" s="39" t="n"/>
      <c r="AD1588" s="39" t="n"/>
      <c r="AE1588" s="39" t="n"/>
      <c r="AF1588" s="39" t="n"/>
      <c r="AG1588" s="39" t="n"/>
      <c r="AH1588" s="51" t="n">
        <v>14</v>
      </c>
      <c r="AI1588" s="51">
        <f>Q1588</f>
        <v/>
      </c>
      <c r="AJ1588" s="51">
        <f>$AH1588-$AI1588</f>
        <v/>
      </c>
      <c r="AK1588" s="52" t="n">
        <v>19500</v>
      </c>
      <c r="AL1588" s="52">
        <f>$AJ1588*$AK1588</f>
        <v/>
      </c>
      <c r="AM1588" s="52">
        <f>$AI1588*$AK1588</f>
        <v/>
      </c>
      <c r="AN1588" s="39" t="n"/>
      <c r="AO1588" s="39" t="inlineStr">
        <is>
          <t>El material ocupa 2 filas en la hoja 1060 NQN (lote/almacén). La cantidad SAP y la física de esta vista son el total del material.</t>
        </is>
      </c>
    </row>
    <row r="1589">
      <c r="A1589" s="5" t="inlineStr">
        <is>
          <t>3000951</t>
        </is>
      </c>
      <c r="B1589" s="5" t="inlineStr">
        <is>
          <t>CHAQUETA GRIS MCORTA YACIMIENTO T 3XL</t>
        </is>
      </c>
      <c r="C1589" s="5" t="n"/>
      <c r="D1589" s="5" t="inlineStr">
        <is>
          <t>INDU</t>
        </is>
      </c>
      <c r="E1589" s="5" t="inlineStr">
        <is>
          <t>ZUNI</t>
        </is>
      </c>
      <c r="F1589" s="5" t="inlineStr">
        <is>
          <t>1060</t>
        </is>
      </c>
      <c r="G1589" s="5" t="inlineStr">
        <is>
          <t>6010</t>
        </is>
      </c>
      <c r="H1589" s="5" t="inlineStr">
        <is>
          <t>C/U</t>
        </is>
      </c>
      <c r="I1589" s="6" t="n">
        <v>10</v>
      </c>
      <c r="J1589" s="6" t="n">
        <v>0</v>
      </c>
      <c r="K1589" s="5" t="inlineStr">
        <is>
          <t>ARS</t>
        </is>
      </c>
      <c r="L1589" s="48" t="n">
        <v>0</v>
      </c>
      <c r="M1589" s="48" t="n">
        <v>195000</v>
      </c>
      <c r="O1589" s="11">
        <f>M1589/SUM($M$2:$M$2023)</f>
        <v/>
      </c>
      <c r="P1589" s="49">
        <f>IFERROR(M1589/I1589,0)</f>
        <v/>
      </c>
      <c r="Q1589" s="50" t="n"/>
      <c r="R1589" s="8">
        <f>I1589-Q1589</f>
        <v/>
      </c>
      <c r="S1589" s="49">
        <f>$AK1589*R1589</f>
        <v/>
      </c>
      <c r="U1589" s="39" t="inlineStr">
        <is>
          <t>Stock SAP</t>
        </is>
      </c>
      <c r="V1589" s="39" t="inlineStr">
        <is>
          <t>Uniformes</t>
        </is>
      </c>
      <c r="W1589" s="39" t="inlineStr">
        <is>
          <t>Fuera del alcance</t>
        </is>
      </c>
      <c r="X1589" s="39" t="n"/>
      <c r="Y1589" s="39" t="inlineStr">
        <is>
          <t>No aplica: uniformes, clasificación que el inventario físico de Farmacia no releva</t>
        </is>
      </c>
      <c r="Z1589" s="40" t="inlineStr">
        <is>
          <t>Fuera del alcance del inventario físico</t>
        </is>
      </c>
      <c r="AA1589" s="39" t="n"/>
      <c r="AB1589" s="39" t="n"/>
      <c r="AC1589" s="39" t="n"/>
      <c r="AD1589" s="39" t="n"/>
      <c r="AE1589" s="39" t="n"/>
      <c r="AF1589" s="39" t="n"/>
      <c r="AG1589" s="39" t="n"/>
      <c r="AH1589" s="51" t="n">
        <v>10</v>
      </c>
      <c r="AI1589" s="51">
        <f>Q1589</f>
        <v/>
      </c>
      <c r="AJ1589" s="51">
        <f>$AH1589-$AI1589</f>
        <v/>
      </c>
      <c r="AK1589" s="52" t="n">
        <v>19500</v>
      </c>
      <c r="AL1589" s="52">
        <f>$AJ1589*$AK1589</f>
        <v/>
      </c>
      <c r="AM1589" s="52">
        <f>$AI1589*$AK1589</f>
        <v/>
      </c>
      <c r="AN1589" s="39" t="n"/>
      <c r="AO1589" s="39" t="n"/>
    </row>
    <row r="1590">
      <c r="A1590" s="5" t="inlineStr">
        <is>
          <t>3001050</t>
        </is>
      </c>
      <c r="B1590" s="5" t="inlineStr">
        <is>
          <t>MAMELUCO IGNIFUGO NOMEX 4.5 OZ TALLE XL</t>
        </is>
      </c>
      <c r="C1590" s="5" t="n"/>
      <c r="D1590" s="5" t="inlineStr">
        <is>
          <t>INDU</t>
        </is>
      </c>
      <c r="E1590" s="5" t="inlineStr">
        <is>
          <t>ZUNI</t>
        </is>
      </c>
      <c r="F1590" s="5" t="inlineStr">
        <is>
          <t>1060</t>
        </is>
      </c>
      <c r="G1590" s="5" t="inlineStr">
        <is>
          <t>6010</t>
        </is>
      </c>
      <c r="H1590" s="5" t="inlineStr">
        <is>
          <t>C/U</t>
        </is>
      </c>
      <c r="I1590" s="6" t="n">
        <v>10</v>
      </c>
      <c r="J1590" s="6" t="n">
        <v>0</v>
      </c>
      <c r="K1590" s="5" t="inlineStr">
        <is>
          <t>ARS</t>
        </is>
      </c>
      <c r="L1590" s="48" t="n">
        <v>0</v>
      </c>
      <c r="M1590" s="48" t="n">
        <v>1236752.18</v>
      </c>
      <c r="O1590" s="11">
        <f>M1590/SUM($M$2:$M$2023)</f>
        <v/>
      </c>
      <c r="P1590" s="49">
        <f>IFERROR(M1590/I1590,0)</f>
        <v/>
      </c>
      <c r="Q1590" s="50" t="n"/>
      <c r="R1590" s="8">
        <f>I1590-Q1590</f>
        <v/>
      </c>
      <c r="S1590" s="49">
        <f>$AK1590*R1590</f>
        <v/>
      </c>
      <c r="U1590" s="39" t="inlineStr">
        <is>
          <t>Stock SAP</t>
        </is>
      </c>
      <c r="V1590" s="39" t="inlineStr">
        <is>
          <t>Uniformes</t>
        </is>
      </c>
      <c r="W1590" s="39" t="inlineStr">
        <is>
          <t>Fuera del alcance</t>
        </is>
      </c>
      <c r="X1590" s="39" t="n"/>
      <c r="Y1590" s="39" t="inlineStr">
        <is>
          <t>No aplica: uniformes, clasificación que el inventario físico de Farmacia no releva</t>
        </is>
      </c>
      <c r="Z1590" s="40" t="inlineStr">
        <is>
          <t>Fuera del alcance del inventario físico</t>
        </is>
      </c>
      <c r="AA1590" s="39" t="n"/>
      <c r="AB1590" s="39" t="n"/>
      <c r="AC1590" s="39" t="n"/>
      <c r="AD1590" s="39" t="n"/>
      <c r="AE1590" s="39" t="n"/>
      <c r="AF1590" s="39" t="n"/>
      <c r="AG1590" s="39" t="n"/>
      <c r="AH1590" s="51" t="n">
        <v>13</v>
      </c>
      <c r="AI1590" s="51">
        <f>Q1590</f>
        <v/>
      </c>
      <c r="AJ1590" s="51">
        <f>$AH1590-$AI1590</f>
        <v/>
      </c>
      <c r="AK1590" s="52" t="n">
        <v>123675.2176923077</v>
      </c>
      <c r="AL1590" s="52">
        <f>$AJ1590*$AK1590</f>
        <v/>
      </c>
      <c r="AM1590" s="52">
        <f>$AI1590*$AK1590</f>
        <v/>
      </c>
      <c r="AN1590" s="39" t="n"/>
      <c r="AO1590" s="39" t="inlineStr">
        <is>
          <t>El material ocupa 2 filas en la hoja 1060 NQN (lote/almacén). La cantidad SAP y la física de esta vista son el total del material.</t>
        </is>
      </c>
    </row>
    <row r="1591">
      <c r="A1591" s="5" t="inlineStr">
        <is>
          <t>3001465</t>
        </is>
      </c>
      <c r="B1591" s="5" t="inlineStr">
        <is>
          <t>CONJUNTO PRIMERA PIEL XXXL</t>
        </is>
      </c>
      <c r="C1591" s="5" t="n"/>
      <c r="D1591" s="5" t="inlineStr">
        <is>
          <t>INDU</t>
        </is>
      </c>
      <c r="E1591" s="5" t="inlineStr">
        <is>
          <t>ZUNI</t>
        </is>
      </c>
      <c r="F1591" s="5" t="inlineStr">
        <is>
          <t>1060</t>
        </is>
      </c>
      <c r="G1591" s="5" t="inlineStr">
        <is>
          <t>6031</t>
        </is>
      </c>
      <c r="H1591" s="5" t="inlineStr">
        <is>
          <t>C/U</t>
        </is>
      </c>
      <c r="I1591" s="6" t="n">
        <v>10</v>
      </c>
      <c r="J1591" s="6" t="n">
        <v>0</v>
      </c>
      <c r="K1591" s="5" t="inlineStr">
        <is>
          <t>ARS</t>
        </is>
      </c>
      <c r="L1591" s="48" t="n">
        <v>0</v>
      </c>
      <c r="M1591" s="48" t="n">
        <v>110830</v>
      </c>
      <c r="O1591" s="11">
        <f>M1591/SUM($M$2:$M$2023)</f>
        <v/>
      </c>
      <c r="P1591" s="49">
        <f>IFERROR(M1591/I1591,0)</f>
        <v/>
      </c>
      <c r="Q1591" s="50" t="n"/>
      <c r="R1591" s="8">
        <f>I1591-Q1591</f>
        <v/>
      </c>
      <c r="S1591" s="49">
        <f>$AK1591*R1591</f>
        <v/>
      </c>
      <c r="U1591" s="39" t="inlineStr">
        <is>
          <t>Stock SAP</t>
        </is>
      </c>
      <c r="V1591" s="39" t="inlineStr">
        <is>
          <t>Uniformes</t>
        </is>
      </c>
      <c r="W1591" s="39" t="inlineStr">
        <is>
          <t>Fuera del alcance</t>
        </is>
      </c>
      <c r="X1591" s="39" t="n"/>
      <c r="Y1591" s="39" t="inlineStr">
        <is>
          <t>No aplica: uniformes, clasificación que el inventario físico de Farmacia no releva</t>
        </is>
      </c>
      <c r="Z1591" s="40" t="inlineStr">
        <is>
          <t>Fuera del alcance del inventario físico</t>
        </is>
      </c>
      <c r="AA1591" s="39" t="n"/>
      <c r="AB1591" s="39" t="n"/>
      <c r="AC1591" s="39" t="n"/>
      <c r="AD1591" s="39" t="n"/>
      <c r="AE1591" s="39" t="n"/>
      <c r="AF1591" s="39" t="n"/>
      <c r="AG1591" s="39" t="n"/>
      <c r="AH1591" s="51" t="n">
        <v>10</v>
      </c>
      <c r="AI1591" s="51">
        <f>Q1591</f>
        <v/>
      </c>
      <c r="AJ1591" s="51">
        <f>$AH1591-$AI1591</f>
        <v/>
      </c>
      <c r="AK1591" s="52" t="n">
        <v>11083</v>
      </c>
      <c r="AL1591" s="52">
        <f>$AJ1591*$AK1591</f>
        <v/>
      </c>
      <c r="AM1591" s="52">
        <f>$AI1591*$AK1591</f>
        <v/>
      </c>
      <c r="AN1591" s="39" t="n"/>
      <c r="AO1591" s="39" t="n"/>
    </row>
    <row r="1592">
      <c r="A1592" s="5" t="inlineStr">
        <is>
          <t>3001561</t>
        </is>
      </c>
      <c r="B1592" s="5" t="inlineStr">
        <is>
          <t>CAMPERON NARANJA DE GRAFA S</t>
        </is>
      </c>
      <c r="C1592" s="5" t="n"/>
      <c r="D1592" s="5" t="inlineStr">
        <is>
          <t>INDU</t>
        </is>
      </c>
      <c r="E1592" s="5" t="inlineStr">
        <is>
          <t>ZUNI</t>
        </is>
      </c>
      <c r="F1592" s="5" t="inlineStr">
        <is>
          <t>1060</t>
        </is>
      </c>
      <c r="G1592" s="5" t="inlineStr">
        <is>
          <t>6031</t>
        </is>
      </c>
      <c r="H1592" s="5" t="inlineStr">
        <is>
          <t>C/U</t>
        </is>
      </c>
      <c r="I1592" s="6" t="n">
        <v>10</v>
      </c>
      <c r="J1592" s="6" t="n">
        <v>0</v>
      </c>
      <c r="K1592" s="5" t="inlineStr">
        <is>
          <t>ARS</t>
        </is>
      </c>
      <c r="L1592" s="48" t="n">
        <v>0</v>
      </c>
      <c r="M1592" s="48" t="n">
        <v>692962.95</v>
      </c>
      <c r="O1592" s="11">
        <f>M1592/SUM($M$2:$M$2023)</f>
        <v/>
      </c>
      <c r="P1592" s="49">
        <f>IFERROR(M1592/I1592,0)</f>
        <v/>
      </c>
      <c r="Q1592" s="50" t="n"/>
      <c r="R1592" s="8">
        <f>I1592-Q1592</f>
        <v/>
      </c>
      <c r="S1592" s="49">
        <f>$AK1592*R1592</f>
        <v/>
      </c>
      <c r="U1592" s="39" t="inlineStr">
        <is>
          <t>Stock SAP</t>
        </is>
      </c>
      <c r="V1592" s="39" t="inlineStr">
        <is>
          <t>Uniformes</t>
        </is>
      </c>
      <c r="W1592" s="39" t="inlineStr">
        <is>
          <t>Fuera del alcance</t>
        </is>
      </c>
      <c r="X1592" s="39" t="n"/>
      <c r="Y1592" s="39" t="inlineStr">
        <is>
          <t>No aplica: uniformes, clasificación que el inventario físico de Farmacia no releva</t>
        </is>
      </c>
      <c r="Z1592" s="40" t="inlineStr">
        <is>
          <t>Fuera del alcance del inventario físico</t>
        </is>
      </c>
      <c r="AA1592" s="39" t="n"/>
      <c r="AB1592" s="39" t="n"/>
      <c r="AC1592" s="39" t="n"/>
      <c r="AD1592" s="39" t="n"/>
      <c r="AE1592" s="39" t="n"/>
      <c r="AF1592" s="39" t="n"/>
      <c r="AG1592" s="39" t="n"/>
      <c r="AH1592" s="51" t="n">
        <v>10</v>
      </c>
      <c r="AI1592" s="51">
        <f>Q1592</f>
        <v/>
      </c>
      <c r="AJ1592" s="51">
        <f>$AH1592-$AI1592</f>
        <v/>
      </c>
      <c r="AK1592" s="52" t="n">
        <v>69296.295</v>
      </c>
      <c r="AL1592" s="52">
        <f>$AJ1592*$AK1592</f>
        <v/>
      </c>
      <c r="AM1592" s="52">
        <f>$AI1592*$AK1592</f>
        <v/>
      </c>
      <c r="AN1592" s="39" t="n"/>
      <c r="AO1592" s="39" t="n"/>
    </row>
    <row r="1593">
      <c r="A1593" s="5" t="inlineStr">
        <is>
          <t>1000162</t>
        </is>
      </c>
      <c r="B1593" s="5" t="inlineStr">
        <is>
          <t>GEL CONDUCTOR KINESIO</t>
        </is>
      </c>
      <c r="C1593" s="5" t="inlineStr">
        <is>
          <t>334</t>
        </is>
      </c>
      <c r="D1593" s="5" t="inlineStr">
        <is>
          <t>033</t>
        </is>
      </c>
      <c r="E1593" s="5" t="inlineStr">
        <is>
          <t>ZMED</t>
        </is>
      </c>
      <c r="F1593" s="5" t="inlineStr">
        <is>
          <t>1060</t>
        </is>
      </c>
      <c r="G1593" s="5" t="inlineStr">
        <is>
          <t>6021</t>
        </is>
      </c>
      <c r="H1593" s="5" t="inlineStr">
        <is>
          <t>C/U</t>
        </is>
      </c>
      <c r="I1593" s="6" t="n">
        <v>9</v>
      </c>
      <c r="J1593" s="6" t="n">
        <v>0</v>
      </c>
      <c r="K1593" s="5" t="inlineStr">
        <is>
          <t>ARS</t>
        </is>
      </c>
      <c r="L1593" s="48" t="n">
        <v>0</v>
      </c>
      <c r="M1593" s="48" t="n">
        <v>10695.91</v>
      </c>
      <c r="O1593" s="11">
        <f>M1593/SUM($M$2:$M$2023)</f>
        <v/>
      </c>
      <c r="P1593" s="49">
        <f>IFERROR(M1593/I1593,0)</f>
        <v/>
      </c>
      <c r="Q1593" s="50" t="n"/>
      <c r="R1593" s="8">
        <f>I1593-Q1593</f>
        <v/>
      </c>
      <c r="S1593" s="49">
        <f>$AK1593*R1593</f>
        <v/>
      </c>
      <c r="U1593" s="39" t="inlineStr">
        <is>
          <t>Stock SAP</t>
        </is>
      </c>
      <c r="V1593" s="39" t="inlineStr">
        <is>
          <t>Medicamentos</t>
        </is>
      </c>
      <c r="W1593" s="39" t="inlineStr">
        <is>
          <t>Dentro del alcance</t>
        </is>
      </c>
      <c r="X1593" s="42" t="inlineStr">
        <is>
          <t>Media</t>
        </is>
      </c>
      <c r="Y1593" s="39" t="inlineStr">
        <is>
          <t>Homologado – confianza Media – pendiente de validación</t>
        </is>
      </c>
      <c r="Z1593" s="38" t="inlineStr">
        <is>
          <t>Dar de baja en SAP</t>
        </is>
      </c>
      <c r="AA1593" s="39" t="inlineStr">
        <is>
          <t>460</t>
        </is>
      </c>
      <c r="AB1593" s="39" t="inlineStr">
        <is>
          <t>GEL CONDUCTOR 500 GRS</t>
        </is>
      </c>
      <c r="AC1593" s="39" t="inlineStr">
        <is>
          <t>Cruce por nomenclatura SAP</t>
        </is>
      </c>
      <c r="AD1593" s="39" t="inlineStr">
        <is>
          <t>No</t>
        </is>
      </c>
      <c r="AE1593" s="39" t="n"/>
      <c r="AF1593" s="39" t="inlineStr">
        <is>
          <t>No</t>
        </is>
      </c>
      <c r="AG1593" s="39" t="n"/>
      <c r="AH1593" s="51" t="n"/>
      <c r="AI1593" s="51" t="n"/>
      <c r="AJ1593" s="51" t="n"/>
      <c r="AK1593" s="52" t="n">
        <v>1188.434056603773</v>
      </c>
      <c r="AL1593" s="52" t="n"/>
      <c r="AM1593" s="52" t="n"/>
      <c r="AN1593" s="39" t="n"/>
      <c r="AO1593" s="39" t="inlineStr">
        <is>
          <t>La cantidad física del material se imputó en la fila 1061 (primera fila del material). Cruce por nomenclatura: una nomenclatura no informa dosis; similitud 0.60. El material ocupa 6 filas en la hoja 1060 NQN (lote/almacén). La cantidad SAP y la física de esta vista son el total del material.</t>
        </is>
      </c>
    </row>
    <row r="1594">
      <c r="A1594" s="5" t="inlineStr">
        <is>
          <t>1000187</t>
        </is>
      </c>
      <c r="B1594" s="5" t="inlineStr">
        <is>
          <t>CALADRYL SOLUCION</t>
        </is>
      </c>
      <c r="C1594" s="5" t="inlineStr">
        <is>
          <t>2414</t>
        </is>
      </c>
      <c r="D1594" s="5" t="inlineStr">
        <is>
          <t>033</t>
        </is>
      </c>
      <c r="E1594" s="5" t="inlineStr">
        <is>
          <t>ZMED</t>
        </is>
      </c>
      <c r="F1594" s="5" t="inlineStr">
        <is>
          <t>1060</t>
        </is>
      </c>
      <c r="G1594" s="5" t="inlineStr">
        <is>
          <t>6021</t>
        </is>
      </c>
      <c r="H1594" s="5" t="inlineStr">
        <is>
          <t>C/U</t>
        </is>
      </c>
      <c r="I1594" s="6" t="n">
        <v>9</v>
      </c>
      <c r="J1594" s="6" t="n">
        <v>0</v>
      </c>
      <c r="K1594" s="5" t="inlineStr">
        <is>
          <t>ARS</t>
        </is>
      </c>
      <c r="L1594" s="48" t="n">
        <v>0</v>
      </c>
      <c r="M1594" s="48" t="n">
        <v>32693.13</v>
      </c>
      <c r="O1594" s="11">
        <f>M1594/SUM($M$2:$M$2023)</f>
        <v/>
      </c>
      <c r="P1594" s="49">
        <f>IFERROR(M1594/I1594,0)</f>
        <v/>
      </c>
      <c r="Q1594" s="50" t="n"/>
      <c r="R1594" s="8">
        <f>I1594-Q1594</f>
        <v/>
      </c>
      <c r="S1594" s="49">
        <f>$AK1594*R1594</f>
        <v/>
      </c>
      <c r="U1594" s="39" t="inlineStr">
        <is>
          <t>Stock SAP</t>
        </is>
      </c>
      <c r="V1594" s="39" t="inlineStr">
        <is>
          <t>Medicamentos</t>
        </is>
      </c>
      <c r="W1594" s="39" t="inlineStr">
        <is>
          <t>Dentro del alcance</t>
        </is>
      </c>
      <c r="X1594" s="37" t="inlineStr">
        <is>
          <t>Alta</t>
        </is>
      </c>
      <c r="Y1594" s="39" t="inlineStr">
        <is>
          <t>Homologado – confianza Alta</t>
        </is>
      </c>
      <c r="Z1594" s="38" t="inlineStr">
        <is>
          <t>Dar de baja en SAP</t>
        </is>
      </c>
      <c r="AA1594" s="39" t="inlineStr">
        <is>
          <t>501</t>
        </is>
      </c>
      <c r="AB1594" s="39" t="inlineStr">
        <is>
          <t>CALADRYL</t>
        </is>
      </c>
      <c r="AC1594" s="39" t="inlineStr">
        <is>
          <t>Cruce por nomenclatura SAP</t>
        </is>
      </c>
      <c r="AD1594" s="39" t="inlineStr">
        <is>
          <t>No</t>
        </is>
      </c>
      <c r="AE1594" s="39" t="n"/>
      <c r="AF1594" s="39" t="inlineStr">
        <is>
          <t>No</t>
        </is>
      </c>
      <c r="AG1594" s="39" t="n"/>
      <c r="AH1594" s="51" t="n"/>
      <c r="AI1594" s="51" t="n"/>
      <c r="AJ1594" s="51" t="n"/>
      <c r="AK1594" s="52" t="n">
        <v>3632.57</v>
      </c>
      <c r="AL1594" s="52" t="n"/>
      <c r="AM1594" s="52" t="n"/>
      <c r="AN1594" s="39" t="n"/>
      <c r="AO1594" s="39" t="inlineStr">
        <is>
          <t>La cantidad física del material se imputó en la fila 1501 (primera fila del material). Cruce por nomenclatura: similitud 0.82. El material ocupa 8 filas en la hoja 1060 NQN (lote/almacén). La cantidad SAP y la física de esta vista son el total del material.</t>
        </is>
      </c>
    </row>
    <row r="1595">
      <c r="A1595" s="5" t="inlineStr">
        <is>
          <t>1000535</t>
        </is>
      </c>
      <c r="B1595" s="5" t="inlineStr">
        <is>
          <t>MEDIDOR GLUCEMIA FREESTYLE OPTIUM NEO H</t>
        </is>
      </c>
      <c r="C1595" s="5" t="inlineStr">
        <is>
          <t>02D00F</t>
        </is>
      </c>
      <c r="D1595" s="5" t="inlineStr">
        <is>
          <t>033</t>
        </is>
      </c>
      <c r="E1595" s="5" t="inlineStr">
        <is>
          <t>ZMED</t>
        </is>
      </c>
      <c r="F1595" s="5" t="inlineStr">
        <is>
          <t>1060</t>
        </is>
      </c>
      <c r="G1595" s="5" t="inlineStr">
        <is>
          <t>6022</t>
        </is>
      </c>
      <c r="H1595" s="5" t="inlineStr">
        <is>
          <t>C/U</t>
        </is>
      </c>
      <c r="I1595" s="6" t="n">
        <v>9</v>
      </c>
      <c r="J1595" s="6" t="n">
        <v>0</v>
      </c>
      <c r="K1595" s="5" t="inlineStr">
        <is>
          <t>ARS</t>
        </is>
      </c>
      <c r="L1595" s="48" t="n">
        <v>0</v>
      </c>
      <c r="M1595" s="48" t="n">
        <v>101668.68</v>
      </c>
      <c r="O1595" s="11">
        <f>M1595/SUM($M$2:$M$2023)</f>
        <v/>
      </c>
      <c r="P1595" s="49">
        <f>IFERROR(M1595/I1595,0)</f>
        <v/>
      </c>
      <c r="Q1595" s="50" t="n"/>
      <c r="R1595" s="8">
        <f>I1595-Q1595</f>
        <v/>
      </c>
      <c r="S1595" s="49">
        <f>$AK1595*R1595</f>
        <v/>
      </c>
      <c r="U1595" s="39" t="inlineStr">
        <is>
          <t>Stock SAP</t>
        </is>
      </c>
      <c r="V1595" s="39" t="inlineStr">
        <is>
          <t>Medicamentos</t>
        </is>
      </c>
      <c r="W1595" s="39" t="inlineStr">
        <is>
          <t>Dentro del alcance</t>
        </is>
      </c>
      <c r="X1595" s="38" t="inlineStr">
        <is>
          <t>Baja</t>
        </is>
      </c>
      <c r="Y1595" s="39" t="inlineStr">
        <is>
          <t>Homologado – confianza Baja – pendiente de validación</t>
        </is>
      </c>
      <c r="Z1595" s="38" t="inlineStr">
        <is>
          <t>Dar de baja en SAP</t>
        </is>
      </c>
      <c r="AA1595" s="39" t="inlineStr">
        <is>
          <t>383</t>
        </is>
      </c>
      <c r="AB1595" s="39" t="inlineStr">
        <is>
          <t>GLUCOMETRO</t>
        </is>
      </c>
      <c r="AC1595" s="39" t="inlineStr">
        <is>
          <t>Homologación por código Avain (master E-182)</t>
        </is>
      </c>
      <c r="AD1595" s="39" t="inlineStr">
        <is>
          <t>No</t>
        </is>
      </c>
      <c r="AE1595" s="39" t="n"/>
      <c r="AF1595" s="39" t="inlineStr">
        <is>
          <t>Sí</t>
        </is>
      </c>
      <c r="AG1595" s="39" t="inlineStr">
        <is>
          <t>E-182</t>
        </is>
      </c>
      <c r="AH1595" s="51" t="n"/>
      <c r="AI1595" s="51" t="n"/>
      <c r="AJ1595" s="51" t="n"/>
      <c r="AK1595" s="52" t="n">
        <v>11296.52</v>
      </c>
      <c r="AL1595" s="52" t="n"/>
      <c r="AM1595" s="52" t="n"/>
      <c r="AN1595" s="39" t="n"/>
      <c r="AO1595" s="39" t="inlineStr">
        <is>
          <t>La cantidad física del material se imputó en la fila 1401 (primera fila del material). Homologación: confianza base Alta + confianza SAP Alta → Alta. La nomenclatura del material imputado no respalda por sí sola la equivalencia (similitud 0.09); el vínculo proviene sólo de la homologación. Nivel degradado a Baja. El material ocupa 8 filas en la hoja 1060 NQN (lote/almacén). La cantidad SAP y la física de esta vista son el total del material.</t>
        </is>
      </c>
    </row>
    <row r="1596">
      <c r="A1596" s="5" t="inlineStr">
        <is>
          <t>2000051</t>
        </is>
      </c>
      <c r="B1596" s="5" t="inlineStr">
        <is>
          <t>COLLAR CERVICAL MEDIANO</t>
        </is>
      </c>
      <c r="C1596" s="5" t="n"/>
      <c r="D1596" s="5" t="inlineStr">
        <is>
          <t>033</t>
        </is>
      </c>
      <c r="E1596" s="5" t="inlineStr">
        <is>
          <t>ZDES</t>
        </is>
      </c>
      <c r="F1596" s="5" t="inlineStr">
        <is>
          <t>1060</t>
        </is>
      </c>
      <c r="G1596" s="5" t="inlineStr">
        <is>
          <t>6021</t>
        </is>
      </c>
      <c r="H1596" s="5" t="inlineStr">
        <is>
          <t>C/U</t>
        </is>
      </c>
      <c r="I1596" s="6" t="n">
        <v>9</v>
      </c>
      <c r="J1596" s="6" t="n">
        <v>0</v>
      </c>
      <c r="K1596" s="5" t="inlineStr">
        <is>
          <t>ARS</t>
        </is>
      </c>
      <c r="L1596" s="48" t="n">
        <v>0</v>
      </c>
      <c r="M1596" s="48" t="n">
        <v>31344.53</v>
      </c>
      <c r="O1596" s="11">
        <f>M1596/SUM($M$2:$M$2023)</f>
        <v/>
      </c>
      <c r="P1596" s="49">
        <f>IFERROR(M1596/I1596,0)</f>
        <v/>
      </c>
      <c r="Q1596" s="50" t="n"/>
      <c r="R1596" s="8">
        <f>I1596-Q1596</f>
        <v/>
      </c>
      <c r="S1596" s="49">
        <f>$AK1596*R1596</f>
        <v/>
      </c>
      <c r="U1596" s="39" t="inlineStr">
        <is>
          <t>Stock SAP</t>
        </is>
      </c>
      <c r="V1596" s="39" t="inlineStr">
        <is>
          <t>Descartables</t>
        </is>
      </c>
      <c r="W1596" s="39" t="inlineStr">
        <is>
          <t>Dentro del alcance</t>
        </is>
      </c>
      <c r="X1596" s="39" t="n"/>
      <c r="Y1596" s="39" t="inlineStr">
        <is>
          <t>Sin recuento físico en el inventario de Avain</t>
        </is>
      </c>
      <c r="Z1596" s="40" t="inlineStr">
        <is>
          <t>Sin recuento físico</t>
        </is>
      </c>
      <c r="AA1596" s="39" t="n"/>
      <c r="AB1596" s="39" t="n"/>
      <c r="AC1596" s="39" t="n"/>
      <c r="AD1596" s="39" t="n"/>
      <c r="AE1596" s="39" t="n"/>
      <c r="AF1596" s="39" t="n"/>
      <c r="AG1596" s="39" t="n"/>
      <c r="AH1596" s="51" t="n">
        <v>14</v>
      </c>
      <c r="AI1596" s="51">
        <f>Q1596</f>
        <v/>
      </c>
      <c r="AJ1596" s="51">
        <f>$AH1596-$AI1596</f>
        <v/>
      </c>
      <c r="AK1596" s="52" t="n">
        <v>3482.725714285715</v>
      </c>
      <c r="AL1596" s="52">
        <f>$AJ1596*$AK1596</f>
        <v/>
      </c>
      <c r="AM1596" s="52">
        <f>$AI1596*$AK1596</f>
        <v/>
      </c>
      <c r="AN1596" s="39" t="n"/>
      <c r="AO1596" s="39" t="inlineStr">
        <is>
          <t>El material ocupa 2 filas en la hoja 1060 NQN (lote/almacén). La cantidad SAP y la física de esta vista son el total del material.</t>
        </is>
      </c>
    </row>
    <row r="1597">
      <c r="A1597" s="5" t="inlineStr">
        <is>
          <t>3000534</t>
        </is>
      </c>
      <c r="B1597" s="5" t="inlineStr">
        <is>
          <t>CAMISA JEAN CLASICA T42</t>
        </is>
      </c>
      <c r="C1597" s="5" t="n"/>
      <c r="D1597" s="5" t="inlineStr">
        <is>
          <t>INDU</t>
        </is>
      </c>
      <c r="E1597" s="5" t="inlineStr">
        <is>
          <t>ZUNI</t>
        </is>
      </c>
      <c r="F1597" s="5" t="inlineStr">
        <is>
          <t>1060</t>
        </is>
      </c>
      <c r="G1597" s="5" t="inlineStr">
        <is>
          <t>6010</t>
        </is>
      </c>
      <c r="H1597" s="5" t="inlineStr">
        <is>
          <t>C/U</t>
        </is>
      </c>
      <c r="I1597" s="6" t="n">
        <v>9</v>
      </c>
      <c r="J1597" s="6" t="n">
        <v>0</v>
      </c>
      <c r="K1597" s="5" t="inlineStr">
        <is>
          <t>ARS</t>
        </is>
      </c>
      <c r="L1597" s="48" t="n">
        <v>0</v>
      </c>
      <c r="M1597" s="48" t="n">
        <v>193500</v>
      </c>
      <c r="O1597" s="11">
        <f>M1597/SUM($M$2:$M$2023)</f>
        <v/>
      </c>
      <c r="P1597" s="49">
        <f>IFERROR(M1597/I1597,0)</f>
        <v/>
      </c>
      <c r="Q1597" s="50" t="n"/>
      <c r="R1597" s="8">
        <f>I1597-Q1597</f>
        <v/>
      </c>
      <c r="S1597" s="49">
        <f>$AK1597*R1597</f>
        <v/>
      </c>
      <c r="U1597" s="39" t="inlineStr">
        <is>
          <t>Stock SAP</t>
        </is>
      </c>
      <c r="V1597" s="39" t="inlineStr">
        <is>
          <t>Uniformes</t>
        </is>
      </c>
      <c r="W1597" s="39" t="inlineStr">
        <is>
          <t>Fuera del alcance</t>
        </is>
      </c>
      <c r="X1597" s="39" t="n"/>
      <c r="Y1597" s="39" t="inlineStr">
        <is>
          <t>No aplica: uniformes, clasificación que el inventario físico de Farmacia no releva</t>
        </is>
      </c>
      <c r="Z1597" s="40" t="inlineStr">
        <is>
          <t>Fuera del alcance del inventario físico</t>
        </is>
      </c>
      <c r="AA1597" s="39" t="n"/>
      <c r="AB1597" s="39" t="n"/>
      <c r="AC1597" s="39" t="n"/>
      <c r="AD1597" s="39" t="n"/>
      <c r="AE1597" s="39" t="n"/>
      <c r="AF1597" s="39" t="n"/>
      <c r="AG1597" s="39" t="n"/>
      <c r="AH1597" s="51" t="n">
        <v>9</v>
      </c>
      <c r="AI1597" s="51">
        <f>Q1597</f>
        <v/>
      </c>
      <c r="AJ1597" s="51">
        <f>$AH1597-$AI1597</f>
        <v/>
      </c>
      <c r="AK1597" s="52" t="n">
        <v>21500</v>
      </c>
      <c r="AL1597" s="52">
        <f>$AJ1597*$AK1597</f>
        <v/>
      </c>
      <c r="AM1597" s="52">
        <f>$AI1597*$AK1597</f>
        <v/>
      </c>
      <c r="AN1597" s="39" t="n"/>
      <c r="AO1597" s="39" t="n"/>
    </row>
    <row r="1598">
      <c r="A1598" s="5" t="inlineStr">
        <is>
          <t>3000735</t>
        </is>
      </c>
      <c r="B1598" s="5" t="inlineStr">
        <is>
          <t>CHAQUETA GRIS MCORTA YACIMIENTO T XXL</t>
        </is>
      </c>
      <c r="C1598" s="5" t="n"/>
      <c r="D1598" s="5" t="inlineStr">
        <is>
          <t>INDU</t>
        </is>
      </c>
      <c r="E1598" s="5" t="inlineStr">
        <is>
          <t>ZUNI</t>
        </is>
      </c>
      <c r="F1598" s="5" t="inlineStr">
        <is>
          <t>1060</t>
        </is>
      </c>
      <c r="G1598" s="5" t="inlineStr">
        <is>
          <t>6031</t>
        </is>
      </c>
      <c r="H1598" s="5" t="inlineStr">
        <is>
          <t>C/U</t>
        </is>
      </c>
      <c r="I1598" s="6" t="n">
        <v>9</v>
      </c>
      <c r="J1598" s="6" t="n">
        <v>0</v>
      </c>
      <c r="K1598" s="5" t="inlineStr">
        <is>
          <t>ARS</t>
        </is>
      </c>
      <c r="L1598" s="48" t="n">
        <v>0</v>
      </c>
      <c r="M1598" s="48" t="n">
        <v>175500</v>
      </c>
      <c r="O1598" s="11">
        <f>M1598/SUM($M$2:$M$2023)</f>
        <v/>
      </c>
      <c r="P1598" s="49">
        <f>IFERROR(M1598/I1598,0)</f>
        <v/>
      </c>
      <c r="Q1598" s="50" t="n"/>
      <c r="R1598" s="8">
        <f>I1598-Q1598</f>
        <v/>
      </c>
      <c r="S1598" s="49">
        <f>$AK1598*R1598</f>
        <v/>
      </c>
      <c r="U1598" s="39" t="inlineStr">
        <is>
          <t>Stock SAP</t>
        </is>
      </c>
      <c r="V1598" s="39" t="inlineStr">
        <is>
          <t>Uniformes</t>
        </is>
      </c>
      <c r="W1598" s="39" t="inlineStr">
        <is>
          <t>Fuera del alcance</t>
        </is>
      </c>
      <c r="X1598" s="39" t="n"/>
      <c r="Y1598" s="39" t="inlineStr">
        <is>
          <t>No aplica: uniformes, clasificación que el inventario físico de Farmacia no releva</t>
        </is>
      </c>
      <c r="Z1598" s="40" t="inlineStr">
        <is>
          <t>Fuera del alcance del inventario físico</t>
        </is>
      </c>
      <c r="AA1598" s="39" t="n"/>
      <c r="AB1598" s="39" t="n"/>
      <c r="AC1598" s="39" t="n"/>
      <c r="AD1598" s="39" t="n"/>
      <c r="AE1598" s="39" t="n"/>
      <c r="AF1598" s="39" t="n"/>
      <c r="AG1598" s="39" t="n"/>
      <c r="AH1598" s="51" t="n"/>
      <c r="AI1598" s="51" t="n"/>
      <c r="AJ1598" s="51" t="n"/>
      <c r="AK1598" s="52" t="n">
        <v>19500</v>
      </c>
      <c r="AL1598" s="52" t="n"/>
      <c r="AM1598" s="52" t="n"/>
      <c r="AN1598" s="39" t="n"/>
      <c r="AO1598" s="39" t="inlineStr">
        <is>
          <t>El material ocupa 2 filas en la hoja 1060 NQN (lote/almacén). La cantidad SAP y la física de esta vista son el total del material.</t>
        </is>
      </c>
    </row>
    <row r="1599">
      <c r="A1599" s="5" t="inlineStr">
        <is>
          <t>3001057</t>
        </is>
      </c>
      <c r="B1599" s="5" t="inlineStr">
        <is>
          <t>MAMELUCO IGNIFUGO NOMEX 4.5 OZ TALLE XXL</t>
        </is>
      </c>
      <c r="C1599" s="5" t="n"/>
      <c r="D1599" s="5" t="inlineStr">
        <is>
          <t>INDU</t>
        </is>
      </c>
      <c r="E1599" s="5" t="inlineStr">
        <is>
          <t>ZUNI</t>
        </is>
      </c>
      <c r="F1599" s="5" t="inlineStr">
        <is>
          <t>1060</t>
        </is>
      </c>
      <c r="G1599" s="5" t="inlineStr">
        <is>
          <t>6010</t>
        </is>
      </c>
      <c r="H1599" s="5" t="inlineStr">
        <is>
          <t>C/U</t>
        </is>
      </c>
      <c r="I1599" s="6" t="n">
        <v>9</v>
      </c>
      <c r="J1599" s="6" t="n">
        <v>0</v>
      </c>
      <c r="K1599" s="5" t="inlineStr">
        <is>
          <t>ARS</t>
        </is>
      </c>
      <c r="L1599" s="48" t="n">
        <v>0</v>
      </c>
      <c r="M1599" s="48" t="n">
        <v>1091422.91</v>
      </c>
      <c r="O1599" s="11">
        <f>M1599/SUM($M$2:$M$2023)</f>
        <v/>
      </c>
      <c r="P1599" s="49">
        <f>IFERROR(M1599/I1599,0)</f>
        <v/>
      </c>
      <c r="Q1599" s="50" t="n"/>
      <c r="R1599" s="8">
        <f>I1599-Q1599</f>
        <v/>
      </c>
      <c r="S1599" s="49">
        <f>$AK1599*R1599</f>
        <v/>
      </c>
      <c r="U1599" s="39" t="inlineStr">
        <is>
          <t>Stock SAP</t>
        </is>
      </c>
      <c r="V1599" s="39" t="inlineStr">
        <is>
          <t>Uniformes</t>
        </is>
      </c>
      <c r="W1599" s="39" t="inlineStr">
        <is>
          <t>Fuera del alcance</t>
        </is>
      </c>
      <c r="X1599" s="39" t="n"/>
      <c r="Y1599" s="39" t="inlineStr">
        <is>
          <t>No aplica: uniformes, clasificación que el inventario físico de Farmacia no releva</t>
        </is>
      </c>
      <c r="Z1599" s="40" t="inlineStr">
        <is>
          <t>Fuera del alcance del inventario físico</t>
        </is>
      </c>
      <c r="AA1599" s="39" t="n"/>
      <c r="AB1599" s="39" t="n"/>
      <c r="AC1599" s="39" t="n"/>
      <c r="AD1599" s="39" t="n"/>
      <c r="AE1599" s="39" t="n"/>
      <c r="AF1599" s="39" t="n"/>
      <c r="AG1599" s="39" t="n"/>
      <c r="AH1599" s="51" t="n">
        <v>9</v>
      </c>
      <c r="AI1599" s="51">
        <f>Q1599</f>
        <v/>
      </c>
      <c r="AJ1599" s="51">
        <f>$AH1599-$AI1599</f>
        <v/>
      </c>
      <c r="AK1599" s="52" t="n">
        <v>121269.2122222222</v>
      </c>
      <c r="AL1599" s="52">
        <f>$AJ1599*$AK1599</f>
        <v/>
      </c>
      <c r="AM1599" s="52">
        <f>$AI1599*$AK1599</f>
        <v/>
      </c>
      <c r="AN1599" s="39" t="n"/>
      <c r="AO1599" s="39" t="n"/>
    </row>
    <row r="1600">
      <c r="A1600" s="5" t="inlineStr">
        <is>
          <t>3001299</t>
        </is>
      </c>
      <c r="B1600" s="5" t="inlineStr">
        <is>
          <t>BUZO ALGODON AZUL C/LOGO XS</t>
        </is>
      </c>
      <c r="C1600" s="5" t="n"/>
      <c r="D1600" s="5" t="inlineStr">
        <is>
          <t>INDU</t>
        </is>
      </c>
      <c r="E1600" s="5" t="inlineStr">
        <is>
          <t>ZUNI</t>
        </is>
      </c>
      <c r="F1600" s="5" t="inlineStr">
        <is>
          <t>1060</t>
        </is>
      </c>
      <c r="G1600" s="5" t="inlineStr">
        <is>
          <t>6010</t>
        </is>
      </c>
      <c r="H1600" s="5" t="inlineStr">
        <is>
          <t>C/U</t>
        </is>
      </c>
      <c r="I1600" s="6" t="n">
        <v>9</v>
      </c>
      <c r="J1600" s="6" t="n">
        <v>0</v>
      </c>
      <c r="K1600" s="5" t="inlineStr">
        <is>
          <t>ARS</t>
        </is>
      </c>
      <c r="L1600" s="48" t="n">
        <v>0</v>
      </c>
      <c r="M1600" s="48" t="n">
        <v>218732.98</v>
      </c>
      <c r="O1600" s="11">
        <f>M1600/SUM($M$2:$M$2023)</f>
        <v/>
      </c>
      <c r="P1600" s="49">
        <f>IFERROR(M1600/I1600,0)</f>
        <v/>
      </c>
      <c r="Q1600" s="50" t="n"/>
      <c r="R1600" s="8">
        <f>I1600-Q1600</f>
        <v/>
      </c>
      <c r="S1600" s="49">
        <f>$AK1600*R1600</f>
        <v/>
      </c>
      <c r="U1600" s="39" t="inlineStr">
        <is>
          <t>Stock SAP</t>
        </is>
      </c>
      <c r="V1600" s="39" t="inlineStr">
        <is>
          <t>Uniformes</t>
        </is>
      </c>
      <c r="W1600" s="39" t="inlineStr">
        <is>
          <t>Fuera del alcance</t>
        </is>
      </c>
      <c r="X1600" s="39" t="n"/>
      <c r="Y1600" s="39" t="inlineStr">
        <is>
          <t>No aplica: uniformes, clasificación que el inventario físico de Farmacia no releva</t>
        </is>
      </c>
      <c r="Z1600" s="40" t="inlineStr">
        <is>
          <t>Fuera del alcance del inventario físico</t>
        </is>
      </c>
      <c r="AA1600" s="39" t="n"/>
      <c r="AB1600" s="39" t="n"/>
      <c r="AC1600" s="39" t="n"/>
      <c r="AD1600" s="39" t="n"/>
      <c r="AE1600" s="39" t="n"/>
      <c r="AF1600" s="39" t="n"/>
      <c r="AG1600" s="39" t="n"/>
      <c r="AH1600" s="51" t="n">
        <v>11</v>
      </c>
      <c r="AI1600" s="51">
        <f>Q1600</f>
        <v/>
      </c>
      <c r="AJ1600" s="51">
        <f>$AH1600-$AI1600</f>
        <v/>
      </c>
      <c r="AK1600" s="52" t="n">
        <v>24303.66454545455</v>
      </c>
      <c r="AL1600" s="52">
        <f>$AJ1600*$AK1600</f>
        <v/>
      </c>
      <c r="AM1600" s="52">
        <f>$AI1600*$AK1600</f>
        <v/>
      </c>
      <c r="AN1600" s="39" t="n"/>
      <c r="AO1600" s="39" t="inlineStr">
        <is>
          <t>El material ocupa 2 filas en la hoja 1060 NQN (lote/almacén). La cantidad SAP y la física de esta vista son el total del material.</t>
        </is>
      </c>
    </row>
    <row r="1601">
      <c r="A1601" s="5" t="inlineStr">
        <is>
          <t>3001303</t>
        </is>
      </c>
      <c r="B1601" s="5" t="inlineStr">
        <is>
          <t>BUZO ALGODON AZUL C/LOGO L</t>
        </is>
      </c>
      <c r="C1601" s="5" t="n"/>
      <c r="D1601" s="5" t="inlineStr">
        <is>
          <t>INDU</t>
        </is>
      </c>
      <c r="E1601" s="5" t="inlineStr">
        <is>
          <t>ZUNI</t>
        </is>
      </c>
      <c r="F1601" s="5" t="inlineStr">
        <is>
          <t>1060</t>
        </is>
      </c>
      <c r="G1601" s="5" t="inlineStr">
        <is>
          <t>6031</t>
        </is>
      </c>
      <c r="H1601" s="5" t="inlineStr">
        <is>
          <t>C/U</t>
        </is>
      </c>
      <c r="I1601" s="6" t="n">
        <v>9</v>
      </c>
      <c r="J1601" s="6" t="n">
        <v>0</v>
      </c>
      <c r="K1601" s="5" t="inlineStr">
        <is>
          <t>ARS</t>
        </is>
      </c>
      <c r="L1601" s="48" t="n">
        <v>0</v>
      </c>
      <c r="M1601" s="48" t="n">
        <v>243987.26</v>
      </c>
      <c r="O1601" s="11">
        <f>M1601/SUM($M$2:$M$2023)</f>
        <v/>
      </c>
      <c r="P1601" s="49">
        <f>IFERROR(M1601/I1601,0)</f>
        <v/>
      </c>
      <c r="Q1601" s="50" t="n"/>
      <c r="R1601" s="8">
        <f>I1601-Q1601</f>
        <v/>
      </c>
      <c r="S1601" s="49">
        <f>$AK1601*R1601</f>
        <v/>
      </c>
      <c r="U1601" s="39" t="inlineStr">
        <is>
          <t>Stock SAP</t>
        </is>
      </c>
      <c r="V1601" s="39" t="inlineStr">
        <is>
          <t>Uniformes</t>
        </is>
      </c>
      <c r="W1601" s="39" t="inlineStr">
        <is>
          <t>Fuera del alcance</t>
        </is>
      </c>
      <c r="X1601" s="39" t="n"/>
      <c r="Y1601" s="39" t="inlineStr">
        <is>
          <t>No aplica: uniformes, clasificación que el inventario físico de Farmacia no releva</t>
        </is>
      </c>
      <c r="Z1601" s="40" t="inlineStr">
        <is>
          <t>Fuera del alcance del inventario físico</t>
        </is>
      </c>
      <c r="AA1601" s="39" t="n"/>
      <c r="AB1601" s="39" t="n"/>
      <c r="AC1601" s="39" t="n"/>
      <c r="AD1601" s="39" t="n"/>
      <c r="AE1601" s="39" t="n"/>
      <c r="AF1601" s="39" t="n"/>
      <c r="AG1601" s="39" t="n"/>
      <c r="AH1601" s="51" t="n"/>
      <c r="AI1601" s="51" t="n"/>
      <c r="AJ1601" s="51" t="n"/>
      <c r="AK1601" s="52" t="n">
        <v>27109.69515151515</v>
      </c>
      <c r="AL1601" s="52" t="n"/>
      <c r="AM1601" s="52" t="n"/>
      <c r="AN1601" s="39" t="n"/>
      <c r="AO1601" s="39" t="inlineStr">
        <is>
          <t>El material ocupa 2 filas en la hoja 1060 NQN (lote/almacén). La cantidad SAP y la física de esta vista son el total del material.</t>
        </is>
      </c>
    </row>
    <row r="1602">
      <c r="A1602" s="5" t="inlineStr">
        <is>
          <t>3001304</t>
        </is>
      </c>
      <c r="B1602" s="5" t="inlineStr">
        <is>
          <t>BUZO ALGODON AZUL C/LOGO XL</t>
        </is>
      </c>
      <c r="C1602" s="5" t="n"/>
      <c r="D1602" s="5" t="inlineStr">
        <is>
          <t>INDU</t>
        </is>
      </c>
      <c r="E1602" s="5" t="inlineStr">
        <is>
          <t>ZUNI</t>
        </is>
      </c>
      <c r="F1602" s="5" t="inlineStr">
        <is>
          <t>1060</t>
        </is>
      </c>
      <c r="G1602" s="5" t="inlineStr">
        <is>
          <t>6031</t>
        </is>
      </c>
      <c r="H1602" s="5" t="inlineStr">
        <is>
          <t>C/U</t>
        </is>
      </c>
      <c r="I1602" s="6" t="n">
        <v>9</v>
      </c>
      <c r="J1602" s="6" t="n">
        <v>0</v>
      </c>
      <c r="K1602" s="5" t="inlineStr">
        <is>
          <t>ARS</t>
        </is>
      </c>
      <c r="L1602" s="48" t="n">
        <v>0</v>
      </c>
      <c r="M1602" s="48" t="n">
        <v>260547.71</v>
      </c>
      <c r="O1602" s="11">
        <f>M1602/SUM($M$2:$M$2023)</f>
        <v/>
      </c>
      <c r="P1602" s="49">
        <f>IFERROR(M1602/I1602,0)</f>
        <v/>
      </c>
      <c r="Q1602" s="50" t="n"/>
      <c r="R1602" s="8">
        <f>I1602-Q1602</f>
        <v/>
      </c>
      <c r="S1602" s="49">
        <f>$AK1602*R1602</f>
        <v/>
      </c>
      <c r="U1602" s="39" t="inlineStr">
        <is>
          <t>Stock SAP</t>
        </is>
      </c>
      <c r="V1602" s="39" t="inlineStr">
        <is>
          <t>Uniformes</t>
        </is>
      </c>
      <c r="W1602" s="39" t="inlineStr">
        <is>
          <t>Fuera del alcance</t>
        </is>
      </c>
      <c r="X1602" s="39" t="n"/>
      <c r="Y1602" s="39" t="inlineStr">
        <is>
          <t>No aplica: uniformes, clasificación que el inventario físico de Farmacia no releva</t>
        </is>
      </c>
      <c r="Z1602" s="40" t="inlineStr">
        <is>
          <t>Fuera del alcance del inventario físico</t>
        </is>
      </c>
      <c r="AA1602" s="39" t="n"/>
      <c r="AB1602" s="39" t="n"/>
      <c r="AC1602" s="39" t="n"/>
      <c r="AD1602" s="39" t="n"/>
      <c r="AE1602" s="39" t="n"/>
      <c r="AF1602" s="39" t="n"/>
      <c r="AG1602" s="39" t="n"/>
      <c r="AH1602" s="51" t="n"/>
      <c r="AI1602" s="51" t="n"/>
      <c r="AJ1602" s="51" t="n"/>
      <c r="AK1602" s="52" t="n">
        <v>28949.74604651163</v>
      </c>
      <c r="AL1602" s="52" t="n"/>
      <c r="AM1602" s="52" t="n"/>
      <c r="AN1602" s="39" t="n"/>
      <c r="AO1602" s="39" t="inlineStr">
        <is>
          <t>El material ocupa 2 filas en la hoja 1060 NQN (lote/almacén). La cantidad SAP y la física de esta vista son el total del material.</t>
        </is>
      </c>
    </row>
    <row r="1603">
      <c r="A1603" s="5" t="inlineStr">
        <is>
          <t>1000360</t>
        </is>
      </c>
      <c r="B1603" s="5" t="inlineStr">
        <is>
          <t>GOTAS OTOSPORIN</t>
        </is>
      </c>
      <c r="C1603" s="5" t="inlineStr">
        <is>
          <t>191</t>
        </is>
      </c>
      <c r="D1603" s="5" t="inlineStr">
        <is>
          <t>033</t>
        </is>
      </c>
      <c r="E1603" s="5" t="inlineStr">
        <is>
          <t>ZMED</t>
        </is>
      </c>
      <c r="F1603" s="5" t="inlineStr">
        <is>
          <t>1060</t>
        </is>
      </c>
      <c r="G1603" s="5" t="inlineStr">
        <is>
          <t>6021</t>
        </is>
      </c>
      <c r="H1603" s="5" t="inlineStr">
        <is>
          <t>C/U</t>
        </is>
      </c>
      <c r="I1603" s="6" t="n">
        <v>8</v>
      </c>
      <c r="J1603" s="6" t="n">
        <v>0</v>
      </c>
      <c r="K1603" s="5" t="inlineStr">
        <is>
          <t>ARS</t>
        </is>
      </c>
      <c r="L1603" s="48" t="n">
        <v>0</v>
      </c>
      <c r="M1603" s="48" t="n">
        <v>20322.15</v>
      </c>
      <c r="O1603" s="11">
        <f>M1603/SUM($M$2:$M$2023)</f>
        <v/>
      </c>
      <c r="P1603" s="49">
        <f>IFERROR(M1603/I1603,0)</f>
        <v/>
      </c>
      <c r="Q1603" s="50" t="n"/>
      <c r="R1603" s="8">
        <f>I1603-Q1603</f>
        <v/>
      </c>
      <c r="S1603" s="49">
        <f>$AK1603*R1603</f>
        <v/>
      </c>
      <c r="U1603" s="39" t="inlineStr">
        <is>
          <t>Stock SAP</t>
        </is>
      </c>
      <c r="V1603" s="39" t="inlineStr">
        <is>
          <t>Medicamentos</t>
        </is>
      </c>
      <c r="W1603" s="39" t="inlineStr">
        <is>
          <t>Dentro del alcance</t>
        </is>
      </c>
      <c r="X1603" s="37" t="inlineStr">
        <is>
          <t>Alta</t>
        </is>
      </c>
      <c r="Y1603" s="39" t="inlineStr">
        <is>
          <t>Homologado – confianza Alta</t>
        </is>
      </c>
      <c r="Z1603" s="38" t="inlineStr">
        <is>
          <t>Dar de baja en SAP</t>
        </is>
      </c>
      <c r="AA1603" s="39" t="inlineStr">
        <is>
          <t>173</t>
        </is>
      </c>
      <c r="AB1603" s="39" t="inlineStr">
        <is>
          <t>OTOSPORIN</t>
        </is>
      </c>
      <c r="AC1603" s="39" t="inlineStr">
        <is>
          <t>Cruce por nomenclatura SAP</t>
        </is>
      </c>
      <c r="AD1603" s="39" t="inlineStr">
        <is>
          <t>No</t>
        </is>
      </c>
      <c r="AE1603" s="39" t="n"/>
      <c r="AF1603" s="39" t="inlineStr">
        <is>
          <t>No</t>
        </is>
      </c>
      <c r="AG1603" s="39" t="n"/>
      <c r="AH1603" s="51" t="n"/>
      <c r="AI1603" s="51" t="n"/>
      <c r="AJ1603" s="51" t="n"/>
      <c r="AK1603" s="52" t="n">
        <v>2540.268939929328</v>
      </c>
      <c r="AL1603" s="52" t="n"/>
      <c r="AM1603" s="52" t="n"/>
      <c r="AN1603" s="39" t="n"/>
      <c r="AO1603" s="39" t="inlineStr">
        <is>
          <t>La cantidad física del material se imputó en la fila 1081 (primera fila del material). Cruce por nomenclatura: similitud 0.81. El material ocupa 14 filas en la hoja 1060 NQN (lote/almacén). La cantidad SAP y la física de esta vista son el total del material.</t>
        </is>
      </c>
    </row>
    <row r="1604">
      <c r="A1604" s="5" t="inlineStr">
        <is>
          <t>1000426</t>
        </is>
      </c>
      <c r="B1604" s="5" t="inlineStr">
        <is>
          <t>DECADRON 8MG / 2ML F. AMP</t>
        </is>
      </c>
      <c r="C1604" s="5" t="inlineStr">
        <is>
          <t>082</t>
        </is>
      </c>
      <c r="D1604" s="5" t="inlineStr">
        <is>
          <t>033</t>
        </is>
      </c>
      <c r="E1604" s="5" t="inlineStr">
        <is>
          <t>ZMED</t>
        </is>
      </c>
      <c r="F1604" s="5" t="inlineStr">
        <is>
          <t>1060</t>
        </is>
      </c>
      <c r="G1604" s="5" t="inlineStr">
        <is>
          <t>6021</t>
        </is>
      </c>
      <c r="H1604" s="5" t="inlineStr">
        <is>
          <t>C/U</t>
        </is>
      </c>
      <c r="I1604" s="6" t="n">
        <v>8</v>
      </c>
      <c r="J1604" s="6" t="n">
        <v>0</v>
      </c>
      <c r="K1604" s="5" t="inlineStr">
        <is>
          <t>ARS</t>
        </is>
      </c>
      <c r="L1604" s="48" t="n">
        <v>0</v>
      </c>
      <c r="M1604" s="48" t="n">
        <v>35053.44</v>
      </c>
      <c r="O1604" s="11">
        <f>M1604/SUM($M$2:$M$2023)</f>
        <v/>
      </c>
      <c r="P1604" s="49">
        <f>IFERROR(M1604/I1604,0)</f>
        <v/>
      </c>
      <c r="Q1604" s="50" t="n"/>
      <c r="R1604" s="8">
        <f>I1604-Q1604</f>
        <v/>
      </c>
      <c r="S1604" s="49">
        <f>$AK1604*R1604</f>
        <v/>
      </c>
      <c r="U1604" s="39" t="inlineStr">
        <is>
          <t>Stock SAP</t>
        </is>
      </c>
      <c r="V1604" s="39" t="inlineStr">
        <is>
          <t>Medicamentos</t>
        </is>
      </c>
      <c r="W1604" s="39" t="inlineStr">
        <is>
          <t>Dentro del alcance</t>
        </is>
      </c>
      <c r="X1604" s="39" t="n"/>
      <c r="Y1604" s="39" t="inlineStr">
        <is>
          <t>Sin recuento físico en el inventario de Avain</t>
        </is>
      </c>
      <c r="Z1604" s="40" t="inlineStr">
        <is>
          <t>Sin recuento físico</t>
        </is>
      </c>
      <c r="AA1604" s="39" t="n"/>
      <c r="AB1604" s="39" t="n"/>
      <c r="AC1604" s="39" t="n"/>
      <c r="AD1604" s="39" t="n"/>
      <c r="AE1604" s="39" t="n"/>
      <c r="AF1604" s="39" t="n"/>
      <c r="AG1604" s="39" t="n"/>
      <c r="AH1604" s="51" t="n"/>
      <c r="AI1604" s="51" t="n"/>
      <c r="AJ1604" s="51" t="n"/>
      <c r="AK1604" s="52" t="n">
        <v>4381.680010330579</v>
      </c>
      <c r="AL1604" s="52" t="n"/>
      <c r="AM1604" s="52" t="n"/>
      <c r="AN1604" s="39" t="n"/>
      <c r="AO1604" s="39" t="inlineStr">
        <is>
          <t>El material ocupa 23 filas en la hoja 1060 NQN (lote/almacén). La cantidad SAP y la física de esta vista son el total del material.</t>
        </is>
      </c>
    </row>
    <row r="1605">
      <c r="A1605" s="5" t="inlineStr">
        <is>
          <t>1000441</t>
        </is>
      </c>
      <c r="B1605" s="5" t="inlineStr">
        <is>
          <t>SERTAL COMPUESTO COMPRIMIDOS</t>
        </is>
      </c>
      <c r="C1605" s="5" t="inlineStr">
        <is>
          <t>00047</t>
        </is>
      </c>
      <c r="D1605" s="5" t="inlineStr">
        <is>
          <t>033</t>
        </is>
      </c>
      <c r="E1605" s="5" t="inlineStr">
        <is>
          <t>ZMED</t>
        </is>
      </c>
      <c r="F1605" s="5" t="inlineStr">
        <is>
          <t>1060</t>
        </is>
      </c>
      <c r="G1605" s="5" t="inlineStr">
        <is>
          <t>6021</t>
        </is>
      </c>
      <c r="H1605" s="5" t="inlineStr">
        <is>
          <t>C/U</t>
        </is>
      </c>
      <c r="I1605" s="6" t="n">
        <v>8</v>
      </c>
      <c r="J1605" s="6" t="n">
        <v>0</v>
      </c>
      <c r="K1605" s="5" t="inlineStr">
        <is>
          <t>ARS</t>
        </is>
      </c>
      <c r="L1605" s="48" t="n">
        <v>0</v>
      </c>
      <c r="M1605" s="48" t="n">
        <v>56171.02</v>
      </c>
      <c r="O1605" s="11">
        <f>M1605/SUM($M$2:$M$2023)</f>
        <v/>
      </c>
      <c r="P1605" s="49">
        <f>IFERROR(M1605/I1605,0)</f>
        <v/>
      </c>
      <c r="Q1605" s="50" t="n"/>
      <c r="R1605" s="8">
        <f>I1605-Q1605</f>
        <v/>
      </c>
      <c r="S1605" s="49">
        <f>$AK1605*R1605</f>
        <v/>
      </c>
      <c r="U1605" s="39" t="inlineStr">
        <is>
          <t>Stock SAP</t>
        </is>
      </c>
      <c r="V1605" s="39" t="inlineStr">
        <is>
          <t>Medicamentos</t>
        </is>
      </c>
      <c r="W1605" s="39" t="inlineStr">
        <is>
          <t>Dentro del alcance</t>
        </is>
      </c>
      <c r="X1605" s="42" t="inlineStr">
        <is>
          <t>Media</t>
        </is>
      </c>
      <c r="Y1605" s="39" t="inlineStr">
        <is>
          <t>Homologado – confianza Media – pendiente de validación</t>
        </is>
      </c>
      <c r="Z1605" s="37" t="inlineStr">
        <is>
          <t>Dar de alta en SAP</t>
        </is>
      </c>
      <c r="AA1605" s="39" t="inlineStr">
        <is>
          <t>206</t>
        </is>
      </c>
      <c r="AB1605" s="39" t="inlineStr">
        <is>
          <t>SERTAL</t>
        </is>
      </c>
      <c r="AC1605" s="39" t="inlineStr">
        <is>
          <t>Cruce por nomenclatura SAP</t>
        </is>
      </c>
      <c r="AD1605" s="39" t="inlineStr">
        <is>
          <t>No</t>
        </is>
      </c>
      <c r="AE1605" s="39" t="n"/>
      <c r="AF1605" s="39" t="inlineStr">
        <is>
          <t>No</t>
        </is>
      </c>
      <c r="AG1605" s="39" t="n"/>
      <c r="AH1605" s="51" t="n"/>
      <c r="AI1605" s="51" t="n"/>
      <c r="AJ1605" s="51" t="n"/>
      <c r="AK1605" s="52" t="n">
        <v>7021.377073170732</v>
      </c>
      <c r="AL1605" s="52" t="n"/>
      <c r="AM1605" s="52" t="n"/>
      <c r="AN1605" s="39" t="n"/>
      <c r="AO1605" s="39" t="inlineStr">
        <is>
          <t>La cantidad física del material se imputó en la fila 1091 (primera fila del material). Cruce por nomenclatura: similitud 0.68. El material ocupa 5 filas en la hoja 1060 NQN (lote/almacén). La cantidad SAP y la física de esta vista son el total del material.</t>
        </is>
      </c>
    </row>
    <row r="1606">
      <c r="A1606" s="5" t="inlineStr">
        <is>
          <t>1000441</t>
        </is>
      </c>
      <c r="B1606" s="5" t="inlineStr">
        <is>
          <t>SERTAL COMPUESTO COMPRIMIDOS</t>
        </is>
      </c>
      <c r="C1606" s="5" t="inlineStr">
        <is>
          <t>45</t>
        </is>
      </c>
      <c r="D1606" s="5" t="inlineStr">
        <is>
          <t>033</t>
        </is>
      </c>
      <c r="E1606" s="5" t="inlineStr">
        <is>
          <t>ZMED</t>
        </is>
      </c>
      <c r="F1606" s="5" t="inlineStr">
        <is>
          <t>1060</t>
        </is>
      </c>
      <c r="G1606" s="5" t="inlineStr">
        <is>
          <t>6021</t>
        </is>
      </c>
      <c r="H1606" s="5" t="inlineStr">
        <is>
          <t>C/U</t>
        </is>
      </c>
      <c r="I1606" s="6" t="n">
        <v>8</v>
      </c>
      <c r="J1606" s="6" t="n">
        <v>0</v>
      </c>
      <c r="K1606" s="5" t="inlineStr">
        <is>
          <t>ARS</t>
        </is>
      </c>
      <c r="L1606" s="48" t="n">
        <v>0</v>
      </c>
      <c r="M1606" s="48" t="n">
        <v>56171.02</v>
      </c>
      <c r="O1606" s="11">
        <f>M1606/SUM($M$2:$M$2023)</f>
        <v/>
      </c>
      <c r="P1606" s="49">
        <f>IFERROR(M1606/I1606,0)</f>
        <v/>
      </c>
      <c r="Q1606" s="50" t="n"/>
      <c r="R1606" s="8">
        <f>I1606-Q1606</f>
        <v/>
      </c>
      <c r="S1606" s="49">
        <f>$AK1606*R1606</f>
        <v/>
      </c>
      <c r="U1606" s="39" t="inlineStr">
        <is>
          <t>Stock SAP</t>
        </is>
      </c>
      <c r="V1606" s="39" t="inlineStr">
        <is>
          <t>Medicamentos</t>
        </is>
      </c>
      <c r="W1606" s="39" t="inlineStr">
        <is>
          <t>Dentro del alcance</t>
        </is>
      </c>
      <c r="X1606" s="42" t="inlineStr">
        <is>
          <t>Media</t>
        </is>
      </c>
      <c r="Y1606" s="39" t="inlineStr">
        <is>
          <t>Homologado – confianza Media – pendiente de validación</t>
        </is>
      </c>
      <c r="Z1606" s="37" t="inlineStr">
        <is>
          <t>Dar de alta en SAP</t>
        </is>
      </c>
      <c r="AA1606" s="39" t="inlineStr">
        <is>
          <t>206</t>
        </is>
      </c>
      <c r="AB1606" s="39" t="inlineStr">
        <is>
          <t>SERTAL</t>
        </is>
      </c>
      <c r="AC1606" s="39" t="inlineStr">
        <is>
          <t>Cruce por nomenclatura SAP</t>
        </is>
      </c>
      <c r="AD1606" s="39" t="inlineStr">
        <is>
          <t>No</t>
        </is>
      </c>
      <c r="AE1606" s="39" t="n"/>
      <c r="AF1606" s="39" t="inlineStr">
        <is>
          <t>No</t>
        </is>
      </c>
      <c r="AG1606" s="39" t="n"/>
      <c r="AH1606" s="51" t="n"/>
      <c r="AI1606" s="51" t="n"/>
      <c r="AJ1606" s="51" t="n"/>
      <c r="AK1606" s="52" t="n">
        <v>7021.377073170732</v>
      </c>
      <c r="AL1606" s="52" t="n"/>
      <c r="AM1606" s="52" t="n"/>
      <c r="AN1606" s="39" t="n"/>
      <c r="AO1606" s="39" t="inlineStr">
        <is>
          <t>La cantidad física del material se imputó en la fila 1091 (primera fila del material). Cruce por nomenclatura: similitud 0.68. El material ocupa 5 filas en la hoja 1060 NQN (lote/almacén). La cantidad SAP y la física de esta vista son el total del material.</t>
        </is>
      </c>
    </row>
    <row r="1607">
      <c r="A1607" s="5" t="inlineStr">
        <is>
          <t>1000451</t>
        </is>
      </c>
      <c r="B1607" s="5" t="inlineStr">
        <is>
          <t>ESOMEPRAZOL COMPRIMIDOS X 40MG</t>
        </is>
      </c>
      <c r="C1607" s="5" t="inlineStr">
        <is>
          <t>ERFE3WG</t>
        </is>
      </c>
      <c r="D1607" s="5" t="inlineStr">
        <is>
          <t>033</t>
        </is>
      </c>
      <c r="E1607" s="5" t="inlineStr">
        <is>
          <t>ZMED</t>
        </is>
      </c>
      <c r="F1607" s="5" t="inlineStr">
        <is>
          <t>1060</t>
        </is>
      </c>
      <c r="G1607" s="5" t="inlineStr">
        <is>
          <t>6021</t>
        </is>
      </c>
      <c r="H1607" s="5" t="inlineStr">
        <is>
          <t>C/U</t>
        </is>
      </c>
      <c r="I1607" s="6" t="n">
        <v>8</v>
      </c>
      <c r="J1607" s="6" t="n">
        <v>0</v>
      </c>
      <c r="K1607" s="5" t="inlineStr">
        <is>
          <t>ARS</t>
        </is>
      </c>
      <c r="L1607" s="48" t="n">
        <v>0</v>
      </c>
      <c r="M1607" s="48" t="n">
        <v>4446.25</v>
      </c>
      <c r="O1607" s="11">
        <f>M1607/SUM($M$2:$M$2023)</f>
        <v/>
      </c>
      <c r="P1607" s="49">
        <f>IFERROR(M1607/I1607,0)</f>
        <v/>
      </c>
      <c r="Q1607" s="50" t="n"/>
      <c r="R1607" s="8">
        <f>I1607-Q1607</f>
        <v/>
      </c>
      <c r="S1607" s="49">
        <f>$AK1607*R1607</f>
        <v/>
      </c>
      <c r="U1607" s="39" t="inlineStr">
        <is>
          <t>Stock SAP</t>
        </is>
      </c>
      <c r="V1607" s="39" t="inlineStr">
        <is>
          <t>Medicamentos</t>
        </is>
      </c>
      <c r="W1607" s="39" t="inlineStr">
        <is>
          <t>Dentro del alcance</t>
        </is>
      </c>
      <c r="X1607" s="42" t="inlineStr">
        <is>
          <t>Media</t>
        </is>
      </c>
      <c r="Y1607" s="39" t="inlineStr">
        <is>
          <t>Homologado – confianza Media – pendiente de validación</t>
        </is>
      </c>
      <c r="Z1607" s="38" t="inlineStr">
        <is>
          <t>Dar de baja en SAP</t>
        </is>
      </c>
      <c r="AA1607" s="39" t="inlineStr">
        <is>
          <t>535</t>
        </is>
      </c>
      <c r="AB1607" s="39" t="inlineStr">
        <is>
          <t>esomeprazol</t>
        </is>
      </c>
      <c r="AC1607" s="39" t="inlineStr">
        <is>
          <t>Cruce por nomenclatura SAP</t>
        </is>
      </c>
      <c r="AD1607" s="39" t="inlineStr">
        <is>
          <t>No</t>
        </is>
      </c>
      <c r="AE1607" s="39" t="n"/>
      <c r="AF1607" s="39" t="inlineStr">
        <is>
          <t>No</t>
        </is>
      </c>
      <c r="AG1607" s="39" t="n"/>
      <c r="AH1607" s="51" t="n"/>
      <c r="AI1607" s="51" t="n"/>
      <c r="AJ1607" s="51" t="n"/>
      <c r="AK1607" s="52" t="n">
        <v>555.7813025210085</v>
      </c>
      <c r="AL1607" s="52" t="n"/>
      <c r="AM1607" s="52" t="n"/>
      <c r="AN1607" s="39" t="n"/>
      <c r="AO1607" s="39" t="inlineStr">
        <is>
          <t>La cantidad física del material se imputó en la fila 345 (primera fila del material). Cruce por nomenclatura: una nomenclatura no informa dosis; similitud 0.73. El material ocupa 3 filas en la hoja 1060 NQN (lote/almacén). La cantidad SAP y la física de esta vista son el total del material.</t>
        </is>
      </c>
    </row>
    <row r="1608">
      <c r="A1608" s="5" t="inlineStr">
        <is>
          <t>1000470</t>
        </is>
      </c>
      <c r="B1608" s="5" t="inlineStr">
        <is>
          <t>PARACETAMOL COMP 1 GRAMO</t>
        </is>
      </c>
      <c r="C1608" s="5" t="inlineStr">
        <is>
          <t>132525</t>
        </is>
      </c>
      <c r="D1608" s="5" t="inlineStr">
        <is>
          <t>033</t>
        </is>
      </c>
      <c r="E1608" s="5" t="inlineStr">
        <is>
          <t>ZMED</t>
        </is>
      </c>
      <c r="F1608" s="5" t="inlineStr">
        <is>
          <t>1060</t>
        </is>
      </c>
      <c r="G1608" s="5" t="inlineStr">
        <is>
          <t>6021</t>
        </is>
      </c>
      <c r="H1608" s="5" t="inlineStr">
        <is>
          <t>C/U</t>
        </is>
      </c>
      <c r="I1608" s="6" t="n">
        <v>8</v>
      </c>
      <c r="J1608" s="6" t="n">
        <v>0</v>
      </c>
      <c r="K1608" s="5" t="inlineStr">
        <is>
          <t>ARS</t>
        </is>
      </c>
      <c r="L1608" s="48" t="n">
        <v>0</v>
      </c>
      <c r="M1608" s="48" t="n">
        <v>880.64</v>
      </c>
      <c r="O1608" s="11">
        <f>M1608/SUM($M$2:$M$2023)</f>
        <v/>
      </c>
      <c r="P1608" s="49">
        <f>IFERROR(M1608/I1608,0)</f>
        <v/>
      </c>
      <c r="Q1608" s="50" t="n"/>
      <c r="R1608" s="8">
        <f>I1608-Q1608</f>
        <v/>
      </c>
      <c r="S1608" s="49">
        <f>$AK1608*R1608</f>
        <v/>
      </c>
      <c r="U1608" s="39" t="inlineStr">
        <is>
          <t>Stock SAP</t>
        </is>
      </c>
      <c r="V1608" s="39" t="inlineStr">
        <is>
          <t>Medicamentos</t>
        </is>
      </c>
      <c r="W1608" s="39" t="inlineStr">
        <is>
          <t>Dentro del alcance</t>
        </is>
      </c>
      <c r="X1608" s="38" t="inlineStr">
        <is>
          <t>Baja</t>
        </is>
      </c>
      <c r="Y1608" s="39" t="inlineStr">
        <is>
          <t>Homologado – confianza Baja – pendiente de validación</t>
        </is>
      </c>
      <c r="Z1608" s="38" t="inlineStr">
        <is>
          <t>Dar de baja en SAP</t>
        </is>
      </c>
      <c r="AA1608" s="39" t="inlineStr">
        <is>
          <t>369; 179</t>
        </is>
      </c>
      <c r="AB1608" s="39" t="inlineStr">
        <is>
          <t>PARACETAMOL 1 G; PARACETAMOL 500 MG</t>
        </is>
      </c>
      <c r="AC1608" s="39" t="inlineStr">
        <is>
          <t>Cruce por nomenclatura SAP; Homologación por código Avain (master M01-008)</t>
        </is>
      </c>
      <c r="AD1608" s="39" t="inlineStr">
        <is>
          <t>No</t>
        </is>
      </c>
      <c r="AE1608" s="39" t="n"/>
      <c r="AF1608" s="39" t="inlineStr">
        <is>
          <t>Sí</t>
        </is>
      </c>
      <c r="AG1608" s="39" t="inlineStr">
        <is>
          <t>M01-008</t>
        </is>
      </c>
      <c r="AH1608" s="51" t="n"/>
      <c r="AI1608" s="51" t="n"/>
      <c r="AJ1608" s="51" t="n"/>
      <c r="AK1608" s="52" t="n">
        <v>110.080466182048</v>
      </c>
      <c r="AL1608" s="52" t="n"/>
      <c r="AM1608" s="52" t="n"/>
      <c r="AN1608" s="39" t="n"/>
      <c r="AO1608" s="39" t="inlineStr">
        <is>
          <t>La cantidad física del material se imputó en la fila 69 (primera fila del material). Varias denominaciones del inventario físico corresponden a este material SAP (369 PARACETAMOL 1 G; 179 PARACETAMOL 500 MG). Se sumaron las cantidades físicas. Cruce por nomenclatura: dosis coincide; similitud 0.88. Homologación: confianza base Alta + confianza SAP Baja → Baja. Aunque la homologación vincula estos registros, la presentación no coincide con el material imputado (dosis/presentación distinta (500MG vs 1000MG); similitud 0.48). Nivel degradado a Baja: verificar si corresponde otro código SAP. El material ocupa 14 filas en la hoja 1060 NQN (lote/almacén). La cantidad SAP y la física de esta vista son el total del material.</t>
        </is>
      </c>
    </row>
    <row r="1609">
      <c r="A1609" s="5" t="inlineStr">
        <is>
          <t>1000754</t>
        </is>
      </c>
      <c r="B1609" s="5" t="inlineStr">
        <is>
          <t>PLATSUL  30GR</t>
        </is>
      </c>
      <c r="C1609" s="5" t="inlineStr">
        <is>
          <t>1</t>
        </is>
      </c>
      <c r="D1609" s="5" t="inlineStr">
        <is>
          <t>033</t>
        </is>
      </c>
      <c r="E1609" s="5" t="inlineStr">
        <is>
          <t>ZMED</t>
        </is>
      </c>
      <c r="F1609" s="5" t="inlineStr">
        <is>
          <t>1060</t>
        </is>
      </c>
      <c r="G1609" s="5" t="inlineStr">
        <is>
          <t>6021</t>
        </is>
      </c>
      <c r="H1609" s="5" t="inlineStr">
        <is>
          <t>C/U</t>
        </is>
      </c>
      <c r="I1609" s="6" t="n">
        <v>8</v>
      </c>
      <c r="J1609" s="6" t="n">
        <v>0</v>
      </c>
      <c r="K1609" s="5" t="inlineStr">
        <is>
          <t>ARS</t>
        </is>
      </c>
      <c r="L1609" s="48" t="n">
        <v>0</v>
      </c>
      <c r="M1609" s="48" t="n">
        <v>26607.73</v>
      </c>
      <c r="O1609" s="11">
        <f>M1609/SUM($M$2:$M$2023)</f>
        <v/>
      </c>
      <c r="P1609" s="49">
        <f>IFERROR(M1609/I1609,0)</f>
        <v/>
      </c>
      <c r="Q1609" s="50" t="n"/>
      <c r="R1609" s="8">
        <f>I1609-Q1609</f>
        <v/>
      </c>
      <c r="S1609" s="49">
        <f>$AK1609*R1609</f>
        <v/>
      </c>
      <c r="U1609" s="39" t="inlineStr">
        <is>
          <t>Stock SAP</t>
        </is>
      </c>
      <c r="V1609" s="39" t="inlineStr">
        <is>
          <t>Medicamentos</t>
        </is>
      </c>
      <c r="W1609" s="39" t="inlineStr">
        <is>
          <t>Dentro del alcance</t>
        </is>
      </c>
      <c r="X1609" s="42" t="inlineStr">
        <is>
          <t>Media</t>
        </is>
      </c>
      <c r="Y1609" s="39" t="inlineStr">
        <is>
          <t>Homologado – confianza Media – pendiente de validación</t>
        </is>
      </c>
      <c r="Z1609" s="38" t="inlineStr">
        <is>
          <t>Dar de baja en SAP</t>
        </is>
      </c>
      <c r="AA1609" s="39" t="inlineStr">
        <is>
          <t>185</t>
        </is>
      </c>
      <c r="AB1609" s="39" t="inlineStr">
        <is>
          <t>PLATSUL</t>
        </is>
      </c>
      <c r="AC1609" s="39" t="inlineStr">
        <is>
          <t>Cruce por nomenclatura SAP</t>
        </is>
      </c>
      <c r="AD1609" s="39" t="inlineStr">
        <is>
          <t>Sí</t>
        </is>
      </c>
      <c r="AE1609" s="39" t="inlineStr">
        <is>
          <t>1000754, 1000185</t>
        </is>
      </c>
      <c r="AF1609" s="39" t="inlineStr">
        <is>
          <t>Sí</t>
        </is>
      </c>
      <c r="AG1609" s="39" t="inlineStr">
        <is>
          <t>M15-004</t>
        </is>
      </c>
      <c r="AH1609" s="51" t="n"/>
      <c r="AI1609" s="51" t="n"/>
      <c r="AJ1609" s="51" t="n"/>
      <c r="AK1609" s="52" t="n">
        <v>3325.966272189349</v>
      </c>
      <c r="AL1609" s="52" t="n"/>
      <c r="AM1609" s="52" t="n"/>
      <c r="AN1609" s="39" t="n"/>
      <c r="AO1609" s="39" t="inlineStr">
        <is>
          <t>La cantidad física del material se imputó en la fila 554 (primera fila del material). La homologación no confirma la equivalencia (confianza base Sin coincidencia / confianza SAP Media). Se imputó al código SAP del master con nivel Baja para no perder el recuento; requiere validación. Homologado al master M15-004, pero sus códigos SAP (1001271, 1000534, 1000688) no figuran en el stock SAP de este centro. Cruce por nomenclatura: una nomenclatura no informa dosis; similitud 0.74. El cruce SAP–Avain identificó 2 códigos SAP como posibles equivalentes del mismo ítem de Avain (1000754, 1000185). Se imputó al primero (lógica BUSCARV); requiere validación posterior. El material ocupa 5 filas en la hoja 1060 NQN (lote/almacén). La cantidad SAP y la física de esta vista son el total del material.</t>
        </is>
      </c>
    </row>
    <row r="1610">
      <c r="A1610" s="5" t="inlineStr">
        <is>
          <t>2000015</t>
        </is>
      </c>
      <c r="B1610" s="5" t="inlineStr">
        <is>
          <t>MANDRIL P/LARINGO ADULTO ESTERIL</t>
        </is>
      </c>
      <c r="C1610" s="5" t="n"/>
      <c r="D1610" s="5" t="inlineStr">
        <is>
          <t>033</t>
        </is>
      </c>
      <c r="E1610" s="5" t="inlineStr">
        <is>
          <t>ZDES</t>
        </is>
      </c>
      <c r="F1610" s="5" t="inlineStr">
        <is>
          <t>1060</t>
        </is>
      </c>
      <c r="G1610" s="5" t="inlineStr">
        <is>
          <t>6022</t>
        </is>
      </c>
      <c r="H1610" s="5" t="inlineStr">
        <is>
          <t>C/U</t>
        </is>
      </c>
      <c r="I1610" s="6" t="n">
        <v>8</v>
      </c>
      <c r="J1610" s="6" t="n">
        <v>0</v>
      </c>
      <c r="K1610" s="5" t="inlineStr">
        <is>
          <t>ARS</t>
        </is>
      </c>
      <c r="L1610" s="48" t="n">
        <v>0</v>
      </c>
      <c r="M1610" s="48" t="n">
        <v>4308.72</v>
      </c>
      <c r="O1610" s="11">
        <f>M1610/SUM($M$2:$M$2023)</f>
        <v/>
      </c>
      <c r="P1610" s="49">
        <f>IFERROR(M1610/I1610,0)</f>
        <v/>
      </c>
      <c r="Q1610" s="50" t="n"/>
      <c r="R1610" s="8">
        <f>I1610-Q1610</f>
        <v/>
      </c>
      <c r="S1610" s="49">
        <f>$AK1610*R1610</f>
        <v/>
      </c>
      <c r="U1610" s="39" t="inlineStr">
        <is>
          <t>Stock SAP</t>
        </is>
      </c>
      <c r="V1610" s="39" t="inlineStr">
        <is>
          <t>Descartables</t>
        </is>
      </c>
      <c r="W1610" s="39" t="inlineStr">
        <is>
          <t>Dentro del alcance</t>
        </is>
      </c>
      <c r="X1610" s="39" t="n"/>
      <c r="Y1610" s="39" t="inlineStr">
        <is>
          <t>Sin recuento físico en el inventario de Avain</t>
        </is>
      </c>
      <c r="Z1610" s="40" t="inlineStr">
        <is>
          <t>Sin recuento físico</t>
        </is>
      </c>
      <c r="AA1610" s="39" t="n"/>
      <c r="AB1610" s="39" t="n"/>
      <c r="AC1610" s="39" t="n"/>
      <c r="AD1610" s="39" t="n"/>
      <c r="AE1610" s="39" t="n"/>
      <c r="AF1610" s="39" t="n"/>
      <c r="AG1610" s="39" t="n"/>
      <c r="AH1610" s="51" t="n">
        <v>8</v>
      </c>
      <c r="AI1610" s="51">
        <f>Q1610</f>
        <v/>
      </c>
      <c r="AJ1610" s="51">
        <f>$AH1610-$AI1610</f>
        <v/>
      </c>
      <c r="AK1610" s="52" t="n">
        <v>538.59</v>
      </c>
      <c r="AL1610" s="52">
        <f>$AJ1610*$AK1610</f>
        <v/>
      </c>
      <c r="AM1610" s="52">
        <f>$AI1610*$AK1610</f>
        <v/>
      </c>
      <c r="AN1610" s="39" t="n"/>
      <c r="AO1610" s="39" t="inlineStr">
        <is>
          <t>El material ocupa 2 filas en la hoja 1060 NQN (lote/almacén). La cantidad SAP y la física de esta vista son el total del material.</t>
        </is>
      </c>
    </row>
    <row r="1611">
      <c r="A1611" s="5" t="inlineStr">
        <is>
          <t>2000049</t>
        </is>
      </c>
      <c r="B1611" s="5" t="inlineStr">
        <is>
          <t>COLLAR CERVICAL CHICO</t>
        </is>
      </c>
      <c r="C1611" s="5" t="n"/>
      <c r="D1611" s="5" t="inlineStr">
        <is>
          <t>033</t>
        </is>
      </c>
      <c r="E1611" s="5" t="inlineStr">
        <is>
          <t>ZDES</t>
        </is>
      </c>
      <c r="F1611" s="5" t="inlineStr">
        <is>
          <t>1060</t>
        </is>
      </c>
      <c r="G1611" s="5" t="inlineStr">
        <is>
          <t>6022</t>
        </is>
      </c>
      <c r="H1611" s="5" t="inlineStr">
        <is>
          <t>C/U</t>
        </is>
      </c>
      <c r="I1611" s="6" t="n">
        <v>8</v>
      </c>
      <c r="J1611" s="6" t="n">
        <v>0</v>
      </c>
      <c r="K1611" s="5" t="inlineStr">
        <is>
          <t>ARS</t>
        </is>
      </c>
      <c r="L1611" s="48" t="n">
        <v>0</v>
      </c>
      <c r="M1611" s="48" t="n">
        <v>13216.68</v>
      </c>
      <c r="O1611" s="11">
        <f>M1611/SUM($M$2:$M$2023)</f>
        <v/>
      </c>
      <c r="P1611" s="49">
        <f>IFERROR(M1611/I1611,0)</f>
        <v/>
      </c>
      <c r="Q1611" s="50" t="n"/>
      <c r="R1611" s="8">
        <f>I1611-Q1611</f>
        <v/>
      </c>
      <c r="S1611" s="49">
        <f>$AK1611*R1611</f>
        <v/>
      </c>
      <c r="U1611" s="39" t="inlineStr">
        <is>
          <t>Stock SAP</t>
        </is>
      </c>
      <c r="V1611" s="39" t="inlineStr">
        <is>
          <t>Descartables</t>
        </is>
      </c>
      <c r="W1611" s="39" t="inlineStr">
        <is>
          <t>Dentro del alcance</t>
        </is>
      </c>
      <c r="X1611" s="39" t="n"/>
      <c r="Y1611" s="39" t="inlineStr">
        <is>
          <t>Sin recuento físico en el inventario de Avain</t>
        </is>
      </c>
      <c r="Z1611" s="40" t="inlineStr">
        <is>
          <t>Sin recuento físico</t>
        </is>
      </c>
      <c r="AA1611" s="39" t="n"/>
      <c r="AB1611" s="39" t="n"/>
      <c r="AC1611" s="39" t="n"/>
      <c r="AD1611" s="39" t="n"/>
      <c r="AE1611" s="39" t="n"/>
      <c r="AF1611" s="39" t="n"/>
      <c r="AG1611" s="39" t="n"/>
      <c r="AH1611" s="51" t="n">
        <v>8</v>
      </c>
      <c r="AI1611" s="51">
        <f>Q1611</f>
        <v/>
      </c>
      <c r="AJ1611" s="51">
        <f>$AH1611-$AI1611</f>
        <v/>
      </c>
      <c r="AK1611" s="52" t="n">
        <v>1652.085</v>
      </c>
      <c r="AL1611" s="52">
        <f>$AJ1611*$AK1611</f>
        <v/>
      </c>
      <c r="AM1611" s="52">
        <f>$AI1611*$AK1611</f>
        <v/>
      </c>
      <c r="AN1611" s="39" t="n"/>
      <c r="AO1611" s="39" t="n"/>
    </row>
    <row r="1612">
      <c r="A1612" s="5" t="inlineStr">
        <is>
          <t>2000050</t>
        </is>
      </c>
      <c r="B1612" s="5" t="inlineStr">
        <is>
          <t>COLLAR CERV. GRANDE</t>
        </is>
      </c>
      <c r="C1612" s="5" t="n"/>
      <c r="D1612" s="5" t="inlineStr">
        <is>
          <t>033</t>
        </is>
      </c>
      <c r="E1612" s="5" t="inlineStr">
        <is>
          <t>ZDES</t>
        </is>
      </c>
      <c r="F1612" s="5" t="inlineStr">
        <is>
          <t>1060</t>
        </is>
      </c>
      <c r="G1612" s="5" t="inlineStr">
        <is>
          <t>6022</t>
        </is>
      </c>
      <c r="H1612" s="5" t="inlineStr">
        <is>
          <t>C/U</t>
        </is>
      </c>
      <c r="I1612" s="6" t="n">
        <v>8</v>
      </c>
      <c r="J1612" s="6" t="n">
        <v>0</v>
      </c>
      <c r="K1612" s="5" t="inlineStr">
        <is>
          <t>ARS</t>
        </is>
      </c>
      <c r="L1612" s="48" t="n">
        <v>0</v>
      </c>
      <c r="M1612" s="48" t="n">
        <v>173719.58</v>
      </c>
      <c r="O1612" s="11">
        <f>M1612/SUM($M$2:$M$2023)</f>
        <v/>
      </c>
      <c r="P1612" s="49">
        <f>IFERROR(M1612/I1612,0)</f>
        <v/>
      </c>
      <c r="Q1612" s="50" t="n"/>
      <c r="R1612" s="8">
        <f>I1612-Q1612</f>
        <v/>
      </c>
      <c r="S1612" s="49">
        <f>$AK1612*R1612</f>
        <v/>
      </c>
      <c r="U1612" s="39" t="inlineStr">
        <is>
          <t>Stock SAP</t>
        </is>
      </c>
      <c r="V1612" s="39" t="inlineStr">
        <is>
          <t>Descartables</t>
        </is>
      </c>
      <c r="W1612" s="39" t="inlineStr">
        <is>
          <t>Dentro del alcance</t>
        </is>
      </c>
      <c r="X1612" s="39" t="n"/>
      <c r="Y1612" s="39" t="inlineStr">
        <is>
          <t>Sin recuento físico en el inventario de Avain</t>
        </is>
      </c>
      <c r="Z1612" s="40" t="inlineStr">
        <is>
          <t>Sin recuento físico</t>
        </is>
      </c>
      <c r="AA1612" s="39" t="n"/>
      <c r="AB1612" s="39" t="n"/>
      <c r="AC1612" s="39" t="n"/>
      <c r="AD1612" s="39" t="n"/>
      <c r="AE1612" s="39" t="n"/>
      <c r="AF1612" s="39" t="n"/>
      <c r="AG1612" s="39" t="n"/>
      <c r="AH1612" s="51" t="n"/>
      <c r="AI1612" s="51" t="n"/>
      <c r="AJ1612" s="51" t="n"/>
      <c r="AK1612" s="52" t="n">
        <v>21714.94763157895</v>
      </c>
      <c r="AL1612" s="52" t="n"/>
      <c r="AM1612" s="52" t="n"/>
      <c r="AN1612" s="39" t="n"/>
      <c r="AO1612" s="39" t="inlineStr">
        <is>
          <t>El material ocupa 2 filas en la hoja 1060 NQN (lote/almacén). La cantidad SAP y la física de esta vista son el total del material.</t>
        </is>
      </c>
    </row>
    <row r="1613">
      <c r="A1613" s="5" t="inlineStr">
        <is>
          <t>2000086</t>
        </is>
      </c>
      <c r="B1613" s="5" t="inlineStr">
        <is>
          <t>COLLAR CERVICAL PEQUEÑO</t>
        </is>
      </c>
      <c r="C1613" s="5" t="n"/>
      <c r="D1613" s="5" t="inlineStr">
        <is>
          <t>033</t>
        </is>
      </c>
      <c r="E1613" s="5" t="inlineStr">
        <is>
          <t>ZDES</t>
        </is>
      </c>
      <c r="F1613" s="5" t="inlineStr">
        <is>
          <t>1060</t>
        </is>
      </c>
      <c r="G1613" s="5" t="inlineStr">
        <is>
          <t>6022</t>
        </is>
      </c>
      <c r="H1613" s="5" t="inlineStr">
        <is>
          <t>C/U</t>
        </is>
      </c>
      <c r="I1613" s="6" t="n">
        <v>8</v>
      </c>
      <c r="J1613" s="6" t="n">
        <v>0</v>
      </c>
      <c r="K1613" s="5" t="inlineStr">
        <is>
          <t>ARS</t>
        </is>
      </c>
      <c r="L1613" s="48" t="n">
        <v>0</v>
      </c>
      <c r="M1613" s="48" t="n">
        <v>12309.74</v>
      </c>
      <c r="O1613" s="11">
        <f>M1613/SUM($M$2:$M$2023)</f>
        <v/>
      </c>
      <c r="P1613" s="49">
        <f>IFERROR(M1613/I1613,0)</f>
        <v/>
      </c>
      <c r="Q1613" s="50" t="n"/>
      <c r="R1613" s="8">
        <f>I1613-Q1613</f>
        <v/>
      </c>
      <c r="S1613" s="49">
        <f>$AK1613*R1613</f>
        <v/>
      </c>
      <c r="U1613" s="39" t="inlineStr">
        <is>
          <t>Stock SAP</t>
        </is>
      </c>
      <c r="V1613" s="39" t="inlineStr">
        <is>
          <t>Descartables</t>
        </is>
      </c>
      <c r="W1613" s="39" t="inlineStr">
        <is>
          <t>Dentro del alcance</t>
        </is>
      </c>
      <c r="X1613" s="39" t="n"/>
      <c r="Y1613" s="39" t="inlineStr">
        <is>
          <t>Sin recuento físico en el inventario de Avain</t>
        </is>
      </c>
      <c r="Z1613" s="40" t="inlineStr">
        <is>
          <t>Sin recuento físico</t>
        </is>
      </c>
      <c r="AA1613" s="39" t="n"/>
      <c r="AB1613" s="39" t="n"/>
      <c r="AC1613" s="39" t="n"/>
      <c r="AD1613" s="39" t="n"/>
      <c r="AE1613" s="39" t="n"/>
      <c r="AF1613" s="39" t="n"/>
      <c r="AG1613" s="39" t="n"/>
      <c r="AH1613" s="51" t="n">
        <v>8</v>
      </c>
      <c r="AI1613" s="51">
        <f>Q1613</f>
        <v/>
      </c>
      <c r="AJ1613" s="51">
        <f>$AH1613-$AI1613</f>
        <v/>
      </c>
      <c r="AK1613" s="52" t="n">
        <v>1538.7175</v>
      </c>
      <c r="AL1613" s="52">
        <f>$AJ1613*$AK1613</f>
        <v/>
      </c>
      <c r="AM1613" s="52">
        <f>$AI1613*$AK1613</f>
        <v/>
      </c>
      <c r="AN1613" s="39" t="n"/>
      <c r="AO1613" s="39" t="n"/>
    </row>
    <row r="1614">
      <c r="A1614" s="5" t="inlineStr">
        <is>
          <t>2000145</t>
        </is>
      </c>
      <c r="B1614" s="5" t="inlineStr">
        <is>
          <t>Kit  DE  H.I.V.</t>
        </is>
      </c>
      <c r="C1614" s="5" t="n"/>
      <c r="D1614" s="5" t="inlineStr">
        <is>
          <t>033</t>
        </is>
      </c>
      <c r="E1614" s="5" t="inlineStr">
        <is>
          <t>ZDES</t>
        </is>
      </c>
      <c r="F1614" s="5" t="inlineStr">
        <is>
          <t>1060</t>
        </is>
      </c>
      <c r="G1614" s="5" t="inlineStr">
        <is>
          <t>6022</t>
        </is>
      </c>
      <c r="H1614" s="5" t="inlineStr">
        <is>
          <t>C/U</t>
        </is>
      </c>
      <c r="I1614" s="6" t="n">
        <v>8</v>
      </c>
      <c r="J1614" s="6" t="n">
        <v>0</v>
      </c>
      <c r="K1614" s="5" t="inlineStr">
        <is>
          <t>ARS</t>
        </is>
      </c>
      <c r="L1614" s="48" t="n">
        <v>0</v>
      </c>
      <c r="M1614" s="48" t="n">
        <v>13664</v>
      </c>
      <c r="O1614" s="11">
        <f>M1614/SUM($M$2:$M$2023)</f>
        <v/>
      </c>
      <c r="P1614" s="49">
        <f>IFERROR(M1614/I1614,0)</f>
        <v/>
      </c>
      <c r="Q1614" s="50" t="n"/>
      <c r="R1614" s="8">
        <f>I1614-Q1614</f>
        <v/>
      </c>
      <c r="S1614" s="49">
        <f>$AK1614*R1614</f>
        <v/>
      </c>
      <c r="U1614" s="39" t="inlineStr">
        <is>
          <t>Stock SAP</t>
        </is>
      </c>
      <c r="V1614" s="39" t="inlineStr">
        <is>
          <t>Descartables</t>
        </is>
      </c>
      <c r="W1614" s="39" t="inlineStr">
        <is>
          <t>Dentro del alcance</t>
        </is>
      </c>
      <c r="X1614" s="39" t="n"/>
      <c r="Y1614" s="39" t="inlineStr">
        <is>
          <t>Sin recuento físico en el inventario de Avain</t>
        </is>
      </c>
      <c r="Z1614" s="40" t="inlineStr">
        <is>
          <t>Sin recuento físico</t>
        </is>
      </c>
      <c r="AA1614" s="39" t="n"/>
      <c r="AB1614" s="39" t="n"/>
      <c r="AC1614" s="39" t="n"/>
      <c r="AD1614" s="39" t="n"/>
      <c r="AE1614" s="39" t="n"/>
      <c r="AF1614" s="39" t="n"/>
      <c r="AG1614" s="39" t="n"/>
      <c r="AH1614" s="51" t="n">
        <v>8</v>
      </c>
      <c r="AI1614" s="51">
        <f>Q1614</f>
        <v/>
      </c>
      <c r="AJ1614" s="51">
        <f>$AH1614-$AI1614</f>
        <v/>
      </c>
      <c r="AK1614" s="52" t="n">
        <v>1708</v>
      </c>
      <c r="AL1614" s="52">
        <f>$AJ1614*$AK1614</f>
        <v/>
      </c>
      <c r="AM1614" s="52">
        <f>$AI1614*$AK1614</f>
        <v/>
      </c>
      <c r="AN1614" s="39" t="n"/>
      <c r="AO1614" s="39" t="inlineStr">
        <is>
          <t>El material ocupa 2 filas en la hoja 1060 NQN (lote/almacén). La cantidad SAP y la física de esta vista son el total del material.</t>
        </is>
      </c>
    </row>
    <row r="1615">
      <c r="A1615" s="5" t="inlineStr">
        <is>
          <t>2000297</t>
        </is>
      </c>
      <c r="B1615" s="5" t="inlineStr">
        <is>
          <t>REGULADOR 02 C/MANOMETRO A208 VAL 0-15</t>
        </is>
      </c>
      <c r="C1615" s="5" t="n"/>
      <c r="D1615" s="5" t="inlineStr">
        <is>
          <t>033</t>
        </is>
      </c>
      <c r="E1615" s="5" t="inlineStr">
        <is>
          <t>ZDES</t>
        </is>
      </c>
      <c r="F1615" s="5" t="inlineStr">
        <is>
          <t>1060</t>
        </is>
      </c>
      <c r="G1615" s="5" t="inlineStr">
        <is>
          <t>6032</t>
        </is>
      </c>
      <c r="H1615" s="5" t="inlineStr">
        <is>
          <t>C/U</t>
        </is>
      </c>
      <c r="I1615" s="6" t="n">
        <v>8</v>
      </c>
      <c r="J1615" s="6" t="n">
        <v>0</v>
      </c>
      <c r="K1615" s="5" t="inlineStr">
        <is>
          <t>ARS</t>
        </is>
      </c>
      <c r="L1615" s="48" t="n">
        <v>0</v>
      </c>
      <c r="M1615" s="48" t="n">
        <v>246826.45</v>
      </c>
      <c r="O1615" s="11">
        <f>M1615/SUM($M$2:$M$2023)</f>
        <v/>
      </c>
      <c r="P1615" s="49">
        <f>IFERROR(M1615/I1615,0)</f>
        <v/>
      </c>
      <c r="Q1615" s="50" t="n"/>
      <c r="R1615" s="8">
        <f>I1615-Q1615</f>
        <v/>
      </c>
      <c r="S1615" s="49">
        <f>$AK1615*R1615</f>
        <v/>
      </c>
      <c r="U1615" s="39" t="inlineStr">
        <is>
          <t>Stock SAP</t>
        </is>
      </c>
      <c r="V1615" s="39" t="inlineStr">
        <is>
          <t>Descartables</t>
        </is>
      </c>
      <c r="W1615" s="39" t="inlineStr">
        <is>
          <t>Dentro del alcance</t>
        </is>
      </c>
      <c r="X1615" s="38" t="inlineStr">
        <is>
          <t>Baja</t>
        </is>
      </c>
      <c r="Y1615" s="39" t="inlineStr">
        <is>
          <t>Homologado – confianza Baja – pendiente de validación</t>
        </is>
      </c>
      <c r="Z1615" s="38" t="inlineStr">
        <is>
          <t>Dar de baja en SAP</t>
        </is>
      </c>
      <c r="AA1615" s="39" t="inlineStr">
        <is>
          <t>418</t>
        </is>
      </c>
      <c r="AB1615" s="39" t="inlineStr">
        <is>
          <t>MANOMETROS</t>
        </is>
      </c>
      <c r="AC1615" s="39" t="inlineStr">
        <is>
          <t>Cruce por nomenclatura SAP</t>
        </is>
      </c>
      <c r="AD1615" s="39" t="inlineStr">
        <is>
          <t>No</t>
        </is>
      </c>
      <c r="AE1615" s="39" t="n"/>
      <c r="AF1615" s="39" t="inlineStr">
        <is>
          <t>No</t>
        </is>
      </c>
      <c r="AG1615" s="39" t="n"/>
      <c r="AH1615" s="51" t="n"/>
      <c r="AI1615" s="51" t="n"/>
      <c r="AJ1615" s="51" t="n"/>
      <c r="AK1615" s="52" t="n">
        <v>30853.30565217391</v>
      </c>
      <c r="AL1615" s="52" t="n"/>
      <c r="AM1615" s="52" t="n"/>
      <c r="AN1615" s="39" t="n"/>
      <c r="AO1615" s="39" t="inlineStr">
        <is>
          <t>La cantidad física del material se imputó en la fila 1465 (primera fila del material). Cruce por nomenclatura: similitud 0.50. El material ocupa 2 filas en la hoja 1060 NQN (lote/almacén). La cantidad SAP y la física de esta vista son el total del material.</t>
        </is>
      </c>
    </row>
    <row r="1616">
      <c r="A1616" s="5" t="inlineStr">
        <is>
          <t>2000475</t>
        </is>
      </c>
      <c r="B1616" s="5" t="inlineStr">
        <is>
          <t>PILA  C 2</t>
        </is>
      </c>
      <c r="C1616" s="5" t="n"/>
      <c r="D1616" s="5" t="inlineStr">
        <is>
          <t>033</t>
        </is>
      </c>
      <c r="E1616" s="5" t="inlineStr">
        <is>
          <t>ZDES</t>
        </is>
      </c>
      <c r="F1616" s="5" t="inlineStr">
        <is>
          <t>1060</t>
        </is>
      </c>
      <c r="G1616" s="5" t="inlineStr">
        <is>
          <t>6022</t>
        </is>
      </c>
      <c r="H1616" s="5" t="inlineStr">
        <is>
          <t>C/U</t>
        </is>
      </c>
      <c r="I1616" s="6" t="n">
        <v>8</v>
      </c>
      <c r="J1616" s="6" t="n">
        <v>0</v>
      </c>
      <c r="K1616" s="5" t="inlineStr">
        <is>
          <t>ARS</t>
        </is>
      </c>
      <c r="L1616" s="48" t="n">
        <v>0</v>
      </c>
      <c r="M1616" s="48" t="n">
        <v>14521.78</v>
      </c>
      <c r="O1616" s="11">
        <f>M1616/SUM($M$2:$M$2023)</f>
        <v/>
      </c>
      <c r="P1616" s="49">
        <f>IFERROR(M1616/I1616,0)</f>
        <v/>
      </c>
      <c r="Q1616" s="50" t="n">
        <v>409</v>
      </c>
      <c r="R1616" s="8">
        <f>I1616-Q1616</f>
        <v/>
      </c>
      <c r="S1616" s="49">
        <f>$AK1616*R1616</f>
        <v/>
      </c>
      <c r="U1616" s="39" t="inlineStr">
        <is>
          <t>Stock SAP</t>
        </is>
      </c>
      <c r="V1616" s="39" t="inlineStr">
        <is>
          <t>Descartables</t>
        </is>
      </c>
      <c r="W1616" s="39" t="inlineStr">
        <is>
          <t>Dentro del alcance</t>
        </is>
      </c>
      <c r="X1616" s="38" t="inlineStr">
        <is>
          <t>Baja</t>
        </is>
      </c>
      <c r="Y1616" s="39" t="inlineStr">
        <is>
          <t>Homologado – confianza Baja – pendiente de validación</t>
        </is>
      </c>
      <c r="Z1616" s="37" t="inlineStr">
        <is>
          <t>Dar de alta en SAP</t>
        </is>
      </c>
      <c r="AA1616" s="39" t="inlineStr">
        <is>
          <t>282; 247; 503; 505; 504</t>
        </is>
      </c>
      <c r="AB1616" s="39" t="inlineStr">
        <is>
          <t>PILA C; Pilas 2032; PILAS 9V; PILAS A76; PILAS LR41</t>
        </is>
      </c>
      <c r="AC1616" s="39" t="inlineStr">
        <is>
          <t>Cruce por nomenclatura SAP</t>
        </is>
      </c>
      <c r="AD1616" s="39" t="inlineStr">
        <is>
          <t>No</t>
        </is>
      </c>
      <c r="AE1616" s="39" t="n"/>
      <c r="AF1616" s="39" t="inlineStr">
        <is>
          <t>No</t>
        </is>
      </c>
      <c r="AG1616" s="39" t="n"/>
      <c r="AH1616" s="51" t="n">
        <v>8</v>
      </c>
      <c r="AI1616" s="51">
        <f>Q1616</f>
        <v/>
      </c>
      <c r="AJ1616" s="51">
        <f>$AH1616-$AI1616</f>
        <v/>
      </c>
      <c r="AK1616" s="52" t="n">
        <v>1815.2225</v>
      </c>
      <c r="AL1616" s="52">
        <f>$AJ1616*$AK1616</f>
        <v/>
      </c>
      <c r="AM1616" s="52">
        <f>$AI1616*$AK1616</f>
        <v/>
      </c>
      <c r="AN1616" s="41" t="inlineStr">
        <is>
          <t>Valorización a validar: relación de cantidades 51 a 1 entre SAP y el recuento físico. Sugiere distinta unidad de medida (SAP por caja o envase y el recuento por unidad). La diferencia económica de esta fila no debe tomarse como definitiva.</t>
        </is>
      </c>
      <c r="AO1616" s="39" t="inlineStr">
        <is>
          <t>Varias denominaciones del inventario físico corresponden a este material SAP (282 PILA C; 247 Pilas 2032; 503 PILAS 9V; 505 PILAS A76; 504 PILAS LR41). Se sumaron las cantidades físicas. Cruce por nomenclatura: similitud 0.89. Cruce por nomenclatura: calibre/talle/medida distinta; similitud 0.62. El código Avain 503 figura en la homologación como «Difenhidramina+Calamina» (master M07-004), pero en el inventario físico corresponde a «PILAS 9V». El código no coincide con el producto: no se usó el vínculo de la homologación y se cruzó por nomenclatura. A revisar con los responsables de la base. Cruce por nomenclatura: similitud 0.61. El código Avain 505 figura en la homologación como «Famotidina» (master M08-008), pero en el inventario físico corresponde a «PILAS A76». El código no coincide con el producto: no se usó el vínculo de la homologación y se cruzó por nomenclatura. A revisar con los responsables de la base. Cruce por nomenclatura: similitud 0.60. El código Avain 504 figura en la homologación como «Hioscina+Dipirona» (master M08-005), pero en el inventario físico corresponde a «PILAS LR41». El código no coincide con el producto: no se usó el vínculo de la homologación y se cruzó por nomenclatura. A revisar con los responsables de la base. Cruce por nomenclatura: similitud 0.59.</t>
        </is>
      </c>
    </row>
    <row r="1617">
      <c r="A1617" s="5" t="inlineStr">
        <is>
          <t>3000215</t>
        </is>
      </c>
      <c r="B1617" s="5" t="inlineStr">
        <is>
          <t>BOTIN DE SEGURIDAD T36</t>
        </is>
      </c>
      <c r="C1617" s="5" t="n"/>
      <c r="D1617" s="5" t="inlineStr">
        <is>
          <t>INDU</t>
        </is>
      </c>
      <c r="E1617" s="5" t="inlineStr">
        <is>
          <t>ZUNI</t>
        </is>
      </c>
      <c r="F1617" s="5" t="inlineStr">
        <is>
          <t>1060</t>
        </is>
      </c>
      <c r="G1617" s="5" t="inlineStr">
        <is>
          <t>6010</t>
        </is>
      </c>
      <c r="H1617" s="5" t="inlineStr">
        <is>
          <t>C/U</t>
        </is>
      </c>
      <c r="I1617" s="6" t="n">
        <v>8</v>
      </c>
      <c r="J1617" s="6" t="n">
        <v>0</v>
      </c>
      <c r="K1617" s="5" t="inlineStr">
        <is>
          <t>ARS</t>
        </is>
      </c>
      <c r="L1617" s="48" t="n">
        <v>0</v>
      </c>
      <c r="M1617" s="48" t="n">
        <v>442780.39</v>
      </c>
      <c r="O1617" s="11">
        <f>M1617/SUM($M$2:$M$2023)</f>
        <v/>
      </c>
      <c r="P1617" s="49">
        <f>IFERROR(M1617/I1617,0)</f>
        <v/>
      </c>
      <c r="Q1617" s="50" t="n"/>
      <c r="R1617" s="8">
        <f>I1617-Q1617</f>
        <v/>
      </c>
      <c r="S1617" s="49">
        <f>$AK1617*R1617</f>
        <v/>
      </c>
      <c r="U1617" s="39" t="inlineStr">
        <is>
          <t>Stock SAP</t>
        </is>
      </c>
      <c r="V1617" s="39" t="inlineStr">
        <is>
          <t>Uniformes</t>
        </is>
      </c>
      <c r="W1617" s="39" t="inlineStr">
        <is>
          <t>Fuera del alcance</t>
        </is>
      </c>
      <c r="X1617" s="39" t="n"/>
      <c r="Y1617" s="39" t="inlineStr">
        <is>
          <t>No aplica: uniformes, clasificación que el inventario físico de Farmacia no releva</t>
        </is>
      </c>
      <c r="Z1617" s="40" t="inlineStr">
        <is>
          <t>Fuera del alcance del inventario físico</t>
        </is>
      </c>
      <c r="AA1617" s="39" t="n"/>
      <c r="AB1617" s="39" t="n"/>
      <c r="AC1617" s="39" t="n"/>
      <c r="AD1617" s="39" t="n"/>
      <c r="AE1617" s="39" t="n"/>
      <c r="AF1617" s="39" t="n"/>
      <c r="AG1617" s="39" t="n"/>
      <c r="AH1617" s="51" t="n"/>
      <c r="AI1617" s="51" t="n"/>
      <c r="AJ1617" s="51" t="n"/>
      <c r="AK1617" s="52" t="n">
        <v>55347.54833333334</v>
      </c>
      <c r="AL1617" s="52" t="n"/>
      <c r="AM1617" s="52" t="n"/>
      <c r="AN1617" s="39" t="n"/>
      <c r="AO1617" s="39" t="inlineStr">
        <is>
          <t>El material ocupa 2 filas en la hoja 1060 NQN (lote/almacén). La cantidad SAP y la física de esta vista son el total del material.</t>
        </is>
      </c>
    </row>
    <row r="1618">
      <c r="A1618" s="5" t="inlineStr">
        <is>
          <t>3000302</t>
        </is>
      </c>
      <c r="B1618" s="5" t="inlineStr">
        <is>
          <t>CAMPERA SOFT SHELL GRIS ECA XL</t>
        </is>
      </c>
      <c r="C1618" s="5" t="n"/>
      <c r="D1618" s="5" t="inlineStr">
        <is>
          <t>INDU</t>
        </is>
      </c>
      <c r="E1618" s="5" t="inlineStr">
        <is>
          <t>ZUNI</t>
        </is>
      </c>
      <c r="F1618" s="5" t="inlineStr">
        <is>
          <t>1060</t>
        </is>
      </c>
      <c r="G1618" s="5" t="inlineStr">
        <is>
          <t>6031</t>
        </is>
      </c>
      <c r="H1618" s="5" t="inlineStr">
        <is>
          <t>C/U</t>
        </is>
      </c>
      <c r="I1618" s="6" t="n">
        <v>8</v>
      </c>
      <c r="J1618" s="6" t="n">
        <v>0</v>
      </c>
      <c r="K1618" s="5" t="inlineStr">
        <is>
          <t>ARS</t>
        </is>
      </c>
      <c r="L1618" s="48" t="n">
        <v>0</v>
      </c>
      <c r="M1618" s="48" t="n">
        <v>359200</v>
      </c>
      <c r="O1618" s="11">
        <f>M1618/SUM($M$2:$M$2023)</f>
        <v/>
      </c>
      <c r="P1618" s="49">
        <f>IFERROR(M1618/I1618,0)</f>
        <v/>
      </c>
      <c r="Q1618" s="50" t="n"/>
      <c r="R1618" s="8">
        <f>I1618-Q1618</f>
        <v/>
      </c>
      <c r="S1618" s="49">
        <f>$AK1618*R1618</f>
        <v/>
      </c>
      <c r="U1618" s="39" t="inlineStr">
        <is>
          <t>Stock SAP</t>
        </is>
      </c>
      <c r="V1618" s="39" t="inlineStr">
        <is>
          <t>Uniformes</t>
        </is>
      </c>
      <c r="W1618" s="39" t="inlineStr">
        <is>
          <t>Fuera del alcance</t>
        </is>
      </c>
      <c r="X1618" s="39" t="n"/>
      <c r="Y1618" s="39" t="inlineStr">
        <is>
          <t>No aplica: uniformes, clasificación que el inventario físico de Farmacia no releva</t>
        </is>
      </c>
      <c r="Z1618" s="40" t="inlineStr">
        <is>
          <t>Fuera del alcance del inventario físico</t>
        </is>
      </c>
      <c r="AA1618" s="39" t="n"/>
      <c r="AB1618" s="39" t="n"/>
      <c r="AC1618" s="39" t="n"/>
      <c r="AD1618" s="39" t="n"/>
      <c r="AE1618" s="39" t="n"/>
      <c r="AF1618" s="39" t="n"/>
      <c r="AG1618" s="39" t="n"/>
      <c r="AH1618" s="51" t="n">
        <v>8</v>
      </c>
      <c r="AI1618" s="51">
        <f>Q1618</f>
        <v/>
      </c>
      <c r="AJ1618" s="51">
        <f>$AH1618-$AI1618</f>
        <v/>
      </c>
      <c r="AK1618" s="52" t="n">
        <v>44900</v>
      </c>
      <c r="AL1618" s="52">
        <f>$AJ1618*$AK1618</f>
        <v/>
      </c>
      <c r="AM1618" s="52">
        <f>$AI1618*$AK1618</f>
        <v/>
      </c>
      <c r="AN1618" s="39" t="n"/>
      <c r="AO1618" s="39" t="n"/>
    </row>
    <row r="1619">
      <c r="A1619" s="5" t="inlineStr">
        <is>
          <t>3000498</t>
        </is>
      </c>
      <c r="B1619" s="5" t="inlineStr">
        <is>
          <t>PANTALON JEAN C/LOGO YAC T42</t>
        </is>
      </c>
      <c r="C1619" s="5" t="n"/>
      <c r="D1619" s="5" t="inlineStr">
        <is>
          <t>INDU</t>
        </is>
      </c>
      <c r="E1619" s="5" t="inlineStr">
        <is>
          <t>ZUNI</t>
        </is>
      </c>
      <c r="F1619" s="5" t="inlineStr">
        <is>
          <t>1060</t>
        </is>
      </c>
      <c r="G1619" s="5" t="inlineStr">
        <is>
          <t>6010</t>
        </is>
      </c>
      <c r="H1619" s="5" t="inlineStr">
        <is>
          <t>C/U</t>
        </is>
      </c>
      <c r="I1619" s="6" t="n">
        <v>8</v>
      </c>
      <c r="J1619" s="6" t="n">
        <v>0</v>
      </c>
      <c r="K1619" s="5" t="inlineStr">
        <is>
          <t>ARS</t>
        </is>
      </c>
      <c r="L1619" s="48" t="n">
        <v>0</v>
      </c>
      <c r="M1619" s="48" t="n">
        <v>143200</v>
      </c>
      <c r="O1619" s="11">
        <f>M1619/SUM($M$2:$M$2023)</f>
        <v/>
      </c>
      <c r="P1619" s="49">
        <f>IFERROR(M1619/I1619,0)</f>
        <v/>
      </c>
      <c r="Q1619" s="50" t="n"/>
      <c r="R1619" s="8">
        <f>I1619-Q1619</f>
        <v/>
      </c>
      <c r="S1619" s="49">
        <f>$AK1619*R1619</f>
        <v/>
      </c>
      <c r="U1619" s="39" t="inlineStr">
        <is>
          <t>Stock SAP</t>
        </is>
      </c>
      <c r="V1619" s="39" t="inlineStr">
        <is>
          <t>Uniformes</t>
        </is>
      </c>
      <c r="W1619" s="39" t="inlineStr">
        <is>
          <t>Fuera del alcance</t>
        </is>
      </c>
      <c r="X1619" s="39" t="n"/>
      <c r="Y1619" s="39" t="inlineStr">
        <is>
          <t>No aplica: uniformes, clasificación que el inventario físico de Farmacia no releva</t>
        </is>
      </c>
      <c r="Z1619" s="40" t="inlineStr">
        <is>
          <t>Fuera del alcance del inventario físico</t>
        </is>
      </c>
      <c r="AA1619" s="39" t="n"/>
      <c r="AB1619" s="39" t="n"/>
      <c r="AC1619" s="39" t="n"/>
      <c r="AD1619" s="39" t="n"/>
      <c r="AE1619" s="39" t="n"/>
      <c r="AF1619" s="39" t="n"/>
      <c r="AG1619" s="39" t="n"/>
      <c r="AH1619" s="51" t="n">
        <v>8</v>
      </c>
      <c r="AI1619" s="51">
        <f>Q1619</f>
        <v/>
      </c>
      <c r="AJ1619" s="51">
        <f>$AH1619-$AI1619</f>
        <v/>
      </c>
      <c r="AK1619" s="52" t="n">
        <v>17900</v>
      </c>
      <c r="AL1619" s="52">
        <f>$AJ1619*$AK1619</f>
        <v/>
      </c>
      <c r="AM1619" s="52">
        <f>$AI1619*$AK1619</f>
        <v/>
      </c>
      <c r="AN1619" s="39" t="n"/>
      <c r="AO1619" s="39" t="n"/>
    </row>
    <row r="1620">
      <c r="A1620" s="5" t="inlineStr">
        <is>
          <t>3000507</t>
        </is>
      </c>
      <c r="B1620" s="5" t="inlineStr">
        <is>
          <t>PANTALON JEAN C/LOGO YAC T58</t>
        </is>
      </c>
      <c r="C1620" s="5" t="n"/>
      <c r="D1620" s="5" t="inlineStr">
        <is>
          <t>INDU</t>
        </is>
      </c>
      <c r="E1620" s="5" t="inlineStr">
        <is>
          <t>ZUNI</t>
        </is>
      </c>
      <c r="F1620" s="5" t="inlineStr">
        <is>
          <t>1060</t>
        </is>
      </c>
      <c r="G1620" s="5" t="inlineStr">
        <is>
          <t>6010</t>
        </is>
      </c>
      <c r="H1620" s="5" t="inlineStr">
        <is>
          <t>C/U</t>
        </is>
      </c>
      <c r="I1620" s="6" t="n">
        <v>8</v>
      </c>
      <c r="J1620" s="6" t="n">
        <v>0</v>
      </c>
      <c r="K1620" s="5" t="inlineStr">
        <is>
          <t>ARS</t>
        </is>
      </c>
      <c r="L1620" s="48" t="n">
        <v>0</v>
      </c>
      <c r="M1620" s="48" t="n">
        <v>143200</v>
      </c>
      <c r="O1620" s="11">
        <f>M1620/SUM($M$2:$M$2023)</f>
        <v/>
      </c>
      <c r="P1620" s="49">
        <f>IFERROR(M1620/I1620,0)</f>
        <v/>
      </c>
      <c r="Q1620" s="50" t="n"/>
      <c r="R1620" s="8">
        <f>I1620-Q1620</f>
        <v/>
      </c>
      <c r="S1620" s="49">
        <f>$AK1620*R1620</f>
        <v/>
      </c>
      <c r="U1620" s="39" t="inlineStr">
        <is>
          <t>Stock SAP</t>
        </is>
      </c>
      <c r="V1620" s="39" t="inlineStr">
        <is>
          <t>Uniformes</t>
        </is>
      </c>
      <c r="W1620" s="39" t="inlineStr">
        <is>
          <t>Fuera del alcance</t>
        </is>
      </c>
      <c r="X1620" s="39" t="n"/>
      <c r="Y1620" s="39" t="inlineStr">
        <is>
          <t>No aplica: uniformes, clasificación que el inventario físico de Farmacia no releva</t>
        </is>
      </c>
      <c r="Z1620" s="40" t="inlineStr">
        <is>
          <t>Fuera del alcance del inventario físico</t>
        </is>
      </c>
      <c r="AA1620" s="39" t="n"/>
      <c r="AB1620" s="39" t="n"/>
      <c r="AC1620" s="39" t="n"/>
      <c r="AD1620" s="39" t="n"/>
      <c r="AE1620" s="39" t="n"/>
      <c r="AF1620" s="39" t="n"/>
      <c r="AG1620" s="39" t="n"/>
      <c r="AH1620" s="51" t="n">
        <v>8</v>
      </c>
      <c r="AI1620" s="51">
        <f>Q1620</f>
        <v/>
      </c>
      <c r="AJ1620" s="51">
        <f>$AH1620-$AI1620</f>
        <v/>
      </c>
      <c r="AK1620" s="52" t="n">
        <v>17900</v>
      </c>
      <c r="AL1620" s="52">
        <f>$AJ1620*$AK1620</f>
        <v/>
      </c>
      <c r="AM1620" s="52">
        <f>$AI1620*$AK1620</f>
        <v/>
      </c>
      <c r="AN1620" s="39" t="n"/>
      <c r="AO1620" s="39" t="n"/>
    </row>
    <row r="1621">
      <c r="A1621" s="5" t="inlineStr">
        <is>
          <t>3000696</t>
        </is>
      </c>
      <c r="B1621" s="5" t="inlineStr">
        <is>
          <t>Chaqueta Blanca ML yacimiento T S</t>
        </is>
      </c>
      <c r="C1621" s="5" t="n"/>
      <c r="D1621" s="5" t="inlineStr">
        <is>
          <t>INDU</t>
        </is>
      </c>
      <c r="E1621" s="5" t="inlineStr">
        <is>
          <t>ZUNI</t>
        </is>
      </c>
      <c r="F1621" s="5" t="inlineStr">
        <is>
          <t>1060</t>
        </is>
      </c>
      <c r="G1621" s="5" t="inlineStr">
        <is>
          <t>6010</t>
        </is>
      </c>
      <c r="H1621" s="5" t="inlineStr">
        <is>
          <t>C/U</t>
        </is>
      </c>
      <c r="I1621" s="6" t="n">
        <v>8</v>
      </c>
      <c r="J1621" s="6" t="n">
        <v>0</v>
      </c>
      <c r="K1621" s="5" t="inlineStr">
        <is>
          <t>ARS</t>
        </is>
      </c>
      <c r="L1621" s="48" t="n">
        <v>0</v>
      </c>
      <c r="M1621" s="48" t="n">
        <v>144737.66</v>
      </c>
      <c r="O1621" s="11">
        <f>M1621/SUM($M$2:$M$2023)</f>
        <v/>
      </c>
      <c r="P1621" s="49">
        <f>IFERROR(M1621/I1621,0)</f>
        <v/>
      </c>
      <c r="Q1621" s="50" t="n"/>
      <c r="R1621" s="8">
        <f>I1621-Q1621</f>
        <v/>
      </c>
      <c r="S1621" s="49">
        <f>$AK1621*R1621</f>
        <v/>
      </c>
      <c r="U1621" s="39" t="inlineStr">
        <is>
          <t>Stock SAP</t>
        </is>
      </c>
      <c r="V1621" s="39" t="inlineStr">
        <is>
          <t>Uniformes</t>
        </is>
      </c>
      <c r="W1621" s="39" t="inlineStr">
        <is>
          <t>Fuera del alcance</t>
        </is>
      </c>
      <c r="X1621" s="39" t="n"/>
      <c r="Y1621" s="39" t="inlineStr">
        <is>
          <t>No aplica: uniformes, clasificación que el inventario físico de Farmacia no releva</t>
        </is>
      </c>
      <c r="Z1621" s="40" t="inlineStr">
        <is>
          <t>Fuera del alcance del inventario físico</t>
        </is>
      </c>
      <c r="AA1621" s="39" t="n"/>
      <c r="AB1621" s="39" t="n"/>
      <c r="AC1621" s="39" t="n"/>
      <c r="AD1621" s="39" t="n"/>
      <c r="AE1621" s="39" t="n"/>
      <c r="AF1621" s="39" t="n"/>
      <c r="AG1621" s="39" t="n"/>
      <c r="AH1621" s="51" t="n"/>
      <c r="AI1621" s="51" t="n"/>
      <c r="AJ1621" s="51" t="n"/>
      <c r="AK1621" s="52" t="n">
        <v>18092.20803030303</v>
      </c>
      <c r="AL1621" s="52" t="n"/>
      <c r="AM1621" s="52" t="n"/>
      <c r="AN1621" s="39" t="n"/>
      <c r="AO1621" s="39" t="inlineStr">
        <is>
          <t>El material ocupa 2 filas en la hoja 1060 NQN (lote/almacén). La cantidad SAP y la física de esta vista son el total del material.</t>
        </is>
      </c>
    </row>
    <row r="1622">
      <c r="A1622" s="5" t="inlineStr">
        <is>
          <t>3000720</t>
        </is>
      </c>
      <c r="B1622" s="5" t="inlineStr">
        <is>
          <t>PANTALON CARGO ANTI DESGARRO T56</t>
        </is>
      </c>
      <c r="C1622" s="5" t="n"/>
      <c r="D1622" s="5" t="inlineStr">
        <is>
          <t>INDU</t>
        </is>
      </c>
      <c r="E1622" s="5" t="inlineStr">
        <is>
          <t>ZUNI</t>
        </is>
      </c>
      <c r="F1622" s="5" t="inlineStr">
        <is>
          <t>1060</t>
        </is>
      </c>
      <c r="G1622" s="5" t="inlineStr">
        <is>
          <t>6031</t>
        </is>
      </c>
      <c r="H1622" s="5" t="inlineStr">
        <is>
          <t>C/U</t>
        </is>
      </c>
      <c r="I1622" s="6" t="n">
        <v>8</v>
      </c>
      <c r="J1622" s="6" t="n">
        <v>0</v>
      </c>
      <c r="K1622" s="5" t="inlineStr">
        <is>
          <t>ARS</t>
        </is>
      </c>
      <c r="L1622" s="48" t="n">
        <v>0</v>
      </c>
      <c r="M1622" s="48" t="n">
        <v>198602.72</v>
      </c>
      <c r="O1622" s="11">
        <f>M1622/SUM($M$2:$M$2023)</f>
        <v/>
      </c>
      <c r="P1622" s="49">
        <f>IFERROR(M1622/I1622,0)</f>
        <v/>
      </c>
      <c r="Q1622" s="50" t="n"/>
      <c r="R1622" s="8">
        <f>I1622-Q1622</f>
        <v/>
      </c>
      <c r="S1622" s="49">
        <f>$AK1622*R1622</f>
        <v/>
      </c>
      <c r="U1622" s="39" t="inlineStr">
        <is>
          <t>Stock SAP</t>
        </is>
      </c>
      <c r="V1622" s="39" t="inlineStr">
        <is>
          <t>Uniformes</t>
        </is>
      </c>
      <c r="W1622" s="39" t="inlineStr">
        <is>
          <t>Fuera del alcance</t>
        </is>
      </c>
      <c r="X1622" s="39" t="n"/>
      <c r="Y1622" s="39" t="inlineStr">
        <is>
          <t>No aplica: uniformes, clasificación que el inventario físico de Farmacia no releva</t>
        </is>
      </c>
      <c r="Z1622" s="40" t="inlineStr">
        <is>
          <t>Fuera del alcance del inventario físico</t>
        </is>
      </c>
      <c r="AA1622" s="39" t="n"/>
      <c r="AB1622" s="39" t="n"/>
      <c r="AC1622" s="39" t="n"/>
      <c r="AD1622" s="39" t="n"/>
      <c r="AE1622" s="39" t="n"/>
      <c r="AF1622" s="39" t="n"/>
      <c r="AG1622" s="39" t="n"/>
      <c r="AH1622" s="51" t="n"/>
      <c r="AI1622" s="51" t="n"/>
      <c r="AJ1622" s="51" t="n"/>
      <c r="AK1622" s="52" t="n">
        <v>24825.34</v>
      </c>
      <c r="AL1622" s="52" t="n"/>
      <c r="AM1622" s="52" t="n"/>
      <c r="AN1622" s="39" t="n"/>
      <c r="AO1622" s="39" t="inlineStr">
        <is>
          <t>El material ocupa 2 filas en la hoja 1060 NQN (lote/almacén). La cantidad SAP y la física de esta vista son el total del material.</t>
        </is>
      </c>
    </row>
    <row r="1623">
      <c r="A1623" s="5" t="inlineStr">
        <is>
          <t>3000944</t>
        </is>
      </c>
      <c r="B1623" s="5" t="inlineStr">
        <is>
          <t>CHAQUETA CELESTE MCORTA YACIMIENTO T 3XL</t>
        </is>
      </c>
      <c r="C1623" s="5" t="n"/>
      <c r="D1623" s="5" t="inlineStr">
        <is>
          <t>INDU</t>
        </is>
      </c>
      <c r="E1623" s="5" t="inlineStr">
        <is>
          <t>ZUNI</t>
        </is>
      </c>
      <c r="F1623" s="5" t="inlineStr">
        <is>
          <t>1060</t>
        </is>
      </c>
      <c r="G1623" s="5" t="inlineStr">
        <is>
          <t>6010</t>
        </is>
      </c>
      <c r="H1623" s="5" t="inlineStr">
        <is>
          <t>C/U</t>
        </is>
      </c>
      <c r="I1623" s="6" t="n">
        <v>8</v>
      </c>
      <c r="J1623" s="6" t="n">
        <v>0</v>
      </c>
      <c r="K1623" s="5" t="inlineStr">
        <is>
          <t>ARS</t>
        </is>
      </c>
      <c r="L1623" s="48" t="n">
        <v>0</v>
      </c>
      <c r="M1623" s="48" t="n">
        <v>156000</v>
      </c>
      <c r="O1623" s="11">
        <f>M1623/SUM($M$2:$M$2023)</f>
        <v/>
      </c>
      <c r="P1623" s="49">
        <f>IFERROR(M1623/I1623,0)</f>
        <v/>
      </c>
      <c r="Q1623" s="50" t="n"/>
      <c r="R1623" s="8">
        <f>I1623-Q1623</f>
        <v/>
      </c>
      <c r="S1623" s="49">
        <f>$AK1623*R1623</f>
        <v/>
      </c>
      <c r="U1623" s="39" t="inlineStr">
        <is>
          <t>Stock SAP</t>
        </is>
      </c>
      <c r="V1623" s="39" t="inlineStr">
        <is>
          <t>Uniformes</t>
        </is>
      </c>
      <c r="W1623" s="39" t="inlineStr">
        <is>
          <t>Fuera del alcance</t>
        </is>
      </c>
      <c r="X1623" s="39" t="n"/>
      <c r="Y1623" s="39" t="inlineStr">
        <is>
          <t>No aplica: uniformes, clasificación que el inventario físico de Farmacia no releva</t>
        </is>
      </c>
      <c r="Z1623" s="40" t="inlineStr">
        <is>
          <t>Fuera del alcance del inventario físico</t>
        </is>
      </c>
      <c r="AA1623" s="39" t="n"/>
      <c r="AB1623" s="39" t="n"/>
      <c r="AC1623" s="39" t="n"/>
      <c r="AD1623" s="39" t="n"/>
      <c r="AE1623" s="39" t="n"/>
      <c r="AF1623" s="39" t="n"/>
      <c r="AG1623" s="39" t="n"/>
      <c r="AH1623" s="51" t="n">
        <v>8</v>
      </c>
      <c r="AI1623" s="51">
        <f>Q1623</f>
        <v/>
      </c>
      <c r="AJ1623" s="51">
        <f>$AH1623-$AI1623</f>
        <v/>
      </c>
      <c r="AK1623" s="52" t="n">
        <v>19500</v>
      </c>
      <c r="AL1623" s="52">
        <f>$AJ1623*$AK1623</f>
        <v/>
      </c>
      <c r="AM1623" s="52">
        <f>$AI1623*$AK1623</f>
        <v/>
      </c>
      <c r="AN1623" s="39" t="n"/>
      <c r="AO1623" s="39" t="n"/>
    </row>
    <row r="1624">
      <c r="A1624" s="5" t="inlineStr">
        <is>
          <t>3001534</t>
        </is>
      </c>
      <c r="B1624" s="5" t="inlineStr">
        <is>
          <t>ANTEOJO SOLUS IN/OUT + BANDA Y MARCO</t>
        </is>
      </c>
      <c r="C1624" s="5" t="n"/>
      <c r="D1624" s="5" t="inlineStr">
        <is>
          <t>INDU</t>
        </is>
      </c>
      <c r="E1624" s="5" t="inlineStr">
        <is>
          <t>ZUNI</t>
        </is>
      </c>
      <c r="F1624" s="5" t="inlineStr">
        <is>
          <t>1060</t>
        </is>
      </c>
      <c r="G1624" s="5" t="inlineStr">
        <is>
          <t>6010</t>
        </is>
      </c>
      <c r="H1624" s="5" t="inlineStr">
        <is>
          <t>C/U</t>
        </is>
      </c>
      <c r="I1624" s="6" t="n">
        <v>8</v>
      </c>
      <c r="J1624" s="6" t="n">
        <v>0</v>
      </c>
      <c r="K1624" s="5" t="inlineStr">
        <is>
          <t>ARS</t>
        </is>
      </c>
      <c r="L1624" s="48" t="n">
        <v>0</v>
      </c>
      <c r="M1624" s="48" t="n">
        <v>232493.12</v>
      </c>
      <c r="O1624" s="11">
        <f>M1624/SUM($M$2:$M$2023)</f>
        <v/>
      </c>
      <c r="P1624" s="49">
        <f>IFERROR(M1624/I1624,0)</f>
        <v/>
      </c>
      <c r="Q1624" s="50" t="n"/>
      <c r="R1624" s="8">
        <f>I1624-Q1624</f>
        <v/>
      </c>
      <c r="S1624" s="49">
        <f>$AK1624*R1624</f>
        <v/>
      </c>
      <c r="U1624" s="39" t="inlineStr">
        <is>
          <t>Stock SAP</t>
        </is>
      </c>
      <c r="V1624" s="39" t="inlineStr">
        <is>
          <t>Uniformes</t>
        </is>
      </c>
      <c r="W1624" s="39" t="inlineStr">
        <is>
          <t>Fuera del alcance</t>
        </is>
      </c>
      <c r="X1624" s="39" t="n"/>
      <c r="Y1624" s="39" t="inlineStr">
        <is>
          <t>No aplica: uniformes, clasificación que el inventario físico de Farmacia no releva</t>
        </is>
      </c>
      <c r="Z1624" s="40" t="inlineStr">
        <is>
          <t>Fuera del alcance del inventario físico</t>
        </is>
      </c>
      <c r="AA1624" s="39" t="n"/>
      <c r="AB1624" s="39" t="n"/>
      <c r="AC1624" s="39" t="n"/>
      <c r="AD1624" s="39" t="n"/>
      <c r="AE1624" s="39" t="n"/>
      <c r="AF1624" s="39" t="n"/>
      <c r="AG1624" s="39" t="n"/>
      <c r="AH1624" s="51" t="n">
        <v>8</v>
      </c>
      <c r="AI1624" s="51">
        <f>Q1624</f>
        <v/>
      </c>
      <c r="AJ1624" s="51">
        <f>$AH1624-$AI1624</f>
        <v/>
      </c>
      <c r="AK1624" s="52" t="n">
        <v>29061.64</v>
      </c>
      <c r="AL1624" s="52">
        <f>$AJ1624*$AK1624</f>
        <v/>
      </c>
      <c r="AM1624" s="52">
        <f>$AI1624*$AK1624</f>
        <v/>
      </c>
      <c r="AN1624" s="39" t="n"/>
      <c r="AO1624" s="39" t="n"/>
    </row>
    <row r="1625">
      <c r="A1625" s="5" t="inlineStr">
        <is>
          <t>3001594</t>
        </is>
      </c>
      <c r="B1625" s="5" t="inlineStr">
        <is>
          <t>CAMPERON NARANJA DE GRAFA XXXXL</t>
        </is>
      </c>
      <c r="C1625" s="5" t="n"/>
      <c r="D1625" s="5" t="inlineStr">
        <is>
          <t>INDU</t>
        </is>
      </c>
      <c r="E1625" s="5" t="inlineStr">
        <is>
          <t>ZUNI</t>
        </is>
      </c>
      <c r="F1625" s="5" t="inlineStr">
        <is>
          <t>1060</t>
        </is>
      </c>
      <c r="G1625" s="5" t="inlineStr">
        <is>
          <t>6031</t>
        </is>
      </c>
      <c r="H1625" s="5" t="inlineStr">
        <is>
          <t>C/U</t>
        </is>
      </c>
      <c r="I1625" s="6" t="n">
        <v>8</v>
      </c>
      <c r="J1625" s="6" t="n">
        <v>0</v>
      </c>
      <c r="K1625" s="5" t="inlineStr">
        <is>
          <t>ARS</t>
        </is>
      </c>
      <c r="L1625" s="48" t="n">
        <v>0</v>
      </c>
      <c r="M1625" s="48" t="n">
        <v>603200</v>
      </c>
      <c r="O1625" s="11">
        <f>M1625/SUM($M$2:$M$2023)</f>
        <v/>
      </c>
      <c r="P1625" s="49">
        <f>IFERROR(M1625/I1625,0)</f>
        <v/>
      </c>
      <c r="Q1625" s="50" t="n"/>
      <c r="R1625" s="8">
        <f>I1625-Q1625</f>
        <v/>
      </c>
      <c r="S1625" s="49">
        <f>$AK1625*R1625</f>
        <v/>
      </c>
      <c r="U1625" s="39" t="inlineStr">
        <is>
          <t>Stock SAP</t>
        </is>
      </c>
      <c r="V1625" s="39" t="inlineStr">
        <is>
          <t>Uniformes</t>
        </is>
      </c>
      <c r="W1625" s="39" t="inlineStr">
        <is>
          <t>Fuera del alcance</t>
        </is>
      </c>
      <c r="X1625" s="39" t="n"/>
      <c r="Y1625" s="39" t="inlineStr">
        <is>
          <t>No aplica: uniformes, clasificación que el inventario físico de Farmacia no releva</t>
        </is>
      </c>
      <c r="Z1625" s="40" t="inlineStr">
        <is>
          <t>Fuera del alcance del inventario físico</t>
        </is>
      </c>
      <c r="AA1625" s="39" t="n"/>
      <c r="AB1625" s="39" t="n"/>
      <c r="AC1625" s="39" t="n"/>
      <c r="AD1625" s="39" t="n"/>
      <c r="AE1625" s="39" t="n"/>
      <c r="AF1625" s="39" t="n"/>
      <c r="AG1625" s="39" t="n"/>
      <c r="AH1625" s="51" t="n">
        <v>8</v>
      </c>
      <c r="AI1625" s="51">
        <f>Q1625</f>
        <v/>
      </c>
      <c r="AJ1625" s="51">
        <f>$AH1625-$AI1625</f>
        <v/>
      </c>
      <c r="AK1625" s="52" t="n">
        <v>75400</v>
      </c>
      <c r="AL1625" s="52">
        <f>$AJ1625*$AK1625</f>
        <v/>
      </c>
      <c r="AM1625" s="52">
        <f>$AI1625*$AK1625</f>
        <v/>
      </c>
      <c r="AN1625" s="39" t="n"/>
      <c r="AO1625" s="39" t="n"/>
    </row>
    <row r="1626">
      <c r="A1626" s="5" t="inlineStr">
        <is>
          <t>1000027</t>
        </is>
      </c>
      <c r="B1626" s="5" t="inlineStr">
        <is>
          <t>LARINGOSCOPIO ADULTO DE TRES RAMAS</t>
        </is>
      </c>
      <c r="C1626" s="5" t="inlineStr">
        <is>
          <t>DESC</t>
        </is>
      </c>
      <c r="D1626" s="5" t="inlineStr">
        <is>
          <t>033</t>
        </is>
      </c>
      <c r="E1626" s="5" t="inlineStr">
        <is>
          <t>ZMED</t>
        </is>
      </c>
      <c r="F1626" s="5" t="inlineStr">
        <is>
          <t>1060</t>
        </is>
      </c>
      <c r="G1626" s="5" t="inlineStr">
        <is>
          <t>6022</t>
        </is>
      </c>
      <c r="H1626" s="5" t="inlineStr">
        <is>
          <t>C/U</t>
        </is>
      </c>
      <c r="I1626" s="6" t="n">
        <v>7</v>
      </c>
      <c r="J1626" s="6" t="n">
        <v>0</v>
      </c>
      <c r="K1626" s="5" t="inlineStr">
        <is>
          <t>ARS</t>
        </is>
      </c>
      <c r="L1626" s="48" t="n">
        <v>0</v>
      </c>
      <c r="M1626" s="48" t="n">
        <v>29829.05</v>
      </c>
      <c r="O1626" s="11">
        <f>M1626/SUM($M$2:$M$2023)</f>
        <v/>
      </c>
      <c r="P1626" s="49">
        <f>IFERROR(M1626/I1626,0)</f>
        <v/>
      </c>
      <c r="Q1626" s="50" t="n"/>
      <c r="R1626" s="8">
        <f>I1626-Q1626</f>
        <v/>
      </c>
      <c r="S1626" s="49">
        <f>$AK1626*R1626</f>
        <v/>
      </c>
      <c r="U1626" s="39" t="inlineStr">
        <is>
          <t>Stock SAP</t>
        </is>
      </c>
      <c r="V1626" s="39" t="inlineStr">
        <is>
          <t>Medicamentos</t>
        </is>
      </c>
      <c r="W1626" s="39" t="inlineStr">
        <is>
          <t>Dentro del alcance</t>
        </is>
      </c>
      <c r="X1626" s="42" t="inlineStr">
        <is>
          <t>Media</t>
        </is>
      </c>
      <c r="Y1626" s="39" t="inlineStr">
        <is>
          <t>Homologado – confianza Media – pendiente de validación</t>
        </is>
      </c>
      <c r="Z1626" s="38" t="inlineStr">
        <is>
          <t>Dar de baja en SAP</t>
        </is>
      </c>
      <c r="AA1626" s="39" t="inlineStr">
        <is>
          <t>417</t>
        </is>
      </c>
      <c r="AB1626" s="39" t="inlineStr">
        <is>
          <t>LARINGOSCOPIO</t>
        </is>
      </c>
      <c r="AC1626" s="39" t="inlineStr">
        <is>
          <t>Homologación por código Avain (master E-200)</t>
        </is>
      </c>
      <c r="AD1626" s="39" t="inlineStr">
        <is>
          <t>No</t>
        </is>
      </c>
      <c r="AE1626" s="39" t="n"/>
      <c r="AF1626" s="39" t="inlineStr">
        <is>
          <t>Sí</t>
        </is>
      </c>
      <c r="AG1626" s="39" t="inlineStr">
        <is>
          <t>E-200</t>
        </is>
      </c>
      <c r="AH1626" s="51" t="n"/>
      <c r="AI1626" s="51" t="n"/>
      <c r="AJ1626" s="51" t="n"/>
      <c r="AK1626" s="52" t="n">
        <v>4261.292592592593</v>
      </c>
      <c r="AL1626" s="52" t="n"/>
      <c r="AM1626" s="52" t="n"/>
      <c r="AN1626" s="39" t="n"/>
      <c r="AO1626" s="39" t="inlineStr">
        <is>
          <t>La cantidad física del material se imputó en la fila 1352 (primera fila del material). Homologación: confianza base Media + confianza SAP Alta → Media. El material ocupa 2 filas en la hoja 1060 NQN (lote/almacén). La cantidad SAP y la física de esta vista son el total del material.</t>
        </is>
      </c>
    </row>
    <row r="1627">
      <c r="A1627" s="5" t="inlineStr">
        <is>
          <t>1000029</t>
        </is>
      </c>
      <c r="B1627" s="5" t="inlineStr">
        <is>
          <t>ORINAL MASCULINO (PAPAGAYO)</t>
        </is>
      </c>
      <c r="C1627" s="5" t="inlineStr">
        <is>
          <t>C0183</t>
        </is>
      </c>
      <c r="D1627" s="5" t="inlineStr">
        <is>
          <t>033</t>
        </is>
      </c>
      <c r="E1627" s="5" t="inlineStr">
        <is>
          <t>ZMED</t>
        </is>
      </c>
      <c r="F1627" s="5" t="inlineStr">
        <is>
          <t>1060</t>
        </is>
      </c>
      <c r="G1627" s="5" t="inlineStr">
        <is>
          <t>6022</t>
        </is>
      </c>
      <c r="H1627" s="5" t="inlineStr">
        <is>
          <t>C/U</t>
        </is>
      </c>
      <c r="I1627" s="6" t="n">
        <v>7</v>
      </c>
      <c r="J1627" s="6" t="n">
        <v>0</v>
      </c>
      <c r="K1627" s="5" t="inlineStr">
        <is>
          <t>ARS</t>
        </is>
      </c>
      <c r="L1627" s="48" t="n">
        <v>0</v>
      </c>
      <c r="M1627" s="48" t="n">
        <v>2646.82</v>
      </c>
      <c r="O1627" s="11">
        <f>M1627/SUM($M$2:$M$2023)</f>
        <v/>
      </c>
      <c r="P1627" s="49">
        <f>IFERROR(M1627/I1627,0)</f>
        <v/>
      </c>
      <c r="Q1627" s="50" t="n"/>
      <c r="R1627" s="8">
        <f>I1627-Q1627</f>
        <v/>
      </c>
      <c r="S1627" s="49">
        <f>$AK1627*R1627</f>
        <v/>
      </c>
      <c r="U1627" s="39" t="inlineStr">
        <is>
          <t>Stock SAP</t>
        </is>
      </c>
      <c r="V1627" s="39" t="inlineStr">
        <is>
          <t>Medicamentos</t>
        </is>
      </c>
      <c r="W1627" s="39" t="inlineStr">
        <is>
          <t>Dentro del alcance</t>
        </is>
      </c>
      <c r="X1627" s="42" t="inlineStr">
        <is>
          <t>Media</t>
        </is>
      </c>
      <c r="Y1627" s="39" t="inlineStr">
        <is>
          <t>Homologado – confianza Media – pendiente de validación</t>
        </is>
      </c>
      <c r="Z1627" s="38" t="inlineStr">
        <is>
          <t>Dar de baja en SAP</t>
        </is>
      </c>
      <c r="AA1627" s="39" t="inlineStr">
        <is>
          <t>392</t>
        </is>
      </c>
      <c r="AB1627" s="39" t="inlineStr">
        <is>
          <t>PAPAGAYO</t>
        </is>
      </c>
      <c r="AC1627" s="39" t="inlineStr">
        <is>
          <t>Cruce por nomenclatura SAP</t>
        </is>
      </c>
      <c r="AD1627" s="39" t="inlineStr">
        <is>
          <t>No</t>
        </is>
      </c>
      <c r="AE1627" s="39" t="n"/>
      <c r="AF1627" s="39" t="inlineStr">
        <is>
          <t>No</t>
        </is>
      </c>
      <c r="AG1627" s="39" t="n"/>
      <c r="AH1627" s="51" t="n"/>
      <c r="AI1627" s="51" t="n"/>
      <c r="AJ1627" s="51" t="n"/>
      <c r="AK1627" s="52" t="n">
        <v>378.117175141243</v>
      </c>
      <c r="AL1627" s="52" t="n"/>
      <c r="AM1627" s="52" t="n"/>
      <c r="AN1627" s="39" t="n"/>
      <c r="AO1627" s="39" t="inlineStr">
        <is>
          <t>La cantidad física del material se imputó en la fila 732 (primera fila del material). Cruce por nomenclatura: similitud 0.68. El material ocupa 6 filas en la hoja 1060 NQN (lote/almacén). La cantidad SAP y la física de esta vista son el total del material.</t>
        </is>
      </c>
    </row>
    <row r="1628">
      <c r="A1628" s="5" t="inlineStr">
        <is>
          <t>1000099</t>
        </is>
      </c>
      <c r="B1628" s="5" t="inlineStr">
        <is>
          <t>DINITRATO DE ISOSORBIBE DE 5MG  COMP. SU</t>
        </is>
      </c>
      <c r="C1628" s="5" t="inlineStr">
        <is>
          <t>ASVF</t>
        </is>
      </c>
      <c r="D1628" s="5" t="inlineStr">
        <is>
          <t>033</t>
        </is>
      </c>
      <c r="E1628" s="5" t="inlineStr">
        <is>
          <t>ZMED</t>
        </is>
      </c>
      <c r="F1628" s="5" t="inlineStr">
        <is>
          <t>1060</t>
        </is>
      </c>
      <c r="G1628" s="5" t="inlineStr">
        <is>
          <t>6021</t>
        </is>
      </c>
      <c r="H1628" s="5" t="inlineStr">
        <is>
          <t>C/U</t>
        </is>
      </c>
      <c r="I1628" s="6" t="n">
        <v>7</v>
      </c>
      <c r="J1628" s="6" t="n">
        <v>0</v>
      </c>
      <c r="K1628" s="5" t="inlineStr">
        <is>
          <t>ARS</t>
        </is>
      </c>
      <c r="L1628" s="48" t="n">
        <v>0</v>
      </c>
      <c r="M1628" s="48" t="n">
        <v>114030</v>
      </c>
      <c r="O1628" s="11">
        <f>M1628/SUM($M$2:$M$2023)</f>
        <v/>
      </c>
      <c r="P1628" s="49">
        <f>IFERROR(M1628/I1628,0)</f>
        <v/>
      </c>
      <c r="Q1628" s="50" t="n"/>
      <c r="R1628" s="8">
        <f>I1628-Q1628</f>
        <v/>
      </c>
      <c r="S1628" s="49">
        <f>$AK1628*R1628</f>
        <v/>
      </c>
      <c r="U1628" s="39" t="inlineStr">
        <is>
          <t>Stock SAP</t>
        </is>
      </c>
      <c r="V1628" s="39" t="inlineStr">
        <is>
          <t>Medicamentos</t>
        </is>
      </c>
      <c r="W1628" s="39" t="inlineStr">
        <is>
          <t>Dentro del alcance</t>
        </is>
      </c>
      <c r="X1628" s="39" t="n"/>
      <c r="Y1628" s="39" t="inlineStr">
        <is>
          <t>Sin recuento físico en el inventario de Avain</t>
        </is>
      </c>
      <c r="Z1628" s="40" t="inlineStr">
        <is>
          <t>Sin recuento físico</t>
        </is>
      </c>
      <c r="AA1628" s="39" t="n"/>
      <c r="AB1628" s="39" t="n"/>
      <c r="AC1628" s="39" t="n"/>
      <c r="AD1628" s="39" t="n"/>
      <c r="AE1628" s="39" t="n"/>
      <c r="AF1628" s="39" t="n"/>
      <c r="AG1628" s="39" t="n"/>
      <c r="AH1628" s="51" t="n">
        <v>7</v>
      </c>
      <c r="AI1628" s="51">
        <f>Q1628</f>
        <v/>
      </c>
      <c r="AJ1628" s="51">
        <f>$AH1628-$AI1628</f>
        <v/>
      </c>
      <c r="AK1628" s="52" t="n">
        <v>16290</v>
      </c>
      <c r="AL1628" s="52">
        <f>$AJ1628*$AK1628</f>
        <v/>
      </c>
      <c r="AM1628" s="52">
        <f>$AI1628*$AK1628</f>
        <v/>
      </c>
      <c r="AN1628" s="39" t="n"/>
      <c r="AO1628" s="39" t="n"/>
    </row>
    <row r="1629">
      <c r="A1629" s="5" t="inlineStr">
        <is>
          <t>1000426</t>
        </is>
      </c>
      <c r="B1629" s="5" t="inlineStr">
        <is>
          <t>DECADRON 8MG / 2ML F. AMP</t>
        </is>
      </c>
      <c r="C1629" s="5" t="inlineStr">
        <is>
          <t>100103533</t>
        </is>
      </c>
      <c r="D1629" s="5" t="inlineStr">
        <is>
          <t>033</t>
        </is>
      </c>
      <c r="E1629" s="5" t="inlineStr">
        <is>
          <t>ZMED</t>
        </is>
      </c>
      <c r="F1629" s="5" t="inlineStr">
        <is>
          <t>1060</t>
        </is>
      </c>
      <c r="G1629" s="5" t="inlineStr">
        <is>
          <t>6021</t>
        </is>
      </c>
      <c r="H1629" s="5" t="inlineStr">
        <is>
          <t>C/U</t>
        </is>
      </c>
      <c r="I1629" s="6" t="n">
        <v>7</v>
      </c>
      <c r="J1629" s="6" t="n">
        <v>0</v>
      </c>
      <c r="K1629" s="5" t="inlineStr">
        <is>
          <t>ARS</t>
        </is>
      </c>
      <c r="L1629" s="48" t="n">
        <v>0</v>
      </c>
      <c r="M1629" s="48" t="n">
        <v>30671.76</v>
      </c>
      <c r="O1629" s="11">
        <f>M1629/SUM($M$2:$M$2023)</f>
        <v/>
      </c>
      <c r="P1629" s="49">
        <f>IFERROR(M1629/I1629,0)</f>
        <v/>
      </c>
      <c r="Q1629" s="50" t="n"/>
      <c r="R1629" s="8">
        <f>I1629-Q1629</f>
        <v/>
      </c>
      <c r="S1629" s="49">
        <f>$AK1629*R1629</f>
        <v/>
      </c>
      <c r="U1629" s="39" t="inlineStr">
        <is>
          <t>Stock SAP</t>
        </is>
      </c>
      <c r="V1629" s="39" t="inlineStr">
        <is>
          <t>Medicamentos</t>
        </is>
      </c>
      <c r="W1629" s="39" t="inlineStr">
        <is>
          <t>Dentro del alcance</t>
        </is>
      </c>
      <c r="X1629" s="39" t="n"/>
      <c r="Y1629" s="39" t="inlineStr">
        <is>
          <t>Sin recuento físico en el inventario de Avain</t>
        </is>
      </c>
      <c r="Z1629" s="40" t="inlineStr">
        <is>
          <t>Sin recuento físico</t>
        </is>
      </c>
      <c r="AA1629" s="39" t="n"/>
      <c r="AB1629" s="39" t="n"/>
      <c r="AC1629" s="39" t="n"/>
      <c r="AD1629" s="39" t="n"/>
      <c r="AE1629" s="39" t="n"/>
      <c r="AF1629" s="39" t="n"/>
      <c r="AG1629" s="39" t="n"/>
      <c r="AH1629" s="51" t="n"/>
      <c r="AI1629" s="51" t="n"/>
      <c r="AJ1629" s="51" t="n"/>
      <c r="AK1629" s="52" t="n">
        <v>4381.680010330579</v>
      </c>
      <c r="AL1629" s="52" t="n"/>
      <c r="AM1629" s="52" t="n"/>
      <c r="AN1629" s="39" t="n"/>
      <c r="AO1629" s="39" t="inlineStr">
        <is>
          <t>El material ocupa 23 filas en la hoja 1060 NQN (lote/almacén). La cantidad SAP y la física de esta vista son el total del material.</t>
        </is>
      </c>
    </row>
    <row r="1630">
      <c r="A1630" s="5" t="inlineStr">
        <is>
          <t>1000452</t>
        </is>
      </c>
      <c r="B1630" s="5" t="inlineStr">
        <is>
          <t>INSULINA RAPIDA LISPRO</t>
        </is>
      </c>
      <c r="C1630" s="5" t="inlineStr">
        <is>
          <t>D233301</t>
        </is>
      </c>
      <c r="D1630" s="5" t="inlineStr">
        <is>
          <t>033</t>
        </is>
      </c>
      <c r="E1630" s="5" t="inlineStr">
        <is>
          <t>ZMED</t>
        </is>
      </c>
      <c r="F1630" s="5" t="inlineStr">
        <is>
          <t>1060</t>
        </is>
      </c>
      <c r="G1630" s="5" t="inlineStr">
        <is>
          <t>6021</t>
        </is>
      </c>
      <c r="H1630" s="5" t="inlineStr">
        <is>
          <t>C/U</t>
        </is>
      </c>
      <c r="I1630" s="6" t="n">
        <v>7</v>
      </c>
      <c r="J1630" s="6" t="n">
        <v>0</v>
      </c>
      <c r="K1630" s="5" t="inlineStr">
        <is>
          <t>ARS</t>
        </is>
      </c>
      <c r="L1630" s="48" t="n">
        <v>0</v>
      </c>
      <c r="M1630" s="48" t="n">
        <v>164042.91</v>
      </c>
      <c r="O1630" s="11">
        <f>M1630/SUM($M$2:$M$2023)</f>
        <v/>
      </c>
      <c r="P1630" s="49">
        <f>IFERROR(M1630/I1630,0)</f>
        <v/>
      </c>
      <c r="Q1630" s="50" t="n"/>
      <c r="R1630" s="8">
        <f>I1630-Q1630</f>
        <v/>
      </c>
      <c r="S1630" s="49">
        <f>$AK1630*R1630</f>
        <v/>
      </c>
      <c r="U1630" s="39" t="inlineStr">
        <is>
          <t>Stock SAP</t>
        </is>
      </c>
      <c r="V1630" s="39" t="inlineStr">
        <is>
          <t>Medicamentos</t>
        </is>
      </c>
      <c r="W1630" s="39" t="inlineStr">
        <is>
          <t>Dentro del alcance</t>
        </is>
      </c>
      <c r="X1630" s="39" t="n"/>
      <c r="Y1630" s="39" t="inlineStr">
        <is>
          <t>Sin recuento físico en el inventario de Avain</t>
        </is>
      </c>
      <c r="Z1630" s="40" t="inlineStr">
        <is>
          <t>Sin recuento físico</t>
        </is>
      </c>
      <c r="AA1630" s="39" t="n"/>
      <c r="AB1630" s="39" t="n"/>
      <c r="AC1630" s="39" t="n"/>
      <c r="AD1630" s="39" t="n"/>
      <c r="AE1630" s="39" t="n"/>
      <c r="AF1630" s="39" t="n"/>
      <c r="AG1630" s="39" t="n"/>
      <c r="AH1630" s="51" t="n"/>
      <c r="AI1630" s="51" t="n"/>
      <c r="AJ1630" s="51" t="n"/>
      <c r="AK1630" s="52" t="n">
        <v>23434.70193333333</v>
      </c>
      <c r="AL1630" s="52" t="n"/>
      <c r="AM1630" s="52" t="n"/>
      <c r="AN1630" s="39" t="n"/>
      <c r="AO1630" s="39" t="inlineStr">
        <is>
          <t>El material ocupa 11 filas en la hoja 1060 NQN (lote/almacén). La cantidad SAP y la física de esta vista son el total del material.</t>
        </is>
      </c>
    </row>
    <row r="1631">
      <c r="A1631" s="5" t="inlineStr">
        <is>
          <t>1000535</t>
        </is>
      </c>
      <c r="B1631" s="5" t="inlineStr">
        <is>
          <t>MEDIDOR GLUCEMIA FREESTYLE OPTIUM NEO H</t>
        </is>
      </c>
      <c r="C1631" s="5" t="inlineStr">
        <is>
          <t>03E094F00</t>
        </is>
      </c>
      <c r="D1631" s="5" t="inlineStr">
        <is>
          <t>033</t>
        </is>
      </c>
      <c r="E1631" s="5" t="inlineStr">
        <is>
          <t>ZMED</t>
        </is>
      </c>
      <c r="F1631" s="5" t="inlineStr">
        <is>
          <t>1060</t>
        </is>
      </c>
      <c r="G1631" s="5" t="inlineStr">
        <is>
          <t>6022</t>
        </is>
      </c>
      <c r="H1631" s="5" t="inlineStr">
        <is>
          <t>C/U</t>
        </is>
      </c>
      <c r="I1631" s="6" t="n">
        <v>7</v>
      </c>
      <c r="J1631" s="6" t="n">
        <v>0</v>
      </c>
      <c r="K1631" s="5" t="inlineStr">
        <is>
          <t>ARS</t>
        </is>
      </c>
      <c r="L1631" s="48" t="n">
        <v>0</v>
      </c>
      <c r="M1631" s="48" t="n">
        <v>79075.64</v>
      </c>
      <c r="O1631" s="11">
        <f>M1631/SUM($M$2:$M$2023)</f>
        <v/>
      </c>
      <c r="P1631" s="49">
        <f>IFERROR(M1631/I1631,0)</f>
        <v/>
      </c>
      <c r="Q1631" s="50" t="n"/>
      <c r="R1631" s="8">
        <f>I1631-Q1631</f>
        <v/>
      </c>
      <c r="S1631" s="49">
        <f>$AK1631*R1631</f>
        <v/>
      </c>
      <c r="U1631" s="39" t="inlineStr">
        <is>
          <t>Stock SAP</t>
        </is>
      </c>
      <c r="V1631" s="39" t="inlineStr">
        <is>
          <t>Medicamentos</t>
        </is>
      </c>
      <c r="W1631" s="39" t="inlineStr">
        <is>
          <t>Dentro del alcance</t>
        </is>
      </c>
      <c r="X1631" s="38" t="inlineStr">
        <is>
          <t>Baja</t>
        </is>
      </c>
      <c r="Y1631" s="39" t="inlineStr">
        <is>
          <t>Homologado – confianza Baja – pendiente de validación</t>
        </is>
      </c>
      <c r="Z1631" s="38" t="inlineStr">
        <is>
          <t>Dar de baja en SAP</t>
        </is>
      </c>
      <c r="AA1631" s="39" t="inlineStr">
        <is>
          <t>383</t>
        </is>
      </c>
      <c r="AB1631" s="39" t="inlineStr">
        <is>
          <t>GLUCOMETRO</t>
        </is>
      </c>
      <c r="AC1631" s="39" t="inlineStr">
        <is>
          <t>Homologación por código Avain (master E-182)</t>
        </is>
      </c>
      <c r="AD1631" s="39" t="inlineStr">
        <is>
          <t>No</t>
        </is>
      </c>
      <c r="AE1631" s="39" t="n"/>
      <c r="AF1631" s="39" t="inlineStr">
        <is>
          <t>Sí</t>
        </is>
      </c>
      <c r="AG1631" s="39" t="inlineStr">
        <is>
          <t>E-182</t>
        </is>
      </c>
      <c r="AH1631" s="51" t="n"/>
      <c r="AI1631" s="51" t="n"/>
      <c r="AJ1631" s="51" t="n"/>
      <c r="AK1631" s="52" t="n">
        <v>11296.52</v>
      </c>
      <c r="AL1631" s="52" t="n"/>
      <c r="AM1631" s="52" t="n"/>
      <c r="AN1631" s="39" t="n"/>
      <c r="AO1631" s="39" t="inlineStr">
        <is>
          <t>La cantidad física del material se imputó en la fila 1401 (primera fila del material). Homologación: confianza base Alta + confianza SAP Alta → Alta. La nomenclatura del material imputado no respalda por sí sola la equivalencia (similitud 0.09); el vínculo proviene sólo de la homologación. Nivel degradado a Baja. El material ocupa 8 filas en la hoja 1060 NQN (lote/almacén). La cantidad SAP y la física de esta vista son el total del material.</t>
        </is>
      </c>
    </row>
    <row r="1632">
      <c r="A1632" s="5" t="inlineStr">
        <is>
          <t>2000270</t>
        </is>
      </c>
      <c r="B1632" s="5" t="inlineStr">
        <is>
          <t>GUANTES DE EXAMINACION TALLE S</t>
        </is>
      </c>
      <c r="C1632" s="5" t="n"/>
      <c r="D1632" s="5" t="inlineStr">
        <is>
          <t>033</t>
        </is>
      </c>
      <c r="E1632" s="5" t="inlineStr">
        <is>
          <t>ZDES</t>
        </is>
      </c>
      <c r="F1632" s="5" t="inlineStr">
        <is>
          <t>1060</t>
        </is>
      </c>
      <c r="G1632" s="5" t="inlineStr">
        <is>
          <t>6021</t>
        </is>
      </c>
      <c r="H1632" s="5" t="inlineStr">
        <is>
          <t>C/U</t>
        </is>
      </c>
      <c r="I1632" s="6" t="n">
        <v>7</v>
      </c>
      <c r="J1632" s="6" t="n">
        <v>0</v>
      </c>
      <c r="K1632" s="5" t="inlineStr">
        <is>
          <t>ARS</t>
        </is>
      </c>
      <c r="L1632" s="48" t="n">
        <v>0</v>
      </c>
      <c r="M1632" s="48" t="n">
        <v>93.39</v>
      </c>
      <c r="O1632" s="11">
        <f>M1632/SUM($M$2:$M$2023)</f>
        <v/>
      </c>
      <c r="P1632" s="49">
        <f>IFERROR(M1632/I1632,0)</f>
        <v/>
      </c>
      <c r="Q1632" s="50" t="n"/>
      <c r="R1632" s="8">
        <f>I1632-Q1632</f>
        <v/>
      </c>
      <c r="S1632" s="49">
        <f>$AK1632*R1632</f>
        <v/>
      </c>
      <c r="U1632" s="39" t="inlineStr">
        <is>
          <t>Stock SAP</t>
        </is>
      </c>
      <c r="V1632" s="39" t="inlineStr">
        <is>
          <t>Descartables</t>
        </is>
      </c>
      <c r="W1632" s="39" t="inlineStr">
        <is>
          <t>Dentro del alcance</t>
        </is>
      </c>
      <c r="X1632" s="38" t="inlineStr">
        <is>
          <t>Baja</t>
        </is>
      </c>
      <c r="Y1632" s="39" t="inlineStr">
        <is>
          <t>Homologado – confianza Baja – pendiente de validación</t>
        </is>
      </c>
      <c r="Z1632" s="38" t="inlineStr">
        <is>
          <t>Dar de baja en SAP</t>
        </is>
      </c>
      <c r="AA1632" s="39" t="inlineStr">
        <is>
          <t>274</t>
        </is>
      </c>
      <c r="AB1632" s="39" t="inlineStr">
        <is>
          <t>Guantes Esteriles N° 7</t>
        </is>
      </c>
      <c r="AC1632" s="39" t="inlineStr">
        <is>
          <t>Homologación por código Avain (master K-234)</t>
        </is>
      </c>
      <c r="AD1632" s="39" t="inlineStr">
        <is>
          <t>Sí</t>
        </is>
      </c>
      <c r="AE1632" s="39" t="inlineStr">
        <is>
          <t>2000270, 2000158, 2000157</t>
        </is>
      </c>
      <c r="AF1632" s="39" t="inlineStr">
        <is>
          <t>Sí</t>
        </is>
      </c>
      <c r="AG1632" s="39" t="inlineStr">
        <is>
          <t>K-234</t>
        </is>
      </c>
      <c r="AH1632" s="51" t="n"/>
      <c r="AI1632" s="51" t="n"/>
      <c r="AJ1632" s="51" t="n"/>
      <c r="AK1632" s="52" t="n">
        <v>13.34177383887519</v>
      </c>
      <c r="AL1632" s="52" t="n"/>
      <c r="AM1632" s="52" t="n"/>
      <c r="AN1632" s="41" t="inlineStr">
        <is>
          <t>Valorización a validar: relación de cantidades 254 a 1 entre SAP y el recuento físico. Sugiere distinta unidad de medida (SAP por caja o envase y el recuento por unidad). La diferencia económica de esta fila no debe tomarse como definitiva.</t>
        </is>
      </c>
      <c r="AO1632" s="39" t="inlineStr">
        <is>
          <t>La cantidad física del material se imputó en la fila 10 (primera fila del material). Homologación: confianza base Media + confianza SAP Media → Media. La nomenclatura del material imputado no respalda por sí sola la equivalencia (similitud 0.36); el vínculo proviene sólo de la homologación. Nivel degradado a Baja. El cruce SAP–Avain identificó 3 códigos SAP como posibles equivalentes del mismo ítem de Avain (2000270, 2000158, 2000157). Se imputó al primero (lógica BUSCARV); requiere validación posterior. El material ocupa 2 filas en la hoja 1060 NQN (lote/almacén). La cantidad SAP y la física de esta vista son el total del material.</t>
        </is>
      </c>
    </row>
    <row r="1633">
      <c r="A1633" s="5" t="inlineStr">
        <is>
          <t>3000301</t>
        </is>
      </c>
      <c r="B1633" s="5" t="inlineStr">
        <is>
          <t>CAMPERA SOFT SHELL GRIS ECA L</t>
        </is>
      </c>
      <c r="C1633" s="5" t="n"/>
      <c r="D1633" s="5" t="inlineStr">
        <is>
          <t>INDU</t>
        </is>
      </c>
      <c r="E1633" s="5" t="inlineStr">
        <is>
          <t>ZUNI</t>
        </is>
      </c>
      <c r="F1633" s="5" t="inlineStr">
        <is>
          <t>1060</t>
        </is>
      </c>
      <c r="G1633" s="5" t="inlineStr">
        <is>
          <t>6031</t>
        </is>
      </c>
      <c r="H1633" s="5" t="inlineStr">
        <is>
          <t>C/U</t>
        </is>
      </c>
      <c r="I1633" s="6" t="n">
        <v>7</v>
      </c>
      <c r="J1633" s="6" t="n">
        <v>0</v>
      </c>
      <c r="K1633" s="5" t="inlineStr">
        <is>
          <t>ARS</t>
        </is>
      </c>
      <c r="L1633" s="48" t="n">
        <v>0</v>
      </c>
      <c r="M1633" s="48" t="n">
        <v>314300</v>
      </c>
      <c r="O1633" s="11">
        <f>M1633/SUM($M$2:$M$2023)</f>
        <v/>
      </c>
      <c r="P1633" s="49">
        <f>IFERROR(M1633/I1633,0)</f>
        <v/>
      </c>
      <c r="Q1633" s="50" t="n"/>
      <c r="R1633" s="8">
        <f>I1633-Q1633</f>
        <v/>
      </c>
      <c r="S1633" s="49">
        <f>$AK1633*R1633</f>
        <v/>
      </c>
      <c r="U1633" s="39" t="inlineStr">
        <is>
          <t>Stock SAP</t>
        </is>
      </c>
      <c r="V1633" s="39" t="inlineStr">
        <is>
          <t>Uniformes</t>
        </is>
      </c>
      <c r="W1633" s="39" t="inlineStr">
        <is>
          <t>Fuera del alcance</t>
        </is>
      </c>
      <c r="X1633" s="39" t="n"/>
      <c r="Y1633" s="39" t="inlineStr">
        <is>
          <t>No aplica: uniformes, clasificación que el inventario físico de Farmacia no releva</t>
        </is>
      </c>
      <c r="Z1633" s="40" t="inlineStr">
        <is>
          <t>Fuera del alcance del inventario físico</t>
        </is>
      </c>
      <c r="AA1633" s="39" t="n"/>
      <c r="AB1633" s="39" t="n"/>
      <c r="AC1633" s="39" t="n"/>
      <c r="AD1633" s="39" t="n"/>
      <c r="AE1633" s="39" t="n"/>
      <c r="AF1633" s="39" t="n"/>
      <c r="AG1633" s="39" t="n"/>
      <c r="AH1633" s="51" t="n">
        <v>7</v>
      </c>
      <c r="AI1633" s="51">
        <f>Q1633</f>
        <v/>
      </c>
      <c r="AJ1633" s="51">
        <f>$AH1633-$AI1633</f>
        <v/>
      </c>
      <c r="AK1633" s="52" t="n">
        <v>44900</v>
      </c>
      <c r="AL1633" s="52">
        <f>$AJ1633*$AK1633</f>
        <v/>
      </c>
      <c r="AM1633" s="52">
        <f>$AI1633*$AK1633</f>
        <v/>
      </c>
      <c r="AN1633" s="39" t="n"/>
      <c r="AO1633" s="39" t="n"/>
    </row>
    <row r="1634">
      <c r="A1634" s="5" t="inlineStr">
        <is>
          <t>3000411</t>
        </is>
      </c>
      <c r="B1634" s="5" t="inlineStr">
        <is>
          <t>PROTECTOR AUDITIVO TIPO COPA</t>
        </is>
      </c>
      <c r="C1634" s="5" t="n"/>
      <c r="D1634" s="5" t="inlineStr">
        <is>
          <t>INDU</t>
        </is>
      </c>
      <c r="E1634" s="5" t="inlineStr">
        <is>
          <t>ZUNI</t>
        </is>
      </c>
      <c r="F1634" s="5" t="inlineStr">
        <is>
          <t>1060</t>
        </is>
      </c>
      <c r="G1634" s="5" t="inlineStr">
        <is>
          <t>6010</t>
        </is>
      </c>
      <c r="H1634" s="5" t="inlineStr">
        <is>
          <t>C/U</t>
        </is>
      </c>
      <c r="I1634" s="6" t="n">
        <v>7</v>
      </c>
      <c r="J1634" s="6" t="n">
        <v>0</v>
      </c>
      <c r="K1634" s="5" t="inlineStr">
        <is>
          <t>ARS</t>
        </is>
      </c>
      <c r="L1634" s="48" t="n">
        <v>0</v>
      </c>
      <c r="M1634" s="48" t="n">
        <v>228607.72</v>
      </c>
      <c r="O1634" s="11">
        <f>M1634/SUM($M$2:$M$2023)</f>
        <v/>
      </c>
      <c r="P1634" s="49">
        <f>IFERROR(M1634/I1634,0)</f>
        <v/>
      </c>
      <c r="Q1634" s="50" t="n"/>
      <c r="R1634" s="8">
        <f>I1634-Q1634</f>
        <v/>
      </c>
      <c r="S1634" s="49">
        <f>$AK1634*R1634</f>
        <v/>
      </c>
      <c r="U1634" s="39" t="inlineStr">
        <is>
          <t>Stock SAP</t>
        </is>
      </c>
      <c r="V1634" s="39" t="inlineStr">
        <is>
          <t>Uniformes</t>
        </is>
      </c>
      <c r="W1634" s="39" t="inlineStr">
        <is>
          <t>Fuera del alcance</t>
        </is>
      </c>
      <c r="X1634" s="39" t="n"/>
      <c r="Y1634" s="39" t="inlineStr">
        <is>
          <t>No aplica: uniformes, clasificación que el inventario físico de Farmacia no releva</t>
        </is>
      </c>
      <c r="Z1634" s="40" t="inlineStr">
        <is>
          <t>Fuera del alcance del inventario físico</t>
        </is>
      </c>
      <c r="AA1634" s="39" t="n"/>
      <c r="AB1634" s="39" t="n"/>
      <c r="AC1634" s="39" t="n"/>
      <c r="AD1634" s="39" t="n"/>
      <c r="AE1634" s="39" t="n"/>
      <c r="AF1634" s="39" t="n"/>
      <c r="AG1634" s="39" t="n"/>
      <c r="AH1634" s="51" t="n"/>
      <c r="AI1634" s="51" t="n"/>
      <c r="AJ1634" s="51" t="n"/>
      <c r="AK1634" s="52" t="n">
        <v>32658.24571428572</v>
      </c>
      <c r="AL1634" s="52" t="n"/>
      <c r="AM1634" s="52" t="n"/>
      <c r="AN1634" s="39" t="n"/>
      <c r="AO1634" s="39" t="inlineStr">
        <is>
          <t>El material ocupa 2 filas en la hoja 1060 NQN (lote/almacén). La cantidad SAP y la física de esta vista son el total del material.</t>
        </is>
      </c>
    </row>
    <row r="1635">
      <c r="A1635" s="5" t="inlineStr">
        <is>
          <t>3000503</t>
        </is>
      </c>
      <c r="B1635" s="5" t="inlineStr">
        <is>
          <t>PANTALON JEAN C/LOGO YAC T50</t>
        </is>
      </c>
      <c r="C1635" s="5" t="n"/>
      <c r="D1635" s="5" t="inlineStr">
        <is>
          <t>INDU</t>
        </is>
      </c>
      <c r="E1635" s="5" t="inlineStr">
        <is>
          <t>ZUNI</t>
        </is>
      </c>
      <c r="F1635" s="5" t="inlineStr">
        <is>
          <t>1060</t>
        </is>
      </c>
      <c r="G1635" s="5" t="inlineStr">
        <is>
          <t>6110</t>
        </is>
      </c>
      <c r="H1635" s="5" t="inlineStr">
        <is>
          <t>C/U</t>
        </is>
      </c>
      <c r="I1635" s="6" t="n">
        <v>7</v>
      </c>
      <c r="J1635" s="6" t="n">
        <v>0</v>
      </c>
      <c r="K1635" s="5" t="inlineStr">
        <is>
          <t>ARS</t>
        </is>
      </c>
      <c r="L1635" s="48" t="n">
        <v>0</v>
      </c>
      <c r="M1635" s="48" t="n">
        <v>125300</v>
      </c>
      <c r="O1635" s="11">
        <f>M1635/SUM($M$2:$M$2023)</f>
        <v/>
      </c>
      <c r="P1635" s="49">
        <f>IFERROR(M1635/I1635,0)</f>
        <v/>
      </c>
      <c r="Q1635" s="50" t="n"/>
      <c r="R1635" s="8">
        <f>I1635-Q1635</f>
        <v/>
      </c>
      <c r="S1635" s="49">
        <f>$AK1635*R1635</f>
        <v/>
      </c>
      <c r="U1635" s="39" t="inlineStr">
        <is>
          <t>Stock SAP</t>
        </is>
      </c>
      <c r="V1635" s="39" t="inlineStr">
        <is>
          <t>Uniformes</t>
        </is>
      </c>
      <c r="W1635" s="39" t="inlineStr">
        <is>
          <t>Fuera del alcance</t>
        </is>
      </c>
      <c r="X1635" s="39" t="n"/>
      <c r="Y1635" s="39" t="inlineStr">
        <is>
          <t>No aplica: uniformes, clasificación que el inventario físico de Farmacia no releva</t>
        </is>
      </c>
      <c r="Z1635" s="40" t="inlineStr">
        <is>
          <t>Fuera del alcance del inventario físico</t>
        </is>
      </c>
      <c r="AA1635" s="39" t="n"/>
      <c r="AB1635" s="39" t="n"/>
      <c r="AC1635" s="39" t="n"/>
      <c r="AD1635" s="39" t="n"/>
      <c r="AE1635" s="39" t="n"/>
      <c r="AF1635" s="39" t="n"/>
      <c r="AG1635" s="39" t="n"/>
      <c r="AH1635" s="51" t="n">
        <v>13</v>
      </c>
      <c r="AI1635" s="51">
        <f>Q1635</f>
        <v/>
      </c>
      <c r="AJ1635" s="51">
        <f>$AH1635-$AI1635</f>
        <v/>
      </c>
      <c r="AK1635" s="52" t="n">
        <v>17900</v>
      </c>
      <c r="AL1635" s="52">
        <f>$AJ1635*$AK1635</f>
        <v/>
      </c>
      <c r="AM1635" s="52">
        <f>$AI1635*$AK1635</f>
        <v/>
      </c>
      <c r="AN1635" s="39" t="n"/>
      <c r="AO1635" s="39" t="inlineStr">
        <is>
          <t>El material ocupa 2 filas en la hoja 1060 NQN (lote/almacén). La cantidad SAP y la física de esta vista son el total del material.</t>
        </is>
      </c>
    </row>
    <row r="1636">
      <c r="A1636" s="5" t="inlineStr">
        <is>
          <t>3000538</t>
        </is>
      </c>
      <c r="B1636" s="5" t="inlineStr">
        <is>
          <t>CAMISA JEAN CLASICA T48</t>
        </is>
      </c>
      <c r="C1636" s="5" t="n"/>
      <c r="D1636" s="5" t="inlineStr">
        <is>
          <t>INDU</t>
        </is>
      </c>
      <c r="E1636" s="5" t="inlineStr">
        <is>
          <t>ZUNI</t>
        </is>
      </c>
      <c r="F1636" s="5" t="inlineStr">
        <is>
          <t>1060</t>
        </is>
      </c>
      <c r="G1636" s="5" t="inlineStr">
        <is>
          <t>6010</t>
        </is>
      </c>
      <c r="H1636" s="5" t="inlineStr">
        <is>
          <t>C/U</t>
        </is>
      </c>
      <c r="I1636" s="6" t="n">
        <v>7</v>
      </c>
      <c r="J1636" s="6" t="n">
        <v>0</v>
      </c>
      <c r="K1636" s="5" t="inlineStr">
        <is>
          <t>ARS</t>
        </is>
      </c>
      <c r="L1636" s="48" t="n">
        <v>0</v>
      </c>
      <c r="M1636" s="48" t="n">
        <v>150500</v>
      </c>
      <c r="O1636" s="11">
        <f>M1636/SUM($M$2:$M$2023)</f>
        <v/>
      </c>
      <c r="P1636" s="49">
        <f>IFERROR(M1636/I1636,0)</f>
        <v/>
      </c>
      <c r="Q1636" s="50" t="n"/>
      <c r="R1636" s="8">
        <f>I1636-Q1636</f>
        <v/>
      </c>
      <c r="S1636" s="49">
        <f>$AK1636*R1636</f>
        <v/>
      </c>
      <c r="U1636" s="39" t="inlineStr">
        <is>
          <t>Stock SAP</t>
        </is>
      </c>
      <c r="V1636" s="39" t="inlineStr">
        <is>
          <t>Uniformes</t>
        </is>
      </c>
      <c r="W1636" s="39" t="inlineStr">
        <is>
          <t>Fuera del alcance</t>
        </is>
      </c>
      <c r="X1636" s="39" t="n"/>
      <c r="Y1636" s="39" t="inlineStr">
        <is>
          <t>No aplica: uniformes, clasificación que el inventario físico de Farmacia no releva</t>
        </is>
      </c>
      <c r="Z1636" s="40" t="inlineStr">
        <is>
          <t>Fuera del alcance del inventario físico</t>
        </is>
      </c>
      <c r="AA1636" s="39" t="n"/>
      <c r="AB1636" s="39" t="n"/>
      <c r="AC1636" s="39" t="n"/>
      <c r="AD1636" s="39" t="n"/>
      <c r="AE1636" s="39" t="n"/>
      <c r="AF1636" s="39" t="n"/>
      <c r="AG1636" s="39" t="n"/>
      <c r="AH1636" s="51" t="n">
        <v>7</v>
      </c>
      <c r="AI1636" s="51">
        <f>Q1636</f>
        <v/>
      </c>
      <c r="AJ1636" s="51">
        <f>$AH1636-$AI1636</f>
        <v/>
      </c>
      <c r="AK1636" s="52" t="n">
        <v>21500</v>
      </c>
      <c r="AL1636" s="52">
        <f>$AJ1636*$AK1636</f>
        <v/>
      </c>
      <c r="AM1636" s="52">
        <f>$AI1636*$AK1636</f>
        <v/>
      </c>
      <c r="AN1636" s="39" t="n"/>
      <c r="AO1636" s="39" t="n"/>
    </row>
    <row r="1637">
      <c r="A1637" s="5" t="inlineStr">
        <is>
          <t>3001495</t>
        </is>
      </c>
      <c r="B1637" s="5" t="inlineStr">
        <is>
          <t>CAMPERA SAN NICOLAS</t>
        </is>
      </c>
      <c r="C1637" s="5" t="n"/>
      <c r="D1637" s="5" t="inlineStr">
        <is>
          <t>INDU</t>
        </is>
      </c>
      <c r="E1637" s="5" t="inlineStr">
        <is>
          <t>ZUNI</t>
        </is>
      </c>
      <c r="F1637" s="5" t="inlineStr">
        <is>
          <t>1060</t>
        </is>
      </c>
      <c r="G1637" s="5" t="inlineStr">
        <is>
          <t>6031</t>
        </is>
      </c>
      <c r="H1637" s="5" t="inlineStr">
        <is>
          <t>C/U</t>
        </is>
      </c>
      <c r="I1637" s="6" t="n">
        <v>7</v>
      </c>
      <c r="J1637" s="6" t="n">
        <v>0</v>
      </c>
      <c r="K1637" s="5" t="inlineStr">
        <is>
          <t>ARS</t>
        </is>
      </c>
      <c r="L1637" s="48" t="n">
        <v>0</v>
      </c>
      <c r="M1637" s="48" t="n">
        <v>867768.58</v>
      </c>
      <c r="O1637" s="11">
        <f>M1637/SUM($M$2:$M$2023)</f>
        <v/>
      </c>
      <c r="P1637" s="49">
        <f>IFERROR(M1637/I1637,0)</f>
        <v/>
      </c>
      <c r="Q1637" s="50" t="n"/>
      <c r="R1637" s="8">
        <f>I1637-Q1637</f>
        <v/>
      </c>
      <c r="S1637" s="49">
        <f>$AK1637*R1637</f>
        <v/>
      </c>
      <c r="U1637" s="39" t="inlineStr">
        <is>
          <t>Stock SAP</t>
        </is>
      </c>
      <c r="V1637" s="39" t="inlineStr">
        <is>
          <t>Uniformes</t>
        </is>
      </c>
      <c r="W1637" s="39" t="inlineStr">
        <is>
          <t>Fuera del alcance</t>
        </is>
      </c>
      <c r="X1637" s="39" t="n"/>
      <c r="Y1637" s="39" t="inlineStr">
        <is>
          <t>No aplica: uniformes, clasificación que el inventario físico de Farmacia no releva</t>
        </is>
      </c>
      <c r="Z1637" s="40" t="inlineStr">
        <is>
          <t>Fuera del alcance del inventario físico</t>
        </is>
      </c>
      <c r="AA1637" s="39" t="n"/>
      <c r="AB1637" s="39" t="n"/>
      <c r="AC1637" s="39" t="n"/>
      <c r="AD1637" s="39" t="n"/>
      <c r="AE1637" s="39" t="n"/>
      <c r="AF1637" s="39" t="n"/>
      <c r="AG1637" s="39" t="n"/>
      <c r="AH1637" s="51" t="n">
        <v>7</v>
      </c>
      <c r="AI1637" s="51">
        <f>Q1637</f>
        <v/>
      </c>
      <c r="AJ1637" s="51">
        <f>$AH1637-$AI1637</f>
        <v/>
      </c>
      <c r="AK1637" s="52" t="n">
        <v>123966.94</v>
      </c>
      <c r="AL1637" s="52">
        <f>$AJ1637*$AK1637</f>
        <v/>
      </c>
      <c r="AM1637" s="52">
        <f>$AI1637*$AK1637</f>
        <v/>
      </c>
      <c r="AN1637" s="39" t="n"/>
      <c r="AO1637" s="39" t="n"/>
    </row>
    <row r="1638">
      <c r="A1638" s="5" t="inlineStr">
        <is>
          <t>3001522</t>
        </is>
      </c>
      <c r="B1638" s="5" t="inlineStr">
        <is>
          <t>AMBO VERDE T. S</t>
        </is>
      </c>
      <c r="C1638" s="5" t="n"/>
      <c r="D1638" s="5" t="inlineStr">
        <is>
          <t>INDU</t>
        </is>
      </c>
      <c r="E1638" s="5" t="inlineStr">
        <is>
          <t>ZUNI</t>
        </is>
      </c>
      <c r="F1638" s="5" t="inlineStr">
        <is>
          <t>1060</t>
        </is>
      </c>
      <c r="G1638" s="5" t="inlineStr">
        <is>
          <t>6010</t>
        </is>
      </c>
      <c r="H1638" s="5" t="inlineStr">
        <is>
          <t>C/U</t>
        </is>
      </c>
      <c r="I1638" s="6" t="n">
        <v>7</v>
      </c>
      <c r="J1638" s="6" t="n">
        <v>0</v>
      </c>
      <c r="K1638" s="5" t="inlineStr">
        <is>
          <t>ARS</t>
        </is>
      </c>
      <c r="L1638" s="48" t="n">
        <v>0</v>
      </c>
      <c r="M1638" s="48" t="n">
        <v>192500</v>
      </c>
      <c r="O1638" s="11">
        <f>M1638/SUM($M$2:$M$2023)</f>
        <v/>
      </c>
      <c r="P1638" s="49">
        <f>IFERROR(M1638/I1638,0)</f>
        <v/>
      </c>
      <c r="Q1638" s="50" t="n"/>
      <c r="R1638" s="8">
        <f>I1638-Q1638</f>
        <v/>
      </c>
      <c r="S1638" s="49">
        <f>$AK1638*R1638</f>
        <v/>
      </c>
      <c r="U1638" s="39" t="inlineStr">
        <is>
          <t>Stock SAP</t>
        </is>
      </c>
      <c r="V1638" s="39" t="inlineStr">
        <is>
          <t>Uniformes</t>
        </is>
      </c>
      <c r="W1638" s="39" t="inlineStr">
        <is>
          <t>Fuera del alcance</t>
        </is>
      </c>
      <c r="X1638" s="39" t="n"/>
      <c r="Y1638" s="39" t="inlineStr">
        <is>
          <t>No aplica: uniformes, clasificación que el inventario físico de Farmacia no releva</t>
        </is>
      </c>
      <c r="Z1638" s="40" t="inlineStr">
        <is>
          <t>Fuera del alcance del inventario físico</t>
        </is>
      </c>
      <c r="AA1638" s="39" t="n"/>
      <c r="AB1638" s="39" t="n"/>
      <c r="AC1638" s="39" t="n"/>
      <c r="AD1638" s="39" t="n"/>
      <c r="AE1638" s="39" t="n"/>
      <c r="AF1638" s="39" t="n"/>
      <c r="AG1638" s="39" t="n"/>
      <c r="AH1638" s="51" t="n">
        <v>7</v>
      </c>
      <c r="AI1638" s="51">
        <f>Q1638</f>
        <v/>
      </c>
      <c r="AJ1638" s="51">
        <f>$AH1638-$AI1638</f>
        <v/>
      </c>
      <c r="AK1638" s="52" t="n">
        <v>27500</v>
      </c>
      <c r="AL1638" s="52">
        <f>$AJ1638*$AK1638</f>
        <v/>
      </c>
      <c r="AM1638" s="52">
        <f>$AI1638*$AK1638</f>
        <v/>
      </c>
      <c r="AN1638" s="39" t="n"/>
      <c r="AO1638" s="39" t="n"/>
    </row>
    <row r="1639">
      <c r="A1639" s="5" t="inlineStr">
        <is>
          <t>1000005</t>
        </is>
      </c>
      <c r="B1639" s="5" t="inlineStr">
        <is>
          <t>AMIODARONA 150MG AMPOLLA DE 3 ML INYEC</t>
        </is>
      </c>
      <c r="C1639" s="5" t="inlineStr">
        <is>
          <t>16048</t>
        </is>
      </c>
      <c r="D1639" s="5" t="inlineStr">
        <is>
          <t>033</t>
        </is>
      </c>
      <c r="E1639" s="5" t="inlineStr">
        <is>
          <t>ZMED</t>
        </is>
      </c>
      <c r="F1639" s="5" t="inlineStr">
        <is>
          <t>1060</t>
        </is>
      </c>
      <c r="G1639" s="5" t="inlineStr">
        <is>
          <t>6021</t>
        </is>
      </c>
      <c r="H1639" s="5" t="inlineStr">
        <is>
          <t>C/U</t>
        </is>
      </c>
      <c r="I1639" s="6" t="n">
        <v>6</v>
      </c>
      <c r="J1639" s="6" t="n">
        <v>0</v>
      </c>
      <c r="K1639" s="5" t="inlineStr">
        <is>
          <t>ARS</t>
        </is>
      </c>
      <c r="L1639" s="48" t="n">
        <v>0</v>
      </c>
      <c r="M1639" s="48" t="n">
        <v>5683.32</v>
      </c>
      <c r="O1639" s="11">
        <f>M1639/SUM($M$2:$M$2023)</f>
        <v/>
      </c>
      <c r="P1639" s="49">
        <f>IFERROR(M1639/I1639,0)</f>
        <v/>
      </c>
      <c r="Q1639" s="50" t="n"/>
      <c r="R1639" s="8">
        <f>I1639-Q1639</f>
        <v/>
      </c>
      <c r="S1639" s="49">
        <f>$AK1639*R1639</f>
        <v/>
      </c>
      <c r="U1639" s="39" t="inlineStr">
        <is>
          <t>Stock SAP</t>
        </is>
      </c>
      <c r="V1639" s="39" t="inlineStr">
        <is>
          <t>Medicamentos</t>
        </is>
      </c>
      <c r="W1639" s="39" t="inlineStr">
        <is>
          <t>Dentro del alcance</t>
        </is>
      </c>
      <c r="X1639" s="42" t="inlineStr">
        <is>
          <t>Media</t>
        </is>
      </c>
      <c r="Y1639" s="39" t="inlineStr">
        <is>
          <t>Homologado – confianza Media – pendiente de validación</t>
        </is>
      </c>
      <c r="Z1639" s="38" t="inlineStr">
        <is>
          <t>Dar de baja en SAP</t>
        </is>
      </c>
      <c r="AA1639" s="39" t="inlineStr">
        <is>
          <t>342</t>
        </is>
      </c>
      <c r="AB1639" s="39" t="inlineStr">
        <is>
          <t>AMIODARONA AMP</t>
        </is>
      </c>
      <c r="AC1639" s="39" t="inlineStr">
        <is>
          <t>Homologación por código Avain (master M03-003)</t>
        </is>
      </c>
      <c r="AD1639" s="39" t="inlineStr">
        <is>
          <t>No</t>
        </is>
      </c>
      <c r="AE1639" s="39" t="n"/>
      <c r="AF1639" s="39" t="inlineStr">
        <is>
          <t>Sí</t>
        </is>
      </c>
      <c r="AG1639" s="39" t="inlineStr">
        <is>
          <t>M03-003</t>
        </is>
      </c>
      <c r="AH1639" s="51" t="n"/>
      <c r="AI1639" s="51" t="n"/>
      <c r="AJ1639" s="51" t="n"/>
      <c r="AK1639" s="52" t="n">
        <v>947.2201012731473</v>
      </c>
      <c r="AL1639" s="52" t="n"/>
      <c r="AM1639" s="52" t="n"/>
      <c r="AN1639" s="41" t="inlineStr">
        <is>
          <t>Valorización a validar: relación de cantidades 63 a 1 entre SAP y el recuento físico. Sugiere distinta unidad de medida (SAP por caja o envase y el recuento por unidad). La diferencia económica de esta fila no debe tomarse como definitiva.</t>
        </is>
      </c>
      <c r="AO1639"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1640">
      <c r="A1640" s="5" t="inlineStr">
        <is>
          <t>1000013</t>
        </is>
      </c>
      <c r="B1640" s="5" t="inlineStr">
        <is>
          <t>NITROGLICERINA 25 MG AMPOLLA</t>
        </is>
      </c>
      <c r="C1640" s="5" t="inlineStr">
        <is>
          <t>10752</t>
        </is>
      </c>
      <c r="D1640" s="5" t="inlineStr">
        <is>
          <t>033</t>
        </is>
      </c>
      <c r="E1640" s="5" t="inlineStr">
        <is>
          <t>ZMED</t>
        </is>
      </c>
      <c r="F1640" s="5" t="inlineStr">
        <is>
          <t>1060</t>
        </is>
      </c>
      <c r="G1640" s="5" t="inlineStr">
        <is>
          <t>6021</t>
        </is>
      </c>
      <c r="H1640" s="5" t="inlineStr">
        <is>
          <t>C/U</t>
        </is>
      </c>
      <c r="I1640" s="6" t="n">
        <v>6</v>
      </c>
      <c r="J1640" s="6" t="n">
        <v>0</v>
      </c>
      <c r="K1640" s="5" t="inlineStr">
        <is>
          <t>ARS</t>
        </is>
      </c>
      <c r="L1640" s="48" t="n">
        <v>0</v>
      </c>
      <c r="M1640" s="48" t="n">
        <v>1294.55</v>
      </c>
      <c r="O1640" s="11">
        <f>M1640/SUM($M$2:$M$2023)</f>
        <v/>
      </c>
      <c r="P1640" s="49">
        <f>IFERROR(M1640/I1640,0)</f>
        <v/>
      </c>
      <c r="Q1640" s="50" t="n"/>
      <c r="R1640" s="8">
        <f>I1640-Q1640</f>
        <v/>
      </c>
      <c r="S1640" s="49">
        <f>$AK1640*R1640</f>
        <v/>
      </c>
      <c r="U1640" s="39" t="inlineStr">
        <is>
          <t>Stock SAP</t>
        </is>
      </c>
      <c r="V1640" s="39" t="inlineStr">
        <is>
          <t>Medicamentos</t>
        </is>
      </c>
      <c r="W1640" s="39" t="inlineStr">
        <is>
          <t>Dentro del alcance</t>
        </is>
      </c>
      <c r="X1640" s="42" t="inlineStr">
        <is>
          <t>Media</t>
        </is>
      </c>
      <c r="Y1640" s="39" t="inlineStr">
        <is>
          <t>Homologado – confianza Media – pendiente de validación</t>
        </is>
      </c>
      <c r="Z1640" s="38" t="inlineStr">
        <is>
          <t>Dar de baja en SAP</t>
        </is>
      </c>
      <c r="AA1640" s="39" t="inlineStr">
        <is>
          <t>479</t>
        </is>
      </c>
      <c r="AB1640" s="39" t="inlineStr">
        <is>
          <t>NITROGLICERINA 25 MG</t>
        </is>
      </c>
      <c r="AC1640" s="39" t="inlineStr">
        <is>
          <t>Homologación por código Avain (master M04-007)</t>
        </is>
      </c>
      <c r="AD1640" s="39" t="inlineStr">
        <is>
          <t>No</t>
        </is>
      </c>
      <c r="AE1640" s="39" t="n"/>
      <c r="AF1640" s="39" t="inlineStr">
        <is>
          <t>Sí</t>
        </is>
      </c>
      <c r="AG1640" s="39" t="inlineStr">
        <is>
          <t>M04-007</t>
        </is>
      </c>
      <c r="AH1640" s="51" t="n"/>
      <c r="AI1640" s="51" t="n"/>
      <c r="AJ1640" s="51" t="n"/>
      <c r="AK1640" s="52" t="n">
        <v>215.758986013986</v>
      </c>
      <c r="AL1640" s="52" t="n"/>
      <c r="AM1640" s="52" t="n"/>
      <c r="AN1640" s="39" t="n"/>
      <c r="AO1640" s="39" t="inlineStr">
        <is>
          <t>La cantidad física del material se imputó en la fila 374 (primera fila del material). Homologación: confianza base Alta + confianza SAP Media → Media. El material ocupa 3 filas en la hoja 1060 NQN (lote/almacén). La cantidad SAP y la física de esta vista son el total del material.</t>
        </is>
      </c>
    </row>
    <row r="1641">
      <c r="A1641" s="5" t="inlineStr">
        <is>
          <t>1000035</t>
        </is>
      </c>
      <c r="B1641" s="5" t="inlineStr">
        <is>
          <t>SOLUCIÓN RINGER LACTATO 500 ML</t>
        </is>
      </c>
      <c r="C1641" s="5" t="inlineStr">
        <is>
          <t>1725</t>
        </is>
      </c>
      <c r="D1641" s="5" t="inlineStr">
        <is>
          <t>033</t>
        </is>
      </c>
      <c r="E1641" s="5" t="inlineStr">
        <is>
          <t>ZMED</t>
        </is>
      </c>
      <c r="F1641" s="5" t="inlineStr">
        <is>
          <t>1060</t>
        </is>
      </c>
      <c r="G1641" s="5" t="inlineStr">
        <is>
          <t>6021</t>
        </is>
      </c>
      <c r="H1641" s="5" t="inlineStr">
        <is>
          <t>C/U</t>
        </is>
      </c>
      <c r="I1641" s="6" t="n">
        <v>6</v>
      </c>
      <c r="J1641" s="6" t="n">
        <v>0</v>
      </c>
      <c r="K1641" s="5" t="inlineStr">
        <is>
          <t>ARS</t>
        </is>
      </c>
      <c r="L1641" s="48" t="n">
        <v>0</v>
      </c>
      <c r="M1641" s="48" t="n">
        <v>9373.809999999999</v>
      </c>
      <c r="O1641" s="11">
        <f>M1641/SUM($M$2:$M$2023)</f>
        <v/>
      </c>
      <c r="P1641" s="49">
        <f>IFERROR(M1641/I1641,0)</f>
        <v/>
      </c>
      <c r="Q1641" s="50" t="n"/>
      <c r="R1641" s="8">
        <f>I1641-Q1641</f>
        <v/>
      </c>
      <c r="S1641" s="49">
        <f>$AK1641*R1641</f>
        <v/>
      </c>
      <c r="U1641" s="39" t="inlineStr">
        <is>
          <t>Stock SAP</t>
        </is>
      </c>
      <c r="V1641" s="39" t="inlineStr">
        <is>
          <t>Medicamentos</t>
        </is>
      </c>
      <c r="W1641" s="39" t="inlineStr">
        <is>
          <t>Dentro del alcance</t>
        </is>
      </c>
      <c r="X1641" s="42" t="inlineStr">
        <is>
          <t>Media</t>
        </is>
      </c>
      <c r="Y1641" s="39" t="inlineStr">
        <is>
          <t>Homologado – confianza Media – pendiente de validación</t>
        </is>
      </c>
      <c r="Z1641" s="38" t="inlineStr">
        <is>
          <t>Dar de baja en SAP</t>
        </is>
      </c>
      <c r="AA1641" s="39" t="inlineStr">
        <is>
          <t>216</t>
        </is>
      </c>
      <c r="AB1641" s="39" t="inlineStr">
        <is>
          <t>SOLUCIÓN RINGER LACTATO</t>
        </is>
      </c>
      <c r="AC1641" s="39" t="inlineStr">
        <is>
          <t>Homologación por código Avain (master M13-003)</t>
        </is>
      </c>
      <c r="AD1641" s="39" t="inlineStr">
        <is>
          <t>No</t>
        </is>
      </c>
      <c r="AE1641" s="39" t="n"/>
      <c r="AF1641" s="39" t="inlineStr">
        <is>
          <t>Sí</t>
        </is>
      </c>
      <c r="AG1641" s="39" t="inlineStr">
        <is>
          <t>M13-003</t>
        </is>
      </c>
      <c r="AH1641" s="51" t="n"/>
      <c r="AI1641" s="51" t="n"/>
      <c r="AJ1641" s="51" t="n"/>
      <c r="AK1641" s="52" t="n">
        <v>1562.301268615554</v>
      </c>
      <c r="AL1641" s="52" t="n"/>
      <c r="AM1641" s="52" t="n"/>
      <c r="AN1641" s="39" t="n"/>
      <c r="AO1641" s="39" t="inlineStr">
        <is>
          <t>La cantidad física del material se imputó en la fila 283 (primera fila del material). Homologación: confianza base Media + confianza SAP Alta → Media. El material ocupa 18 filas en la hoja 1060 NQN (lote/almacén). La cantidad SAP y la física de esta vista son el total del material.</t>
        </is>
      </c>
    </row>
    <row r="1642">
      <c r="A1642" s="5" t="inlineStr">
        <is>
          <t>1000072</t>
        </is>
      </c>
      <c r="B1642" s="5" t="inlineStr">
        <is>
          <t>FRAZADA CON LOGO</t>
        </is>
      </c>
      <c r="C1642" s="5" t="inlineStr">
        <is>
          <t>00000</t>
        </is>
      </c>
      <c r="D1642" s="5" t="inlineStr">
        <is>
          <t>033</t>
        </is>
      </c>
      <c r="E1642" s="5" t="inlineStr">
        <is>
          <t>ZMED</t>
        </is>
      </c>
      <c r="F1642" s="5" t="inlineStr">
        <is>
          <t>1060</t>
        </is>
      </c>
      <c r="G1642" s="5" t="inlineStr">
        <is>
          <t>6010</t>
        </is>
      </c>
      <c r="H1642" s="5" t="inlineStr">
        <is>
          <t>C/U</t>
        </is>
      </c>
      <c r="I1642" s="6" t="n">
        <v>6</v>
      </c>
      <c r="J1642" s="6" t="n">
        <v>0</v>
      </c>
      <c r="K1642" s="5" t="inlineStr">
        <is>
          <t>ARS</t>
        </is>
      </c>
      <c r="L1642" s="48" t="n">
        <v>0</v>
      </c>
      <c r="M1642" s="48" t="n">
        <v>100861.69</v>
      </c>
      <c r="O1642" s="11">
        <f>M1642/SUM($M$2:$M$2023)</f>
        <v/>
      </c>
      <c r="P1642" s="49">
        <f>IFERROR(M1642/I1642,0)</f>
        <v/>
      </c>
      <c r="Q1642" s="50" t="n"/>
      <c r="R1642" s="8">
        <f>I1642-Q1642</f>
        <v/>
      </c>
      <c r="S1642" s="49">
        <f>$AK1642*R1642</f>
        <v/>
      </c>
      <c r="U1642" s="39" t="inlineStr">
        <is>
          <t>Stock SAP</t>
        </is>
      </c>
      <c r="V1642" s="39" t="inlineStr">
        <is>
          <t>Medicamentos</t>
        </is>
      </c>
      <c r="W1642" s="39" t="inlineStr">
        <is>
          <t>Dentro del alcance</t>
        </is>
      </c>
      <c r="X1642" s="39" t="n"/>
      <c r="Y1642" s="39" t="inlineStr">
        <is>
          <t>Sin recuento físico en el inventario de Avain</t>
        </is>
      </c>
      <c r="Z1642" s="40" t="inlineStr">
        <is>
          <t>Sin recuento físico</t>
        </is>
      </c>
      <c r="AA1642" s="39" t="n"/>
      <c r="AB1642" s="39" t="n"/>
      <c r="AC1642" s="39" t="n"/>
      <c r="AD1642" s="39" t="n"/>
      <c r="AE1642" s="39" t="n"/>
      <c r="AF1642" s="39" t="n"/>
      <c r="AG1642" s="39" t="n"/>
      <c r="AH1642" s="51" t="n"/>
      <c r="AI1642" s="51" t="n"/>
      <c r="AJ1642" s="51" t="n"/>
      <c r="AK1642" s="52" t="n">
        <v>16810.28161290323</v>
      </c>
      <c r="AL1642" s="52" t="n"/>
      <c r="AM1642" s="52" t="n"/>
      <c r="AN1642" s="39" t="n"/>
      <c r="AO1642" s="39" t="inlineStr">
        <is>
          <t>El material ocupa 3 filas en la hoja 1060 NQN (lote/almacén). La cantidad SAP y la física de esta vista son el total del material.</t>
        </is>
      </c>
    </row>
    <row r="1643">
      <c r="A1643" s="5" t="inlineStr">
        <is>
          <t>1000146</t>
        </is>
      </c>
      <c r="B1643" s="5" t="inlineStr">
        <is>
          <t>OXA B12 X 30COMP</t>
        </is>
      </c>
      <c r="C1643" s="5" t="inlineStr">
        <is>
          <t>00552</t>
        </is>
      </c>
      <c r="D1643" s="5" t="inlineStr">
        <is>
          <t>033</t>
        </is>
      </c>
      <c r="E1643" s="5" t="inlineStr">
        <is>
          <t>ZMED</t>
        </is>
      </c>
      <c r="F1643" s="5" t="inlineStr">
        <is>
          <t>1060</t>
        </is>
      </c>
      <c r="G1643" s="5" t="inlineStr">
        <is>
          <t>6021</t>
        </is>
      </c>
      <c r="H1643" s="5" t="inlineStr">
        <is>
          <t>C/U</t>
        </is>
      </c>
      <c r="I1643" s="6" t="n">
        <v>6</v>
      </c>
      <c r="J1643" s="6" t="n">
        <v>0</v>
      </c>
      <c r="K1643" s="5" t="inlineStr">
        <is>
          <t>ARS</t>
        </is>
      </c>
      <c r="L1643" s="48" t="n">
        <v>0</v>
      </c>
      <c r="M1643" s="48" t="n">
        <v>7012.04</v>
      </c>
      <c r="O1643" s="11">
        <f>M1643/SUM($M$2:$M$2023)</f>
        <v/>
      </c>
      <c r="P1643" s="49">
        <f>IFERROR(M1643/I1643,0)</f>
        <v/>
      </c>
      <c r="Q1643" s="50" t="n"/>
      <c r="R1643" s="8">
        <f>I1643-Q1643</f>
        <v/>
      </c>
      <c r="S1643" s="49">
        <f>$AK1643*R1643</f>
        <v/>
      </c>
      <c r="U1643" s="39" t="inlineStr">
        <is>
          <t>Stock SAP</t>
        </is>
      </c>
      <c r="V1643" s="39" t="inlineStr">
        <is>
          <t>Medicamentos</t>
        </is>
      </c>
      <c r="W1643" s="39" t="inlineStr">
        <is>
          <t>Dentro del alcance</t>
        </is>
      </c>
      <c r="X1643" s="39" t="n"/>
      <c r="Y1643" s="39" t="inlineStr">
        <is>
          <t>Sin recuento físico en el inventario de Avain</t>
        </is>
      </c>
      <c r="Z1643" s="40" t="inlineStr">
        <is>
          <t>Sin recuento físico</t>
        </is>
      </c>
      <c r="AA1643" s="39" t="n"/>
      <c r="AB1643" s="39" t="n"/>
      <c r="AC1643" s="39" t="n"/>
      <c r="AD1643" s="39" t="n"/>
      <c r="AE1643" s="39" t="n"/>
      <c r="AF1643" s="39" t="n"/>
      <c r="AG1643" s="39" t="n"/>
      <c r="AH1643" s="51" t="n"/>
      <c r="AI1643" s="51" t="n"/>
      <c r="AJ1643" s="51" t="n"/>
      <c r="AK1643" s="52" t="n">
        <v>1168.673333333333</v>
      </c>
      <c r="AL1643" s="52" t="n"/>
      <c r="AM1643" s="52" t="n"/>
      <c r="AN1643" s="39" t="n"/>
      <c r="AO1643" s="39" t="inlineStr">
        <is>
          <t>El material ocupa 7 filas en la hoja 1060 NQN (lote/almacén). La cantidad SAP y la física de esta vista son el total del material.</t>
        </is>
      </c>
    </row>
    <row r="1644">
      <c r="A1644" s="5" t="inlineStr">
        <is>
          <t>1000183</t>
        </is>
      </c>
      <c r="B1644" s="5" t="inlineStr">
        <is>
          <t>MYLANTA TABLETAS COMPRIMIDOS</t>
        </is>
      </c>
      <c r="C1644" s="5" t="inlineStr">
        <is>
          <t>5485</t>
        </is>
      </c>
      <c r="D1644" s="5" t="inlineStr">
        <is>
          <t>033</t>
        </is>
      </c>
      <c r="E1644" s="5" t="inlineStr">
        <is>
          <t>ZMED</t>
        </is>
      </c>
      <c r="F1644" s="5" t="inlineStr">
        <is>
          <t>1060</t>
        </is>
      </c>
      <c r="G1644" s="5" t="inlineStr">
        <is>
          <t>6021</t>
        </is>
      </c>
      <c r="H1644" s="5" t="inlineStr">
        <is>
          <t>C/U</t>
        </is>
      </c>
      <c r="I1644" s="6" t="n">
        <v>6</v>
      </c>
      <c r="J1644" s="6" t="n">
        <v>0</v>
      </c>
      <c r="K1644" s="5" t="inlineStr">
        <is>
          <t>ARS</t>
        </is>
      </c>
      <c r="L1644" s="48" t="n">
        <v>0</v>
      </c>
      <c r="M1644" s="48" t="n">
        <v>1528.14</v>
      </c>
      <c r="O1644" s="11">
        <f>M1644/SUM($M$2:$M$2023)</f>
        <v/>
      </c>
      <c r="P1644" s="49">
        <f>IFERROR(M1644/I1644,0)</f>
        <v/>
      </c>
      <c r="Q1644" s="50" t="n"/>
      <c r="R1644" s="8">
        <f>I1644-Q1644</f>
        <v/>
      </c>
      <c r="S1644" s="49">
        <f>$AK1644*R1644</f>
        <v/>
      </c>
      <c r="U1644" s="39" t="inlineStr">
        <is>
          <t>Stock SAP</t>
        </is>
      </c>
      <c r="V1644" s="39" t="inlineStr">
        <is>
          <t>Medicamentos</t>
        </is>
      </c>
      <c r="W1644" s="39" t="inlineStr">
        <is>
          <t>Dentro del alcance</t>
        </is>
      </c>
      <c r="X1644" s="42" t="inlineStr">
        <is>
          <t>Media</t>
        </is>
      </c>
      <c r="Y1644" s="39" t="inlineStr">
        <is>
          <t>Homologado – confianza Media – pendiente de validación</t>
        </is>
      </c>
      <c r="Z1644" s="38" t="inlineStr">
        <is>
          <t>Dar de baja en SAP</t>
        </is>
      </c>
      <c r="AA1644" s="39" t="inlineStr">
        <is>
          <t>165</t>
        </is>
      </c>
      <c r="AB1644" s="39" t="inlineStr">
        <is>
          <t>MYLANTA</t>
        </is>
      </c>
      <c r="AC1644" s="39" t="inlineStr">
        <is>
          <t>Cruce por nomenclatura SAP</t>
        </is>
      </c>
      <c r="AD1644" s="39" t="inlineStr">
        <is>
          <t>Sí</t>
        </is>
      </c>
      <c r="AE1644" s="39" t="inlineStr">
        <is>
          <t>1000183, 1000188</t>
        </is>
      </c>
      <c r="AF1644" s="39" t="inlineStr">
        <is>
          <t>Sí</t>
        </is>
      </c>
      <c r="AG1644" s="39" t="n"/>
      <c r="AH1644" s="51" t="n"/>
      <c r="AI1644" s="51" t="n"/>
      <c r="AJ1644" s="51" t="n"/>
      <c r="AK1644" s="52" t="n">
        <v>254.690802148944</v>
      </c>
      <c r="AL1644" s="52" t="n"/>
      <c r="AM1644" s="52" t="n"/>
      <c r="AN1644" s="39" t="n"/>
      <c r="AO1644" s="39" t="inlineStr">
        <is>
          <t>La cantidad física del material se imputó en la fila 64 (primera fila del material). Cruce por nomenclatura: similitud 0.69. El cruce SAP–Avain identificó 2 códigos SAP como posibles equivalentes del mismo ítem de Avain (1000183, 1000188). Se imputó al primero (lógica BUSCARV); requiere validación posterior. El material ocupa 13 filas en la hoja 1060 NQN (lote/almacén). La cantidad SAP y la física de esta vista son el total del material.</t>
        </is>
      </c>
    </row>
    <row r="1645">
      <c r="A1645" s="5" t="inlineStr">
        <is>
          <t>1000183</t>
        </is>
      </c>
      <c r="B1645" s="5" t="inlineStr">
        <is>
          <t>MYLANTA TABLETAS COMPRIMIDOS</t>
        </is>
      </c>
      <c r="C1645" s="5" t="inlineStr">
        <is>
          <t>5486</t>
        </is>
      </c>
      <c r="D1645" s="5" t="inlineStr">
        <is>
          <t>033</t>
        </is>
      </c>
      <c r="E1645" s="5" t="inlineStr">
        <is>
          <t>ZMED</t>
        </is>
      </c>
      <c r="F1645" s="5" t="inlineStr">
        <is>
          <t>1060</t>
        </is>
      </c>
      <c r="G1645" s="5" t="inlineStr">
        <is>
          <t>6021</t>
        </is>
      </c>
      <c r="H1645" s="5" t="inlineStr">
        <is>
          <t>C/U</t>
        </is>
      </c>
      <c r="I1645" s="6" t="n">
        <v>6</v>
      </c>
      <c r="J1645" s="6" t="n">
        <v>0</v>
      </c>
      <c r="K1645" s="5" t="inlineStr">
        <is>
          <t>ARS</t>
        </is>
      </c>
      <c r="L1645" s="48" t="n">
        <v>0</v>
      </c>
      <c r="M1645" s="48" t="n">
        <v>1528.14</v>
      </c>
      <c r="O1645" s="11">
        <f>M1645/SUM($M$2:$M$2023)</f>
        <v/>
      </c>
      <c r="P1645" s="49">
        <f>IFERROR(M1645/I1645,0)</f>
        <v/>
      </c>
      <c r="Q1645" s="50" t="n"/>
      <c r="R1645" s="8">
        <f>I1645-Q1645</f>
        <v/>
      </c>
      <c r="S1645" s="49">
        <f>$AK1645*R1645</f>
        <v/>
      </c>
      <c r="U1645" s="39" t="inlineStr">
        <is>
          <t>Stock SAP</t>
        </is>
      </c>
      <c r="V1645" s="39" t="inlineStr">
        <is>
          <t>Medicamentos</t>
        </is>
      </c>
      <c r="W1645" s="39" t="inlineStr">
        <is>
          <t>Dentro del alcance</t>
        </is>
      </c>
      <c r="X1645" s="42" t="inlineStr">
        <is>
          <t>Media</t>
        </is>
      </c>
      <c r="Y1645" s="39" t="inlineStr">
        <is>
          <t>Homologado – confianza Media – pendiente de validación</t>
        </is>
      </c>
      <c r="Z1645" s="38" t="inlineStr">
        <is>
          <t>Dar de baja en SAP</t>
        </is>
      </c>
      <c r="AA1645" s="39" t="inlineStr">
        <is>
          <t>165</t>
        </is>
      </c>
      <c r="AB1645" s="39" t="inlineStr">
        <is>
          <t>MYLANTA</t>
        </is>
      </c>
      <c r="AC1645" s="39" t="inlineStr">
        <is>
          <t>Cruce por nomenclatura SAP</t>
        </is>
      </c>
      <c r="AD1645" s="39" t="inlineStr">
        <is>
          <t>Sí</t>
        </is>
      </c>
      <c r="AE1645" s="39" t="inlineStr">
        <is>
          <t>1000183, 1000188</t>
        </is>
      </c>
      <c r="AF1645" s="39" t="inlineStr">
        <is>
          <t>Sí</t>
        </is>
      </c>
      <c r="AG1645" s="39" t="n"/>
      <c r="AH1645" s="51" t="n"/>
      <c r="AI1645" s="51" t="n"/>
      <c r="AJ1645" s="51" t="n"/>
      <c r="AK1645" s="52" t="n">
        <v>254.690802148944</v>
      </c>
      <c r="AL1645" s="52" t="n"/>
      <c r="AM1645" s="52" t="n"/>
      <c r="AN1645" s="39" t="n"/>
      <c r="AO1645" s="39" t="inlineStr">
        <is>
          <t>La cantidad física del material se imputó en la fila 64 (primera fila del material). Cruce por nomenclatura: similitud 0.69. El cruce SAP–Avain identificó 2 códigos SAP como posibles equivalentes del mismo ítem de Avain (1000183, 1000188). Se imputó al primero (lógica BUSCARV); requiere validación posterior. El material ocupa 13 filas en la hoja 1060 NQN (lote/almacén). La cantidad SAP y la física de esta vista son el total del material.</t>
        </is>
      </c>
    </row>
    <row r="1646">
      <c r="A1646" s="5" t="inlineStr">
        <is>
          <t>1000187</t>
        </is>
      </c>
      <c r="B1646" s="5" t="inlineStr">
        <is>
          <t>CALADRYL SOLUCION</t>
        </is>
      </c>
      <c r="C1646" s="5" t="inlineStr">
        <is>
          <t>4548</t>
        </is>
      </c>
      <c r="D1646" s="5" t="inlineStr">
        <is>
          <t>033</t>
        </is>
      </c>
      <c r="E1646" s="5" t="inlineStr">
        <is>
          <t>ZMED</t>
        </is>
      </c>
      <c r="F1646" s="5" t="inlineStr">
        <is>
          <t>1060</t>
        </is>
      </c>
      <c r="G1646" s="5" t="inlineStr">
        <is>
          <t>6021</t>
        </is>
      </c>
      <c r="H1646" s="5" t="inlineStr">
        <is>
          <t>C/U</t>
        </is>
      </c>
      <c r="I1646" s="6" t="n">
        <v>6</v>
      </c>
      <c r="J1646" s="6" t="n">
        <v>0</v>
      </c>
      <c r="K1646" s="5" t="inlineStr">
        <is>
          <t>ARS</t>
        </is>
      </c>
      <c r="L1646" s="48" t="n">
        <v>0</v>
      </c>
      <c r="M1646" s="48" t="n">
        <v>21795.42</v>
      </c>
      <c r="O1646" s="11">
        <f>M1646/SUM($M$2:$M$2023)</f>
        <v/>
      </c>
      <c r="P1646" s="49">
        <f>IFERROR(M1646/I1646,0)</f>
        <v/>
      </c>
      <c r="Q1646" s="50" t="n"/>
      <c r="R1646" s="8">
        <f>I1646-Q1646</f>
        <v/>
      </c>
      <c r="S1646" s="49">
        <f>$AK1646*R1646</f>
        <v/>
      </c>
      <c r="U1646" s="39" t="inlineStr">
        <is>
          <t>Stock SAP</t>
        </is>
      </c>
      <c r="V1646" s="39" t="inlineStr">
        <is>
          <t>Medicamentos</t>
        </is>
      </c>
      <c r="W1646" s="39" t="inlineStr">
        <is>
          <t>Dentro del alcance</t>
        </is>
      </c>
      <c r="X1646" s="37" t="inlineStr">
        <is>
          <t>Alta</t>
        </is>
      </c>
      <c r="Y1646" s="39" t="inlineStr">
        <is>
          <t>Homologado – confianza Alta</t>
        </is>
      </c>
      <c r="Z1646" s="38" t="inlineStr">
        <is>
          <t>Dar de baja en SAP</t>
        </is>
      </c>
      <c r="AA1646" s="39" t="inlineStr">
        <is>
          <t>501</t>
        </is>
      </c>
      <c r="AB1646" s="39" t="inlineStr">
        <is>
          <t>CALADRYL</t>
        </is>
      </c>
      <c r="AC1646" s="39" t="inlineStr">
        <is>
          <t>Cruce por nomenclatura SAP</t>
        </is>
      </c>
      <c r="AD1646" s="39" t="inlineStr">
        <is>
          <t>No</t>
        </is>
      </c>
      <c r="AE1646" s="39" t="n"/>
      <c r="AF1646" s="39" t="inlineStr">
        <is>
          <t>No</t>
        </is>
      </c>
      <c r="AG1646" s="39" t="n"/>
      <c r="AH1646" s="51" t="n"/>
      <c r="AI1646" s="51" t="n"/>
      <c r="AJ1646" s="51" t="n"/>
      <c r="AK1646" s="52" t="n">
        <v>3632.57</v>
      </c>
      <c r="AL1646" s="52" t="n"/>
      <c r="AM1646" s="52" t="n"/>
      <c r="AN1646" s="39" t="n"/>
      <c r="AO1646" s="39" t="inlineStr">
        <is>
          <t>La cantidad física del material se imputó en la fila 1501 (primera fila del material). Cruce por nomenclatura: similitud 0.82. El material ocupa 8 filas en la hoja 1060 NQN (lote/almacén). La cantidad SAP y la física de esta vista son el total del material.</t>
        </is>
      </c>
    </row>
    <row r="1647">
      <c r="A1647" s="5" t="inlineStr">
        <is>
          <t>1000330</t>
        </is>
      </c>
      <c r="B1647" s="5" t="inlineStr">
        <is>
          <t>ANGINOTRAC COMPRIMIDO</t>
        </is>
      </c>
      <c r="C1647" s="5" t="inlineStr">
        <is>
          <t>R3055</t>
        </is>
      </c>
      <c r="D1647" s="5" t="inlineStr">
        <is>
          <t>033</t>
        </is>
      </c>
      <c r="E1647" s="5" t="inlineStr">
        <is>
          <t>ZMED</t>
        </is>
      </c>
      <c r="F1647" s="5" t="inlineStr">
        <is>
          <t>1060</t>
        </is>
      </c>
      <c r="G1647" s="5" t="inlineStr">
        <is>
          <t>6021</t>
        </is>
      </c>
      <c r="H1647" s="5" t="inlineStr">
        <is>
          <t>C/U</t>
        </is>
      </c>
      <c r="I1647" s="6" t="n">
        <v>6</v>
      </c>
      <c r="J1647" s="6" t="n">
        <v>0</v>
      </c>
      <c r="K1647" s="5" t="inlineStr">
        <is>
          <t>ARS</t>
        </is>
      </c>
      <c r="L1647" s="48" t="n">
        <v>0</v>
      </c>
      <c r="M1647" s="48" t="n">
        <v>4549.16</v>
      </c>
      <c r="O1647" s="11">
        <f>M1647/SUM($M$2:$M$2023)</f>
        <v/>
      </c>
      <c r="P1647" s="49">
        <f>IFERROR(M1647/I1647,0)</f>
        <v/>
      </c>
      <c r="Q1647" s="50" t="n"/>
      <c r="R1647" s="8">
        <f>I1647-Q1647</f>
        <v/>
      </c>
      <c r="S1647" s="49">
        <f>$AK1647*R1647</f>
        <v/>
      </c>
      <c r="U1647" s="39" t="inlineStr">
        <is>
          <t>Stock SAP</t>
        </is>
      </c>
      <c r="V1647" s="39" t="inlineStr">
        <is>
          <t>Medicamentos</t>
        </is>
      </c>
      <c r="W1647" s="39" t="inlineStr">
        <is>
          <t>Dentro del alcance</t>
        </is>
      </c>
      <c r="X1647" s="42" t="inlineStr">
        <is>
          <t>Media</t>
        </is>
      </c>
      <c r="Y1647" s="39" t="inlineStr">
        <is>
          <t>Homologado – confianza Media – pendiente de validación</t>
        </is>
      </c>
      <c r="Z1647" s="38" t="inlineStr">
        <is>
          <t>Dar de baja en SAP</t>
        </is>
      </c>
      <c r="AA1647" s="39" t="inlineStr">
        <is>
          <t>271</t>
        </is>
      </c>
      <c r="AB1647" s="39" t="inlineStr">
        <is>
          <t>ANGINOTRAT</t>
        </is>
      </c>
      <c r="AC1647" s="39" t="inlineStr">
        <is>
          <t>Cruce por nomenclatura SAP</t>
        </is>
      </c>
      <c r="AD1647" s="39" t="inlineStr">
        <is>
          <t>No</t>
        </is>
      </c>
      <c r="AE1647" s="39" t="n"/>
      <c r="AF1647" s="39" t="inlineStr">
        <is>
          <t>No</t>
        </is>
      </c>
      <c r="AG1647" s="39" t="n"/>
      <c r="AH1647" s="51" t="n"/>
      <c r="AI1647" s="51" t="n"/>
      <c r="AJ1647" s="51" t="n"/>
      <c r="AK1647" s="52" t="n">
        <v>758.1929391100703</v>
      </c>
      <c r="AL1647" s="52" t="n"/>
      <c r="AM1647" s="52" t="n"/>
      <c r="AN1647" s="39" t="n"/>
      <c r="AO1647" s="39" t="inlineStr">
        <is>
          <t>La cantidad física del material se imputó en la fila 535 (primera fila del material). Cruce por nomenclatura: similitud 0.57. El material ocupa 12 filas en la hoja 1060 NQN (lote/almacén). La cantidad SAP y la física de esta vista son el total del material.</t>
        </is>
      </c>
    </row>
    <row r="1648">
      <c r="A1648" s="5" t="inlineStr">
        <is>
          <t>1000351</t>
        </is>
      </c>
      <c r="B1648" s="5" t="inlineStr">
        <is>
          <t>DICLOFENACSODICO75mg+VITB 12+BETAMETASON</t>
        </is>
      </c>
      <c r="C1648" s="5" t="inlineStr">
        <is>
          <t>30023</t>
        </is>
      </c>
      <c r="D1648" s="5" t="inlineStr">
        <is>
          <t>033</t>
        </is>
      </c>
      <c r="E1648" s="5" t="inlineStr">
        <is>
          <t>ZMED</t>
        </is>
      </c>
      <c r="F1648" s="5" t="inlineStr">
        <is>
          <t>1060</t>
        </is>
      </c>
      <c r="G1648" s="5" t="inlineStr">
        <is>
          <t>6021</t>
        </is>
      </c>
      <c r="H1648" s="5" t="inlineStr">
        <is>
          <t>C/U</t>
        </is>
      </c>
      <c r="I1648" s="6" t="n">
        <v>6</v>
      </c>
      <c r="J1648" s="6" t="n">
        <v>0</v>
      </c>
      <c r="K1648" s="5" t="inlineStr">
        <is>
          <t>ARS</t>
        </is>
      </c>
      <c r="L1648" s="48" t="n">
        <v>0</v>
      </c>
      <c r="M1648" s="48" t="n">
        <v>1071.46</v>
      </c>
      <c r="O1648" s="11">
        <f>M1648/SUM($M$2:$M$2023)</f>
        <v/>
      </c>
      <c r="P1648" s="49">
        <f>IFERROR(M1648/I1648,0)</f>
        <v/>
      </c>
      <c r="Q1648" s="50" t="n"/>
      <c r="R1648" s="8">
        <f>I1648-Q1648</f>
        <v/>
      </c>
      <c r="S1648" s="49">
        <f>$AK1648*R1648</f>
        <v/>
      </c>
      <c r="U1648" s="39" t="inlineStr">
        <is>
          <t>Stock SAP</t>
        </is>
      </c>
      <c r="V1648" s="39" t="inlineStr">
        <is>
          <t>Medicamentos</t>
        </is>
      </c>
      <c r="W1648" s="39" t="inlineStr">
        <is>
          <t>Dentro del alcance</t>
        </is>
      </c>
      <c r="X1648" s="39" t="n"/>
      <c r="Y1648" s="39" t="inlineStr">
        <is>
          <t>Sin recuento físico en el inventario de Avain</t>
        </is>
      </c>
      <c r="Z1648" s="40" t="inlineStr">
        <is>
          <t>Sin recuento físico</t>
        </is>
      </c>
      <c r="AA1648" s="39" t="n"/>
      <c r="AB1648" s="39" t="n"/>
      <c r="AC1648" s="39" t="n"/>
      <c r="AD1648" s="39" t="n"/>
      <c r="AE1648" s="39" t="n"/>
      <c r="AF1648" s="39" t="n"/>
      <c r="AG1648" s="39" t="n"/>
      <c r="AH1648" s="51" t="n"/>
      <c r="AI1648" s="51" t="n"/>
      <c r="AJ1648" s="51" t="n"/>
      <c r="AK1648" s="52" t="n">
        <v>178.5760416666667</v>
      </c>
      <c r="AL1648" s="52" t="n"/>
      <c r="AM1648" s="52" t="n"/>
      <c r="AN1648" s="39" t="n"/>
      <c r="AO1648" s="39" t="inlineStr">
        <is>
          <t>El material ocupa 4 filas en la hoja 1060 NQN (lote/almacén). La cantidad SAP y la física de esta vista son el total del material.</t>
        </is>
      </c>
    </row>
    <row r="1649">
      <c r="A1649" s="5" t="inlineStr">
        <is>
          <t>1000367</t>
        </is>
      </c>
      <c r="B1649" s="5" t="inlineStr">
        <is>
          <t>GEL REFRIGERANTE PARA TRAUMATOLOGIA</t>
        </is>
      </c>
      <c r="C1649" s="5" t="inlineStr">
        <is>
          <t>RRRA</t>
        </is>
      </c>
      <c r="D1649" s="5" t="inlineStr">
        <is>
          <t>033</t>
        </is>
      </c>
      <c r="E1649" s="5" t="inlineStr">
        <is>
          <t>ZMED</t>
        </is>
      </c>
      <c r="F1649" s="5" t="inlineStr">
        <is>
          <t>1060</t>
        </is>
      </c>
      <c r="G1649" s="5" t="inlineStr">
        <is>
          <t>6021</t>
        </is>
      </c>
      <c r="H1649" s="5" t="inlineStr">
        <is>
          <t>C/U</t>
        </is>
      </c>
      <c r="I1649" s="6" t="n">
        <v>6</v>
      </c>
      <c r="J1649" s="6" t="n">
        <v>0</v>
      </c>
      <c r="K1649" s="5" t="inlineStr">
        <is>
          <t>ARS</t>
        </is>
      </c>
      <c r="L1649" s="48" t="n">
        <v>0</v>
      </c>
      <c r="M1649" s="48" t="n">
        <v>5732.18</v>
      </c>
      <c r="O1649" s="11">
        <f>M1649/SUM($M$2:$M$2023)</f>
        <v/>
      </c>
      <c r="P1649" s="49">
        <f>IFERROR(M1649/I1649,0)</f>
        <v/>
      </c>
      <c r="Q1649" s="50" t="n"/>
      <c r="R1649" s="8">
        <f>I1649-Q1649</f>
        <v/>
      </c>
      <c r="S1649" s="49">
        <f>$AK1649*R1649</f>
        <v/>
      </c>
      <c r="U1649" s="39" t="inlineStr">
        <is>
          <t>Stock SAP</t>
        </is>
      </c>
      <c r="V1649" s="39" t="inlineStr">
        <is>
          <t>Medicamentos</t>
        </is>
      </c>
      <c r="W1649" s="39" t="inlineStr">
        <is>
          <t>Dentro del alcance</t>
        </is>
      </c>
      <c r="X1649" s="39" t="n"/>
      <c r="Y1649" s="39" t="inlineStr">
        <is>
          <t>Sin recuento físico en el inventario de Avain</t>
        </is>
      </c>
      <c r="Z1649" s="40" t="inlineStr">
        <is>
          <t>Sin recuento físico</t>
        </is>
      </c>
      <c r="AA1649" s="39" t="n"/>
      <c r="AB1649" s="39" t="n"/>
      <c r="AC1649" s="39" t="n"/>
      <c r="AD1649" s="39" t="n"/>
      <c r="AE1649" s="39" t="n"/>
      <c r="AF1649" s="39" t="n"/>
      <c r="AG1649" s="39" t="n"/>
      <c r="AH1649" s="51" t="n"/>
      <c r="AI1649" s="51" t="n"/>
      <c r="AJ1649" s="51" t="n"/>
      <c r="AK1649" s="52" t="n">
        <v>955.3636363636364</v>
      </c>
      <c r="AL1649" s="52" t="n"/>
      <c r="AM1649" s="52" t="n"/>
      <c r="AN1649" s="39" t="n"/>
      <c r="AO1649" s="39" t="inlineStr">
        <is>
          <t>El material ocupa 2 filas en la hoja 1060 NQN (lote/almacén). La cantidad SAP y la física de esta vista son el total del material.</t>
        </is>
      </c>
    </row>
    <row r="1650">
      <c r="A1650" s="5" t="inlineStr">
        <is>
          <t>1000441</t>
        </is>
      </c>
      <c r="B1650" s="5" t="inlineStr">
        <is>
          <t>SERTAL COMPUESTO COMPRIMIDOS</t>
        </is>
      </c>
      <c r="C1650" s="5" t="inlineStr">
        <is>
          <t>04353</t>
        </is>
      </c>
      <c r="D1650" s="5" t="inlineStr">
        <is>
          <t>033</t>
        </is>
      </c>
      <c r="E1650" s="5" t="inlineStr">
        <is>
          <t>ZMED</t>
        </is>
      </c>
      <c r="F1650" s="5" t="inlineStr">
        <is>
          <t>1060</t>
        </is>
      </c>
      <c r="G1650" s="5" t="inlineStr">
        <is>
          <t>6021</t>
        </is>
      </c>
      <c r="H1650" s="5" t="inlineStr">
        <is>
          <t>C/U</t>
        </is>
      </c>
      <c r="I1650" s="6" t="n">
        <v>6</v>
      </c>
      <c r="J1650" s="6" t="n">
        <v>0</v>
      </c>
      <c r="K1650" s="5" t="inlineStr">
        <is>
          <t>ARS</t>
        </is>
      </c>
      <c r="L1650" s="48" t="n">
        <v>0</v>
      </c>
      <c r="M1650" s="48" t="n">
        <v>42128.26</v>
      </c>
      <c r="O1650" s="11">
        <f>M1650/SUM($M$2:$M$2023)</f>
        <v/>
      </c>
      <c r="P1650" s="49">
        <f>IFERROR(M1650/I1650,0)</f>
        <v/>
      </c>
      <c r="Q1650" s="50" t="n"/>
      <c r="R1650" s="8">
        <f>I1650-Q1650</f>
        <v/>
      </c>
      <c r="S1650" s="49">
        <f>$AK1650*R1650</f>
        <v/>
      </c>
      <c r="U1650" s="39" t="inlineStr">
        <is>
          <t>Stock SAP</t>
        </is>
      </c>
      <c r="V1650" s="39" t="inlineStr">
        <is>
          <t>Medicamentos</t>
        </is>
      </c>
      <c r="W1650" s="39" t="inlineStr">
        <is>
          <t>Dentro del alcance</t>
        </is>
      </c>
      <c r="X1650" s="42" t="inlineStr">
        <is>
          <t>Media</t>
        </is>
      </c>
      <c r="Y1650" s="39" t="inlineStr">
        <is>
          <t>Homologado – confianza Media – pendiente de validación</t>
        </is>
      </c>
      <c r="Z1650" s="37" t="inlineStr">
        <is>
          <t>Dar de alta en SAP</t>
        </is>
      </c>
      <c r="AA1650" s="39" t="inlineStr">
        <is>
          <t>206</t>
        </is>
      </c>
      <c r="AB1650" s="39" t="inlineStr">
        <is>
          <t>SERTAL</t>
        </is>
      </c>
      <c r="AC1650" s="39" t="inlineStr">
        <is>
          <t>Cruce por nomenclatura SAP</t>
        </is>
      </c>
      <c r="AD1650" s="39" t="inlineStr">
        <is>
          <t>No</t>
        </is>
      </c>
      <c r="AE1650" s="39" t="n"/>
      <c r="AF1650" s="39" t="inlineStr">
        <is>
          <t>No</t>
        </is>
      </c>
      <c r="AG1650" s="39" t="n"/>
      <c r="AH1650" s="51" t="n"/>
      <c r="AI1650" s="51" t="n"/>
      <c r="AJ1650" s="51" t="n"/>
      <c r="AK1650" s="52" t="n">
        <v>7021.377073170732</v>
      </c>
      <c r="AL1650" s="52" t="n"/>
      <c r="AM1650" s="52" t="n"/>
      <c r="AN1650" s="39" t="n"/>
      <c r="AO1650" s="39" t="inlineStr">
        <is>
          <t>La cantidad física del material se imputó en la fila 1091 (primera fila del material). Cruce por nomenclatura: similitud 0.68. El material ocupa 5 filas en la hoja 1060 NQN (lote/almacén). La cantidad SAP y la física de esta vista son el total del material.</t>
        </is>
      </c>
    </row>
    <row r="1651">
      <c r="A1651" s="5" t="inlineStr">
        <is>
          <t>1000533</t>
        </is>
      </c>
      <c r="B1651" s="5" t="inlineStr">
        <is>
          <t>BETAMETASONA A+F AMPOLLA</t>
        </is>
      </c>
      <c r="C1651" s="5" t="inlineStr">
        <is>
          <t>L0908</t>
        </is>
      </c>
      <c r="D1651" s="5" t="inlineStr">
        <is>
          <t>033</t>
        </is>
      </c>
      <c r="E1651" s="5" t="inlineStr">
        <is>
          <t>ZMED</t>
        </is>
      </c>
      <c r="F1651" s="5" t="inlineStr">
        <is>
          <t>1060</t>
        </is>
      </c>
      <c r="G1651" s="5" t="inlineStr">
        <is>
          <t>6021</t>
        </is>
      </c>
      <c r="H1651" s="5" t="inlineStr">
        <is>
          <t>C/U</t>
        </is>
      </c>
      <c r="I1651" s="6" t="n">
        <v>6</v>
      </c>
      <c r="J1651" s="6" t="n">
        <v>0</v>
      </c>
      <c r="K1651" s="5" t="inlineStr">
        <is>
          <t>ARS</t>
        </is>
      </c>
      <c r="L1651" s="48" t="n">
        <v>0</v>
      </c>
      <c r="M1651" s="48" t="n">
        <v>561</v>
      </c>
      <c r="O1651" s="11">
        <f>M1651/SUM($M$2:$M$2023)</f>
        <v/>
      </c>
      <c r="P1651" s="49">
        <f>IFERROR(M1651/I1651,0)</f>
        <v/>
      </c>
      <c r="Q1651" s="50" t="n"/>
      <c r="R1651" s="8">
        <f>I1651-Q1651</f>
        <v/>
      </c>
      <c r="S1651" s="49">
        <f>$AK1651*R1651</f>
        <v/>
      </c>
      <c r="U1651" s="39" t="inlineStr">
        <is>
          <t>Stock SAP</t>
        </is>
      </c>
      <c r="V1651" s="39" t="inlineStr">
        <is>
          <t>Medicamentos</t>
        </is>
      </c>
      <c r="W1651" s="39" t="inlineStr">
        <is>
          <t>Dentro del alcance</t>
        </is>
      </c>
      <c r="X1651" s="39" t="n"/>
      <c r="Y1651" s="39" t="inlineStr">
        <is>
          <t>Sin recuento físico en el inventario de Avain</t>
        </is>
      </c>
      <c r="Z1651" s="40" t="inlineStr">
        <is>
          <t>Sin recuento físico</t>
        </is>
      </c>
      <c r="AA1651" s="39" t="n"/>
      <c r="AB1651" s="39" t="n"/>
      <c r="AC1651" s="39" t="n"/>
      <c r="AD1651" s="39" t="n"/>
      <c r="AE1651" s="39" t="n"/>
      <c r="AF1651" s="39" t="n"/>
      <c r="AG1651" s="39" t="n"/>
      <c r="AH1651" s="51" t="n">
        <v>6</v>
      </c>
      <c r="AI1651" s="51">
        <f>Q1651</f>
        <v/>
      </c>
      <c r="AJ1651" s="51">
        <f>$AH1651-$AI1651</f>
        <v/>
      </c>
      <c r="AK1651" s="52" t="n">
        <v>93.5</v>
      </c>
      <c r="AL1651" s="52">
        <f>$AJ1651*$AK1651</f>
        <v/>
      </c>
      <c r="AM1651" s="52">
        <f>$AI1651*$AK1651</f>
        <v/>
      </c>
      <c r="AN1651" s="39" t="n"/>
      <c r="AO1651" s="39" t="n"/>
    </row>
    <row r="1652">
      <c r="A1652" s="5" t="inlineStr">
        <is>
          <t>1000610</t>
        </is>
      </c>
      <c r="B1652" s="5" t="inlineStr">
        <is>
          <t>CALMURID CREMA X 20 GRS</t>
        </is>
      </c>
      <c r="C1652" s="5" t="inlineStr">
        <is>
          <t>019</t>
        </is>
      </c>
      <c r="D1652" s="5" t="inlineStr">
        <is>
          <t>033</t>
        </is>
      </c>
      <c r="E1652" s="5" t="inlineStr">
        <is>
          <t>ZMED</t>
        </is>
      </c>
      <c r="F1652" s="5" t="inlineStr">
        <is>
          <t>1060</t>
        </is>
      </c>
      <c r="G1652" s="5" t="inlineStr">
        <is>
          <t>6021</t>
        </is>
      </c>
      <c r="H1652" s="5" t="inlineStr">
        <is>
          <t>C/U</t>
        </is>
      </c>
      <c r="I1652" s="6" t="n">
        <v>6</v>
      </c>
      <c r="J1652" s="6" t="n">
        <v>0</v>
      </c>
      <c r="K1652" s="5" t="inlineStr">
        <is>
          <t>ARS</t>
        </is>
      </c>
      <c r="L1652" s="48" t="n">
        <v>0</v>
      </c>
      <c r="M1652" s="48" t="n">
        <v>23352.34</v>
      </c>
      <c r="O1652" s="11">
        <f>M1652/SUM($M$2:$M$2023)</f>
        <v/>
      </c>
      <c r="P1652" s="49">
        <f>IFERROR(M1652/I1652,0)</f>
        <v/>
      </c>
      <c r="Q1652" s="50" t="n"/>
      <c r="R1652" s="8">
        <f>I1652-Q1652</f>
        <v/>
      </c>
      <c r="S1652" s="49">
        <f>$AK1652*R1652</f>
        <v/>
      </c>
      <c r="U1652" s="39" t="inlineStr">
        <is>
          <t>Stock SAP</t>
        </is>
      </c>
      <c r="V1652" s="39" t="inlineStr">
        <is>
          <t>Medicamentos</t>
        </is>
      </c>
      <c r="W1652" s="39" t="inlineStr">
        <is>
          <t>Dentro del alcance</t>
        </is>
      </c>
      <c r="X1652" s="39" t="n"/>
      <c r="Y1652" s="39" t="inlineStr">
        <is>
          <t>Sin recuento físico en el inventario de Avain</t>
        </is>
      </c>
      <c r="Z1652" s="40" t="inlineStr">
        <is>
          <t>Sin recuento físico</t>
        </is>
      </c>
      <c r="AA1652" s="39" t="n"/>
      <c r="AB1652" s="39" t="n"/>
      <c r="AC1652" s="39" t="n"/>
      <c r="AD1652" s="39" t="n"/>
      <c r="AE1652" s="39" t="n"/>
      <c r="AF1652" s="39" t="n"/>
      <c r="AG1652" s="39" t="n"/>
      <c r="AH1652" s="51" t="n"/>
      <c r="AI1652" s="51" t="n"/>
      <c r="AJ1652" s="51" t="n"/>
      <c r="AK1652" s="52" t="n">
        <v>3892.056590909091</v>
      </c>
      <c r="AL1652" s="52" t="n"/>
      <c r="AM1652" s="52" t="n"/>
      <c r="AN1652" s="39" t="n"/>
      <c r="AO1652" s="39" t="inlineStr">
        <is>
          <t>El material ocupa 7 filas en la hoja 1060 NQN (lote/almacén). La cantidad SAP y la física de esta vista son el total del material.</t>
        </is>
      </c>
    </row>
    <row r="1653">
      <c r="A1653" s="5" t="inlineStr">
        <is>
          <t>1000610</t>
        </is>
      </c>
      <c r="B1653" s="5" t="inlineStr">
        <is>
          <t>CALMURID CREMA X 20 GRS</t>
        </is>
      </c>
      <c r="C1653" s="5" t="inlineStr">
        <is>
          <t>113</t>
        </is>
      </c>
      <c r="D1653" s="5" t="inlineStr">
        <is>
          <t>033</t>
        </is>
      </c>
      <c r="E1653" s="5" t="inlineStr">
        <is>
          <t>ZMED</t>
        </is>
      </c>
      <c r="F1653" s="5" t="inlineStr">
        <is>
          <t>1060</t>
        </is>
      </c>
      <c r="G1653" s="5" t="inlineStr">
        <is>
          <t>6021</t>
        </is>
      </c>
      <c r="H1653" s="5" t="inlineStr">
        <is>
          <t>C/U</t>
        </is>
      </c>
      <c r="I1653" s="6" t="n">
        <v>6</v>
      </c>
      <c r="J1653" s="6" t="n">
        <v>0</v>
      </c>
      <c r="K1653" s="5" t="inlineStr">
        <is>
          <t>ARS</t>
        </is>
      </c>
      <c r="L1653" s="48" t="n">
        <v>0</v>
      </c>
      <c r="M1653" s="48" t="n">
        <v>23352.34</v>
      </c>
      <c r="O1653" s="11">
        <f>M1653/SUM($M$2:$M$2023)</f>
        <v/>
      </c>
      <c r="P1653" s="49">
        <f>IFERROR(M1653/I1653,0)</f>
        <v/>
      </c>
      <c r="Q1653" s="50" t="n"/>
      <c r="R1653" s="8">
        <f>I1653-Q1653</f>
        <v/>
      </c>
      <c r="S1653" s="49">
        <f>$AK1653*R1653</f>
        <v/>
      </c>
      <c r="U1653" s="39" t="inlineStr">
        <is>
          <t>Stock SAP</t>
        </is>
      </c>
      <c r="V1653" s="39" t="inlineStr">
        <is>
          <t>Medicamentos</t>
        </is>
      </c>
      <c r="W1653" s="39" t="inlineStr">
        <is>
          <t>Dentro del alcance</t>
        </is>
      </c>
      <c r="X1653" s="39" t="n"/>
      <c r="Y1653" s="39" t="inlineStr">
        <is>
          <t>Sin recuento físico en el inventario de Avain</t>
        </is>
      </c>
      <c r="Z1653" s="40" t="inlineStr">
        <is>
          <t>Sin recuento físico</t>
        </is>
      </c>
      <c r="AA1653" s="39" t="n"/>
      <c r="AB1653" s="39" t="n"/>
      <c r="AC1653" s="39" t="n"/>
      <c r="AD1653" s="39" t="n"/>
      <c r="AE1653" s="39" t="n"/>
      <c r="AF1653" s="39" t="n"/>
      <c r="AG1653" s="39" t="n"/>
      <c r="AH1653" s="51" t="n"/>
      <c r="AI1653" s="51" t="n"/>
      <c r="AJ1653" s="51" t="n"/>
      <c r="AK1653" s="52" t="n">
        <v>3892.056590909091</v>
      </c>
      <c r="AL1653" s="52" t="n"/>
      <c r="AM1653" s="52" t="n"/>
      <c r="AN1653" s="39" t="n"/>
      <c r="AO1653" s="39" t="inlineStr">
        <is>
          <t>El material ocupa 7 filas en la hoja 1060 NQN (lote/almacén). La cantidad SAP y la física de esta vista son el total del material.</t>
        </is>
      </c>
    </row>
    <row r="1654">
      <c r="A1654" s="5" t="inlineStr">
        <is>
          <t>1000657</t>
        </is>
      </c>
      <c r="B1654" s="5" t="inlineStr">
        <is>
          <t>HEXALER PLUS</t>
        </is>
      </c>
      <c r="C1654" s="5" t="inlineStr">
        <is>
          <t>RETGERUHJF</t>
        </is>
      </c>
      <c r="D1654" s="5" t="inlineStr">
        <is>
          <t>033</t>
        </is>
      </c>
      <c r="E1654" s="5" t="inlineStr">
        <is>
          <t>ZMED</t>
        </is>
      </c>
      <c r="F1654" s="5" t="inlineStr">
        <is>
          <t>1060</t>
        </is>
      </c>
      <c r="G1654" s="5" t="inlineStr">
        <is>
          <t>6021</t>
        </is>
      </c>
      <c r="H1654" s="5" t="inlineStr">
        <is>
          <t>C/U</t>
        </is>
      </c>
      <c r="I1654" s="6" t="n">
        <v>6</v>
      </c>
      <c r="J1654" s="6" t="n">
        <v>0</v>
      </c>
      <c r="K1654" s="5" t="inlineStr">
        <is>
          <t>ARS</t>
        </is>
      </c>
      <c r="L1654" s="48" t="n">
        <v>0</v>
      </c>
      <c r="M1654" s="48" t="n">
        <v>4451.81</v>
      </c>
      <c r="O1654" s="11">
        <f>M1654/SUM($M$2:$M$2023)</f>
        <v/>
      </c>
      <c r="P1654" s="49">
        <f>IFERROR(M1654/I1654,0)</f>
        <v/>
      </c>
      <c r="Q1654" s="50" t="n"/>
      <c r="R1654" s="8">
        <f>I1654-Q1654</f>
        <v/>
      </c>
      <c r="S1654" s="49">
        <f>$AK1654*R1654</f>
        <v/>
      </c>
      <c r="U1654" s="39" t="inlineStr">
        <is>
          <t>Stock SAP</t>
        </is>
      </c>
      <c r="V1654" s="39" t="inlineStr">
        <is>
          <t>Medicamentos</t>
        </is>
      </c>
      <c r="W1654" s="39" t="inlineStr">
        <is>
          <t>Dentro del alcance</t>
        </is>
      </c>
      <c r="X1654" s="39" t="n"/>
      <c r="Y1654" s="39" t="inlineStr">
        <is>
          <t>Sin recuento físico en el inventario de Avain</t>
        </is>
      </c>
      <c r="Z1654" s="40" t="inlineStr">
        <is>
          <t>Sin recuento físico</t>
        </is>
      </c>
      <c r="AA1654" s="39" t="n"/>
      <c r="AB1654" s="39" t="n"/>
      <c r="AC1654" s="39" t="n"/>
      <c r="AD1654" s="39" t="n"/>
      <c r="AE1654" s="39" t="n"/>
      <c r="AF1654" s="39" t="n"/>
      <c r="AG1654" s="39" t="n"/>
      <c r="AH1654" s="51" t="n"/>
      <c r="AI1654" s="51" t="n"/>
      <c r="AJ1654" s="51" t="n"/>
      <c r="AK1654" s="52" t="n">
        <v>741.9679176201374</v>
      </c>
      <c r="AL1654" s="52" t="n"/>
      <c r="AM1654" s="52" t="n"/>
      <c r="AN1654" s="39" t="n"/>
      <c r="AO1654" s="39" t="inlineStr">
        <is>
          <t>El material ocupa 7 filas en la hoja 1060 NQN (lote/almacén). La cantidad SAP y la física de esta vista son el total del material.</t>
        </is>
      </c>
    </row>
    <row r="1655">
      <c r="A1655" s="5" t="inlineStr">
        <is>
          <t>1000657</t>
        </is>
      </c>
      <c r="B1655" s="5" t="inlineStr">
        <is>
          <t>HEXALER PLUS</t>
        </is>
      </c>
      <c r="C1655" s="5" t="inlineStr">
        <is>
          <t>T45</t>
        </is>
      </c>
      <c r="D1655" s="5" t="inlineStr">
        <is>
          <t>033</t>
        </is>
      </c>
      <c r="E1655" s="5" t="inlineStr">
        <is>
          <t>ZMED</t>
        </is>
      </c>
      <c r="F1655" s="5" t="inlineStr">
        <is>
          <t>1060</t>
        </is>
      </c>
      <c r="G1655" s="5" t="inlineStr">
        <is>
          <t>6021</t>
        </is>
      </c>
      <c r="H1655" s="5" t="inlineStr">
        <is>
          <t>C/U</t>
        </is>
      </c>
      <c r="I1655" s="6" t="n">
        <v>6</v>
      </c>
      <c r="J1655" s="6" t="n">
        <v>0</v>
      </c>
      <c r="K1655" s="5" t="inlineStr">
        <is>
          <t>ARS</t>
        </is>
      </c>
      <c r="L1655" s="48" t="n">
        <v>0</v>
      </c>
      <c r="M1655" s="48" t="n">
        <v>4451.81</v>
      </c>
      <c r="O1655" s="11">
        <f>M1655/SUM($M$2:$M$2023)</f>
        <v/>
      </c>
      <c r="P1655" s="49">
        <f>IFERROR(M1655/I1655,0)</f>
        <v/>
      </c>
      <c r="Q1655" s="50" t="n"/>
      <c r="R1655" s="8">
        <f>I1655-Q1655</f>
        <v/>
      </c>
      <c r="S1655" s="49">
        <f>$AK1655*R1655</f>
        <v/>
      </c>
      <c r="U1655" s="39" t="inlineStr">
        <is>
          <t>Stock SAP</t>
        </is>
      </c>
      <c r="V1655" s="39" t="inlineStr">
        <is>
          <t>Medicamentos</t>
        </is>
      </c>
      <c r="W1655" s="39" t="inlineStr">
        <is>
          <t>Dentro del alcance</t>
        </is>
      </c>
      <c r="X1655" s="39" t="n"/>
      <c r="Y1655" s="39" t="inlineStr">
        <is>
          <t>Sin recuento físico en el inventario de Avain</t>
        </is>
      </c>
      <c r="Z1655" s="40" t="inlineStr">
        <is>
          <t>Sin recuento físico</t>
        </is>
      </c>
      <c r="AA1655" s="39" t="n"/>
      <c r="AB1655" s="39" t="n"/>
      <c r="AC1655" s="39" t="n"/>
      <c r="AD1655" s="39" t="n"/>
      <c r="AE1655" s="39" t="n"/>
      <c r="AF1655" s="39" t="n"/>
      <c r="AG1655" s="39" t="n"/>
      <c r="AH1655" s="51" t="n"/>
      <c r="AI1655" s="51" t="n"/>
      <c r="AJ1655" s="51" t="n"/>
      <c r="AK1655" s="52" t="n">
        <v>741.9679176201374</v>
      </c>
      <c r="AL1655" s="52" t="n"/>
      <c r="AM1655" s="52" t="n"/>
      <c r="AN1655" s="39" t="n"/>
      <c r="AO1655" s="39" t="inlineStr">
        <is>
          <t>El material ocupa 7 filas en la hoja 1060 NQN (lote/almacén). La cantidad SAP y la física de esta vista son el total del material.</t>
        </is>
      </c>
    </row>
    <row r="1656">
      <c r="A1656" s="5" t="inlineStr">
        <is>
          <t>1000830</t>
        </is>
      </c>
      <c r="B1656" s="5" t="inlineStr">
        <is>
          <t>BETAMETASONA+GENTA+MICON 20G CREMA</t>
        </is>
      </c>
      <c r="C1656" s="5" t="inlineStr">
        <is>
          <t>E2E43</t>
        </is>
      </c>
      <c r="D1656" s="5" t="inlineStr">
        <is>
          <t>033</t>
        </is>
      </c>
      <c r="E1656" s="5" t="inlineStr">
        <is>
          <t>ZMED</t>
        </is>
      </c>
      <c r="F1656" s="5" t="inlineStr">
        <is>
          <t>1060</t>
        </is>
      </c>
      <c r="G1656" s="5" t="inlineStr">
        <is>
          <t>6021</t>
        </is>
      </c>
      <c r="H1656" s="5" t="inlineStr">
        <is>
          <t>C/U</t>
        </is>
      </c>
      <c r="I1656" s="6" t="n">
        <v>6</v>
      </c>
      <c r="J1656" s="6" t="n">
        <v>0</v>
      </c>
      <c r="K1656" s="5" t="inlineStr">
        <is>
          <t>ARS</t>
        </is>
      </c>
      <c r="L1656" s="48" t="n">
        <v>0</v>
      </c>
      <c r="M1656" s="48" t="n">
        <v>99296.28</v>
      </c>
      <c r="O1656" s="11">
        <f>M1656/SUM($M$2:$M$2023)</f>
        <v/>
      </c>
      <c r="P1656" s="49">
        <f>IFERROR(M1656/I1656,0)</f>
        <v/>
      </c>
      <c r="Q1656" s="50" t="n"/>
      <c r="R1656" s="8">
        <f>I1656-Q1656</f>
        <v/>
      </c>
      <c r="S1656" s="49">
        <f>$AK1656*R1656</f>
        <v/>
      </c>
      <c r="U1656" s="39" t="inlineStr">
        <is>
          <t>Stock SAP</t>
        </is>
      </c>
      <c r="V1656" s="39" t="inlineStr">
        <is>
          <t>Medicamentos</t>
        </is>
      </c>
      <c r="W1656" s="39" t="inlineStr">
        <is>
          <t>Dentro del alcance</t>
        </is>
      </c>
      <c r="X1656" s="39" t="n"/>
      <c r="Y1656" s="39" t="inlineStr">
        <is>
          <t>Sin recuento físico en el inventario de Avain</t>
        </is>
      </c>
      <c r="Z1656" s="40" t="inlineStr">
        <is>
          <t>Sin recuento físico</t>
        </is>
      </c>
      <c r="AA1656" s="39" t="n"/>
      <c r="AB1656" s="39" t="n"/>
      <c r="AC1656" s="39" t="n"/>
      <c r="AD1656" s="39" t="n"/>
      <c r="AE1656" s="39" t="n"/>
      <c r="AF1656" s="39" t="n"/>
      <c r="AG1656" s="39" t="n"/>
      <c r="AH1656" s="51" t="n"/>
      <c r="AI1656" s="51" t="n"/>
      <c r="AJ1656" s="51" t="n"/>
      <c r="AK1656" s="52" t="n">
        <v>16549.38022222223</v>
      </c>
      <c r="AL1656" s="52" t="n"/>
      <c r="AM1656" s="52" t="n"/>
      <c r="AN1656" s="39" t="n"/>
      <c r="AO1656" s="39" t="inlineStr">
        <is>
          <t>El material ocupa 8 filas en la hoja 1060 NQN (lote/almacén). La cantidad SAP y la física de esta vista son el total del material.</t>
        </is>
      </c>
    </row>
    <row r="1657">
      <c r="A1657" s="5" t="inlineStr">
        <is>
          <t>1000830</t>
        </is>
      </c>
      <c r="B1657" s="5" t="inlineStr">
        <is>
          <t>BETAMETASONA+GENTA+MICON 20G CREMA</t>
        </is>
      </c>
      <c r="C1657" s="5" t="inlineStr">
        <is>
          <t>ZA363</t>
        </is>
      </c>
      <c r="D1657" s="5" t="inlineStr">
        <is>
          <t>033</t>
        </is>
      </c>
      <c r="E1657" s="5" t="inlineStr">
        <is>
          <t>ZMED</t>
        </is>
      </c>
      <c r="F1657" s="5" t="inlineStr">
        <is>
          <t>1060</t>
        </is>
      </c>
      <c r="G1657" s="5" t="inlineStr">
        <is>
          <t>6021</t>
        </is>
      </c>
      <c r="H1657" s="5" t="inlineStr">
        <is>
          <t>C/U</t>
        </is>
      </c>
      <c r="I1657" s="6" t="n">
        <v>6</v>
      </c>
      <c r="J1657" s="6" t="n">
        <v>0</v>
      </c>
      <c r="K1657" s="5" t="inlineStr">
        <is>
          <t>ARS</t>
        </is>
      </c>
      <c r="L1657" s="48" t="n">
        <v>0</v>
      </c>
      <c r="M1657" s="48" t="n">
        <v>99296.28</v>
      </c>
      <c r="O1657" s="11">
        <f>M1657/SUM($M$2:$M$2023)</f>
        <v/>
      </c>
      <c r="P1657" s="49">
        <f>IFERROR(M1657/I1657,0)</f>
        <v/>
      </c>
      <c r="Q1657" s="50" t="n"/>
      <c r="R1657" s="8">
        <f>I1657-Q1657</f>
        <v/>
      </c>
      <c r="S1657" s="49">
        <f>$AK1657*R1657</f>
        <v/>
      </c>
      <c r="U1657" s="39" t="inlineStr">
        <is>
          <t>Stock SAP</t>
        </is>
      </c>
      <c r="V1657" s="39" t="inlineStr">
        <is>
          <t>Medicamentos</t>
        </is>
      </c>
      <c r="W1657" s="39" t="inlineStr">
        <is>
          <t>Dentro del alcance</t>
        </is>
      </c>
      <c r="X1657" s="39" t="n"/>
      <c r="Y1657" s="39" t="inlineStr">
        <is>
          <t>Sin recuento físico en el inventario de Avain</t>
        </is>
      </c>
      <c r="Z1657" s="40" t="inlineStr">
        <is>
          <t>Sin recuento físico</t>
        </is>
      </c>
      <c r="AA1657" s="39" t="n"/>
      <c r="AB1657" s="39" t="n"/>
      <c r="AC1657" s="39" t="n"/>
      <c r="AD1657" s="39" t="n"/>
      <c r="AE1657" s="39" t="n"/>
      <c r="AF1657" s="39" t="n"/>
      <c r="AG1657" s="39" t="n"/>
      <c r="AH1657" s="51" t="n"/>
      <c r="AI1657" s="51" t="n"/>
      <c r="AJ1657" s="51" t="n"/>
      <c r="AK1657" s="52" t="n">
        <v>16549.38022222223</v>
      </c>
      <c r="AL1657" s="52" t="n"/>
      <c r="AM1657" s="52" t="n"/>
      <c r="AN1657" s="39" t="n"/>
      <c r="AO1657" s="39" t="inlineStr">
        <is>
          <t>El material ocupa 8 filas en la hoja 1060 NQN (lote/almacén). La cantidad SAP y la física de esta vista son el total del material.</t>
        </is>
      </c>
    </row>
    <row r="1658">
      <c r="A1658" s="5" t="inlineStr">
        <is>
          <t>2000502</t>
        </is>
      </c>
      <c r="B1658" s="5" t="inlineStr">
        <is>
          <t>CLAMPS PARA ECG</t>
        </is>
      </c>
      <c r="C1658" s="5" t="n"/>
      <c r="D1658" s="5" t="inlineStr">
        <is>
          <t>033</t>
        </is>
      </c>
      <c r="E1658" s="5" t="inlineStr">
        <is>
          <t>ZDES</t>
        </is>
      </c>
      <c r="F1658" s="5" t="inlineStr">
        <is>
          <t>1060</t>
        </is>
      </c>
      <c r="G1658" s="5" t="inlineStr">
        <is>
          <t>6021</t>
        </is>
      </c>
      <c r="H1658" s="5" t="inlineStr">
        <is>
          <t>C/U</t>
        </is>
      </c>
      <c r="I1658" s="6" t="n">
        <v>6</v>
      </c>
      <c r="J1658" s="6" t="n">
        <v>0</v>
      </c>
      <c r="K1658" s="5" t="inlineStr">
        <is>
          <t>ARS</t>
        </is>
      </c>
      <c r="L1658" s="48" t="n">
        <v>0</v>
      </c>
      <c r="M1658" s="48" t="n">
        <v>21578.48</v>
      </c>
      <c r="O1658" s="11">
        <f>M1658/SUM($M$2:$M$2023)</f>
        <v/>
      </c>
      <c r="P1658" s="49">
        <f>IFERROR(M1658/I1658,0)</f>
        <v/>
      </c>
      <c r="Q1658" s="50" t="n"/>
      <c r="R1658" s="8">
        <f>I1658-Q1658</f>
        <v/>
      </c>
      <c r="S1658" s="49">
        <f>$AK1658*R1658</f>
        <v/>
      </c>
      <c r="U1658" s="39" t="inlineStr">
        <is>
          <t>Stock SAP</t>
        </is>
      </c>
      <c r="V1658" s="39" t="inlineStr">
        <is>
          <t>Descartables</t>
        </is>
      </c>
      <c r="W1658" s="39" t="inlineStr">
        <is>
          <t>Dentro del alcance</t>
        </is>
      </c>
      <c r="X1658" s="39" t="n"/>
      <c r="Y1658" s="39" t="inlineStr">
        <is>
          <t>Sin recuento físico en el inventario de Avain</t>
        </is>
      </c>
      <c r="Z1658" s="40" t="inlineStr">
        <is>
          <t>Sin recuento físico</t>
        </is>
      </c>
      <c r="AA1658" s="39" t="n"/>
      <c r="AB1658" s="39" t="n"/>
      <c r="AC1658" s="39" t="n"/>
      <c r="AD1658" s="39" t="n"/>
      <c r="AE1658" s="39" t="n"/>
      <c r="AF1658" s="39" t="n"/>
      <c r="AG1658" s="39" t="n"/>
      <c r="AH1658" s="51" t="n"/>
      <c r="AI1658" s="51" t="n"/>
      <c r="AJ1658" s="51" t="n"/>
      <c r="AK1658" s="52" t="n">
        <v>3596.413333333333</v>
      </c>
      <c r="AL1658" s="52" t="n"/>
      <c r="AM1658" s="52" t="n"/>
      <c r="AN1658" s="39" t="n"/>
      <c r="AO1658" s="39" t="inlineStr">
        <is>
          <t>El material ocupa 2 filas en la hoja 1060 NQN (lote/almacén). La cantidad SAP y la física de esta vista son el total del material.</t>
        </is>
      </c>
    </row>
    <row r="1659">
      <c r="A1659" s="5" t="inlineStr">
        <is>
          <t>2000619</t>
        </is>
      </c>
      <c r="B1659" s="5" t="inlineStr">
        <is>
          <t>CABLE PACIENTE ECG</t>
        </is>
      </c>
      <c r="C1659" s="5" t="n"/>
      <c r="D1659" s="5" t="inlineStr">
        <is>
          <t>033</t>
        </is>
      </c>
      <c r="E1659" s="5" t="inlineStr">
        <is>
          <t>ZDES</t>
        </is>
      </c>
      <c r="F1659" s="5" t="inlineStr">
        <is>
          <t>1060</t>
        </is>
      </c>
      <c r="G1659" s="5" t="inlineStr">
        <is>
          <t>6021</t>
        </is>
      </c>
      <c r="H1659" s="5" t="inlineStr">
        <is>
          <t>C/U</t>
        </is>
      </c>
      <c r="I1659" s="6" t="n">
        <v>6</v>
      </c>
      <c r="J1659" s="6" t="n">
        <v>0</v>
      </c>
      <c r="K1659" s="5" t="inlineStr">
        <is>
          <t>ARS</t>
        </is>
      </c>
      <c r="L1659" s="48" t="n">
        <v>0</v>
      </c>
      <c r="M1659" s="48" t="n">
        <v>150000</v>
      </c>
      <c r="O1659" s="11">
        <f>M1659/SUM($M$2:$M$2023)</f>
        <v/>
      </c>
      <c r="P1659" s="49">
        <f>IFERROR(M1659/I1659,0)</f>
        <v/>
      </c>
      <c r="Q1659" s="50" t="n"/>
      <c r="R1659" s="8">
        <f>I1659-Q1659</f>
        <v/>
      </c>
      <c r="S1659" s="49">
        <f>$AK1659*R1659</f>
        <v/>
      </c>
      <c r="U1659" s="39" t="inlineStr">
        <is>
          <t>Stock SAP</t>
        </is>
      </c>
      <c r="V1659" s="39" t="inlineStr">
        <is>
          <t>Descartables</t>
        </is>
      </c>
      <c r="W1659" s="39" t="inlineStr">
        <is>
          <t>Dentro del alcance</t>
        </is>
      </c>
      <c r="X1659" s="39" t="n"/>
      <c r="Y1659" s="39" t="inlineStr">
        <is>
          <t>Sin recuento físico en el inventario de Avain</t>
        </is>
      </c>
      <c r="Z1659" s="40" t="inlineStr">
        <is>
          <t>Sin recuento físico</t>
        </is>
      </c>
      <c r="AA1659" s="39" t="n"/>
      <c r="AB1659" s="39" t="n"/>
      <c r="AC1659" s="39" t="n"/>
      <c r="AD1659" s="39" t="n"/>
      <c r="AE1659" s="39" t="n"/>
      <c r="AF1659" s="39" t="n"/>
      <c r="AG1659" s="39" t="n"/>
      <c r="AH1659" s="51" t="n">
        <v>6</v>
      </c>
      <c r="AI1659" s="51">
        <f>Q1659</f>
        <v/>
      </c>
      <c r="AJ1659" s="51">
        <f>$AH1659-$AI1659</f>
        <v/>
      </c>
      <c r="AK1659" s="52" t="n">
        <v>25000</v>
      </c>
      <c r="AL1659" s="52">
        <f>$AJ1659*$AK1659</f>
        <v/>
      </c>
      <c r="AM1659" s="52">
        <f>$AI1659*$AK1659</f>
        <v/>
      </c>
      <c r="AN1659" s="39" t="n"/>
      <c r="AO1659" s="39" t="n"/>
    </row>
    <row r="1660">
      <c r="A1660" s="5" t="inlineStr">
        <is>
          <t>2000876</t>
        </is>
      </c>
      <c r="B1660" s="5" t="inlineStr">
        <is>
          <t>PINZA PARA ECG (JUEGO POR 6 UNIDADES)</t>
        </is>
      </c>
      <c r="C1660" s="5" t="n"/>
      <c r="D1660" s="5" t="inlineStr">
        <is>
          <t>033</t>
        </is>
      </c>
      <c r="E1660" s="5" t="inlineStr">
        <is>
          <t>ZDES</t>
        </is>
      </c>
      <c r="F1660" s="5" t="inlineStr">
        <is>
          <t>1060</t>
        </is>
      </c>
      <c r="G1660" s="5" t="inlineStr">
        <is>
          <t>6021</t>
        </is>
      </c>
      <c r="H1660" s="5" t="inlineStr">
        <is>
          <t>C/U</t>
        </is>
      </c>
      <c r="I1660" s="6" t="n">
        <v>6</v>
      </c>
      <c r="J1660" s="6" t="n">
        <v>0</v>
      </c>
      <c r="K1660" s="5" t="inlineStr">
        <is>
          <t>ARS</t>
        </is>
      </c>
      <c r="L1660" s="48" t="n">
        <v>0</v>
      </c>
      <c r="M1660" s="48" t="n">
        <v>27600</v>
      </c>
      <c r="O1660" s="11">
        <f>M1660/SUM($M$2:$M$2023)</f>
        <v/>
      </c>
      <c r="P1660" s="49">
        <f>IFERROR(M1660/I1660,0)</f>
        <v/>
      </c>
      <c r="Q1660" s="50" t="n"/>
      <c r="R1660" s="8">
        <f>I1660-Q1660</f>
        <v/>
      </c>
      <c r="S1660" s="49">
        <f>$AK1660*R1660</f>
        <v/>
      </c>
      <c r="U1660" s="39" t="inlineStr">
        <is>
          <t>Stock SAP</t>
        </is>
      </c>
      <c r="V1660" s="39" t="inlineStr">
        <is>
          <t>Descartables</t>
        </is>
      </c>
      <c r="W1660" s="39" t="inlineStr">
        <is>
          <t>Dentro del alcance</t>
        </is>
      </c>
      <c r="X1660" s="39" t="n"/>
      <c r="Y1660" s="39" t="inlineStr">
        <is>
          <t>Sin recuento físico en el inventario de Avain</t>
        </is>
      </c>
      <c r="Z1660" s="40" t="inlineStr">
        <is>
          <t>Sin recuento físico</t>
        </is>
      </c>
      <c r="AA1660" s="39" t="n"/>
      <c r="AB1660" s="39" t="n"/>
      <c r="AC1660" s="39" t="n"/>
      <c r="AD1660" s="39" t="n"/>
      <c r="AE1660" s="39" t="n"/>
      <c r="AF1660" s="39" t="n"/>
      <c r="AG1660" s="39" t="n"/>
      <c r="AH1660" s="51" t="n">
        <v>6</v>
      </c>
      <c r="AI1660" s="51">
        <f>Q1660</f>
        <v/>
      </c>
      <c r="AJ1660" s="51">
        <f>$AH1660-$AI1660</f>
        <v/>
      </c>
      <c r="AK1660" s="52" t="n">
        <v>4600</v>
      </c>
      <c r="AL1660" s="52">
        <f>$AJ1660*$AK1660</f>
        <v/>
      </c>
      <c r="AM1660" s="52">
        <f>$AI1660*$AK1660</f>
        <v/>
      </c>
      <c r="AN1660" s="39" t="n"/>
      <c r="AO1660" s="39" t="n"/>
    </row>
    <row r="1661">
      <c r="A1661" s="5" t="inlineStr">
        <is>
          <t>3000188</t>
        </is>
      </c>
      <c r="B1661" s="5" t="inlineStr">
        <is>
          <t>CHOMBA BLANCA HBRE TS</t>
        </is>
      </c>
      <c r="C1661" s="5" t="n"/>
      <c r="D1661" s="5" t="inlineStr">
        <is>
          <t>INDU</t>
        </is>
      </c>
      <c r="E1661" s="5" t="inlineStr">
        <is>
          <t>ZUNI</t>
        </is>
      </c>
      <c r="F1661" s="5" t="inlineStr">
        <is>
          <t>1060</t>
        </is>
      </c>
      <c r="G1661" s="5" t="inlineStr">
        <is>
          <t>6010</t>
        </is>
      </c>
      <c r="H1661" s="5" t="inlineStr">
        <is>
          <t>C/U</t>
        </is>
      </c>
      <c r="I1661" s="6" t="n">
        <v>6</v>
      </c>
      <c r="J1661" s="6" t="n">
        <v>0</v>
      </c>
      <c r="K1661" s="5" t="inlineStr">
        <is>
          <t>ARS</t>
        </is>
      </c>
      <c r="L1661" s="48" t="n">
        <v>0</v>
      </c>
      <c r="M1661" s="48" t="n">
        <v>60516.84</v>
      </c>
      <c r="O1661" s="11">
        <f>M1661/SUM($M$2:$M$2023)</f>
        <v/>
      </c>
      <c r="P1661" s="49">
        <f>IFERROR(M1661/I1661,0)</f>
        <v/>
      </c>
      <c r="Q1661" s="50" t="n"/>
      <c r="R1661" s="8">
        <f>I1661-Q1661</f>
        <v/>
      </c>
      <c r="S1661" s="49">
        <f>$AK1661*R1661</f>
        <v/>
      </c>
      <c r="U1661" s="39" t="inlineStr">
        <is>
          <t>Stock SAP</t>
        </is>
      </c>
      <c r="V1661" s="39" t="inlineStr">
        <is>
          <t>Uniformes</t>
        </is>
      </c>
      <c r="W1661" s="39" t="inlineStr">
        <is>
          <t>Fuera del alcance</t>
        </is>
      </c>
      <c r="X1661" s="39" t="n"/>
      <c r="Y1661" s="39" t="inlineStr">
        <is>
          <t>No aplica: uniformes, clasificación que el inventario físico de Farmacia no releva</t>
        </is>
      </c>
      <c r="Z1661" s="40" t="inlineStr">
        <is>
          <t>Fuera del alcance del inventario físico</t>
        </is>
      </c>
      <c r="AA1661" s="39" t="n"/>
      <c r="AB1661" s="39" t="n"/>
      <c r="AC1661" s="39" t="n"/>
      <c r="AD1661" s="39" t="n"/>
      <c r="AE1661" s="39" t="n"/>
      <c r="AF1661" s="39" t="n"/>
      <c r="AG1661" s="39" t="n"/>
      <c r="AH1661" s="51" t="n">
        <v>6</v>
      </c>
      <c r="AI1661" s="51">
        <f>Q1661</f>
        <v/>
      </c>
      <c r="AJ1661" s="51">
        <f>$AH1661-$AI1661</f>
        <v/>
      </c>
      <c r="AK1661" s="52" t="n">
        <v>10086.14</v>
      </c>
      <c r="AL1661" s="52">
        <f>$AJ1661*$AK1661</f>
        <v/>
      </c>
      <c r="AM1661" s="52">
        <f>$AI1661*$AK1661</f>
        <v/>
      </c>
      <c r="AN1661" s="39" t="n"/>
      <c r="AO1661" s="39" t="n"/>
    </row>
    <row r="1662">
      <c r="A1662" s="5" t="inlineStr">
        <is>
          <t>3000298</t>
        </is>
      </c>
      <c r="B1662" s="5" t="inlineStr">
        <is>
          <t>CAMPERA SOFT SHELL GRIS ECA XS</t>
        </is>
      </c>
      <c r="C1662" s="5" t="n"/>
      <c r="D1662" s="5" t="inlineStr">
        <is>
          <t>INDU</t>
        </is>
      </c>
      <c r="E1662" s="5" t="inlineStr">
        <is>
          <t>ZUNI</t>
        </is>
      </c>
      <c r="F1662" s="5" t="inlineStr">
        <is>
          <t>1060</t>
        </is>
      </c>
      <c r="G1662" s="5" t="inlineStr">
        <is>
          <t>6031</t>
        </is>
      </c>
      <c r="H1662" s="5" t="inlineStr">
        <is>
          <t>C/U</t>
        </is>
      </c>
      <c r="I1662" s="6" t="n">
        <v>6</v>
      </c>
      <c r="J1662" s="6" t="n">
        <v>0</v>
      </c>
      <c r="K1662" s="5" t="inlineStr">
        <is>
          <t>ARS</t>
        </is>
      </c>
      <c r="L1662" s="48" t="n">
        <v>0</v>
      </c>
      <c r="M1662" s="48" t="n">
        <v>269400</v>
      </c>
      <c r="O1662" s="11">
        <f>M1662/SUM($M$2:$M$2023)</f>
        <v/>
      </c>
      <c r="P1662" s="49">
        <f>IFERROR(M1662/I1662,0)</f>
        <v/>
      </c>
      <c r="Q1662" s="50" t="n"/>
      <c r="R1662" s="8">
        <f>I1662-Q1662</f>
        <v/>
      </c>
      <c r="S1662" s="49">
        <f>$AK1662*R1662</f>
        <v/>
      </c>
      <c r="U1662" s="39" t="inlineStr">
        <is>
          <t>Stock SAP</t>
        </is>
      </c>
      <c r="V1662" s="39" t="inlineStr">
        <is>
          <t>Uniformes</t>
        </is>
      </c>
      <c r="W1662" s="39" t="inlineStr">
        <is>
          <t>Fuera del alcance</t>
        </is>
      </c>
      <c r="X1662" s="39" t="n"/>
      <c r="Y1662" s="39" t="inlineStr">
        <is>
          <t>No aplica: uniformes, clasificación que el inventario físico de Farmacia no releva</t>
        </is>
      </c>
      <c r="Z1662" s="40" t="inlineStr">
        <is>
          <t>Fuera del alcance del inventario físico</t>
        </is>
      </c>
      <c r="AA1662" s="39" t="n"/>
      <c r="AB1662" s="39" t="n"/>
      <c r="AC1662" s="39" t="n"/>
      <c r="AD1662" s="39" t="n"/>
      <c r="AE1662" s="39" t="n"/>
      <c r="AF1662" s="39" t="n"/>
      <c r="AG1662" s="39" t="n"/>
      <c r="AH1662" s="51" t="n">
        <v>6</v>
      </c>
      <c r="AI1662" s="51">
        <f>Q1662</f>
        <v/>
      </c>
      <c r="AJ1662" s="51">
        <f>$AH1662-$AI1662</f>
        <v/>
      </c>
      <c r="AK1662" s="52" t="n">
        <v>44900</v>
      </c>
      <c r="AL1662" s="52">
        <f>$AJ1662*$AK1662</f>
        <v/>
      </c>
      <c r="AM1662" s="52">
        <f>$AI1662*$AK1662</f>
        <v/>
      </c>
      <c r="AN1662" s="39" t="n"/>
      <c r="AO1662" s="39" t="n"/>
    </row>
    <row r="1663">
      <c r="A1663" s="5" t="inlineStr">
        <is>
          <t>3000299</t>
        </is>
      </c>
      <c r="B1663" s="5" t="inlineStr">
        <is>
          <t>CAMPERA SOFT SHELL GRIS ECA S</t>
        </is>
      </c>
      <c r="C1663" s="5" t="n"/>
      <c r="D1663" s="5" t="inlineStr">
        <is>
          <t>INDU</t>
        </is>
      </c>
      <c r="E1663" s="5" t="inlineStr">
        <is>
          <t>ZUNI</t>
        </is>
      </c>
      <c r="F1663" s="5" t="inlineStr">
        <is>
          <t>1060</t>
        </is>
      </c>
      <c r="G1663" s="5" t="inlineStr">
        <is>
          <t>6031</t>
        </is>
      </c>
      <c r="H1663" s="5" t="inlineStr">
        <is>
          <t>C/U</t>
        </is>
      </c>
      <c r="I1663" s="6" t="n">
        <v>6</v>
      </c>
      <c r="J1663" s="6" t="n">
        <v>0</v>
      </c>
      <c r="K1663" s="5" t="inlineStr">
        <is>
          <t>ARS</t>
        </is>
      </c>
      <c r="L1663" s="48" t="n">
        <v>0</v>
      </c>
      <c r="M1663" s="48" t="n">
        <v>269400</v>
      </c>
      <c r="O1663" s="11">
        <f>M1663/SUM($M$2:$M$2023)</f>
        <v/>
      </c>
      <c r="P1663" s="49">
        <f>IFERROR(M1663/I1663,0)</f>
        <v/>
      </c>
      <c r="Q1663" s="50" t="n"/>
      <c r="R1663" s="8">
        <f>I1663-Q1663</f>
        <v/>
      </c>
      <c r="S1663" s="49">
        <f>$AK1663*R1663</f>
        <v/>
      </c>
      <c r="U1663" s="39" t="inlineStr">
        <is>
          <t>Stock SAP</t>
        </is>
      </c>
      <c r="V1663" s="39" t="inlineStr">
        <is>
          <t>Uniformes</t>
        </is>
      </c>
      <c r="W1663" s="39" t="inlineStr">
        <is>
          <t>Fuera del alcance</t>
        </is>
      </c>
      <c r="X1663" s="39" t="n"/>
      <c r="Y1663" s="39" t="inlineStr">
        <is>
          <t>No aplica: uniformes, clasificación que el inventario físico de Farmacia no releva</t>
        </is>
      </c>
      <c r="Z1663" s="40" t="inlineStr">
        <is>
          <t>Fuera del alcance del inventario físico</t>
        </is>
      </c>
      <c r="AA1663" s="39" t="n"/>
      <c r="AB1663" s="39" t="n"/>
      <c r="AC1663" s="39" t="n"/>
      <c r="AD1663" s="39" t="n"/>
      <c r="AE1663" s="39" t="n"/>
      <c r="AF1663" s="39" t="n"/>
      <c r="AG1663" s="39" t="n"/>
      <c r="AH1663" s="51" t="n">
        <v>6</v>
      </c>
      <c r="AI1663" s="51">
        <f>Q1663</f>
        <v/>
      </c>
      <c r="AJ1663" s="51">
        <f>$AH1663-$AI1663</f>
        <v/>
      </c>
      <c r="AK1663" s="52" t="n">
        <v>44900</v>
      </c>
      <c r="AL1663" s="52">
        <f>$AJ1663*$AK1663</f>
        <v/>
      </c>
      <c r="AM1663" s="52">
        <f>$AI1663*$AK1663</f>
        <v/>
      </c>
      <c r="AN1663" s="39" t="n"/>
      <c r="AO1663" s="39" t="n"/>
    </row>
    <row r="1664">
      <c r="A1664" s="5" t="inlineStr">
        <is>
          <t>3000503</t>
        </is>
      </c>
      <c r="B1664" s="5" t="inlineStr">
        <is>
          <t>PANTALON JEAN C/LOGO YAC T50</t>
        </is>
      </c>
      <c r="C1664" s="5" t="n"/>
      <c r="D1664" s="5" t="inlineStr">
        <is>
          <t>INDU</t>
        </is>
      </c>
      <c r="E1664" s="5" t="inlineStr">
        <is>
          <t>ZUNI</t>
        </is>
      </c>
      <c r="F1664" s="5" t="inlineStr">
        <is>
          <t>1060</t>
        </is>
      </c>
      <c r="G1664" s="5" t="inlineStr">
        <is>
          <t>6071</t>
        </is>
      </c>
      <c r="H1664" s="5" t="inlineStr">
        <is>
          <t>C/U</t>
        </is>
      </c>
      <c r="I1664" s="6" t="n">
        <v>6</v>
      </c>
      <c r="J1664" s="6" t="n">
        <v>0</v>
      </c>
      <c r="K1664" s="5" t="inlineStr">
        <is>
          <t>ARS</t>
        </is>
      </c>
      <c r="L1664" s="48" t="n">
        <v>0</v>
      </c>
      <c r="M1664" s="48" t="n">
        <v>107400</v>
      </c>
      <c r="O1664" s="11">
        <f>M1664/SUM($M$2:$M$2023)</f>
        <v/>
      </c>
      <c r="P1664" s="49">
        <f>IFERROR(M1664/I1664,0)</f>
        <v/>
      </c>
      <c r="Q1664" s="50" t="n"/>
      <c r="R1664" s="8">
        <f>I1664-Q1664</f>
        <v/>
      </c>
      <c r="S1664" s="49">
        <f>$AK1664*R1664</f>
        <v/>
      </c>
      <c r="U1664" s="39" t="inlineStr">
        <is>
          <t>Stock SAP</t>
        </is>
      </c>
      <c r="V1664" s="39" t="inlineStr">
        <is>
          <t>Uniformes</t>
        </is>
      </c>
      <c r="W1664" s="39" t="inlineStr">
        <is>
          <t>Fuera del alcance</t>
        </is>
      </c>
      <c r="X1664" s="39" t="n"/>
      <c r="Y1664" s="39" t="inlineStr">
        <is>
          <t>No aplica: uniformes, clasificación que el inventario físico de Farmacia no releva</t>
        </is>
      </c>
      <c r="Z1664" s="40" t="inlineStr">
        <is>
          <t>Fuera del alcance del inventario físico</t>
        </is>
      </c>
      <c r="AA1664" s="39" t="n"/>
      <c r="AB1664" s="39" t="n"/>
      <c r="AC1664" s="39" t="n"/>
      <c r="AD1664" s="39" t="n"/>
      <c r="AE1664" s="39" t="n"/>
      <c r="AF1664" s="39" t="n"/>
      <c r="AG1664" s="39" t="n"/>
      <c r="AH1664" s="51" t="n"/>
      <c r="AI1664" s="51" t="n"/>
      <c r="AJ1664" s="51" t="n"/>
      <c r="AK1664" s="52" t="n">
        <v>17900</v>
      </c>
      <c r="AL1664" s="52" t="n"/>
      <c r="AM1664" s="52" t="n"/>
      <c r="AN1664" s="39" t="n"/>
      <c r="AO1664" s="39" t="inlineStr">
        <is>
          <t>El material ocupa 2 filas en la hoja 1060 NQN (lote/almacén). La cantidad SAP y la física de esta vista son el total del material.</t>
        </is>
      </c>
    </row>
    <row r="1665">
      <c r="A1665" s="5" t="inlineStr">
        <is>
          <t>3000505</t>
        </is>
      </c>
      <c r="B1665" s="5" t="inlineStr">
        <is>
          <t>PANTALON JEAN C/LOGO YAC T54</t>
        </is>
      </c>
      <c r="C1665" s="5" t="n"/>
      <c r="D1665" s="5" t="inlineStr">
        <is>
          <t>INDU</t>
        </is>
      </c>
      <c r="E1665" s="5" t="inlineStr">
        <is>
          <t>ZUNI</t>
        </is>
      </c>
      <c r="F1665" s="5" t="inlineStr">
        <is>
          <t>1060</t>
        </is>
      </c>
      <c r="G1665" s="5" t="inlineStr">
        <is>
          <t>6110</t>
        </is>
      </c>
      <c r="H1665" s="5" t="inlineStr">
        <is>
          <t>C/U</t>
        </is>
      </c>
      <c r="I1665" s="6" t="n">
        <v>6</v>
      </c>
      <c r="J1665" s="6" t="n">
        <v>0</v>
      </c>
      <c r="K1665" s="5" t="inlineStr">
        <is>
          <t>ARS</t>
        </is>
      </c>
      <c r="L1665" s="48" t="n">
        <v>0</v>
      </c>
      <c r="M1665" s="48" t="n">
        <v>107400</v>
      </c>
      <c r="O1665" s="11">
        <f>M1665/SUM($M$2:$M$2023)</f>
        <v/>
      </c>
      <c r="P1665" s="49">
        <f>IFERROR(M1665/I1665,0)</f>
        <v/>
      </c>
      <c r="Q1665" s="50" t="n"/>
      <c r="R1665" s="8">
        <f>I1665-Q1665</f>
        <v/>
      </c>
      <c r="S1665" s="49">
        <f>$AK1665*R1665</f>
        <v/>
      </c>
      <c r="U1665" s="39" t="inlineStr">
        <is>
          <t>Stock SAP</t>
        </is>
      </c>
      <c r="V1665" s="39" t="inlineStr">
        <is>
          <t>Uniformes</t>
        </is>
      </c>
      <c r="W1665" s="39" t="inlineStr">
        <is>
          <t>Fuera del alcance</t>
        </is>
      </c>
      <c r="X1665" s="39" t="n"/>
      <c r="Y1665" s="39" t="inlineStr">
        <is>
          <t>No aplica: uniformes, clasificación que el inventario físico de Farmacia no releva</t>
        </is>
      </c>
      <c r="Z1665" s="40" t="inlineStr">
        <is>
          <t>Fuera del alcance del inventario físico</t>
        </is>
      </c>
      <c r="AA1665" s="39" t="n"/>
      <c r="AB1665" s="39" t="n"/>
      <c r="AC1665" s="39" t="n"/>
      <c r="AD1665" s="39" t="n"/>
      <c r="AE1665" s="39" t="n"/>
      <c r="AF1665" s="39" t="n"/>
      <c r="AG1665" s="39" t="n"/>
      <c r="AH1665" s="51" t="n"/>
      <c r="AI1665" s="51" t="n"/>
      <c r="AJ1665" s="51" t="n"/>
      <c r="AK1665" s="52" t="n">
        <v>17900</v>
      </c>
      <c r="AL1665" s="52" t="n"/>
      <c r="AM1665" s="52" t="n"/>
      <c r="AN1665" s="39" t="n"/>
      <c r="AO1665" s="39" t="inlineStr">
        <is>
          <t>El material ocupa 3 filas en la hoja 1060 NQN (lote/almacén). La cantidad SAP y la física de esta vista son el total del material.</t>
        </is>
      </c>
    </row>
    <row r="1666">
      <c r="A1666" s="5" t="inlineStr">
        <is>
          <t>3000659</t>
        </is>
      </c>
      <c r="B1666" s="5" t="inlineStr">
        <is>
          <t>PANTALON JEAN C/LOGO YAC T52 DAMA</t>
        </is>
      </c>
      <c r="C1666" s="5" t="n"/>
      <c r="D1666" s="5" t="inlineStr">
        <is>
          <t>INDU</t>
        </is>
      </c>
      <c r="E1666" s="5" t="inlineStr">
        <is>
          <t>ZUNI</t>
        </is>
      </c>
      <c r="F1666" s="5" t="inlineStr">
        <is>
          <t>1060</t>
        </is>
      </c>
      <c r="G1666" s="5" t="inlineStr">
        <is>
          <t>6071</t>
        </is>
      </c>
      <c r="H1666" s="5" t="inlineStr">
        <is>
          <t>C/U</t>
        </is>
      </c>
      <c r="I1666" s="6" t="n">
        <v>6</v>
      </c>
      <c r="J1666" s="6" t="n">
        <v>0</v>
      </c>
      <c r="K1666" s="5" t="inlineStr">
        <is>
          <t>ARS</t>
        </is>
      </c>
      <c r="L1666" s="48" t="n">
        <v>0</v>
      </c>
      <c r="M1666" s="48" t="n">
        <v>111000</v>
      </c>
      <c r="O1666" s="11">
        <f>M1666/SUM($M$2:$M$2023)</f>
        <v/>
      </c>
      <c r="P1666" s="49">
        <f>IFERROR(M1666/I1666,0)</f>
        <v/>
      </c>
      <c r="Q1666" s="50" t="n"/>
      <c r="R1666" s="8">
        <f>I1666-Q1666</f>
        <v/>
      </c>
      <c r="S1666" s="49">
        <f>$AK1666*R1666</f>
        <v/>
      </c>
      <c r="U1666" s="39" t="inlineStr">
        <is>
          <t>Stock SAP</t>
        </is>
      </c>
      <c r="V1666" s="39" t="inlineStr">
        <is>
          <t>Uniformes</t>
        </is>
      </c>
      <c r="W1666" s="39" t="inlineStr">
        <is>
          <t>Fuera del alcance</t>
        </is>
      </c>
      <c r="X1666" s="39" t="n"/>
      <c r="Y1666" s="39" t="inlineStr">
        <is>
          <t>No aplica: uniformes, clasificación que el inventario físico de Farmacia no releva</t>
        </is>
      </c>
      <c r="Z1666" s="40" t="inlineStr">
        <is>
          <t>Fuera del alcance del inventario físico</t>
        </is>
      </c>
      <c r="AA1666" s="39" t="n"/>
      <c r="AB1666" s="39" t="n"/>
      <c r="AC1666" s="39" t="n"/>
      <c r="AD1666" s="39" t="n"/>
      <c r="AE1666" s="39" t="n"/>
      <c r="AF1666" s="39" t="n"/>
      <c r="AG1666" s="39" t="n"/>
      <c r="AH1666" s="51" t="n">
        <v>6</v>
      </c>
      <c r="AI1666" s="51">
        <f>Q1666</f>
        <v/>
      </c>
      <c r="AJ1666" s="51">
        <f>$AH1666-$AI1666</f>
        <v/>
      </c>
      <c r="AK1666" s="52" t="n">
        <v>18500</v>
      </c>
      <c r="AL1666" s="52">
        <f>$AJ1666*$AK1666</f>
        <v/>
      </c>
      <c r="AM1666" s="52">
        <f>$AI1666*$AK1666</f>
        <v/>
      </c>
      <c r="AN1666" s="39" t="n"/>
      <c r="AO1666" s="39" t="n"/>
    </row>
    <row r="1667">
      <c r="A1667" s="5" t="inlineStr">
        <is>
          <t>3000706</t>
        </is>
      </c>
      <c r="B1667" s="5" t="inlineStr">
        <is>
          <t>PANTALON CARGO ANTI DESGARRO T36</t>
        </is>
      </c>
      <c r="C1667" s="5" t="n"/>
      <c r="D1667" s="5" t="inlineStr">
        <is>
          <t>INDU</t>
        </is>
      </c>
      <c r="E1667" s="5" t="inlineStr">
        <is>
          <t>ZUNI</t>
        </is>
      </c>
      <c r="F1667" s="5" t="inlineStr">
        <is>
          <t>1060</t>
        </is>
      </c>
      <c r="G1667" s="5" t="inlineStr">
        <is>
          <t>6031</t>
        </is>
      </c>
      <c r="H1667" s="5" t="inlineStr">
        <is>
          <t>C/U</t>
        </is>
      </c>
      <c r="I1667" s="6" t="n">
        <v>6</v>
      </c>
      <c r="J1667" s="6" t="n">
        <v>0</v>
      </c>
      <c r="K1667" s="5" t="inlineStr">
        <is>
          <t>ARS</t>
        </is>
      </c>
      <c r="L1667" s="48" t="n">
        <v>0</v>
      </c>
      <c r="M1667" s="48" t="n">
        <v>137508.48</v>
      </c>
      <c r="O1667" s="11">
        <f>M1667/SUM($M$2:$M$2023)</f>
        <v/>
      </c>
      <c r="P1667" s="49">
        <f>IFERROR(M1667/I1667,0)</f>
        <v/>
      </c>
      <c r="Q1667" s="50" t="n"/>
      <c r="R1667" s="8">
        <f>I1667-Q1667</f>
        <v/>
      </c>
      <c r="S1667" s="49">
        <f>$AK1667*R1667</f>
        <v/>
      </c>
      <c r="U1667" s="39" t="inlineStr">
        <is>
          <t>Stock SAP</t>
        </is>
      </c>
      <c r="V1667" s="39" t="inlineStr">
        <is>
          <t>Uniformes</t>
        </is>
      </c>
      <c r="W1667" s="39" t="inlineStr">
        <is>
          <t>Fuera del alcance</t>
        </is>
      </c>
      <c r="X1667" s="39" t="n"/>
      <c r="Y1667" s="39" t="inlineStr">
        <is>
          <t>No aplica: uniformes, clasificación que el inventario físico de Farmacia no releva</t>
        </is>
      </c>
      <c r="Z1667" s="40" t="inlineStr">
        <is>
          <t>Fuera del alcance del inventario físico</t>
        </is>
      </c>
      <c r="AA1667" s="39" t="n"/>
      <c r="AB1667" s="39" t="n"/>
      <c r="AC1667" s="39" t="n"/>
      <c r="AD1667" s="39" t="n"/>
      <c r="AE1667" s="39" t="n"/>
      <c r="AF1667" s="39" t="n"/>
      <c r="AG1667" s="39" t="n"/>
      <c r="AH1667" s="51" t="n">
        <v>6</v>
      </c>
      <c r="AI1667" s="51">
        <f>Q1667</f>
        <v/>
      </c>
      <c r="AJ1667" s="51">
        <f>$AH1667-$AI1667</f>
        <v/>
      </c>
      <c r="AK1667" s="52" t="n">
        <v>22918.08</v>
      </c>
      <c r="AL1667" s="52">
        <f>$AJ1667*$AK1667</f>
        <v/>
      </c>
      <c r="AM1667" s="52">
        <f>$AI1667*$AK1667</f>
        <v/>
      </c>
      <c r="AN1667" s="39" t="n"/>
      <c r="AO1667" s="39" t="n"/>
    </row>
    <row r="1668">
      <c r="A1668" s="5" t="inlineStr">
        <is>
          <t>3000976</t>
        </is>
      </c>
      <c r="B1668" s="5" t="inlineStr">
        <is>
          <t>BOTIN DE SEGURIDAD T46</t>
        </is>
      </c>
      <c r="C1668" s="5" t="n"/>
      <c r="D1668" s="5" t="inlineStr">
        <is>
          <t>INDU</t>
        </is>
      </c>
      <c r="E1668" s="5" t="inlineStr">
        <is>
          <t>ZUNI</t>
        </is>
      </c>
      <c r="F1668" s="5" t="inlineStr">
        <is>
          <t>1060</t>
        </is>
      </c>
      <c r="G1668" s="5" t="inlineStr">
        <is>
          <t>6010</t>
        </is>
      </c>
      <c r="H1668" s="5" t="inlineStr">
        <is>
          <t>C/U</t>
        </is>
      </c>
      <c r="I1668" s="6" t="n">
        <v>6</v>
      </c>
      <c r="J1668" s="6" t="n">
        <v>0</v>
      </c>
      <c r="K1668" s="5" t="inlineStr">
        <is>
          <t>ARS</t>
        </is>
      </c>
      <c r="L1668" s="48" t="n">
        <v>0</v>
      </c>
      <c r="M1668" s="48" t="n">
        <v>328202</v>
      </c>
      <c r="O1668" s="11">
        <f>M1668/SUM($M$2:$M$2023)</f>
        <v/>
      </c>
      <c r="P1668" s="49">
        <f>IFERROR(M1668/I1668,0)</f>
        <v/>
      </c>
      <c r="Q1668" s="50" t="n"/>
      <c r="R1668" s="8">
        <f>I1668-Q1668</f>
        <v/>
      </c>
      <c r="S1668" s="49">
        <f>$AK1668*R1668</f>
        <v/>
      </c>
      <c r="U1668" s="39" t="inlineStr">
        <is>
          <t>Stock SAP</t>
        </is>
      </c>
      <c r="V1668" s="39" t="inlineStr">
        <is>
          <t>Uniformes</t>
        </is>
      </c>
      <c r="W1668" s="39" t="inlineStr">
        <is>
          <t>Fuera del alcance</t>
        </is>
      </c>
      <c r="X1668" s="39" t="n"/>
      <c r="Y1668" s="39" t="inlineStr">
        <is>
          <t>No aplica: uniformes, clasificación que el inventario físico de Farmacia no releva</t>
        </is>
      </c>
      <c r="Z1668" s="40" t="inlineStr">
        <is>
          <t>Fuera del alcance del inventario físico</t>
        </is>
      </c>
      <c r="AA1668" s="39" t="n"/>
      <c r="AB1668" s="39" t="n"/>
      <c r="AC1668" s="39" t="n"/>
      <c r="AD1668" s="39" t="n"/>
      <c r="AE1668" s="39" t="n"/>
      <c r="AF1668" s="39" t="n"/>
      <c r="AG1668" s="39" t="n"/>
      <c r="AH1668" s="51" t="n"/>
      <c r="AI1668" s="51" t="n"/>
      <c r="AJ1668" s="51" t="n"/>
      <c r="AK1668" s="52" t="n">
        <v>54700.33366666667</v>
      </c>
      <c r="AL1668" s="52" t="n"/>
      <c r="AM1668" s="52" t="n"/>
      <c r="AN1668" s="39" t="n"/>
      <c r="AO1668" s="39" t="inlineStr">
        <is>
          <t>El material ocupa 2 filas en la hoja 1060 NQN (lote/almacén). La cantidad SAP y la física de esta vista son el total del material.</t>
        </is>
      </c>
    </row>
    <row r="1669">
      <c r="A1669" s="5" t="inlineStr">
        <is>
          <t>3001214</t>
        </is>
      </c>
      <c r="B1669" s="5" t="inlineStr">
        <is>
          <t>MAMELUCO IGNIFUGO NOMEX 6 OZ TALLE XS</t>
        </is>
      </c>
      <c r="C1669" s="5" t="n"/>
      <c r="D1669" s="5" t="inlineStr">
        <is>
          <t>INDU</t>
        </is>
      </c>
      <c r="E1669" s="5" t="inlineStr">
        <is>
          <t>ZUNI</t>
        </is>
      </c>
      <c r="F1669" s="5" t="inlineStr">
        <is>
          <t>1060</t>
        </is>
      </c>
      <c r="G1669" s="5" t="inlineStr">
        <is>
          <t>6010</t>
        </is>
      </c>
      <c r="H1669" s="5" t="inlineStr">
        <is>
          <t>C/U</t>
        </is>
      </c>
      <c r="I1669" s="6" t="n">
        <v>6</v>
      </c>
      <c r="J1669" s="6" t="n">
        <v>0</v>
      </c>
      <c r="K1669" s="5" t="inlineStr">
        <is>
          <t>ARS</t>
        </is>
      </c>
      <c r="L1669" s="48" t="n">
        <v>0</v>
      </c>
      <c r="M1669" s="48" t="n">
        <v>724080</v>
      </c>
      <c r="O1669" s="11">
        <f>M1669/SUM($M$2:$M$2023)</f>
        <v/>
      </c>
      <c r="P1669" s="49">
        <f>IFERROR(M1669/I1669,0)</f>
        <v/>
      </c>
      <c r="Q1669" s="50" t="n"/>
      <c r="R1669" s="8">
        <f>I1669-Q1669</f>
        <v/>
      </c>
      <c r="S1669" s="49">
        <f>$AK1669*R1669</f>
        <v/>
      </c>
      <c r="U1669" s="39" t="inlineStr">
        <is>
          <t>Stock SAP</t>
        </is>
      </c>
      <c r="V1669" s="39" t="inlineStr">
        <is>
          <t>Uniformes</t>
        </is>
      </c>
      <c r="W1669" s="39" t="inlineStr">
        <is>
          <t>Fuera del alcance</t>
        </is>
      </c>
      <c r="X1669" s="39" t="n"/>
      <c r="Y1669" s="39" t="inlineStr">
        <is>
          <t>No aplica: uniformes, clasificación que el inventario físico de Farmacia no releva</t>
        </is>
      </c>
      <c r="Z1669" s="40" t="inlineStr">
        <is>
          <t>Fuera del alcance del inventario físico</t>
        </is>
      </c>
      <c r="AA1669" s="39" t="n"/>
      <c r="AB1669" s="39" t="n"/>
      <c r="AC1669" s="39" t="n"/>
      <c r="AD1669" s="39" t="n"/>
      <c r="AE1669" s="39" t="n"/>
      <c r="AF1669" s="39" t="n"/>
      <c r="AG1669" s="39" t="n"/>
      <c r="AH1669" s="51" t="n">
        <v>6</v>
      </c>
      <c r="AI1669" s="51">
        <f>Q1669</f>
        <v/>
      </c>
      <c r="AJ1669" s="51">
        <f>$AH1669-$AI1669</f>
        <v/>
      </c>
      <c r="AK1669" s="52" t="n">
        <v>120680</v>
      </c>
      <c r="AL1669" s="52">
        <f>$AJ1669*$AK1669</f>
        <v/>
      </c>
      <c r="AM1669" s="52">
        <f>$AI1669*$AK1669</f>
        <v/>
      </c>
      <c r="AN1669" s="39" t="n"/>
      <c r="AO1669" s="39" t="n"/>
    </row>
    <row r="1670">
      <c r="A1670" s="5" t="inlineStr">
        <is>
          <t>3001452</t>
        </is>
      </c>
      <c r="B1670" s="5" t="inlineStr">
        <is>
          <t>PANTALON JEAN C/LOGO YAC T36 DAMA</t>
        </is>
      </c>
      <c r="C1670" s="5" t="n"/>
      <c r="D1670" s="5" t="inlineStr">
        <is>
          <t>INDU</t>
        </is>
      </c>
      <c r="E1670" s="5" t="inlineStr">
        <is>
          <t>ZUNI</t>
        </is>
      </c>
      <c r="F1670" s="5" t="inlineStr">
        <is>
          <t>1060</t>
        </is>
      </c>
      <c r="G1670" s="5" t="inlineStr">
        <is>
          <t>6071</t>
        </is>
      </c>
      <c r="H1670" s="5" t="inlineStr">
        <is>
          <t>C/U</t>
        </is>
      </c>
      <c r="I1670" s="6" t="n">
        <v>6</v>
      </c>
      <c r="J1670" s="6" t="n">
        <v>0</v>
      </c>
      <c r="K1670" s="5" t="inlineStr">
        <is>
          <t>ARS</t>
        </is>
      </c>
      <c r="L1670" s="48" t="n">
        <v>0</v>
      </c>
      <c r="M1670" s="48" t="n">
        <v>111000</v>
      </c>
      <c r="O1670" s="11">
        <f>M1670/SUM($M$2:$M$2023)</f>
        <v/>
      </c>
      <c r="P1670" s="49">
        <f>IFERROR(M1670/I1670,0)</f>
        <v/>
      </c>
      <c r="Q1670" s="50" t="n"/>
      <c r="R1670" s="8">
        <f>I1670-Q1670</f>
        <v/>
      </c>
      <c r="S1670" s="49">
        <f>$AK1670*R1670</f>
        <v/>
      </c>
      <c r="U1670" s="39" t="inlineStr">
        <is>
          <t>Stock SAP</t>
        </is>
      </c>
      <c r="V1670" s="39" t="inlineStr">
        <is>
          <t>Uniformes</t>
        </is>
      </c>
      <c r="W1670" s="39" t="inlineStr">
        <is>
          <t>Fuera del alcance</t>
        </is>
      </c>
      <c r="X1670" s="39" t="n"/>
      <c r="Y1670" s="39" t="inlineStr">
        <is>
          <t>No aplica: uniformes, clasificación que el inventario físico de Farmacia no releva</t>
        </is>
      </c>
      <c r="Z1670" s="40" t="inlineStr">
        <is>
          <t>Fuera del alcance del inventario físico</t>
        </is>
      </c>
      <c r="AA1670" s="39" t="n"/>
      <c r="AB1670" s="39" t="n"/>
      <c r="AC1670" s="39" t="n"/>
      <c r="AD1670" s="39" t="n"/>
      <c r="AE1670" s="39" t="n"/>
      <c r="AF1670" s="39" t="n"/>
      <c r="AG1670" s="39" t="n"/>
      <c r="AH1670" s="51" t="n">
        <v>6</v>
      </c>
      <c r="AI1670" s="51">
        <f>Q1670</f>
        <v/>
      </c>
      <c r="AJ1670" s="51">
        <f>$AH1670-$AI1670</f>
        <v/>
      </c>
      <c r="AK1670" s="52" t="n">
        <v>18500</v>
      </c>
      <c r="AL1670" s="52">
        <f>$AJ1670*$AK1670</f>
        <v/>
      </c>
      <c r="AM1670" s="52">
        <f>$AI1670*$AK1670</f>
        <v/>
      </c>
      <c r="AN1670" s="39" t="n"/>
      <c r="AO1670" s="39" t="n"/>
    </row>
    <row r="1671">
      <c r="A1671" s="5" t="inlineStr">
        <is>
          <t>3001453</t>
        </is>
      </c>
      <c r="B1671" s="5" t="inlineStr">
        <is>
          <t>MAMELUCO IGNIFUGO NOMEX 9 OZ TALLE XXXL</t>
        </is>
      </c>
      <c r="C1671" s="5" t="n"/>
      <c r="D1671" s="5" t="inlineStr">
        <is>
          <t>INDU</t>
        </is>
      </c>
      <c r="E1671" s="5" t="inlineStr">
        <is>
          <t>ZUNI</t>
        </is>
      </c>
      <c r="F1671" s="5" t="inlineStr">
        <is>
          <t>1060</t>
        </is>
      </c>
      <c r="G1671" s="5" t="inlineStr">
        <is>
          <t>6010</t>
        </is>
      </c>
      <c r="H1671" s="5" t="inlineStr">
        <is>
          <t>C/U</t>
        </is>
      </c>
      <c r="I1671" s="6" t="n">
        <v>6</v>
      </c>
      <c r="J1671" s="6" t="n">
        <v>0</v>
      </c>
      <c r="K1671" s="5" t="inlineStr">
        <is>
          <t>ARS</t>
        </is>
      </c>
      <c r="L1671" s="48" t="n">
        <v>0</v>
      </c>
      <c r="M1671" s="48" t="n">
        <v>719700</v>
      </c>
      <c r="O1671" s="11">
        <f>M1671/SUM($M$2:$M$2023)</f>
        <v/>
      </c>
      <c r="P1671" s="49">
        <f>IFERROR(M1671/I1671,0)</f>
        <v/>
      </c>
      <c r="Q1671" s="50" t="n"/>
      <c r="R1671" s="8">
        <f>I1671-Q1671</f>
        <v/>
      </c>
      <c r="S1671" s="49">
        <f>$AK1671*R1671</f>
        <v/>
      </c>
      <c r="U1671" s="39" t="inlineStr">
        <is>
          <t>Stock SAP</t>
        </is>
      </c>
      <c r="V1671" s="39" t="inlineStr">
        <is>
          <t>Uniformes</t>
        </is>
      </c>
      <c r="W1671" s="39" t="inlineStr">
        <is>
          <t>Fuera del alcance</t>
        </is>
      </c>
      <c r="X1671" s="39" t="n"/>
      <c r="Y1671" s="39" t="inlineStr">
        <is>
          <t>No aplica: uniformes, clasificación que el inventario físico de Farmacia no releva</t>
        </is>
      </c>
      <c r="Z1671" s="40" t="inlineStr">
        <is>
          <t>Fuera del alcance del inventario físico</t>
        </is>
      </c>
      <c r="AA1671" s="39" t="n"/>
      <c r="AB1671" s="39" t="n"/>
      <c r="AC1671" s="39" t="n"/>
      <c r="AD1671" s="39" t="n"/>
      <c r="AE1671" s="39" t="n"/>
      <c r="AF1671" s="39" t="n"/>
      <c r="AG1671" s="39" t="n"/>
      <c r="AH1671" s="51" t="n">
        <v>6</v>
      </c>
      <c r="AI1671" s="51">
        <f>Q1671</f>
        <v/>
      </c>
      <c r="AJ1671" s="51">
        <f>$AH1671-$AI1671</f>
        <v/>
      </c>
      <c r="AK1671" s="52" t="n">
        <v>119950</v>
      </c>
      <c r="AL1671" s="52">
        <f>$AJ1671*$AK1671</f>
        <v/>
      </c>
      <c r="AM1671" s="52">
        <f>$AI1671*$AK1671</f>
        <v/>
      </c>
      <c r="AN1671" s="39" t="n"/>
      <c r="AO1671" s="39" t="n"/>
    </row>
    <row r="1672">
      <c r="A1672" s="5" t="inlineStr">
        <is>
          <t>1000003</t>
        </is>
      </c>
      <c r="B1672" s="5" t="inlineStr">
        <is>
          <t>AGUA BIDESTILADA AMPOLLA POR 10ML</t>
        </is>
      </c>
      <c r="C1672" s="5" t="inlineStr">
        <is>
          <t>24160</t>
        </is>
      </c>
      <c r="D1672" s="5" t="inlineStr">
        <is>
          <t>033</t>
        </is>
      </c>
      <c r="E1672" s="5" t="inlineStr">
        <is>
          <t>ZMED</t>
        </is>
      </c>
      <c r="F1672" s="5" t="inlineStr">
        <is>
          <t>1060</t>
        </is>
      </c>
      <c r="G1672" s="5" t="inlineStr">
        <is>
          <t>6021</t>
        </is>
      </c>
      <c r="H1672" s="5" t="inlineStr">
        <is>
          <t>C/U</t>
        </is>
      </c>
      <c r="I1672" s="6" t="n">
        <v>5</v>
      </c>
      <c r="J1672" s="6" t="n">
        <v>0</v>
      </c>
      <c r="K1672" s="5" t="inlineStr">
        <is>
          <t>ARS</t>
        </is>
      </c>
      <c r="L1672" s="48" t="n">
        <v>0</v>
      </c>
      <c r="M1672" s="48" t="n">
        <v>2024.12</v>
      </c>
      <c r="O1672" s="11">
        <f>M1672/SUM($M$2:$M$2023)</f>
        <v/>
      </c>
      <c r="P1672" s="49">
        <f>IFERROR(M1672/I1672,0)</f>
        <v/>
      </c>
      <c r="Q1672" s="50" t="n"/>
      <c r="R1672" s="8">
        <f>I1672-Q1672</f>
        <v/>
      </c>
      <c r="S1672" s="49">
        <f>$AK1672*R1672</f>
        <v/>
      </c>
      <c r="U1672" s="39" t="inlineStr">
        <is>
          <t>Stock SAP</t>
        </is>
      </c>
      <c r="V1672" s="39" t="inlineStr">
        <is>
          <t>Medicamentos</t>
        </is>
      </c>
      <c r="W1672" s="39" t="inlineStr">
        <is>
          <t>Dentro del alcance</t>
        </is>
      </c>
      <c r="X1672" s="39" t="n"/>
      <c r="Y1672" s="39" t="inlineStr">
        <is>
          <t>Sin recuento físico en el inventario de Avain</t>
        </is>
      </c>
      <c r="Z1672" s="40" t="inlineStr">
        <is>
          <t>Sin recuento físico</t>
        </is>
      </c>
      <c r="AA1672" s="39" t="n"/>
      <c r="AB1672" s="39" t="n"/>
      <c r="AC1672" s="39" t="n"/>
      <c r="AD1672" s="39" t="n"/>
      <c r="AE1672" s="39" t="n"/>
      <c r="AF1672" s="39" t="n"/>
      <c r="AG1672" s="39" t="n"/>
      <c r="AH1672" s="51" t="n"/>
      <c r="AI1672" s="51" t="n"/>
      <c r="AJ1672" s="51" t="n"/>
      <c r="AK1672" s="52" t="n">
        <v>404.8233038674034</v>
      </c>
      <c r="AL1672" s="52" t="n"/>
      <c r="AM1672" s="52" t="n"/>
      <c r="AN1672" s="39" t="n"/>
      <c r="AO1672" s="39" t="inlineStr">
        <is>
          <t>El material ocupa 5 filas en la hoja 1060 NQN (lote/almacén). La cantidad SAP y la física de esta vista son el total del material.</t>
        </is>
      </c>
    </row>
    <row r="1673">
      <c r="A1673" s="5" t="inlineStr">
        <is>
          <t>1000007</t>
        </is>
      </c>
      <c r="B1673" s="5" t="inlineStr">
        <is>
          <t>ATROPINA 1MG AMPOLLA DE 1ML</t>
        </is>
      </c>
      <c r="C1673" s="5" t="inlineStr">
        <is>
          <t>1</t>
        </is>
      </c>
      <c r="D1673" s="5" t="inlineStr">
        <is>
          <t>033</t>
        </is>
      </c>
      <c r="E1673" s="5" t="inlineStr">
        <is>
          <t>ZMED</t>
        </is>
      </c>
      <c r="F1673" s="5" t="inlineStr">
        <is>
          <t>1060</t>
        </is>
      </c>
      <c r="G1673" s="5" t="inlineStr">
        <is>
          <t>6021</t>
        </is>
      </c>
      <c r="H1673" s="5" t="inlineStr">
        <is>
          <t>C/U</t>
        </is>
      </c>
      <c r="I1673" s="6" t="n">
        <v>5</v>
      </c>
      <c r="J1673" s="6" t="n">
        <v>0</v>
      </c>
      <c r="K1673" s="5" t="inlineStr">
        <is>
          <t>ARS</t>
        </is>
      </c>
      <c r="L1673" s="48" t="n">
        <v>0</v>
      </c>
      <c r="M1673" s="48" t="n">
        <v>982.27</v>
      </c>
      <c r="O1673" s="11">
        <f>M1673/SUM($M$2:$M$2023)</f>
        <v/>
      </c>
      <c r="P1673" s="49">
        <f>IFERROR(M1673/I1673,0)</f>
        <v/>
      </c>
      <c r="Q1673" s="50" t="n"/>
      <c r="R1673" s="8">
        <f>I1673-Q1673</f>
        <v/>
      </c>
      <c r="S1673" s="49">
        <f>$AK1673*R1673</f>
        <v/>
      </c>
      <c r="U1673" s="39" t="inlineStr">
        <is>
          <t>Stock SAP</t>
        </is>
      </c>
      <c r="V1673" s="39" t="inlineStr">
        <is>
          <t>Medicamentos</t>
        </is>
      </c>
      <c r="W1673" s="39" t="inlineStr">
        <is>
          <t>Dentro del alcance</t>
        </is>
      </c>
      <c r="X1673" s="42" t="inlineStr">
        <is>
          <t>Media</t>
        </is>
      </c>
      <c r="Y1673" s="39" t="inlineStr">
        <is>
          <t>Homologado – confianza Media – pendiente de validación</t>
        </is>
      </c>
      <c r="Z1673" s="38" t="inlineStr">
        <is>
          <t>Dar de baja en SAP</t>
        </is>
      </c>
      <c r="AA1673" s="39" t="inlineStr">
        <is>
          <t>26</t>
        </is>
      </c>
      <c r="AB1673" s="39" t="inlineStr">
        <is>
          <t>ATROPINA AMP</t>
        </is>
      </c>
      <c r="AC1673" s="39" t="inlineStr">
        <is>
          <t>Homologación por código Avain (master M03-002)</t>
        </is>
      </c>
      <c r="AD1673" s="39" t="inlineStr">
        <is>
          <t>No</t>
        </is>
      </c>
      <c r="AE1673" s="39" t="n"/>
      <c r="AF1673" s="39" t="inlineStr">
        <is>
          <t>Sí</t>
        </is>
      </c>
      <c r="AG1673" s="39" t="inlineStr">
        <is>
          <t>M03-002</t>
        </is>
      </c>
      <c r="AH1673" s="51" t="n"/>
      <c r="AI1673" s="51" t="n"/>
      <c r="AJ1673" s="51" t="n"/>
      <c r="AK1673" s="52" t="n">
        <v>196.4544375930257</v>
      </c>
      <c r="AL1673" s="52" t="n"/>
      <c r="AM1673" s="52" t="n"/>
      <c r="AN1673" s="39" t="n"/>
      <c r="AO1673"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1674">
      <c r="A1674" s="5" t="inlineStr">
        <is>
          <t>1000007</t>
        </is>
      </c>
      <c r="B1674" s="5" t="inlineStr">
        <is>
          <t>ATROPINA 1MG AMPOLLA DE 1ML</t>
        </is>
      </c>
      <c r="C1674" s="5" t="inlineStr">
        <is>
          <t>S0003</t>
        </is>
      </c>
      <c r="D1674" s="5" t="inlineStr">
        <is>
          <t>033</t>
        </is>
      </c>
      <c r="E1674" s="5" t="inlineStr">
        <is>
          <t>ZMED</t>
        </is>
      </c>
      <c r="F1674" s="5" t="inlineStr">
        <is>
          <t>1060</t>
        </is>
      </c>
      <c r="G1674" s="5" t="inlineStr">
        <is>
          <t>6021</t>
        </is>
      </c>
      <c r="H1674" s="5" t="inlineStr">
        <is>
          <t>C/U</t>
        </is>
      </c>
      <c r="I1674" s="6" t="n">
        <v>5</v>
      </c>
      <c r="J1674" s="6" t="n">
        <v>0</v>
      </c>
      <c r="K1674" s="5" t="inlineStr">
        <is>
          <t>ARS</t>
        </is>
      </c>
      <c r="L1674" s="48" t="n">
        <v>0</v>
      </c>
      <c r="M1674" s="48" t="n">
        <v>982.27</v>
      </c>
      <c r="O1674" s="11">
        <f>M1674/SUM($M$2:$M$2023)</f>
        <v/>
      </c>
      <c r="P1674" s="49">
        <f>IFERROR(M1674/I1674,0)</f>
        <v/>
      </c>
      <c r="Q1674" s="50" t="n"/>
      <c r="R1674" s="8">
        <f>I1674-Q1674</f>
        <v/>
      </c>
      <c r="S1674" s="49">
        <f>$AK1674*R1674</f>
        <v/>
      </c>
      <c r="U1674" s="39" t="inlineStr">
        <is>
          <t>Stock SAP</t>
        </is>
      </c>
      <c r="V1674" s="39" t="inlineStr">
        <is>
          <t>Medicamentos</t>
        </is>
      </c>
      <c r="W1674" s="39" t="inlineStr">
        <is>
          <t>Dentro del alcance</t>
        </is>
      </c>
      <c r="X1674" s="42" t="inlineStr">
        <is>
          <t>Media</t>
        </is>
      </c>
      <c r="Y1674" s="39" t="inlineStr">
        <is>
          <t>Homologado – confianza Media – pendiente de validación</t>
        </is>
      </c>
      <c r="Z1674" s="38" t="inlineStr">
        <is>
          <t>Dar de baja en SAP</t>
        </is>
      </c>
      <c r="AA1674" s="39" t="inlineStr">
        <is>
          <t>26</t>
        </is>
      </c>
      <c r="AB1674" s="39" t="inlineStr">
        <is>
          <t>ATROPINA AMP</t>
        </is>
      </c>
      <c r="AC1674" s="39" t="inlineStr">
        <is>
          <t>Homologación por código Avain (master M03-002)</t>
        </is>
      </c>
      <c r="AD1674" s="39" t="inlineStr">
        <is>
          <t>No</t>
        </is>
      </c>
      <c r="AE1674" s="39" t="n"/>
      <c r="AF1674" s="39" t="inlineStr">
        <is>
          <t>Sí</t>
        </is>
      </c>
      <c r="AG1674" s="39" t="inlineStr">
        <is>
          <t>M03-002</t>
        </is>
      </c>
      <c r="AH1674" s="51" t="n"/>
      <c r="AI1674" s="51" t="n"/>
      <c r="AJ1674" s="51" t="n"/>
      <c r="AK1674" s="52" t="n">
        <v>196.4544375930257</v>
      </c>
      <c r="AL1674" s="52" t="n"/>
      <c r="AM1674" s="52" t="n"/>
      <c r="AN1674" s="39" t="n"/>
      <c r="AO1674"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1675">
      <c r="A1675" s="5" t="inlineStr">
        <is>
          <t>1000010</t>
        </is>
      </c>
      <c r="B1675" s="5" t="inlineStr">
        <is>
          <t>HIDROCORTISONA 500MG  AMPOLLA</t>
        </is>
      </c>
      <c r="C1675" s="5" t="inlineStr">
        <is>
          <t>68556</t>
        </is>
      </c>
      <c r="D1675" s="5" t="inlineStr">
        <is>
          <t>033</t>
        </is>
      </c>
      <c r="E1675" s="5" t="inlineStr">
        <is>
          <t>ZMED</t>
        </is>
      </c>
      <c r="F1675" s="5" t="inlineStr">
        <is>
          <t>1060</t>
        </is>
      </c>
      <c r="G1675" s="5" t="inlineStr">
        <is>
          <t>6021</t>
        </is>
      </c>
      <c r="H1675" s="5" t="inlineStr">
        <is>
          <t>C/U</t>
        </is>
      </c>
      <c r="I1675" s="6" t="n">
        <v>5</v>
      </c>
      <c r="J1675" s="6" t="n">
        <v>0</v>
      </c>
      <c r="K1675" s="5" t="inlineStr">
        <is>
          <t>ARS</t>
        </is>
      </c>
      <c r="L1675" s="48" t="n">
        <v>0</v>
      </c>
      <c r="M1675" s="48" t="n">
        <v>10873.92</v>
      </c>
      <c r="O1675" s="11">
        <f>M1675/SUM($M$2:$M$2023)</f>
        <v/>
      </c>
      <c r="P1675" s="49">
        <f>IFERROR(M1675/I1675,0)</f>
        <v/>
      </c>
      <c r="Q1675" s="50" t="n"/>
      <c r="R1675" s="8">
        <f>I1675-Q1675</f>
        <v/>
      </c>
      <c r="S1675" s="49">
        <f>$AK1675*R1675</f>
        <v/>
      </c>
      <c r="U1675" s="39" t="inlineStr">
        <is>
          <t>Stock SAP</t>
        </is>
      </c>
      <c r="V1675" s="39" t="inlineStr">
        <is>
          <t>Medicamentos</t>
        </is>
      </c>
      <c r="W1675" s="39" t="inlineStr">
        <is>
          <t>Dentro del alcance</t>
        </is>
      </c>
      <c r="X1675" s="37" t="inlineStr">
        <is>
          <t>Alta</t>
        </is>
      </c>
      <c r="Y1675" s="39" t="inlineStr">
        <is>
          <t>Homologado – confianza Alta</t>
        </is>
      </c>
      <c r="Z1675" s="38" t="inlineStr">
        <is>
          <t>Dar de baja en SAP</t>
        </is>
      </c>
      <c r="AA1675" s="39" t="inlineStr">
        <is>
          <t>130</t>
        </is>
      </c>
      <c r="AB1675" s="39" t="inlineStr">
        <is>
          <t>HIDROCORTISONA 500 MG AMP</t>
        </is>
      </c>
      <c r="AC1675" s="39" t="inlineStr">
        <is>
          <t>Homologación por código Avain (master M06-003)</t>
        </is>
      </c>
      <c r="AD1675" s="39" t="inlineStr">
        <is>
          <t>No</t>
        </is>
      </c>
      <c r="AE1675" s="39" t="n"/>
      <c r="AF1675" s="39" t="inlineStr">
        <is>
          <t>Sí</t>
        </is>
      </c>
      <c r="AG1675" s="39" t="inlineStr">
        <is>
          <t>M06-003</t>
        </is>
      </c>
      <c r="AH1675" s="51" t="n"/>
      <c r="AI1675" s="51" t="n"/>
      <c r="AJ1675" s="51" t="n"/>
      <c r="AK1675" s="52" t="n">
        <v>2174.783781094527</v>
      </c>
      <c r="AL1675" s="52" t="n"/>
      <c r="AM1675" s="52" t="n"/>
      <c r="AN1675" s="39" t="n"/>
      <c r="AO1675" s="39" t="inlineStr">
        <is>
          <t>La cantidad física del material se imputó en la fila 275 (primera fila del material). Homologación: confianza base Alta + confianza SAP Alta → Alta. El material ocupa 17 filas en la hoja 1060 NQN (lote/almacén). La cantidad SAP y la física de esta vista son el total del material.</t>
        </is>
      </c>
    </row>
    <row r="1676">
      <c r="A1676" s="5" t="inlineStr">
        <is>
          <t>1000021</t>
        </is>
      </c>
      <c r="B1676" s="5" t="inlineStr">
        <is>
          <t>DIAZEPAM 10MG AMPOLLA DE 2ML INYECTABLE</t>
        </is>
      </c>
      <c r="C1676" s="5" t="inlineStr">
        <is>
          <t>16200</t>
        </is>
      </c>
      <c r="D1676" s="5" t="inlineStr">
        <is>
          <t>033</t>
        </is>
      </c>
      <c r="E1676" s="5" t="inlineStr">
        <is>
          <t>ZMED</t>
        </is>
      </c>
      <c r="F1676" s="5" t="inlineStr">
        <is>
          <t>1060</t>
        </is>
      </c>
      <c r="G1676" s="5" t="inlineStr">
        <is>
          <t>6021</t>
        </is>
      </c>
      <c r="H1676" s="5" t="inlineStr">
        <is>
          <t>C/U</t>
        </is>
      </c>
      <c r="I1676" s="6" t="n">
        <v>5</v>
      </c>
      <c r="J1676" s="6" t="n">
        <v>0</v>
      </c>
      <c r="K1676" s="5" t="inlineStr">
        <is>
          <t>ARS</t>
        </is>
      </c>
      <c r="L1676" s="48" t="n">
        <v>0</v>
      </c>
      <c r="M1676" s="48" t="n">
        <v>1106.07</v>
      </c>
      <c r="O1676" s="11">
        <f>M1676/SUM($M$2:$M$2023)</f>
        <v/>
      </c>
      <c r="P1676" s="49">
        <f>IFERROR(M1676/I1676,0)</f>
        <v/>
      </c>
      <c r="Q1676" s="50" t="n"/>
      <c r="R1676" s="8">
        <f>I1676-Q1676</f>
        <v/>
      </c>
      <c r="S1676" s="49">
        <f>$AK1676*R1676</f>
        <v/>
      </c>
      <c r="U1676" s="39" t="inlineStr">
        <is>
          <t>Stock SAP</t>
        </is>
      </c>
      <c r="V1676" s="39" t="inlineStr">
        <is>
          <t>Medicamentos</t>
        </is>
      </c>
      <c r="W1676" s="39" t="inlineStr">
        <is>
          <t>Dentro del alcance</t>
        </is>
      </c>
      <c r="X1676" s="42" t="inlineStr">
        <is>
          <t>Media</t>
        </is>
      </c>
      <c r="Y1676" s="39" t="inlineStr">
        <is>
          <t>Homologado – confianza Media – pendiente de validación</t>
        </is>
      </c>
      <c r="Z1676" s="38" t="inlineStr">
        <is>
          <t>Dar de baja en SAP</t>
        </is>
      </c>
      <c r="AA1676" s="39" t="inlineStr">
        <is>
          <t>77</t>
        </is>
      </c>
      <c r="AB1676" s="39" t="inlineStr">
        <is>
          <t>DIAZEPAM AMP</t>
        </is>
      </c>
      <c r="AC1676" s="39" t="inlineStr">
        <is>
          <t>Cruce por nomenclatura SAP</t>
        </is>
      </c>
      <c r="AD1676" s="39" t="inlineStr">
        <is>
          <t>No</t>
        </is>
      </c>
      <c r="AE1676" s="39" t="n"/>
      <c r="AF1676" s="39" t="inlineStr">
        <is>
          <t>Sí</t>
        </is>
      </c>
      <c r="AG1676" s="39" t="n"/>
      <c r="AH1676" s="51" t="n"/>
      <c r="AI1676" s="51" t="n"/>
      <c r="AJ1676" s="51" t="n"/>
      <c r="AK1676" s="52" t="n">
        <v>221.2131011450382</v>
      </c>
      <c r="AL1676" s="52" t="n"/>
      <c r="AM1676" s="52" t="n"/>
      <c r="AN1676" s="39" t="n"/>
      <c r="AO1676" s="39" t="inlineStr">
        <is>
          <t>La cantidad física del material se imputó en la fila 280 (primera fila del material). Cruce por nomenclatura: una nomenclatura no informa dosis; similitud 0.72. El material ocupa 16 filas en la hoja 1060 NQN (lote/almacén). La cantidad SAP y la física de esta vista son el total del material.</t>
        </is>
      </c>
    </row>
    <row r="1677">
      <c r="A1677" s="5" t="inlineStr">
        <is>
          <t>1000035</t>
        </is>
      </c>
      <c r="B1677" s="5" t="inlineStr">
        <is>
          <t>SOLUCIÓN RINGER LACTATO 500 ML</t>
        </is>
      </c>
      <c r="C1677" s="5" t="inlineStr">
        <is>
          <t>22911</t>
        </is>
      </c>
      <c r="D1677" s="5" t="inlineStr">
        <is>
          <t>033</t>
        </is>
      </c>
      <c r="E1677" s="5" t="inlineStr">
        <is>
          <t>ZMED</t>
        </is>
      </c>
      <c r="F1677" s="5" t="inlineStr">
        <is>
          <t>1060</t>
        </is>
      </c>
      <c r="G1677" s="5" t="inlineStr">
        <is>
          <t>6021</t>
        </is>
      </c>
      <c r="H1677" s="5" t="inlineStr">
        <is>
          <t>C/U</t>
        </is>
      </c>
      <c r="I1677" s="6" t="n">
        <v>5</v>
      </c>
      <c r="J1677" s="6" t="n">
        <v>0</v>
      </c>
      <c r="K1677" s="5" t="inlineStr">
        <is>
          <t>ARS</t>
        </is>
      </c>
      <c r="L1677" s="48" t="n">
        <v>0</v>
      </c>
      <c r="M1677" s="48" t="n">
        <v>7811.51</v>
      </c>
      <c r="O1677" s="11">
        <f>M1677/SUM($M$2:$M$2023)</f>
        <v/>
      </c>
      <c r="P1677" s="49">
        <f>IFERROR(M1677/I1677,0)</f>
        <v/>
      </c>
      <c r="Q1677" s="50" t="n"/>
      <c r="R1677" s="8">
        <f>I1677-Q1677</f>
        <v/>
      </c>
      <c r="S1677" s="49">
        <f>$AK1677*R1677</f>
        <v/>
      </c>
      <c r="U1677" s="39" t="inlineStr">
        <is>
          <t>Stock SAP</t>
        </is>
      </c>
      <c r="V1677" s="39" t="inlineStr">
        <is>
          <t>Medicamentos</t>
        </is>
      </c>
      <c r="W1677" s="39" t="inlineStr">
        <is>
          <t>Dentro del alcance</t>
        </is>
      </c>
      <c r="X1677" s="42" t="inlineStr">
        <is>
          <t>Media</t>
        </is>
      </c>
      <c r="Y1677" s="39" t="inlineStr">
        <is>
          <t>Homologado – confianza Media – pendiente de validación</t>
        </is>
      </c>
      <c r="Z1677" s="38" t="inlineStr">
        <is>
          <t>Dar de baja en SAP</t>
        </is>
      </c>
      <c r="AA1677" s="39" t="inlineStr">
        <is>
          <t>216</t>
        </is>
      </c>
      <c r="AB1677" s="39" t="inlineStr">
        <is>
          <t>SOLUCIÓN RINGER LACTATO</t>
        </is>
      </c>
      <c r="AC1677" s="39" t="inlineStr">
        <is>
          <t>Homologación por código Avain (master M13-003)</t>
        </is>
      </c>
      <c r="AD1677" s="39" t="inlineStr">
        <is>
          <t>No</t>
        </is>
      </c>
      <c r="AE1677" s="39" t="n"/>
      <c r="AF1677" s="39" t="inlineStr">
        <is>
          <t>Sí</t>
        </is>
      </c>
      <c r="AG1677" s="39" t="inlineStr">
        <is>
          <t>M13-003</t>
        </is>
      </c>
      <c r="AH1677" s="51" t="n"/>
      <c r="AI1677" s="51" t="n"/>
      <c r="AJ1677" s="51" t="n"/>
      <c r="AK1677" s="52" t="n">
        <v>1562.301268615554</v>
      </c>
      <c r="AL1677" s="52" t="n"/>
      <c r="AM1677" s="52" t="n"/>
      <c r="AN1677" s="39" t="n"/>
      <c r="AO1677" s="39" t="inlineStr">
        <is>
          <t>La cantidad física del material se imputó en la fila 283 (primera fila del material). Homologación: confianza base Media + confianza SAP Alta → Media. El material ocupa 18 filas en la hoja 1060 NQN (lote/almacén). La cantidad SAP y la física de esta vista son el total del material.</t>
        </is>
      </c>
    </row>
    <row r="1678">
      <c r="A1678" s="5" t="inlineStr">
        <is>
          <t>1000041</t>
        </is>
      </c>
      <c r="B1678" s="5" t="inlineStr">
        <is>
          <t>IODOPOVIDONA SOLUCION 10% X 1000ML</t>
        </is>
      </c>
      <c r="C1678" s="5" t="inlineStr">
        <is>
          <t>JHYUTKMFT</t>
        </is>
      </c>
      <c r="D1678" s="5" t="inlineStr">
        <is>
          <t>033</t>
        </is>
      </c>
      <c r="E1678" s="5" t="inlineStr">
        <is>
          <t>ZMED</t>
        </is>
      </c>
      <c r="F1678" s="5" t="inlineStr">
        <is>
          <t>1060</t>
        </is>
      </c>
      <c r="G1678" s="5" t="inlineStr">
        <is>
          <t>6021</t>
        </is>
      </c>
      <c r="H1678" s="5" t="inlineStr">
        <is>
          <t>C/U</t>
        </is>
      </c>
      <c r="I1678" s="6" t="n">
        <v>5</v>
      </c>
      <c r="J1678" s="6" t="n">
        <v>0</v>
      </c>
      <c r="K1678" s="5" t="inlineStr">
        <is>
          <t>ARS</t>
        </is>
      </c>
      <c r="L1678" s="48" t="n">
        <v>0</v>
      </c>
      <c r="M1678" s="48" t="n">
        <v>47013.08</v>
      </c>
      <c r="O1678" s="11">
        <f>M1678/SUM($M$2:$M$2023)</f>
        <v/>
      </c>
      <c r="P1678" s="49">
        <f>IFERROR(M1678/I1678,0)</f>
        <v/>
      </c>
      <c r="Q1678" s="50" t="n"/>
      <c r="R1678" s="8">
        <f>I1678-Q1678</f>
        <v/>
      </c>
      <c r="S1678" s="49">
        <f>$AK1678*R1678</f>
        <v/>
      </c>
      <c r="U1678" s="39" t="inlineStr">
        <is>
          <t>Stock SAP</t>
        </is>
      </c>
      <c r="V1678" s="39" t="inlineStr">
        <is>
          <t>Medicamentos</t>
        </is>
      </c>
      <c r="W1678" s="39" t="inlineStr">
        <is>
          <t>Dentro del alcance</t>
        </is>
      </c>
      <c r="X1678" s="39" t="n"/>
      <c r="Y1678" s="39" t="inlineStr">
        <is>
          <t>Sin recuento físico en el inventario de Avain</t>
        </is>
      </c>
      <c r="Z1678" s="40" t="inlineStr">
        <is>
          <t>Sin recuento físico</t>
        </is>
      </c>
      <c r="AA1678" s="39" t="n"/>
      <c r="AB1678" s="39" t="n"/>
      <c r="AC1678" s="39" t="n"/>
      <c r="AD1678" s="39" t="n"/>
      <c r="AE1678" s="39" t="n"/>
      <c r="AF1678" s="39" t="n"/>
      <c r="AG1678" s="39" t="n"/>
      <c r="AH1678" s="51" t="n"/>
      <c r="AI1678" s="51" t="n"/>
      <c r="AJ1678" s="51" t="n"/>
      <c r="AK1678" s="52" t="n">
        <v>9402.615522041766</v>
      </c>
      <c r="AL1678" s="52" t="n"/>
      <c r="AM1678" s="52" t="n"/>
      <c r="AN1678" s="39" t="n"/>
      <c r="AO1678" s="39" t="inlineStr">
        <is>
          <t>El material ocupa 14 filas en la hoja 1060 NQN (lote/almacén). La cantidad SAP y la física de esta vista son el total del material.</t>
        </is>
      </c>
    </row>
    <row r="1679">
      <c r="A1679" s="5" t="inlineStr">
        <is>
          <t>1000045</t>
        </is>
      </c>
      <c r="B1679" s="5" t="inlineStr">
        <is>
          <t>DICLOFENAC 75MG AMPOLLA 3ML</t>
        </is>
      </c>
      <c r="C1679" s="5" t="inlineStr">
        <is>
          <t>TRSYSRT</t>
        </is>
      </c>
      <c r="D1679" s="5" t="inlineStr">
        <is>
          <t>033</t>
        </is>
      </c>
      <c r="E1679" s="5" t="inlineStr">
        <is>
          <t>ZMED</t>
        </is>
      </c>
      <c r="F1679" s="5" t="inlineStr">
        <is>
          <t>1060</t>
        </is>
      </c>
      <c r="G1679" s="5" t="inlineStr">
        <is>
          <t>6021</t>
        </is>
      </c>
      <c r="H1679" s="5" t="inlineStr">
        <is>
          <t>C/U</t>
        </is>
      </c>
      <c r="I1679" s="6" t="n">
        <v>5</v>
      </c>
      <c r="J1679" s="6" t="n">
        <v>0</v>
      </c>
      <c r="K1679" s="5" t="inlineStr">
        <is>
          <t>ARS</t>
        </is>
      </c>
      <c r="L1679" s="48" t="n">
        <v>0</v>
      </c>
      <c r="M1679" s="48" t="n">
        <v>1180.69</v>
      </c>
      <c r="O1679" s="11">
        <f>M1679/SUM($M$2:$M$2023)</f>
        <v/>
      </c>
      <c r="P1679" s="49">
        <f>IFERROR(M1679/I1679,0)</f>
        <v/>
      </c>
      <c r="Q1679" s="50" t="n"/>
      <c r="R1679" s="8">
        <f>I1679-Q1679</f>
        <v/>
      </c>
      <c r="S1679" s="49">
        <f>$AK1679*R1679</f>
        <v/>
      </c>
      <c r="U1679" s="39" t="inlineStr">
        <is>
          <t>Stock SAP</t>
        </is>
      </c>
      <c r="V1679" s="39" t="inlineStr">
        <is>
          <t>Medicamentos</t>
        </is>
      </c>
      <c r="W1679" s="39" t="inlineStr">
        <is>
          <t>Dentro del alcance</t>
        </is>
      </c>
      <c r="X1679" s="42" t="inlineStr">
        <is>
          <t>Media</t>
        </is>
      </c>
      <c r="Y1679" s="39" t="inlineStr">
        <is>
          <t>Homologado – confianza Media – pendiente de validación</t>
        </is>
      </c>
      <c r="Z1679" s="38" t="inlineStr">
        <is>
          <t>Dar de baja en SAP</t>
        </is>
      </c>
      <c r="AA1679" s="39" t="inlineStr">
        <is>
          <t>80</t>
        </is>
      </c>
      <c r="AB1679" s="39" t="inlineStr">
        <is>
          <t>DICLOFENAC AMP</t>
        </is>
      </c>
      <c r="AC1679" s="39" t="inlineStr">
        <is>
          <t>Cruce por nomenclatura SAP</t>
        </is>
      </c>
      <c r="AD1679" s="39" t="inlineStr">
        <is>
          <t>No</t>
        </is>
      </c>
      <c r="AE1679" s="39" t="n"/>
      <c r="AF1679" s="39" t="inlineStr">
        <is>
          <t>Sí</t>
        </is>
      </c>
      <c r="AG1679" s="39" t="n"/>
      <c r="AH1679" s="51" t="n"/>
      <c r="AI1679" s="51" t="n"/>
      <c r="AJ1679" s="51" t="n"/>
      <c r="AK1679" s="52" t="n">
        <v>236.1373017279574</v>
      </c>
      <c r="AL1679" s="52" t="n"/>
      <c r="AM1679" s="52" t="n"/>
      <c r="AN1679" s="41" t="inlineStr">
        <is>
          <t>Valorización a validar: relación de cantidades 342 a 1 entre SAP y el recuento físico. Sugiere distinta unidad de medida (SAP por caja o envase y el recuento por unidad). La diferencia económica de esta fila no debe tomarse como definitiva.</t>
        </is>
      </c>
      <c r="AO1679"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1680">
      <c r="A1680" s="5" t="inlineStr">
        <is>
          <t>1000090</t>
        </is>
      </c>
      <c r="B1680" s="5" t="inlineStr">
        <is>
          <t>LORAZEPAM COMPRIMIDO SUBLINGUAL 1GR</t>
        </is>
      </c>
      <c r="C1680" s="5" t="inlineStr">
        <is>
          <t>4024</t>
        </is>
      </c>
      <c r="D1680" s="5" t="inlineStr">
        <is>
          <t>033</t>
        </is>
      </c>
      <c r="E1680" s="5" t="inlineStr">
        <is>
          <t>ZMED</t>
        </is>
      </c>
      <c r="F1680" s="5" t="inlineStr">
        <is>
          <t>1060</t>
        </is>
      </c>
      <c r="G1680" s="5" t="inlineStr">
        <is>
          <t>6021</t>
        </is>
      </c>
      <c r="H1680" s="5" t="inlineStr">
        <is>
          <t>C/U</t>
        </is>
      </c>
      <c r="I1680" s="6" t="n">
        <v>5</v>
      </c>
      <c r="J1680" s="6" t="n">
        <v>0</v>
      </c>
      <c r="K1680" s="5" t="inlineStr">
        <is>
          <t>ARS</t>
        </is>
      </c>
      <c r="L1680" s="48" t="n">
        <v>0</v>
      </c>
      <c r="M1680" s="48" t="n">
        <v>493.4</v>
      </c>
      <c r="O1680" s="11">
        <f>M1680/SUM($M$2:$M$2023)</f>
        <v/>
      </c>
      <c r="P1680" s="49">
        <f>IFERROR(M1680/I1680,0)</f>
        <v/>
      </c>
      <c r="Q1680" s="50" t="n"/>
      <c r="R1680" s="8">
        <f>I1680-Q1680</f>
        <v/>
      </c>
      <c r="S1680" s="49">
        <f>$AK1680*R1680</f>
        <v/>
      </c>
      <c r="U1680" s="39" t="inlineStr">
        <is>
          <t>Stock SAP</t>
        </is>
      </c>
      <c r="V1680" s="39" t="inlineStr">
        <is>
          <t>Medicamentos</t>
        </is>
      </c>
      <c r="W1680" s="39" t="inlineStr">
        <is>
          <t>Dentro del alcance</t>
        </is>
      </c>
      <c r="X1680" s="38" t="inlineStr">
        <is>
          <t>Baja</t>
        </is>
      </c>
      <c r="Y1680" s="39" t="inlineStr">
        <is>
          <t>Homologado – confianza Baja – pendiente de validación</t>
        </is>
      </c>
      <c r="Z1680" s="38" t="inlineStr">
        <is>
          <t>Dar de baja en SAP</t>
        </is>
      </c>
      <c r="AA1680" s="39" t="inlineStr">
        <is>
          <t>329</t>
        </is>
      </c>
      <c r="AB1680" s="39" t="inlineStr">
        <is>
          <t>LORAZEPAM SUBLINGUAL COMP</t>
        </is>
      </c>
      <c r="AC1680" s="39" t="inlineStr">
        <is>
          <t>Homologación por código Avain (master M09-004)</t>
        </is>
      </c>
      <c r="AD1680" s="39" t="inlineStr">
        <is>
          <t>No</t>
        </is>
      </c>
      <c r="AE1680" s="39" t="n"/>
      <c r="AF1680" s="39" t="inlineStr">
        <is>
          <t>Sí</t>
        </is>
      </c>
      <c r="AG1680" s="39" t="inlineStr">
        <is>
          <t>M09-004</t>
        </is>
      </c>
      <c r="AH1680" s="51" t="n"/>
      <c r="AI1680" s="51" t="n"/>
      <c r="AJ1680" s="51" t="n"/>
      <c r="AK1680" s="52" t="n">
        <v>98.6806381896771</v>
      </c>
      <c r="AL1680" s="52" t="n"/>
      <c r="AM1680" s="52" t="n"/>
      <c r="AN1680" s="39" t="n"/>
      <c r="AO1680" s="39" t="inlineStr">
        <is>
          <t>La cantidad física del material se imputó en la fila 92 (primera fila del material). La denominación del inventario («LORAZEPAM SUBLINGUAL COMP») difiere de la que registra el master para ese código («LORAZEPAMSUBLINGUALCOMP»). Nivel degradado a Baja hasta validar la equivalencia. Homologación: confianza base Media + confianza SAP Baja → Baja. El material ocupa 14 filas en la hoja 1060 NQN (lote/almacén). La cantidad SAP y la física de esta vista son el total del material.</t>
        </is>
      </c>
    </row>
    <row r="1681">
      <c r="A1681" s="5" t="inlineStr">
        <is>
          <t>1000100</t>
        </is>
      </c>
      <c r="B1681" s="5" t="inlineStr">
        <is>
          <t>FUROSEMIDA AMPOLLA DE 20 MG/2ML</t>
        </is>
      </c>
      <c r="C1681" s="5" t="inlineStr">
        <is>
          <t>00020</t>
        </is>
      </c>
      <c r="D1681" s="5" t="inlineStr">
        <is>
          <t>033</t>
        </is>
      </c>
      <c r="E1681" s="5" t="inlineStr">
        <is>
          <t>ZMED</t>
        </is>
      </c>
      <c r="F1681" s="5" t="inlineStr">
        <is>
          <t>1060</t>
        </is>
      </c>
      <c r="G1681" s="5" t="inlineStr">
        <is>
          <t>6021</t>
        </is>
      </c>
      <c r="H1681" s="5" t="inlineStr">
        <is>
          <t>C/U</t>
        </is>
      </c>
      <c r="I1681" s="6" t="n">
        <v>5</v>
      </c>
      <c r="J1681" s="6" t="n">
        <v>0</v>
      </c>
      <c r="K1681" s="5" t="inlineStr">
        <is>
          <t>ARS</t>
        </is>
      </c>
      <c r="L1681" s="48" t="n">
        <v>0</v>
      </c>
      <c r="M1681" s="48" t="n">
        <v>1127.83</v>
      </c>
      <c r="O1681" s="11">
        <f>M1681/SUM($M$2:$M$2023)</f>
        <v/>
      </c>
      <c r="P1681" s="49">
        <f>IFERROR(M1681/I1681,0)</f>
        <v/>
      </c>
      <c r="Q1681" s="50" t="n"/>
      <c r="R1681" s="8">
        <f>I1681-Q1681</f>
        <v/>
      </c>
      <c r="S1681" s="49">
        <f>$AK1681*R1681</f>
        <v/>
      </c>
      <c r="U1681" s="39" t="inlineStr">
        <is>
          <t>Stock SAP</t>
        </is>
      </c>
      <c r="V1681" s="39" t="inlineStr">
        <is>
          <t>Medicamentos</t>
        </is>
      </c>
      <c r="W1681" s="39" t="inlineStr">
        <is>
          <t>Dentro del alcance</t>
        </is>
      </c>
      <c r="X1681" s="42" t="inlineStr">
        <is>
          <t>Media</t>
        </is>
      </c>
      <c r="Y1681" s="39" t="inlineStr">
        <is>
          <t>Homologado – confianza Media – pendiente de validación</t>
        </is>
      </c>
      <c r="Z1681" s="38" t="inlineStr">
        <is>
          <t>Dar de baja en SAP</t>
        </is>
      </c>
      <c r="AA1681" s="39" t="inlineStr">
        <is>
          <t>116</t>
        </is>
      </c>
      <c r="AB1681" s="39" t="inlineStr">
        <is>
          <t>FUROSEMIDA AMP</t>
        </is>
      </c>
      <c r="AC1681" s="39" t="inlineStr">
        <is>
          <t>Homologación por código Avain (master M12-001)</t>
        </is>
      </c>
      <c r="AD1681" s="39" t="inlineStr">
        <is>
          <t>No</t>
        </is>
      </c>
      <c r="AE1681" s="39" t="n"/>
      <c r="AF1681" s="39" t="inlineStr">
        <is>
          <t>Sí</t>
        </is>
      </c>
      <c r="AG1681" s="39" t="inlineStr">
        <is>
          <t>M12-001</t>
        </is>
      </c>
      <c r="AH1681" s="51" t="n"/>
      <c r="AI1681" s="51" t="n"/>
      <c r="AJ1681" s="51" t="n"/>
      <c r="AK1681" s="52" t="n">
        <v>225.5669633027522</v>
      </c>
      <c r="AL1681" s="52" t="n"/>
      <c r="AM1681" s="52" t="n"/>
      <c r="AN1681" s="39" t="n"/>
      <c r="AO1681" s="39" t="inlineStr">
        <is>
          <t>La cantidad física del material se imputó en la fila 224 (primera fila del material). Homologación: confianza base Media + confianza SAP Alta → Media. El material ocupa 21 filas en la hoja 1060 NQN (lote/almacén). La cantidad SAP y la física de esta vista son el total del material.</t>
        </is>
      </c>
    </row>
    <row r="1682">
      <c r="A1682" s="5" t="inlineStr">
        <is>
          <t>1000105</t>
        </is>
      </c>
      <c r="B1682" s="5" t="inlineStr">
        <is>
          <t>METOCLOPRAMIDA 10MG/2ML AMPOLLA</t>
        </is>
      </c>
      <c r="C1682" s="5" t="inlineStr">
        <is>
          <t>A20105</t>
        </is>
      </c>
      <c r="D1682" s="5" t="inlineStr">
        <is>
          <t>033</t>
        </is>
      </c>
      <c r="E1682" s="5" t="inlineStr">
        <is>
          <t>ZMED</t>
        </is>
      </c>
      <c r="F1682" s="5" t="inlineStr">
        <is>
          <t>1060</t>
        </is>
      </c>
      <c r="G1682" s="5" t="inlineStr">
        <is>
          <t>6021</t>
        </is>
      </c>
      <c r="H1682" s="5" t="inlineStr">
        <is>
          <t>C/U</t>
        </is>
      </c>
      <c r="I1682" s="6" t="n">
        <v>5</v>
      </c>
      <c r="J1682" s="6" t="n">
        <v>0</v>
      </c>
      <c r="K1682" s="5" t="inlineStr">
        <is>
          <t>ARS</t>
        </is>
      </c>
      <c r="L1682" s="48" t="n">
        <v>0</v>
      </c>
      <c r="M1682" s="48" t="n">
        <v>1300.61</v>
      </c>
      <c r="O1682" s="11">
        <f>M1682/SUM($M$2:$M$2023)</f>
        <v/>
      </c>
      <c r="P1682" s="49">
        <f>IFERROR(M1682/I1682,0)</f>
        <v/>
      </c>
      <c r="Q1682" s="50" t="n"/>
      <c r="R1682" s="8">
        <f>I1682-Q1682</f>
        <v/>
      </c>
      <c r="S1682" s="49">
        <f>$AK1682*R1682</f>
        <v/>
      </c>
      <c r="U1682" s="39" t="inlineStr">
        <is>
          <t>Stock SAP</t>
        </is>
      </c>
      <c r="V1682" s="39" t="inlineStr">
        <is>
          <t>Medicamentos</t>
        </is>
      </c>
      <c r="W1682" s="39" t="inlineStr">
        <is>
          <t>Dentro del alcance</t>
        </is>
      </c>
      <c r="X1682" s="42" t="inlineStr">
        <is>
          <t>Media</t>
        </is>
      </c>
      <c r="Y1682" s="39" t="inlineStr">
        <is>
          <t>Homologado – confianza Media – pendiente de validación</t>
        </is>
      </c>
      <c r="Z1682" s="38" t="inlineStr">
        <is>
          <t>Dar de baja en SAP</t>
        </is>
      </c>
      <c r="AA1682" s="39" t="inlineStr">
        <is>
          <t>160</t>
        </is>
      </c>
      <c r="AB1682" s="39" t="inlineStr">
        <is>
          <t>METOCLOPRAMIDA AMP</t>
        </is>
      </c>
      <c r="AC1682" s="39" t="inlineStr">
        <is>
          <t>Cruce por nomenclatura SAP</t>
        </is>
      </c>
      <c r="AD1682" s="39" t="inlineStr">
        <is>
          <t>No</t>
        </is>
      </c>
      <c r="AE1682" s="39" t="n"/>
      <c r="AF1682" s="39" t="inlineStr">
        <is>
          <t>Sí</t>
        </is>
      </c>
      <c r="AG1682" s="39" t="n"/>
      <c r="AH1682" s="51" t="n"/>
      <c r="AI1682" s="51" t="n"/>
      <c r="AJ1682" s="51" t="n"/>
      <c r="AK1682" s="52" t="n">
        <v>260.1225857142858</v>
      </c>
      <c r="AL1682" s="52" t="n"/>
      <c r="AM1682" s="52" t="n"/>
      <c r="AN1682" s="39" t="n"/>
      <c r="AO1682"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1683">
      <c r="A1683" s="5" t="inlineStr">
        <is>
          <t>1000106</t>
        </is>
      </c>
      <c r="B1683" s="5" t="inlineStr">
        <is>
          <t>RIFAMICINA SPRAY 30ML</t>
        </is>
      </c>
      <c r="C1683" s="5" t="inlineStr">
        <is>
          <t>90185</t>
        </is>
      </c>
      <c r="D1683" s="5" t="inlineStr">
        <is>
          <t>033</t>
        </is>
      </c>
      <c r="E1683" s="5" t="inlineStr">
        <is>
          <t>ZMED</t>
        </is>
      </c>
      <c r="F1683" s="5" t="inlineStr">
        <is>
          <t>1060</t>
        </is>
      </c>
      <c r="G1683" s="5" t="inlineStr">
        <is>
          <t>6021</t>
        </is>
      </c>
      <c r="H1683" s="5" t="inlineStr">
        <is>
          <t>C/U</t>
        </is>
      </c>
      <c r="I1683" s="6" t="n">
        <v>5</v>
      </c>
      <c r="J1683" s="6" t="n">
        <v>0</v>
      </c>
      <c r="K1683" s="5" t="inlineStr">
        <is>
          <t>ARS</t>
        </is>
      </c>
      <c r="L1683" s="48" t="n">
        <v>0</v>
      </c>
      <c r="M1683" s="48" t="n">
        <v>11082.74</v>
      </c>
      <c r="O1683" s="11">
        <f>M1683/SUM($M$2:$M$2023)</f>
        <v/>
      </c>
      <c r="P1683" s="49">
        <f>IFERROR(M1683/I1683,0)</f>
        <v/>
      </c>
      <c r="Q1683" s="50" t="n"/>
      <c r="R1683" s="8">
        <f>I1683-Q1683</f>
        <v/>
      </c>
      <c r="S1683" s="49">
        <f>$AK1683*R1683</f>
        <v/>
      </c>
      <c r="U1683" s="39" t="inlineStr">
        <is>
          <t>Stock SAP</t>
        </is>
      </c>
      <c r="V1683" s="39" t="inlineStr">
        <is>
          <t>Medicamentos</t>
        </is>
      </c>
      <c r="W1683" s="39" t="inlineStr">
        <is>
          <t>Dentro del alcance</t>
        </is>
      </c>
      <c r="X1683" s="42" t="inlineStr">
        <is>
          <t>Media</t>
        </is>
      </c>
      <c r="Y1683" s="39" t="inlineStr">
        <is>
          <t>Homologado – confianza Media – pendiente de validación</t>
        </is>
      </c>
      <c r="Z1683" s="38" t="inlineStr">
        <is>
          <t>Dar de baja en SAP</t>
        </is>
      </c>
      <c r="AA1683" s="39" t="inlineStr">
        <is>
          <t>199</t>
        </is>
      </c>
      <c r="AB1683" s="39" t="inlineStr">
        <is>
          <t>RIFAMICINA SV 1% X 30ML</t>
        </is>
      </c>
      <c r="AC1683" s="39" t="inlineStr">
        <is>
          <t>Cruce por nomenclatura SAP</t>
        </is>
      </c>
      <c r="AD1683" s="39" t="inlineStr">
        <is>
          <t>No</t>
        </is>
      </c>
      <c r="AE1683" s="39" t="n"/>
      <c r="AF1683" s="39" t="inlineStr">
        <is>
          <t>No</t>
        </is>
      </c>
      <c r="AG1683" s="39" t="n"/>
      <c r="AH1683" s="51" t="n"/>
      <c r="AI1683" s="51" t="n"/>
      <c r="AJ1683" s="51" t="n"/>
      <c r="AK1683" s="52" t="n">
        <v>2216.547323076923</v>
      </c>
      <c r="AL1683" s="52" t="n"/>
      <c r="AM1683" s="52" t="n"/>
      <c r="AN1683" s="39" t="n"/>
      <c r="AO1683" s="39" t="inlineStr">
        <is>
          <t>La cantidad física del material se imputó en la fila 1055 (primera fila del material). Cruce por nomenclatura: dosis coincide; similitud 0.62. El material ocupa 12 filas en la hoja 1060 NQN (lote/almacén). La cantidad SAP y la física de esta vista son el total del material.</t>
        </is>
      </c>
    </row>
    <row r="1684">
      <c r="A1684" s="5" t="inlineStr">
        <is>
          <t>1000124</t>
        </is>
      </c>
      <c r="B1684" s="5" t="inlineStr">
        <is>
          <t>IBUPROFENO COMP 600MG</t>
        </is>
      </c>
      <c r="C1684" s="5" t="inlineStr">
        <is>
          <t>3322</t>
        </is>
      </c>
      <c r="D1684" s="5" t="inlineStr">
        <is>
          <t>033</t>
        </is>
      </c>
      <c r="E1684" s="5" t="inlineStr">
        <is>
          <t>ZMED</t>
        </is>
      </c>
      <c r="F1684" s="5" t="inlineStr">
        <is>
          <t>1060</t>
        </is>
      </c>
      <c r="G1684" s="5" t="inlineStr">
        <is>
          <t>6021</t>
        </is>
      </c>
      <c r="H1684" s="5" t="inlineStr">
        <is>
          <t>C/U</t>
        </is>
      </c>
      <c r="I1684" s="6" t="n">
        <v>5</v>
      </c>
      <c r="J1684" s="6" t="n">
        <v>0</v>
      </c>
      <c r="K1684" s="5" t="inlineStr">
        <is>
          <t>ARS</t>
        </is>
      </c>
      <c r="L1684" s="48" t="n">
        <v>0</v>
      </c>
      <c r="M1684" s="48" t="n">
        <v>741.11</v>
      </c>
      <c r="O1684" s="11">
        <f>M1684/SUM($M$2:$M$2023)</f>
        <v/>
      </c>
      <c r="P1684" s="49">
        <f>IFERROR(M1684/I1684,0)</f>
        <v/>
      </c>
      <c r="Q1684" s="50" t="n"/>
      <c r="R1684" s="8">
        <f>I1684-Q1684</f>
        <v/>
      </c>
      <c r="S1684" s="49">
        <f>$AK1684*R1684</f>
        <v/>
      </c>
      <c r="U1684" s="39" t="inlineStr">
        <is>
          <t>Stock SAP</t>
        </is>
      </c>
      <c r="V1684" s="39" t="inlineStr">
        <is>
          <t>Medicamentos</t>
        </is>
      </c>
      <c r="W1684" s="39" t="inlineStr">
        <is>
          <t>Dentro del alcance</t>
        </is>
      </c>
      <c r="X1684" s="42" t="inlineStr">
        <is>
          <t>Media</t>
        </is>
      </c>
      <c r="Y1684" s="39" t="inlineStr">
        <is>
          <t>Homologado – confianza Media – pendiente de validación</t>
        </is>
      </c>
      <c r="Z1684" s="38" t="inlineStr">
        <is>
          <t>Dar de baja en SAP</t>
        </is>
      </c>
      <c r="AA1684" s="39" t="inlineStr">
        <is>
          <t>396</t>
        </is>
      </c>
      <c r="AB1684" s="39" t="inlineStr">
        <is>
          <t>IBUPROFENO 600MG COMP RECUBIERTOS</t>
        </is>
      </c>
      <c r="AC1684" s="39" t="inlineStr">
        <is>
          <t>Homologación por código Avain (master M01-005)</t>
        </is>
      </c>
      <c r="AD1684" s="39" t="inlineStr">
        <is>
          <t>No</t>
        </is>
      </c>
      <c r="AE1684" s="39" t="n"/>
      <c r="AF1684" s="39" t="inlineStr">
        <is>
          <t>Sí</t>
        </is>
      </c>
      <c r="AG1684" s="39" t="inlineStr">
        <is>
          <t>M01-005</t>
        </is>
      </c>
      <c r="AH1684" s="51" t="n"/>
      <c r="AI1684" s="51" t="n"/>
      <c r="AJ1684" s="51" t="n"/>
      <c r="AK1684" s="52" t="n">
        <v>148.2219789522919</v>
      </c>
      <c r="AL1684" s="52" t="n"/>
      <c r="AM1684" s="52" t="n"/>
      <c r="AN1684" s="39" t="n"/>
      <c r="AO1684"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1685">
      <c r="A1685" s="5" t="inlineStr">
        <is>
          <t>1000170</t>
        </is>
      </c>
      <c r="B1685" s="5" t="inlineStr">
        <is>
          <t>BUSCAPINA SIMPLE AMP</t>
        </is>
      </c>
      <c r="C1685" s="5" t="inlineStr">
        <is>
          <t>F601</t>
        </is>
      </c>
      <c r="D1685" s="5" t="inlineStr">
        <is>
          <t>033</t>
        </is>
      </c>
      <c r="E1685" s="5" t="inlineStr">
        <is>
          <t>ZMED</t>
        </is>
      </c>
      <c r="F1685" s="5" t="inlineStr">
        <is>
          <t>1060</t>
        </is>
      </c>
      <c r="G1685" s="5" t="inlineStr">
        <is>
          <t>6021</t>
        </is>
      </c>
      <c r="H1685" s="5" t="inlineStr">
        <is>
          <t>C/U</t>
        </is>
      </c>
      <c r="I1685" s="6" t="n">
        <v>5</v>
      </c>
      <c r="J1685" s="6" t="n">
        <v>0</v>
      </c>
      <c r="K1685" s="5" t="inlineStr">
        <is>
          <t>ARS</t>
        </is>
      </c>
      <c r="L1685" s="48" t="n">
        <v>0</v>
      </c>
      <c r="M1685" s="48" t="n">
        <v>1661.51</v>
      </c>
      <c r="O1685" s="11">
        <f>M1685/SUM($M$2:$M$2023)</f>
        <v/>
      </c>
      <c r="P1685" s="49">
        <f>IFERROR(M1685/I1685,0)</f>
        <v/>
      </c>
      <c r="Q1685" s="50" t="n"/>
      <c r="R1685" s="8">
        <f>I1685-Q1685</f>
        <v/>
      </c>
      <c r="S1685" s="49">
        <f>$AK1685*R1685</f>
        <v/>
      </c>
      <c r="U1685" s="39" t="inlineStr">
        <is>
          <t>Stock SAP</t>
        </is>
      </c>
      <c r="V1685" s="39" t="inlineStr">
        <is>
          <t>Medicamentos</t>
        </is>
      </c>
      <c r="W1685" s="39" t="inlineStr">
        <is>
          <t>Dentro del alcance</t>
        </is>
      </c>
      <c r="X1685" s="39" t="n"/>
      <c r="Y1685" s="39" t="inlineStr">
        <is>
          <t>Sin recuento físico en el inventario de Avain</t>
        </is>
      </c>
      <c r="Z1685" s="40" t="inlineStr">
        <is>
          <t>Sin recuento físico</t>
        </is>
      </c>
      <c r="AA1685" s="39" t="n"/>
      <c r="AB1685" s="39" t="n"/>
      <c r="AC1685" s="39" t="n"/>
      <c r="AD1685" s="39" t="n"/>
      <c r="AE1685" s="39" t="n"/>
      <c r="AF1685" s="39" t="n"/>
      <c r="AG1685" s="39" t="n"/>
      <c r="AH1685" s="51" t="n"/>
      <c r="AI1685" s="51" t="n"/>
      <c r="AJ1685" s="51" t="n"/>
      <c r="AK1685" s="52" t="n">
        <v>332.3021059516022</v>
      </c>
      <c r="AL1685" s="52" t="n"/>
      <c r="AM1685" s="52" t="n"/>
      <c r="AN1685" s="39" t="n"/>
      <c r="AO1685" s="39" t="inlineStr">
        <is>
          <t>El material ocupa 23 filas en la hoja 1060 NQN (lote/almacén). La cantidad SAP y la física de esta vista son el total del material.</t>
        </is>
      </c>
    </row>
    <row r="1686">
      <c r="A1686" s="5" t="inlineStr">
        <is>
          <t>1000330</t>
        </is>
      </c>
      <c r="B1686" s="5" t="inlineStr">
        <is>
          <t>ANGINOTRAC COMPRIMIDO</t>
        </is>
      </c>
      <c r="C1686" s="5" t="inlineStr">
        <is>
          <t>52D5FD</t>
        </is>
      </c>
      <c r="D1686" s="5" t="inlineStr">
        <is>
          <t>033</t>
        </is>
      </c>
      <c r="E1686" s="5" t="inlineStr">
        <is>
          <t>ZMED</t>
        </is>
      </c>
      <c r="F1686" s="5" t="inlineStr">
        <is>
          <t>1060</t>
        </is>
      </c>
      <c r="G1686" s="5" t="inlineStr">
        <is>
          <t>6021</t>
        </is>
      </c>
      <c r="H1686" s="5" t="inlineStr">
        <is>
          <t>C/U</t>
        </is>
      </c>
      <c r="I1686" s="6" t="n">
        <v>5</v>
      </c>
      <c r="J1686" s="6" t="n">
        <v>0</v>
      </c>
      <c r="K1686" s="5" t="inlineStr">
        <is>
          <t>ARS</t>
        </is>
      </c>
      <c r="L1686" s="48" t="n">
        <v>0</v>
      </c>
      <c r="M1686" s="48" t="n">
        <v>3790.96</v>
      </c>
      <c r="O1686" s="11">
        <f>M1686/SUM($M$2:$M$2023)</f>
        <v/>
      </c>
      <c r="P1686" s="49">
        <f>IFERROR(M1686/I1686,0)</f>
        <v/>
      </c>
      <c r="Q1686" s="50" t="n"/>
      <c r="R1686" s="8">
        <f>I1686-Q1686</f>
        <v/>
      </c>
      <c r="S1686" s="49">
        <f>$AK1686*R1686</f>
        <v/>
      </c>
      <c r="U1686" s="39" t="inlineStr">
        <is>
          <t>Stock SAP</t>
        </is>
      </c>
      <c r="V1686" s="39" t="inlineStr">
        <is>
          <t>Medicamentos</t>
        </is>
      </c>
      <c r="W1686" s="39" t="inlineStr">
        <is>
          <t>Dentro del alcance</t>
        </is>
      </c>
      <c r="X1686" s="42" t="inlineStr">
        <is>
          <t>Media</t>
        </is>
      </c>
      <c r="Y1686" s="39" t="inlineStr">
        <is>
          <t>Homologado – confianza Media – pendiente de validación</t>
        </is>
      </c>
      <c r="Z1686" s="38" t="inlineStr">
        <is>
          <t>Dar de baja en SAP</t>
        </is>
      </c>
      <c r="AA1686" s="39" t="inlineStr">
        <is>
          <t>271</t>
        </is>
      </c>
      <c r="AB1686" s="39" t="inlineStr">
        <is>
          <t>ANGINOTRAT</t>
        </is>
      </c>
      <c r="AC1686" s="39" t="inlineStr">
        <is>
          <t>Cruce por nomenclatura SAP</t>
        </is>
      </c>
      <c r="AD1686" s="39" t="inlineStr">
        <is>
          <t>No</t>
        </is>
      </c>
      <c r="AE1686" s="39" t="n"/>
      <c r="AF1686" s="39" t="inlineStr">
        <is>
          <t>No</t>
        </is>
      </c>
      <c r="AG1686" s="39" t="n"/>
      <c r="AH1686" s="51" t="n"/>
      <c r="AI1686" s="51" t="n"/>
      <c r="AJ1686" s="51" t="n"/>
      <c r="AK1686" s="52" t="n">
        <v>758.1929391100703</v>
      </c>
      <c r="AL1686" s="52" t="n"/>
      <c r="AM1686" s="52" t="n"/>
      <c r="AN1686" s="39" t="n"/>
      <c r="AO1686" s="39" t="inlineStr">
        <is>
          <t>La cantidad física del material se imputó en la fila 535 (primera fila del material). Cruce por nomenclatura: similitud 0.57. El material ocupa 12 filas en la hoja 1060 NQN (lote/almacén). La cantidad SAP y la física de esta vista son el total del material.</t>
        </is>
      </c>
    </row>
    <row r="1687">
      <c r="A1687" s="5" t="inlineStr">
        <is>
          <t>1000368</t>
        </is>
      </c>
      <c r="B1687" s="5" t="inlineStr">
        <is>
          <t>UVASAL SOBRES X30</t>
        </is>
      </c>
      <c r="C1687" s="5" t="inlineStr">
        <is>
          <t>F75H</t>
        </is>
      </c>
      <c r="D1687" s="5" t="inlineStr">
        <is>
          <t>033</t>
        </is>
      </c>
      <c r="E1687" s="5" t="inlineStr">
        <is>
          <t>ZMED</t>
        </is>
      </c>
      <c r="F1687" s="5" t="inlineStr">
        <is>
          <t>1060</t>
        </is>
      </c>
      <c r="G1687" s="5" t="inlineStr">
        <is>
          <t>6021</t>
        </is>
      </c>
      <c r="H1687" s="5" t="inlineStr">
        <is>
          <t>C/U</t>
        </is>
      </c>
      <c r="I1687" s="6" t="n">
        <v>5</v>
      </c>
      <c r="J1687" s="6" t="n">
        <v>0</v>
      </c>
      <c r="K1687" s="5" t="inlineStr">
        <is>
          <t>ARS</t>
        </is>
      </c>
      <c r="L1687" s="48" t="n">
        <v>0</v>
      </c>
      <c r="M1687" s="48" t="n">
        <v>1364.8</v>
      </c>
      <c r="O1687" s="11">
        <f>M1687/SUM($M$2:$M$2023)</f>
        <v/>
      </c>
      <c r="P1687" s="49">
        <f>IFERROR(M1687/I1687,0)</f>
        <v/>
      </c>
      <c r="Q1687" s="50" t="n"/>
      <c r="R1687" s="8">
        <f>I1687-Q1687</f>
        <v/>
      </c>
      <c r="S1687" s="49">
        <f>$AK1687*R1687</f>
        <v/>
      </c>
      <c r="U1687" s="39" t="inlineStr">
        <is>
          <t>Stock SAP</t>
        </is>
      </c>
      <c r="V1687" s="39" t="inlineStr">
        <is>
          <t>Medicamentos</t>
        </is>
      </c>
      <c r="W1687" s="39" t="inlineStr">
        <is>
          <t>Dentro del alcance</t>
        </is>
      </c>
      <c r="X1687" s="39" t="n"/>
      <c r="Y1687" s="39" t="inlineStr">
        <is>
          <t>Sin recuento físico en el inventario de Avain</t>
        </is>
      </c>
      <c r="Z1687" s="40" t="inlineStr">
        <is>
          <t>Sin recuento físico</t>
        </is>
      </c>
      <c r="AA1687" s="39" t="n"/>
      <c r="AB1687" s="39" t="n"/>
      <c r="AC1687" s="39" t="n"/>
      <c r="AD1687" s="39" t="n"/>
      <c r="AE1687" s="39" t="n"/>
      <c r="AF1687" s="39" t="n"/>
      <c r="AG1687" s="39" t="n"/>
      <c r="AH1687" s="51" t="n"/>
      <c r="AI1687" s="51" t="n"/>
      <c r="AJ1687" s="51" t="n"/>
      <c r="AK1687" s="52" t="n">
        <v>272.9604068307383</v>
      </c>
      <c r="AL1687" s="52" t="n"/>
      <c r="AM1687" s="52" t="n"/>
      <c r="AN1687" s="39" t="n"/>
      <c r="AO1687" s="39" t="inlineStr">
        <is>
          <t>El material ocupa 12 filas en la hoja 1060 NQN (lote/almacén). La cantidad SAP y la física de esta vista son el total del material.</t>
        </is>
      </c>
    </row>
    <row r="1688">
      <c r="A1688" s="5" t="inlineStr">
        <is>
          <t>1000369</t>
        </is>
      </c>
      <c r="B1688" s="5" t="inlineStr">
        <is>
          <t>TOBRAMICINA+ DEX G</t>
        </is>
      </c>
      <c r="C1688" s="5" t="inlineStr">
        <is>
          <t>105007</t>
        </is>
      </c>
      <c r="D1688" s="5" t="inlineStr">
        <is>
          <t>033</t>
        </is>
      </c>
      <c r="E1688" s="5" t="inlineStr">
        <is>
          <t>ZMED</t>
        </is>
      </c>
      <c r="F1688" s="5" t="inlineStr">
        <is>
          <t>1060</t>
        </is>
      </c>
      <c r="G1688" s="5" t="inlineStr">
        <is>
          <t>6021</t>
        </is>
      </c>
      <c r="H1688" s="5" t="inlineStr">
        <is>
          <t>C/U</t>
        </is>
      </c>
      <c r="I1688" s="6" t="n">
        <v>5</v>
      </c>
      <c r="J1688" s="6" t="n">
        <v>0</v>
      </c>
      <c r="K1688" s="5" t="inlineStr">
        <is>
          <t>ARS</t>
        </is>
      </c>
      <c r="L1688" s="48" t="n">
        <v>0</v>
      </c>
      <c r="M1688" s="48" t="n">
        <v>7149.09</v>
      </c>
      <c r="O1688" s="11">
        <f>M1688/SUM($M$2:$M$2023)</f>
        <v/>
      </c>
      <c r="P1688" s="49">
        <f>IFERROR(M1688/I1688,0)</f>
        <v/>
      </c>
      <c r="Q1688" s="50" t="n"/>
      <c r="R1688" s="8">
        <f>I1688-Q1688</f>
        <v/>
      </c>
      <c r="S1688" s="49">
        <f>$AK1688*R1688</f>
        <v/>
      </c>
      <c r="U1688" s="39" t="inlineStr">
        <is>
          <t>Stock SAP</t>
        </is>
      </c>
      <c r="V1688" s="39" t="inlineStr">
        <is>
          <t>Medicamentos</t>
        </is>
      </c>
      <c r="W1688" s="39" t="inlineStr">
        <is>
          <t>Dentro del alcance</t>
        </is>
      </c>
      <c r="X1688" s="37" t="inlineStr">
        <is>
          <t>Alta</t>
        </is>
      </c>
      <c r="Y1688" s="39" t="inlineStr">
        <is>
          <t>Homologado – confianza Alta</t>
        </is>
      </c>
      <c r="Z1688" s="38" t="inlineStr">
        <is>
          <t>Dar de baja en SAP</t>
        </is>
      </c>
      <c r="AA1688" s="39" t="inlineStr">
        <is>
          <t>228</t>
        </is>
      </c>
      <c r="AB1688" s="39" t="inlineStr">
        <is>
          <t>TOBRAMICINA</t>
        </is>
      </c>
      <c r="AC1688" s="39" t="inlineStr">
        <is>
          <t>Cruce por nomenclatura SAP</t>
        </is>
      </c>
      <c r="AD1688" s="39" t="inlineStr">
        <is>
          <t>No</t>
        </is>
      </c>
      <c r="AE1688" s="39" t="n"/>
      <c r="AF1688" s="39" t="inlineStr">
        <is>
          <t>No</t>
        </is>
      </c>
      <c r="AG1688" s="39" t="n"/>
      <c r="AH1688" s="51" t="n"/>
      <c r="AI1688" s="51" t="n"/>
      <c r="AJ1688" s="51" t="n"/>
      <c r="AK1688" s="52" t="n">
        <v>1429.81845814978</v>
      </c>
      <c r="AL1688" s="52" t="n"/>
      <c r="AM1688" s="52" t="n"/>
      <c r="AN1688" s="39" t="n"/>
      <c r="AO1688" s="39" t="inlineStr">
        <is>
          <t>La cantidad física del material se imputó en la fila 660 (primera fila del material). Cruce por nomenclatura: similitud 0.78. El material ocupa 8 filas en la hoja 1060 NQN (lote/almacén). La cantidad SAP y la física de esta vista son el total del material.</t>
        </is>
      </c>
    </row>
    <row r="1689">
      <c r="A1689" s="5" t="inlineStr">
        <is>
          <t>1000384</t>
        </is>
      </c>
      <c r="B1689" s="5" t="inlineStr">
        <is>
          <t>RANITIDINA 50 MG AMP</t>
        </is>
      </c>
      <c r="C1689" s="5" t="inlineStr">
        <is>
          <t>14875</t>
        </is>
      </c>
      <c r="D1689" s="5" t="inlineStr">
        <is>
          <t>033</t>
        </is>
      </c>
      <c r="E1689" s="5" t="inlineStr">
        <is>
          <t>ZMED</t>
        </is>
      </c>
      <c r="F1689" s="5" t="inlineStr">
        <is>
          <t>1060</t>
        </is>
      </c>
      <c r="G1689" s="5" t="inlineStr">
        <is>
          <t>6021</t>
        </is>
      </c>
      <c r="H1689" s="5" t="inlineStr">
        <is>
          <t>C/U</t>
        </is>
      </c>
      <c r="I1689" s="6" t="n">
        <v>5</v>
      </c>
      <c r="J1689" s="6" t="n">
        <v>0</v>
      </c>
      <c r="K1689" s="5" t="inlineStr">
        <is>
          <t>ARS</t>
        </is>
      </c>
      <c r="L1689" s="48" t="n">
        <v>0</v>
      </c>
      <c r="M1689" s="48" t="n">
        <v>1269.74</v>
      </c>
      <c r="O1689" s="11">
        <f>M1689/SUM($M$2:$M$2023)</f>
        <v/>
      </c>
      <c r="P1689" s="49">
        <f>IFERROR(M1689/I1689,0)</f>
        <v/>
      </c>
      <c r="Q1689" s="50" t="n"/>
      <c r="R1689" s="8">
        <f>I1689-Q1689</f>
        <v/>
      </c>
      <c r="S1689" s="49">
        <f>$AK1689*R1689</f>
        <v/>
      </c>
      <c r="U1689" s="39" t="inlineStr">
        <is>
          <t>Stock SAP</t>
        </is>
      </c>
      <c r="V1689" s="39" t="inlineStr">
        <is>
          <t>Medicamentos</t>
        </is>
      </c>
      <c r="W1689" s="39" t="inlineStr">
        <is>
          <t>Dentro del alcance</t>
        </is>
      </c>
      <c r="X1689" s="42" t="inlineStr">
        <is>
          <t>Media</t>
        </is>
      </c>
      <c r="Y1689" s="39" t="inlineStr">
        <is>
          <t>Homologado – confianza Media – pendiente de validación</t>
        </is>
      </c>
      <c r="Z1689" s="38" t="inlineStr">
        <is>
          <t>Dar de baja en SAP</t>
        </is>
      </c>
      <c r="AA1689" s="39" t="inlineStr">
        <is>
          <t>253</t>
        </is>
      </c>
      <c r="AB1689" s="39" t="inlineStr">
        <is>
          <t>RANITIDINA AMP</t>
        </is>
      </c>
      <c r="AC1689" s="39" t="inlineStr">
        <is>
          <t>Cruce por nomenclatura SAP</t>
        </is>
      </c>
      <c r="AD1689" s="39" t="inlineStr">
        <is>
          <t>Sí</t>
        </is>
      </c>
      <c r="AE1689" s="39" t="inlineStr">
        <is>
          <t>1000384, 1000171</t>
        </is>
      </c>
      <c r="AF1689" s="39" t="inlineStr">
        <is>
          <t>No</t>
        </is>
      </c>
      <c r="AG1689" s="39" t="n"/>
      <c r="AH1689" s="51" t="n"/>
      <c r="AI1689" s="51" t="n"/>
      <c r="AJ1689" s="51" t="n"/>
      <c r="AK1689" s="52" t="n">
        <v>253.9486826923077</v>
      </c>
      <c r="AL1689" s="52" t="n"/>
      <c r="AM1689" s="52" t="n"/>
      <c r="AN1689" s="39" t="n"/>
      <c r="AO1689" s="39" t="inlineStr">
        <is>
          <t>La cantidad física del material se imputó en la fila 343 (primera fila del material). Cruce por nomenclatura: una nomenclatura no informa dosis; similitud 0.82. El cruce SAP–Avain identificó 2 códigos SAP como posibles equivalentes del mismo ítem de Avain (1000384, 1000171). Se imputó al primero (lógica BUSCARV); requiere validación posterior. El material ocupa 7 filas en la hoja 1060 NQN (lote/almacén). La cantidad SAP y la física de esta vista son el total del material.</t>
        </is>
      </c>
    </row>
    <row r="1690">
      <c r="A1690" s="5" t="inlineStr">
        <is>
          <t>1000426</t>
        </is>
      </c>
      <c r="B1690" s="5" t="inlineStr">
        <is>
          <t>DECADRON 8MG / 2ML F. AMP</t>
        </is>
      </c>
      <c r="C1690" s="5" t="inlineStr">
        <is>
          <t>5U5IIKI</t>
        </is>
      </c>
      <c r="D1690" s="5" t="inlineStr">
        <is>
          <t>033</t>
        </is>
      </c>
      <c r="E1690" s="5" t="inlineStr">
        <is>
          <t>ZMED</t>
        </is>
      </c>
      <c r="F1690" s="5" t="inlineStr">
        <is>
          <t>1060</t>
        </is>
      </c>
      <c r="G1690" s="5" t="inlineStr">
        <is>
          <t>6021</t>
        </is>
      </c>
      <c r="H1690" s="5" t="inlineStr">
        <is>
          <t>C/U</t>
        </is>
      </c>
      <c r="I1690" s="6" t="n">
        <v>5</v>
      </c>
      <c r="J1690" s="6" t="n">
        <v>0</v>
      </c>
      <c r="K1690" s="5" t="inlineStr">
        <is>
          <t>ARS</t>
        </is>
      </c>
      <c r="L1690" s="48" t="n">
        <v>0</v>
      </c>
      <c r="M1690" s="48" t="n">
        <v>21908.4</v>
      </c>
      <c r="O1690" s="11">
        <f>M1690/SUM($M$2:$M$2023)</f>
        <v/>
      </c>
      <c r="P1690" s="49">
        <f>IFERROR(M1690/I1690,0)</f>
        <v/>
      </c>
      <c r="Q1690" s="50" t="n"/>
      <c r="R1690" s="8">
        <f>I1690-Q1690</f>
        <v/>
      </c>
      <c r="S1690" s="49">
        <f>$AK1690*R1690</f>
        <v/>
      </c>
      <c r="U1690" s="39" t="inlineStr">
        <is>
          <t>Stock SAP</t>
        </is>
      </c>
      <c r="V1690" s="39" t="inlineStr">
        <is>
          <t>Medicamentos</t>
        </is>
      </c>
      <c r="W1690" s="39" t="inlineStr">
        <is>
          <t>Dentro del alcance</t>
        </is>
      </c>
      <c r="X1690" s="39" t="n"/>
      <c r="Y1690" s="39" t="inlineStr">
        <is>
          <t>Sin recuento físico en el inventario de Avain</t>
        </is>
      </c>
      <c r="Z1690" s="40" t="inlineStr">
        <is>
          <t>Sin recuento físico</t>
        </is>
      </c>
      <c r="AA1690" s="39" t="n"/>
      <c r="AB1690" s="39" t="n"/>
      <c r="AC1690" s="39" t="n"/>
      <c r="AD1690" s="39" t="n"/>
      <c r="AE1690" s="39" t="n"/>
      <c r="AF1690" s="39" t="n"/>
      <c r="AG1690" s="39" t="n"/>
      <c r="AH1690" s="51" t="n"/>
      <c r="AI1690" s="51" t="n"/>
      <c r="AJ1690" s="51" t="n"/>
      <c r="AK1690" s="52" t="n">
        <v>4381.680010330579</v>
      </c>
      <c r="AL1690" s="52" t="n"/>
      <c r="AM1690" s="52" t="n"/>
      <c r="AN1690" s="39" t="n"/>
      <c r="AO1690" s="39" t="inlineStr">
        <is>
          <t>El material ocupa 23 filas en la hoja 1060 NQN (lote/almacén). La cantidad SAP y la física de esta vista son el total del material.</t>
        </is>
      </c>
    </row>
    <row r="1691">
      <c r="A1691" s="5" t="inlineStr">
        <is>
          <t>1000426</t>
        </is>
      </c>
      <c r="B1691" s="5" t="inlineStr">
        <is>
          <t>DECADRON 8MG / 2ML F. AMP</t>
        </is>
      </c>
      <c r="C1691" s="5" t="inlineStr">
        <is>
          <t>Q35</t>
        </is>
      </c>
      <c r="D1691" s="5" t="inlineStr">
        <is>
          <t>033</t>
        </is>
      </c>
      <c r="E1691" s="5" t="inlineStr">
        <is>
          <t>ZMED</t>
        </is>
      </c>
      <c r="F1691" s="5" t="inlineStr">
        <is>
          <t>1060</t>
        </is>
      </c>
      <c r="G1691" s="5" t="inlineStr">
        <is>
          <t>6021</t>
        </is>
      </c>
      <c r="H1691" s="5" t="inlineStr">
        <is>
          <t>C/U</t>
        </is>
      </c>
      <c r="I1691" s="6" t="n">
        <v>5</v>
      </c>
      <c r="J1691" s="6" t="n">
        <v>0</v>
      </c>
      <c r="K1691" s="5" t="inlineStr">
        <is>
          <t>ARS</t>
        </is>
      </c>
      <c r="L1691" s="48" t="n">
        <v>0</v>
      </c>
      <c r="M1691" s="48" t="n">
        <v>21908.4</v>
      </c>
      <c r="O1691" s="11">
        <f>M1691/SUM($M$2:$M$2023)</f>
        <v/>
      </c>
      <c r="P1691" s="49">
        <f>IFERROR(M1691/I1691,0)</f>
        <v/>
      </c>
      <c r="Q1691" s="50" t="n"/>
      <c r="R1691" s="8">
        <f>I1691-Q1691</f>
        <v/>
      </c>
      <c r="S1691" s="49">
        <f>$AK1691*R1691</f>
        <v/>
      </c>
      <c r="U1691" s="39" t="inlineStr">
        <is>
          <t>Stock SAP</t>
        </is>
      </c>
      <c r="V1691" s="39" t="inlineStr">
        <is>
          <t>Medicamentos</t>
        </is>
      </c>
      <c r="W1691" s="39" t="inlineStr">
        <is>
          <t>Dentro del alcance</t>
        </is>
      </c>
      <c r="X1691" s="39" t="n"/>
      <c r="Y1691" s="39" t="inlineStr">
        <is>
          <t>Sin recuento físico en el inventario de Avain</t>
        </is>
      </c>
      <c r="Z1691" s="40" t="inlineStr">
        <is>
          <t>Sin recuento físico</t>
        </is>
      </c>
      <c r="AA1691" s="39" t="n"/>
      <c r="AB1691" s="39" t="n"/>
      <c r="AC1691" s="39" t="n"/>
      <c r="AD1691" s="39" t="n"/>
      <c r="AE1691" s="39" t="n"/>
      <c r="AF1691" s="39" t="n"/>
      <c r="AG1691" s="39" t="n"/>
      <c r="AH1691" s="51" t="n"/>
      <c r="AI1691" s="51" t="n"/>
      <c r="AJ1691" s="51" t="n"/>
      <c r="AK1691" s="52" t="n">
        <v>4381.680010330579</v>
      </c>
      <c r="AL1691" s="52" t="n"/>
      <c r="AM1691" s="52" t="n"/>
      <c r="AN1691" s="39" t="n"/>
      <c r="AO1691" s="39" t="inlineStr">
        <is>
          <t>El material ocupa 23 filas en la hoja 1060 NQN (lote/almacén). La cantidad SAP y la física de esta vista son el total del material.</t>
        </is>
      </c>
    </row>
    <row r="1692">
      <c r="A1692" s="5" t="inlineStr">
        <is>
          <t>1000452</t>
        </is>
      </c>
      <c r="B1692" s="5" t="inlineStr">
        <is>
          <t>INSULINA RAPIDA LISPRO</t>
        </is>
      </c>
      <c r="C1692" s="5" t="inlineStr">
        <is>
          <t>SAFW</t>
        </is>
      </c>
      <c r="D1692" s="5" t="inlineStr">
        <is>
          <t>033</t>
        </is>
      </c>
      <c r="E1692" s="5" t="inlineStr">
        <is>
          <t>ZMED</t>
        </is>
      </c>
      <c r="F1692" s="5" t="inlineStr">
        <is>
          <t>1060</t>
        </is>
      </c>
      <c r="G1692" s="5" t="inlineStr">
        <is>
          <t>6021</t>
        </is>
      </c>
      <c r="H1692" s="5" t="inlineStr">
        <is>
          <t>C/U</t>
        </is>
      </c>
      <c r="I1692" s="6" t="n">
        <v>5</v>
      </c>
      <c r="J1692" s="6" t="n">
        <v>0</v>
      </c>
      <c r="K1692" s="5" t="inlineStr">
        <is>
          <t>ARS</t>
        </is>
      </c>
      <c r="L1692" s="48" t="n">
        <v>0</v>
      </c>
      <c r="M1692" s="48" t="n">
        <v>117173.51</v>
      </c>
      <c r="O1692" s="11">
        <f>M1692/SUM($M$2:$M$2023)</f>
        <v/>
      </c>
      <c r="P1692" s="49">
        <f>IFERROR(M1692/I1692,0)</f>
        <v/>
      </c>
      <c r="Q1692" s="50" t="n"/>
      <c r="R1692" s="8">
        <f>I1692-Q1692</f>
        <v/>
      </c>
      <c r="S1692" s="49">
        <f>$AK1692*R1692</f>
        <v/>
      </c>
      <c r="U1692" s="39" t="inlineStr">
        <is>
          <t>Stock SAP</t>
        </is>
      </c>
      <c r="V1692" s="39" t="inlineStr">
        <is>
          <t>Medicamentos</t>
        </is>
      </c>
      <c r="W1692" s="39" t="inlineStr">
        <is>
          <t>Dentro del alcance</t>
        </is>
      </c>
      <c r="X1692" s="39" t="n"/>
      <c r="Y1692" s="39" t="inlineStr">
        <is>
          <t>Sin recuento físico en el inventario de Avain</t>
        </is>
      </c>
      <c r="Z1692" s="40" t="inlineStr">
        <is>
          <t>Sin recuento físico</t>
        </is>
      </c>
      <c r="AA1692" s="39" t="n"/>
      <c r="AB1692" s="39" t="n"/>
      <c r="AC1692" s="39" t="n"/>
      <c r="AD1692" s="39" t="n"/>
      <c r="AE1692" s="39" t="n"/>
      <c r="AF1692" s="39" t="n"/>
      <c r="AG1692" s="39" t="n"/>
      <c r="AH1692" s="51" t="n"/>
      <c r="AI1692" s="51" t="n"/>
      <c r="AJ1692" s="51" t="n"/>
      <c r="AK1692" s="52" t="n">
        <v>23434.70193333333</v>
      </c>
      <c r="AL1692" s="52" t="n"/>
      <c r="AM1692" s="52" t="n"/>
      <c r="AN1692" s="39" t="n"/>
      <c r="AO1692" s="39" t="inlineStr">
        <is>
          <t>El material ocupa 11 filas en la hoja 1060 NQN (lote/almacén). La cantidad SAP y la física de esta vista son el total del material.</t>
        </is>
      </c>
    </row>
    <row r="1693">
      <c r="A1693" s="5" t="inlineStr">
        <is>
          <t>1000452</t>
        </is>
      </c>
      <c r="B1693" s="5" t="inlineStr">
        <is>
          <t>INSULINA RAPIDA LISPRO</t>
        </is>
      </c>
      <c r="C1693" s="5" t="inlineStr">
        <is>
          <t>WERWE</t>
        </is>
      </c>
      <c r="D1693" s="5" t="inlineStr">
        <is>
          <t>033</t>
        </is>
      </c>
      <c r="E1693" s="5" t="inlineStr">
        <is>
          <t>ZMED</t>
        </is>
      </c>
      <c r="F1693" s="5" t="inlineStr">
        <is>
          <t>1060</t>
        </is>
      </c>
      <c r="G1693" s="5" t="inlineStr">
        <is>
          <t>6021</t>
        </is>
      </c>
      <c r="H1693" s="5" t="inlineStr">
        <is>
          <t>C/U</t>
        </is>
      </c>
      <c r="I1693" s="6" t="n">
        <v>5</v>
      </c>
      <c r="J1693" s="6" t="n">
        <v>0</v>
      </c>
      <c r="K1693" s="5" t="inlineStr">
        <is>
          <t>ARS</t>
        </is>
      </c>
      <c r="L1693" s="48" t="n">
        <v>0</v>
      </c>
      <c r="M1693" s="48" t="n">
        <v>117173.51</v>
      </c>
      <c r="O1693" s="11">
        <f>M1693/SUM($M$2:$M$2023)</f>
        <v/>
      </c>
      <c r="P1693" s="49">
        <f>IFERROR(M1693/I1693,0)</f>
        <v/>
      </c>
      <c r="Q1693" s="50" t="n"/>
      <c r="R1693" s="8">
        <f>I1693-Q1693</f>
        <v/>
      </c>
      <c r="S1693" s="49">
        <f>$AK1693*R1693</f>
        <v/>
      </c>
      <c r="U1693" s="39" t="inlineStr">
        <is>
          <t>Stock SAP</t>
        </is>
      </c>
      <c r="V1693" s="39" t="inlineStr">
        <is>
          <t>Medicamentos</t>
        </is>
      </c>
      <c r="W1693" s="39" t="inlineStr">
        <is>
          <t>Dentro del alcance</t>
        </is>
      </c>
      <c r="X1693" s="39" t="n"/>
      <c r="Y1693" s="39" t="inlineStr">
        <is>
          <t>Sin recuento físico en el inventario de Avain</t>
        </is>
      </c>
      <c r="Z1693" s="40" t="inlineStr">
        <is>
          <t>Sin recuento físico</t>
        </is>
      </c>
      <c r="AA1693" s="39" t="n"/>
      <c r="AB1693" s="39" t="n"/>
      <c r="AC1693" s="39" t="n"/>
      <c r="AD1693" s="39" t="n"/>
      <c r="AE1693" s="39" t="n"/>
      <c r="AF1693" s="39" t="n"/>
      <c r="AG1693" s="39" t="n"/>
      <c r="AH1693" s="51" t="n"/>
      <c r="AI1693" s="51" t="n"/>
      <c r="AJ1693" s="51" t="n"/>
      <c r="AK1693" s="52" t="n">
        <v>23434.70193333333</v>
      </c>
      <c r="AL1693" s="52" t="n"/>
      <c r="AM1693" s="52" t="n"/>
      <c r="AN1693" s="39" t="n"/>
      <c r="AO1693" s="39" t="inlineStr">
        <is>
          <t>El material ocupa 11 filas en la hoja 1060 NQN (lote/almacén). La cantidad SAP y la física de esta vista son el total del material.</t>
        </is>
      </c>
    </row>
    <row r="1694">
      <c r="A1694" s="5" t="inlineStr">
        <is>
          <t>1000478</t>
        </is>
      </c>
      <c r="B1694" s="5" t="inlineStr">
        <is>
          <t>DEXAMETASONA 8MG/2ML AMP(DESCONTINUADO)</t>
        </is>
      </c>
      <c r="C1694" s="5" t="inlineStr">
        <is>
          <t>40572</t>
        </is>
      </c>
      <c r="D1694" s="5" t="inlineStr">
        <is>
          <t>033</t>
        </is>
      </c>
      <c r="E1694" s="5" t="inlineStr">
        <is>
          <t>ZMED</t>
        </is>
      </c>
      <c r="F1694" s="5" t="inlineStr">
        <is>
          <t>1060</t>
        </is>
      </c>
      <c r="G1694" s="5" t="inlineStr">
        <is>
          <t>6021</t>
        </is>
      </c>
      <c r="H1694" s="5" t="inlineStr">
        <is>
          <t>C/U</t>
        </is>
      </c>
      <c r="I1694" s="6" t="n">
        <v>5</v>
      </c>
      <c r="J1694" s="6" t="n">
        <v>0</v>
      </c>
      <c r="K1694" s="5" t="inlineStr">
        <is>
          <t>ARS</t>
        </is>
      </c>
      <c r="L1694" s="48" t="n">
        <v>0</v>
      </c>
      <c r="M1694" s="48" t="n">
        <v>589.34</v>
      </c>
      <c r="O1694" s="11">
        <f>M1694/SUM($M$2:$M$2023)</f>
        <v/>
      </c>
      <c r="P1694" s="49">
        <f>IFERROR(M1694/I1694,0)</f>
        <v/>
      </c>
      <c r="Q1694" s="50" t="n"/>
      <c r="R1694" s="8">
        <f>I1694-Q1694</f>
        <v/>
      </c>
      <c r="S1694" s="49">
        <f>$AK1694*R1694</f>
        <v/>
      </c>
      <c r="U1694" s="39" t="inlineStr">
        <is>
          <t>Stock SAP</t>
        </is>
      </c>
      <c r="V1694" s="39" t="inlineStr">
        <is>
          <t>Medicamentos</t>
        </is>
      </c>
      <c r="W1694" s="39" t="inlineStr">
        <is>
          <t>Dentro del alcance</t>
        </is>
      </c>
      <c r="X1694" s="38" t="inlineStr">
        <is>
          <t>Baja</t>
        </is>
      </c>
      <c r="Y1694" s="39" t="inlineStr">
        <is>
          <t>Homologado – confianza Baja – pendiente de validación</t>
        </is>
      </c>
      <c r="Z1694" s="38" t="inlineStr">
        <is>
          <t>Dar de baja en SAP</t>
        </is>
      </c>
      <c r="AA1694" s="39" t="inlineStr">
        <is>
          <t>65</t>
        </is>
      </c>
      <c r="AB1694" s="39" t="inlineStr">
        <is>
          <t>DECADRON</t>
        </is>
      </c>
      <c r="AC1694" s="39" t="inlineStr">
        <is>
          <t>Homologación por código Avain (master M06-001)</t>
        </is>
      </c>
      <c r="AD1694" s="39" t="inlineStr">
        <is>
          <t>No</t>
        </is>
      </c>
      <c r="AE1694" s="39" t="n"/>
      <c r="AF1694" s="39" t="inlineStr">
        <is>
          <t>Sí</t>
        </is>
      </c>
      <c r="AG1694" s="39" t="inlineStr">
        <is>
          <t>M06-001</t>
        </is>
      </c>
      <c r="AH1694" s="51" t="n"/>
      <c r="AI1694" s="51" t="n"/>
      <c r="AJ1694" s="51" t="n"/>
      <c r="AK1694" s="52" t="n">
        <v>117.868356223176</v>
      </c>
      <c r="AL1694" s="52" t="n"/>
      <c r="AM1694" s="52" t="n"/>
      <c r="AN1694" s="41" t="inlineStr">
        <is>
          <t>Valorización a validar: relación de cantidades 146 a 1 entre SAP y el recuento físico. Sugiere distinta unidad de medida (SAP por caja o envase y el recuento por unidad). La diferencia económica de esta fila no debe tomarse como definitiva.</t>
        </is>
      </c>
      <c r="AO1694" s="39" t="inlineStr">
        <is>
          <t>La cantidad física del material se imputó en la fila 192 (primera fila del material). Homologación: confianza base Media + confianza SAP Alta → Media. La nomenclatura del material imputado no respalda por sí sola la equivalencia (similitud 0.07); el vínculo proviene sólo de la homologación. Nivel degradado a Baja. El material ocupa 11 filas en la hoja 1060 NQN (lote/almacén). La cantidad SAP y la física de esta vista son el total del material.</t>
        </is>
      </c>
    </row>
    <row r="1695">
      <c r="A1695" s="5" t="inlineStr">
        <is>
          <t>1000610</t>
        </is>
      </c>
      <c r="B1695" s="5" t="inlineStr">
        <is>
          <t>CALMURID CREMA X 20 GRS</t>
        </is>
      </c>
      <c r="C1695" s="5" t="inlineStr">
        <is>
          <t>2261</t>
        </is>
      </c>
      <c r="D1695" s="5" t="inlineStr">
        <is>
          <t>033</t>
        </is>
      </c>
      <c r="E1695" s="5" t="inlineStr">
        <is>
          <t>ZMED</t>
        </is>
      </c>
      <c r="F1695" s="5" t="inlineStr">
        <is>
          <t>1060</t>
        </is>
      </c>
      <c r="G1695" s="5" t="inlineStr">
        <is>
          <t>6021</t>
        </is>
      </c>
      <c r="H1695" s="5" t="inlineStr">
        <is>
          <t>C/U</t>
        </is>
      </c>
      <c r="I1695" s="6" t="n">
        <v>5</v>
      </c>
      <c r="J1695" s="6" t="n">
        <v>0</v>
      </c>
      <c r="K1695" s="5" t="inlineStr">
        <is>
          <t>ARS</t>
        </is>
      </c>
      <c r="L1695" s="48" t="n">
        <v>0</v>
      </c>
      <c r="M1695" s="48" t="n">
        <v>19460.28</v>
      </c>
      <c r="O1695" s="11">
        <f>M1695/SUM($M$2:$M$2023)</f>
        <v/>
      </c>
      <c r="P1695" s="49">
        <f>IFERROR(M1695/I1695,0)</f>
        <v/>
      </c>
      <c r="Q1695" s="50" t="n"/>
      <c r="R1695" s="8">
        <f>I1695-Q1695</f>
        <v/>
      </c>
      <c r="S1695" s="49">
        <f>$AK1695*R1695</f>
        <v/>
      </c>
      <c r="U1695" s="39" t="inlineStr">
        <is>
          <t>Stock SAP</t>
        </is>
      </c>
      <c r="V1695" s="39" t="inlineStr">
        <is>
          <t>Medicamentos</t>
        </is>
      </c>
      <c r="W1695" s="39" t="inlineStr">
        <is>
          <t>Dentro del alcance</t>
        </is>
      </c>
      <c r="X1695" s="39" t="n"/>
      <c r="Y1695" s="39" t="inlineStr">
        <is>
          <t>Sin recuento físico en el inventario de Avain</t>
        </is>
      </c>
      <c r="Z1695" s="40" t="inlineStr">
        <is>
          <t>Sin recuento físico</t>
        </is>
      </c>
      <c r="AA1695" s="39" t="n"/>
      <c r="AB1695" s="39" t="n"/>
      <c r="AC1695" s="39" t="n"/>
      <c r="AD1695" s="39" t="n"/>
      <c r="AE1695" s="39" t="n"/>
      <c r="AF1695" s="39" t="n"/>
      <c r="AG1695" s="39" t="n"/>
      <c r="AH1695" s="51" t="n"/>
      <c r="AI1695" s="51" t="n"/>
      <c r="AJ1695" s="51" t="n"/>
      <c r="AK1695" s="52" t="n">
        <v>3892.056590909091</v>
      </c>
      <c r="AL1695" s="52" t="n"/>
      <c r="AM1695" s="52" t="n"/>
      <c r="AN1695" s="39" t="n"/>
      <c r="AO1695" s="39" t="inlineStr">
        <is>
          <t>El material ocupa 7 filas en la hoja 1060 NQN (lote/almacén). La cantidad SAP y la física de esta vista son el total del material.</t>
        </is>
      </c>
    </row>
    <row r="1696">
      <c r="A1696" s="5" t="inlineStr">
        <is>
          <t>1000610</t>
        </is>
      </c>
      <c r="B1696" s="5" t="inlineStr">
        <is>
          <t>CALMURID CREMA X 20 GRS</t>
        </is>
      </c>
      <c r="C1696" s="5" t="inlineStr">
        <is>
          <t>2282</t>
        </is>
      </c>
      <c r="D1696" s="5" t="inlineStr">
        <is>
          <t>033</t>
        </is>
      </c>
      <c r="E1696" s="5" t="inlineStr">
        <is>
          <t>ZMED</t>
        </is>
      </c>
      <c r="F1696" s="5" t="inlineStr">
        <is>
          <t>1060</t>
        </is>
      </c>
      <c r="G1696" s="5" t="inlineStr">
        <is>
          <t>6021</t>
        </is>
      </c>
      <c r="H1696" s="5" t="inlineStr">
        <is>
          <t>C/U</t>
        </is>
      </c>
      <c r="I1696" s="6" t="n">
        <v>5</v>
      </c>
      <c r="J1696" s="6" t="n">
        <v>0</v>
      </c>
      <c r="K1696" s="5" t="inlineStr">
        <is>
          <t>ARS</t>
        </is>
      </c>
      <c r="L1696" s="48" t="n">
        <v>0</v>
      </c>
      <c r="M1696" s="48" t="n">
        <v>19460.28</v>
      </c>
      <c r="O1696" s="11">
        <f>M1696/SUM($M$2:$M$2023)</f>
        <v/>
      </c>
      <c r="P1696" s="49">
        <f>IFERROR(M1696/I1696,0)</f>
        <v/>
      </c>
      <c r="Q1696" s="50" t="n"/>
      <c r="R1696" s="8">
        <f>I1696-Q1696</f>
        <v/>
      </c>
      <c r="S1696" s="49">
        <f>$AK1696*R1696</f>
        <v/>
      </c>
      <c r="U1696" s="39" t="inlineStr">
        <is>
          <t>Stock SAP</t>
        </is>
      </c>
      <c r="V1696" s="39" t="inlineStr">
        <is>
          <t>Medicamentos</t>
        </is>
      </c>
      <c r="W1696" s="39" t="inlineStr">
        <is>
          <t>Dentro del alcance</t>
        </is>
      </c>
      <c r="X1696" s="39" t="n"/>
      <c r="Y1696" s="39" t="inlineStr">
        <is>
          <t>Sin recuento físico en el inventario de Avain</t>
        </is>
      </c>
      <c r="Z1696" s="40" t="inlineStr">
        <is>
          <t>Sin recuento físico</t>
        </is>
      </c>
      <c r="AA1696" s="39" t="n"/>
      <c r="AB1696" s="39" t="n"/>
      <c r="AC1696" s="39" t="n"/>
      <c r="AD1696" s="39" t="n"/>
      <c r="AE1696" s="39" t="n"/>
      <c r="AF1696" s="39" t="n"/>
      <c r="AG1696" s="39" t="n"/>
      <c r="AH1696" s="51" t="n"/>
      <c r="AI1696" s="51" t="n"/>
      <c r="AJ1696" s="51" t="n"/>
      <c r="AK1696" s="52" t="n">
        <v>3892.056590909091</v>
      </c>
      <c r="AL1696" s="52" t="n"/>
      <c r="AM1696" s="52" t="n"/>
      <c r="AN1696" s="39" t="n"/>
      <c r="AO1696" s="39" t="inlineStr">
        <is>
          <t>El material ocupa 7 filas en la hoja 1060 NQN (lote/almacén). La cantidad SAP y la física de esta vista son el total del material.</t>
        </is>
      </c>
    </row>
    <row r="1697">
      <c r="A1697" s="5" t="inlineStr">
        <is>
          <t>1000644</t>
        </is>
      </c>
      <c r="B1697" s="5" t="inlineStr">
        <is>
          <t>MIRUS OFT SOLUCION X ML</t>
        </is>
      </c>
      <c r="C1697" s="5" t="inlineStr">
        <is>
          <t>CX00</t>
        </is>
      </c>
      <c r="D1697" s="5" t="inlineStr">
        <is>
          <t>033</t>
        </is>
      </c>
      <c r="E1697" s="5" t="inlineStr">
        <is>
          <t>ZMED</t>
        </is>
      </c>
      <c r="F1697" s="5" t="inlineStr">
        <is>
          <t>1060</t>
        </is>
      </c>
      <c r="G1697" s="5" t="inlineStr">
        <is>
          <t>6021</t>
        </is>
      </c>
      <c r="H1697" s="5" t="inlineStr">
        <is>
          <t>C/U</t>
        </is>
      </c>
      <c r="I1697" s="6" t="n">
        <v>5</v>
      </c>
      <c r="J1697" s="6" t="n">
        <v>0</v>
      </c>
      <c r="K1697" s="5" t="inlineStr">
        <is>
          <t>ARS</t>
        </is>
      </c>
      <c r="L1697" s="48" t="n">
        <v>0</v>
      </c>
      <c r="M1697" s="48" t="n">
        <v>3274.91</v>
      </c>
      <c r="O1697" s="11">
        <f>M1697/SUM($M$2:$M$2023)</f>
        <v/>
      </c>
      <c r="P1697" s="49">
        <f>IFERROR(M1697/I1697,0)</f>
        <v/>
      </c>
      <c r="Q1697" s="50" t="n"/>
      <c r="R1697" s="8">
        <f>I1697-Q1697</f>
        <v/>
      </c>
      <c r="S1697" s="49">
        <f>$AK1697*R1697</f>
        <v/>
      </c>
      <c r="U1697" s="39" t="inlineStr">
        <is>
          <t>Stock SAP</t>
        </is>
      </c>
      <c r="V1697" s="39" t="inlineStr">
        <is>
          <t>Medicamentos</t>
        </is>
      </c>
      <c r="W1697" s="39" t="inlineStr">
        <is>
          <t>Dentro del alcance</t>
        </is>
      </c>
      <c r="X1697" s="39" t="n"/>
      <c r="Y1697" s="39" t="inlineStr">
        <is>
          <t>Sin recuento físico en el inventario de Avain</t>
        </is>
      </c>
      <c r="Z1697" s="40" t="inlineStr">
        <is>
          <t>Sin recuento físico</t>
        </is>
      </c>
      <c r="AA1697" s="39" t="n"/>
      <c r="AB1697" s="39" t="n"/>
      <c r="AC1697" s="39" t="n"/>
      <c r="AD1697" s="39" t="n"/>
      <c r="AE1697" s="39" t="n"/>
      <c r="AF1697" s="39" t="n"/>
      <c r="AG1697" s="39" t="n"/>
      <c r="AH1697" s="51" t="n">
        <v>14</v>
      </c>
      <c r="AI1697" s="51">
        <f>Q1697</f>
        <v/>
      </c>
      <c r="AJ1697" s="51">
        <f>$AH1697-$AI1697</f>
        <v/>
      </c>
      <c r="AK1697" s="52" t="n">
        <v>654.9821428571429</v>
      </c>
      <c r="AL1697" s="52">
        <f>$AJ1697*$AK1697</f>
        <v/>
      </c>
      <c r="AM1697" s="52">
        <f>$AI1697*$AK1697</f>
        <v/>
      </c>
      <c r="AN1697" s="39" t="n"/>
      <c r="AO1697" s="39" t="inlineStr">
        <is>
          <t>El material ocupa 4 filas en la hoja 1060 NQN (lote/almacén). La cantidad SAP y la física de esta vista son el total del material.</t>
        </is>
      </c>
    </row>
    <row r="1698">
      <c r="A1698" s="5" t="inlineStr">
        <is>
          <t>1000657</t>
        </is>
      </c>
      <c r="B1698" s="5" t="inlineStr">
        <is>
          <t>HEXALER PLUS</t>
        </is>
      </c>
      <c r="C1698" s="5" t="inlineStr">
        <is>
          <t>QTRFQE</t>
        </is>
      </c>
      <c r="D1698" s="5" t="inlineStr">
        <is>
          <t>033</t>
        </is>
      </c>
      <c r="E1698" s="5" t="inlineStr">
        <is>
          <t>ZMED</t>
        </is>
      </c>
      <c r="F1698" s="5" t="inlineStr">
        <is>
          <t>1060</t>
        </is>
      </c>
      <c r="G1698" s="5" t="inlineStr">
        <is>
          <t>6021</t>
        </is>
      </c>
      <c r="H1698" s="5" t="inlineStr">
        <is>
          <t>C/U</t>
        </is>
      </c>
      <c r="I1698" s="6" t="n">
        <v>5</v>
      </c>
      <c r="J1698" s="6" t="n">
        <v>0</v>
      </c>
      <c r="K1698" s="5" t="inlineStr">
        <is>
          <t>ARS</t>
        </is>
      </c>
      <c r="L1698" s="48" t="n">
        <v>0</v>
      </c>
      <c r="M1698" s="48" t="n">
        <v>3709.84</v>
      </c>
      <c r="O1698" s="11">
        <f>M1698/SUM($M$2:$M$2023)</f>
        <v/>
      </c>
      <c r="P1698" s="49">
        <f>IFERROR(M1698/I1698,0)</f>
        <v/>
      </c>
      <c r="Q1698" s="50" t="n"/>
      <c r="R1698" s="8">
        <f>I1698-Q1698</f>
        <v/>
      </c>
      <c r="S1698" s="49">
        <f>$AK1698*R1698</f>
        <v/>
      </c>
      <c r="U1698" s="39" t="inlineStr">
        <is>
          <t>Stock SAP</t>
        </is>
      </c>
      <c r="V1698" s="39" t="inlineStr">
        <is>
          <t>Medicamentos</t>
        </is>
      </c>
      <c r="W1698" s="39" t="inlineStr">
        <is>
          <t>Dentro del alcance</t>
        </is>
      </c>
      <c r="X1698" s="39" t="n"/>
      <c r="Y1698" s="39" t="inlineStr">
        <is>
          <t>Sin recuento físico en el inventario de Avain</t>
        </is>
      </c>
      <c r="Z1698" s="40" t="inlineStr">
        <is>
          <t>Sin recuento físico</t>
        </is>
      </c>
      <c r="AA1698" s="39" t="n"/>
      <c r="AB1698" s="39" t="n"/>
      <c r="AC1698" s="39" t="n"/>
      <c r="AD1698" s="39" t="n"/>
      <c r="AE1698" s="39" t="n"/>
      <c r="AF1698" s="39" t="n"/>
      <c r="AG1698" s="39" t="n"/>
      <c r="AH1698" s="51" t="n"/>
      <c r="AI1698" s="51" t="n"/>
      <c r="AJ1698" s="51" t="n"/>
      <c r="AK1698" s="52" t="n">
        <v>741.9679176201374</v>
      </c>
      <c r="AL1698" s="52" t="n"/>
      <c r="AM1698" s="52" t="n"/>
      <c r="AN1698" s="39" t="n"/>
      <c r="AO1698" s="39" t="inlineStr">
        <is>
          <t>El material ocupa 7 filas en la hoja 1060 NQN (lote/almacén). La cantidad SAP y la física de esta vista son el total del material.</t>
        </is>
      </c>
    </row>
    <row r="1699">
      <c r="A1699" s="5" t="inlineStr">
        <is>
          <t>1000830</t>
        </is>
      </c>
      <c r="B1699" s="5" t="inlineStr">
        <is>
          <t>BETAMETASONA+GENTA+MICON 20G CREMA</t>
        </is>
      </c>
      <c r="C1699" s="5" t="inlineStr">
        <is>
          <t>7EKDD</t>
        </is>
      </c>
      <c r="D1699" s="5" t="inlineStr">
        <is>
          <t>033</t>
        </is>
      </c>
      <c r="E1699" s="5" t="inlineStr">
        <is>
          <t>ZMED</t>
        </is>
      </c>
      <c r="F1699" s="5" t="inlineStr">
        <is>
          <t>1060</t>
        </is>
      </c>
      <c r="G1699" s="5" t="inlineStr">
        <is>
          <t>6021</t>
        </is>
      </c>
      <c r="H1699" s="5" t="inlineStr">
        <is>
          <t>C/U</t>
        </is>
      </c>
      <c r="I1699" s="6" t="n">
        <v>5</v>
      </c>
      <c r="J1699" s="6" t="n">
        <v>0</v>
      </c>
      <c r="K1699" s="5" t="inlineStr">
        <is>
          <t>ARS</t>
        </is>
      </c>
      <c r="L1699" s="48" t="n">
        <v>0</v>
      </c>
      <c r="M1699" s="48" t="n">
        <v>82746.89999999999</v>
      </c>
      <c r="O1699" s="11">
        <f>M1699/SUM($M$2:$M$2023)</f>
        <v/>
      </c>
      <c r="P1699" s="49">
        <f>IFERROR(M1699/I1699,0)</f>
        <v/>
      </c>
      <c r="Q1699" s="50" t="n"/>
      <c r="R1699" s="8">
        <f>I1699-Q1699</f>
        <v/>
      </c>
      <c r="S1699" s="49">
        <f>$AK1699*R1699</f>
        <v/>
      </c>
      <c r="U1699" s="39" t="inlineStr">
        <is>
          <t>Stock SAP</t>
        </is>
      </c>
      <c r="V1699" s="39" t="inlineStr">
        <is>
          <t>Medicamentos</t>
        </is>
      </c>
      <c r="W1699" s="39" t="inlineStr">
        <is>
          <t>Dentro del alcance</t>
        </is>
      </c>
      <c r="X1699" s="39" t="n"/>
      <c r="Y1699" s="39" t="inlineStr">
        <is>
          <t>Sin recuento físico en el inventario de Avain</t>
        </is>
      </c>
      <c r="Z1699" s="40" t="inlineStr">
        <is>
          <t>Sin recuento físico</t>
        </is>
      </c>
      <c r="AA1699" s="39" t="n"/>
      <c r="AB1699" s="39" t="n"/>
      <c r="AC1699" s="39" t="n"/>
      <c r="AD1699" s="39" t="n"/>
      <c r="AE1699" s="39" t="n"/>
      <c r="AF1699" s="39" t="n"/>
      <c r="AG1699" s="39" t="n"/>
      <c r="AH1699" s="51" t="n"/>
      <c r="AI1699" s="51" t="n"/>
      <c r="AJ1699" s="51" t="n"/>
      <c r="AK1699" s="52" t="n">
        <v>16549.38022222223</v>
      </c>
      <c r="AL1699" s="52" t="n"/>
      <c r="AM1699" s="52" t="n"/>
      <c r="AN1699" s="39" t="n"/>
      <c r="AO1699" s="39" t="inlineStr">
        <is>
          <t>El material ocupa 8 filas en la hoja 1060 NQN (lote/almacén). La cantidad SAP y la física de esta vista son el total del material.</t>
        </is>
      </c>
    </row>
    <row r="1700">
      <c r="A1700" s="5" t="inlineStr">
        <is>
          <t>1000830</t>
        </is>
      </c>
      <c r="B1700" s="5" t="inlineStr">
        <is>
          <t>BETAMETASONA+GENTA+MICON 20G CREMA</t>
        </is>
      </c>
      <c r="C1700" s="5" t="inlineStr">
        <is>
          <t>EDRGSEAWTR</t>
        </is>
      </c>
      <c r="D1700" s="5" t="inlineStr">
        <is>
          <t>033</t>
        </is>
      </c>
      <c r="E1700" s="5" t="inlineStr">
        <is>
          <t>ZMED</t>
        </is>
      </c>
      <c r="F1700" s="5" t="inlineStr">
        <is>
          <t>1060</t>
        </is>
      </c>
      <c r="G1700" s="5" t="inlineStr">
        <is>
          <t>6021</t>
        </is>
      </c>
      <c r="H1700" s="5" t="inlineStr">
        <is>
          <t>C/U</t>
        </is>
      </c>
      <c r="I1700" s="6" t="n">
        <v>5</v>
      </c>
      <c r="J1700" s="6" t="n">
        <v>0</v>
      </c>
      <c r="K1700" s="5" t="inlineStr">
        <is>
          <t>ARS</t>
        </is>
      </c>
      <c r="L1700" s="48" t="n">
        <v>0</v>
      </c>
      <c r="M1700" s="48" t="n">
        <v>82746.89999999999</v>
      </c>
      <c r="O1700" s="11">
        <f>M1700/SUM($M$2:$M$2023)</f>
        <v/>
      </c>
      <c r="P1700" s="49">
        <f>IFERROR(M1700/I1700,0)</f>
        <v/>
      </c>
      <c r="Q1700" s="50" t="n"/>
      <c r="R1700" s="8">
        <f>I1700-Q1700</f>
        <v/>
      </c>
      <c r="S1700" s="49">
        <f>$AK1700*R1700</f>
        <v/>
      </c>
      <c r="U1700" s="39" t="inlineStr">
        <is>
          <t>Stock SAP</t>
        </is>
      </c>
      <c r="V1700" s="39" t="inlineStr">
        <is>
          <t>Medicamentos</t>
        </is>
      </c>
      <c r="W1700" s="39" t="inlineStr">
        <is>
          <t>Dentro del alcance</t>
        </is>
      </c>
      <c r="X1700" s="39" t="n"/>
      <c r="Y1700" s="39" t="inlineStr">
        <is>
          <t>Sin recuento físico en el inventario de Avain</t>
        </is>
      </c>
      <c r="Z1700" s="40" t="inlineStr">
        <is>
          <t>Sin recuento físico</t>
        </is>
      </c>
      <c r="AA1700" s="39" t="n"/>
      <c r="AB1700" s="39" t="n"/>
      <c r="AC1700" s="39" t="n"/>
      <c r="AD1700" s="39" t="n"/>
      <c r="AE1700" s="39" t="n"/>
      <c r="AF1700" s="39" t="n"/>
      <c r="AG1700" s="39" t="n"/>
      <c r="AH1700" s="51" t="n"/>
      <c r="AI1700" s="51" t="n"/>
      <c r="AJ1700" s="51" t="n"/>
      <c r="AK1700" s="52" t="n">
        <v>16549.38022222223</v>
      </c>
      <c r="AL1700" s="52" t="n"/>
      <c r="AM1700" s="52" t="n"/>
      <c r="AN1700" s="39" t="n"/>
      <c r="AO1700" s="39" t="inlineStr">
        <is>
          <t>El material ocupa 8 filas en la hoja 1060 NQN (lote/almacén). La cantidad SAP y la física de esta vista son el total del material.</t>
        </is>
      </c>
    </row>
    <row r="1701">
      <c r="A1701" s="5" t="inlineStr">
        <is>
          <t>1000830</t>
        </is>
      </c>
      <c r="B1701" s="5" t="inlineStr">
        <is>
          <t>BETAMETASONA+GENTA+MICON 20G CREMA</t>
        </is>
      </c>
      <c r="C1701" s="5" t="inlineStr">
        <is>
          <t>O09PPÑ</t>
        </is>
      </c>
      <c r="D1701" s="5" t="inlineStr">
        <is>
          <t>033</t>
        </is>
      </c>
      <c r="E1701" s="5" t="inlineStr">
        <is>
          <t>ZMED</t>
        </is>
      </c>
      <c r="F1701" s="5" t="inlineStr">
        <is>
          <t>1060</t>
        </is>
      </c>
      <c r="G1701" s="5" t="inlineStr">
        <is>
          <t>6021</t>
        </is>
      </c>
      <c r="H1701" s="5" t="inlineStr">
        <is>
          <t>C/U</t>
        </is>
      </c>
      <c r="I1701" s="6" t="n">
        <v>5</v>
      </c>
      <c r="J1701" s="6" t="n">
        <v>0</v>
      </c>
      <c r="K1701" s="5" t="inlineStr">
        <is>
          <t>ARS</t>
        </is>
      </c>
      <c r="L1701" s="48" t="n">
        <v>0</v>
      </c>
      <c r="M1701" s="48" t="n">
        <v>82746.89999999999</v>
      </c>
      <c r="O1701" s="11">
        <f>M1701/SUM($M$2:$M$2023)</f>
        <v/>
      </c>
      <c r="P1701" s="49">
        <f>IFERROR(M1701/I1701,0)</f>
        <v/>
      </c>
      <c r="Q1701" s="50" t="n"/>
      <c r="R1701" s="8">
        <f>I1701-Q1701</f>
        <v/>
      </c>
      <c r="S1701" s="49">
        <f>$AK1701*R1701</f>
        <v/>
      </c>
      <c r="U1701" s="39" t="inlineStr">
        <is>
          <t>Stock SAP</t>
        </is>
      </c>
      <c r="V1701" s="39" t="inlineStr">
        <is>
          <t>Medicamentos</t>
        </is>
      </c>
      <c r="W1701" s="39" t="inlineStr">
        <is>
          <t>Dentro del alcance</t>
        </is>
      </c>
      <c r="X1701" s="39" t="n"/>
      <c r="Y1701" s="39" t="inlineStr">
        <is>
          <t>Sin recuento físico en el inventario de Avain</t>
        </is>
      </c>
      <c r="Z1701" s="40" t="inlineStr">
        <is>
          <t>Sin recuento físico</t>
        </is>
      </c>
      <c r="AA1701" s="39" t="n"/>
      <c r="AB1701" s="39" t="n"/>
      <c r="AC1701" s="39" t="n"/>
      <c r="AD1701" s="39" t="n"/>
      <c r="AE1701" s="39" t="n"/>
      <c r="AF1701" s="39" t="n"/>
      <c r="AG1701" s="39" t="n"/>
      <c r="AH1701" s="51" t="n"/>
      <c r="AI1701" s="51" t="n"/>
      <c r="AJ1701" s="51" t="n"/>
      <c r="AK1701" s="52" t="n">
        <v>16549.38022222223</v>
      </c>
      <c r="AL1701" s="52" t="n"/>
      <c r="AM1701" s="52" t="n"/>
      <c r="AN1701" s="39" t="n"/>
      <c r="AO1701" s="39" t="inlineStr">
        <is>
          <t>El material ocupa 8 filas en la hoja 1060 NQN (lote/almacén). La cantidad SAP y la física de esta vista son el total del material.</t>
        </is>
      </c>
    </row>
    <row r="1702">
      <c r="A1702" s="5" t="inlineStr">
        <is>
          <t>1000830</t>
        </is>
      </c>
      <c r="B1702" s="5" t="inlineStr">
        <is>
          <t>BETAMETASONA+GENTA+MICON 20G CREMA</t>
        </is>
      </c>
      <c r="C1702" s="5" t="inlineStr">
        <is>
          <t>Q35613Q</t>
        </is>
      </c>
      <c r="D1702" s="5" t="inlineStr">
        <is>
          <t>033</t>
        </is>
      </c>
      <c r="E1702" s="5" t="inlineStr">
        <is>
          <t>ZMED</t>
        </is>
      </c>
      <c r="F1702" s="5" t="inlineStr">
        <is>
          <t>1060</t>
        </is>
      </c>
      <c r="G1702" s="5" t="inlineStr">
        <is>
          <t>6021</t>
        </is>
      </c>
      <c r="H1702" s="5" t="inlineStr">
        <is>
          <t>C/U</t>
        </is>
      </c>
      <c r="I1702" s="6" t="n">
        <v>5</v>
      </c>
      <c r="J1702" s="6" t="n">
        <v>0</v>
      </c>
      <c r="K1702" s="5" t="inlineStr">
        <is>
          <t>ARS</t>
        </is>
      </c>
      <c r="L1702" s="48" t="n">
        <v>0</v>
      </c>
      <c r="M1702" s="48" t="n">
        <v>82746.89999999999</v>
      </c>
      <c r="O1702" s="11">
        <f>M1702/SUM($M$2:$M$2023)</f>
        <v/>
      </c>
      <c r="P1702" s="49">
        <f>IFERROR(M1702/I1702,0)</f>
        <v/>
      </c>
      <c r="Q1702" s="50" t="n"/>
      <c r="R1702" s="8">
        <f>I1702-Q1702</f>
        <v/>
      </c>
      <c r="S1702" s="49">
        <f>$AK1702*R1702</f>
        <v/>
      </c>
      <c r="U1702" s="39" t="inlineStr">
        <is>
          <t>Stock SAP</t>
        </is>
      </c>
      <c r="V1702" s="39" t="inlineStr">
        <is>
          <t>Medicamentos</t>
        </is>
      </c>
      <c r="W1702" s="39" t="inlineStr">
        <is>
          <t>Dentro del alcance</t>
        </is>
      </c>
      <c r="X1702" s="39" t="n"/>
      <c r="Y1702" s="39" t="inlineStr">
        <is>
          <t>Sin recuento físico en el inventario de Avain</t>
        </is>
      </c>
      <c r="Z1702" s="40" t="inlineStr">
        <is>
          <t>Sin recuento físico</t>
        </is>
      </c>
      <c r="AA1702" s="39" t="n"/>
      <c r="AB1702" s="39" t="n"/>
      <c r="AC1702" s="39" t="n"/>
      <c r="AD1702" s="39" t="n"/>
      <c r="AE1702" s="39" t="n"/>
      <c r="AF1702" s="39" t="n"/>
      <c r="AG1702" s="39" t="n"/>
      <c r="AH1702" s="51" t="n"/>
      <c r="AI1702" s="51" t="n"/>
      <c r="AJ1702" s="51" t="n"/>
      <c r="AK1702" s="52" t="n">
        <v>16549.38022222223</v>
      </c>
      <c r="AL1702" s="52" t="n"/>
      <c r="AM1702" s="52" t="n"/>
      <c r="AN1702" s="39" t="n"/>
      <c r="AO1702" s="39" t="inlineStr">
        <is>
          <t>El material ocupa 8 filas en la hoja 1060 NQN (lote/almacén). La cantidad SAP y la física de esta vista son el total del material.</t>
        </is>
      </c>
    </row>
    <row r="1703">
      <c r="A1703" s="5" t="inlineStr">
        <is>
          <t>2000025</t>
        </is>
      </c>
      <c r="B1703" s="5" t="inlineStr">
        <is>
          <t>HOJA DE BISTURI Nº20</t>
        </is>
      </c>
      <c r="C1703" s="5" t="n"/>
      <c r="D1703" s="5" t="inlineStr">
        <is>
          <t>033</t>
        </is>
      </c>
      <c r="E1703" s="5" t="inlineStr">
        <is>
          <t>ZDES</t>
        </is>
      </c>
      <c r="F1703" s="5" t="inlineStr">
        <is>
          <t>1060</t>
        </is>
      </c>
      <c r="G1703" s="5" t="inlineStr">
        <is>
          <t>6021</t>
        </is>
      </c>
      <c r="H1703" s="5" t="inlineStr">
        <is>
          <t>C/U</t>
        </is>
      </c>
      <c r="I1703" s="6" t="n">
        <v>5</v>
      </c>
      <c r="J1703" s="6" t="n">
        <v>0</v>
      </c>
      <c r="K1703" s="5" t="inlineStr">
        <is>
          <t>ARS</t>
        </is>
      </c>
      <c r="L1703" s="48" t="n">
        <v>0</v>
      </c>
      <c r="M1703" s="48" t="n">
        <v>103540.5</v>
      </c>
      <c r="O1703" s="11">
        <f>M1703/SUM($M$2:$M$2023)</f>
        <v/>
      </c>
      <c r="P1703" s="49">
        <f>IFERROR(M1703/I1703,0)</f>
        <v/>
      </c>
      <c r="Q1703" s="50" t="n">
        <v>124</v>
      </c>
      <c r="R1703" s="8">
        <f>I1703-Q1703</f>
        <v/>
      </c>
      <c r="S1703" s="49">
        <f>$AK1703*R1703</f>
        <v/>
      </c>
      <c r="U1703" s="39" t="inlineStr">
        <is>
          <t>Stock SAP</t>
        </is>
      </c>
      <c r="V1703" s="39" t="inlineStr">
        <is>
          <t>Descartables</t>
        </is>
      </c>
      <c r="W1703" s="39" t="inlineStr">
        <is>
          <t>Dentro del alcance</t>
        </is>
      </c>
      <c r="X1703" s="38" t="inlineStr">
        <is>
          <t>Baja</t>
        </is>
      </c>
      <c r="Y1703" s="39" t="inlineStr">
        <is>
          <t>Homologado – confianza Baja – pendiente de validación</t>
        </is>
      </c>
      <c r="Z1703" s="37" t="inlineStr">
        <is>
          <t>Dar de alta en SAP</t>
        </is>
      </c>
      <c r="AA1703" s="39" t="inlineStr">
        <is>
          <t>474; 563</t>
        </is>
      </c>
      <c r="AB1703" s="39" t="inlineStr">
        <is>
          <t>HOJA DE BISTURI Nº10; HOJA DE BISTURI Nº21</t>
        </is>
      </c>
      <c r="AC1703" s="39" t="inlineStr">
        <is>
          <t>Cruce por nomenclatura SAP</t>
        </is>
      </c>
      <c r="AD1703" s="39" t="inlineStr">
        <is>
          <t>Sí</t>
        </is>
      </c>
      <c r="AE1703" s="39" t="inlineStr">
        <is>
          <t>2000025, 2000453, 2000456, 2000455</t>
        </is>
      </c>
      <c r="AF1703" s="39" t="inlineStr">
        <is>
          <t>Sí</t>
        </is>
      </c>
      <c r="AG1703" s="39" t="n"/>
      <c r="AH1703" s="51" t="n">
        <v>5</v>
      </c>
      <c r="AI1703" s="51">
        <f>Q1703</f>
        <v/>
      </c>
      <c r="AJ1703" s="51">
        <f>$AH1703-$AI1703</f>
        <v/>
      </c>
      <c r="AK1703" s="52" t="n">
        <v>20708.1</v>
      </c>
      <c r="AL1703" s="52">
        <f>$AJ1703*$AK1703</f>
        <v/>
      </c>
      <c r="AM1703" s="52">
        <f>$AI1703*$AK1703</f>
        <v/>
      </c>
      <c r="AN1703" s="39" t="n"/>
      <c r="AO1703" s="39" t="inlineStr">
        <is>
          <t>Varias denominaciones del inventario físico corresponden a este material SAP (474 HOJA DE BISTURI Nº10; 563 HOJA DE BISTURI Nº21). Se sumaron las cantidades físicas. Cruce por nomenclatura: calibre/talle/medida distinta; similitud 0.67. El cruce SAP–Avain identificó 4 códigos SAP como posibles equivalentes del mismo ítem de Avain (2000025, 2000453, 2000456, 2000455). Se imputó al primero (lógica BUSCARV); requiere validación posterior. Cruce por nomenclatura: calibre/talle/medida distinta; similitud 0.68. El cruce SAP–Avain identificó 4 códigos SAP como posibles equivalentes del mismo ítem de Avain (2000025, 2000453, 2000456, 2000455). Se imputó al primero (lógica BUSCARV); requiere validación posterior.</t>
        </is>
      </c>
    </row>
    <row r="1704">
      <c r="A1704" s="5" t="inlineStr">
        <is>
          <t>2000051</t>
        </is>
      </c>
      <c r="B1704" s="5" t="inlineStr">
        <is>
          <t>COLLAR CERVICAL MEDIANO</t>
        </is>
      </c>
      <c r="C1704" s="5" t="n"/>
      <c r="D1704" s="5" t="inlineStr">
        <is>
          <t>033</t>
        </is>
      </c>
      <c r="E1704" s="5" t="inlineStr">
        <is>
          <t>ZDES</t>
        </is>
      </c>
      <c r="F1704" s="5" t="inlineStr">
        <is>
          <t>1060</t>
        </is>
      </c>
      <c r="G1704" s="5" t="inlineStr">
        <is>
          <t>6022</t>
        </is>
      </c>
      <c r="H1704" s="5" t="inlineStr">
        <is>
          <t>C/U</t>
        </is>
      </c>
      <c r="I1704" s="6" t="n">
        <v>5</v>
      </c>
      <c r="J1704" s="6" t="n">
        <v>0</v>
      </c>
      <c r="K1704" s="5" t="inlineStr">
        <is>
          <t>ARS</t>
        </is>
      </c>
      <c r="L1704" s="48" t="n">
        <v>0</v>
      </c>
      <c r="M1704" s="48" t="n">
        <v>17413.63</v>
      </c>
      <c r="O1704" s="11">
        <f>M1704/SUM($M$2:$M$2023)</f>
        <v/>
      </c>
      <c r="P1704" s="49">
        <f>IFERROR(M1704/I1704,0)</f>
        <v/>
      </c>
      <c r="Q1704" s="50" t="n"/>
      <c r="R1704" s="8">
        <f>I1704-Q1704</f>
        <v/>
      </c>
      <c r="S1704" s="49">
        <f>$AK1704*R1704</f>
        <v/>
      </c>
      <c r="U1704" s="39" t="inlineStr">
        <is>
          <t>Stock SAP</t>
        </is>
      </c>
      <c r="V1704" s="39" t="inlineStr">
        <is>
          <t>Descartables</t>
        </is>
      </c>
      <c r="W1704" s="39" t="inlineStr">
        <is>
          <t>Dentro del alcance</t>
        </is>
      </c>
      <c r="X1704" s="39" t="n"/>
      <c r="Y1704" s="39" t="inlineStr">
        <is>
          <t>Sin recuento físico en el inventario de Avain</t>
        </is>
      </c>
      <c r="Z1704" s="40" t="inlineStr">
        <is>
          <t>Sin recuento físico</t>
        </is>
      </c>
      <c r="AA1704" s="39" t="n"/>
      <c r="AB1704" s="39" t="n"/>
      <c r="AC1704" s="39" t="n"/>
      <c r="AD1704" s="39" t="n"/>
      <c r="AE1704" s="39" t="n"/>
      <c r="AF1704" s="39" t="n"/>
      <c r="AG1704" s="39" t="n"/>
      <c r="AH1704" s="51" t="n"/>
      <c r="AI1704" s="51" t="n"/>
      <c r="AJ1704" s="51" t="n"/>
      <c r="AK1704" s="52" t="n">
        <v>3482.725714285715</v>
      </c>
      <c r="AL1704" s="52" t="n"/>
      <c r="AM1704" s="52" t="n"/>
      <c r="AN1704" s="39" t="n"/>
      <c r="AO1704" s="39" t="inlineStr">
        <is>
          <t>El material ocupa 2 filas en la hoja 1060 NQN (lote/almacén). La cantidad SAP y la física de esta vista son el total del material.</t>
        </is>
      </c>
    </row>
    <row r="1705">
      <c r="A1705" s="5" t="inlineStr">
        <is>
          <t>2000057</t>
        </is>
      </c>
      <c r="B1705" s="5" t="inlineStr">
        <is>
          <t>KIT DE OBSTETRICIA</t>
        </is>
      </c>
      <c r="C1705" s="5" t="n"/>
      <c r="D1705" s="5" t="inlineStr">
        <is>
          <t>033</t>
        </is>
      </c>
      <c r="E1705" s="5" t="inlineStr">
        <is>
          <t>ZDES</t>
        </is>
      </c>
      <c r="F1705" s="5" t="inlineStr">
        <is>
          <t>1060</t>
        </is>
      </c>
      <c r="G1705" s="5" t="inlineStr">
        <is>
          <t>6021</t>
        </is>
      </c>
      <c r="H1705" s="5" t="inlineStr">
        <is>
          <t>C/U</t>
        </is>
      </c>
      <c r="I1705" s="6" t="n">
        <v>5</v>
      </c>
      <c r="J1705" s="6" t="n">
        <v>0</v>
      </c>
      <c r="K1705" s="5" t="inlineStr">
        <is>
          <t>ARS</t>
        </is>
      </c>
      <c r="L1705" s="48" t="n">
        <v>0</v>
      </c>
      <c r="M1705" s="48" t="n">
        <v>175550.4</v>
      </c>
      <c r="O1705" s="11">
        <f>M1705/SUM($M$2:$M$2023)</f>
        <v/>
      </c>
      <c r="P1705" s="49">
        <f>IFERROR(M1705/I1705,0)</f>
        <v/>
      </c>
      <c r="Q1705" s="50" t="n"/>
      <c r="R1705" s="8">
        <f>I1705-Q1705</f>
        <v/>
      </c>
      <c r="S1705" s="49">
        <f>$AK1705*R1705</f>
        <v/>
      </c>
      <c r="U1705" s="39" t="inlineStr">
        <is>
          <t>Stock SAP</t>
        </is>
      </c>
      <c r="V1705" s="39" t="inlineStr">
        <is>
          <t>Descartables</t>
        </is>
      </c>
      <c r="W1705" s="39" t="inlineStr">
        <is>
          <t>Dentro del alcance</t>
        </is>
      </c>
      <c r="X1705" s="39" t="n"/>
      <c r="Y1705" s="39" t="inlineStr">
        <is>
          <t>Sin recuento físico en el inventario de Avain</t>
        </is>
      </c>
      <c r="Z1705" s="40" t="inlineStr">
        <is>
          <t>Sin recuento físico</t>
        </is>
      </c>
      <c r="AA1705" s="39" t="n"/>
      <c r="AB1705" s="39" t="n"/>
      <c r="AC1705" s="39" t="n"/>
      <c r="AD1705" s="39" t="n"/>
      <c r="AE1705" s="39" t="n"/>
      <c r="AF1705" s="39" t="n"/>
      <c r="AG1705" s="39" t="n"/>
      <c r="AH1705" s="51" t="n">
        <v>5</v>
      </c>
      <c r="AI1705" s="51">
        <f>Q1705</f>
        <v/>
      </c>
      <c r="AJ1705" s="51">
        <f>$AH1705-$AI1705</f>
        <v/>
      </c>
      <c r="AK1705" s="52" t="n">
        <v>35110.08</v>
      </c>
      <c r="AL1705" s="52">
        <f>$AJ1705*$AK1705</f>
        <v/>
      </c>
      <c r="AM1705" s="52">
        <f>$AI1705*$AK1705</f>
        <v/>
      </c>
      <c r="AN1705" s="39" t="n"/>
      <c r="AO1705" s="39" t="n"/>
    </row>
    <row r="1706">
      <c r="A1706" s="5" t="inlineStr">
        <is>
          <t>2000063</t>
        </is>
      </c>
      <c r="B1706" s="5" t="inlineStr">
        <is>
          <t>PINZA MAGILL PEDIATRICA</t>
        </is>
      </c>
      <c r="C1706" s="5" t="n"/>
      <c r="D1706" s="5" t="inlineStr">
        <is>
          <t>033</t>
        </is>
      </c>
      <c r="E1706" s="5" t="inlineStr">
        <is>
          <t>ZDES</t>
        </is>
      </c>
      <c r="F1706" s="5" t="inlineStr">
        <is>
          <t>1060</t>
        </is>
      </c>
      <c r="G1706" s="5" t="inlineStr">
        <is>
          <t>6021</t>
        </is>
      </c>
      <c r="H1706" s="5" t="inlineStr">
        <is>
          <t>C/U</t>
        </is>
      </c>
      <c r="I1706" s="6" t="n">
        <v>5</v>
      </c>
      <c r="J1706" s="6" t="n">
        <v>0</v>
      </c>
      <c r="K1706" s="5" t="inlineStr">
        <is>
          <t>ARS</t>
        </is>
      </c>
      <c r="L1706" s="48" t="n">
        <v>0</v>
      </c>
      <c r="M1706" s="48" t="n">
        <v>137350</v>
      </c>
      <c r="O1706" s="11">
        <f>M1706/SUM($M$2:$M$2023)</f>
        <v/>
      </c>
      <c r="P1706" s="49">
        <f>IFERROR(M1706/I1706,0)</f>
        <v/>
      </c>
      <c r="Q1706" s="50" t="n">
        <v>12</v>
      </c>
      <c r="R1706" s="8">
        <f>I1706-Q1706</f>
        <v/>
      </c>
      <c r="S1706" s="49">
        <f>$AK1706*R1706</f>
        <v/>
      </c>
      <c r="U1706" s="39" t="inlineStr">
        <is>
          <t>Stock SAP</t>
        </is>
      </c>
      <c r="V1706" s="39" t="inlineStr">
        <is>
          <t>Descartables</t>
        </is>
      </c>
      <c r="W1706" s="39" t="inlineStr">
        <is>
          <t>Dentro del alcance</t>
        </is>
      </c>
      <c r="X1706" s="37" t="inlineStr">
        <is>
          <t>Alta</t>
        </is>
      </c>
      <c r="Y1706" s="39" t="inlineStr">
        <is>
          <t>Homologado – confianza Alta</t>
        </is>
      </c>
      <c r="Z1706" s="37" t="inlineStr">
        <is>
          <t>Dar de alta en SAP</t>
        </is>
      </c>
      <c r="AA1706" s="39" t="inlineStr">
        <is>
          <t>533</t>
        </is>
      </c>
      <c r="AB1706" s="39" t="inlineStr">
        <is>
          <t>PINZA MAGILL</t>
        </is>
      </c>
      <c r="AC1706" s="39" t="inlineStr">
        <is>
          <t>Cruce por nomenclatura SAP</t>
        </is>
      </c>
      <c r="AD1706" s="39" t="inlineStr">
        <is>
          <t>No</t>
        </is>
      </c>
      <c r="AE1706" s="39" t="n"/>
      <c r="AF1706" s="39" t="inlineStr">
        <is>
          <t>Sí</t>
        </is>
      </c>
      <c r="AG1706" s="39" t="n"/>
      <c r="AH1706" s="51" t="n">
        <v>5</v>
      </c>
      <c r="AI1706" s="51">
        <f>Q1706</f>
        <v/>
      </c>
      <c r="AJ1706" s="51">
        <f>$AH1706-$AI1706</f>
        <v/>
      </c>
      <c r="AK1706" s="52" t="n">
        <v>27470</v>
      </c>
      <c r="AL1706" s="52">
        <f>$AJ1706*$AK1706</f>
        <v/>
      </c>
      <c r="AM1706" s="52">
        <f>$AI1706*$AK1706</f>
        <v/>
      </c>
      <c r="AN1706" s="39" t="n"/>
      <c r="AO1706" s="39" t="inlineStr">
        <is>
          <t>Cruce por nomenclatura: similitud 0.82.</t>
        </is>
      </c>
    </row>
    <row r="1707">
      <c r="A1707" s="5" t="inlineStr">
        <is>
          <t>2000406</t>
        </is>
      </c>
      <c r="B1707" s="5" t="inlineStr">
        <is>
          <t>SONDA NASOGASTRICA K-33 KOLLER</t>
        </is>
      </c>
      <c r="C1707" s="5" t="n"/>
      <c r="D1707" s="5" t="inlineStr">
        <is>
          <t>033</t>
        </is>
      </c>
      <c r="E1707" s="5" t="inlineStr">
        <is>
          <t>ZDES</t>
        </is>
      </c>
      <c r="F1707" s="5" t="inlineStr">
        <is>
          <t>1060</t>
        </is>
      </c>
      <c r="G1707" s="5" t="inlineStr">
        <is>
          <t>6022</t>
        </is>
      </c>
      <c r="H1707" s="5" t="inlineStr">
        <is>
          <t>C/U</t>
        </is>
      </c>
      <c r="I1707" s="6" t="n">
        <v>5</v>
      </c>
      <c r="J1707" s="6" t="n">
        <v>0</v>
      </c>
      <c r="K1707" s="5" t="inlineStr">
        <is>
          <t>ARS</t>
        </is>
      </c>
      <c r="L1707" s="48" t="n">
        <v>0</v>
      </c>
      <c r="M1707" s="48" t="n">
        <v>68.45999999999999</v>
      </c>
      <c r="O1707" s="11">
        <f>M1707/SUM($M$2:$M$2023)</f>
        <v/>
      </c>
      <c r="P1707" s="49">
        <f>IFERROR(M1707/I1707,0)</f>
        <v/>
      </c>
      <c r="Q1707" s="50" t="n"/>
      <c r="R1707" s="8">
        <f>I1707-Q1707</f>
        <v/>
      </c>
      <c r="S1707" s="49">
        <f>$AK1707*R1707</f>
        <v/>
      </c>
      <c r="U1707" s="39" t="inlineStr">
        <is>
          <t>Stock SAP</t>
        </is>
      </c>
      <c r="V1707" s="39" t="inlineStr">
        <is>
          <t>Descartables</t>
        </is>
      </c>
      <c r="W1707" s="39" t="inlineStr">
        <is>
          <t>Dentro del alcance</t>
        </is>
      </c>
      <c r="X1707" s="39" t="n"/>
      <c r="Y1707" s="39" t="inlineStr">
        <is>
          <t>Sin recuento físico en el inventario de Avain</t>
        </is>
      </c>
      <c r="Z1707" s="40" t="inlineStr">
        <is>
          <t>Sin recuento físico</t>
        </is>
      </c>
      <c r="AA1707" s="39" t="n"/>
      <c r="AB1707" s="39" t="n"/>
      <c r="AC1707" s="39" t="n"/>
      <c r="AD1707" s="39" t="n"/>
      <c r="AE1707" s="39" t="n"/>
      <c r="AF1707" s="39" t="n"/>
      <c r="AG1707" s="39" t="n"/>
      <c r="AH1707" s="51" t="n">
        <v>5</v>
      </c>
      <c r="AI1707" s="51">
        <f>Q1707</f>
        <v/>
      </c>
      <c r="AJ1707" s="51">
        <f>$AH1707-$AI1707</f>
        <v/>
      </c>
      <c r="AK1707" s="52" t="n">
        <v>13.692</v>
      </c>
      <c r="AL1707" s="52">
        <f>$AJ1707*$AK1707</f>
        <v/>
      </c>
      <c r="AM1707" s="52">
        <f>$AI1707*$AK1707</f>
        <v/>
      </c>
      <c r="AN1707" s="39" t="n"/>
      <c r="AO1707" s="39" t="inlineStr">
        <is>
          <t>El material ocupa 2 filas en la hoja 1060 NQN (lote/almacén). La cantidad SAP y la física de esta vista son el total del material.</t>
        </is>
      </c>
    </row>
    <row r="1708">
      <c r="A1708" s="5" t="inlineStr">
        <is>
          <t>2000453</t>
        </is>
      </c>
      <c r="B1708" s="5" t="inlineStr">
        <is>
          <t>HOJA DE BISTURI Nº 11</t>
        </is>
      </c>
      <c r="C1708" s="5" t="n"/>
      <c r="D1708" s="5" t="inlineStr">
        <is>
          <t>033</t>
        </is>
      </c>
      <c r="E1708" s="5" t="inlineStr">
        <is>
          <t>ZDES</t>
        </is>
      </c>
      <c r="F1708" s="5" t="inlineStr">
        <is>
          <t>1060</t>
        </is>
      </c>
      <c r="G1708" s="5" t="inlineStr">
        <is>
          <t>6022</t>
        </is>
      </c>
      <c r="H1708" s="5" t="inlineStr">
        <is>
          <t>C/U</t>
        </is>
      </c>
      <c r="I1708" s="6" t="n">
        <v>5</v>
      </c>
      <c r="J1708" s="6" t="n">
        <v>0</v>
      </c>
      <c r="K1708" s="5" t="inlineStr">
        <is>
          <t>ARS</t>
        </is>
      </c>
      <c r="L1708" s="48" t="n">
        <v>0</v>
      </c>
      <c r="M1708" s="48" t="n">
        <v>2130.78</v>
      </c>
      <c r="O1708" s="11">
        <f>M1708/SUM($M$2:$M$2023)</f>
        <v/>
      </c>
      <c r="P1708" s="49">
        <f>IFERROR(M1708/I1708,0)</f>
        <v/>
      </c>
      <c r="Q1708" s="50" t="n"/>
      <c r="R1708" s="8">
        <f>I1708-Q1708</f>
        <v/>
      </c>
      <c r="S1708" s="49">
        <f>$AK1708*R1708</f>
        <v/>
      </c>
      <c r="U1708" s="39" t="inlineStr">
        <is>
          <t>Stock SAP</t>
        </is>
      </c>
      <c r="V1708" s="39" t="inlineStr">
        <is>
          <t>Descartables</t>
        </is>
      </c>
      <c r="W1708" s="39" t="inlineStr">
        <is>
          <t>Dentro del alcance</t>
        </is>
      </c>
      <c r="X1708" s="39" t="n"/>
      <c r="Y1708" s="39" t="inlineStr">
        <is>
          <t>Sin recuento físico en el inventario de Avain</t>
        </is>
      </c>
      <c r="Z1708" s="40" t="inlineStr">
        <is>
          <t>Sin recuento físico</t>
        </is>
      </c>
      <c r="AA1708" s="39" t="n"/>
      <c r="AB1708" s="39" t="n"/>
      <c r="AC1708" s="39" t="n"/>
      <c r="AD1708" s="39" t="n"/>
      <c r="AE1708" s="39" t="n"/>
      <c r="AF1708" s="39" t="n"/>
      <c r="AG1708" s="39" t="n"/>
      <c r="AH1708" s="51" t="n">
        <v>9</v>
      </c>
      <c r="AI1708" s="51">
        <f>Q1708</f>
        <v/>
      </c>
      <c r="AJ1708" s="51">
        <f>$AH1708-$AI1708</f>
        <v/>
      </c>
      <c r="AK1708" s="52" t="n">
        <v>426.1555555555556</v>
      </c>
      <c r="AL1708" s="52">
        <f>$AJ1708*$AK1708</f>
        <v/>
      </c>
      <c r="AM1708" s="52">
        <f>$AI1708*$AK1708</f>
        <v/>
      </c>
      <c r="AN1708" s="39" t="n"/>
      <c r="AO1708" s="39" t="inlineStr">
        <is>
          <t>El material ocupa 2 filas en la hoja 1060 NQN (lote/almacén). La cantidad SAP y la física de esta vista son el total del material.</t>
        </is>
      </c>
    </row>
    <row r="1709">
      <c r="A1709" s="5" t="inlineStr">
        <is>
          <t>2001077</t>
        </is>
      </c>
      <c r="B1709" s="5" t="inlineStr">
        <is>
          <t>ELECTRODOS C/CONECTOR PARA DESFIBRILADOR</t>
        </is>
      </c>
      <c r="C1709" s="5" t="n"/>
      <c r="D1709" s="5" t="inlineStr">
        <is>
          <t>MDES</t>
        </is>
      </c>
      <c r="E1709" s="5" t="inlineStr">
        <is>
          <t>ZDES</t>
        </is>
      </c>
      <c r="F1709" s="5" t="inlineStr">
        <is>
          <t>1060</t>
        </is>
      </c>
      <c r="G1709" s="5" t="inlineStr">
        <is>
          <t>6021</t>
        </is>
      </c>
      <c r="H1709" s="5" t="inlineStr">
        <is>
          <t>C/U</t>
        </is>
      </c>
      <c r="I1709" s="6" t="n">
        <v>5</v>
      </c>
      <c r="J1709" s="6" t="n">
        <v>0</v>
      </c>
      <c r="K1709" s="5" t="inlineStr">
        <is>
          <t>ARS</t>
        </is>
      </c>
      <c r="L1709" s="48" t="n">
        <v>0</v>
      </c>
      <c r="M1709" s="48" t="n">
        <v>1047361.2</v>
      </c>
      <c r="O1709" s="11">
        <f>M1709/SUM($M$2:$M$2023)</f>
        <v/>
      </c>
      <c r="P1709" s="49">
        <f>IFERROR(M1709/I1709,0)</f>
        <v/>
      </c>
      <c r="Q1709" s="50" t="n">
        <v>1465</v>
      </c>
      <c r="R1709" s="8">
        <f>I1709-Q1709</f>
        <v/>
      </c>
      <c r="S1709" s="49">
        <f>$AK1709*R1709</f>
        <v/>
      </c>
      <c r="U1709" s="39" t="inlineStr">
        <is>
          <t>Stock SAP</t>
        </is>
      </c>
      <c r="V1709" s="39" t="inlineStr">
        <is>
          <t>Descartables</t>
        </is>
      </c>
      <c r="W1709" s="39" t="inlineStr">
        <is>
          <t>Dentro del alcance</t>
        </is>
      </c>
      <c r="X1709" s="42" t="inlineStr">
        <is>
          <t>Media</t>
        </is>
      </c>
      <c r="Y1709" s="39" t="inlineStr">
        <is>
          <t>Homologado – confianza Media – pendiente de validación</t>
        </is>
      </c>
      <c r="Z1709" s="37" t="inlineStr">
        <is>
          <t>Dar de alta en SAP</t>
        </is>
      </c>
      <c r="AA1709" s="39" t="inlineStr">
        <is>
          <t>345</t>
        </is>
      </c>
      <c r="AB1709" s="39" t="inlineStr">
        <is>
          <t>ELECTRODOS</t>
        </is>
      </c>
      <c r="AC1709" s="39" t="inlineStr">
        <is>
          <t>Cruce por nomenclatura SAP</t>
        </is>
      </c>
      <c r="AD1709" s="39" t="inlineStr">
        <is>
          <t>No</t>
        </is>
      </c>
      <c r="AE1709" s="39" t="n"/>
      <c r="AF1709" s="39" t="inlineStr">
        <is>
          <t>No</t>
        </is>
      </c>
      <c r="AG1709" s="39" t="n"/>
      <c r="AH1709" s="51" t="n">
        <v>5</v>
      </c>
      <c r="AI1709" s="51">
        <f>Q1709</f>
        <v/>
      </c>
      <c r="AJ1709" s="51">
        <f>$AH1709-$AI1709</f>
        <v/>
      </c>
      <c r="AK1709" s="52" t="n">
        <v>209472.24</v>
      </c>
      <c r="AL1709" s="52">
        <f>$AJ1709*$AK1709</f>
        <v/>
      </c>
      <c r="AM1709" s="52">
        <f>$AI1709*$AK1709</f>
        <v/>
      </c>
      <c r="AN1709" s="41" t="inlineStr">
        <is>
          <t>Valorización a validar: VU atípico ($209,472.24 contra una mediana de $2,000.00 en la base); relación de cantidades 293 a 1 entre SAP y el recuento físico. Sugiere distinta unidad de medida (SAP por caja o envase y el recuento por unidad). La diferencia económica de esta fila no debe tomarse como definitiva.</t>
        </is>
      </c>
      <c r="AO1709" s="39" t="inlineStr">
        <is>
          <t>El código Avain 345 figura en la homologación como «mascaranebulizar» (master K-256), pero en el inventario físico corresponde a «ELECTRODOS». El código no coincide con el producto: no se usó el vínculo de la homologación y se cruzó por nomenclatura. A revisar con los responsables de la base. Cruce por nomenclatura: similitud 0.66.</t>
        </is>
      </c>
    </row>
    <row r="1710">
      <c r="A1710" s="5" t="inlineStr">
        <is>
          <t>2001158</t>
        </is>
      </c>
      <c r="B1710" s="5" t="inlineStr">
        <is>
          <t>SENSOR PARA OXIMETRO NONIN</t>
        </is>
      </c>
      <c r="C1710" s="5" t="n"/>
      <c r="D1710" s="5" t="inlineStr">
        <is>
          <t>033</t>
        </is>
      </c>
      <c r="E1710" s="5" t="inlineStr">
        <is>
          <t>ZDES</t>
        </is>
      </c>
      <c r="F1710" s="5" t="inlineStr">
        <is>
          <t>1060</t>
        </is>
      </c>
      <c r="G1710" s="5" t="inlineStr">
        <is>
          <t>6032</t>
        </is>
      </c>
      <c r="H1710" s="5" t="inlineStr">
        <is>
          <t>C/U</t>
        </is>
      </c>
      <c r="I1710" s="6" t="n">
        <v>5</v>
      </c>
      <c r="J1710" s="6" t="n">
        <v>0</v>
      </c>
      <c r="K1710" s="5" t="inlineStr">
        <is>
          <t>ARS</t>
        </is>
      </c>
      <c r="L1710" s="48" t="n">
        <v>0</v>
      </c>
      <c r="M1710" s="48" t="n">
        <v>46400</v>
      </c>
      <c r="O1710" s="11">
        <f>M1710/SUM($M$2:$M$2023)</f>
        <v/>
      </c>
      <c r="P1710" s="49">
        <f>IFERROR(M1710/I1710,0)</f>
        <v/>
      </c>
      <c r="Q1710" s="50" t="n"/>
      <c r="R1710" s="8">
        <f>I1710-Q1710</f>
        <v/>
      </c>
      <c r="S1710" s="49">
        <f>$AK1710*R1710</f>
        <v/>
      </c>
      <c r="U1710" s="39" t="inlineStr">
        <is>
          <t>Stock SAP</t>
        </is>
      </c>
      <c r="V1710" s="39" t="inlineStr">
        <is>
          <t>Descartables</t>
        </is>
      </c>
      <c r="W1710" s="39" t="inlineStr">
        <is>
          <t>Dentro del alcance</t>
        </is>
      </c>
      <c r="X1710" s="39" t="n"/>
      <c r="Y1710" s="39" t="inlineStr">
        <is>
          <t>Sin recuento físico en el inventario de Avain</t>
        </is>
      </c>
      <c r="Z1710" s="40" t="inlineStr">
        <is>
          <t>Sin recuento físico</t>
        </is>
      </c>
      <c r="AA1710" s="39" t="n"/>
      <c r="AB1710" s="39" t="n"/>
      <c r="AC1710" s="39" t="n"/>
      <c r="AD1710" s="39" t="n"/>
      <c r="AE1710" s="39" t="n"/>
      <c r="AF1710" s="39" t="n"/>
      <c r="AG1710" s="39" t="n"/>
      <c r="AH1710" s="51" t="n">
        <v>5</v>
      </c>
      <c r="AI1710" s="51">
        <f>Q1710</f>
        <v/>
      </c>
      <c r="AJ1710" s="51">
        <f>$AH1710-$AI1710</f>
        <v/>
      </c>
      <c r="AK1710" s="52" t="n">
        <v>9280</v>
      </c>
      <c r="AL1710" s="52">
        <f>$AJ1710*$AK1710</f>
        <v/>
      </c>
      <c r="AM1710" s="52">
        <f>$AI1710*$AK1710</f>
        <v/>
      </c>
      <c r="AN1710" s="39" t="n"/>
      <c r="AO1710" s="39" t="n"/>
    </row>
    <row r="1711">
      <c r="A1711" s="5" t="inlineStr">
        <is>
          <t>2001164</t>
        </is>
      </c>
      <c r="B1711" s="5" t="inlineStr">
        <is>
          <t>BOLSAS DE BIOSEGURIDAD</t>
        </is>
      </c>
      <c r="C1711" s="5" t="n"/>
      <c r="D1711" s="5" t="inlineStr">
        <is>
          <t>033</t>
        </is>
      </c>
      <c r="E1711" s="5" t="inlineStr">
        <is>
          <t>ZDES</t>
        </is>
      </c>
      <c r="F1711" s="5" t="inlineStr">
        <is>
          <t>1060</t>
        </is>
      </c>
      <c r="G1711" s="5" t="inlineStr">
        <is>
          <t>6010</t>
        </is>
      </c>
      <c r="H1711" s="5" t="inlineStr">
        <is>
          <t>C/U</t>
        </is>
      </c>
      <c r="I1711" s="6" t="n">
        <v>5</v>
      </c>
      <c r="J1711" s="6" t="n">
        <v>0</v>
      </c>
      <c r="K1711" s="5" t="inlineStr">
        <is>
          <t>ARS</t>
        </is>
      </c>
      <c r="L1711" s="48" t="n">
        <v>0</v>
      </c>
      <c r="M1711" s="48" t="n">
        <v>269.63</v>
      </c>
      <c r="O1711" s="11">
        <f>M1711/SUM($M$2:$M$2023)</f>
        <v/>
      </c>
      <c r="P1711" s="49">
        <f>IFERROR(M1711/I1711,0)</f>
        <v/>
      </c>
      <c r="Q1711" s="50" t="n"/>
      <c r="R1711" s="8">
        <f>I1711-Q1711</f>
        <v/>
      </c>
      <c r="S1711" s="49">
        <f>$AK1711*R1711</f>
        <v/>
      </c>
      <c r="U1711" s="39" t="inlineStr">
        <is>
          <t>Stock SAP</t>
        </is>
      </c>
      <c r="V1711" s="39" t="inlineStr">
        <is>
          <t>Descartables</t>
        </is>
      </c>
      <c r="W1711" s="39" t="inlineStr">
        <is>
          <t>Dentro del alcance</t>
        </is>
      </c>
      <c r="X1711" s="39" t="n"/>
      <c r="Y1711" s="39" t="inlineStr">
        <is>
          <t>Sin recuento físico en el inventario de Avain</t>
        </is>
      </c>
      <c r="Z1711" s="40" t="inlineStr">
        <is>
          <t>Sin recuento físico</t>
        </is>
      </c>
      <c r="AA1711" s="39" t="n"/>
      <c r="AB1711" s="39" t="n"/>
      <c r="AC1711" s="39" t="n"/>
      <c r="AD1711" s="39" t="n"/>
      <c r="AE1711" s="39" t="n"/>
      <c r="AF1711" s="39" t="n"/>
      <c r="AG1711" s="39" t="n"/>
      <c r="AH1711" s="51" t="n">
        <v>5</v>
      </c>
      <c r="AI1711" s="51">
        <f>Q1711</f>
        <v/>
      </c>
      <c r="AJ1711" s="51">
        <f>$AH1711-$AI1711</f>
        <v/>
      </c>
      <c r="AK1711" s="52" t="n">
        <v>53.926</v>
      </c>
      <c r="AL1711" s="52">
        <f>$AJ1711*$AK1711</f>
        <v/>
      </c>
      <c r="AM1711" s="52">
        <f>$AI1711*$AK1711</f>
        <v/>
      </c>
      <c r="AN1711" s="39" t="n"/>
      <c r="AO1711" s="39" t="inlineStr">
        <is>
          <t>El material ocupa 2 filas en la hoja 1060 NQN (lote/almacén). La cantidad SAP y la física de esta vista son el total del material.</t>
        </is>
      </c>
    </row>
    <row r="1712">
      <c r="A1712" s="5" t="inlineStr">
        <is>
          <t>2001357</t>
        </is>
      </c>
      <c r="B1712" s="5" t="inlineStr">
        <is>
          <t>CRONOCORTEROID AMPOLLA</t>
        </is>
      </c>
      <c r="C1712" s="5" t="inlineStr">
        <is>
          <t>BS3130</t>
        </is>
      </c>
      <c r="D1712" s="5" t="inlineStr">
        <is>
          <t>033</t>
        </is>
      </c>
      <c r="E1712" s="5" t="inlineStr">
        <is>
          <t>ZDES</t>
        </is>
      </c>
      <c r="F1712" s="5" t="inlineStr">
        <is>
          <t>1060</t>
        </is>
      </c>
      <c r="G1712" s="5" t="inlineStr">
        <is>
          <t>6021</t>
        </is>
      </c>
      <c r="H1712" s="5" t="inlineStr">
        <is>
          <t>C/U</t>
        </is>
      </c>
      <c r="I1712" s="6" t="n">
        <v>5</v>
      </c>
      <c r="J1712" s="6" t="n">
        <v>0</v>
      </c>
      <c r="K1712" s="5" t="inlineStr">
        <is>
          <t>ARS</t>
        </is>
      </c>
      <c r="L1712" s="48" t="n">
        <v>0</v>
      </c>
      <c r="M1712" s="48" t="n">
        <v>4475</v>
      </c>
      <c r="O1712" s="11">
        <f>M1712/SUM($M$2:$M$2023)</f>
        <v/>
      </c>
      <c r="P1712" s="49">
        <f>IFERROR(M1712/I1712,0)</f>
        <v/>
      </c>
      <c r="Q1712" s="50" t="n"/>
      <c r="R1712" s="8">
        <f>I1712-Q1712</f>
        <v/>
      </c>
      <c r="S1712" s="49">
        <f>$AK1712*R1712</f>
        <v/>
      </c>
      <c r="U1712" s="39" t="inlineStr">
        <is>
          <t>Stock SAP</t>
        </is>
      </c>
      <c r="V1712" s="39" t="inlineStr">
        <is>
          <t>Descartables</t>
        </is>
      </c>
      <c r="W1712" s="39" t="inlineStr">
        <is>
          <t>Dentro del alcance</t>
        </is>
      </c>
      <c r="X1712" s="39" t="n"/>
      <c r="Y1712" s="39" t="inlineStr">
        <is>
          <t>Sin recuento físico en el inventario de Avain</t>
        </is>
      </c>
      <c r="Z1712" s="40" t="inlineStr">
        <is>
          <t>Sin recuento físico</t>
        </is>
      </c>
      <c r="AA1712" s="39" t="n"/>
      <c r="AB1712" s="39" t="n"/>
      <c r="AC1712" s="39" t="n"/>
      <c r="AD1712" s="39" t="n"/>
      <c r="AE1712" s="39" t="n"/>
      <c r="AF1712" s="39" t="n"/>
      <c r="AG1712" s="39" t="n"/>
      <c r="AH1712" s="51" t="n">
        <v>5</v>
      </c>
      <c r="AI1712" s="51">
        <f>Q1712</f>
        <v/>
      </c>
      <c r="AJ1712" s="51">
        <f>$AH1712-$AI1712</f>
        <v/>
      </c>
      <c r="AK1712" s="52" t="n">
        <v>895</v>
      </c>
      <c r="AL1712" s="52">
        <f>$AJ1712*$AK1712</f>
        <v/>
      </c>
      <c r="AM1712" s="52">
        <f>$AI1712*$AK1712</f>
        <v/>
      </c>
      <c r="AN1712" s="39" t="n"/>
      <c r="AO1712" s="39" t="n"/>
    </row>
    <row r="1713">
      <c r="A1713" s="5" t="inlineStr">
        <is>
          <t>3000191</t>
        </is>
      </c>
      <c r="B1713" s="5" t="inlineStr">
        <is>
          <t>CHOMBA BLANCA HBRE TXL</t>
        </is>
      </c>
      <c r="C1713" s="5" t="n"/>
      <c r="D1713" s="5" t="inlineStr">
        <is>
          <t>INDU</t>
        </is>
      </c>
      <c r="E1713" s="5" t="inlineStr">
        <is>
          <t>ZUNI</t>
        </is>
      </c>
      <c r="F1713" s="5" t="inlineStr">
        <is>
          <t>1060</t>
        </is>
      </c>
      <c r="G1713" s="5" t="inlineStr">
        <is>
          <t>6031</t>
        </is>
      </c>
      <c r="H1713" s="5" t="inlineStr">
        <is>
          <t>C/U</t>
        </is>
      </c>
      <c r="I1713" s="6" t="n">
        <v>5</v>
      </c>
      <c r="J1713" s="6" t="n">
        <v>0</v>
      </c>
      <c r="K1713" s="5" t="inlineStr">
        <is>
          <t>ARS</t>
        </is>
      </c>
      <c r="L1713" s="48" t="n">
        <v>0</v>
      </c>
      <c r="M1713" s="48" t="n">
        <v>48120.47</v>
      </c>
      <c r="O1713" s="11">
        <f>M1713/SUM($M$2:$M$2023)</f>
        <v/>
      </c>
      <c r="P1713" s="49">
        <f>IFERROR(M1713/I1713,0)</f>
        <v/>
      </c>
      <c r="Q1713" s="50" t="n"/>
      <c r="R1713" s="8">
        <f>I1713-Q1713</f>
        <v/>
      </c>
      <c r="S1713" s="49">
        <f>$AK1713*R1713</f>
        <v/>
      </c>
      <c r="U1713" s="39" t="inlineStr">
        <is>
          <t>Stock SAP</t>
        </is>
      </c>
      <c r="V1713" s="39" t="inlineStr">
        <is>
          <t>Uniformes</t>
        </is>
      </c>
      <c r="W1713" s="39" t="inlineStr">
        <is>
          <t>Fuera del alcance</t>
        </is>
      </c>
      <c r="X1713" s="39" t="n"/>
      <c r="Y1713" s="39" t="inlineStr">
        <is>
          <t>No aplica: uniformes, clasificación que el inventario físico de Farmacia no releva</t>
        </is>
      </c>
      <c r="Z1713" s="40" t="inlineStr">
        <is>
          <t>Fuera del alcance del inventario físico</t>
        </is>
      </c>
      <c r="AA1713" s="39" t="n"/>
      <c r="AB1713" s="39" t="n"/>
      <c r="AC1713" s="39" t="n"/>
      <c r="AD1713" s="39" t="n"/>
      <c r="AE1713" s="39" t="n"/>
      <c r="AF1713" s="39" t="n"/>
      <c r="AG1713" s="39" t="n"/>
      <c r="AH1713" s="51" t="n"/>
      <c r="AI1713" s="51" t="n"/>
      <c r="AJ1713" s="51" t="n"/>
      <c r="AK1713" s="52" t="n">
        <v>9624.093333333332</v>
      </c>
      <c r="AL1713" s="52" t="n"/>
      <c r="AM1713" s="52" t="n"/>
      <c r="AN1713" s="39" t="n"/>
      <c r="AO1713" s="39" t="inlineStr">
        <is>
          <t>El material ocupa 2 filas en la hoja 1060 NQN (lote/almacén). La cantidad SAP y la física de esta vista son el total del material.</t>
        </is>
      </c>
    </row>
    <row r="1714">
      <c r="A1714" s="5" t="inlineStr">
        <is>
          <t>3000332</t>
        </is>
      </c>
      <c r="B1714" s="5" t="inlineStr">
        <is>
          <t>AMBO AZUL C/LOGO EMERG XL</t>
        </is>
      </c>
      <c r="C1714" s="5" t="n"/>
      <c r="D1714" s="5" t="inlineStr">
        <is>
          <t>INDU</t>
        </is>
      </c>
      <c r="E1714" s="5" t="inlineStr">
        <is>
          <t>ZUNI</t>
        </is>
      </c>
      <c r="F1714" s="5" t="inlineStr">
        <is>
          <t>1060</t>
        </is>
      </c>
      <c r="G1714" s="5" t="inlineStr">
        <is>
          <t>6031</t>
        </is>
      </c>
      <c r="H1714" s="5" t="inlineStr">
        <is>
          <t>C/U</t>
        </is>
      </c>
      <c r="I1714" s="6" t="n">
        <v>5</v>
      </c>
      <c r="J1714" s="6" t="n">
        <v>0</v>
      </c>
      <c r="K1714" s="5" t="inlineStr">
        <is>
          <t>ARS</t>
        </is>
      </c>
      <c r="L1714" s="48" t="n">
        <v>0</v>
      </c>
      <c r="M1714" s="48" t="n">
        <v>269500</v>
      </c>
      <c r="O1714" s="11">
        <f>M1714/SUM($M$2:$M$2023)</f>
        <v/>
      </c>
      <c r="P1714" s="49">
        <f>IFERROR(M1714/I1714,0)</f>
        <v/>
      </c>
      <c r="Q1714" s="50" t="n"/>
      <c r="R1714" s="8">
        <f>I1714-Q1714</f>
        <v/>
      </c>
      <c r="S1714" s="49">
        <f>$AK1714*R1714</f>
        <v/>
      </c>
      <c r="U1714" s="39" t="inlineStr">
        <is>
          <t>Stock SAP</t>
        </is>
      </c>
      <c r="V1714" s="39" t="inlineStr">
        <is>
          <t>Uniformes</t>
        </is>
      </c>
      <c r="W1714" s="39" t="inlineStr">
        <is>
          <t>Fuera del alcance</t>
        </is>
      </c>
      <c r="X1714" s="39" t="n"/>
      <c r="Y1714" s="39" t="inlineStr">
        <is>
          <t>No aplica: uniformes, clasificación que el inventario físico de Farmacia no releva</t>
        </is>
      </c>
      <c r="Z1714" s="40" t="inlineStr">
        <is>
          <t>Fuera del alcance del inventario físico</t>
        </is>
      </c>
      <c r="AA1714" s="39" t="n"/>
      <c r="AB1714" s="39" t="n"/>
      <c r="AC1714" s="39" t="n"/>
      <c r="AD1714" s="39" t="n"/>
      <c r="AE1714" s="39" t="n"/>
      <c r="AF1714" s="39" t="n"/>
      <c r="AG1714" s="39" t="n"/>
      <c r="AH1714" s="51" t="n">
        <v>5</v>
      </c>
      <c r="AI1714" s="51">
        <f>Q1714</f>
        <v/>
      </c>
      <c r="AJ1714" s="51">
        <f>$AH1714-$AI1714</f>
        <v/>
      </c>
      <c r="AK1714" s="52" t="n">
        <v>53900</v>
      </c>
      <c r="AL1714" s="52">
        <f>$AJ1714*$AK1714</f>
        <v/>
      </c>
      <c r="AM1714" s="52">
        <f>$AI1714*$AK1714</f>
        <v/>
      </c>
      <c r="AN1714" s="39" t="n"/>
      <c r="AO1714" s="39" t="n"/>
    </row>
    <row r="1715">
      <c r="A1715" s="5" t="inlineStr">
        <is>
          <t>3000650</t>
        </is>
      </c>
      <c r="B1715" s="5" t="inlineStr">
        <is>
          <t>PANTALON JEAN C/LOGO YAC T42 DAMA</t>
        </is>
      </c>
      <c r="C1715" s="5" t="n"/>
      <c r="D1715" s="5" t="inlineStr">
        <is>
          <t>INDU</t>
        </is>
      </c>
      <c r="E1715" s="5" t="inlineStr">
        <is>
          <t>ZUNI</t>
        </is>
      </c>
      <c r="F1715" s="5" t="inlineStr">
        <is>
          <t>1060</t>
        </is>
      </c>
      <c r="G1715" s="5" t="inlineStr">
        <is>
          <t>6071</t>
        </is>
      </c>
      <c r="H1715" s="5" t="inlineStr">
        <is>
          <t>C/U</t>
        </is>
      </c>
      <c r="I1715" s="6" t="n">
        <v>5</v>
      </c>
      <c r="J1715" s="6" t="n">
        <v>0</v>
      </c>
      <c r="K1715" s="5" t="inlineStr">
        <is>
          <t>ARS</t>
        </is>
      </c>
      <c r="L1715" s="48" t="n">
        <v>0</v>
      </c>
      <c r="M1715" s="48" t="n">
        <v>92500</v>
      </c>
      <c r="O1715" s="11">
        <f>M1715/SUM($M$2:$M$2023)</f>
        <v/>
      </c>
      <c r="P1715" s="49">
        <f>IFERROR(M1715/I1715,0)</f>
        <v/>
      </c>
      <c r="Q1715" s="50" t="n"/>
      <c r="R1715" s="8">
        <f>I1715-Q1715</f>
        <v/>
      </c>
      <c r="S1715" s="49">
        <f>$AK1715*R1715</f>
        <v/>
      </c>
      <c r="U1715" s="39" t="inlineStr">
        <is>
          <t>Stock SAP</t>
        </is>
      </c>
      <c r="V1715" s="39" t="inlineStr">
        <is>
          <t>Uniformes</t>
        </is>
      </c>
      <c r="W1715" s="39" t="inlineStr">
        <is>
          <t>Fuera del alcance</t>
        </is>
      </c>
      <c r="X1715" s="39" t="n"/>
      <c r="Y1715" s="39" t="inlineStr">
        <is>
          <t>No aplica: uniformes, clasificación que el inventario físico de Farmacia no releva</t>
        </is>
      </c>
      <c r="Z1715" s="40" t="inlineStr">
        <is>
          <t>Fuera del alcance del inventario físico</t>
        </is>
      </c>
      <c r="AA1715" s="39" t="n"/>
      <c r="AB1715" s="39" t="n"/>
      <c r="AC1715" s="39" t="n"/>
      <c r="AD1715" s="39" t="n"/>
      <c r="AE1715" s="39" t="n"/>
      <c r="AF1715" s="39" t="n"/>
      <c r="AG1715" s="39" t="n"/>
      <c r="AH1715" s="51" t="n">
        <v>8</v>
      </c>
      <c r="AI1715" s="51">
        <f>Q1715</f>
        <v/>
      </c>
      <c r="AJ1715" s="51">
        <f>$AH1715-$AI1715</f>
        <v/>
      </c>
      <c r="AK1715" s="52" t="n">
        <v>18500</v>
      </c>
      <c r="AL1715" s="52">
        <f>$AJ1715*$AK1715</f>
        <v/>
      </c>
      <c r="AM1715" s="52">
        <f>$AI1715*$AK1715</f>
        <v/>
      </c>
      <c r="AN1715" s="39" t="n"/>
      <c r="AO1715" s="39" t="inlineStr">
        <is>
          <t>El material ocupa 2 filas en la hoja 1060 NQN (lote/almacén). La cantidad SAP y la física de esta vista son el total del material.</t>
        </is>
      </c>
    </row>
    <row r="1716">
      <c r="A1716" s="5" t="inlineStr">
        <is>
          <t>3001324</t>
        </is>
      </c>
      <c r="B1716" s="5" t="inlineStr">
        <is>
          <t>CAMPERA IGNIFUGA C/LOGO M</t>
        </is>
      </c>
      <c r="C1716" s="5" t="n"/>
      <c r="D1716" s="5" t="inlineStr">
        <is>
          <t>INDU</t>
        </is>
      </c>
      <c r="E1716" s="5" t="inlineStr">
        <is>
          <t>ZUNI</t>
        </is>
      </c>
      <c r="F1716" s="5" t="inlineStr">
        <is>
          <t>1060</t>
        </is>
      </c>
      <c r="G1716" s="5" t="inlineStr">
        <is>
          <t>6031</t>
        </is>
      </c>
      <c r="H1716" s="5" t="inlineStr">
        <is>
          <t>C/U</t>
        </is>
      </c>
      <c r="I1716" s="6" t="n">
        <v>5</v>
      </c>
      <c r="J1716" s="6" t="n">
        <v>0</v>
      </c>
      <c r="K1716" s="5" t="inlineStr">
        <is>
          <t>ARS</t>
        </is>
      </c>
      <c r="L1716" s="48" t="n">
        <v>0</v>
      </c>
      <c r="M1716" s="48" t="n">
        <v>195000</v>
      </c>
      <c r="O1716" s="11">
        <f>M1716/SUM($M$2:$M$2023)</f>
        <v/>
      </c>
      <c r="P1716" s="49">
        <f>IFERROR(M1716/I1716,0)</f>
        <v/>
      </c>
      <c r="Q1716" s="50" t="n"/>
      <c r="R1716" s="8">
        <f>I1716-Q1716</f>
        <v/>
      </c>
      <c r="S1716" s="49">
        <f>$AK1716*R1716</f>
        <v/>
      </c>
      <c r="U1716" s="39" t="inlineStr">
        <is>
          <t>Stock SAP</t>
        </is>
      </c>
      <c r="V1716" s="39" t="inlineStr">
        <is>
          <t>Uniformes</t>
        </is>
      </c>
      <c r="W1716" s="39" t="inlineStr">
        <is>
          <t>Fuera del alcance</t>
        </is>
      </c>
      <c r="X1716" s="39" t="n"/>
      <c r="Y1716" s="39" t="inlineStr">
        <is>
          <t>No aplica: uniformes, clasificación que el inventario físico de Farmacia no releva</t>
        </is>
      </c>
      <c r="Z1716" s="40" t="inlineStr">
        <is>
          <t>Fuera del alcance del inventario físico</t>
        </is>
      </c>
      <c r="AA1716" s="39" t="n"/>
      <c r="AB1716" s="39" t="n"/>
      <c r="AC1716" s="39" t="n"/>
      <c r="AD1716" s="39" t="n"/>
      <c r="AE1716" s="39" t="n"/>
      <c r="AF1716" s="39" t="n"/>
      <c r="AG1716" s="39" t="n"/>
      <c r="AH1716" s="51" t="n">
        <v>5</v>
      </c>
      <c r="AI1716" s="51">
        <f>Q1716</f>
        <v/>
      </c>
      <c r="AJ1716" s="51">
        <f>$AH1716-$AI1716</f>
        <v/>
      </c>
      <c r="AK1716" s="52" t="n">
        <v>39000</v>
      </c>
      <c r="AL1716" s="52">
        <f>$AJ1716*$AK1716</f>
        <v/>
      </c>
      <c r="AM1716" s="52">
        <f>$AI1716*$AK1716</f>
        <v/>
      </c>
      <c r="AN1716" s="39" t="n"/>
      <c r="AO1716" s="39" t="n"/>
    </row>
    <row r="1717">
      <c r="A1717" s="5" t="inlineStr">
        <is>
          <t>3001434</t>
        </is>
      </c>
      <c r="B1717" s="5" t="inlineStr">
        <is>
          <t>CHOMBA NEGRA M</t>
        </is>
      </c>
      <c r="C1717" s="5" t="n"/>
      <c r="D1717" s="5" t="inlineStr">
        <is>
          <t>INDU</t>
        </is>
      </c>
      <c r="E1717" s="5" t="inlineStr">
        <is>
          <t>ZUNI</t>
        </is>
      </c>
      <c r="F1717" s="5" t="inlineStr">
        <is>
          <t>1060</t>
        </is>
      </c>
      <c r="G1717" s="5" t="inlineStr">
        <is>
          <t>6031</t>
        </is>
      </c>
      <c r="H1717" s="5" t="inlineStr">
        <is>
          <t>C/U</t>
        </is>
      </c>
      <c r="I1717" s="6" t="n">
        <v>5</v>
      </c>
      <c r="J1717" s="6" t="n">
        <v>0</v>
      </c>
      <c r="K1717" s="5" t="inlineStr">
        <is>
          <t>ARS</t>
        </is>
      </c>
      <c r="L1717" s="48" t="n">
        <v>0</v>
      </c>
      <c r="M1717" s="48" t="n">
        <v>49380.59</v>
      </c>
      <c r="O1717" s="11">
        <f>M1717/SUM($M$2:$M$2023)</f>
        <v/>
      </c>
      <c r="P1717" s="49">
        <f>IFERROR(M1717/I1717,0)</f>
        <v/>
      </c>
      <c r="Q1717" s="50" t="n"/>
      <c r="R1717" s="8">
        <f>I1717-Q1717</f>
        <v/>
      </c>
      <c r="S1717" s="49">
        <f>$AK1717*R1717</f>
        <v/>
      </c>
      <c r="U1717" s="39" t="inlineStr">
        <is>
          <t>Stock SAP</t>
        </is>
      </c>
      <c r="V1717" s="39" t="inlineStr">
        <is>
          <t>Uniformes</t>
        </is>
      </c>
      <c r="W1717" s="39" t="inlineStr">
        <is>
          <t>Fuera del alcance</t>
        </is>
      </c>
      <c r="X1717" s="39" t="n"/>
      <c r="Y1717" s="39" t="inlineStr">
        <is>
          <t>No aplica: uniformes, clasificación que el inventario físico de Farmacia no releva</t>
        </is>
      </c>
      <c r="Z1717" s="40" t="inlineStr">
        <is>
          <t>Fuera del alcance del inventario físico</t>
        </is>
      </c>
      <c r="AA1717" s="39" t="n"/>
      <c r="AB1717" s="39" t="n"/>
      <c r="AC1717" s="39" t="n"/>
      <c r="AD1717" s="39" t="n"/>
      <c r="AE1717" s="39" t="n"/>
      <c r="AF1717" s="39" t="n"/>
      <c r="AG1717" s="39" t="n"/>
      <c r="AH1717" s="51" t="n"/>
      <c r="AI1717" s="51" t="n"/>
      <c r="AJ1717" s="51" t="n"/>
      <c r="AK1717" s="52" t="n">
        <v>9876.11878787879</v>
      </c>
      <c r="AL1717" s="52" t="n"/>
      <c r="AM1717" s="52" t="n"/>
      <c r="AN1717" s="39" t="n"/>
      <c r="AO1717" s="39" t="inlineStr">
        <is>
          <t>El material ocupa 2 filas en la hoja 1060 NQN (lote/almacén). La cantidad SAP y la física de esta vista son el total del material.</t>
        </is>
      </c>
    </row>
    <row r="1718">
      <c r="A1718" s="5" t="inlineStr">
        <is>
          <t>3001470</t>
        </is>
      </c>
      <c r="B1718" s="5" t="inlineStr">
        <is>
          <t>CHALECO REFLECTIVO XXXL</t>
        </is>
      </c>
      <c r="C1718" s="5" t="n"/>
      <c r="D1718" s="5" t="inlineStr">
        <is>
          <t>INDU</t>
        </is>
      </c>
      <c r="E1718" s="5" t="inlineStr">
        <is>
          <t>ZUNI</t>
        </is>
      </c>
      <c r="F1718" s="5" t="inlineStr">
        <is>
          <t>1060</t>
        </is>
      </c>
      <c r="G1718" s="5" t="inlineStr">
        <is>
          <t>6031</t>
        </is>
      </c>
      <c r="H1718" s="5" t="inlineStr">
        <is>
          <t>C/U</t>
        </is>
      </c>
      <c r="I1718" s="6" t="n">
        <v>5</v>
      </c>
      <c r="J1718" s="6" t="n">
        <v>0</v>
      </c>
      <c r="K1718" s="5" t="inlineStr">
        <is>
          <t>ARS</t>
        </is>
      </c>
      <c r="L1718" s="48" t="n">
        <v>0</v>
      </c>
      <c r="M1718" s="48" t="n">
        <v>104115</v>
      </c>
      <c r="O1718" s="11">
        <f>M1718/SUM($M$2:$M$2023)</f>
        <v/>
      </c>
      <c r="P1718" s="49">
        <f>IFERROR(M1718/I1718,0)</f>
        <v/>
      </c>
      <c r="Q1718" s="50" t="n"/>
      <c r="R1718" s="8">
        <f>I1718-Q1718</f>
        <v/>
      </c>
      <c r="S1718" s="49">
        <f>$AK1718*R1718</f>
        <v/>
      </c>
      <c r="U1718" s="39" t="inlineStr">
        <is>
          <t>Stock SAP</t>
        </is>
      </c>
      <c r="V1718" s="39" t="inlineStr">
        <is>
          <t>Uniformes</t>
        </is>
      </c>
      <c r="W1718" s="39" t="inlineStr">
        <is>
          <t>Fuera del alcance</t>
        </is>
      </c>
      <c r="X1718" s="39" t="n"/>
      <c r="Y1718" s="39" t="inlineStr">
        <is>
          <t>No aplica: uniformes, clasificación que el inventario físico de Farmacia no releva</t>
        </is>
      </c>
      <c r="Z1718" s="40" t="inlineStr">
        <is>
          <t>Fuera del alcance del inventario físico</t>
        </is>
      </c>
      <c r="AA1718" s="39" t="n"/>
      <c r="AB1718" s="39" t="n"/>
      <c r="AC1718" s="39" t="n"/>
      <c r="AD1718" s="39" t="n"/>
      <c r="AE1718" s="39" t="n"/>
      <c r="AF1718" s="39" t="n"/>
      <c r="AG1718" s="39" t="n"/>
      <c r="AH1718" s="51" t="n">
        <v>5</v>
      </c>
      <c r="AI1718" s="51">
        <f>Q1718</f>
        <v/>
      </c>
      <c r="AJ1718" s="51">
        <f>$AH1718-$AI1718</f>
        <v/>
      </c>
      <c r="AK1718" s="52" t="n">
        <v>20823</v>
      </c>
      <c r="AL1718" s="52">
        <f>$AJ1718*$AK1718</f>
        <v/>
      </c>
      <c r="AM1718" s="52">
        <f>$AI1718*$AK1718</f>
        <v/>
      </c>
      <c r="AN1718" s="39" t="n"/>
      <c r="AO1718" s="39" t="n"/>
    </row>
    <row r="1719">
      <c r="A1719" s="5" t="inlineStr">
        <is>
          <t>CT0209RF</t>
        </is>
      </c>
      <c r="B1719" s="5" t="inlineStr">
        <is>
          <t>PARCHES ADULTO DEA</t>
        </is>
      </c>
      <c r="C1719" s="5" t="inlineStr">
        <is>
          <t>01</t>
        </is>
      </c>
      <c r="D1719" s="5" t="inlineStr">
        <is>
          <t>007</t>
        </is>
      </c>
      <c r="E1719" s="5" t="inlineStr">
        <is>
          <t>ZEQI</t>
        </is>
      </c>
      <c r="F1719" s="5" t="inlineStr">
        <is>
          <t>1060</t>
        </is>
      </c>
      <c r="G1719" s="5" t="inlineStr">
        <is>
          <t>6021</t>
        </is>
      </c>
      <c r="H1719" s="5" t="inlineStr">
        <is>
          <t>C/U</t>
        </is>
      </c>
      <c r="I1719" s="6" t="n">
        <v>5</v>
      </c>
      <c r="J1719" s="6" t="n">
        <v>0</v>
      </c>
      <c r="K1719" s="5" t="inlineStr">
        <is>
          <t>ARS</t>
        </is>
      </c>
      <c r="L1719" s="48" t="n">
        <v>0</v>
      </c>
      <c r="M1719" s="48" t="n">
        <v>18918</v>
      </c>
      <c r="O1719" s="11">
        <f>M1719/SUM($M$2:$M$2023)</f>
        <v/>
      </c>
      <c r="P1719" s="49">
        <f>IFERROR(M1719/I1719,0)</f>
        <v/>
      </c>
      <c r="Q1719" s="50" t="n"/>
      <c r="R1719" s="8">
        <f>I1719-Q1719</f>
        <v/>
      </c>
      <c r="S1719" s="49">
        <f>$AK1719*R1719</f>
        <v/>
      </c>
      <c r="U1719" s="39" t="inlineStr">
        <is>
          <t>Stock SAP</t>
        </is>
      </c>
      <c r="V1719" s="39" t="inlineStr">
        <is>
          <t>Equipos</t>
        </is>
      </c>
      <c r="W1719" s="39" t="inlineStr">
        <is>
          <t>Fuera del alcance</t>
        </is>
      </c>
      <c r="X1719" s="39" t="n"/>
      <c r="Y1719" s="39" t="inlineStr">
        <is>
          <t>No aplica: equipos, clasificación que el inventario físico de Farmacia no releva</t>
        </is>
      </c>
      <c r="Z1719" s="40" t="inlineStr">
        <is>
          <t>Fuera del alcance del inventario físico</t>
        </is>
      </c>
      <c r="AA1719" s="39" t="n"/>
      <c r="AB1719" s="39" t="n"/>
      <c r="AC1719" s="39" t="n"/>
      <c r="AD1719" s="39" t="n"/>
      <c r="AE1719" s="39" t="n"/>
      <c r="AF1719" s="39" t="n"/>
      <c r="AG1719" s="39" t="n"/>
      <c r="AH1719" s="51" t="n">
        <v>5</v>
      </c>
      <c r="AI1719" s="51">
        <f>Q1719</f>
        <v/>
      </c>
      <c r="AJ1719" s="51">
        <f>$AH1719-$AI1719</f>
        <v/>
      </c>
      <c r="AK1719" s="52" t="n">
        <v>3783.6</v>
      </c>
      <c r="AL1719" s="52">
        <f>$AJ1719*$AK1719</f>
        <v/>
      </c>
      <c r="AM1719" s="52">
        <f>$AI1719*$AK1719</f>
        <v/>
      </c>
      <c r="AN1719" s="39" t="n"/>
      <c r="AO1719" s="39" t="n"/>
    </row>
    <row r="1720">
      <c r="A1720" s="5" t="inlineStr">
        <is>
          <t>1000087</t>
        </is>
      </c>
      <c r="B1720" s="5" t="inlineStr">
        <is>
          <t>SALBUTAMOL PUFF ("AEROS" 250 DOSIS) 100M</t>
        </is>
      </c>
      <c r="C1720" s="5" t="inlineStr">
        <is>
          <t>1147</t>
        </is>
      </c>
      <c r="D1720" s="5" t="inlineStr">
        <is>
          <t>033</t>
        </is>
      </c>
      <c r="E1720" s="5" t="inlineStr">
        <is>
          <t>ZMED</t>
        </is>
      </c>
      <c r="F1720" s="5" t="inlineStr">
        <is>
          <t>1060</t>
        </is>
      </c>
      <c r="G1720" s="5" t="inlineStr">
        <is>
          <t>6021</t>
        </is>
      </c>
      <c r="H1720" s="5" t="inlineStr">
        <is>
          <t>C/U</t>
        </is>
      </c>
      <c r="I1720" s="6" t="n">
        <v>4</v>
      </c>
      <c r="J1720" s="6" t="n">
        <v>0</v>
      </c>
      <c r="K1720" s="5" t="inlineStr">
        <is>
          <t>ARS</t>
        </is>
      </c>
      <c r="L1720" s="48" t="n">
        <v>0</v>
      </c>
      <c r="M1720" s="48" t="n">
        <v>14520.03</v>
      </c>
      <c r="O1720" s="11">
        <f>M1720/SUM($M$2:$M$2023)</f>
        <v/>
      </c>
      <c r="P1720" s="49">
        <f>IFERROR(M1720/I1720,0)</f>
        <v/>
      </c>
      <c r="Q1720" s="50" t="n"/>
      <c r="R1720" s="8">
        <f>I1720-Q1720</f>
        <v/>
      </c>
      <c r="S1720" s="49">
        <f>$AK1720*R1720</f>
        <v/>
      </c>
      <c r="U1720" s="39" t="inlineStr">
        <is>
          <t>Stock SAP</t>
        </is>
      </c>
      <c r="V1720" s="39" t="inlineStr">
        <is>
          <t>Medicamentos</t>
        </is>
      </c>
      <c r="W1720" s="39" t="inlineStr">
        <is>
          <t>Dentro del alcance</t>
        </is>
      </c>
      <c r="X1720" s="42" t="inlineStr">
        <is>
          <t>Media</t>
        </is>
      </c>
      <c r="Y1720" s="39" t="inlineStr">
        <is>
          <t>Homologado – confianza Media – pendiente de validación</t>
        </is>
      </c>
      <c r="Z1720" s="38" t="inlineStr">
        <is>
          <t>Dar de baja en SAP</t>
        </is>
      </c>
      <c r="AA1720" s="39" t="inlineStr">
        <is>
          <t>204</t>
        </is>
      </c>
      <c r="AB1720" s="39" t="inlineStr">
        <is>
          <t>SALBUTAMOL</t>
        </is>
      </c>
      <c r="AC1720" s="39" t="inlineStr">
        <is>
          <t>Homologación por código Avain (master M05-001)</t>
        </is>
      </c>
      <c r="AD1720" s="39" t="inlineStr">
        <is>
          <t>No</t>
        </is>
      </c>
      <c r="AE1720" s="39" t="n"/>
      <c r="AF1720" s="39" t="inlineStr">
        <is>
          <t>Sí</t>
        </is>
      </c>
      <c r="AG1720" s="39" t="inlineStr">
        <is>
          <t>M05-001</t>
        </is>
      </c>
      <c r="AH1720" s="51" t="n"/>
      <c r="AI1720" s="51" t="n"/>
      <c r="AJ1720" s="51" t="n"/>
      <c r="AK1720" s="52" t="n">
        <v>3630.00758099352</v>
      </c>
      <c r="AL1720" s="52" t="n"/>
      <c r="AM1720" s="52" t="n"/>
      <c r="AN1720" s="39" t="n"/>
      <c r="AO1720" s="39" t="inlineStr">
        <is>
          <t>La cantidad física del material se imputó en la fila 765 (primera fila del material). Homologación: confianza base Media + confianza SAP Alta → Media. El material ocupa 14 filas en la hoja 1060 NQN (lote/almacén). La cantidad SAP y la física de esta vista son el total del material.</t>
        </is>
      </c>
    </row>
    <row r="1721">
      <c r="A1721" s="5" t="inlineStr">
        <is>
          <t>1000164</t>
        </is>
      </c>
      <c r="B1721" s="5" t="inlineStr">
        <is>
          <t>ATENOLOL 100 MG COMPRIMIDO</t>
        </is>
      </c>
      <c r="C1721" s="5" t="inlineStr">
        <is>
          <t>754854</t>
        </is>
      </c>
      <c r="D1721" s="5" t="inlineStr">
        <is>
          <t>033</t>
        </is>
      </c>
      <c r="E1721" s="5" t="inlineStr">
        <is>
          <t>ZMED</t>
        </is>
      </c>
      <c r="F1721" s="5" t="inlineStr">
        <is>
          <t>1060</t>
        </is>
      </c>
      <c r="G1721" s="5" t="inlineStr">
        <is>
          <t>6021</t>
        </is>
      </c>
      <c r="H1721" s="5" t="inlineStr">
        <is>
          <t>C/U</t>
        </is>
      </c>
      <c r="I1721" s="6" t="n">
        <v>4</v>
      </c>
      <c r="J1721" s="6" t="n">
        <v>0</v>
      </c>
      <c r="K1721" s="5" t="inlineStr">
        <is>
          <t>ARS</t>
        </is>
      </c>
      <c r="L1721" s="48" t="n">
        <v>0</v>
      </c>
      <c r="M1721" s="48" t="n">
        <v>1001.3</v>
      </c>
      <c r="O1721" s="11">
        <f>M1721/SUM($M$2:$M$2023)</f>
        <v/>
      </c>
      <c r="P1721" s="49">
        <f>IFERROR(M1721/I1721,0)</f>
        <v/>
      </c>
      <c r="Q1721" s="50" t="n"/>
      <c r="R1721" s="8">
        <f>I1721-Q1721</f>
        <v/>
      </c>
      <c r="S1721" s="49">
        <f>$AK1721*R1721</f>
        <v/>
      </c>
      <c r="U1721" s="39" t="inlineStr">
        <is>
          <t>Stock SAP</t>
        </is>
      </c>
      <c r="V1721" s="39" t="inlineStr">
        <is>
          <t>Medicamentos</t>
        </is>
      </c>
      <c r="W1721" s="39" t="inlineStr">
        <is>
          <t>Dentro del alcance</t>
        </is>
      </c>
      <c r="X1721" s="37" t="inlineStr">
        <is>
          <t>Alta</t>
        </is>
      </c>
      <c r="Y1721" s="39" t="inlineStr">
        <is>
          <t>Homologado – confianza Alta</t>
        </is>
      </c>
      <c r="Z1721" s="38" t="inlineStr">
        <is>
          <t>Dar de baja en SAP</t>
        </is>
      </c>
      <c r="AA1721" s="39" t="inlineStr">
        <is>
          <t>399</t>
        </is>
      </c>
      <c r="AB1721" s="39" t="inlineStr">
        <is>
          <t>ATENOLOL 100 MG COMPRIMIDOS</t>
        </is>
      </c>
      <c r="AC1721" s="39" t="inlineStr">
        <is>
          <t>Cruce por nomenclatura SAP</t>
        </is>
      </c>
      <c r="AD1721" s="39" t="inlineStr">
        <is>
          <t>No</t>
        </is>
      </c>
      <c r="AE1721" s="39" t="n"/>
      <c r="AF1721" s="39" t="inlineStr">
        <is>
          <t>No</t>
        </is>
      </c>
      <c r="AG1721" s="39" t="n"/>
      <c r="AH1721" s="51" t="n"/>
      <c r="AI1721" s="51" t="n"/>
      <c r="AJ1721" s="51" t="n"/>
      <c r="AK1721" s="52" t="n">
        <v>250.3259807073954</v>
      </c>
      <c r="AL1721" s="52" t="n"/>
      <c r="AM1721" s="52" t="n"/>
      <c r="AN1721" s="41" t="inlineStr">
        <is>
          <t>Valorización a validar: relación de cantidades 67 a 1 entre SAP y el recuento físico. Sugiere distinta unidad de medida (SAP por caja o envase y el recuento por unidad). La diferencia económica de esta fila no debe tomarse como definitiva.</t>
        </is>
      </c>
      <c r="AO1721" s="39" t="inlineStr">
        <is>
          <t>La cantidad física del material se imputó en la fila 198 (primera fila del material). Cruce por nomenclatura: dosis coincide; similitud 1.00. El material ocupa 10 filas en la hoja 1060 NQN (lote/almacén). La cantidad SAP y la física de esta vista son el total del material.</t>
        </is>
      </c>
    </row>
    <row r="1722">
      <c r="A1722" s="5" t="inlineStr">
        <is>
          <t>1000170</t>
        </is>
      </c>
      <c r="B1722" s="5" t="inlineStr">
        <is>
          <t>BUSCAPINA SIMPLE AMP</t>
        </is>
      </c>
      <c r="C1722" s="5" t="inlineStr">
        <is>
          <t>120105</t>
        </is>
      </c>
      <c r="D1722" s="5" t="inlineStr">
        <is>
          <t>033</t>
        </is>
      </c>
      <c r="E1722" s="5" t="inlineStr">
        <is>
          <t>ZMED</t>
        </is>
      </c>
      <c r="F1722" s="5" t="inlineStr">
        <is>
          <t>1060</t>
        </is>
      </c>
      <c r="G1722" s="5" t="inlineStr">
        <is>
          <t>6021</t>
        </is>
      </c>
      <c r="H1722" s="5" t="inlineStr">
        <is>
          <t>C/U</t>
        </is>
      </c>
      <c r="I1722" s="6" t="n">
        <v>4</v>
      </c>
      <c r="J1722" s="6" t="n">
        <v>0</v>
      </c>
      <c r="K1722" s="5" t="inlineStr">
        <is>
          <t>ARS</t>
        </is>
      </c>
      <c r="L1722" s="48" t="n">
        <v>0</v>
      </c>
      <c r="M1722" s="48" t="n">
        <v>1329.21</v>
      </c>
      <c r="O1722" s="11">
        <f>M1722/SUM($M$2:$M$2023)</f>
        <v/>
      </c>
      <c r="P1722" s="49">
        <f>IFERROR(M1722/I1722,0)</f>
        <v/>
      </c>
      <c r="Q1722" s="50" t="n"/>
      <c r="R1722" s="8">
        <f>I1722-Q1722</f>
        <v/>
      </c>
      <c r="S1722" s="49">
        <f>$AK1722*R1722</f>
        <v/>
      </c>
      <c r="U1722" s="39" t="inlineStr">
        <is>
          <t>Stock SAP</t>
        </is>
      </c>
      <c r="V1722" s="39" t="inlineStr">
        <is>
          <t>Medicamentos</t>
        </is>
      </c>
      <c r="W1722" s="39" t="inlineStr">
        <is>
          <t>Dentro del alcance</t>
        </is>
      </c>
      <c r="X1722" s="39" t="n"/>
      <c r="Y1722" s="39" t="inlineStr">
        <is>
          <t>Sin recuento físico en el inventario de Avain</t>
        </is>
      </c>
      <c r="Z1722" s="40" t="inlineStr">
        <is>
          <t>Sin recuento físico</t>
        </is>
      </c>
      <c r="AA1722" s="39" t="n"/>
      <c r="AB1722" s="39" t="n"/>
      <c r="AC1722" s="39" t="n"/>
      <c r="AD1722" s="39" t="n"/>
      <c r="AE1722" s="39" t="n"/>
      <c r="AF1722" s="39" t="n"/>
      <c r="AG1722" s="39" t="n"/>
      <c r="AH1722" s="51" t="n"/>
      <c r="AI1722" s="51" t="n"/>
      <c r="AJ1722" s="51" t="n"/>
      <c r="AK1722" s="52" t="n">
        <v>332.3021059516022</v>
      </c>
      <c r="AL1722" s="52" t="n"/>
      <c r="AM1722" s="52" t="n"/>
      <c r="AN1722" s="39" t="n"/>
      <c r="AO1722" s="39" t="inlineStr">
        <is>
          <t>El material ocupa 23 filas en la hoja 1060 NQN (lote/almacén). La cantidad SAP y la física de esta vista son el total del material.</t>
        </is>
      </c>
    </row>
    <row r="1723">
      <c r="A1723" s="5" t="inlineStr">
        <is>
          <t>1000187</t>
        </is>
      </c>
      <c r="B1723" s="5" t="inlineStr">
        <is>
          <t>CALADRYL SOLUCION</t>
        </is>
      </c>
      <c r="C1723" s="5" t="inlineStr">
        <is>
          <t>0086</t>
        </is>
      </c>
      <c r="D1723" s="5" t="inlineStr">
        <is>
          <t>033</t>
        </is>
      </c>
      <c r="E1723" s="5" t="inlineStr">
        <is>
          <t>ZMED</t>
        </is>
      </c>
      <c r="F1723" s="5" t="inlineStr">
        <is>
          <t>1060</t>
        </is>
      </c>
      <c r="G1723" s="5" t="inlineStr">
        <is>
          <t>6021</t>
        </is>
      </c>
      <c r="H1723" s="5" t="inlineStr">
        <is>
          <t>C/U</t>
        </is>
      </c>
      <c r="I1723" s="6" t="n">
        <v>4</v>
      </c>
      <c r="J1723" s="6" t="n">
        <v>0</v>
      </c>
      <c r="K1723" s="5" t="inlineStr">
        <is>
          <t>ARS</t>
        </is>
      </c>
      <c r="L1723" s="48" t="n">
        <v>0</v>
      </c>
      <c r="M1723" s="48" t="n">
        <v>14530.28</v>
      </c>
      <c r="O1723" s="11">
        <f>M1723/SUM($M$2:$M$2023)</f>
        <v/>
      </c>
      <c r="P1723" s="49">
        <f>IFERROR(M1723/I1723,0)</f>
        <v/>
      </c>
      <c r="Q1723" s="50" t="n"/>
      <c r="R1723" s="8">
        <f>I1723-Q1723</f>
        <v/>
      </c>
      <c r="S1723" s="49">
        <f>$AK1723*R1723</f>
        <v/>
      </c>
      <c r="U1723" s="39" t="inlineStr">
        <is>
          <t>Stock SAP</t>
        </is>
      </c>
      <c r="V1723" s="39" t="inlineStr">
        <is>
          <t>Medicamentos</t>
        </is>
      </c>
      <c r="W1723" s="39" t="inlineStr">
        <is>
          <t>Dentro del alcance</t>
        </is>
      </c>
      <c r="X1723" s="37" t="inlineStr">
        <is>
          <t>Alta</t>
        </is>
      </c>
      <c r="Y1723" s="39" t="inlineStr">
        <is>
          <t>Homologado – confianza Alta</t>
        </is>
      </c>
      <c r="Z1723" s="38" t="inlineStr">
        <is>
          <t>Dar de baja en SAP</t>
        </is>
      </c>
      <c r="AA1723" s="39" t="inlineStr">
        <is>
          <t>501</t>
        </is>
      </c>
      <c r="AB1723" s="39" t="inlineStr">
        <is>
          <t>CALADRYL</t>
        </is>
      </c>
      <c r="AC1723" s="39" t="inlineStr">
        <is>
          <t>Cruce por nomenclatura SAP</t>
        </is>
      </c>
      <c r="AD1723" s="39" t="inlineStr">
        <is>
          <t>No</t>
        </is>
      </c>
      <c r="AE1723" s="39" t="n"/>
      <c r="AF1723" s="39" t="inlineStr">
        <is>
          <t>No</t>
        </is>
      </c>
      <c r="AG1723" s="39" t="n"/>
      <c r="AH1723" s="51" t="n"/>
      <c r="AI1723" s="51" t="n"/>
      <c r="AJ1723" s="51" t="n"/>
      <c r="AK1723" s="52" t="n">
        <v>3632.57</v>
      </c>
      <c r="AL1723" s="52" t="n"/>
      <c r="AM1723" s="52" t="n"/>
      <c r="AN1723" s="39" t="n"/>
      <c r="AO1723" s="39" t="inlineStr">
        <is>
          <t>La cantidad física del material se imputó en la fila 1501 (primera fila del material). Cruce por nomenclatura: similitud 0.82. El material ocupa 8 filas en la hoja 1060 NQN (lote/almacén). La cantidad SAP y la física de esta vista son el total del material.</t>
        </is>
      </c>
    </row>
    <row r="1724">
      <c r="A1724" s="5" t="inlineStr">
        <is>
          <t>1000187</t>
        </is>
      </c>
      <c r="B1724" s="5" t="inlineStr">
        <is>
          <t>CALADRYL SOLUCION</t>
        </is>
      </c>
      <c r="C1724" s="5" t="inlineStr">
        <is>
          <t>2079</t>
        </is>
      </c>
      <c r="D1724" s="5" t="inlineStr">
        <is>
          <t>033</t>
        </is>
      </c>
      <c r="E1724" s="5" t="inlineStr">
        <is>
          <t>ZMED</t>
        </is>
      </c>
      <c r="F1724" s="5" t="inlineStr">
        <is>
          <t>1060</t>
        </is>
      </c>
      <c r="G1724" s="5" t="inlineStr">
        <is>
          <t>6021</t>
        </is>
      </c>
      <c r="H1724" s="5" t="inlineStr">
        <is>
          <t>C/U</t>
        </is>
      </c>
      <c r="I1724" s="6" t="n">
        <v>4</v>
      </c>
      <c r="J1724" s="6" t="n">
        <v>0</v>
      </c>
      <c r="K1724" s="5" t="inlineStr">
        <is>
          <t>ARS</t>
        </is>
      </c>
      <c r="L1724" s="48" t="n">
        <v>0</v>
      </c>
      <c r="M1724" s="48" t="n">
        <v>14530.28</v>
      </c>
      <c r="O1724" s="11">
        <f>M1724/SUM($M$2:$M$2023)</f>
        <v/>
      </c>
      <c r="P1724" s="49">
        <f>IFERROR(M1724/I1724,0)</f>
        <v/>
      </c>
      <c r="Q1724" s="50" t="n"/>
      <c r="R1724" s="8">
        <f>I1724-Q1724</f>
        <v/>
      </c>
      <c r="S1724" s="49">
        <f>$AK1724*R1724</f>
        <v/>
      </c>
      <c r="U1724" s="39" t="inlineStr">
        <is>
          <t>Stock SAP</t>
        </is>
      </c>
      <c r="V1724" s="39" t="inlineStr">
        <is>
          <t>Medicamentos</t>
        </is>
      </c>
      <c r="W1724" s="39" t="inlineStr">
        <is>
          <t>Dentro del alcance</t>
        </is>
      </c>
      <c r="X1724" s="37" t="inlineStr">
        <is>
          <t>Alta</t>
        </is>
      </c>
      <c r="Y1724" s="39" t="inlineStr">
        <is>
          <t>Homologado – confianza Alta</t>
        </is>
      </c>
      <c r="Z1724" s="38" t="inlineStr">
        <is>
          <t>Dar de baja en SAP</t>
        </is>
      </c>
      <c r="AA1724" s="39" t="inlineStr">
        <is>
          <t>501</t>
        </is>
      </c>
      <c r="AB1724" s="39" t="inlineStr">
        <is>
          <t>CALADRYL</t>
        </is>
      </c>
      <c r="AC1724" s="39" t="inlineStr">
        <is>
          <t>Cruce por nomenclatura SAP</t>
        </is>
      </c>
      <c r="AD1724" s="39" t="inlineStr">
        <is>
          <t>No</t>
        </is>
      </c>
      <c r="AE1724" s="39" t="n"/>
      <c r="AF1724" s="39" t="inlineStr">
        <is>
          <t>No</t>
        </is>
      </c>
      <c r="AG1724" s="39" t="n"/>
      <c r="AH1724" s="51" t="n"/>
      <c r="AI1724" s="51" t="n"/>
      <c r="AJ1724" s="51" t="n"/>
      <c r="AK1724" s="52" t="n">
        <v>3632.57</v>
      </c>
      <c r="AL1724" s="52" t="n"/>
      <c r="AM1724" s="52" t="n"/>
      <c r="AN1724" s="39" t="n"/>
      <c r="AO1724" s="39" t="inlineStr">
        <is>
          <t>La cantidad física del material se imputó en la fila 1501 (primera fila del material). Cruce por nomenclatura: similitud 0.82. El material ocupa 8 filas en la hoja 1060 NQN (lote/almacén). La cantidad SAP y la física de esta vista son el total del material.</t>
        </is>
      </c>
    </row>
    <row r="1725">
      <c r="A1725" s="5" t="inlineStr">
        <is>
          <t>1000369</t>
        </is>
      </c>
      <c r="B1725" s="5" t="inlineStr">
        <is>
          <t>TOBRAMICINA+ DEX G</t>
        </is>
      </c>
      <c r="C1725" s="5" t="inlineStr">
        <is>
          <t>623023</t>
        </is>
      </c>
      <c r="D1725" s="5" t="inlineStr">
        <is>
          <t>033</t>
        </is>
      </c>
      <c r="E1725" s="5" t="inlineStr">
        <is>
          <t>ZMED</t>
        </is>
      </c>
      <c r="F1725" s="5" t="inlineStr">
        <is>
          <t>1060</t>
        </is>
      </c>
      <c r="G1725" s="5" t="inlineStr">
        <is>
          <t>6021</t>
        </is>
      </c>
      <c r="H1725" s="5" t="inlineStr">
        <is>
          <t>C/U</t>
        </is>
      </c>
      <c r="I1725" s="6" t="n">
        <v>4</v>
      </c>
      <c r="J1725" s="6" t="n">
        <v>0</v>
      </c>
      <c r="K1725" s="5" t="inlineStr">
        <is>
          <t>ARS</t>
        </is>
      </c>
      <c r="L1725" s="48" t="n">
        <v>0</v>
      </c>
      <c r="M1725" s="48" t="n">
        <v>5719.27</v>
      </c>
      <c r="O1725" s="11">
        <f>M1725/SUM($M$2:$M$2023)</f>
        <v/>
      </c>
      <c r="P1725" s="49">
        <f>IFERROR(M1725/I1725,0)</f>
        <v/>
      </c>
      <c r="Q1725" s="50" t="n"/>
      <c r="R1725" s="8">
        <f>I1725-Q1725</f>
        <v/>
      </c>
      <c r="S1725" s="49">
        <f>$AK1725*R1725</f>
        <v/>
      </c>
      <c r="U1725" s="39" t="inlineStr">
        <is>
          <t>Stock SAP</t>
        </is>
      </c>
      <c r="V1725" s="39" t="inlineStr">
        <is>
          <t>Medicamentos</t>
        </is>
      </c>
      <c r="W1725" s="39" t="inlineStr">
        <is>
          <t>Dentro del alcance</t>
        </is>
      </c>
      <c r="X1725" s="37" t="inlineStr">
        <is>
          <t>Alta</t>
        </is>
      </c>
      <c r="Y1725" s="39" t="inlineStr">
        <is>
          <t>Homologado – confianza Alta</t>
        </is>
      </c>
      <c r="Z1725" s="38" t="inlineStr">
        <is>
          <t>Dar de baja en SAP</t>
        </is>
      </c>
      <c r="AA1725" s="39" t="inlineStr">
        <is>
          <t>228</t>
        </is>
      </c>
      <c r="AB1725" s="39" t="inlineStr">
        <is>
          <t>TOBRAMICINA</t>
        </is>
      </c>
      <c r="AC1725" s="39" t="inlineStr">
        <is>
          <t>Cruce por nomenclatura SAP</t>
        </is>
      </c>
      <c r="AD1725" s="39" t="inlineStr">
        <is>
          <t>No</t>
        </is>
      </c>
      <c r="AE1725" s="39" t="n"/>
      <c r="AF1725" s="39" t="inlineStr">
        <is>
          <t>No</t>
        </is>
      </c>
      <c r="AG1725" s="39" t="n"/>
      <c r="AH1725" s="51" t="n"/>
      <c r="AI1725" s="51" t="n"/>
      <c r="AJ1725" s="51" t="n"/>
      <c r="AK1725" s="52" t="n">
        <v>1429.81845814978</v>
      </c>
      <c r="AL1725" s="52" t="n"/>
      <c r="AM1725" s="52" t="n"/>
      <c r="AN1725" s="39" t="n"/>
      <c r="AO1725" s="39" t="inlineStr">
        <is>
          <t>La cantidad física del material se imputó en la fila 660 (primera fila del material). Cruce por nomenclatura: similitud 0.78. El material ocupa 8 filas en la hoja 1060 NQN (lote/almacén). La cantidad SAP y la física de esta vista son el total del material.</t>
        </is>
      </c>
    </row>
    <row r="1726">
      <c r="A1726" s="5" t="inlineStr">
        <is>
          <t>1000532</t>
        </is>
      </c>
      <c r="B1726" s="5" t="inlineStr">
        <is>
          <t>BUSCAPINA COMPUESTA COMRIMIDOS</t>
        </is>
      </c>
      <c r="C1726" s="5" t="inlineStr">
        <is>
          <t>48453</t>
        </is>
      </c>
      <c r="D1726" s="5" t="inlineStr">
        <is>
          <t>033</t>
        </is>
      </c>
      <c r="E1726" s="5" t="inlineStr">
        <is>
          <t>ZMED</t>
        </is>
      </c>
      <c r="F1726" s="5" t="inlineStr">
        <is>
          <t>1060</t>
        </is>
      </c>
      <c r="G1726" s="5" t="inlineStr">
        <is>
          <t>6021</t>
        </is>
      </c>
      <c r="H1726" s="5" t="inlineStr">
        <is>
          <t>C/U</t>
        </is>
      </c>
      <c r="I1726" s="6" t="n">
        <v>4</v>
      </c>
      <c r="J1726" s="6" t="n">
        <v>0</v>
      </c>
      <c r="K1726" s="5" t="inlineStr">
        <is>
          <t>ARS</t>
        </is>
      </c>
      <c r="L1726" s="48" t="n">
        <v>0</v>
      </c>
      <c r="M1726" s="48" t="n">
        <v>404.37</v>
      </c>
      <c r="O1726" s="11">
        <f>M1726/SUM($M$2:$M$2023)</f>
        <v/>
      </c>
      <c r="P1726" s="49">
        <f>IFERROR(M1726/I1726,0)</f>
        <v/>
      </c>
      <c r="Q1726" s="50" t="n"/>
      <c r="R1726" s="8">
        <f>I1726-Q1726</f>
        <v/>
      </c>
      <c r="S1726" s="49">
        <f>$AK1726*R1726</f>
        <v/>
      </c>
      <c r="U1726" s="39" t="inlineStr">
        <is>
          <t>Stock SAP</t>
        </is>
      </c>
      <c r="V1726" s="39" t="inlineStr">
        <is>
          <t>Medicamentos</t>
        </is>
      </c>
      <c r="W1726" s="39" t="inlineStr">
        <is>
          <t>Dentro del alcance</t>
        </is>
      </c>
      <c r="X1726" s="39" t="n"/>
      <c r="Y1726" s="39" t="inlineStr">
        <is>
          <t>Sin recuento físico en el inventario de Avain</t>
        </is>
      </c>
      <c r="Z1726" s="40" t="inlineStr">
        <is>
          <t>Sin recuento físico</t>
        </is>
      </c>
      <c r="AA1726" s="39" t="n"/>
      <c r="AB1726" s="39" t="n"/>
      <c r="AC1726" s="39" t="n"/>
      <c r="AD1726" s="39" t="n"/>
      <c r="AE1726" s="39" t="n"/>
      <c r="AF1726" s="39" t="n"/>
      <c r="AG1726" s="39" t="n"/>
      <c r="AH1726" s="51" t="n"/>
      <c r="AI1726" s="51" t="n"/>
      <c r="AJ1726" s="51" t="n"/>
      <c r="AK1726" s="52" t="n">
        <v>101.0930398812049</v>
      </c>
      <c r="AL1726" s="52" t="n"/>
      <c r="AM1726" s="52" t="n"/>
      <c r="AN1726" s="39" t="n"/>
      <c r="AO1726" s="39" t="inlineStr">
        <is>
          <t>El material ocupa 12 filas en la hoja 1060 NQN (lote/almacén). La cantidad SAP y la física de esta vista son el total del material.</t>
        </is>
      </c>
    </row>
    <row r="1727">
      <c r="A1727" s="5" t="inlineStr">
        <is>
          <t>1000644</t>
        </is>
      </c>
      <c r="B1727" s="5" t="inlineStr">
        <is>
          <t>MIRUS OFT SOLUCION X ML</t>
        </is>
      </c>
      <c r="C1727" s="5" t="inlineStr">
        <is>
          <t>3128220925</t>
        </is>
      </c>
      <c r="D1727" s="5" t="inlineStr">
        <is>
          <t>033</t>
        </is>
      </c>
      <c r="E1727" s="5" t="inlineStr">
        <is>
          <t>ZMED</t>
        </is>
      </c>
      <c r="F1727" s="5" t="inlineStr">
        <is>
          <t>1060</t>
        </is>
      </c>
      <c r="G1727" s="5" t="inlineStr">
        <is>
          <t>6021</t>
        </is>
      </c>
      <c r="H1727" s="5" t="inlineStr">
        <is>
          <t>C/U</t>
        </is>
      </c>
      <c r="I1727" s="6" t="n">
        <v>4</v>
      </c>
      <c r="J1727" s="6" t="n">
        <v>0</v>
      </c>
      <c r="K1727" s="5" t="inlineStr">
        <is>
          <t>ARS</t>
        </is>
      </c>
      <c r="L1727" s="48" t="n">
        <v>0</v>
      </c>
      <c r="M1727" s="48" t="n">
        <v>2619.93</v>
      </c>
      <c r="O1727" s="11">
        <f>M1727/SUM($M$2:$M$2023)</f>
        <v/>
      </c>
      <c r="P1727" s="49">
        <f>IFERROR(M1727/I1727,0)</f>
        <v/>
      </c>
      <c r="Q1727" s="50" t="n"/>
      <c r="R1727" s="8">
        <f>I1727-Q1727</f>
        <v/>
      </c>
      <c r="S1727" s="49">
        <f>$AK1727*R1727</f>
        <v/>
      </c>
      <c r="U1727" s="39" t="inlineStr">
        <is>
          <t>Stock SAP</t>
        </is>
      </c>
      <c r="V1727" s="39" t="inlineStr">
        <is>
          <t>Medicamentos</t>
        </is>
      </c>
      <c r="W1727" s="39" t="inlineStr">
        <is>
          <t>Dentro del alcance</t>
        </is>
      </c>
      <c r="X1727" s="39" t="n"/>
      <c r="Y1727" s="39" t="inlineStr">
        <is>
          <t>Sin recuento físico en el inventario de Avain</t>
        </is>
      </c>
      <c r="Z1727" s="40" t="inlineStr">
        <is>
          <t>Sin recuento físico</t>
        </is>
      </c>
      <c r="AA1727" s="39" t="n"/>
      <c r="AB1727" s="39" t="n"/>
      <c r="AC1727" s="39" t="n"/>
      <c r="AD1727" s="39" t="n"/>
      <c r="AE1727" s="39" t="n"/>
      <c r="AF1727" s="39" t="n"/>
      <c r="AG1727" s="39" t="n"/>
      <c r="AH1727" s="51" t="n"/>
      <c r="AI1727" s="51" t="n"/>
      <c r="AJ1727" s="51" t="n"/>
      <c r="AK1727" s="52" t="n">
        <v>654.9821428571429</v>
      </c>
      <c r="AL1727" s="52" t="n"/>
      <c r="AM1727" s="52" t="n"/>
      <c r="AN1727" s="39" t="n"/>
      <c r="AO1727" s="39" t="inlineStr">
        <is>
          <t>El material ocupa 4 filas en la hoja 1060 NQN (lote/almacén). La cantidad SAP y la física de esta vista son el total del material.</t>
        </is>
      </c>
    </row>
    <row r="1728">
      <c r="A1728" s="5" t="inlineStr">
        <is>
          <t>1000780</t>
        </is>
      </c>
      <c r="B1728" s="5" t="inlineStr">
        <is>
          <t>ALTEPLASA AMP. X2</t>
        </is>
      </c>
      <c r="C1728" s="5" t="inlineStr">
        <is>
          <t>205681</t>
        </is>
      </c>
      <c r="D1728" s="5" t="inlineStr">
        <is>
          <t>033</t>
        </is>
      </c>
      <c r="E1728" s="5" t="inlineStr">
        <is>
          <t>ZMED</t>
        </is>
      </c>
      <c r="F1728" s="5" t="inlineStr">
        <is>
          <t>1060</t>
        </is>
      </c>
      <c r="G1728" s="5" t="inlineStr">
        <is>
          <t>6021</t>
        </is>
      </c>
      <c r="H1728" s="5" t="inlineStr">
        <is>
          <t>C/U</t>
        </is>
      </c>
      <c r="I1728" s="6" t="n">
        <v>4</v>
      </c>
      <c r="J1728" s="6" t="n">
        <v>0</v>
      </c>
      <c r="K1728" s="5" t="inlineStr">
        <is>
          <t>ARS</t>
        </is>
      </c>
      <c r="L1728" s="48" t="n">
        <v>0</v>
      </c>
      <c r="M1728" s="48" t="n">
        <v>693083</v>
      </c>
      <c r="O1728" s="11">
        <f>M1728/SUM($M$2:$M$2023)</f>
        <v/>
      </c>
      <c r="P1728" s="49">
        <f>IFERROR(M1728/I1728,0)</f>
        <v/>
      </c>
      <c r="Q1728" s="50" t="n"/>
      <c r="R1728" s="8">
        <f>I1728-Q1728</f>
        <v/>
      </c>
      <c r="S1728" s="49">
        <f>$AK1728*R1728</f>
        <v/>
      </c>
      <c r="U1728" s="39" t="inlineStr">
        <is>
          <t>Stock SAP</t>
        </is>
      </c>
      <c r="V1728" s="39" t="inlineStr">
        <is>
          <t>Medicamentos</t>
        </is>
      </c>
      <c r="W1728" s="39" t="inlineStr">
        <is>
          <t>Dentro del alcance</t>
        </is>
      </c>
      <c r="X1728" s="39" t="n"/>
      <c r="Y1728" s="39" t="inlineStr">
        <is>
          <t>Sin recuento físico en el inventario de Avain</t>
        </is>
      </c>
      <c r="Z1728" s="40" t="inlineStr">
        <is>
          <t>Sin recuento físico</t>
        </is>
      </c>
      <c r="AA1728" s="39" t="n"/>
      <c r="AB1728" s="39" t="n"/>
      <c r="AC1728" s="39" t="n"/>
      <c r="AD1728" s="39" t="n"/>
      <c r="AE1728" s="39" t="n"/>
      <c r="AF1728" s="39" t="n"/>
      <c r="AG1728" s="39" t="n"/>
      <c r="AH1728" s="51" t="n">
        <v>4</v>
      </c>
      <c r="AI1728" s="51">
        <f>Q1728</f>
        <v/>
      </c>
      <c r="AJ1728" s="51">
        <f>$AH1728-$AI1728</f>
        <v/>
      </c>
      <c r="AK1728" s="52" t="n">
        <v>173270.75</v>
      </c>
      <c r="AL1728" s="52">
        <f>$AJ1728*$AK1728</f>
        <v/>
      </c>
      <c r="AM1728" s="52">
        <f>$AI1728*$AK1728</f>
        <v/>
      </c>
      <c r="AN1728" s="39" t="n"/>
      <c r="AO1728" s="39" t="n"/>
    </row>
    <row r="1729">
      <c r="A1729" s="5" t="inlineStr">
        <is>
          <t>2000453</t>
        </is>
      </c>
      <c r="B1729" s="5" t="inlineStr">
        <is>
          <t>HOJA DE BISTURI Nº 11</t>
        </is>
      </c>
      <c r="C1729" s="5" t="n"/>
      <c r="D1729" s="5" t="inlineStr">
        <is>
          <t>033</t>
        </is>
      </c>
      <c r="E1729" s="5" t="inlineStr">
        <is>
          <t>ZDES</t>
        </is>
      </c>
      <c r="F1729" s="5" t="inlineStr">
        <is>
          <t>1060</t>
        </is>
      </c>
      <c r="G1729" s="5" t="inlineStr">
        <is>
          <t>6021</t>
        </is>
      </c>
      <c r="H1729" s="5" t="inlineStr">
        <is>
          <t>C/U</t>
        </is>
      </c>
      <c r="I1729" s="6" t="n">
        <v>4</v>
      </c>
      <c r="J1729" s="6" t="n">
        <v>0</v>
      </c>
      <c r="K1729" s="5" t="inlineStr">
        <is>
          <t>ARS</t>
        </is>
      </c>
      <c r="L1729" s="48" t="n">
        <v>0</v>
      </c>
      <c r="M1729" s="48" t="n">
        <v>1704.62</v>
      </c>
      <c r="O1729" s="11">
        <f>M1729/SUM($M$2:$M$2023)</f>
        <v/>
      </c>
      <c r="P1729" s="49">
        <f>IFERROR(M1729/I1729,0)</f>
        <v/>
      </c>
      <c r="Q1729" s="50" t="n"/>
      <c r="R1729" s="8">
        <f>I1729-Q1729</f>
        <v/>
      </c>
      <c r="S1729" s="49">
        <f>$AK1729*R1729</f>
        <v/>
      </c>
      <c r="U1729" s="39" t="inlineStr">
        <is>
          <t>Stock SAP</t>
        </is>
      </c>
      <c r="V1729" s="39" t="inlineStr">
        <is>
          <t>Descartables</t>
        </is>
      </c>
      <c r="W1729" s="39" t="inlineStr">
        <is>
          <t>Dentro del alcance</t>
        </is>
      </c>
      <c r="X1729" s="39" t="n"/>
      <c r="Y1729" s="39" t="inlineStr">
        <is>
          <t>Sin recuento físico en el inventario de Avain</t>
        </is>
      </c>
      <c r="Z1729" s="40" t="inlineStr">
        <is>
          <t>Sin recuento físico</t>
        </is>
      </c>
      <c r="AA1729" s="39" t="n"/>
      <c r="AB1729" s="39" t="n"/>
      <c r="AC1729" s="39" t="n"/>
      <c r="AD1729" s="39" t="n"/>
      <c r="AE1729" s="39" t="n"/>
      <c r="AF1729" s="39" t="n"/>
      <c r="AG1729" s="39" t="n"/>
      <c r="AH1729" s="51" t="n"/>
      <c r="AI1729" s="51" t="n"/>
      <c r="AJ1729" s="51" t="n"/>
      <c r="AK1729" s="52" t="n">
        <v>426.1555555555556</v>
      </c>
      <c r="AL1729" s="52" t="n"/>
      <c r="AM1729" s="52" t="n"/>
      <c r="AN1729" s="39" t="n"/>
      <c r="AO1729" s="39" t="inlineStr">
        <is>
          <t>El material ocupa 2 filas en la hoja 1060 NQN (lote/almacén). La cantidad SAP y la física de esta vista son el total del material.</t>
        </is>
      </c>
    </row>
    <row r="1730">
      <c r="A1730" s="5" t="inlineStr">
        <is>
          <t>2001507</t>
        </is>
      </c>
      <c r="B1730" s="5" t="inlineStr">
        <is>
          <t>KIT BOTIQUIN PLASTICO 13.5X11X5CM C/INSU</t>
        </is>
      </c>
      <c r="C1730" s="5" t="n"/>
      <c r="D1730" s="5" t="inlineStr">
        <is>
          <t>033</t>
        </is>
      </c>
      <c r="E1730" s="5" t="inlineStr">
        <is>
          <t>ZDES</t>
        </is>
      </c>
      <c r="F1730" s="5" t="inlineStr">
        <is>
          <t>1060</t>
        </is>
      </c>
      <c r="G1730" s="5" t="inlineStr">
        <is>
          <t>6021</t>
        </is>
      </c>
      <c r="H1730" s="5" t="inlineStr">
        <is>
          <t>C/U</t>
        </is>
      </c>
      <c r="I1730" s="6" t="n">
        <v>4</v>
      </c>
      <c r="J1730" s="6" t="n">
        <v>0</v>
      </c>
      <c r="K1730" s="5" t="inlineStr">
        <is>
          <t>ARS</t>
        </is>
      </c>
      <c r="L1730" s="48" t="n">
        <v>0</v>
      </c>
      <c r="M1730" s="48" t="n">
        <v>11041.32</v>
      </c>
      <c r="O1730" s="11">
        <f>M1730/SUM($M$2:$M$2023)</f>
        <v/>
      </c>
      <c r="P1730" s="49">
        <f>IFERROR(M1730/I1730,0)</f>
        <v/>
      </c>
      <c r="Q1730" s="50" t="n"/>
      <c r="R1730" s="8">
        <f>I1730-Q1730</f>
        <v/>
      </c>
      <c r="S1730" s="49">
        <f>$AK1730*R1730</f>
        <v/>
      </c>
      <c r="U1730" s="39" t="inlineStr">
        <is>
          <t>Stock SAP</t>
        </is>
      </c>
      <c r="V1730" s="39" t="inlineStr">
        <is>
          <t>Descartables</t>
        </is>
      </c>
      <c r="W1730" s="39" t="inlineStr">
        <is>
          <t>Dentro del alcance</t>
        </is>
      </c>
      <c r="X1730" s="39" t="n"/>
      <c r="Y1730" s="39" t="inlineStr">
        <is>
          <t>Sin recuento físico en el inventario de Avain</t>
        </is>
      </c>
      <c r="Z1730" s="40" t="inlineStr">
        <is>
          <t>Sin recuento físico</t>
        </is>
      </c>
      <c r="AA1730" s="39" t="n"/>
      <c r="AB1730" s="39" t="n"/>
      <c r="AC1730" s="39" t="n"/>
      <c r="AD1730" s="39" t="n"/>
      <c r="AE1730" s="39" t="n"/>
      <c r="AF1730" s="39" t="n"/>
      <c r="AG1730" s="39" t="n"/>
      <c r="AH1730" s="51" t="n">
        <v>4</v>
      </c>
      <c r="AI1730" s="51">
        <f>Q1730</f>
        <v/>
      </c>
      <c r="AJ1730" s="51">
        <f>$AH1730-$AI1730</f>
        <v/>
      </c>
      <c r="AK1730" s="52" t="n">
        <v>2760.33</v>
      </c>
      <c r="AL1730" s="52">
        <f>$AJ1730*$AK1730</f>
        <v/>
      </c>
      <c r="AM1730" s="52">
        <f>$AI1730*$AK1730</f>
        <v/>
      </c>
      <c r="AN1730" s="39" t="n"/>
      <c r="AO1730" s="39" t="n"/>
    </row>
    <row r="1731">
      <c r="A1731" s="5" t="inlineStr">
        <is>
          <t>3000183</t>
        </is>
      </c>
      <c r="B1731" s="5" t="inlineStr">
        <is>
          <t>CHOMBA BLANCA DAMA TL</t>
        </is>
      </c>
      <c r="C1731" s="5" t="n"/>
      <c r="D1731" s="5" t="inlineStr">
        <is>
          <t>INDU</t>
        </is>
      </c>
      <c r="E1731" s="5" t="inlineStr">
        <is>
          <t>ZUNI</t>
        </is>
      </c>
      <c r="F1731" s="5" t="inlineStr">
        <is>
          <t>1060</t>
        </is>
      </c>
      <c r="G1731" s="5" t="inlineStr">
        <is>
          <t>6031</t>
        </is>
      </c>
      <c r="H1731" s="5" t="inlineStr">
        <is>
          <t>C/U</t>
        </is>
      </c>
      <c r="I1731" s="6" t="n">
        <v>4</v>
      </c>
      <c r="J1731" s="6" t="n">
        <v>0</v>
      </c>
      <c r="K1731" s="5" t="inlineStr">
        <is>
          <t>ARS</t>
        </is>
      </c>
      <c r="L1731" s="48" t="n">
        <v>0</v>
      </c>
      <c r="M1731" s="48" t="n">
        <v>34800</v>
      </c>
      <c r="O1731" s="11">
        <f>M1731/SUM($M$2:$M$2023)</f>
        <v/>
      </c>
      <c r="P1731" s="49">
        <f>IFERROR(M1731/I1731,0)</f>
        <v/>
      </c>
      <c r="Q1731" s="50" t="n"/>
      <c r="R1731" s="8">
        <f>I1731-Q1731</f>
        <v/>
      </c>
      <c r="S1731" s="49">
        <f>$AK1731*R1731</f>
        <v/>
      </c>
      <c r="U1731" s="39" t="inlineStr">
        <is>
          <t>Stock SAP</t>
        </is>
      </c>
      <c r="V1731" s="39" t="inlineStr">
        <is>
          <t>Uniformes</t>
        </is>
      </c>
      <c r="W1731" s="39" t="inlineStr">
        <is>
          <t>Fuera del alcance</t>
        </is>
      </c>
      <c r="X1731" s="39" t="n"/>
      <c r="Y1731" s="39" t="inlineStr">
        <is>
          <t>No aplica: uniformes, clasificación que el inventario físico de Farmacia no releva</t>
        </is>
      </c>
      <c r="Z1731" s="40" t="inlineStr">
        <is>
          <t>Fuera del alcance del inventario físico</t>
        </is>
      </c>
      <c r="AA1731" s="39" t="n"/>
      <c r="AB1731" s="39" t="n"/>
      <c r="AC1731" s="39" t="n"/>
      <c r="AD1731" s="39" t="n"/>
      <c r="AE1731" s="39" t="n"/>
      <c r="AF1731" s="39" t="n"/>
      <c r="AG1731" s="39" t="n"/>
      <c r="AH1731" s="51" t="n">
        <v>4</v>
      </c>
      <c r="AI1731" s="51">
        <f>Q1731</f>
        <v/>
      </c>
      <c r="AJ1731" s="51">
        <f>$AH1731-$AI1731</f>
        <v/>
      </c>
      <c r="AK1731" s="52" t="n">
        <v>8700</v>
      </c>
      <c r="AL1731" s="52">
        <f>$AJ1731*$AK1731</f>
        <v/>
      </c>
      <c r="AM1731" s="52">
        <f>$AI1731*$AK1731</f>
        <v/>
      </c>
      <c r="AN1731" s="39" t="n"/>
      <c r="AO1731" s="39" t="n"/>
    </row>
    <row r="1732">
      <c r="A1732" s="5" t="inlineStr">
        <is>
          <t>3000202</t>
        </is>
      </c>
      <c r="B1732" s="5" t="inlineStr">
        <is>
          <t>AMBOS BLANCOS MEDICO TM</t>
        </is>
      </c>
      <c r="C1732" s="5" t="n"/>
      <c r="D1732" s="5" t="inlineStr">
        <is>
          <t>INDU</t>
        </is>
      </c>
      <c r="E1732" s="5" t="inlineStr">
        <is>
          <t>ZUNI</t>
        </is>
      </c>
      <c r="F1732" s="5" t="inlineStr">
        <is>
          <t>1060</t>
        </is>
      </c>
      <c r="G1732" s="5" t="inlineStr">
        <is>
          <t>6031</t>
        </is>
      </c>
      <c r="H1732" s="5" t="inlineStr">
        <is>
          <t>C/U</t>
        </is>
      </c>
      <c r="I1732" s="6" t="n">
        <v>4</v>
      </c>
      <c r="J1732" s="6" t="n">
        <v>0</v>
      </c>
      <c r="K1732" s="5" t="inlineStr">
        <is>
          <t>ARS</t>
        </is>
      </c>
      <c r="L1732" s="48" t="n">
        <v>0</v>
      </c>
      <c r="M1732" s="48" t="n">
        <v>215600</v>
      </c>
      <c r="O1732" s="11">
        <f>M1732/SUM($M$2:$M$2023)</f>
        <v/>
      </c>
      <c r="P1732" s="49">
        <f>IFERROR(M1732/I1732,0)</f>
        <v/>
      </c>
      <c r="Q1732" s="50" t="n"/>
      <c r="R1732" s="8">
        <f>I1732-Q1732</f>
        <v/>
      </c>
      <c r="S1732" s="49">
        <f>$AK1732*R1732</f>
        <v/>
      </c>
      <c r="U1732" s="39" t="inlineStr">
        <is>
          <t>Stock SAP</t>
        </is>
      </c>
      <c r="V1732" s="39" t="inlineStr">
        <is>
          <t>Uniformes</t>
        </is>
      </c>
      <c r="W1732" s="39" t="inlineStr">
        <is>
          <t>Fuera del alcance</t>
        </is>
      </c>
      <c r="X1732" s="39" t="n"/>
      <c r="Y1732" s="39" t="inlineStr">
        <is>
          <t>No aplica: uniformes, clasificación que el inventario físico de Farmacia no releva</t>
        </is>
      </c>
      <c r="Z1732" s="40" t="inlineStr">
        <is>
          <t>Fuera del alcance del inventario físico</t>
        </is>
      </c>
      <c r="AA1732" s="39" t="n"/>
      <c r="AB1732" s="39" t="n"/>
      <c r="AC1732" s="39" t="n"/>
      <c r="AD1732" s="39" t="n"/>
      <c r="AE1732" s="39" t="n"/>
      <c r="AF1732" s="39" t="n"/>
      <c r="AG1732" s="39" t="n"/>
      <c r="AH1732" s="51" t="n">
        <v>4</v>
      </c>
      <c r="AI1732" s="51">
        <f>Q1732</f>
        <v/>
      </c>
      <c r="AJ1732" s="51">
        <f>$AH1732-$AI1732</f>
        <v/>
      </c>
      <c r="AK1732" s="52" t="n">
        <v>53900</v>
      </c>
      <c r="AL1732" s="52">
        <f>$AJ1732*$AK1732</f>
        <v/>
      </c>
      <c r="AM1732" s="52">
        <f>$AI1732*$AK1732</f>
        <v/>
      </c>
      <c r="AN1732" s="39" t="n"/>
      <c r="AO1732" s="39" t="n"/>
    </row>
    <row r="1733">
      <c r="A1733" s="5" t="inlineStr">
        <is>
          <t>3000330</t>
        </is>
      </c>
      <c r="B1733" s="5" t="inlineStr">
        <is>
          <t>AMBO AZUL C/LOGO EMERG M</t>
        </is>
      </c>
      <c r="C1733" s="5" t="n"/>
      <c r="D1733" s="5" t="inlineStr">
        <is>
          <t>INDU</t>
        </is>
      </c>
      <c r="E1733" s="5" t="inlineStr">
        <is>
          <t>ZUNI</t>
        </is>
      </c>
      <c r="F1733" s="5" t="inlineStr">
        <is>
          <t>1060</t>
        </is>
      </c>
      <c r="G1733" s="5" t="inlineStr">
        <is>
          <t>6031</t>
        </is>
      </c>
      <c r="H1733" s="5" t="inlineStr">
        <is>
          <t>C/U</t>
        </is>
      </c>
      <c r="I1733" s="6" t="n">
        <v>4</v>
      </c>
      <c r="J1733" s="6" t="n">
        <v>0</v>
      </c>
      <c r="K1733" s="5" t="inlineStr">
        <is>
          <t>ARS</t>
        </is>
      </c>
      <c r="L1733" s="48" t="n">
        <v>0</v>
      </c>
      <c r="M1733" s="48" t="n">
        <v>215600</v>
      </c>
      <c r="O1733" s="11">
        <f>M1733/SUM($M$2:$M$2023)</f>
        <v/>
      </c>
      <c r="P1733" s="49">
        <f>IFERROR(M1733/I1733,0)</f>
        <v/>
      </c>
      <c r="Q1733" s="50" t="n"/>
      <c r="R1733" s="8">
        <f>I1733-Q1733</f>
        <v/>
      </c>
      <c r="S1733" s="49">
        <f>$AK1733*R1733</f>
        <v/>
      </c>
      <c r="U1733" s="39" t="inlineStr">
        <is>
          <t>Stock SAP</t>
        </is>
      </c>
      <c r="V1733" s="39" t="inlineStr">
        <is>
          <t>Uniformes</t>
        </is>
      </c>
      <c r="W1733" s="39" t="inlineStr">
        <is>
          <t>Fuera del alcance</t>
        </is>
      </c>
      <c r="X1733" s="39" t="n"/>
      <c r="Y1733" s="39" t="inlineStr">
        <is>
          <t>No aplica: uniformes, clasificación que el inventario físico de Farmacia no releva</t>
        </is>
      </c>
      <c r="Z1733" s="40" t="inlineStr">
        <is>
          <t>Fuera del alcance del inventario físico</t>
        </is>
      </c>
      <c r="AA1733" s="39" t="n"/>
      <c r="AB1733" s="39" t="n"/>
      <c r="AC1733" s="39" t="n"/>
      <c r="AD1733" s="39" t="n"/>
      <c r="AE1733" s="39" t="n"/>
      <c r="AF1733" s="39" t="n"/>
      <c r="AG1733" s="39" t="n"/>
      <c r="AH1733" s="51" t="n">
        <v>4</v>
      </c>
      <c r="AI1733" s="51">
        <f>Q1733</f>
        <v/>
      </c>
      <c r="AJ1733" s="51">
        <f>$AH1733-$AI1733</f>
        <v/>
      </c>
      <c r="AK1733" s="52" t="n">
        <v>53900</v>
      </c>
      <c r="AL1733" s="52">
        <f>$AJ1733*$AK1733</f>
        <v/>
      </c>
      <c r="AM1733" s="52">
        <f>$AI1733*$AK1733</f>
        <v/>
      </c>
      <c r="AN1733" s="39" t="n"/>
      <c r="AO1733" s="39" t="n"/>
    </row>
    <row r="1734">
      <c r="A1734" s="5" t="inlineStr">
        <is>
          <t>3000407</t>
        </is>
      </c>
      <c r="B1734" s="5" t="inlineStr">
        <is>
          <t>Faja Lumbar M</t>
        </is>
      </c>
      <c r="C1734" s="5" t="n"/>
      <c r="D1734" s="5" t="inlineStr">
        <is>
          <t>INDU</t>
        </is>
      </c>
      <c r="E1734" s="5" t="inlineStr">
        <is>
          <t>ZUNI</t>
        </is>
      </c>
      <c r="F1734" s="5" t="inlineStr">
        <is>
          <t>1060</t>
        </is>
      </c>
      <c r="G1734" s="5" t="inlineStr">
        <is>
          <t>6010</t>
        </is>
      </c>
      <c r="H1734" s="5" t="inlineStr">
        <is>
          <t>C/U</t>
        </is>
      </c>
      <c r="I1734" s="6" t="n">
        <v>4</v>
      </c>
      <c r="J1734" s="6" t="n">
        <v>0</v>
      </c>
      <c r="K1734" s="5" t="inlineStr">
        <is>
          <t>ARS</t>
        </is>
      </c>
      <c r="L1734" s="48" t="n">
        <v>0</v>
      </c>
      <c r="M1734" s="48" t="n">
        <v>46280</v>
      </c>
      <c r="O1734" s="11">
        <f>M1734/SUM($M$2:$M$2023)</f>
        <v/>
      </c>
      <c r="P1734" s="49">
        <f>IFERROR(M1734/I1734,0)</f>
        <v/>
      </c>
      <c r="Q1734" s="50" t="n"/>
      <c r="R1734" s="8">
        <f>I1734-Q1734</f>
        <v/>
      </c>
      <c r="S1734" s="49">
        <f>$AK1734*R1734</f>
        <v/>
      </c>
      <c r="U1734" s="39" t="inlineStr">
        <is>
          <t>Stock SAP</t>
        </is>
      </c>
      <c r="V1734" s="39" t="inlineStr">
        <is>
          <t>Uniformes</t>
        </is>
      </c>
      <c r="W1734" s="39" t="inlineStr">
        <is>
          <t>Fuera del alcance</t>
        </is>
      </c>
      <c r="X1734" s="39" t="n"/>
      <c r="Y1734" s="39" t="inlineStr">
        <is>
          <t>No aplica: uniformes, clasificación que el inventario físico de Farmacia no releva</t>
        </is>
      </c>
      <c r="Z1734" s="40" t="inlineStr">
        <is>
          <t>Fuera del alcance del inventario físico</t>
        </is>
      </c>
      <c r="AA1734" s="39" t="n"/>
      <c r="AB1734" s="39" t="n"/>
      <c r="AC1734" s="39" t="n"/>
      <c r="AD1734" s="39" t="n"/>
      <c r="AE1734" s="39" t="n"/>
      <c r="AF1734" s="39" t="n"/>
      <c r="AG1734" s="39" t="n"/>
      <c r="AH1734" s="51" t="n">
        <v>4</v>
      </c>
      <c r="AI1734" s="51">
        <f>Q1734</f>
        <v/>
      </c>
      <c r="AJ1734" s="51">
        <f>$AH1734-$AI1734</f>
        <v/>
      </c>
      <c r="AK1734" s="52" t="n">
        <v>11570</v>
      </c>
      <c r="AL1734" s="52">
        <f>$AJ1734*$AK1734</f>
        <v/>
      </c>
      <c r="AM1734" s="52">
        <f>$AI1734*$AK1734</f>
        <v/>
      </c>
      <c r="AN1734" s="39" t="n"/>
      <c r="AO1734" s="39" t="n"/>
    </row>
    <row r="1735">
      <c r="A1735" s="5" t="inlineStr">
        <is>
          <t>3000536</t>
        </is>
      </c>
      <c r="B1735" s="5" t="inlineStr">
        <is>
          <t>CAMISA JEAN CLASICA T46</t>
        </is>
      </c>
      <c r="C1735" s="5" t="n"/>
      <c r="D1735" s="5" t="inlineStr">
        <is>
          <t>INDU</t>
        </is>
      </c>
      <c r="E1735" s="5" t="inlineStr">
        <is>
          <t>ZUNI</t>
        </is>
      </c>
      <c r="F1735" s="5" t="inlineStr">
        <is>
          <t>1060</t>
        </is>
      </c>
      <c r="G1735" s="5" t="inlineStr">
        <is>
          <t>6010</t>
        </is>
      </c>
      <c r="H1735" s="5" t="inlineStr">
        <is>
          <t>C/U</t>
        </is>
      </c>
      <c r="I1735" s="6" t="n">
        <v>4</v>
      </c>
      <c r="J1735" s="6" t="n">
        <v>0</v>
      </c>
      <c r="K1735" s="5" t="inlineStr">
        <is>
          <t>ARS</t>
        </is>
      </c>
      <c r="L1735" s="48" t="n">
        <v>0</v>
      </c>
      <c r="M1735" s="48" t="n">
        <v>86000</v>
      </c>
      <c r="O1735" s="11">
        <f>M1735/SUM($M$2:$M$2023)</f>
        <v/>
      </c>
      <c r="P1735" s="49">
        <f>IFERROR(M1735/I1735,0)</f>
        <v/>
      </c>
      <c r="Q1735" s="50" t="n"/>
      <c r="R1735" s="8">
        <f>I1735-Q1735</f>
        <v/>
      </c>
      <c r="S1735" s="49">
        <f>$AK1735*R1735</f>
        <v/>
      </c>
      <c r="U1735" s="39" t="inlineStr">
        <is>
          <t>Stock SAP</t>
        </is>
      </c>
      <c r="V1735" s="39" t="inlineStr">
        <is>
          <t>Uniformes</t>
        </is>
      </c>
      <c r="W1735" s="39" t="inlineStr">
        <is>
          <t>Fuera del alcance</t>
        </is>
      </c>
      <c r="X1735" s="39" t="n"/>
      <c r="Y1735" s="39" t="inlineStr">
        <is>
          <t>No aplica: uniformes, clasificación que el inventario físico de Farmacia no releva</t>
        </is>
      </c>
      <c r="Z1735" s="40" t="inlineStr">
        <is>
          <t>Fuera del alcance del inventario físico</t>
        </is>
      </c>
      <c r="AA1735" s="39" t="n"/>
      <c r="AB1735" s="39" t="n"/>
      <c r="AC1735" s="39" t="n"/>
      <c r="AD1735" s="39" t="n"/>
      <c r="AE1735" s="39" t="n"/>
      <c r="AF1735" s="39" t="n"/>
      <c r="AG1735" s="39" t="n"/>
      <c r="AH1735" s="51" t="n">
        <v>4</v>
      </c>
      <c r="AI1735" s="51">
        <f>Q1735</f>
        <v/>
      </c>
      <c r="AJ1735" s="51">
        <f>$AH1735-$AI1735</f>
        <v/>
      </c>
      <c r="AK1735" s="52" t="n">
        <v>21500</v>
      </c>
      <c r="AL1735" s="52">
        <f>$AJ1735*$AK1735</f>
        <v/>
      </c>
      <c r="AM1735" s="52">
        <f>$AI1735*$AK1735</f>
        <v/>
      </c>
      <c r="AN1735" s="39" t="n"/>
      <c r="AO1735" s="39" t="n"/>
    </row>
    <row r="1736">
      <c r="A1736" s="5" t="inlineStr">
        <is>
          <t>3000655</t>
        </is>
      </c>
      <c r="B1736" s="5" t="inlineStr">
        <is>
          <t>PANTALON JEAN C/LOGO YAC T48 DAMA</t>
        </is>
      </c>
      <c r="C1736" s="5" t="n"/>
      <c r="D1736" s="5" t="inlineStr">
        <is>
          <t>INDU</t>
        </is>
      </c>
      <c r="E1736" s="5" t="inlineStr">
        <is>
          <t>ZUNI</t>
        </is>
      </c>
      <c r="F1736" s="5" t="inlineStr">
        <is>
          <t>1060</t>
        </is>
      </c>
      <c r="G1736" s="5" t="inlineStr">
        <is>
          <t>6071</t>
        </is>
      </c>
      <c r="H1736" s="5" t="inlineStr">
        <is>
          <t>C/U</t>
        </is>
      </c>
      <c r="I1736" s="6" t="n">
        <v>4</v>
      </c>
      <c r="J1736" s="6" t="n">
        <v>0</v>
      </c>
      <c r="K1736" s="5" t="inlineStr">
        <is>
          <t>ARS</t>
        </is>
      </c>
      <c r="L1736" s="48" t="n">
        <v>0</v>
      </c>
      <c r="M1736" s="48" t="n">
        <v>74000</v>
      </c>
      <c r="O1736" s="11">
        <f>M1736/SUM($M$2:$M$2023)</f>
        <v/>
      </c>
      <c r="P1736" s="49">
        <f>IFERROR(M1736/I1736,0)</f>
        <v/>
      </c>
      <c r="Q1736" s="50" t="n"/>
      <c r="R1736" s="8">
        <f>I1736-Q1736</f>
        <v/>
      </c>
      <c r="S1736" s="49">
        <f>$AK1736*R1736</f>
        <v/>
      </c>
      <c r="U1736" s="39" t="inlineStr">
        <is>
          <t>Stock SAP</t>
        </is>
      </c>
      <c r="V1736" s="39" t="inlineStr">
        <is>
          <t>Uniformes</t>
        </is>
      </c>
      <c r="W1736" s="39" t="inlineStr">
        <is>
          <t>Fuera del alcance</t>
        </is>
      </c>
      <c r="X1736" s="39" t="n"/>
      <c r="Y1736" s="39" t="inlineStr">
        <is>
          <t>No aplica: uniformes, clasificación que el inventario físico de Farmacia no releva</t>
        </is>
      </c>
      <c r="Z1736" s="40" t="inlineStr">
        <is>
          <t>Fuera del alcance del inventario físico</t>
        </is>
      </c>
      <c r="AA1736" s="39" t="n"/>
      <c r="AB1736" s="39" t="n"/>
      <c r="AC1736" s="39" t="n"/>
      <c r="AD1736" s="39" t="n"/>
      <c r="AE1736" s="39" t="n"/>
      <c r="AF1736" s="39" t="n"/>
      <c r="AG1736" s="39" t="n"/>
      <c r="AH1736" s="51" t="n">
        <v>4</v>
      </c>
      <c r="AI1736" s="51">
        <f>Q1736</f>
        <v/>
      </c>
      <c r="AJ1736" s="51">
        <f>$AH1736-$AI1736</f>
        <v/>
      </c>
      <c r="AK1736" s="52" t="n">
        <v>18500</v>
      </c>
      <c r="AL1736" s="52">
        <f>$AJ1736*$AK1736</f>
        <v/>
      </c>
      <c r="AM1736" s="52">
        <f>$AI1736*$AK1736</f>
        <v/>
      </c>
      <c r="AN1736" s="39" t="n"/>
      <c r="AO1736" s="39" t="n"/>
    </row>
    <row r="1737">
      <c r="A1737" s="5" t="inlineStr">
        <is>
          <t>3000660</t>
        </is>
      </c>
      <c r="B1737" s="5" t="inlineStr">
        <is>
          <t>PANTALON JEAN C/LOGO YAC T54 DAMA</t>
        </is>
      </c>
      <c r="C1737" s="5" t="n"/>
      <c r="D1737" s="5" t="inlineStr">
        <is>
          <t>INDU</t>
        </is>
      </c>
      <c r="E1737" s="5" t="inlineStr">
        <is>
          <t>ZUNI</t>
        </is>
      </c>
      <c r="F1737" s="5" t="inlineStr">
        <is>
          <t>1060</t>
        </is>
      </c>
      <c r="G1737" s="5" t="inlineStr">
        <is>
          <t>6071</t>
        </is>
      </c>
      <c r="H1737" s="5" t="inlineStr">
        <is>
          <t>C/U</t>
        </is>
      </c>
      <c r="I1737" s="6" t="n">
        <v>4</v>
      </c>
      <c r="J1737" s="6" t="n">
        <v>0</v>
      </c>
      <c r="K1737" s="5" t="inlineStr">
        <is>
          <t>ARS</t>
        </is>
      </c>
      <c r="L1737" s="48" t="n">
        <v>0</v>
      </c>
      <c r="M1737" s="48" t="n">
        <v>74000</v>
      </c>
      <c r="O1737" s="11">
        <f>M1737/SUM($M$2:$M$2023)</f>
        <v/>
      </c>
      <c r="P1737" s="49">
        <f>IFERROR(M1737/I1737,0)</f>
        <v/>
      </c>
      <c r="Q1737" s="50" t="n"/>
      <c r="R1737" s="8">
        <f>I1737-Q1737</f>
        <v/>
      </c>
      <c r="S1737" s="49">
        <f>$AK1737*R1737</f>
        <v/>
      </c>
      <c r="U1737" s="39" t="inlineStr">
        <is>
          <t>Stock SAP</t>
        </is>
      </c>
      <c r="V1737" s="39" t="inlineStr">
        <is>
          <t>Uniformes</t>
        </is>
      </c>
      <c r="W1737" s="39" t="inlineStr">
        <is>
          <t>Fuera del alcance</t>
        </is>
      </c>
      <c r="X1737" s="39" t="n"/>
      <c r="Y1737" s="39" t="inlineStr">
        <is>
          <t>No aplica: uniformes, clasificación que el inventario físico de Farmacia no releva</t>
        </is>
      </c>
      <c r="Z1737" s="40" t="inlineStr">
        <is>
          <t>Fuera del alcance del inventario físico</t>
        </is>
      </c>
      <c r="AA1737" s="39" t="n"/>
      <c r="AB1737" s="39" t="n"/>
      <c r="AC1737" s="39" t="n"/>
      <c r="AD1737" s="39" t="n"/>
      <c r="AE1737" s="39" t="n"/>
      <c r="AF1737" s="39" t="n"/>
      <c r="AG1737" s="39" t="n"/>
      <c r="AH1737" s="51" t="n">
        <v>4</v>
      </c>
      <c r="AI1737" s="51">
        <f>Q1737</f>
        <v/>
      </c>
      <c r="AJ1737" s="51">
        <f>$AH1737-$AI1737</f>
        <v/>
      </c>
      <c r="AK1737" s="52" t="n">
        <v>18500</v>
      </c>
      <c r="AL1737" s="52">
        <f>$AJ1737*$AK1737</f>
        <v/>
      </c>
      <c r="AM1737" s="52">
        <f>$AI1737*$AK1737</f>
        <v/>
      </c>
      <c r="AN1737" s="39" t="n"/>
      <c r="AO1737" s="39" t="n"/>
    </row>
    <row r="1738">
      <c r="A1738" s="5" t="inlineStr">
        <is>
          <t>3000699</t>
        </is>
      </c>
      <c r="B1738" s="5" t="inlineStr">
        <is>
          <t>Chaqueta Celeste ML yacimiento XS</t>
        </is>
      </c>
      <c r="C1738" s="5" t="n"/>
      <c r="D1738" s="5" t="inlineStr">
        <is>
          <t>INDU</t>
        </is>
      </c>
      <c r="E1738" s="5" t="inlineStr">
        <is>
          <t>ZUNI</t>
        </is>
      </c>
      <c r="F1738" s="5" t="inlineStr">
        <is>
          <t>1060</t>
        </is>
      </c>
      <c r="G1738" s="5" t="inlineStr">
        <is>
          <t>6010</t>
        </is>
      </c>
      <c r="H1738" s="5" t="inlineStr">
        <is>
          <t>C/U</t>
        </is>
      </c>
      <c r="I1738" s="6" t="n">
        <v>4</v>
      </c>
      <c r="J1738" s="6" t="n">
        <v>0</v>
      </c>
      <c r="K1738" s="5" t="inlineStr">
        <is>
          <t>ARS</t>
        </is>
      </c>
      <c r="L1738" s="48" t="n">
        <v>0</v>
      </c>
      <c r="M1738" s="48" t="n">
        <v>81542.86</v>
      </c>
      <c r="O1738" s="11">
        <f>M1738/SUM($M$2:$M$2023)</f>
        <v/>
      </c>
      <c r="P1738" s="49">
        <f>IFERROR(M1738/I1738,0)</f>
        <v/>
      </c>
      <c r="Q1738" s="50" t="n"/>
      <c r="R1738" s="8">
        <f>I1738-Q1738</f>
        <v/>
      </c>
      <c r="S1738" s="49">
        <f>$AK1738*R1738</f>
        <v/>
      </c>
      <c r="U1738" s="39" t="inlineStr">
        <is>
          <t>Stock SAP</t>
        </is>
      </c>
      <c r="V1738" s="39" t="inlineStr">
        <is>
          <t>Uniformes</t>
        </is>
      </c>
      <c r="W1738" s="39" t="inlineStr">
        <is>
          <t>Fuera del alcance</t>
        </is>
      </c>
      <c r="X1738" s="39" t="n"/>
      <c r="Y1738" s="39" t="inlineStr">
        <is>
          <t>No aplica: uniformes, clasificación que el inventario físico de Farmacia no releva</t>
        </is>
      </c>
      <c r="Z1738" s="40" t="inlineStr">
        <is>
          <t>Fuera del alcance del inventario físico</t>
        </is>
      </c>
      <c r="AA1738" s="39" t="n"/>
      <c r="AB1738" s="39" t="n"/>
      <c r="AC1738" s="39" t="n"/>
      <c r="AD1738" s="39" t="n"/>
      <c r="AE1738" s="39" t="n"/>
      <c r="AF1738" s="39" t="n"/>
      <c r="AG1738" s="39" t="n"/>
      <c r="AH1738" s="51" t="n">
        <v>5</v>
      </c>
      <c r="AI1738" s="51">
        <f>Q1738</f>
        <v/>
      </c>
      <c r="AJ1738" s="51">
        <f>$AH1738-$AI1738</f>
        <v/>
      </c>
      <c r="AK1738" s="52" t="n">
        <v>20385.714</v>
      </c>
      <c r="AL1738" s="52">
        <f>$AJ1738*$AK1738</f>
        <v/>
      </c>
      <c r="AM1738" s="52">
        <f>$AI1738*$AK1738</f>
        <v/>
      </c>
      <c r="AN1738" s="39" t="n"/>
      <c r="AO1738" s="39" t="inlineStr">
        <is>
          <t>El material ocupa 2 filas en la hoja 1060 NQN (lote/almacén). La cantidad SAP y la física de esta vista son el total del material.</t>
        </is>
      </c>
    </row>
    <row r="1739">
      <c r="A1739" s="5" t="inlineStr">
        <is>
          <t>3000948</t>
        </is>
      </c>
      <c r="B1739" s="5" t="inlineStr">
        <is>
          <t>CHAQUETA GRIS MCORTA YACIMIENTO T S</t>
        </is>
      </c>
      <c r="C1739" s="5" t="n"/>
      <c r="D1739" s="5" t="inlineStr">
        <is>
          <t>INDU</t>
        </is>
      </c>
      <c r="E1739" s="5" t="inlineStr">
        <is>
          <t>ZUNI</t>
        </is>
      </c>
      <c r="F1739" s="5" t="inlineStr">
        <is>
          <t>1060</t>
        </is>
      </c>
      <c r="G1739" s="5" t="inlineStr">
        <is>
          <t>6010</t>
        </is>
      </c>
      <c r="H1739" s="5" t="inlineStr">
        <is>
          <t>C/U</t>
        </is>
      </c>
      <c r="I1739" s="6" t="n">
        <v>4</v>
      </c>
      <c r="J1739" s="6" t="n">
        <v>0</v>
      </c>
      <c r="K1739" s="5" t="inlineStr">
        <is>
          <t>ARS</t>
        </is>
      </c>
      <c r="L1739" s="48" t="n">
        <v>0</v>
      </c>
      <c r="M1739" s="48" t="n">
        <v>78000</v>
      </c>
      <c r="O1739" s="11">
        <f>M1739/SUM($M$2:$M$2023)</f>
        <v/>
      </c>
      <c r="P1739" s="49">
        <f>IFERROR(M1739/I1739,0)</f>
        <v/>
      </c>
      <c r="Q1739" s="50" t="n"/>
      <c r="R1739" s="8">
        <f>I1739-Q1739</f>
        <v/>
      </c>
      <c r="S1739" s="49">
        <f>$AK1739*R1739</f>
        <v/>
      </c>
      <c r="U1739" s="39" t="inlineStr">
        <is>
          <t>Stock SAP</t>
        </is>
      </c>
      <c r="V1739" s="39" t="inlineStr">
        <is>
          <t>Uniformes</t>
        </is>
      </c>
      <c r="W1739" s="39" t="inlineStr">
        <is>
          <t>Fuera del alcance</t>
        </is>
      </c>
      <c r="X1739" s="39" t="n"/>
      <c r="Y1739" s="39" t="inlineStr">
        <is>
          <t>No aplica: uniformes, clasificación que el inventario físico de Farmacia no releva</t>
        </is>
      </c>
      <c r="Z1739" s="40" t="inlineStr">
        <is>
          <t>Fuera del alcance del inventario físico</t>
        </is>
      </c>
      <c r="AA1739" s="39" t="n"/>
      <c r="AB1739" s="39" t="n"/>
      <c r="AC1739" s="39" t="n"/>
      <c r="AD1739" s="39" t="n"/>
      <c r="AE1739" s="39" t="n"/>
      <c r="AF1739" s="39" t="n"/>
      <c r="AG1739" s="39" t="n"/>
      <c r="AH1739" s="51" t="n"/>
      <c r="AI1739" s="51" t="n"/>
      <c r="AJ1739" s="51" t="n"/>
      <c r="AK1739" s="52" t="n">
        <v>19500</v>
      </c>
      <c r="AL1739" s="52" t="n"/>
      <c r="AM1739" s="52" t="n"/>
      <c r="AN1739" s="39" t="n"/>
      <c r="AO1739" s="39" t="inlineStr">
        <is>
          <t>El material ocupa 2 filas en la hoja 1060 NQN (lote/almacén). La cantidad SAP y la física de esta vista son el total del material.</t>
        </is>
      </c>
    </row>
    <row r="1740">
      <c r="A1740" s="5" t="inlineStr">
        <is>
          <t>3000965</t>
        </is>
      </c>
      <c r="B1740" s="5" t="inlineStr">
        <is>
          <t>CHAQUETA BLANCA ML YACIMIENTO XS</t>
        </is>
      </c>
      <c r="C1740" s="5" t="n"/>
      <c r="D1740" s="5" t="inlineStr">
        <is>
          <t>INDU</t>
        </is>
      </c>
      <c r="E1740" s="5" t="inlineStr">
        <is>
          <t>ZUNI</t>
        </is>
      </c>
      <c r="F1740" s="5" t="inlineStr">
        <is>
          <t>1060</t>
        </is>
      </c>
      <c r="G1740" s="5" t="inlineStr">
        <is>
          <t>6010</t>
        </is>
      </c>
      <c r="H1740" s="5" t="inlineStr">
        <is>
          <t>C/U</t>
        </is>
      </c>
      <c r="I1740" s="6" t="n">
        <v>4</v>
      </c>
      <c r="J1740" s="6" t="n">
        <v>0</v>
      </c>
      <c r="K1740" s="5" t="inlineStr">
        <is>
          <t>ARS</t>
        </is>
      </c>
      <c r="L1740" s="48" t="n">
        <v>0</v>
      </c>
      <c r="M1740" s="48" t="n">
        <v>71435.46000000001</v>
      </c>
      <c r="O1740" s="11">
        <f>M1740/SUM($M$2:$M$2023)</f>
        <v/>
      </c>
      <c r="P1740" s="49">
        <f>IFERROR(M1740/I1740,0)</f>
        <v/>
      </c>
      <c r="Q1740" s="50" t="n"/>
      <c r="R1740" s="8">
        <f>I1740-Q1740</f>
        <v/>
      </c>
      <c r="S1740" s="49">
        <f>$AK1740*R1740</f>
        <v/>
      </c>
      <c r="U1740" s="39" t="inlineStr">
        <is>
          <t>Stock SAP</t>
        </is>
      </c>
      <c r="V1740" s="39" t="inlineStr">
        <is>
          <t>Uniformes</t>
        </is>
      </c>
      <c r="W1740" s="39" t="inlineStr">
        <is>
          <t>Fuera del alcance</t>
        </is>
      </c>
      <c r="X1740" s="39" t="n"/>
      <c r="Y1740" s="39" t="inlineStr">
        <is>
          <t>No aplica: uniformes, clasificación que el inventario físico de Farmacia no releva</t>
        </is>
      </c>
      <c r="Z1740" s="40" t="inlineStr">
        <is>
          <t>Fuera del alcance del inventario físico</t>
        </is>
      </c>
      <c r="AA1740" s="39" t="n"/>
      <c r="AB1740" s="39" t="n"/>
      <c r="AC1740" s="39" t="n"/>
      <c r="AD1740" s="39" t="n"/>
      <c r="AE1740" s="39" t="n"/>
      <c r="AF1740" s="39" t="n"/>
      <c r="AG1740" s="39" t="n"/>
      <c r="AH1740" s="51" t="n"/>
      <c r="AI1740" s="51" t="n"/>
      <c r="AJ1740" s="51" t="n"/>
      <c r="AK1740" s="52" t="n">
        <v>17858.86547619048</v>
      </c>
      <c r="AL1740" s="52" t="n"/>
      <c r="AM1740" s="52" t="n"/>
      <c r="AN1740" s="39" t="n"/>
      <c r="AO1740" s="39" t="inlineStr">
        <is>
          <t>El material ocupa 2 filas en la hoja 1060 NQN (lote/almacén). La cantidad SAP y la física de esta vista son el total del material.</t>
        </is>
      </c>
    </row>
    <row r="1741">
      <c r="A1741" s="5" t="inlineStr">
        <is>
          <t>3000966</t>
        </is>
      </c>
      <c r="B1741" s="5" t="inlineStr">
        <is>
          <t>CHAQUETA BLANCA ML YACIMIENTO XXXL</t>
        </is>
      </c>
      <c r="C1741" s="5" t="n"/>
      <c r="D1741" s="5" t="inlineStr">
        <is>
          <t>INDU</t>
        </is>
      </c>
      <c r="E1741" s="5" t="inlineStr">
        <is>
          <t>ZUNI</t>
        </is>
      </c>
      <c r="F1741" s="5" t="inlineStr">
        <is>
          <t>1060</t>
        </is>
      </c>
      <c r="G1741" s="5" t="inlineStr">
        <is>
          <t>6010</t>
        </is>
      </c>
      <c r="H1741" s="5" t="inlineStr">
        <is>
          <t>C/U</t>
        </is>
      </c>
      <c r="I1741" s="6" t="n">
        <v>4</v>
      </c>
      <c r="J1741" s="6" t="n">
        <v>0</v>
      </c>
      <c r="K1741" s="5" t="inlineStr">
        <is>
          <t>ARS</t>
        </is>
      </c>
      <c r="L1741" s="48" t="n">
        <v>0</v>
      </c>
      <c r="M1741" s="48" t="n">
        <v>73769.91</v>
      </c>
      <c r="O1741" s="11">
        <f>M1741/SUM($M$2:$M$2023)</f>
        <v/>
      </c>
      <c r="P1741" s="49">
        <f>IFERROR(M1741/I1741,0)</f>
        <v/>
      </c>
      <c r="Q1741" s="50" t="n"/>
      <c r="R1741" s="8">
        <f>I1741-Q1741</f>
        <v/>
      </c>
      <c r="S1741" s="49">
        <f>$AK1741*R1741</f>
        <v/>
      </c>
      <c r="U1741" s="39" t="inlineStr">
        <is>
          <t>Stock SAP</t>
        </is>
      </c>
      <c r="V1741" s="39" t="inlineStr">
        <is>
          <t>Uniformes</t>
        </is>
      </c>
      <c r="W1741" s="39" t="inlineStr">
        <is>
          <t>Fuera del alcance</t>
        </is>
      </c>
      <c r="X1741" s="39" t="n"/>
      <c r="Y1741" s="39" t="inlineStr">
        <is>
          <t>No aplica: uniformes, clasificación que el inventario físico de Farmacia no releva</t>
        </is>
      </c>
      <c r="Z1741" s="40" t="inlineStr">
        <is>
          <t>Fuera del alcance del inventario físico</t>
        </is>
      </c>
      <c r="AA1741" s="39" t="n"/>
      <c r="AB1741" s="39" t="n"/>
      <c r="AC1741" s="39" t="n"/>
      <c r="AD1741" s="39" t="n"/>
      <c r="AE1741" s="39" t="n"/>
      <c r="AF1741" s="39" t="n"/>
      <c r="AG1741" s="39" t="n"/>
      <c r="AH1741" s="51" t="n"/>
      <c r="AI1741" s="51" t="n"/>
      <c r="AJ1741" s="51" t="n"/>
      <c r="AK1741" s="52" t="n">
        <v>18442.4779032258</v>
      </c>
      <c r="AL1741" s="52" t="n"/>
      <c r="AM1741" s="52" t="n"/>
      <c r="AN1741" s="39" t="n"/>
      <c r="AO1741" s="39" t="inlineStr">
        <is>
          <t>El material ocupa 2 filas en la hoja 1060 NQN (lote/almacén). La cantidad SAP y la física de esta vista son el total del material.</t>
        </is>
      </c>
    </row>
    <row r="1742">
      <c r="A1742" s="5" t="inlineStr">
        <is>
          <t>3001056</t>
        </is>
      </c>
      <c r="B1742" s="5" t="inlineStr">
        <is>
          <t>MAMELUCO IGNIFUGO NOMEX 4.5 OZ TALLE L</t>
        </is>
      </c>
      <c r="C1742" s="5" t="n"/>
      <c r="D1742" s="5" t="inlineStr">
        <is>
          <t>INDU</t>
        </is>
      </c>
      <c r="E1742" s="5" t="inlineStr">
        <is>
          <t>ZUNI</t>
        </is>
      </c>
      <c r="F1742" s="5" t="inlineStr">
        <is>
          <t>1060</t>
        </is>
      </c>
      <c r="G1742" s="5" t="inlineStr">
        <is>
          <t>6031</t>
        </is>
      </c>
      <c r="H1742" s="5" t="inlineStr">
        <is>
          <t>C/U</t>
        </is>
      </c>
      <c r="I1742" s="6" t="n">
        <v>4</v>
      </c>
      <c r="J1742" s="6" t="n">
        <v>0</v>
      </c>
      <c r="K1742" s="5" t="inlineStr">
        <is>
          <t>ARS</t>
        </is>
      </c>
      <c r="L1742" s="48" t="n">
        <v>0</v>
      </c>
      <c r="M1742" s="48" t="n">
        <v>488005.58</v>
      </c>
      <c r="O1742" s="11">
        <f>M1742/SUM($M$2:$M$2023)</f>
        <v/>
      </c>
      <c r="P1742" s="49">
        <f>IFERROR(M1742/I1742,0)</f>
        <v/>
      </c>
      <c r="Q1742" s="50" t="n"/>
      <c r="R1742" s="8">
        <f>I1742-Q1742</f>
        <v/>
      </c>
      <c r="S1742" s="49">
        <f>$AK1742*R1742</f>
        <v/>
      </c>
      <c r="U1742" s="39" t="inlineStr">
        <is>
          <t>Stock SAP</t>
        </is>
      </c>
      <c r="V1742" s="39" t="inlineStr">
        <is>
          <t>Uniformes</t>
        </is>
      </c>
      <c r="W1742" s="39" t="inlineStr">
        <is>
          <t>Fuera del alcance</t>
        </is>
      </c>
      <c r="X1742" s="39" t="n"/>
      <c r="Y1742" s="39" t="inlineStr">
        <is>
          <t>No aplica: uniformes, clasificación que el inventario físico de Farmacia no releva</t>
        </is>
      </c>
      <c r="Z1742" s="40" t="inlineStr">
        <is>
          <t>Fuera del alcance del inventario físico</t>
        </is>
      </c>
      <c r="AA1742" s="39" t="n"/>
      <c r="AB1742" s="39" t="n"/>
      <c r="AC1742" s="39" t="n"/>
      <c r="AD1742" s="39" t="n"/>
      <c r="AE1742" s="39" t="n"/>
      <c r="AF1742" s="39" t="n"/>
      <c r="AG1742" s="39" t="n"/>
      <c r="AH1742" s="51" t="n"/>
      <c r="AI1742" s="51" t="n"/>
      <c r="AJ1742" s="51" t="n"/>
      <c r="AK1742" s="52" t="n">
        <v>122001.3948148148</v>
      </c>
      <c r="AL1742" s="52" t="n"/>
      <c r="AM1742" s="52" t="n"/>
      <c r="AN1742" s="39" t="n"/>
      <c r="AO1742" s="39" t="inlineStr">
        <is>
          <t>El material ocupa 2 filas en la hoja 1060 NQN (lote/almacén). La cantidad SAP y la física de esta vista son el total del material.</t>
        </is>
      </c>
    </row>
    <row r="1743">
      <c r="A1743" s="5" t="inlineStr">
        <is>
          <t>3001116</t>
        </is>
      </c>
      <c r="B1743" s="5" t="inlineStr">
        <is>
          <t>CAMPERA POLAR NARANJA CON CAPUCHA T-2XL</t>
        </is>
      </c>
      <c r="C1743" s="5" t="n"/>
      <c r="D1743" s="5" t="inlineStr">
        <is>
          <t>INDU</t>
        </is>
      </c>
      <c r="E1743" s="5" t="inlineStr">
        <is>
          <t>ZUNI</t>
        </is>
      </c>
      <c r="F1743" s="5" t="inlineStr">
        <is>
          <t>1060</t>
        </is>
      </c>
      <c r="G1743" s="5" t="inlineStr">
        <is>
          <t>6010</t>
        </is>
      </c>
      <c r="H1743" s="5" t="inlineStr">
        <is>
          <t>C/U</t>
        </is>
      </c>
      <c r="I1743" s="6" t="n">
        <v>4</v>
      </c>
      <c r="J1743" s="6" t="n">
        <v>0</v>
      </c>
      <c r="K1743" s="5" t="inlineStr">
        <is>
          <t>ARS</t>
        </is>
      </c>
      <c r="L1743" s="48" t="n">
        <v>0</v>
      </c>
      <c r="M1743" s="48" t="n">
        <v>629911.5600000001</v>
      </c>
      <c r="O1743" s="11">
        <f>M1743/SUM($M$2:$M$2023)</f>
        <v/>
      </c>
      <c r="P1743" s="49">
        <f>IFERROR(M1743/I1743,0)</f>
        <v/>
      </c>
      <c r="Q1743" s="50" t="n"/>
      <c r="R1743" s="8">
        <f>I1743-Q1743</f>
        <v/>
      </c>
      <c r="S1743" s="49">
        <f>$AK1743*R1743</f>
        <v/>
      </c>
      <c r="U1743" s="39" t="inlineStr">
        <is>
          <t>Stock SAP</t>
        </is>
      </c>
      <c r="V1743" s="39" t="inlineStr">
        <is>
          <t>Uniformes</t>
        </is>
      </c>
      <c r="W1743" s="39" t="inlineStr">
        <is>
          <t>Fuera del alcance</t>
        </is>
      </c>
      <c r="X1743" s="39" t="n"/>
      <c r="Y1743" s="39" t="inlineStr">
        <is>
          <t>No aplica: uniformes, clasificación que el inventario físico de Farmacia no releva</t>
        </is>
      </c>
      <c r="Z1743" s="40" t="inlineStr">
        <is>
          <t>Fuera del alcance del inventario físico</t>
        </is>
      </c>
      <c r="AA1743" s="39" t="n"/>
      <c r="AB1743" s="39" t="n"/>
      <c r="AC1743" s="39" t="n"/>
      <c r="AD1743" s="39" t="n"/>
      <c r="AE1743" s="39" t="n"/>
      <c r="AF1743" s="39" t="n"/>
      <c r="AG1743" s="39" t="n"/>
      <c r="AH1743" s="51" t="n">
        <v>4</v>
      </c>
      <c r="AI1743" s="51">
        <f>Q1743</f>
        <v/>
      </c>
      <c r="AJ1743" s="51">
        <f>$AH1743-$AI1743</f>
        <v/>
      </c>
      <c r="AK1743" s="52" t="n">
        <v>157477.89</v>
      </c>
      <c r="AL1743" s="52">
        <f>$AJ1743*$AK1743</f>
        <v/>
      </c>
      <c r="AM1743" s="52">
        <f>$AI1743*$AK1743</f>
        <v/>
      </c>
      <c r="AN1743" s="39" t="n"/>
      <c r="AO1743" s="39" t="n"/>
    </row>
    <row r="1744">
      <c r="A1744" s="5" t="inlineStr">
        <is>
          <t>3001329</t>
        </is>
      </c>
      <c r="B1744" s="5" t="inlineStr">
        <is>
          <t>BOTIN DE SEGURIDAD T47</t>
        </is>
      </c>
      <c r="C1744" s="5" t="n"/>
      <c r="D1744" s="5" t="inlineStr">
        <is>
          <t>INDU</t>
        </is>
      </c>
      <c r="E1744" s="5" t="inlineStr">
        <is>
          <t>ZUNI</t>
        </is>
      </c>
      <c r="F1744" s="5" t="inlineStr">
        <is>
          <t>1060</t>
        </is>
      </c>
      <c r="G1744" s="5" t="inlineStr">
        <is>
          <t>6010</t>
        </is>
      </c>
      <c r="H1744" s="5" t="inlineStr">
        <is>
          <t>C/U</t>
        </is>
      </c>
      <c r="I1744" s="6" t="n">
        <v>4</v>
      </c>
      <c r="J1744" s="6" t="n">
        <v>0</v>
      </c>
      <c r="K1744" s="5" t="inlineStr">
        <is>
          <t>ARS</t>
        </is>
      </c>
      <c r="L1744" s="48" t="n">
        <v>0</v>
      </c>
      <c r="M1744" s="48" t="n">
        <v>208848.17</v>
      </c>
      <c r="O1744" s="11">
        <f>M1744/SUM($M$2:$M$2023)</f>
        <v/>
      </c>
      <c r="P1744" s="49">
        <f>IFERROR(M1744/I1744,0)</f>
        <v/>
      </c>
      <c r="Q1744" s="50" t="n"/>
      <c r="R1744" s="8">
        <f>I1744-Q1744</f>
        <v/>
      </c>
      <c r="S1744" s="49">
        <f>$AK1744*R1744</f>
        <v/>
      </c>
      <c r="U1744" s="39" t="inlineStr">
        <is>
          <t>Stock SAP</t>
        </is>
      </c>
      <c r="V1744" s="39" t="inlineStr">
        <is>
          <t>Uniformes</t>
        </is>
      </c>
      <c r="W1744" s="39" t="inlineStr">
        <is>
          <t>Fuera del alcance</t>
        </is>
      </c>
      <c r="X1744" s="39" t="n"/>
      <c r="Y1744" s="39" t="inlineStr">
        <is>
          <t>No aplica: uniformes, clasificación que el inventario físico de Farmacia no releva</t>
        </is>
      </c>
      <c r="Z1744" s="40" t="inlineStr">
        <is>
          <t>Fuera del alcance del inventario físico</t>
        </is>
      </c>
      <c r="AA1744" s="39" t="n"/>
      <c r="AB1744" s="39" t="n"/>
      <c r="AC1744" s="39" t="n"/>
      <c r="AD1744" s="39" t="n"/>
      <c r="AE1744" s="39" t="n"/>
      <c r="AF1744" s="39" t="n"/>
      <c r="AG1744" s="39" t="n"/>
      <c r="AH1744" s="51" t="n"/>
      <c r="AI1744" s="51" t="n"/>
      <c r="AJ1744" s="51" t="n"/>
      <c r="AK1744" s="52" t="n">
        <v>52212.04263157895</v>
      </c>
      <c r="AL1744" s="52" t="n"/>
      <c r="AM1744" s="52" t="n"/>
      <c r="AN1744" s="39" t="n"/>
      <c r="AO1744" s="39" t="inlineStr">
        <is>
          <t>El material ocupa 2 filas en la hoja 1060 NQN (lote/almacén). La cantidad SAP y la física de esta vista son el total del material.</t>
        </is>
      </c>
    </row>
    <row r="1745">
      <c r="A1745" s="5" t="inlineStr">
        <is>
          <t>3001442</t>
        </is>
      </c>
      <c r="B1745" s="5" t="inlineStr">
        <is>
          <t>CONJUNTO PRIMERA PIEL XS</t>
        </is>
      </c>
      <c r="C1745" s="5" t="n"/>
      <c r="D1745" s="5" t="inlineStr">
        <is>
          <t>INDU</t>
        </is>
      </c>
      <c r="E1745" s="5" t="inlineStr">
        <is>
          <t>ZUNI</t>
        </is>
      </c>
      <c r="F1745" s="5" t="inlineStr">
        <is>
          <t>1060</t>
        </is>
      </c>
      <c r="G1745" s="5" t="inlineStr">
        <is>
          <t>6031</t>
        </is>
      </c>
      <c r="H1745" s="5" t="inlineStr">
        <is>
          <t>C/U</t>
        </is>
      </c>
      <c r="I1745" s="6" t="n">
        <v>4</v>
      </c>
      <c r="J1745" s="6" t="n">
        <v>0</v>
      </c>
      <c r="K1745" s="5" t="inlineStr">
        <is>
          <t>ARS</t>
        </is>
      </c>
      <c r="L1745" s="48" t="n">
        <v>0</v>
      </c>
      <c r="M1745" s="48" t="n">
        <v>44332</v>
      </c>
      <c r="O1745" s="11">
        <f>M1745/SUM($M$2:$M$2023)</f>
        <v/>
      </c>
      <c r="P1745" s="49">
        <f>IFERROR(M1745/I1745,0)</f>
        <v/>
      </c>
      <c r="Q1745" s="50" t="n"/>
      <c r="R1745" s="8">
        <f>I1745-Q1745</f>
        <v/>
      </c>
      <c r="S1745" s="49">
        <f>$AK1745*R1745</f>
        <v/>
      </c>
      <c r="U1745" s="39" t="inlineStr">
        <is>
          <t>Stock SAP</t>
        </is>
      </c>
      <c r="V1745" s="39" t="inlineStr">
        <is>
          <t>Uniformes</t>
        </is>
      </c>
      <c r="W1745" s="39" t="inlineStr">
        <is>
          <t>Fuera del alcance</t>
        </is>
      </c>
      <c r="X1745" s="39" t="n"/>
      <c r="Y1745" s="39" t="inlineStr">
        <is>
          <t>No aplica: uniformes, clasificación que el inventario físico de Farmacia no releva</t>
        </is>
      </c>
      <c r="Z1745" s="40" t="inlineStr">
        <is>
          <t>Fuera del alcance del inventario físico</t>
        </is>
      </c>
      <c r="AA1745" s="39" t="n"/>
      <c r="AB1745" s="39" t="n"/>
      <c r="AC1745" s="39" t="n"/>
      <c r="AD1745" s="39" t="n"/>
      <c r="AE1745" s="39" t="n"/>
      <c r="AF1745" s="39" t="n"/>
      <c r="AG1745" s="39" t="n"/>
      <c r="AH1745" s="51" t="n">
        <v>4</v>
      </c>
      <c r="AI1745" s="51">
        <f>Q1745</f>
        <v/>
      </c>
      <c r="AJ1745" s="51">
        <f>$AH1745-$AI1745</f>
        <v/>
      </c>
      <c r="AK1745" s="52" t="n">
        <v>11083</v>
      </c>
      <c r="AL1745" s="52">
        <f>$AJ1745*$AK1745</f>
        <v/>
      </c>
      <c r="AM1745" s="52">
        <f>$AI1745*$AK1745</f>
        <v/>
      </c>
      <c r="AN1745" s="39" t="n"/>
      <c r="AO1745" s="39" t="n"/>
    </row>
    <row r="1746">
      <c r="A1746" s="5" t="inlineStr">
        <is>
          <t>3001523</t>
        </is>
      </c>
      <c r="B1746" s="5" t="inlineStr">
        <is>
          <t>CAMISA JEAN CLASICA T38</t>
        </is>
      </c>
      <c r="C1746" s="5" t="n"/>
      <c r="D1746" s="5" t="inlineStr">
        <is>
          <t>INDU</t>
        </is>
      </c>
      <c r="E1746" s="5" t="inlineStr">
        <is>
          <t>ZUNI</t>
        </is>
      </c>
      <c r="F1746" s="5" t="inlineStr">
        <is>
          <t>1060</t>
        </is>
      </c>
      <c r="G1746" s="5" t="inlineStr">
        <is>
          <t>6010</t>
        </is>
      </c>
      <c r="H1746" s="5" t="inlineStr">
        <is>
          <t>C/U</t>
        </is>
      </c>
      <c r="I1746" s="6" t="n">
        <v>4</v>
      </c>
      <c r="J1746" s="6" t="n">
        <v>0</v>
      </c>
      <c r="K1746" s="5" t="inlineStr">
        <is>
          <t>ARS</t>
        </is>
      </c>
      <c r="L1746" s="48" t="n">
        <v>0</v>
      </c>
      <c r="M1746" s="48" t="n">
        <v>1500.08</v>
      </c>
      <c r="O1746" s="11">
        <f>M1746/SUM($M$2:$M$2023)</f>
        <v/>
      </c>
      <c r="P1746" s="49">
        <f>IFERROR(M1746/I1746,0)</f>
        <v/>
      </c>
      <c r="Q1746" s="50" t="n"/>
      <c r="R1746" s="8">
        <f>I1746-Q1746</f>
        <v/>
      </c>
      <c r="S1746" s="49">
        <f>$AK1746*R1746</f>
        <v/>
      </c>
      <c r="U1746" s="39" t="inlineStr">
        <is>
          <t>Stock SAP</t>
        </is>
      </c>
      <c r="V1746" s="39" t="inlineStr">
        <is>
          <t>Uniformes</t>
        </is>
      </c>
      <c r="W1746" s="39" t="inlineStr">
        <is>
          <t>Fuera del alcance</t>
        </is>
      </c>
      <c r="X1746" s="39" t="n"/>
      <c r="Y1746" s="39" t="inlineStr">
        <is>
          <t>No aplica: uniformes, clasificación que el inventario físico de Farmacia no releva</t>
        </is>
      </c>
      <c r="Z1746" s="40" t="inlineStr">
        <is>
          <t>Fuera del alcance del inventario físico</t>
        </is>
      </c>
      <c r="AA1746" s="39" t="n"/>
      <c r="AB1746" s="39" t="n"/>
      <c r="AC1746" s="39" t="n"/>
      <c r="AD1746" s="39" t="n"/>
      <c r="AE1746" s="39" t="n"/>
      <c r="AF1746" s="39" t="n"/>
      <c r="AG1746" s="39" t="n"/>
      <c r="AH1746" s="51" t="n">
        <v>4</v>
      </c>
      <c r="AI1746" s="51">
        <f>Q1746</f>
        <v/>
      </c>
      <c r="AJ1746" s="51">
        <f>$AH1746-$AI1746</f>
        <v/>
      </c>
      <c r="AK1746" s="52" t="n">
        <v>375.02</v>
      </c>
      <c r="AL1746" s="52">
        <f>$AJ1746*$AK1746</f>
        <v/>
      </c>
      <c r="AM1746" s="52">
        <f>$AI1746*$AK1746</f>
        <v/>
      </c>
      <c r="AN1746" s="39" t="n"/>
      <c r="AO1746" s="39" t="n"/>
    </row>
    <row r="1747">
      <c r="A1747" s="5" t="inlineStr">
        <is>
          <t>1000040</t>
        </is>
      </c>
      <c r="B1747" s="5" t="inlineStr">
        <is>
          <t>PINZA KOCHER RECTA 14CM</t>
        </is>
      </c>
      <c r="C1747" s="5" t="inlineStr">
        <is>
          <t>2561</t>
        </is>
      </c>
      <c r="D1747" s="5" t="inlineStr">
        <is>
          <t>033</t>
        </is>
      </c>
      <c r="E1747" s="5" t="inlineStr">
        <is>
          <t>ZMED</t>
        </is>
      </c>
      <c r="F1747" s="5" t="inlineStr">
        <is>
          <t>1060</t>
        </is>
      </c>
      <c r="G1747" s="5" t="inlineStr">
        <is>
          <t>6021</t>
        </is>
      </c>
      <c r="H1747" s="5" t="inlineStr">
        <is>
          <t>C/U</t>
        </is>
      </c>
      <c r="I1747" s="6" t="n">
        <v>3</v>
      </c>
      <c r="J1747" s="6" t="n">
        <v>0</v>
      </c>
      <c r="K1747" s="5" t="inlineStr">
        <is>
          <t>ARS</t>
        </is>
      </c>
      <c r="L1747" s="48" t="n">
        <v>0</v>
      </c>
      <c r="M1747" s="48" t="n">
        <v>820.5599999999999</v>
      </c>
      <c r="O1747" s="11">
        <f>M1747/SUM($M$2:$M$2023)</f>
        <v/>
      </c>
      <c r="P1747" s="49">
        <f>IFERROR(M1747/I1747,0)</f>
        <v/>
      </c>
      <c r="Q1747" s="50" t="n">
        <v>51</v>
      </c>
      <c r="R1747" s="8">
        <f>I1747-Q1747</f>
        <v/>
      </c>
      <c r="S1747" s="49">
        <f>$AK1747*R1747</f>
        <v/>
      </c>
      <c r="U1747" s="39" t="inlineStr">
        <is>
          <t>Stock SAP</t>
        </is>
      </c>
      <c r="V1747" s="39" t="inlineStr">
        <is>
          <t>Medicamentos</t>
        </is>
      </c>
      <c r="W1747" s="39" t="inlineStr">
        <is>
          <t>Dentro del alcance</t>
        </is>
      </c>
      <c r="X1747" s="42" t="inlineStr">
        <is>
          <t>Media</t>
        </is>
      </c>
      <c r="Y1747" s="39" t="inlineStr">
        <is>
          <t>Homologado – confianza Media – pendiente de validación</t>
        </is>
      </c>
      <c r="Z1747" s="37" t="inlineStr">
        <is>
          <t>Dar de alta en SAP</t>
        </is>
      </c>
      <c r="AA1747" s="39" t="inlineStr">
        <is>
          <t>534</t>
        </is>
      </c>
      <c r="AB1747" s="39" t="inlineStr">
        <is>
          <t>PINZA KOCHER</t>
        </is>
      </c>
      <c r="AC1747" s="39" t="inlineStr">
        <is>
          <t>Cruce por nomenclatura SAP</t>
        </is>
      </c>
      <c r="AD1747" s="39" t="inlineStr">
        <is>
          <t>No</t>
        </is>
      </c>
      <c r="AE1747" s="39" t="n"/>
      <c r="AF1747" s="39" t="inlineStr">
        <is>
          <t>No</t>
        </is>
      </c>
      <c r="AG1747" s="39" t="n"/>
      <c r="AH1747" s="51" t="n">
        <v>3</v>
      </c>
      <c r="AI1747" s="51">
        <f>Q1747</f>
        <v/>
      </c>
      <c r="AJ1747" s="51">
        <f>$AH1747-$AI1747</f>
        <v/>
      </c>
      <c r="AK1747" s="52" t="n">
        <v>273.52</v>
      </c>
      <c r="AL1747" s="52">
        <f>$AJ1747*$AK1747</f>
        <v/>
      </c>
      <c r="AM1747" s="52">
        <f>$AI1747*$AK1747</f>
        <v/>
      </c>
      <c r="AN1747" s="39" t="n"/>
      <c r="AO1747" s="39" t="inlineStr">
        <is>
          <t>Cruce por nomenclatura: una nomenclatura no informa dosis; similitud 0.76.</t>
        </is>
      </c>
    </row>
    <row r="1748">
      <c r="A1748" s="5" t="inlineStr">
        <is>
          <t>1000041</t>
        </is>
      </c>
      <c r="B1748" s="5" t="inlineStr">
        <is>
          <t>IODOPOVIDONA SOLUCION 10% X 1000ML</t>
        </is>
      </c>
      <c r="C1748" s="5" t="inlineStr">
        <is>
          <t>6129</t>
        </is>
      </c>
      <c r="D1748" s="5" t="inlineStr">
        <is>
          <t>033</t>
        </is>
      </c>
      <c r="E1748" s="5" t="inlineStr">
        <is>
          <t>ZMED</t>
        </is>
      </c>
      <c r="F1748" s="5" t="inlineStr">
        <is>
          <t>1060</t>
        </is>
      </c>
      <c r="G1748" s="5" t="inlineStr">
        <is>
          <t>6021</t>
        </is>
      </c>
      <c r="H1748" s="5" t="inlineStr">
        <is>
          <t>C/U</t>
        </is>
      </c>
      <c r="I1748" s="6" t="n">
        <v>3</v>
      </c>
      <c r="J1748" s="6" t="n">
        <v>0</v>
      </c>
      <c r="K1748" s="5" t="inlineStr">
        <is>
          <t>ARS</t>
        </is>
      </c>
      <c r="L1748" s="48" t="n">
        <v>0</v>
      </c>
      <c r="M1748" s="48" t="n">
        <v>28207.85</v>
      </c>
      <c r="O1748" s="11">
        <f>M1748/SUM($M$2:$M$2023)</f>
        <v/>
      </c>
      <c r="P1748" s="49">
        <f>IFERROR(M1748/I1748,0)</f>
        <v/>
      </c>
      <c r="Q1748" s="50" t="n"/>
      <c r="R1748" s="8">
        <f>I1748-Q1748</f>
        <v/>
      </c>
      <c r="S1748" s="49">
        <f>$AK1748*R1748</f>
        <v/>
      </c>
      <c r="U1748" s="39" t="inlineStr">
        <is>
          <t>Stock SAP</t>
        </is>
      </c>
      <c r="V1748" s="39" t="inlineStr">
        <is>
          <t>Medicamentos</t>
        </is>
      </c>
      <c r="W1748" s="39" t="inlineStr">
        <is>
          <t>Dentro del alcance</t>
        </is>
      </c>
      <c r="X1748" s="39" t="n"/>
      <c r="Y1748" s="39" t="inlineStr">
        <is>
          <t>Sin recuento físico en el inventario de Avain</t>
        </is>
      </c>
      <c r="Z1748" s="40" t="inlineStr">
        <is>
          <t>Sin recuento físico</t>
        </is>
      </c>
      <c r="AA1748" s="39" t="n"/>
      <c r="AB1748" s="39" t="n"/>
      <c r="AC1748" s="39" t="n"/>
      <c r="AD1748" s="39" t="n"/>
      <c r="AE1748" s="39" t="n"/>
      <c r="AF1748" s="39" t="n"/>
      <c r="AG1748" s="39" t="n"/>
      <c r="AH1748" s="51" t="n"/>
      <c r="AI1748" s="51" t="n"/>
      <c r="AJ1748" s="51" t="n"/>
      <c r="AK1748" s="52" t="n">
        <v>9402.615522041766</v>
      </c>
      <c r="AL1748" s="52" t="n"/>
      <c r="AM1748" s="52" t="n"/>
      <c r="AN1748" s="39" t="n"/>
      <c r="AO1748" s="39" t="inlineStr">
        <is>
          <t>El material ocupa 14 filas en la hoja 1060 NQN (lote/almacén). La cantidad SAP y la física de esta vista son el total del material.</t>
        </is>
      </c>
    </row>
    <row r="1749">
      <c r="A1749" s="5" t="inlineStr">
        <is>
          <t>1000090</t>
        </is>
      </c>
      <c r="B1749" s="5" t="inlineStr">
        <is>
          <t>LORAZEPAM COMPRIMIDO SUBLINGUAL 1GR</t>
        </is>
      </c>
      <c r="C1749" s="5" t="inlineStr">
        <is>
          <t>WRW</t>
        </is>
      </c>
      <c r="D1749" s="5" t="inlineStr">
        <is>
          <t>033</t>
        </is>
      </c>
      <c r="E1749" s="5" t="inlineStr">
        <is>
          <t>ZMED</t>
        </is>
      </c>
      <c r="F1749" s="5" t="inlineStr">
        <is>
          <t>1060</t>
        </is>
      </c>
      <c r="G1749" s="5" t="inlineStr">
        <is>
          <t>6021</t>
        </is>
      </c>
      <c r="H1749" s="5" t="inlineStr">
        <is>
          <t>C/U</t>
        </is>
      </c>
      <c r="I1749" s="6" t="n">
        <v>3</v>
      </c>
      <c r="J1749" s="6" t="n">
        <v>0</v>
      </c>
      <c r="K1749" s="5" t="inlineStr">
        <is>
          <t>ARS</t>
        </is>
      </c>
      <c r="L1749" s="48" t="n">
        <v>0</v>
      </c>
      <c r="M1749" s="48" t="n">
        <v>296.04</v>
      </c>
      <c r="O1749" s="11">
        <f>M1749/SUM($M$2:$M$2023)</f>
        <v/>
      </c>
      <c r="P1749" s="49">
        <f>IFERROR(M1749/I1749,0)</f>
        <v/>
      </c>
      <c r="Q1749" s="50" t="n"/>
      <c r="R1749" s="8">
        <f>I1749-Q1749</f>
        <v/>
      </c>
      <c r="S1749" s="49">
        <f>$AK1749*R1749</f>
        <v/>
      </c>
      <c r="U1749" s="39" t="inlineStr">
        <is>
          <t>Stock SAP</t>
        </is>
      </c>
      <c r="V1749" s="39" t="inlineStr">
        <is>
          <t>Medicamentos</t>
        </is>
      </c>
      <c r="W1749" s="39" t="inlineStr">
        <is>
          <t>Dentro del alcance</t>
        </is>
      </c>
      <c r="X1749" s="38" t="inlineStr">
        <is>
          <t>Baja</t>
        </is>
      </c>
      <c r="Y1749" s="39" t="inlineStr">
        <is>
          <t>Homologado – confianza Baja – pendiente de validación</t>
        </is>
      </c>
      <c r="Z1749" s="38" t="inlineStr">
        <is>
          <t>Dar de baja en SAP</t>
        </is>
      </c>
      <c r="AA1749" s="39" t="inlineStr">
        <is>
          <t>329</t>
        </is>
      </c>
      <c r="AB1749" s="39" t="inlineStr">
        <is>
          <t>LORAZEPAM SUBLINGUAL COMP</t>
        </is>
      </c>
      <c r="AC1749" s="39" t="inlineStr">
        <is>
          <t>Homologación por código Avain (master M09-004)</t>
        </is>
      </c>
      <c r="AD1749" s="39" t="inlineStr">
        <is>
          <t>No</t>
        </is>
      </c>
      <c r="AE1749" s="39" t="n"/>
      <c r="AF1749" s="39" t="inlineStr">
        <is>
          <t>Sí</t>
        </is>
      </c>
      <c r="AG1749" s="39" t="inlineStr">
        <is>
          <t>M09-004</t>
        </is>
      </c>
      <c r="AH1749" s="51" t="n"/>
      <c r="AI1749" s="51" t="n"/>
      <c r="AJ1749" s="51" t="n"/>
      <c r="AK1749" s="52" t="n">
        <v>98.6806381896771</v>
      </c>
      <c r="AL1749" s="52" t="n"/>
      <c r="AM1749" s="52" t="n"/>
      <c r="AN1749" s="39" t="n"/>
      <c r="AO1749" s="39" t="inlineStr">
        <is>
          <t>La cantidad física del material se imputó en la fila 92 (primera fila del material). La denominación del inventario («LORAZEPAM SUBLINGUAL COMP») difiere de la que registra el master para ese código («LORAZEPAMSUBLINGUALCOMP»). Nivel degradado a Baja hasta validar la equivalencia. Homologación: confianza base Media + confianza SAP Baja → Baja. El material ocupa 14 filas en la hoja 1060 NQN (lote/almacén). La cantidad SAP y la física de esta vista son el total del material.</t>
        </is>
      </c>
    </row>
    <row r="1750">
      <c r="A1750" s="5" t="inlineStr">
        <is>
          <t>1000187</t>
        </is>
      </c>
      <c r="B1750" s="5" t="inlineStr">
        <is>
          <t>CALADRYL SOLUCION</t>
        </is>
      </c>
      <c r="C1750" s="5" t="inlineStr">
        <is>
          <t>30982</t>
        </is>
      </c>
      <c r="D1750" s="5" t="inlineStr">
        <is>
          <t>033</t>
        </is>
      </c>
      <c r="E1750" s="5" t="inlineStr">
        <is>
          <t>ZMED</t>
        </is>
      </c>
      <c r="F1750" s="5" t="inlineStr">
        <is>
          <t>1060</t>
        </is>
      </c>
      <c r="G1750" s="5" t="inlineStr">
        <is>
          <t>6021</t>
        </is>
      </c>
      <c r="H1750" s="5" t="inlineStr">
        <is>
          <t>C/U</t>
        </is>
      </c>
      <c r="I1750" s="6" t="n">
        <v>3</v>
      </c>
      <c r="J1750" s="6" t="n">
        <v>0</v>
      </c>
      <c r="K1750" s="5" t="inlineStr">
        <is>
          <t>ARS</t>
        </is>
      </c>
      <c r="L1750" s="48" t="n">
        <v>0</v>
      </c>
      <c r="M1750" s="48" t="n">
        <v>10897.71</v>
      </c>
      <c r="O1750" s="11">
        <f>M1750/SUM($M$2:$M$2023)</f>
        <v/>
      </c>
      <c r="P1750" s="49">
        <f>IFERROR(M1750/I1750,0)</f>
        <v/>
      </c>
      <c r="Q1750" s="50" t="n"/>
      <c r="R1750" s="8">
        <f>I1750-Q1750</f>
        <v/>
      </c>
      <c r="S1750" s="49">
        <f>$AK1750*R1750</f>
        <v/>
      </c>
      <c r="U1750" s="39" t="inlineStr">
        <is>
          <t>Stock SAP</t>
        </is>
      </c>
      <c r="V1750" s="39" t="inlineStr">
        <is>
          <t>Medicamentos</t>
        </is>
      </c>
      <c r="W1750" s="39" t="inlineStr">
        <is>
          <t>Dentro del alcance</t>
        </is>
      </c>
      <c r="X1750" s="37" t="inlineStr">
        <is>
          <t>Alta</t>
        </is>
      </c>
      <c r="Y1750" s="39" t="inlineStr">
        <is>
          <t>Homologado – confianza Alta</t>
        </is>
      </c>
      <c r="Z1750" s="38" t="inlineStr">
        <is>
          <t>Dar de baja en SAP</t>
        </is>
      </c>
      <c r="AA1750" s="39" t="inlineStr">
        <is>
          <t>501</t>
        </is>
      </c>
      <c r="AB1750" s="39" t="inlineStr">
        <is>
          <t>CALADRYL</t>
        </is>
      </c>
      <c r="AC1750" s="39" t="inlineStr">
        <is>
          <t>Cruce por nomenclatura SAP</t>
        </is>
      </c>
      <c r="AD1750" s="39" t="inlineStr">
        <is>
          <t>No</t>
        </is>
      </c>
      <c r="AE1750" s="39" t="n"/>
      <c r="AF1750" s="39" t="inlineStr">
        <is>
          <t>No</t>
        </is>
      </c>
      <c r="AG1750" s="39" t="n"/>
      <c r="AH1750" s="51" t="n"/>
      <c r="AI1750" s="51" t="n"/>
      <c r="AJ1750" s="51" t="n"/>
      <c r="AK1750" s="52" t="n">
        <v>3632.57</v>
      </c>
      <c r="AL1750" s="52" t="n"/>
      <c r="AM1750" s="52" t="n"/>
      <c r="AN1750" s="39" t="n"/>
      <c r="AO1750" s="39" t="inlineStr">
        <is>
          <t>La cantidad física del material se imputó en la fila 1501 (primera fila del material). Cruce por nomenclatura: similitud 0.82. El material ocupa 8 filas en la hoja 1060 NQN (lote/almacén). La cantidad SAP y la física de esta vista son el total del material.</t>
        </is>
      </c>
    </row>
    <row r="1751">
      <c r="A1751" s="5" t="inlineStr">
        <is>
          <t>1000304</t>
        </is>
      </c>
      <c r="B1751" s="5" t="inlineStr">
        <is>
          <t>ADENOSINA 2 ML AMP 3 MG/1 ML</t>
        </is>
      </c>
      <c r="C1751" s="5" t="inlineStr">
        <is>
          <t>3038/9943</t>
        </is>
      </c>
      <c r="D1751" s="5" t="inlineStr">
        <is>
          <t>033</t>
        </is>
      </c>
      <c r="E1751" s="5" t="inlineStr">
        <is>
          <t>ZMED</t>
        </is>
      </c>
      <c r="F1751" s="5" t="inlineStr">
        <is>
          <t>1060</t>
        </is>
      </c>
      <c r="G1751" s="5" t="inlineStr">
        <is>
          <t>6021</t>
        </is>
      </c>
      <c r="H1751" s="5" t="inlineStr">
        <is>
          <t>C/U</t>
        </is>
      </c>
      <c r="I1751" s="6" t="n">
        <v>3</v>
      </c>
      <c r="J1751" s="6" t="n">
        <v>0</v>
      </c>
      <c r="K1751" s="5" t="inlineStr">
        <is>
          <t>ARS</t>
        </is>
      </c>
      <c r="L1751" s="48" t="n">
        <v>0</v>
      </c>
      <c r="M1751" s="48" t="n">
        <v>4492.64</v>
      </c>
      <c r="O1751" s="11">
        <f>M1751/SUM($M$2:$M$2023)</f>
        <v/>
      </c>
      <c r="P1751" s="49">
        <f>IFERROR(M1751/I1751,0)</f>
        <v/>
      </c>
      <c r="Q1751" s="50" t="n"/>
      <c r="R1751" s="8">
        <f>I1751-Q1751</f>
        <v/>
      </c>
      <c r="S1751" s="49">
        <f>$AK1751*R1751</f>
        <v/>
      </c>
      <c r="U1751" s="39" t="inlineStr">
        <is>
          <t>Stock SAP</t>
        </is>
      </c>
      <c r="V1751" s="39" t="inlineStr">
        <is>
          <t>Medicamentos</t>
        </is>
      </c>
      <c r="W1751" s="39" t="inlineStr">
        <is>
          <t>Dentro del alcance</t>
        </is>
      </c>
      <c r="X1751" s="42" t="inlineStr">
        <is>
          <t>Media</t>
        </is>
      </c>
      <c r="Y1751" s="39" t="inlineStr">
        <is>
          <t>Homologado – confianza Media – pendiente de validación</t>
        </is>
      </c>
      <c r="Z1751" s="38" t="inlineStr">
        <is>
          <t>Dar de baja en SAP</t>
        </is>
      </c>
      <c r="AA1751" s="39" t="inlineStr">
        <is>
          <t>311</t>
        </is>
      </c>
      <c r="AB1751" s="39" t="inlineStr">
        <is>
          <t>ADENOSINA AMP</t>
        </is>
      </c>
      <c r="AC1751" s="39" t="inlineStr">
        <is>
          <t>Homologación por código Avain (master M03-004)</t>
        </is>
      </c>
      <c r="AD1751" s="39" t="inlineStr">
        <is>
          <t>No</t>
        </is>
      </c>
      <c r="AE1751" s="39" t="n"/>
      <c r="AF1751" s="39" t="inlineStr">
        <is>
          <t>Sí</t>
        </is>
      </c>
      <c r="AG1751" s="39" t="inlineStr">
        <is>
          <t>M03-004</t>
        </is>
      </c>
      <c r="AH1751" s="51" t="n"/>
      <c r="AI1751" s="51" t="n"/>
      <c r="AJ1751" s="51" t="n"/>
      <c r="AK1751" s="52" t="n">
        <v>1497.545044802867</v>
      </c>
      <c r="AL1751" s="52" t="n"/>
      <c r="AM1751" s="52" t="n"/>
      <c r="AN1751" s="39" t="n"/>
      <c r="AO1751" s="39" t="inlineStr">
        <is>
          <t>La cantidad física del material se imputó en la fila 532 (primera fila del material). Homologación: confianza base Media + confianza SAP Alta → Media. El material ocupa 15 filas en la hoja 1060 NQN (lote/almacén). La cantidad SAP y la física de esta vista son el total del material.</t>
        </is>
      </c>
    </row>
    <row r="1752">
      <c r="A1752" s="5" t="inlineStr">
        <is>
          <t>1000304</t>
        </is>
      </c>
      <c r="B1752" s="5" t="inlineStr">
        <is>
          <t>ADENOSINA 2 ML AMP 3 MG/1 ML</t>
        </is>
      </c>
      <c r="C1752" s="5" t="inlineStr">
        <is>
          <t>8216</t>
        </is>
      </c>
      <c r="D1752" s="5" t="inlineStr">
        <is>
          <t>033</t>
        </is>
      </c>
      <c r="E1752" s="5" t="inlineStr">
        <is>
          <t>ZMED</t>
        </is>
      </c>
      <c r="F1752" s="5" t="inlineStr">
        <is>
          <t>1060</t>
        </is>
      </c>
      <c r="G1752" s="5" t="inlineStr">
        <is>
          <t>6021</t>
        </is>
      </c>
      <c r="H1752" s="5" t="inlineStr">
        <is>
          <t>C/U</t>
        </is>
      </c>
      <c r="I1752" s="6" t="n">
        <v>3</v>
      </c>
      <c r="J1752" s="6" t="n">
        <v>0</v>
      </c>
      <c r="K1752" s="5" t="inlineStr">
        <is>
          <t>ARS</t>
        </is>
      </c>
      <c r="L1752" s="48" t="n">
        <v>0</v>
      </c>
      <c r="M1752" s="48" t="n">
        <v>4492.64</v>
      </c>
      <c r="O1752" s="11">
        <f>M1752/SUM($M$2:$M$2023)</f>
        <v/>
      </c>
      <c r="P1752" s="49">
        <f>IFERROR(M1752/I1752,0)</f>
        <v/>
      </c>
      <c r="Q1752" s="50" t="n"/>
      <c r="R1752" s="8">
        <f>I1752-Q1752</f>
        <v/>
      </c>
      <c r="S1752" s="49">
        <f>$AK1752*R1752</f>
        <v/>
      </c>
      <c r="U1752" s="39" t="inlineStr">
        <is>
          <t>Stock SAP</t>
        </is>
      </c>
      <c r="V1752" s="39" t="inlineStr">
        <is>
          <t>Medicamentos</t>
        </is>
      </c>
      <c r="W1752" s="39" t="inlineStr">
        <is>
          <t>Dentro del alcance</t>
        </is>
      </c>
      <c r="X1752" s="42" t="inlineStr">
        <is>
          <t>Media</t>
        </is>
      </c>
      <c r="Y1752" s="39" t="inlineStr">
        <is>
          <t>Homologado – confianza Media – pendiente de validación</t>
        </is>
      </c>
      <c r="Z1752" s="38" t="inlineStr">
        <is>
          <t>Dar de baja en SAP</t>
        </is>
      </c>
      <c r="AA1752" s="39" t="inlineStr">
        <is>
          <t>311</t>
        </is>
      </c>
      <c r="AB1752" s="39" t="inlineStr">
        <is>
          <t>ADENOSINA AMP</t>
        </is>
      </c>
      <c r="AC1752" s="39" t="inlineStr">
        <is>
          <t>Homologación por código Avain (master M03-004)</t>
        </is>
      </c>
      <c r="AD1752" s="39" t="inlineStr">
        <is>
          <t>No</t>
        </is>
      </c>
      <c r="AE1752" s="39" t="n"/>
      <c r="AF1752" s="39" t="inlineStr">
        <is>
          <t>Sí</t>
        </is>
      </c>
      <c r="AG1752" s="39" t="inlineStr">
        <is>
          <t>M03-004</t>
        </is>
      </c>
      <c r="AH1752" s="51" t="n"/>
      <c r="AI1752" s="51" t="n"/>
      <c r="AJ1752" s="51" t="n"/>
      <c r="AK1752" s="52" t="n">
        <v>1497.545044802867</v>
      </c>
      <c r="AL1752" s="52" t="n"/>
      <c r="AM1752" s="52" t="n"/>
      <c r="AN1752" s="39" t="n"/>
      <c r="AO1752" s="39" t="inlineStr">
        <is>
          <t>La cantidad física del material se imputó en la fila 532 (primera fila del material). Homologación: confianza base Media + confianza SAP Alta → Media. El material ocupa 15 filas en la hoja 1060 NQN (lote/almacén). La cantidad SAP y la física de esta vista son el total del material.</t>
        </is>
      </c>
    </row>
    <row r="1753">
      <c r="A1753" s="5" t="inlineStr">
        <is>
          <t>1000369</t>
        </is>
      </c>
      <c r="B1753" s="5" t="inlineStr">
        <is>
          <t>TOBRAMICINA+ DEX G</t>
        </is>
      </c>
      <c r="C1753" s="5" t="inlineStr">
        <is>
          <t>20707</t>
        </is>
      </c>
      <c r="D1753" s="5" t="inlineStr">
        <is>
          <t>033</t>
        </is>
      </c>
      <c r="E1753" s="5" t="inlineStr">
        <is>
          <t>ZMED</t>
        </is>
      </c>
      <c r="F1753" s="5" t="inlineStr">
        <is>
          <t>1060</t>
        </is>
      </c>
      <c r="G1753" s="5" t="inlineStr">
        <is>
          <t>6021</t>
        </is>
      </c>
      <c r="H1753" s="5" t="inlineStr">
        <is>
          <t>C/U</t>
        </is>
      </c>
      <c r="I1753" s="6" t="n">
        <v>3</v>
      </c>
      <c r="J1753" s="6" t="n">
        <v>0</v>
      </c>
      <c r="K1753" s="5" t="inlineStr">
        <is>
          <t>ARS</t>
        </is>
      </c>
      <c r="L1753" s="48" t="n">
        <v>0</v>
      </c>
      <c r="M1753" s="48" t="n">
        <v>4289.46</v>
      </c>
      <c r="O1753" s="11">
        <f>M1753/SUM($M$2:$M$2023)</f>
        <v/>
      </c>
      <c r="P1753" s="49">
        <f>IFERROR(M1753/I1753,0)</f>
        <v/>
      </c>
      <c r="Q1753" s="50" t="n"/>
      <c r="R1753" s="8">
        <f>I1753-Q1753</f>
        <v/>
      </c>
      <c r="S1753" s="49">
        <f>$AK1753*R1753</f>
        <v/>
      </c>
      <c r="U1753" s="39" t="inlineStr">
        <is>
          <t>Stock SAP</t>
        </is>
      </c>
      <c r="V1753" s="39" t="inlineStr">
        <is>
          <t>Medicamentos</t>
        </is>
      </c>
      <c r="W1753" s="39" t="inlineStr">
        <is>
          <t>Dentro del alcance</t>
        </is>
      </c>
      <c r="X1753" s="37" t="inlineStr">
        <is>
          <t>Alta</t>
        </is>
      </c>
      <c r="Y1753" s="39" t="inlineStr">
        <is>
          <t>Homologado – confianza Alta</t>
        </is>
      </c>
      <c r="Z1753" s="38" t="inlineStr">
        <is>
          <t>Dar de baja en SAP</t>
        </is>
      </c>
      <c r="AA1753" s="39" t="inlineStr">
        <is>
          <t>228</t>
        </is>
      </c>
      <c r="AB1753" s="39" t="inlineStr">
        <is>
          <t>TOBRAMICINA</t>
        </is>
      </c>
      <c r="AC1753" s="39" t="inlineStr">
        <is>
          <t>Cruce por nomenclatura SAP</t>
        </is>
      </c>
      <c r="AD1753" s="39" t="inlineStr">
        <is>
          <t>No</t>
        </is>
      </c>
      <c r="AE1753" s="39" t="n"/>
      <c r="AF1753" s="39" t="inlineStr">
        <is>
          <t>No</t>
        </is>
      </c>
      <c r="AG1753" s="39" t="n"/>
      <c r="AH1753" s="51" t="n"/>
      <c r="AI1753" s="51" t="n"/>
      <c r="AJ1753" s="51" t="n"/>
      <c r="AK1753" s="52" t="n">
        <v>1429.81845814978</v>
      </c>
      <c r="AL1753" s="52" t="n"/>
      <c r="AM1753" s="52" t="n"/>
      <c r="AN1753" s="39" t="n"/>
      <c r="AO1753" s="39" t="inlineStr">
        <is>
          <t>La cantidad física del material se imputó en la fila 660 (primera fila del material). Cruce por nomenclatura: similitud 0.78. El material ocupa 8 filas en la hoja 1060 NQN (lote/almacén). La cantidad SAP y la física de esta vista son el total del material.</t>
        </is>
      </c>
    </row>
    <row r="1754">
      <c r="A1754" s="5" t="inlineStr">
        <is>
          <t>1000381</t>
        </is>
      </c>
      <c r="B1754" s="5" t="inlineStr">
        <is>
          <t>BUDESONIDA DENVER SOL 20ML</t>
        </is>
      </c>
      <c r="C1754" s="5" t="inlineStr">
        <is>
          <t>8938</t>
        </is>
      </c>
      <c r="D1754" s="5" t="inlineStr">
        <is>
          <t>033</t>
        </is>
      </c>
      <c r="E1754" s="5" t="inlineStr">
        <is>
          <t>ZMED</t>
        </is>
      </c>
      <c r="F1754" s="5" t="inlineStr">
        <is>
          <t>1060</t>
        </is>
      </c>
      <c r="G1754" s="5" t="inlineStr">
        <is>
          <t>6021</t>
        </is>
      </c>
      <c r="H1754" s="5" t="inlineStr">
        <is>
          <t>C/U</t>
        </is>
      </c>
      <c r="I1754" s="6" t="n">
        <v>3</v>
      </c>
      <c r="J1754" s="6" t="n">
        <v>0</v>
      </c>
      <c r="K1754" s="5" t="inlineStr">
        <is>
          <t>ARS</t>
        </is>
      </c>
      <c r="L1754" s="48" t="n">
        <v>0</v>
      </c>
      <c r="M1754" s="48" t="n">
        <v>19214.09</v>
      </c>
      <c r="O1754" s="11">
        <f>M1754/SUM($M$2:$M$2023)</f>
        <v/>
      </c>
      <c r="P1754" s="49">
        <f>IFERROR(M1754/I1754,0)</f>
        <v/>
      </c>
      <c r="Q1754" s="50" t="n"/>
      <c r="R1754" s="8">
        <f>I1754-Q1754</f>
        <v/>
      </c>
      <c r="S1754" s="49">
        <f>$AK1754*R1754</f>
        <v/>
      </c>
      <c r="U1754" s="39" t="inlineStr">
        <is>
          <t>Stock SAP</t>
        </is>
      </c>
      <c r="V1754" s="39" t="inlineStr">
        <is>
          <t>Medicamentos</t>
        </is>
      </c>
      <c r="W1754" s="39" t="inlineStr">
        <is>
          <t>Dentro del alcance</t>
        </is>
      </c>
      <c r="X1754" s="38" t="inlineStr">
        <is>
          <t>Baja</t>
        </is>
      </c>
      <c r="Y1754" s="39" t="inlineStr">
        <is>
          <t>Homologado – confianza Baja – pendiente de validación</t>
        </is>
      </c>
      <c r="Z1754" s="38" t="inlineStr">
        <is>
          <t>Dar de baja en SAP</t>
        </is>
      </c>
      <c r="AA1754" s="39" t="inlineStr">
        <is>
          <t>315</t>
        </is>
      </c>
      <c r="AB1754" s="39" t="inlineStr">
        <is>
          <t>Budesonide</t>
        </is>
      </c>
      <c r="AC1754" s="39" t="inlineStr">
        <is>
          <t>Cruce por nomenclatura SAP</t>
        </is>
      </c>
      <c r="AD1754" s="39" t="inlineStr">
        <is>
          <t>No</t>
        </is>
      </c>
      <c r="AE1754" s="39" t="n"/>
      <c r="AF1754" s="39" t="inlineStr">
        <is>
          <t>Sí</t>
        </is>
      </c>
      <c r="AG1754" s="39" t="inlineStr">
        <is>
          <t>M05-004</t>
        </is>
      </c>
      <c r="AH1754" s="51" t="n"/>
      <c r="AI1754" s="51" t="n"/>
      <c r="AJ1754" s="51" t="n"/>
      <c r="AK1754" s="52" t="n">
        <v>6404.695229357797</v>
      </c>
      <c r="AL1754" s="52" t="n"/>
      <c r="AM1754" s="52" t="n"/>
      <c r="AN1754" s="39" t="n"/>
      <c r="AO1754" s="39" t="inlineStr">
        <is>
          <t>La cantidad física del material se imputó en la fila 1083 (primera fila del material). Homologado al master M05-004, pero sus códigos SAP (1000839) no figuran en el stock SAP de este centro. Cruce por nomenclatura: una nomenclatura no informa dosis; similitud 0.48. El material ocupa 6 filas en la hoja 1060 NQN (lote/almacén). La cantidad SAP y la física de esta vista son el total del material.</t>
        </is>
      </c>
    </row>
    <row r="1755">
      <c r="A1755" s="5" t="inlineStr">
        <is>
          <t>1000426</t>
        </is>
      </c>
      <c r="B1755" s="5" t="inlineStr">
        <is>
          <t>DECADRON 8MG / 2ML F. AMP</t>
        </is>
      </c>
      <c r="C1755" s="5" t="inlineStr">
        <is>
          <t>100105828</t>
        </is>
      </c>
      <c r="D1755" s="5" t="inlineStr">
        <is>
          <t>033</t>
        </is>
      </c>
      <c r="E1755" s="5" t="inlineStr">
        <is>
          <t>ZMED</t>
        </is>
      </c>
      <c r="F1755" s="5" t="inlineStr">
        <is>
          <t>1060</t>
        </is>
      </c>
      <c r="G1755" s="5" t="inlineStr">
        <is>
          <t>6021</t>
        </is>
      </c>
      <c r="H1755" s="5" t="inlineStr">
        <is>
          <t>C/U</t>
        </is>
      </c>
      <c r="I1755" s="6" t="n">
        <v>3</v>
      </c>
      <c r="J1755" s="6" t="n">
        <v>0</v>
      </c>
      <c r="K1755" s="5" t="inlineStr">
        <is>
          <t>ARS</t>
        </is>
      </c>
      <c r="L1755" s="48" t="n">
        <v>0</v>
      </c>
      <c r="M1755" s="48" t="n">
        <v>13145.04</v>
      </c>
      <c r="O1755" s="11">
        <f>M1755/SUM($M$2:$M$2023)</f>
        <v/>
      </c>
      <c r="P1755" s="49">
        <f>IFERROR(M1755/I1755,0)</f>
        <v/>
      </c>
      <c r="Q1755" s="50" t="n"/>
      <c r="R1755" s="8">
        <f>I1755-Q1755</f>
        <v/>
      </c>
      <c r="S1755" s="49">
        <f>$AK1755*R1755</f>
        <v/>
      </c>
      <c r="U1755" s="39" t="inlineStr">
        <is>
          <t>Stock SAP</t>
        </is>
      </c>
      <c r="V1755" s="39" t="inlineStr">
        <is>
          <t>Medicamentos</t>
        </is>
      </c>
      <c r="W1755" s="39" t="inlineStr">
        <is>
          <t>Dentro del alcance</t>
        </is>
      </c>
      <c r="X1755" s="39" t="n"/>
      <c r="Y1755" s="39" t="inlineStr">
        <is>
          <t>Sin recuento físico en el inventario de Avain</t>
        </is>
      </c>
      <c r="Z1755" s="40" t="inlineStr">
        <is>
          <t>Sin recuento físico</t>
        </is>
      </c>
      <c r="AA1755" s="39" t="n"/>
      <c r="AB1755" s="39" t="n"/>
      <c r="AC1755" s="39" t="n"/>
      <c r="AD1755" s="39" t="n"/>
      <c r="AE1755" s="39" t="n"/>
      <c r="AF1755" s="39" t="n"/>
      <c r="AG1755" s="39" t="n"/>
      <c r="AH1755" s="51" t="n"/>
      <c r="AI1755" s="51" t="n"/>
      <c r="AJ1755" s="51" t="n"/>
      <c r="AK1755" s="52" t="n">
        <v>4381.680010330579</v>
      </c>
      <c r="AL1755" s="52" t="n"/>
      <c r="AM1755" s="52" t="n"/>
      <c r="AN1755" s="39" t="n"/>
      <c r="AO1755" s="39" t="inlineStr">
        <is>
          <t>El material ocupa 23 filas en la hoja 1060 NQN (lote/almacén). La cantidad SAP y la física de esta vista son el total del material.</t>
        </is>
      </c>
    </row>
    <row r="1756">
      <c r="A1756" s="5" t="inlineStr">
        <is>
          <t>1000426</t>
        </is>
      </c>
      <c r="B1756" s="5" t="inlineStr">
        <is>
          <t>DECADRON 8MG / 2ML F. AMP</t>
        </is>
      </c>
      <c r="C1756" s="5" t="inlineStr">
        <is>
          <t>10106871</t>
        </is>
      </c>
      <c r="D1756" s="5" t="inlineStr">
        <is>
          <t>033</t>
        </is>
      </c>
      <c r="E1756" s="5" t="inlineStr">
        <is>
          <t>ZMED</t>
        </is>
      </c>
      <c r="F1756" s="5" t="inlineStr">
        <is>
          <t>1060</t>
        </is>
      </c>
      <c r="G1756" s="5" t="inlineStr">
        <is>
          <t>6021</t>
        </is>
      </c>
      <c r="H1756" s="5" t="inlineStr">
        <is>
          <t>C/U</t>
        </is>
      </c>
      <c r="I1756" s="6" t="n">
        <v>3</v>
      </c>
      <c r="J1756" s="6" t="n">
        <v>0</v>
      </c>
      <c r="K1756" s="5" t="inlineStr">
        <is>
          <t>ARS</t>
        </is>
      </c>
      <c r="L1756" s="48" t="n">
        <v>0</v>
      </c>
      <c r="M1756" s="48" t="n">
        <v>13145.04</v>
      </c>
      <c r="O1756" s="11">
        <f>M1756/SUM($M$2:$M$2023)</f>
        <v/>
      </c>
      <c r="P1756" s="49">
        <f>IFERROR(M1756/I1756,0)</f>
        <v/>
      </c>
      <c r="Q1756" s="50" t="n"/>
      <c r="R1756" s="8">
        <f>I1756-Q1756</f>
        <v/>
      </c>
      <c r="S1756" s="49">
        <f>$AK1756*R1756</f>
        <v/>
      </c>
      <c r="U1756" s="39" t="inlineStr">
        <is>
          <t>Stock SAP</t>
        </is>
      </c>
      <c r="V1756" s="39" t="inlineStr">
        <is>
          <t>Medicamentos</t>
        </is>
      </c>
      <c r="W1756" s="39" t="inlineStr">
        <is>
          <t>Dentro del alcance</t>
        </is>
      </c>
      <c r="X1756" s="39" t="n"/>
      <c r="Y1756" s="39" t="inlineStr">
        <is>
          <t>Sin recuento físico en el inventario de Avain</t>
        </is>
      </c>
      <c r="Z1756" s="40" t="inlineStr">
        <is>
          <t>Sin recuento físico</t>
        </is>
      </c>
      <c r="AA1756" s="39" t="n"/>
      <c r="AB1756" s="39" t="n"/>
      <c r="AC1756" s="39" t="n"/>
      <c r="AD1756" s="39" t="n"/>
      <c r="AE1756" s="39" t="n"/>
      <c r="AF1756" s="39" t="n"/>
      <c r="AG1756" s="39" t="n"/>
      <c r="AH1756" s="51" t="n"/>
      <c r="AI1756" s="51" t="n"/>
      <c r="AJ1756" s="51" t="n"/>
      <c r="AK1756" s="52" t="n">
        <v>4381.680010330579</v>
      </c>
      <c r="AL1756" s="52" t="n"/>
      <c r="AM1756" s="52" t="n"/>
      <c r="AN1756" s="39" t="n"/>
      <c r="AO1756" s="39" t="inlineStr">
        <is>
          <t>El material ocupa 23 filas en la hoja 1060 NQN (lote/almacén). La cantidad SAP y la física de esta vista son el total del material.</t>
        </is>
      </c>
    </row>
    <row r="1757">
      <c r="A1757" s="5" t="inlineStr">
        <is>
          <t>1000510</t>
        </is>
      </c>
      <c r="B1757" s="5" t="inlineStr">
        <is>
          <t>POLIETILENGLICOL+PROPILENGLICOL SYSTANE</t>
        </is>
      </c>
      <c r="C1757" s="5" t="inlineStr">
        <is>
          <t>101KJ</t>
        </is>
      </c>
      <c r="D1757" s="5" t="inlineStr">
        <is>
          <t>033</t>
        </is>
      </c>
      <c r="E1757" s="5" t="inlineStr">
        <is>
          <t>ZMED</t>
        </is>
      </c>
      <c r="F1757" s="5" t="inlineStr">
        <is>
          <t>1060</t>
        </is>
      </c>
      <c r="G1757" s="5" t="inlineStr">
        <is>
          <t>6010</t>
        </is>
      </c>
      <c r="H1757" s="5" t="inlineStr">
        <is>
          <t>C/U</t>
        </is>
      </c>
      <c r="I1757" s="6" t="n">
        <v>3</v>
      </c>
      <c r="J1757" s="6" t="n">
        <v>0</v>
      </c>
      <c r="K1757" s="5" t="inlineStr">
        <is>
          <t>ARS</t>
        </is>
      </c>
      <c r="L1757" s="48" t="n">
        <v>0</v>
      </c>
      <c r="M1757" s="48" t="n">
        <v>2995.35</v>
      </c>
      <c r="O1757" s="11">
        <f>M1757/SUM($M$2:$M$2023)</f>
        <v/>
      </c>
      <c r="P1757" s="49">
        <f>IFERROR(M1757/I1757,0)</f>
        <v/>
      </c>
      <c r="Q1757" s="50" t="n"/>
      <c r="R1757" s="8">
        <f>I1757-Q1757</f>
        <v/>
      </c>
      <c r="S1757" s="49">
        <f>$AK1757*R1757</f>
        <v/>
      </c>
      <c r="U1757" s="39" t="inlineStr">
        <is>
          <t>Stock SAP</t>
        </is>
      </c>
      <c r="V1757" s="39" t="inlineStr">
        <is>
          <t>Medicamentos</t>
        </is>
      </c>
      <c r="W1757" s="39" t="inlineStr">
        <is>
          <t>Dentro del alcance</t>
        </is>
      </c>
      <c r="X1757" s="39" t="n"/>
      <c r="Y1757" s="39" t="inlineStr">
        <is>
          <t>Sin recuento físico en el inventario de Avain</t>
        </is>
      </c>
      <c r="Z1757" s="40" t="inlineStr">
        <is>
          <t>Sin recuento físico</t>
        </is>
      </c>
      <c r="AA1757" s="39" t="n"/>
      <c r="AB1757" s="39" t="n"/>
      <c r="AC1757" s="39" t="n"/>
      <c r="AD1757" s="39" t="n"/>
      <c r="AE1757" s="39" t="n"/>
      <c r="AF1757" s="39" t="n"/>
      <c r="AG1757" s="39" t="n"/>
      <c r="AH1757" s="51" t="n">
        <v>3</v>
      </c>
      <c r="AI1757" s="51">
        <f>Q1757</f>
        <v/>
      </c>
      <c r="AJ1757" s="51">
        <f>$AH1757-$AI1757</f>
        <v/>
      </c>
      <c r="AK1757" s="52" t="n">
        <v>998.4499999999999</v>
      </c>
      <c r="AL1757" s="52">
        <f>$AJ1757*$AK1757</f>
        <v/>
      </c>
      <c r="AM1757" s="52">
        <f>$AI1757*$AK1757</f>
        <v/>
      </c>
      <c r="AN1757" s="39" t="n"/>
      <c r="AO1757" s="39" t="n"/>
    </row>
    <row r="1758">
      <c r="A1758" s="5" t="inlineStr">
        <is>
          <t>1000535</t>
        </is>
      </c>
      <c r="B1758" s="5" t="inlineStr">
        <is>
          <t>MEDIDOR GLUCEMIA FREESTYLE OPTIUM NEO H</t>
        </is>
      </c>
      <c r="C1758" s="5" t="inlineStr">
        <is>
          <t>02F203F</t>
        </is>
      </c>
      <c r="D1758" s="5" t="inlineStr">
        <is>
          <t>033</t>
        </is>
      </c>
      <c r="E1758" s="5" t="inlineStr">
        <is>
          <t>ZMED</t>
        </is>
      </c>
      <c r="F1758" s="5" t="inlineStr">
        <is>
          <t>1060</t>
        </is>
      </c>
      <c r="G1758" s="5" t="inlineStr">
        <is>
          <t>6022</t>
        </is>
      </c>
      <c r="H1758" s="5" t="inlineStr">
        <is>
          <t>C/U</t>
        </is>
      </c>
      <c r="I1758" s="6" t="n">
        <v>3</v>
      </c>
      <c r="J1758" s="6" t="n">
        <v>0</v>
      </c>
      <c r="K1758" s="5" t="inlineStr">
        <is>
          <t>ARS</t>
        </is>
      </c>
      <c r="L1758" s="48" t="n">
        <v>0</v>
      </c>
      <c r="M1758" s="48" t="n">
        <v>33889.56</v>
      </c>
      <c r="O1758" s="11">
        <f>M1758/SUM($M$2:$M$2023)</f>
        <v/>
      </c>
      <c r="P1758" s="49">
        <f>IFERROR(M1758/I1758,0)</f>
        <v/>
      </c>
      <c r="Q1758" s="50" t="n"/>
      <c r="R1758" s="8">
        <f>I1758-Q1758</f>
        <v/>
      </c>
      <c r="S1758" s="49">
        <f>$AK1758*R1758</f>
        <v/>
      </c>
      <c r="U1758" s="39" t="inlineStr">
        <is>
          <t>Stock SAP</t>
        </is>
      </c>
      <c r="V1758" s="39" t="inlineStr">
        <is>
          <t>Medicamentos</t>
        </is>
      </c>
      <c r="W1758" s="39" t="inlineStr">
        <is>
          <t>Dentro del alcance</t>
        </is>
      </c>
      <c r="X1758" s="38" t="inlineStr">
        <is>
          <t>Baja</t>
        </is>
      </c>
      <c r="Y1758" s="39" t="inlineStr">
        <is>
          <t>Homologado – confianza Baja – pendiente de validación</t>
        </is>
      </c>
      <c r="Z1758" s="38" t="inlineStr">
        <is>
          <t>Dar de baja en SAP</t>
        </is>
      </c>
      <c r="AA1758" s="39" t="inlineStr">
        <is>
          <t>383</t>
        </is>
      </c>
      <c r="AB1758" s="39" t="inlineStr">
        <is>
          <t>GLUCOMETRO</t>
        </is>
      </c>
      <c r="AC1758" s="39" t="inlineStr">
        <is>
          <t>Homologación por código Avain (master E-182)</t>
        </is>
      </c>
      <c r="AD1758" s="39" t="inlineStr">
        <is>
          <t>No</t>
        </is>
      </c>
      <c r="AE1758" s="39" t="n"/>
      <c r="AF1758" s="39" t="inlineStr">
        <is>
          <t>Sí</t>
        </is>
      </c>
      <c r="AG1758" s="39" t="inlineStr">
        <is>
          <t>E-182</t>
        </is>
      </c>
      <c r="AH1758" s="51" t="n"/>
      <c r="AI1758" s="51" t="n"/>
      <c r="AJ1758" s="51" t="n"/>
      <c r="AK1758" s="52" t="n">
        <v>11296.52</v>
      </c>
      <c r="AL1758" s="52" t="n"/>
      <c r="AM1758" s="52" t="n"/>
      <c r="AN1758" s="39" t="n"/>
      <c r="AO1758" s="39" t="inlineStr">
        <is>
          <t>La cantidad física del material se imputó en la fila 1401 (primera fila del material). Homologación: confianza base Alta + confianza SAP Alta → Alta. La nomenclatura del material imputado no respalda por sí sola la equivalencia (similitud 0.09); el vínculo proviene sólo de la homologación. Nivel degradado a Baja. El material ocupa 8 filas en la hoja 1060 NQN (lote/almacén). La cantidad SAP y la física de esta vista son el total del material.</t>
        </is>
      </c>
    </row>
    <row r="1759">
      <c r="A1759" s="5" t="inlineStr">
        <is>
          <t>1000592</t>
        </is>
      </c>
      <c r="B1759" s="5" t="inlineStr">
        <is>
          <t>PLATSUL  X 200grs CREMA</t>
        </is>
      </c>
      <c r="C1759" s="5" t="inlineStr">
        <is>
          <t>1</t>
        </is>
      </c>
      <c r="D1759" s="5" t="inlineStr">
        <is>
          <t>033</t>
        </is>
      </c>
      <c r="E1759" s="5" t="inlineStr">
        <is>
          <t>ZMED</t>
        </is>
      </c>
      <c r="F1759" s="5" t="inlineStr">
        <is>
          <t>1060</t>
        </is>
      </c>
      <c r="G1759" s="5" t="inlineStr">
        <is>
          <t>6021</t>
        </is>
      </c>
      <c r="H1759" s="5" t="inlineStr">
        <is>
          <t>C/U</t>
        </is>
      </c>
      <c r="I1759" s="6" t="n">
        <v>3</v>
      </c>
      <c r="J1759" s="6" t="n">
        <v>0</v>
      </c>
      <c r="K1759" s="5" t="inlineStr">
        <is>
          <t>ARS</t>
        </is>
      </c>
      <c r="L1759" s="48" t="n">
        <v>0</v>
      </c>
      <c r="M1759" s="48" t="n">
        <v>3321</v>
      </c>
      <c r="O1759" s="11">
        <f>M1759/SUM($M$2:$M$2023)</f>
        <v/>
      </c>
      <c r="P1759" s="49">
        <f>IFERROR(M1759/I1759,0)</f>
        <v/>
      </c>
      <c r="Q1759" s="50" t="n"/>
      <c r="R1759" s="8">
        <f>I1759-Q1759</f>
        <v/>
      </c>
      <c r="S1759" s="49">
        <f>$AK1759*R1759</f>
        <v/>
      </c>
      <c r="U1759" s="39" t="inlineStr">
        <is>
          <t>Stock SAP</t>
        </is>
      </c>
      <c r="V1759" s="39" t="inlineStr">
        <is>
          <t>Medicamentos</t>
        </is>
      </c>
      <c r="W1759" s="39" t="inlineStr">
        <is>
          <t>Dentro del alcance</t>
        </is>
      </c>
      <c r="X1759" s="39" t="n"/>
      <c r="Y1759" s="39" t="inlineStr">
        <is>
          <t>Sin recuento físico en el inventario de Avain</t>
        </is>
      </c>
      <c r="Z1759" s="40" t="inlineStr">
        <is>
          <t>Sin recuento físico</t>
        </is>
      </c>
      <c r="AA1759" s="39" t="n"/>
      <c r="AB1759" s="39" t="n"/>
      <c r="AC1759" s="39" t="n"/>
      <c r="AD1759" s="39" t="n"/>
      <c r="AE1759" s="39" t="n"/>
      <c r="AF1759" s="39" t="n"/>
      <c r="AG1759" s="39" t="n"/>
      <c r="AH1759" s="51" t="n">
        <v>6</v>
      </c>
      <c r="AI1759" s="51">
        <f>Q1759</f>
        <v/>
      </c>
      <c r="AJ1759" s="51">
        <f>$AH1759-$AI1759</f>
        <v/>
      </c>
      <c r="AK1759" s="52" t="n">
        <v>1107</v>
      </c>
      <c r="AL1759" s="52">
        <f>$AJ1759*$AK1759</f>
        <v/>
      </c>
      <c r="AM1759" s="52">
        <f>$AI1759*$AK1759</f>
        <v/>
      </c>
      <c r="AN1759" s="39" t="n"/>
      <c r="AO1759" s="39" t="inlineStr">
        <is>
          <t>El material ocupa 2 filas en la hoja 1060 NQN (lote/almacén). La cantidad SAP y la física de esta vista son el total del material.</t>
        </is>
      </c>
    </row>
    <row r="1760">
      <c r="A1760" s="5" t="inlineStr">
        <is>
          <t>1000592</t>
        </is>
      </c>
      <c r="B1760" s="5" t="inlineStr">
        <is>
          <t>PLATSUL  X 200grs CREMA</t>
        </is>
      </c>
      <c r="C1760" s="5" t="inlineStr">
        <is>
          <t>102440</t>
        </is>
      </c>
      <c r="D1760" s="5" t="inlineStr">
        <is>
          <t>033</t>
        </is>
      </c>
      <c r="E1760" s="5" t="inlineStr">
        <is>
          <t>ZMED</t>
        </is>
      </c>
      <c r="F1760" s="5" t="inlineStr">
        <is>
          <t>1060</t>
        </is>
      </c>
      <c r="G1760" s="5" t="inlineStr">
        <is>
          <t>6021</t>
        </is>
      </c>
      <c r="H1760" s="5" t="inlineStr">
        <is>
          <t>C/U</t>
        </is>
      </c>
      <c r="I1760" s="6" t="n">
        <v>3</v>
      </c>
      <c r="J1760" s="6" t="n">
        <v>0</v>
      </c>
      <c r="K1760" s="5" t="inlineStr">
        <is>
          <t>ARS</t>
        </is>
      </c>
      <c r="L1760" s="48" t="n">
        <v>0</v>
      </c>
      <c r="M1760" s="48" t="n">
        <v>3321</v>
      </c>
      <c r="O1760" s="11">
        <f>M1760/SUM($M$2:$M$2023)</f>
        <v/>
      </c>
      <c r="P1760" s="49">
        <f>IFERROR(M1760/I1760,0)</f>
        <v/>
      </c>
      <c r="Q1760" s="50" t="n"/>
      <c r="R1760" s="8">
        <f>I1760-Q1760</f>
        <v/>
      </c>
      <c r="S1760" s="49">
        <f>$AK1760*R1760</f>
        <v/>
      </c>
      <c r="U1760" s="39" t="inlineStr">
        <is>
          <t>Stock SAP</t>
        </is>
      </c>
      <c r="V1760" s="39" t="inlineStr">
        <is>
          <t>Medicamentos</t>
        </is>
      </c>
      <c r="W1760" s="39" t="inlineStr">
        <is>
          <t>Dentro del alcance</t>
        </is>
      </c>
      <c r="X1760" s="39" t="n"/>
      <c r="Y1760" s="39" t="inlineStr">
        <is>
          <t>Sin recuento físico en el inventario de Avain</t>
        </is>
      </c>
      <c r="Z1760" s="40" t="inlineStr">
        <is>
          <t>Sin recuento físico</t>
        </is>
      </c>
      <c r="AA1760" s="39" t="n"/>
      <c r="AB1760" s="39" t="n"/>
      <c r="AC1760" s="39" t="n"/>
      <c r="AD1760" s="39" t="n"/>
      <c r="AE1760" s="39" t="n"/>
      <c r="AF1760" s="39" t="n"/>
      <c r="AG1760" s="39" t="n"/>
      <c r="AH1760" s="51" t="n"/>
      <c r="AI1760" s="51" t="n"/>
      <c r="AJ1760" s="51" t="n"/>
      <c r="AK1760" s="52" t="n">
        <v>1107</v>
      </c>
      <c r="AL1760" s="52" t="n"/>
      <c r="AM1760" s="52" t="n"/>
      <c r="AN1760" s="39" t="n"/>
      <c r="AO1760" s="39" t="inlineStr">
        <is>
          <t>El material ocupa 2 filas en la hoja 1060 NQN (lote/almacén). La cantidad SAP y la física de esta vista son el total del material.</t>
        </is>
      </c>
    </row>
    <row r="1761">
      <c r="A1761" s="5" t="inlineStr">
        <is>
          <t>1000610</t>
        </is>
      </c>
      <c r="B1761" s="5" t="inlineStr">
        <is>
          <t>CALMURID CREMA X 20 GRS</t>
        </is>
      </c>
      <c r="C1761" s="5" t="inlineStr">
        <is>
          <t>2276</t>
        </is>
      </c>
      <c r="D1761" s="5" t="inlineStr">
        <is>
          <t>033</t>
        </is>
      </c>
      <c r="E1761" s="5" t="inlineStr">
        <is>
          <t>ZMED</t>
        </is>
      </c>
      <c r="F1761" s="5" t="inlineStr">
        <is>
          <t>1060</t>
        </is>
      </c>
      <c r="G1761" s="5" t="inlineStr">
        <is>
          <t>6021</t>
        </is>
      </c>
      <c r="H1761" s="5" t="inlineStr">
        <is>
          <t>C/U</t>
        </is>
      </c>
      <c r="I1761" s="6" t="n">
        <v>3</v>
      </c>
      <c r="J1761" s="6" t="n">
        <v>0</v>
      </c>
      <c r="K1761" s="5" t="inlineStr">
        <is>
          <t>ARS</t>
        </is>
      </c>
      <c r="L1761" s="48" t="n">
        <v>0</v>
      </c>
      <c r="M1761" s="48" t="n">
        <v>11676.17</v>
      </c>
      <c r="O1761" s="11">
        <f>M1761/SUM($M$2:$M$2023)</f>
        <v/>
      </c>
      <c r="P1761" s="49">
        <f>IFERROR(M1761/I1761,0)</f>
        <v/>
      </c>
      <c r="Q1761" s="50" t="n"/>
      <c r="R1761" s="8">
        <f>I1761-Q1761</f>
        <v/>
      </c>
      <c r="S1761" s="49">
        <f>$AK1761*R1761</f>
        <v/>
      </c>
      <c r="U1761" s="39" t="inlineStr">
        <is>
          <t>Stock SAP</t>
        </is>
      </c>
      <c r="V1761" s="39" t="inlineStr">
        <is>
          <t>Medicamentos</t>
        </is>
      </c>
      <c r="W1761" s="39" t="inlineStr">
        <is>
          <t>Dentro del alcance</t>
        </is>
      </c>
      <c r="X1761" s="39" t="n"/>
      <c r="Y1761" s="39" t="inlineStr">
        <is>
          <t>Sin recuento físico en el inventario de Avain</t>
        </is>
      </c>
      <c r="Z1761" s="40" t="inlineStr">
        <is>
          <t>Sin recuento físico</t>
        </is>
      </c>
      <c r="AA1761" s="39" t="n"/>
      <c r="AB1761" s="39" t="n"/>
      <c r="AC1761" s="39" t="n"/>
      <c r="AD1761" s="39" t="n"/>
      <c r="AE1761" s="39" t="n"/>
      <c r="AF1761" s="39" t="n"/>
      <c r="AG1761" s="39" t="n"/>
      <c r="AH1761" s="51" t="n"/>
      <c r="AI1761" s="51" t="n"/>
      <c r="AJ1761" s="51" t="n"/>
      <c r="AK1761" s="52" t="n">
        <v>3892.056590909091</v>
      </c>
      <c r="AL1761" s="52" t="n"/>
      <c r="AM1761" s="52" t="n"/>
      <c r="AN1761" s="39" t="n"/>
      <c r="AO1761" s="39" t="inlineStr">
        <is>
          <t>El material ocupa 7 filas en la hoja 1060 NQN (lote/almacén). La cantidad SAP y la física de esta vista son el total del material.</t>
        </is>
      </c>
    </row>
    <row r="1762">
      <c r="A1762" s="5" t="inlineStr">
        <is>
          <t>1000610</t>
        </is>
      </c>
      <c r="B1762" s="5" t="inlineStr">
        <is>
          <t>CALMURID CREMA X 20 GRS</t>
        </is>
      </c>
      <c r="C1762" s="5" t="inlineStr">
        <is>
          <t>241120</t>
        </is>
      </c>
      <c r="D1762" s="5" t="inlineStr">
        <is>
          <t>033</t>
        </is>
      </c>
      <c r="E1762" s="5" t="inlineStr">
        <is>
          <t>ZMED</t>
        </is>
      </c>
      <c r="F1762" s="5" t="inlineStr">
        <is>
          <t>1060</t>
        </is>
      </c>
      <c r="G1762" s="5" t="inlineStr">
        <is>
          <t>6021</t>
        </is>
      </c>
      <c r="H1762" s="5" t="inlineStr">
        <is>
          <t>C/U</t>
        </is>
      </c>
      <c r="I1762" s="6" t="n">
        <v>3</v>
      </c>
      <c r="J1762" s="6" t="n">
        <v>0</v>
      </c>
      <c r="K1762" s="5" t="inlineStr">
        <is>
          <t>ARS</t>
        </is>
      </c>
      <c r="L1762" s="48" t="n">
        <v>0</v>
      </c>
      <c r="M1762" s="48" t="n">
        <v>11676.17</v>
      </c>
      <c r="O1762" s="11">
        <f>M1762/SUM($M$2:$M$2023)</f>
        <v/>
      </c>
      <c r="P1762" s="49">
        <f>IFERROR(M1762/I1762,0)</f>
        <v/>
      </c>
      <c r="Q1762" s="50" t="n"/>
      <c r="R1762" s="8">
        <f>I1762-Q1762</f>
        <v/>
      </c>
      <c r="S1762" s="49">
        <f>$AK1762*R1762</f>
        <v/>
      </c>
      <c r="U1762" s="39" t="inlineStr">
        <is>
          <t>Stock SAP</t>
        </is>
      </c>
      <c r="V1762" s="39" t="inlineStr">
        <is>
          <t>Medicamentos</t>
        </is>
      </c>
      <c r="W1762" s="39" t="inlineStr">
        <is>
          <t>Dentro del alcance</t>
        </is>
      </c>
      <c r="X1762" s="39" t="n"/>
      <c r="Y1762" s="39" t="inlineStr">
        <is>
          <t>Sin recuento físico en el inventario de Avain</t>
        </is>
      </c>
      <c r="Z1762" s="40" t="inlineStr">
        <is>
          <t>Sin recuento físico</t>
        </is>
      </c>
      <c r="AA1762" s="39" t="n"/>
      <c r="AB1762" s="39" t="n"/>
      <c r="AC1762" s="39" t="n"/>
      <c r="AD1762" s="39" t="n"/>
      <c r="AE1762" s="39" t="n"/>
      <c r="AF1762" s="39" t="n"/>
      <c r="AG1762" s="39" t="n"/>
      <c r="AH1762" s="51" t="n"/>
      <c r="AI1762" s="51" t="n"/>
      <c r="AJ1762" s="51" t="n"/>
      <c r="AK1762" s="52" t="n">
        <v>3892.056590909091</v>
      </c>
      <c r="AL1762" s="52" t="n"/>
      <c r="AM1762" s="52" t="n"/>
      <c r="AN1762" s="39" t="n"/>
      <c r="AO1762" s="39" t="inlineStr">
        <is>
          <t>El material ocupa 7 filas en la hoja 1060 NQN (lote/almacén). La cantidad SAP y la física de esta vista son el total del material.</t>
        </is>
      </c>
    </row>
    <row r="1763">
      <c r="A1763" s="5" t="inlineStr">
        <is>
          <t>1000644</t>
        </is>
      </c>
      <c r="B1763" s="5" t="inlineStr">
        <is>
          <t>MIRUS OFT SOLUCION X ML</t>
        </is>
      </c>
      <c r="C1763" s="5" t="inlineStr">
        <is>
          <t>22C18G8</t>
        </is>
      </c>
      <c r="D1763" s="5" t="inlineStr">
        <is>
          <t>033</t>
        </is>
      </c>
      <c r="E1763" s="5" t="inlineStr">
        <is>
          <t>ZMED</t>
        </is>
      </c>
      <c r="F1763" s="5" t="inlineStr">
        <is>
          <t>1060</t>
        </is>
      </c>
      <c r="G1763" s="5" t="inlineStr">
        <is>
          <t>6021</t>
        </is>
      </c>
      <c r="H1763" s="5" t="inlineStr">
        <is>
          <t>C/U</t>
        </is>
      </c>
      <c r="I1763" s="6" t="n">
        <v>3</v>
      </c>
      <c r="J1763" s="6" t="n">
        <v>0</v>
      </c>
      <c r="K1763" s="5" t="inlineStr">
        <is>
          <t>ARS</t>
        </is>
      </c>
      <c r="L1763" s="48" t="n">
        <v>0</v>
      </c>
      <c r="M1763" s="48" t="n">
        <v>1964.95</v>
      </c>
      <c r="O1763" s="11">
        <f>M1763/SUM($M$2:$M$2023)</f>
        <v/>
      </c>
      <c r="P1763" s="49">
        <f>IFERROR(M1763/I1763,0)</f>
        <v/>
      </c>
      <c r="Q1763" s="50" t="n"/>
      <c r="R1763" s="8">
        <f>I1763-Q1763</f>
        <v/>
      </c>
      <c r="S1763" s="49">
        <f>$AK1763*R1763</f>
        <v/>
      </c>
      <c r="U1763" s="39" t="inlineStr">
        <is>
          <t>Stock SAP</t>
        </is>
      </c>
      <c r="V1763" s="39" t="inlineStr">
        <is>
          <t>Medicamentos</t>
        </is>
      </c>
      <c r="W1763" s="39" t="inlineStr">
        <is>
          <t>Dentro del alcance</t>
        </is>
      </c>
      <c r="X1763" s="39" t="n"/>
      <c r="Y1763" s="39" t="inlineStr">
        <is>
          <t>Sin recuento físico en el inventario de Avain</t>
        </is>
      </c>
      <c r="Z1763" s="40" t="inlineStr">
        <is>
          <t>Sin recuento físico</t>
        </is>
      </c>
      <c r="AA1763" s="39" t="n"/>
      <c r="AB1763" s="39" t="n"/>
      <c r="AC1763" s="39" t="n"/>
      <c r="AD1763" s="39" t="n"/>
      <c r="AE1763" s="39" t="n"/>
      <c r="AF1763" s="39" t="n"/>
      <c r="AG1763" s="39" t="n"/>
      <c r="AH1763" s="51" t="n"/>
      <c r="AI1763" s="51" t="n"/>
      <c r="AJ1763" s="51" t="n"/>
      <c r="AK1763" s="52" t="n">
        <v>654.9821428571429</v>
      </c>
      <c r="AL1763" s="52" t="n"/>
      <c r="AM1763" s="52" t="n"/>
      <c r="AN1763" s="39" t="n"/>
      <c r="AO1763" s="39" t="inlineStr">
        <is>
          <t>El material ocupa 4 filas en la hoja 1060 NQN (lote/almacén). La cantidad SAP y la física de esta vista son el total del material.</t>
        </is>
      </c>
    </row>
    <row r="1764">
      <c r="A1764" s="5" t="inlineStr">
        <is>
          <t>1000693</t>
        </is>
      </c>
      <c r="B1764" s="5" t="inlineStr">
        <is>
          <t>DOMPERIDONA AMP.</t>
        </is>
      </c>
      <c r="C1764" s="5" t="inlineStr">
        <is>
          <t>TQ3</t>
        </is>
      </c>
      <c r="D1764" s="5" t="inlineStr">
        <is>
          <t>033</t>
        </is>
      </c>
      <c r="E1764" s="5" t="inlineStr">
        <is>
          <t>ZMED</t>
        </is>
      </c>
      <c r="F1764" s="5" t="inlineStr">
        <is>
          <t>1060</t>
        </is>
      </c>
      <c r="G1764" s="5" t="inlineStr">
        <is>
          <t>6021</t>
        </is>
      </c>
      <c r="H1764" s="5" t="inlineStr">
        <is>
          <t>C/U</t>
        </is>
      </c>
      <c r="I1764" s="6" t="n">
        <v>3</v>
      </c>
      <c r="J1764" s="6" t="n">
        <v>0</v>
      </c>
      <c r="K1764" s="5" t="inlineStr">
        <is>
          <t>ARS</t>
        </is>
      </c>
      <c r="L1764" s="48" t="n">
        <v>0</v>
      </c>
      <c r="M1764" s="48" t="n">
        <v>6837.01</v>
      </c>
      <c r="O1764" s="11">
        <f>M1764/SUM($M$2:$M$2023)</f>
        <v/>
      </c>
      <c r="P1764" s="49">
        <f>IFERROR(M1764/I1764,0)</f>
        <v/>
      </c>
      <c r="Q1764" s="50" t="n"/>
      <c r="R1764" s="8">
        <f>I1764-Q1764</f>
        <v/>
      </c>
      <c r="S1764" s="49">
        <f>$AK1764*R1764</f>
        <v/>
      </c>
      <c r="U1764" s="39" t="inlineStr">
        <is>
          <t>Stock SAP</t>
        </is>
      </c>
      <c r="V1764" s="39" t="inlineStr">
        <is>
          <t>Medicamentos</t>
        </is>
      </c>
      <c r="W1764" s="39" t="inlineStr">
        <is>
          <t>Dentro del alcance</t>
        </is>
      </c>
      <c r="X1764" s="39" t="n"/>
      <c r="Y1764" s="39" t="inlineStr">
        <is>
          <t>Sin recuento físico en el inventario de Avain</t>
        </is>
      </c>
      <c r="Z1764" s="40" t="inlineStr">
        <is>
          <t>Sin recuento físico</t>
        </is>
      </c>
      <c r="AA1764" s="39" t="n"/>
      <c r="AB1764" s="39" t="n"/>
      <c r="AC1764" s="39" t="n"/>
      <c r="AD1764" s="39" t="n"/>
      <c r="AE1764" s="39" t="n"/>
      <c r="AF1764" s="39" t="n"/>
      <c r="AG1764" s="39" t="n"/>
      <c r="AH1764" s="51" t="n"/>
      <c r="AI1764" s="51" t="n"/>
      <c r="AJ1764" s="51" t="n"/>
      <c r="AK1764" s="52" t="n">
        <v>2279.003773584906</v>
      </c>
      <c r="AL1764" s="52" t="n"/>
      <c r="AM1764" s="52" t="n"/>
      <c r="AN1764" s="39" t="n"/>
      <c r="AO1764" s="39" t="inlineStr">
        <is>
          <t>El material ocupa 6 filas en la hoja 1060 NQN (lote/almacén). La cantidad SAP y la física de esta vista son el total del material.</t>
        </is>
      </c>
    </row>
    <row r="1765">
      <c r="A1765" s="5" t="inlineStr">
        <is>
          <t>1000830</t>
        </is>
      </c>
      <c r="B1765" s="5" t="inlineStr">
        <is>
          <t>BETAMETASONA+GENTA+MICON 20G CREMA</t>
        </is>
      </c>
      <c r="C1765" s="5" t="inlineStr">
        <is>
          <t>2298</t>
        </is>
      </c>
      <c r="D1765" s="5" t="inlineStr">
        <is>
          <t>033</t>
        </is>
      </c>
      <c r="E1765" s="5" t="inlineStr">
        <is>
          <t>ZMED</t>
        </is>
      </c>
      <c r="F1765" s="5" t="inlineStr">
        <is>
          <t>1060</t>
        </is>
      </c>
      <c r="G1765" s="5" t="inlineStr">
        <is>
          <t>6021</t>
        </is>
      </c>
      <c r="H1765" s="5" t="inlineStr">
        <is>
          <t>C/U</t>
        </is>
      </c>
      <c r="I1765" s="6" t="n">
        <v>3</v>
      </c>
      <c r="J1765" s="6" t="n">
        <v>0</v>
      </c>
      <c r="K1765" s="5" t="inlineStr">
        <is>
          <t>ARS</t>
        </is>
      </c>
      <c r="L1765" s="48" t="n">
        <v>0</v>
      </c>
      <c r="M1765" s="48" t="n">
        <v>49648.14</v>
      </c>
      <c r="O1765" s="11">
        <f>M1765/SUM($M$2:$M$2023)</f>
        <v/>
      </c>
      <c r="P1765" s="49">
        <f>IFERROR(M1765/I1765,0)</f>
        <v/>
      </c>
      <c r="Q1765" s="50" t="n"/>
      <c r="R1765" s="8">
        <f>I1765-Q1765</f>
        <v/>
      </c>
      <c r="S1765" s="49">
        <f>$AK1765*R1765</f>
        <v/>
      </c>
      <c r="U1765" s="39" t="inlineStr">
        <is>
          <t>Stock SAP</t>
        </is>
      </c>
      <c r="V1765" s="39" t="inlineStr">
        <is>
          <t>Medicamentos</t>
        </is>
      </c>
      <c r="W1765" s="39" t="inlineStr">
        <is>
          <t>Dentro del alcance</t>
        </is>
      </c>
      <c r="X1765" s="39" t="n"/>
      <c r="Y1765" s="39" t="inlineStr">
        <is>
          <t>Sin recuento físico en el inventario de Avain</t>
        </is>
      </c>
      <c r="Z1765" s="40" t="inlineStr">
        <is>
          <t>Sin recuento físico</t>
        </is>
      </c>
      <c r="AA1765" s="39" t="n"/>
      <c r="AB1765" s="39" t="n"/>
      <c r="AC1765" s="39" t="n"/>
      <c r="AD1765" s="39" t="n"/>
      <c r="AE1765" s="39" t="n"/>
      <c r="AF1765" s="39" t="n"/>
      <c r="AG1765" s="39" t="n"/>
      <c r="AH1765" s="51" t="n"/>
      <c r="AI1765" s="51" t="n"/>
      <c r="AJ1765" s="51" t="n"/>
      <c r="AK1765" s="52" t="n">
        <v>16549.38022222223</v>
      </c>
      <c r="AL1765" s="52" t="n"/>
      <c r="AM1765" s="52" t="n"/>
      <c r="AN1765" s="39" t="n"/>
      <c r="AO1765" s="39" t="inlineStr">
        <is>
          <t>El material ocupa 8 filas en la hoja 1060 NQN (lote/almacén). La cantidad SAP y la física de esta vista son el total del material.</t>
        </is>
      </c>
    </row>
    <row r="1766">
      <c r="A1766" s="5" t="inlineStr">
        <is>
          <t>2000565</t>
        </is>
      </c>
      <c r="B1766" s="5" t="inlineStr">
        <is>
          <t>Tabla para asistencia de RCP / Paro</t>
        </is>
      </c>
      <c r="C1766" s="5" t="n"/>
      <c r="D1766" s="5" t="inlineStr">
        <is>
          <t>033</t>
        </is>
      </c>
      <c r="E1766" s="5" t="inlineStr">
        <is>
          <t>ZDES</t>
        </is>
      </c>
      <c r="F1766" s="5" t="inlineStr">
        <is>
          <t>1060</t>
        </is>
      </c>
      <c r="G1766" s="5" t="inlineStr">
        <is>
          <t>6021</t>
        </is>
      </c>
      <c r="H1766" s="5" t="inlineStr">
        <is>
          <t>C/U</t>
        </is>
      </c>
      <c r="I1766" s="6" t="n">
        <v>3</v>
      </c>
      <c r="J1766" s="6" t="n">
        <v>0</v>
      </c>
      <c r="K1766" s="5" t="inlineStr">
        <is>
          <t>ARS</t>
        </is>
      </c>
      <c r="L1766" s="48" t="n">
        <v>0</v>
      </c>
      <c r="M1766" s="48" t="n">
        <v>478555.2</v>
      </c>
      <c r="O1766" s="11">
        <f>M1766/SUM($M$2:$M$2023)</f>
        <v/>
      </c>
      <c r="P1766" s="49">
        <f>IFERROR(M1766/I1766,0)</f>
        <v/>
      </c>
      <c r="Q1766" s="50" t="n"/>
      <c r="R1766" s="8">
        <f>I1766-Q1766</f>
        <v/>
      </c>
      <c r="S1766" s="49">
        <f>$AK1766*R1766</f>
        <v/>
      </c>
      <c r="U1766" s="39" t="inlineStr">
        <is>
          <t>Stock SAP</t>
        </is>
      </c>
      <c r="V1766" s="39" t="inlineStr">
        <is>
          <t>Descartables</t>
        </is>
      </c>
      <c r="W1766" s="39" t="inlineStr">
        <is>
          <t>Dentro del alcance</t>
        </is>
      </c>
      <c r="X1766" s="39" t="n"/>
      <c r="Y1766" s="39" t="inlineStr">
        <is>
          <t>Sin recuento físico en el inventario de Avain</t>
        </is>
      </c>
      <c r="Z1766" s="40" t="inlineStr">
        <is>
          <t>Sin recuento físico</t>
        </is>
      </c>
      <c r="AA1766" s="39" t="n"/>
      <c r="AB1766" s="39" t="n"/>
      <c r="AC1766" s="39" t="n"/>
      <c r="AD1766" s="39" t="n"/>
      <c r="AE1766" s="39" t="n"/>
      <c r="AF1766" s="39" t="n"/>
      <c r="AG1766" s="39" t="n"/>
      <c r="AH1766" s="51" t="n">
        <v>3</v>
      </c>
      <c r="AI1766" s="51">
        <f>Q1766</f>
        <v/>
      </c>
      <c r="AJ1766" s="51">
        <f>$AH1766-$AI1766</f>
        <v/>
      </c>
      <c r="AK1766" s="52" t="n">
        <v>159518.4</v>
      </c>
      <c r="AL1766" s="52">
        <f>$AJ1766*$AK1766</f>
        <v/>
      </c>
      <c r="AM1766" s="52">
        <f>$AI1766*$AK1766</f>
        <v/>
      </c>
      <c r="AN1766" s="39" t="n"/>
      <c r="AO1766" s="39" t="n"/>
    </row>
    <row r="1767">
      <c r="A1767" s="5" t="inlineStr">
        <is>
          <t>3000182</t>
        </is>
      </c>
      <c r="B1767" s="5" t="inlineStr">
        <is>
          <t>CHOMBA BLANCA DAMA TM</t>
        </is>
      </c>
      <c r="C1767" s="5" t="n"/>
      <c r="D1767" s="5" t="inlineStr">
        <is>
          <t>INDU</t>
        </is>
      </c>
      <c r="E1767" s="5" t="inlineStr">
        <is>
          <t>ZUNI</t>
        </is>
      </c>
      <c r="F1767" s="5" t="inlineStr">
        <is>
          <t>1060</t>
        </is>
      </c>
      <c r="G1767" s="5" t="inlineStr">
        <is>
          <t>6031</t>
        </is>
      </c>
      <c r="H1767" s="5" t="inlineStr">
        <is>
          <t>C/U</t>
        </is>
      </c>
      <c r="I1767" s="6" t="n">
        <v>3</v>
      </c>
      <c r="J1767" s="6" t="n">
        <v>0</v>
      </c>
      <c r="K1767" s="5" t="inlineStr">
        <is>
          <t>ARS</t>
        </is>
      </c>
      <c r="L1767" s="48" t="n">
        <v>0</v>
      </c>
      <c r="M1767" s="48" t="n">
        <v>26100</v>
      </c>
      <c r="O1767" s="11">
        <f>M1767/SUM($M$2:$M$2023)</f>
        <v/>
      </c>
      <c r="P1767" s="49">
        <f>IFERROR(M1767/I1767,0)</f>
        <v/>
      </c>
      <c r="Q1767" s="50" t="n"/>
      <c r="R1767" s="8">
        <f>I1767-Q1767</f>
        <v/>
      </c>
      <c r="S1767" s="49">
        <f>$AK1767*R1767</f>
        <v/>
      </c>
      <c r="U1767" s="39" t="inlineStr">
        <is>
          <t>Stock SAP</t>
        </is>
      </c>
      <c r="V1767" s="39" t="inlineStr">
        <is>
          <t>Uniformes</t>
        </is>
      </c>
      <c r="W1767" s="39" t="inlineStr">
        <is>
          <t>Fuera del alcance</t>
        </is>
      </c>
      <c r="X1767" s="39" t="n"/>
      <c r="Y1767" s="39" t="inlineStr">
        <is>
          <t>No aplica: uniformes, clasificación que el inventario físico de Farmacia no releva</t>
        </is>
      </c>
      <c r="Z1767" s="40" t="inlineStr">
        <is>
          <t>Fuera del alcance del inventario físico</t>
        </is>
      </c>
      <c r="AA1767" s="39" t="n"/>
      <c r="AB1767" s="39" t="n"/>
      <c r="AC1767" s="39" t="n"/>
      <c r="AD1767" s="39" t="n"/>
      <c r="AE1767" s="39" t="n"/>
      <c r="AF1767" s="39" t="n"/>
      <c r="AG1767" s="39" t="n"/>
      <c r="AH1767" s="51" t="n">
        <v>3</v>
      </c>
      <c r="AI1767" s="51">
        <f>Q1767</f>
        <v/>
      </c>
      <c r="AJ1767" s="51">
        <f>$AH1767-$AI1767</f>
        <v/>
      </c>
      <c r="AK1767" s="52" t="n">
        <v>8700</v>
      </c>
      <c r="AL1767" s="52">
        <f>$AJ1767*$AK1767</f>
        <v/>
      </c>
      <c r="AM1767" s="52">
        <f>$AI1767*$AK1767</f>
        <v/>
      </c>
      <c r="AN1767" s="39" t="n"/>
      <c r="AO1767" s="39" t="n"/>
    </row>
    <row r="1768">
      <c r="A1768" s="5" t="inlineStr">
        <is>
          <t>3000246</t>
        </is>
      </c>
      <c r="B1768" s="5" t="inlineStr">
        <is>
          <t>BUZO POLAR AZUL L</t>
        </is>
      </c>
      <c r="C1768" s="5" t="n"/>
      <c r="D1768" s="5" t="inlineStr">
        <is>
          <t>INDU</t>
        </is>
      </c>
      <c r="E1768" s="5" t="inlineStr">
        <is>
          <t>ZUNI</t>
        </is>
      </c>
      <c r="F1768" s="5" t="inlineStr">
        <is>
          <t>1060</t>
        </is>
      </c>
      <c r="G1768" s="5" t="inlineStr">
        <is>
          <t>6110</t>
        </is>
      </c>
      <c r="H1768" s="5" t="inlineStr">
        <is>
          <t>C/U</t>
        </is>
      </c>
      <c r="I1768" s="6" t="n">
        <v>3</v>
      </c>
      <c r="J1768" s="6" t="n">
        <v>0</v>
      </c>
      <c r="K1768" s="5" t="inlineStr">
        <is>
          <t>ARS</t>
        </is>
      </c>
      <c r="L1768" s="48" t="n">
        <v>0</v>
      </c>
      <c r="M1768" s="48" t="n">
        <v>65156.02</v>
      </c>
      <c r="O1768" s="11">
        <f>M1768/SUM($M$2:$M$2023)</f>
        <v/>
      </c>
      <c r="P1768" s="49">
        <f>IFERROR(M1768/I1768,0)</f>
        <v/>
      </c>
      <c r="Q1768" s="50" t="n"/>
      <c r="R1768" s="8">
        <f>I1768-Q1768</f>
        <v/>
      </c>
      <c r="S1768" s="49">
        <f>$AK1768*R1768</f>
        <v/>
      </c>
      <c r="U1768" s="39" t="inlineStr">
        <is>
          <t>Stock SAP</t>
        </is>
      </c>
      <c r="V1768" s="39" t="inlineStr">
        <is>
          <t>Uniformes</t>
        </is>
      </c>
      <c r="W1768" s="39" t="inlineStr">
        <is>
          <t>Fuera del alcance</t>
        </is>
      </c>
      <c r="X1768" s="39" t="n"/>
      <c r="Y1768" s="39" t="inlineStr">
        <is>
          <t>No aplica: uniformes, clasificación que el inventario físico de Farmacia no releva</t>
        </is>
      </c>
      <c r="Z1768" s="40" t="inlineStr">
        <is>
          <t>Fuera del alcance del inventario físico</t>
        </is>
      </c>
      <c r="AA1768" s="39" t="n"/>
      <c r="AB1768" s="39" t="n"/>
      <c r="AC1768" s="39" t="n"/>
      <c r="AD1768" s="39" t="n"/>
      <c r="AE1768" s="39" t="n"/>
      <c r="AF1768" s="39" t="n"/>
      <c r="AG1768" s="39" t="n"/>
      <c r="AH1768" s="51" t="n">
        <v>3</v>
      </c>
      <c r="AI1768" s="51">
        <f>Q1768</f>
        <v/>
      </c>
      <c r="AJ1768" s="51">
        <f>$AH1768-$AI1768</f>
        <v/>
      </c>
      <c r="AK1768" s="52" t="n">
        <v>21718.67333333333</v>
      </c>
      <c r="AL1768" s="52">
        <f>$AJ1768*$AK1768</f>
        <v/>
      </c>
      <c r="AM1768" s="52">
        <f>$AI1768*$AK1768</f>
        <v/>
      </c>
      <c r="AN1768" s="39" t="n"/>
      <c r="AO1768" s="39" t="n"/>
    </row>
    <row r="1769">
      <c r="A1769" s="5" t="inlineStr">
        <is>
          <t>3000303</t>
        </is>
      </c>
      <c r="B1769" s="5" t="inlineStr">
        <is>
          <t>CAMPERA SOFT SHELL GRIS ECA XXL</t>
        </is>
      </c>
      <c r="C1769" s="5" t="n"/>
      <c r="D1769" s="5" t="inlineStr">
        <is>
          <t>INDU</t>
        </is>
      </c>
      <c r="E1769" s="5" t="inlineStr">
        <is>
          <t>ZUNI</t>
        </is>
      </c>
      <c r="F1769" s="5" t="inlineStr">
        <is>
          <t>1060</t>
        </is>
      </c>
      <c r="G1769" s="5" t="inlineStr">
        <is>
          <t>6031</t>
        </is>
      </c>
      <c r="H1769" s="5" t="inlineStr">
        <is>
          <t>C/U</t>
        </is>
      </c>
      <c r="I1769" s="6" t="n">
        <v>3</v>
      </c>
      <c r="J1769" s="6" t="n">
        <v>0</v>
      </c>
      <c r="K1769" s="5" t="inlineStr">
        <is>
          <t>ARS</t>
        </is>
      </c>
      <c r="L1769" s="48" t="n">
        <v>0</v>
      </c>
      <c r="M1769" s="48" t="n">
        <v>134700</v>
      </c>
      <c r="O1769" s="11">
        <f>M1769/SUM($M$2:$M$2023)</f>
        <v/>
      </c>
      <c r="P1769" s="49">
        <f>IFERROR(M1769/I1769,0)</f>
        <v/>
      </c>
      <c r="Q1769" s="50" t="n"/>
      <c r="R1769" s="8">
        <f>I1769-Q1769</f>
        <v/>
      </c>
      <c r="S1769" s="49">
        <f>$AK1769*R1769</f>
        <v/>
      </c>
      <c r="U1769" s="39" t="inlineStr">
        <is>
          <t>Stock SAP</t>
        </is>
      </c>
      <c r="V1769" s="39" t="inlineStr">
        <is>
          <t>Uniformes</t>
        </is>
      </c>
      <c r="W1769" s="39" t="inlineStr">
        <is>
          <t>Fuera del alcance</t>
        </is>
      </c>
      <c r="X1769" s="39" t="n"/>
      <c r="Y1769" s="39" t="inlineStr">
        <is>
          <t>No aplica: uniformes, clasificación que el inventario físico de Farmacia no releva</t>
        </is>
      </c>
      <c r="Z1769" s="40" t="inlineStr">
        <is>
          <t>Fuera del alcance del inventario físico</t>
        </is>
      </c>
      <c r="AA1769" s="39" t="n"/>
      <c r="AB1769" s="39" t="n"/>
      <c r="AC1769" s="39" t="n"/>
      <c r="AD1769" s="39" t="n"/>
      <c r="AE1769" s="39" t="n"/>
      <c r="AF1769" s="39" t="n"/>
      <c r="AG1769" s="39" t="n"/>
      <c r="AH1769" s="51" t="n">
        <v>3</v>
      </c>
      <c r="AI1769" s="51">
        <f>Q1769</f>
        <v/>
      </c>
      <c r="AJ1769" s="51">
        <f>$AH1769-$AI1769</f>
        <v/>
      </c>
      <c r="AK1769" s="52" t="n">
        <v>44900</v>
      </c>
      <c r="AL1769" s="52">
        <f>$AJ1769*$AK1769</f>
        <v/>
      </c>
      <c r="AM1769" s="52">
        <f>$AI1769*$AK1769</f>
        <v/>
      </c>
      <c r="AN1769" s="39" t="n"/>
      <c r="AO1769" s="39" t="n"/>
    </row>
    <row r="1770">
      <c r="A1770" s="5" t="inlineStr">
        <is>
          <t>3000329</t>
        </is>
      </c>
      <c r="B1770" s="5" t="inlineStr">
        <is>
          <t>AMBO AZUL C/LOGO EMERG S</t>
        </is>
      </c>
      <c r="C1770" s="5" t="n"/>
      <c r="D1770" s="5" t="inlineStr">
        <is>
          <t>INDU</t>
        </is>
      </c>
      <c r="E1770" s="5" t="inlineStr">
        <is>
          <t>ZUNI</t>
        </is>
      </c>
      <c r="F1770" s="5" t="inlineStr">
        <is>
          <t>1060</t>
        </is>
      </c>
      <c r="G1770" s="5" t="inlineStr">
        <is>
          <t>6031</t>
        </is>
      </c>
      <c r="H1770" s="5" t="inlineStr">
        <is>
          <t>C/U</t>
        </is>
      </c>
      <c r="I1770" s="6" t="n">
        <v>3</v>
      </c>
      <c r="J1770" s="6" t="n">
        <v>0</v>
      </c>
      <c r="K1770" s="5" t="inlineStr">
        <is>
          <t>ARS</t>
        </is>
      </c>
      <c r="L1770" s="48" t="n">
        <v>0</v>
      </c>
      <c r="M1770" s="48" t="n">
        <v>161700</v>
      </c>
      <c r="O1770" s="11">
        <f>M1770/SUM($M$2:$M$2023)</f>
        <v/>
      </c>
      <c r="P1770" s="49">
        <f>IFERROR(M1770/I1770,0)</f>
        <v/>
      </c>
      <c r="Q1770" s="50" t="n"/>
      <c r="R1770" s="8">
        <f>I1770-Q1770</f>
        <v/>
      </c>
      <c r="S1770" s="49">
        <f>$AK1770*R1770</f>
        <v/>
      </c>
      <c r="U1770" s="39" t="inlineStr">
        <is>
          <t>Stock SAP</t>
        </is>
      </c>
      <c r="V1770" s="39" t="inlineStr">
        <is>
          <t>Uniformes</t>
        </is>
      </c>
      <c r="W1770" s="39" t="inlineStr">
        <is>
          <t>Fuera del alcance</t>
        </is>
      </c>
      <c r="X1770" s="39" t="n"/>
      <c r="Y1770" s="39" t="inlineStr">
        <is>
          <t>No aplica: uniformes, clasificación que el inventario físico de Farmacia no releva</t>
        </is>
      </c>
      <c r="Z1770" s="40" t="inlineStr">
        <is>
          <t>Fuera del alcance del inventario físico</t>
        </is>
      </c>
      <c r="AA1770" s="39" t="n"/>
      <c r="AB1770" s="39" t="n"/>
      <c r="AC1770" s="39" t="n"/>
      <c r="AD1770" s="39" t="n"/>
      <c r="AE1770" s="39" t="n"/>
      <c r="AF1770" s="39" t="n"/>
      <c r="AG1770" s="39" t="n"/>
      <c r="AH1770" s="51" t="n">
        <v>3</v>
      </c>
      <c r="AI1770" s="51">
        <f>Q1770</f>
        <v/>
      </c>
      <c r="AJ1770" s="51">
        <f>$AH1770-$AI1770</f>
        <v/>
      </c>
      <c r="AK1770" s="52" t="n">
        <v>53900</v>
      </c>
      <c r="AL1770" s="52">
        <f>$AJ1770*$AK1770</f>
        <v/>
      </c>
      <c r="AM1770" s="52">
        <f>$AI1770*$AK1770</f>
        <v/>
      </c>
      <c r="AN1770" s="39" t="n"/>
      <c r="AO1770" s="39" t="n"/>
    </row>
    <row r="1771">
      <c r="A1771" s="5" t="inlineStr">
        <is>
          <t>3000406</t>
        </is>
      </c>
      <c r="B1771" s="5" t="inlineStr">
        <is>
          <t>Faja Lumbar L</t>
        </is>
      </c>
      <c r="C1771" s="5" t="n"/>
      <c r="D1771" s="5" t="inlineStr">
        <is>
          <t>INDU</t>
        </is>
      </c>
      <c r="E1771" s="5" t="inlineStr">
        <is>
          <t>ZUNI</t>
        </is>
      </c>
      <c r="F1771" s="5" t="inlineStr">
        <is>
          <t>1060</t>
        </is>
      </c>
      <c r="G1771" s="5" t="inlineStr">
        <is>
          <t>6010</t>
        </is>
      </c>
      <c r="H1771" s="5" t="inlineStr">
        <is>
          <t>C/U</t>
        </is>
      </c>
      <c r="I1771" s="6" t="n">
        <v>3</v>
      </c>
      <c r="J1771" s="6" t="n">
        <v>0</v>
      </c>
      <c r="K1771" s="5" t="inlineStr">
        <is>
          <t>ARS</t>
        </is>
      </c>
      <c r="L1771" s="48" t="n">
        <v>0</v>
      </c>
      <c r="M1771" s="48" t="n">
        <v>34710</v>
      </c>
      <c r="O1771" s="11">
        <f>M1771/SUM($M$2:$M$2023)</f>
        <v/>
      </c>
      <c r="P1771" s="49">
        <f>IFERROR(M1771/I1771,0)</f>
        <v/>
      </c>
      <c r="Q1771" s="50" t="n"/>
      <c r="R1771" s="8">
        <f>I1771-Q1771</f>
        <v/>
      </c>
      <c r="S1771" s="49">
        <f>$AK1771*R1771</f>
        <v/>
      </c>
      <c r="U1771" s="39" t="inlineStr">
        <is>
          <t>Stock SAP</t>
        </is>
      </c>
      <c r="V1771" s="39" t="inlineStr">
        <is>
          <t>Uniformes</t>
        </is>
      </c>
      <c r="W1771" s="39" t="inlineStr">
        <is>
          <t>Fuera del alcance</t>
        </is>
      </c>
      <c r="X1771" s="39" t="n"/>
      <c r="Y1771" s="39" t="inlineStr">
        <is>
          <t>No aplica: uniformes, clasificación que el inventario físico de Farmacia no releva</t>
        </is>
      </c>
      <c r="Z1771" s="40" t="inlineStr">
        <is>
          <t>Fuera del alcance del inventario físico</t>
        </is>
      </c>
      <c r="AA1771" s="39" t="n"/>
      <c r="AB1771" s="39" t="n"/>
      <c r="AC1771" s="39" t="n"/>
      <c r="AD1771" s="39" t="n"/>
      <c r="AE1771" s="39" t="n"/>
      <c r="AF1771" s="39" t="n"/>
      <c r="AG1771" s="39" t="n"/>
      <c r="AH1771" s="51" t="n">
        <v>3</v>
      </c>
      <c r="AI1771" s="51">
        <f>Q1771</f>
        <v/>
      </c>
      <c r="AJ1771" s="51">
        <f>$AH1771-$AI1771</f>
        <v/>
      </c>
      <c r="AK1771" s="52" t="n">
        <v>11570</v>
      </c>
      <c r="AL1771" s="52">
        <f>$AJ1771*$AK1771</f>
        <v/>
      </c>
      <c r="AM1771" s="52">
        <f>$AI1771*$AK1771</f>
        <v/>
      </c>
      <c r="AN1771" s="39" t="n"/>
      <c r="AO1771" s="39" t="n"/>
    </row>
    <row r="1772">
      <c r="A1772" s="5" t="inlineStr">
        <is>
          <t>3000423</t>
        </is>
      </c>
      <c r="B1772" s="5" t="inlineStr">
        <is>
          <t>CHOMBA CELESTE ENFERMO YACIMIENTOS TXL</t>
        </is>
      </c>
      <c r="C1772" s="5" t="n"/>
      <c r="D1772" s="5" t="inlineStr">
        <is>
          <t>INDU</t>
        </is>
      </c>
      <c r="E1772" s="5" t="inlineStr">
        <is>
          <t>ZUNI</t>
        </is>
      </c>
      <c r="F1772" s="5" t="inlineStr">
        <is>
          <t>1060</t>
        </is>
      </c>
      <c r="G1772" s="5" t="inlineStr">
        <is>
          <t>6010</t>
        </is>
      </c>
      <c r="H1772" s="5" t="inlineStr">
        <is>
          <t>C/U</t>
        </is>
      </c>
      <c r="I1772" s="6" t="n">
        <v>3</v>
      </c>
      <c r="J1772" s="6" t="n">
        <v>0</v>
      </c>
      <c r="K1772" s="5" t="inlineStr">
        <is>
          <t>ARS</t>
        </is>
      </c>
      <c r="L1772" s="48" t="n">
        <v>0</v>
      </c>
      <c r="M1772" s="48" t="n">
        <v>2208</v>
      </c>
      <c r="O1772" s="11">
        <f>M1772/SUM($M$2:$M$2023)</f>
        <v/>
      </c>
      <c r="P1772" s="49">
        <f>IFERROR(M1772/I1772,0)</f>
        <v/>
      </c>
      <c r="Q1772" s="50" t="n"/>
      <c r="R1772" s="8">
        <f>I1772-Q1772</f>
        <v/>
      </c>
      <c r="S1772" s="49">
        <f>$AK1772*R1772</f>
        <v/>
      </c>
      <c r="U1772" s="39" t="inlineStr">
        <is>
          <t>Stock SAP</t>
        </is>
      </c>
      <c r="V1772" s="39" t="inlineStr">
        <is>
          <t>Uniformes</t>
        </is>
      </c>
      <c r="W1772" s="39" t="inlineStr">
        <is>
          <t>Fuera del alcance</t>
        </is>
      </c>
      <c r="X1772" s="39" t="n"/>
      <c r="Y1772" s="39" t="inlineStr">
        <is>
          <t>No aplica: uniformes, clasificación que el inventario físico de Farmacia no releva</t>
        </is>
      </c>
      <c r="Z1772" s="40" t="inlineStr">
        <is>
          <t>Fuera del alcance del inventario físico</t>
        </is>
      </c>
      <c r="AA1772" s="39" t="n"/>
      <c r="AB1772" s="39" t="n"/>
      <c r="AC1772" s="39" t="n"/>
      <c r="AD1772" s="39" t="n"/>
      <c r="AE1772" s="39" t="n"/>
      <c r="AF1772" s="39" t="n"/>
      <c r="AG1772" s="39" t="n"/>
      <c r="AH1772" s="51" t="n">
        <v>3</v>
      </c>
      <c r="AI1772" s="51">
        <f>Q1772</f>
        <v/>
      </c>
      <c r="AJ1772" s="51">
        <f>$AH1772-$AI1772</f>
        <v/>
      </c>
      <c r="AK1772" s="52" t="n">
        <v>736</v>
      </c>
      <c r="AL1772" s="52">
        <f>$AJ1772*$AK1772</f>
        <v/>
      </c>
      <c r="AM1772" s="52">
        <f>$AI1772*$AK1772</f>
        <v/>
      </c>
      <c r="AN1772" s="39" t="n"/>
      <c r="AO1772" s="39" t="n"/>
    </row>
    <row r="1773">
      <c r="A1773" s="5" t="inlineStr">
        <is>
          <t>3000463</t>
        </is>
      </c>
      <c r="B1773" s="5" t="inlineStr">
        <is>
          <t>CAMPERON TRUKER GRIS YAC TM</t>
        </is>
      </c>
      <c r="C1773" s="5" t="n"/>
      <c r="D1773" s="5" t="inlineStr">
        <is>
          <t>INDU</t>
        </is>
      </c>
      <c r="E1773" s="5" t="inlineStr">
        <is>
          <t>ZUNI</t>
        </is>
      </c>
      <c r="F1773" s="5" t="inlineStr">
        <is>
          <t>1060</t>
        </is>
      </c>
      <c r="G1773" s="5" t="inlineStr">
        <is>
          <t>6031</t>
        </is>
      </c>
      <c r="H1773" s="5" t="inlineStr">
        <is>
          <t>C/U</t>
        </is>
      </c>
      <c r="I1773" s="6" t="n">
        <v>3</v>
      </c>
      <c r="J1773" s="6" t="n">
        <v>0</v>
      </c>
      <c r="K1773" s="5" t="inlineStr">
        <is>
          <t>ARS</t>
        </is>
      </c>
      <c r="L1773" s="48" t="n">
        <v>0</v>
      </c>
      <c r="M1773" s="48" t="n">
        <v>117000</v>
      </c>
      <c r="O1773" s="11">
        <f>M1773/SUM($M$2:$M$2023)</f>
        <v/>
      </c>
      <c r="P1773" s="49">
        <f>IFERROR(M1773/I1773,0)</f>
        <v/>
      </c>
      <c r="Q1773" s="50" t="n"/>
      <c r="R1773" s="8">
        <f>I1773-Q1773</f>
        <v/>
      </c>
      <c r="S1773" s="49">
        <f>$AK1773*R1773</f>
        <v/>
      </c>
      <c r="U1773" s="39" t="inlineStr">
        <is>
          <t>Stock SAP</t>
        </is>
      </c>
      <c r="V1773" s="39" t="inlineStr">
        <is>
          <t>Uniformes</t>
        </is>
      </c>
      <c r="W1773" s="39" t="inlineStr">
        <is>
          <t>Fuera del alcance</t>
        </is>
      </c>
      <c r="X1773" s="39" t="n"/>
      <c r="Y1773" s="39" t="inlineStr">
        <is>
          <t>No aplica: uniformes, clasificación que el inventario físico de Farmacia no releva</t>
        </is>
      </c>
      <c r="Z1773" s="40" t="inlineStr">
        <is>
          <t>Fuera del alcance del inventario físico</t>
        </is>
      </c>
      <c r="AA1773" s="39" t="n"/>
      <c r="AB1773" s="39" t="n"/>
      <c r="AC1773" s="39" t="n"/>
      <c r="AD1773" s="39" t="n"/>
      <c r="AE1773" s="39" t="n"/>
      <c r="AF1773" s="39" t="n"/>
      <c r="AG1773" s="39" t="n"/>
      <c r="AH1773" s="51" t="n">
        <v>3</v>
      </c>
      <c r="AI1773" s="51">
        <f>Q1773</f>
        <v/>
      </c>
      <c r="AJ1773" s="51">
        <f>$AH1773-$AI1773</f>
        <v/>
      </c>
      <c r="AK1773" s="52" t="n">
        <v>39000</v>
      </c>
      <c r="AL1773" s="52">
        <f>$AJ1773*$AK1773</f>
        <v/>
      </c>
      <c r="AM1773" s="52">
        <f>$AI1773*$AK1773</f>
        <v/>
      </c>
      <c r="AN1773" s="39" t="n"/>
      <c r="AO1773" s="39" t="n"/>
    </row>
    <row r="1774">
      <c r="A1774" s="5" t="inlineStr">
        <is>
          <t>3000497</t>
        </is>
      </c>
      <c r="B1774" s="5" t="inlineStr">
        <is>
          <t>PANTALON JEAN C/LOGO YAC T40</t>
        </is>
      </c>
      <c r="C1774" s="5" t="n"/>
      <c r="D1774" s="5" t="inlineStr">
        <is>
          <t>INDU</t>
        </is>
      </c>
      <c r="E1774" s="5" t="inlineStr">
        <is>
          <t>ZUNI</t>
        </is>
      </c>
      <c r="F1774" s="5" t="inlineStr">
        <is>
          <t>1060</t>
        </is>
      </c>
      <c r="G1774" s="5" t="inlineStr">
        <is>
          <t>6110</t>
        </is>
      </c>
      <c r="H1774" s="5" t="inlineStr">
        <is>
          <t>C/U</t>
        </is>
      </c>
      <c r="I1774" s="6" t="n">
        <v>3</v>
      </c>
      <c r="J1774" s="6" t="n">
        <v>0</v>
      </c>
      <c r="K1774" s="5" t="inlineStr">
        <is>
          <t>ARS</t>
        </is>
      </c>
      <c r="L1774" s="48" t="n">
        <v>0</v>
      </c>
      <c r="M1774" s="48" t="n">
        <v>53700</v>
      </c>
      <c r="O1774" s="11">
        <f>M1774/SUM($M$2:$M$2023)</f>
        <v/>
      </c>
      <c r="P1774" s="49">
        <f>IFERROR(M1774/I1774,0)</f>
        <v/>
      </c>
      <c r="Q1774" s="50" t="n"/>
      <c r="R1774" s="8">
        <f>I1774-Q1774</f>
        <v/>
      </c>
      <c r="S1774" s="49">
        <f>$AK1774*R1774</f>
        <v/>
      </c>
      <c r="U1774" s="39" t="inlineStr">
        <is>
          <t>Stock SAP</t>
        </is>
      </c>
      <c r="V1774" s="39" t="inlineStr">
        <is>
          <t>Uniformes</t>
        </is>
      </c>
      <c r="W1774" s="39" t="inlineStr">
        <is>
          <t>Fuera del alcance</t>
        </is>
      </c>
      <c r="X1774" s="39" t="n"/>
      <c r="Y1774" s="39" t="inlineStr">
        <is>
          <t>No aplica: uniformes, clasificación que el inventario físico de Farmacia no releva</t>
        </is>
      </c>
      <c r="Z1774" s="40" t="inlineStr">
        <is>
          <t>Fuera del alcance del inventario físico</t>
        </is>
      </c>
      <c r="AA1774" s="39" t="n"/>
      <c r="AB1774" s="39" t="n"/>
      <c r="AC1774" s="39" t="n"/>
      <c r="AD1774" s="39" t="n"/>
      <c r="AE1774" s="39" t="n"/>
      <c r="AF1774" s="39" t="n"/>
      <c r="AG1774" s="39" t="n"/>
      <c r="AH1774" s="51" t="n"/>
      <c r="AI1774" s="51" t="n"/>
      <c r="AJ1774" s="51" t="n"/>
      <c r="AK1774" s="52" t="n">
        <v>17900</v>
      </c>
      <c r="AL1774" s="52" t="n"/>
      <c r="AM1774" s="52" t="n"/>
      <c r="AN1774" s="39" t="n"/>
      <c r="AO1774" s="39" t="inlineStr">
        <is>
          <t>El material ocupa 2 filas en la hoja 1060 NQN (lote/almacén). La cantidad SAP y la física de esta vista son el total del material.</t>
        </is>
      </c>
    </row>
    <row r="1775">
      <c r="A1775" s="5" t="inlineStr">
        <is>
          <t>3000499</t>
        </is>
      </c>
      <c r="B1775" s="5" t="inlineStr">
        <is>
          <t>PANTALON JEAN C/LOGO YAC T44</t>
        </is>
      </c>
      <c r="C1775" s="5" t="n"/>
      <c r="D1775" s="5" t="inlineStr">
        <is>
          <t>INDU</t>
        </is>
      </c>
      <c r="E1775" s="5" t="inlineStr">
        <is>
          <t>ZUNI</t>
        </is>
      </c>
      <c r="F1775" s="5" t="inlineStr">
        <is>
          <t>1060</t>
        </is>
      </c>
      <c r="G1775" s="5" t="inlineStr">
        <is>
          <t>6110</t>
        </is>
      </c>
      <c r="H1775" s="5" t="inlineStr">
        <is>
          <t>C/U</t>
        </is>
      </c>
      <c r="I1775" s="6" t="n">
        <v>3</v>
      </c>
      <c r="J1775" s="6" t="n">
        <v>0</v>
      </c>
      <c r="K1775" s="5" t="inlineStr">
        <is>
          <t>ARS</t>
        </is>
      </c>
      <c r="L1775" s="48" t="n">
        <v>0</v>
      </c>
      <c r="M1775" s="48" t="n">
        <v>53700</v>
      </c>
      <c r="O1775" s="11">
        <f>M1775/SUM($M$2:$M$2023)</f>
        <v/>
      </c>
      <c r="P1775" s="49">
        <f>IFERROR(M1775/I1775,0)</f>
        <v/>
      </c>
      <c r="Q1775" s="50" t="n"/>
      <c r="R1775" s="8">
        <f>I1775-Q1775</f>
        <v/>
      </c>
      <c r="S1775" s="49">
        <f>$AK1775*R1775</f>
        <v/>
      </c>
      <c r="U1775" s="39" t="inlineStr">
        <is>
          <t>Stock SAP</t>
        </is>
      </c>
      <c r="V1775" s="39" t="inlineStr">
        <is>
          <t>Uniformes</t>
        </is>
      </c>
      <c r="W1775" s="39" t="inlineStr">
        <is>
          <t>Fuera del alcance</t>
        </is>
      </c>
      <c r="X1775" s="39" t="n"/>
      <c r="Y1775" s="39" t="inlineStr">
        <is>
          <t>No aplica: uniformes, clasificación que el inventario físico de Farmacia no releva</t>
        </is>
      </c>
      <c r="Z1775" s="40" t="inlineStr">
        <is>
          <t>Fuera del alcance del inventario físico</t>
        </is>
      </c>
      <c r="AA1775" s="39" t="n"/>
      <c r="AB1775" s="39" t="n"/>
      <c r="AC1775" s="39" t="n"/>
      <c r="AD1775" s="39" t="n"/>
      <c r="AE1775" s="39" t="n"/>
      <c r="AF1775" s="39" t="n"/>
      <c r="AG1775" s="39" t="n"/>
      <c r="AH1775" s="51" t="n"/>
      <c r="AI1775" s="51" t="n"/>
      <c r="AJ1775" s="51" t="n"/>
      <c r="AK1775" s="52" t="n">
        <v>17900</v>
      </c>
      <c r="AL1775" s="52" t="n"/>
      <c r="AM1775" s="52" t="n"/>
      <c r="AN1775" s="39" t="n"/>
      <c r="AO1775" s="39" t="inlineStr">
        <is>
          <t>El material ocupa 2 filas en la hoja 1060 NQN (lote/almacén). La cantidad SAP y la física de esta vista son el total del material.</t>
        </is>
      </c>
    </row>
    <row r="1776">
      <c r="A1776" s="5" t="inlineStr">
        <is>
          <t>3000505</t>
        </is>
      </c>
      <c r="B1776" s="5" t="inlineStr">
        <is>
          <t>PANTALON JEAN C/LOGO YAC T54</t>
        </is>
      </c>
      <c r="C1776" s="5" t="n"/>
      <c r="D1776" s="5" t="inlineStr">
        <is>
          <t>INDU</t>
        </is>
      </c>
      <c r="E1776" s="5" t="inlineStr">
        <is>
          <t>ZUNI</t>
        </is>
      </c>
      <c r="F1776" s="5" t="inlineStr">
        <is>
          <t>1060</t>
        </is>
      </c>
      <c r="G1776" s="5" t="inlineStr">
        <is>
          <t>6010</t>
        </is>
      </c>
      <c r="H1776" s="5" t="inlineStr">
        <is>
          <t>C/U</t>
        </is>
      </c>
      <c r="I1776" s="6" t="n">
        <v>3</v>
      </c>
      <c r="J1776" s="6" t="n">
        <v>0</v>
      </c>
      <c r="K1776" s="5" t="inlineStr">
        <is>
          <t>ARS</t>
        </is>
      </c>
      <c r="L1776" s="48" t="n">
        <v>0</v>
      </c>
      <c r="M1776" s="48" t="n">
        <v>53700</v>
      </c>
      <c r="O1776" s="11">
        <f>M1776/SUM($M$2:$M$2023)</f>
        <v/>
      </c>
      <c r="P1776" s="49">
        <f>IFERROR(M1776/I1776,0)</f>
        <v/>
      </c>
      <c r="Q1776" s="50" t="n"/>
      <c r="R1776" s="8">
        <f>I1776-Q1776</f>
        <v/>
      </c>
      <c r="S1776" s="49">
        <f>$AK1776*R1776</f>
        <v/>
      </c>
      <c r="U1776" s="39" t="inlineStr">
        <is>
          <t>Stock SAP</t>
        </is>
      </c>
      <c r="V1776" s="39" t="inlineStr">
        <is>
          <t>Uniformes</t>
        </is>
      </c>
      <c r="W1776" s="39" t="inlineStr">
        <is>
          <t>Fuera del alcance</t>
        </is>
      </c>
      <c r="X1776" s="39" t="n"/>
      <c r="Y1776" s="39" t="inlineStr">
        <is>
          <t>No aplica: uniformes, clasificación que el inventario físico de Farmacia no releva</t>
        </is>
      </c>
      <c r="Z1776" s="40" t="inlineStr">
        <is>
          <t>Fuera del alcance del inventario físico</t>
        </is>
      </c>
      <c r="AA1776" s="39" t="n"/>
      <c r="AB1776" s="39" t="n"/>
      <c r="AC1776" s="39" t="n"/>
      <c r="AD1776" s="39" t="n"/>
      <c r="AE1776" s="39" t="n"/>
      <c r="AF1776" s="39" t="n"/>
      <c r="AG1776" s="39" t="n"/>
      <c r="AH1776" s="51" t="n"/>
      <c r="AI1776" s="51" t="n"/>
      <c r="AJ1776" s="51" t="n"/>
      <c r="AK1776" s="52" t="n">
        <v>17900</v>
      </c>
      <c r="AL1776" s="52" t="n"/>
      <c r="AM1776" s="52" t="n"/>
      <c r="AN1776" s="39" t="n"/>
      <c r="AO1776" s="39" t="inlineStr">
        <is>
          <t>El material ocupa 3 filas en la hoja 1060 NQN (lote/almacén). La cantidad SAP y la física de esta vista son el total del material.</t>
        </is>
      </c>
    </row>
    <row r="1777">
      <c r="A1777" s="5" t="inlineStr">
        <is>
          <t>3000509</t>
        </is>
      </c>
      <c r="B1777" s="5" t="inlineStr">
        <is>
          <t>PANTALON JEAN C/LOGO YAC T62</t>
        </is>
      </c>
      <c r="C1777" s="5" t="n"/>
      <c r="D1777" s="5" t="inlineStr">
        <is>
          <t>INDU</t>
        </is>
      </c>
      <c r="E1777" s="5" t="inlineStr">
        <is>
          <t>ZUNI</t>
        </is>
      </c>
      <c r="F1777" s="5" t="inlineStr">
        <is>
          <t>1060</t>
        </is>
      </c>
      <c r="G1777" s="5" t="inlineStr">
        <is>
          <t>6010</t>
        </is>
      </c>
      <c r="H1777" s="5" t="inlineStr">
        <is>
          <t>C/U</t>
        </is>
      </c>
      <c r="I1777" s="6" t="n">
        <v>3</v>
      </c>
      <c r="J1777" s="6" t="n">
        <v>0</v>
      </c>
      <c r="K1777" s="5" t="inlineStr">
        <is>
          <t>ARS</t>
        </is>
      </c>
      <c r="L1777" s="48" t="n">
        <v>0</v>
      </c>
      <c r="M1777" s="48" t="n">
        <v>53700</v>
      </c>
      <c r="O1777" s="11">
        <f>M1777/SUM($M$2:$M$2023)</f>
        <v/>
      </c>
      <c r="P1777" s="49">
        <f>IFERROR(M1777/I1777,0)</f>
        <v/>
      </c>
      <c r="Q1777" s="50" t="n"/>
      <c r="R1777" s="8">
        <f>I1777-Q1777</f>
        <v/>
      </c>
      <c r="S1777" s="49">
        <f>$AK1777*R1777</f>
        <v/>
      </c>
      <c r="U1777" s="39" t="inlineStr">
        <is>
          <t>Stock SAP</t>
        </is>
      </c>
      <c r="V1777" s="39" t="inlineStr">
        <is>
          <t>Uniformes</t>
        </is>
      </c>
      <c r="W1777" s="39" t="inlineStr">
        <is>
          <t>Fuera del alcance</t>
        </is>
      </c>
      <c r="X1777" s="39" t="n"/>
      <c r="Y1777" s="39" t="inlineStr">
        <is>
          <t>No aplica: uniformes, clasificación que el inventario físico de Farmacia no releva</t>
        </is>
      </c>
      <c r="Z1777" s="40" t="inlineStr">
        <is>
          <t>Fuera del alcance del inventario físico</t>
        </is>
      </c>
      <c r="AA1777" s="39" t="n"/>
      <c r="AB1777" s="39" t="n"/>
      <c r="AC1777" s="39" t="n"/>
      <c r="AD1777" s="39" t="n"/>
      <c r="AE1777" s="39" t="n"/>
      <c r="AF1777" s="39" t="n"/>
      <c r="AG1777" s="39" t="n"/>
      <c r="AH1777" s="51" t="n">
        <v>3</v>
      </c>
      <c r="AI1777" s="51">
        <f>Q1777</f>
        <v/>
      </c>
      <c r="AJ1777" s="51">
        <f>$AH1777-$AI1777</f>
        <v/>
      </c>
      <c r="AK1777" s="52" t="n">
        <v>17900</v>
      </c>
      <c r="AL1777" s="52">
        <f>$AJ1777*$AK1777</f>
        <v/>
      </c>
      <c r="AM1777" s="52">
        <f>$AI1777*$AK1777</f>
        <v/>
      </c>
      <c r="AN1777" s="39" t="n"/>
      <c r="AO1777" s="39" t="n"/>
    </row>
    <row r="1778">
      <c r="A1778" s="5" t="inlineStr">
        <is>
          <t>3000567</t>
        </is>
      </c>
      <c r="B1778" s="5" t="inlineStr">
        <is>
          <t>CHOMBA CELESTE ENFERMO YACIMIENTOS T2XL</t>
        </is>
      </c>
      <c r="C1778" s="5" t="n"/>
      <c r="D1778" s="5" t="inlineStr">
        <is>
          <t>INDU</t>
        </is>
      </c>
      <c r="E1778" s="5" t="inlineStr">
        <is>
          <t>ZUNI</t>
        </is>
      </c>
      <c r="F1778" s="5" t="inlineStr">
        <is>
          <t>1060</t>
        </is>
      </c>
      <c r="G1778" s="5" t="inlineStr">
        <is>
          <t>6010</t>
        </is>
      </c>
      <c r="H1778" s="5" t="inlineStr">
        <is>
          <t>C/U</t>
        </is>
      </c>
      <c r="I1778" s="6" t="n">
        <v>3</v>
      </c>
      <c r="J1778" s="6" t="n">
        <v>0</v>
      </c>
      <c r="K1778" s="5" t="inlineStr">
        <is>
          <t>ARS</t>
        </is>
      </c>
      <c r="L1778" s="48" t="n">
        <v>0</v>
      </c>
      <c r="M1778" s="48" t="n">
        <v>31500</v>
      </c>
      <c r="O1778" s="11">
        <f>M1778/SUM($M$2:$M$2023)</f>
        <v/>
      </c>
      <c r="P1778" s="49">
        <f>IFERROR(M1778/I1778,0)</f>
        <v/>
      </c>
      <c r="Q1778" s="50" t="n"/>
      <c r="R1778" s="8">
        <f>I1778-Q1778</f>
        <v/>
      </c>
      <c r="S1778" s="49">
        <f>$AK1778*R1778</f>
        <v/>
      </c>
      <c r="U1778" s="39" t="inlineStr">
        <is>
          <t>Stock SAP</t>
        </is>
      </c>
      <c r="V1778" s="39" t="inlineStr">
        <is>
          <t>Uniformes</t>
        </is>
      </c>
      <c r="W1778" s="39" t="inlineStr">
        <is>
          <t>Fuera del alcance</t>
        </is>
      </c>
      <c r="X1778" s="39" t="n"/>
      <c r="Y1778" s="39" t="inlineStr">
        <is>
          <t>No aplica: uniformes, clasificación que el inventario físico de Farmacia no releva</t>
        </is>
      </c>
      <c r="Z1778" s="40" t="inlineStr">
        <is>
          <t>Fuera del alcance del inventario físico</t>
        </is>
      </c>
      <c r="AA1778" s="39" t="n"/>
      <c r="AB1778" s="39" t="n"/>
      <c r="AC1778" s="39" t="n"/>
      <c r="AD1778" s="39" t="n"/>
      <c r="AE1778" s="39" t="n"/>
      <c r="AF1778" s="39" t="n"/>
      <c r="AG1778" s="39" t="n"/>
      <c r="AH1778" s="51" t="n">
        <v>3</v>
      </c>
      <c r="AI1778" s="51">
        <f>Q1778</f>
        <v/>
      </c>
      <c r="AJ1778" s="51">
        <f>$AH1778-$AI1778</f>
        <v/>
      </c>
      <c r="AK1778" s="52" t="n">
        <v>10500</v>
      </c>
      <c r="AL1778" s="52">
        <f>$AJ1778*$AK1778</f>
        <v/>
      </c>
      <c r="AM1778" s="52">
        <f>$AI1778*$AK1778</f>
        <v/>
      </c>
      <c r="AN1778" s="39" t="n"/>
      <c r="AO1778" s="39" t="n"/>
    </row>
    <row r="1779">
      <c r="A1779" s="5" t="inlineStr">
        <is>
          <t>3000650</t>
        </is>
      </c>
      <c r="B1779" s="5" t="inlineStr">
        <is>
          <t>PANTALON JEAN C/LOGO YAC T42 DAMA</t>
        </is>
      </c>
      <c r="C1779" s="5" t="n"/>
      <c r="D1779" s="5" t="inlineStr">
        <is>
          <t>INDU</t>
        </is>
      </c>
      <c r="E1779" s="5" t="inlineStr">
        <is>
          <t>ZUNI</t>
        </is>
      </c>
      <c r="F1779" s="5" t="inlineStr">
        <is>
          <t>1060</t>
        </is>
      </c>
      <c r="G1779" s="5" t="inlineStr">
        <is>
          <t>6110</t>
        </is>
      </c>
      <c r="H1779" s="5" t="inlineStr">
        <is>
          <t>C/U</t>
        </is>
      </c>
      <c r="I1779" s="6" t="n">
        <v>3</v>
      </c>
      <c r="J1779" s="6" t="n">
        <v>0</v>
      </c>
      <c r="K1779" s="5" t="inlineStr">
        <is>
          <t>ARS</t>
        </is>
      </c>
      <c r="L1779" s="48" t="n">
        <v>0</v>
      </c>
      <c r="M1779" s="48" t="n">
        <v>55500</v>
      </c>
      <c r="O1779" s="11">
        <f>M1779/SUM($M$2:$M$2023)</f>
        <v/>
      </c>
      <c r="P1779" s="49">
        <f>IFERROR(M1779/I1779,0)</f>
        <v/>
      </c>
      <c r="Q1779" s="50" t="n"/>
      <c r="R1779" s="8">
        <f>I1779-Q1779</f>
        <v/>
      </c>
      <c r="S1779" s="49">
        <f>$AK1779*R1779</f>
        <v/>
      </c>
      <c r="U1779" s="39" t="inlineStr">
        <is>
          <t>Stock SAP</t>
        </is>
      </c>
      <c r="V1779" s="39" t="inlineStr">
        <is>
          <t>Uniformes</t>
        </is>
      </c>
      <c r="W1779" s="39" t="inlineStr">
        <is>
          <t>Fuera del alcance</t>
        </is>
      </c>
      <c r="X1779" s="39" t="n"/>
      <c r="Y1779" s="39" t="inlineStr">
        <is>
          <t>No aplica: uniformes, clasificación que el inventario físico de Farmacia no releva</t>
        </is>
      </c>
      <c r="Z1779" s="40" t="inlineStr">
        <is>
          <t>Fuera del alcance del inventario físico</t>
        </is>
      </c>
      <c r="AA1779" s="39" t="n"/>
      <c r="AB1779" s="39" t="n"/>
      <c r="AC1779" s="39" t="n"/>
      <c r="AD1779" s="39" t="n"/>
      <c r="AE1779" s="39" t="n"/>
      <c r="AF1779" s="39" t="n"/>
      <c r="AG1779" s="39" t="n"/>
      <c r="AH1779" s="51" t="n"/>
      <c r="AI1779" s="51" t="n"/>
      <c r="AJ1779" s="51" t="n"/>
      <c r="AK1779" s="52" t="n">
        <v>18500</v>
      </c>
      <c r="AL1779" s="52" t="n"/>
      <c r="AM1779" s="52" t="n"/>
      <c r="AN1779" s="39" t="n"/>
      <c r="AO1779" s="39" t="inlineStr">
        <is>
          <t>El material ocupa 2 filas en la hoja 1060 NQN (lote/almacén). La cantidad SAP y la física de esta vista son el total del material.</t>
        </is>
      </c>
    </row>
    <row r="1780">
      <c r="A1780" s="5" t="inlineStr">
        <is>
          <t>3000877</t>
        </is>
      </c>
      <c r="B1780" s="5" t="inlineStr">
        <is>
          <t>REMERA PRIMERA PIEL TALLE 48</t>
        </is>
      </c>
      <c r="C1780" s="5" t="n"/>
      <c r="D1780" s="5" t="inlineStr">
        <is>
          <t>INDU</t>
        </is>
      </c>
      <c r="E1780" s="5" t="inlineStr">
        <is>
          <t>ZUNI</t>
        </is>
      </c>
      <c r="F1780" s="5" t="inlineStr">
        <is>
          <t>1060</t>
        </is>
      </c>
      <c r="G1780" s="5" t="inlineStr">
        <is>
          <t>6070</t>
        </is>
      </c>
      <c r="H1780" s="5" t="inlineStr">
        <is>
          <t>C/U</t>
        </is>
      </c>
      <c r="I1780" s="6" t="n">
        <v>3</v>
      </c>
      <c r="J1780" s="6" t="n">
        <v>0</v>
      </c>
      <c r="K1780" s="5" t="inlineStr">
        <is>
          <t>ARS</t>
        </is>
      </c>
      <c r="L1780" s="48" t="n">
        <v>0</v>
      </c>
      <c r="M1780" s="48" t="n">
        <v>59700</v>
      </c>
      <c r="O1780" s="11">
        <f>M1780/SUM($M$2:$M$2023)</f>
        <v/>
      </c>
      <c r="P1780" s="49">
        <f>IFERROR(M1780/I1780,0)</f>
        <v/>
      </c>
      <c r="Q1780" s="50" t="n"/>
      <c r="R1780" s="8">
        <f>I1780-Q1780</f>
        <v/>
      </c>
      <c r="S1780" s="49">
        <f>$AK1780*R1780</f>
        <v/>
      </c>
      <c r="U1780" s="39" t="inlineStr">
        <is>
          <t>Stock SAP</t>
        </is>
      </c>
      <c r="V1780" s="39" t="inlineStr">
        <is>
          <t>Uniformes</t>
        </is>
      </c>
      <c r="W1780" s="39" t="inlineStr">
        <is>
          <t>Fuera del alcance</t>
        </is>
      </c>
      <c r="X1780" s="39" t="n"/>
      <c r="Y1780" s="39" t="inlineStr">
        <is>
          <t>No aplica: uniformes, clasificación que el inventario físico de Farmacia no releva</t>
        </is>
      </c>
      <c r="Z1780" s="40" t="inlineStr">
        <is>
          <t>Fuera del alcance del inventario físico</t>
        </is>
      </c>
      <c r="AA1780" s="39" t="n"/>
      <c r="AB1780" s="39" t="n"/>
      <c r="AC1780" s="39" t="n"/>
      <c r="AD1780" s="39" t="n"/>
      <c r="AE1780" s="39" t="n"/>
      <c r="AF1780" s="39" t="n"/>
      <c r="AG1780" s="39" t="n"/>
      <c r="AH1780" s="51" t="n">
        <v>3</v>
      </c>
      <c r="AI1780" s="51">
        <f>Q1780</f>
        <v/>
      </c>
      <c r="AJ1780" s="51">
        <f>$AH1780-$AI1780</f>
        <v/>
      </c>
      <c r="AK1780" s="52" t="n">
        <v>19900</v>
      </c>
      <c r="AL1780" s="52">
        <f>$AJ1780*$AK1780</f>
        <v/>
      </c>
      <c r="AM1780" s="52">
        <f>$AI1780*$AK1780</f>
        <v/>
      </c>
      <c r="AN1780" s="39" t="n"/>
      <c r="AO1780" s="39" t="n"/>
    </row>
    <row r="1781">
      <c r="A1781" s="5" t="inlineStr">
        <is>
          <t>3000879</t>
        </is>
      </c>
      <c r="B1781" s="5" t="inlineStr">
        <is>
          <t>REMERA PRIMERA PIEL TALLE 52</t>
        </is>
      </c>
      <c r="C1781" s="5" t="n"/>
      <c r="D1781" s="5" t="inlineStr">
        <is>
          <t>INDU</t>
        </is>
      </c>
      <c r="E1781" s="5" t="inlineStr">
        <is>
          <t>ZUNI</t>
        </is>
      </c>
      <c r="F1781" s="5" t="inlineStr">
        <is>
          <t>1060</t>
        </is>
      </c>
      <c r="G1781" s="5" t="inlineStr">
        <is>
          <t>6070</t>
        </is>
      </c>
      <c r="H1781" s="5" t="inlineStr">
        <is>
          <t>C/U</t>
        </is>
      </c>
      <c r="I1781" s="6" t="n">
        <v>3</v>
      </c>
      <c r="J1781" s="6" t="n">
        <v>0</v>
      </c>
      <c r="K1781" s="5" t="inlineStr">
        <is>
          <t>ARS</t>
        </is>
      </c>
      <c r="L1781" s="48" t="n">
        <v>0</v>
      </c>
      <c r="M1781" s="48" t="n">
        <v>59700</v>
      </c>
      <c r="O1781" s="11">
        <f>M1781/SUM($M$2:$M$2023)</f>
        <v/>
      </c>
      <c r="P1781" s="49">
        <f>IFERROR(M1781/I1781,0)</f>
        <v/>
      </c>
      <c r="Q1781" s="50" t="n"/>
      <c r="R1781" s="8">
        <f>I1781-Q1781</f>
        <v/>
      </c>
      <c r="S1781" s="49">
        <f>$AK1781*R1781</f>
        <v/>
      </c>
      <c r="U1781" s="39" t="inlineStr">
        <is>
          <t>Stock SAP</t>
        </is>
      </c>
      <c r="V1781" s="39" t="inlineStr">
        <is>
          <t>Uniformes</t>
        </is>
      </c>
      <c r="W1781" s="39" t="inlineStr">
        <is>
          <t>Fuera del alcance</t>
        </is>
      </c>
      <c r="X1781" s="39" t="n"/>
      <c r="Y1781" s="39" t="inlineStr">
        <is>
          <t>No aplica: uniformes, clasificación que el inventario físico de Farmacia no releva</t>
        </is>
      </c>
      <c r="Z1781" s="40" t="inlineStr">
        <is>
          <t>Fuera del alcance del inventario físico</t>
        </is>
      </c>
      <c r="AA1781" s="39" t="n"/>
      <c r="AB1781" s="39" t="n"/>
      <c r="AC1781" s="39" t="n"/>
      <c r="AD1781" s="39" t="n"/>
      <c r="AE1781" s="39" t="n"/>
      <c r="AF1781" s="39" t="n"/>
      <c r="AG1781" s="39" t="n"/>
      <c r="AH1781" s="51" t="n">
        <v>3</v>
      </c>
      <c r="AI1781" s="51">
        <f>Q1781</f>
        <v/>
      </c>
      <c r="AJ1781" s="51">
        <f>$AH1781-$AI1781</f>
        <v/>
      </c>
      <c r="AK1781" s="52" t="n">
        <v>19900</v>
      </c>
      <c r="AL1781" s="52">
        <f>$AJ1781*$AK1781</f>
        <v/>
      </c>
      <c r="AM1781" s="52">
        <f>$AI1781*$AK1781</f>
        <v/>
      </c>
      <c r="AN1781" s="39" t="n"/>
      <c r="AO1781" s="39" t="n"/>
    </row>
    <row r="1782">
      <c r="A1782" s="5" t="inlineStr">
        <is>
          <t>3001050</t>
        </is>
      </c>
      <c r="B1782" s="5" t="inlineStr">
        <is>
          <t>MAMELUCO IGNIFUGO NOMEX 4.5 OZ TALLE XL</t>
        </is>
      </c>
      <c r="C1782" s="5" t="n"/>
      <c r="D1782" s="5" t="inlineStr">
        <is>
          <t>INDU</t>
        </is>
      </c>
      <c r="E1782" s="5" t="inlineStr">
        <is>
          <t>ZUNI</t>
        </is>
      </c>
      <c r="F1782" s="5" t="inlineStr">
        <is>
          <t>1060</t>
        </is>
      </c>
      <c r="G1782" s="5" t="inlineStr">
        <is>
          <t>6031</t>
        </is>
      </c>
      <c r="H1782" s="5" t="inlineStr">
        <is>
          <t>C/U</t>
        </is>
      </c>
      <c r="I1782" s="6" t="n">
        <v>3</v>
      </c>
      <c r="J1782" s="6" t="n">
        <v>0</v>
      </c>
      <c r="K1782" s="5" t="inlineStr">
        <is>
          <t>ARS</t>
        </is>
      </c>
      <c r="L1782" s="48" t="n">
        <v>0</v>
      </c>
      <c r="M1782" s="48" t="n">
        <v>371025.65</v>
      </c>
      <c r="O1782" s="11">
        <f>M1782/SUM($M$2:$M$2023)</f>
        <v/>
      </c>
      <c r="P1782" s="49">
        <f>IFERROR(M1782/I1782,0)</f>
        <v/>
      </c>
      <c r="Q1782" s="50" t="n"/>
      <c r="R1782" s="8">
        <f>I1782-Q1782</f>
        <v/>
      </c>
      <c r="S1782" s="49">
        <f>$AK1782*R1782</f>
        <v/>
      </c>
      <c r="U1782" s="39" t="inlineStr">
        <is>
          <t>Stock SAP</t>
        </is>
      </c>
      <c r="V1782" s="39" t="inlineStr">
        <is>
          <t>Uniformes</t>
        </is>
      </c>
      <c r="W1782" s="39" t="inlineStr">
        <is>
          <t>Fuera del alcance</t>
        </is>
      </c>
      <c r="X1782" s="39" t="n"/>
      <c r="Y1782" s="39" t="inlineStr">
        <is>
          <t>No aplica: uniformes, clasificación que el inventario físico de Farmacia no releva</t>
        </is>
      </c>
      <c r="Z1782" s="40" t="inlineStr">
        <is>
          <t>Fuera del alcance del inventario físico</t>
        </is>
      </c>
      <c r="AA1782" s="39" t="n"/>
      <c r="AB1782" s="39" t="n"/>
      <c r="AC1782" s="39" t="n"/>
      <c r="AD1782" s="39" t="n"/>
      <c r="AE1782" s="39" t="n"/>
      <c r="AF1782" s="39" t="n"/>
      <c r="AG1782" s="39" t="n"/>
      <c r="AH1782" s="51" t="n"/>
      <c r="AI1782" s="51" t="n"/>
      <c r="AJ1782" s="51" t="n"/>
      <c r="AK1782" s="52" t="n">
        <v>123675.2176923077</v>
      </c>
      <c r="AL1782" s="52" t="n"/>
      <c r="AM1782" s="52" t="n"/>
      <c r="AN1782" s="39" t="n"/>
      <c r="AO1782" s="39" t="inlineStr">
        <is>
          <t>El material ocupa 2 filas en la hoja 1060 NQN (lote/almacén). La cantidad SAP y la física de esta vista son el total del material.</t>
        </is>
      </c>
    </row>
    <row r="1783">
      <c r="A1783" s="5" t="inlineStr">
        <is>
          <t>3001066</t>
        </is>
      </c>
      <c r="B1783" s="5" t="inlineStr">
        <is>
          <t>PANTALON DE JEAN YAC TALLE 38 DAMA</t>
        </is>
      </c>
      <c r="C1783" s="5" t="n"/>
      <c r="D1783" s="5" t="inlineStr">
        <is>
          <t>INDU</t>
        </is>
      </c>
      <c r="E1783" s="5" t="inlineStr">
        <is>
          <t>ZUNI</t>
        </is>
      </c>
      <c r="F1783" s="5" t="inlineStr">
        <is>
          <t>1060</t>
        </is>
      </c>
      <c r="G1783" s="5" t="inlineStr">
        <is>
          <t>6071</t>
        </is>
      </c>
      <c r="H1783" s="5" t="inlineStr">
        <is>
          <t>C/U</t>
        </is>
      </c>
      <c r="I1783" s="6" t="n">
        <v>3</v>
      </c>
      <c r="J1783" s="6" t="n">
        <v>0</v>
      </c>
      <c r="K1783" s="5" t="inlineStr">
        <is>
          <t>ARS</t>
        </is>
      </c>
      <c r="L1783" s="48" t="n">
        <v>0</v>
      </c>
      <c r="M1783" s="48" t="n">
        <v>55500</v>
      </c>
      <c r="O1783" s="11">
        <f>M1783/SUM($M$2:$M$2023)</f>
        <v/>
      </c>
      <c r="P1783" s="49">
        <f>IFERROR(M1783/I1783,0)</f>
        <v/>
      </c>
      <c r="Q1783" s="50" t="n"/>
      <c r="R1783" s="8">
        <f>I1783-Q1783</f>
        <v/>
      </c>
      <c r="S1783" s="49">
        <f>$AK1783*R1783</f>
        <v/>
      </c>
      <c r="U1783" s="39" t="inlineStr">
        <is>
          <t>Stock SAP</t>
        </is>
      </c>
      <c r="V1783" s="39" t="inlineStr">
        <is>
          <t>Uniformes</t>
        </is>
      </c>
      <c r="W1783" s="39" t="inlineStr">
        <is>
          <t>Fuera del alcance</t>
        </is>
      </c>
      <c r="X1783" s="39" t="n"/>
      <c r="Y1783" s="39" t="inlineStr">
        <is>
          <t>No aplica: uniformes, clasificación que el inventario físico de Farmacia no releva</t>
        </is>
      </c>
      <c r="Z1783" s="40" t="inlineStr">
        <is>
          <t>Fuera del alcance del inventario físico</t>
        </is>
      </c>
      <c r="AA1783" s="39" t="n"/>
      <c r="AB1783" s="39" t="n"/>
      <c r="AC1783" s="39" t="n"/>
      <c r="AD1783" s="39" t="n"/>
      <c r="AE1783" s="39" t="n"/>
      <c r="AF1783" s="39" t="n"/>
      <c r="AG1783" s="39" t="n"/>
      <c r="AH1783" s="51" t="n">
        <v>3</v>
      </c>
      <c r="AI1783" s="51">
        <f>Q1783</f>
        <v/>
      </c>
      <c r="AJ1783" s="51">
        <f>$AH1783-$AI1783</f>
        <v/>
      </c>
      <c r="AK1783" s="52" t="n">
        <v>18500</v>
      </c>
      <c r="AL1783" s="52">
        <f>$AJ1783*$AK1783</f>
        <v/>
      </c>
      <c r="AM1783" s="52">
        <f>$AI1783*$AK1783</f>
        <v/>
      </c>
      <c r="AN1783" s="39" t="n"/>
      <c r="AO1783" s="39" t="n"/>
    </row>
    <row r="1784">
      <c r="A1784" s="5" t="inlineStr">
        <is>
          <t>3001115</t>
        </is>
      </c>
      <c r="B1784" s="5" t="inlineStr">
        <is>
          <t>CAMPERA POLAR NARANJA CON CAPUCHA T-XL</t>
        </is>
      </c>
      <c r="C1784" s="5" t="n"/>
      <c r="D1784" s="5" t="inlineStr">
        <is>
          <t>INDU</t>
        </is>
      </c>
      <c r="E1784" s="5" t="inlineStr">
        <is>
          <t>ZUNI</t>
        </is>
      </c>
      <c r="F1784" s="5" t="inlineStr">
        <is>
          <t>1060</t>
        </is>
      </c>
      <c r="G1784" s="5" t="inlineStr">
        <is>
          <t>6010</t>
        </is>
      </c>
      <c r="H1784" s="5" t="inlineStr">
        <is>
          <t>C/U</t>
        </is>
      </c>
      <c r="I1784" s="6" t="n">
        <v>3</v>
      </c>
      <c r="J1784" s="6" t="n">
        <v>0</v>
      </c>
      <c r="K1784" s="5" t="inlineStr">
        <is>
          <t>ARS</t>
        </is>
      </c>
      <c r="L1784" s="48" t="n">
        <v>0</v>
      </c>
      <c r="M1784" s="48" t="n">
        <v>393694.71</v>
      </c>
      <c r="O1784" s="11">
        <f>M1784/SUM($M$2:$M$2023)</f>
        <v/>
      </c>
      <c r="P1784" s="49">
        <f>IFERROR(M1784/I1784,0)</f>
        <v/>
      </c>
      <c r="Q1784" s="50" t="n"/>
      <c r="R1784" s="8">
        <f>I1784-Q1784</f>
        <v/>
      </c>
      <c r="S1784" s="49">
        <f>$AK1784*R1784</f>
        <v/>
      </c>
      <c r="U1784" s="39" t="inlineStr">
        <is>
          <t>Stock SAP</t>
        </is>
      </c>
      <c r="V1784" s="39" t="inlineStr">
        <is>
          <t>Uniformes</t>
        </is>
      </c>
      <c r="W1784" s="39" t="inlineStr">
        <is>
          <t>Fuera del alcance</t>
        </is>
      </c>
      <c r="X1784" s="39" t="n"/>
      <c r="Y1784" s="39" t="inlineStr">
        <is>
          <t>No aplica: uniformes, clasificación que el inventario físico de Farmacia no releva</t>
        </is>
      </c>
      <c r="Z1784" s="40" t="inlineStr">
        <is>
          <t>Fuera del alcance del inventario físico</t>
        </is>
      </c>
      <c r="AA1784" s="39" t="n"/>
      <c r="AB1784" s="39" t="n"/>
      <c r="AC1784" s="39" t="n"/>
      <c r="AD1784" s="39" t="n"/>
      <c r="AE1784" s="39" t="n"/>
      <c r="AF1784" s="39" t="n"/>
      <c r="AG1784" s="39" t="n"/>
      <c r="AH1784" s="51" t="n">
        <v>3</v>
      </c>
      <c r="AI1784" s="51">
        <f>Q1784</f>
        <v/>
      </c>
      <c r="AJ1784" s="51">
        <f>$AH1784-$AI1784</f>
        <v/>
      </c>
      <c r="AK1784" s="52" t="n">
        <v>131231.57</v>
      </c>
      <c r="AL1784" s="52">
        <f>$AJ1784*$AK1784</f>
        <v/>
      </c>
      <c r="AM1784" s="52">
        <f>$AI1784*$AK1784</f>
        <v/>
      </c>
      <c r="AN1784" s="39" t="n"/>
      <c r="AO1784" s="39" t="n"/>
    </row>
    <row r="1785">
      <c r="A1785" s="5" t="inlineStr">
        <is>
          <t>3001306</t>
        </is>
      </c>
      <c r="B1785" s="5" t="inlineStr">
        <is>
          <t>BUZO ALGODON AZUL C/LOGO XXXL</t>
        </is>
      </c>
      <c r="C1785" s="5" t="n"/>
      <c r="D1785" s="5" t="inlineStr">
        <is>
          <t>INDU</t>
        </is>
      </c>
      <c r="E1785" s="5" t="inlineStr">
        <is>
          <t>ZUNI</t>
        </is>
      </c>
      <c r="F1785" s="5" t="inlineStr">
        <is>
          <t>1060</t>
        </is>
      </c>
      <c r="G1785" s="5" t="inlineStr">
        <is>
          <t>6031</t>
        </is>
      </c>
      <c r="H1785" s="5" t="inlineStr">
        <is>
          <t>C/U</t>
        </is>
      </c>
      <c r="I1785" s="6" t="n">
        <v>3</v>
      </c>
      <c r="J1785" s="6" t="n">
        <v>0</v>
      </c>
      <c r="K1785" s="5" t="inlineStr">
        <is>
          <t>ARS</t>
        </is>
      </c>
      <c r="L1785" s="48" t="n">
        <v>0</v>
      </c>
      <c r="M1785" s="48" t="n">
        <v>91604.10000000001</v>
      </c>
      <c r="O1785" s="11">
        <f>M1785/SUM($M$2:$M$2023)</f>
        <v/>
      </c>
      <c r="P1785" s="49">
        <f>IFERROR(M1785/I1785,0)</f>
        <v/>
      </c>
      <c r="Q1785" s="50" t="n"/>
      <c r="R1785" s="8">
        <f>I1785-Q1785</f>
        <v/>
      </c>
      <c r="S1785" s="49">
        <f>$AK1785*R1785</f>
        <v/>
      </c>
      <c r="U1785" s="39" t="inlineStr">
        <is>
          <t>Stock SAP</t>
        </is>
      </c>
      <c r="V1785" s="39" t="inlineStr">
        <is>
          <t>Uniformes</t>
        </is>
      </c>
      <c r="W1785" s="39" t="inlineStr">
        <is>
          <t>Fuera del alcance</t>
        </is>
      </c>
      <c r="X1785" s="39" t="n"/>
      <c r="Y1785" s="39" t="inlineStr">
        <is>
          <t>No aplica: uniformes, clasificación que el inventario físico de Farmacia no releva</t>
        </is>
      </c>
      <c r="Z1785" s="40" t="inlineStr">
        <is>
          <t>Fuera del alcance del inventario físico</t>
        </is>
      </c>
      <c r="AA1785" s="39" t="n"/>
      <c r="AB1785" s="39" t="n"/>
      <c r="AC1785" s="39" t="n"/>
      <c r="AD1785" s="39" t="n"/>
      <c r="AE1785" s="39" t="n"/>
      <c r="AF1785" s="39" t="n"/>
      <c r="AG1785" s="39" t="n"/>
      <c r="AH1785" s="51" t="n"/>
      <c r="AI1785" s="51" t="n"/>
      <c r="AJ1785" s="51" t="n"/>
      <c r="AK1785" s="52" t="n">
        <v>30534.7</v>
      </c>
      <c r="AL1785" s="52" t="n"/>
      <c r="AM1785" s="52" t="n"/>
      <c r="AN1785" s="39" t="n"/>
      <c r="AO1785" s="39" t="inlineStr">
        <is>
          <t>El material ocupa 2 filas en la hoja 1060 NQN (lote/almacén). La cantidad SAP y la física de esta vista son el total del material.</t>
        </is>
      </c>
    </row>
    <row r="1786">
      <c r="A1786" s="5" t="inlineStr">
        <is>
          <t>3001325</t>
        </is>
      </c>
      <c r="B1786" s="5" t="inlineStr">
        <is>
          <t>CAMPERA IGNIFUGA C/LOGO L</t>
        </is>
      </c>
      <c r="C1786" s="5" t="n"/>
      <c r="D1786" s="5" t="inlineStr">
        <is>
          <t>INDU</t>
        </is>
      </c>
      <c r="E1786" s="5" t="inlineStr">
        <is>
          <t>ZUNI</t>
        </is>
      </c>
      <c r="F1786" s="5" t="inlineStr">
        <is>
          <t>1060</t>
        </is>
      </c>
      <c r="G1786" s="5" t="inlineStr">
        <is>
          <t>6031</t>
        </is>
      </c>
      <c r="H1786" s="5" t="inlineStr">
        <is>
          <t>C/U</t>
        </is>
      </c>
      <c r="I1786" s="6" t="n">
        <v>3</v>
      </c>
      <c r="J1786" s="6" t="n">
        <v>0</v>
      </c>
      <c r="K1786" s="5" t="inlineStr">
        <is>
          <t>ARS</t>
        </is>
      </c>
      <c r="L1786" s="48" t="n">
        <v>0</v>
      </c>
      <c r="M1786" s="48" t="n">
        <v>117000</v>
      </c>
      <c r="O1786" s="11">
        <f>M1786/SUM($M$2:$M$2023)</f>
        <v/>
      </c>
      <c r="P1786" s="49">
        <f>IFERROR(M1786/I1786,0)</f>
        <v/>
      </c>
      <c r="Q1786" s="50" t="n"/>
      <c r="R1786" s="8">
        <f>I1786-Q1786</f>
        <v/>
      </c>
      <c r="S1786" s="49">
        <f>$AK1786*R1786</f>
        <v/>
      </c>
      <c r="U1786" s="39" t="inlineStr">
        <is>
          <t>Stock SAP</t>
        </is>
      </c>
      <c r="V1786" s="39" t="inlineStr">
        <is>
          <t>Uniformes</t>
        </is>
      </c>
      <c r="W1786" s="39" t="inlineStr">
        <is>
          <t>Fuera del alcance</t>
        </is>
      </c>
      <c r="X1786" s="39" t="n"/>
      <c r="Y1786" s="39" t="inlineStr">
        <is>
          <t>No aplica: uniformes, clasificación que el inventario físico de Farmacia no releva</t>
        </is>
      </c>
      <c r="Z1786" s="40" t="inlineStr">
        <is>
          <t>Fuera del alcance del inventario físico</t>
        </is>
      </c>
      <c r="AA1786" s="39" t="n"/>
      <c r="AB1786" s="39" t="n"/>
      <c r="AC1786" s="39" t="n"/>
      <c r="AD1786" s="39" t="n"/>
      <c r="AE1786" s="39" t="n"/>
      <c r="AF1786" s="39" t="n"/>
      <c r="AG1786" s="39" t="n"/>
      <c r="AH1786" s="51" t="n">
        <v>3</v>
      </c>
      <c r="AI1786" s="51">
        <f>Q1786</f>
        <v/>
      </c>
      <c r="AJ1786" s="51">
        <f>$AH1786-$AI1786</f>
        <v/>
      </c>
      <c r="AK1786" s="52" t="n">
        <v>39000</v>
      </c>
      <c r="AL1786" s="52">
        <f>$AJ1786*$AK1786</f>
        <v/>
      </c>
      <c r="AM1786" s="52">
        <f>$AI1786*$AK1786</f>
        <v/>
      </c>
      <c r="AN1786" s="39" t="n"/>
      <c r="AO1786" s="39" t="n"/>
    </row>
    <row r="1787">
      <c r="A1787" s="5" t="inlineStr">
        <is>
          <t>3001524</t>
        </is>
      </c>
      <c r="B1787" s="5" t="inlineStr">
        <is>
          <t>CAMISA JEAN CLASICA T40</t>
        </is>
      </c>
      <c r="C1787" s="5" t="n"/>
      <c r="D1787" s="5" t="inlineStr">
        <is>
          <t>INDU</t>
        </is>
      </c>
      <c r="E1787" s="5" t="inlineStr">
        <is>
          <t>ZUNI</t>
        </is>
      </c>
      <c r="F1787" s="5" t="inlineStr">
        <is>
          <t>1060</t>
        </is>
      </c>
      <c r="G1787" s="5" t="inlineStr">
        <is>
          <t>6010</t>
        </is>
      </c>
      <c r="H1787" s="5" t="inlineStr">
        <is>
          <t>C/U</t>
        </is>
      </c>
      <c r="I1787" s="6" t="n">
        <v>3</v>
      </c>
      <c r="J1787" s="6" t="n">
        <v>0</v>
      </c>
      <c r="K1787" s="5" t="inlineStr">
        <is>
          <t>ARS</t>
        </is>
      </c>
      <c r="L1787" s="48" t="n">
        <v>0</v>
      </c>
      <c r="M1787" s="48" t="n">
        <v>64500</v>
      </c>
      <c r="O1787" s="11">
        <f>M1787/SUM($M$2:$M$2023)</f>
        <v/>
      </c>
      <c r="P1787" s="49">
        <f>IFERROR(M1787/I1787,0)</f>
        <v/>
      </c>
      <c r="Q1787" s="50" t="n"/>
      <c r="R1787" s="8">
        <f>I1787-Q1787</f>
        <v/>
      </c>
      <c r="S1787" s="49">
        <f>$AK1787*R1787</f>
        <v/>
      </c>
      <c r="U1787" s="39" t="inlineStr">
        <is>
          <t>Stock SAP</t>
        </is>
      </c>
      <c r="V1787" s="39" t="inlineStr">
        <is>
          <t>Uniformes</t>
        </is>
      </c>
      <c r="W1787" s="39" t="inlineStr">
        <is>
          <t>Fuera del alcance</t>
        </is>
      </c>
      <c r="X1787" s="39" t="n"/>
      <c r="Y1787" s="39" t="inlineStr">
        <is>
          <t>No aplica: uniformes, clasificación que el inventario físico de Farmacia no releva</t>
        </is>
      </c>
      <c r="Z1787" s="40" t="inlineStr">
        <is>
          <t>Fuera del alcance del inventario físico</t>
        </is>
      </c>
      <c r="AA1787" s="39" t="n"/>
      <c r="AB1787" s="39" t="n"/>
      <c r="AC1787" s="39" t="n"/>
      <c r="AD1787" s="39" t="n"/>
      <c r="AE1787" s="39" t="n"/>
      <c r="AF1787" s="39" t="n"/>
      <c r="AG1787" s="39" t="n"/>
      <c r="AH1787" s="51" t="n">
        <v>3</v>
      </c>
      <c r="AI1787" s="51">
        <f>Q1787</f>
        <v/>
      </c>
      <c r="AJ1787" s="51">
        <f>$AH1787-$AI1787</f>
        <v/>
      </c>
      <c r="AK1787" s="52" t="n">
        <v>21500</v>
      </c>
      <c r="AL1787" s="52">
        <f>$AJ1787*$AK1787</f>
        <v/>
      </c>
      <c r="AM1787" s="52">
        <f>$AI1787*$AK1787</f>
        <v/>
      </c>
      <c r="AN1787" s="39" t="n"/>
      <c r="AO1787" s="39" t="n"/>
    </row>
    <row r="1788">
      <c r="A1788" s="5" t="inlineStr">
        <is>
          <t>1000086</t>
        </is>
      </c>
      <c r="B1788" s="5" t="inlineStr">
        <is>
          <t>PLATSUL CREMA X 300 GRS</t>
        </is>
      </c>
      <c r="C1788" s="5" t="inlineStr">
        <is>
          <t>80737</t>
        </is>
      </c>
      <c r="D1788" s="5" t="inlineStr">
        <is>
          <t>033</t>
        </is>
      </c>
      <c r="E1788" s="5" t="inlineStr">
        <is>
          <t>ZMED</t>
        </is>
      </c>
      <c r="F1788" s="5" t="inlineStr">
        <is>
          <t>1060</t>
        </is>
      </c>
      <c r="G1788" s="5" t="inlineStr">
        <is>
          <t>6021</t>
        </is>
      </c>
      <c r="H1788" s="5" t="inlineStr">
        <is>
          <t>C/U</t>
        </is>
      </c>
      <c r="I1788" s="6" t="n">
        <v>2</v>
      </c>
      <c r="J1788" s="6" t="n">
        <v>0</v>
      </c>
      <c r="K1788" s="5" t="inlineStr">
        <is>
          <t>ARS</t>
        </is>
      </c>
      <c r="L1788" s="48" t="n">
        <v>0</v>
      </c>
      <c r="M1788" s="48" t="n">
        <v>9592.049999999999</v>
      </c>
      <c r="O1788" s="11">
        <f>M1788/SUM($M$2:$M$2023)</f>
        <v/>
      </c>
      <c r="P1788" s="49">
        <f>IFERROR(M1788/I1788,0)</f>
        <v/>
      </c>
      <c r="Q1788" s="50" t="n"/>
      <c r="R1788" s="8">
        <f>I1788-Q1788</f>
        <v/>
      </c>
      <c r="S1788" s="49">
        <f>$AK1788*R1788</f>
        <v/>
      </c>
      <c r="U1788" s="39" t="inlineStr">
        <is>
          <t>Stock SAP</t>
        </is>
      </c>
      <c r="V1788" s="39" t="inlineStr">
        <is>
          <t>Medicamentos</t>
        </is>
      </c>
      <c r="W1788" s="39" t="inlineStr">
        <is>
          <t>Dentro del alcance</t>
        </is>
      </c>
      <c r="X1788" s="39" t="n"/>
      <c r="Y1788" s="39" t="inlineStr">
        <is>
          <t>Sin recuento físico en el inventario de Avain</t>
        </is>
      </c>
      <c r="Z1788" s="40" t="inlineStr">
        <is>
          <t>Sin recuento físico</t>
        </is>
      </c>
      <c r="AA1788" s="39" t="n"/>
      <c r="AB1788" s="39" t="n"/>
      <c r="AC1788" s="39" t="n"/>
      <c r="AD1788" s="39" t="n"/>
      <c r="AE1788" s="39" t="n"/>
      <c r="AF1788" s="39" t="n"/>
      <c r="AG1788" s="39" t="n"/>
      <c r="AH1788" s="51" t="n"/>
      <c r="AI1788" s="51" t="n"/>
      <c r="AJ1788" s="51" t="n"/>
      <c r="AK1788" s="52" t="n">
        <v>4796.02406779661</v>
      </c>
      <c r="AL1788" s="52" t="n"/>
      <c r="AM1788" s="52" t="n"/>
      <c r="AN1788" s="39" t="n"/>
      <c r="AO1788" s="39" t="inlineStr">
        <is>
          <t>El material ocupa 5 filas en la hoja 1060 NQN (lote/almacén). La cantidad SAP y la física de esta vista son el total del material.</t>
        </is>
      </c>
    </row>
    <row r="1789">
      <c r="A1789" s="5" t="inlineStr">
        <is>
          <t>1000136</t>
        </is>
      </c>
      <c r="B1789" s="5" t="inlineStr">
        <is>
          <t>ASPIRINA DE 100 MG</t>
        </is>
      </c>
      <c r="C1789" s="5" t="inlineStr">
        <is>
          <t>ARJVD1</t>
        </is>
      </c>
      <c r="D1789" s="5" t="inlineStr">
        <is>
          <t>033</t>
        </is>
      </c>
      <c r="E1789" s="5" t="inlineStr">
        <is>
          <t>ZMED</t>
        </is>
      </c>
      <c r="F1789" s="5" t="inlineStr">
        <is>
          <t>1060</t>
        </is>
      </c>
      <c r="G1789" s="5" t="inlineStr">
        <is>
          <t>6021</t>
        </is>
      </c>
      <c r="H1789" s="5" t="inlineStr">
        <is>
          <t>C/U</t>
        </is>
      </c>
      <c r="I1789" s="6" t="n">
        <v>2</v>
      </c>
      <c r="J1789" s="6" t="n">
        <v>0</v>
      </c>
      <c r="K1789" s="5" t="inlineStr">
        <is>
          <t>ARS</t>
        </is>
      </c>
      <c r="L1789" s="48" t="n">
        <v>0</v>
      </c>
      <c r="M1789" s="48" t="n">
        <v>242.11</v>
      </c>
      <c r="O1789" s="11">
        <f>M1789/SUM($M$2:$M$2023)</f>
        <v/>
      </c>
      <c r="P1789" s="49">
        <f>IFERROR(M1789/I1789,0)</f>
        <v/>
      </c>
      <c r="Q1789" s="50" t="n"/>
      <c r="R1789" s="8">
        <f>I1789-Q1789</f>
        <v/>
      </c>
      <c r="S1789" s="49">
        <f>$AK1789*R1789</f>
        <v/>
      </c>
      <c r="U1789" s="39" t="inlineStr">
        <is>
          <t>Stock SAP</t>
        </is>
      </c>
      <c r="V1789" s="39" t="inlineStr">
        <is>
          <t>Medicamentos</t>
        </is>
      </c>
      <c r="W1789" s="39" t="inlineStr">
        <is>
          <t>Dentro del alcance</t>
        </is>
      </c>
      <c r="X1789" s="37" t="inlineStr">
        <is>
          <t>Alta</t>
        </is>
      </c>
      <c r="Y1789" s="39" t="inlineStr">
        <is>
          <t>Homologado – confianza Alta</t>
        </is>
      </c>
      <c r="Z1789" s="38" t="inlineStr">
        <is>
          <t>Dar de baja en SAP</t>
        </is>
      </c>
      <c r="AA1789" s="39" t="inlineStr">
        <is>
          <t>23</t>
        </is>
      </c>
      <c r="AB1789" s="39" t="inlineStr">
        <is>
          <t>ASPIRINA</t>
        </is>
      </c>
      <c r="AC1789" s="39" t="inlineStr">
        <is>
          <t>Homologación por código Avain (master M01-001)</t>
        </is>
      </c>
      <c r="AD1789" s="39" t="inlineStr">
        <is>
          <t>No</t>
        </is>
      </c>
      <c r="AE1789" s="39" t="n"/>
      <c r="AF1789" s="39" t="inlineStr">
        <is>
          <t>Sí</t>
        </is>
      </c>
      <c r="AG1789" s="39" t="inlineStr">
        <is>
          <t>M01-001</t>
        </is>
      </c>
      <c r="AH1789" s="51" t="n"/>
      <c r="AI1789" s="51" t="n"/>
      <c r="AJ1789" s="51" t="n"/>
      <c r="AK1789" s="52" t="n">
        <v>121.0565531914893</v>
      </c>
      <c r="AL1789" s="52" t="n"/>
      <c r="AM1789" s="52" t="n"/>
      <c r="AN1789" s="39" t="n"/>
      <c r="AO1789" s="39" t="inlineStr">
        <is>
          <t>La cantidad física del material se imputó en la fila 60 (primera fila del material). Homologación: confianza base Alta + confianza SAP Alta → Alta. Otros códigos SAP del master no están en el stock de este centro: 1001237, 1000802. El material ocupa 16 filas en la hoja 1060 NQN (lote/almacén). La cantidad SAP y la física de esta vista son el total del material.</t>
        </is>
      </c>
    </row>
    <row r="1790">
      <c r="A1790" s="5" t="inlineStr">
        <is>
          <t>1000136</t>
        </is>
      </c>
      <c r="B1790" s="5" t="inlineStr">
        <is>
          <t>ASPIRINA DE 100 MG</t>
        </is>
      </c>
      <c r="C1790" s="5" t="inlineStr">
        <is>
          <t>ARKIW1</t>
        </is>
      </c>
      <c r="D1790" s="5" t="inlineStr">
        <is>
          <t>033</t>
        </is>
      </c>
      <c r="E1790" s="5" t="inlineStr">
        <is>
          <t>ZMED</t>
        </is>
      </c>
      <c r="F1790" s="5" t="inlineStr">
        <is>
          <t>1060</t>
        </is>
      </c>
      <c r="G1790" s="5" t="inlineStr">
        <is>
          <t>6021</t>
        </is>
      </c>
      <c r="H1790" s="5" t="inlineStr">
        <is>
          <t>C/U</t>
        </is>
      </c>
      <c r="I1790" s="6" t="n">
        <v>2</v>
      </c>
      <c r="J1790" s="6" t="n">
        <v>0</v>
      </c>
      <c r="K1790" s="5" t="inlineStr">
        <is>
          <t>ARS</t>
        </is>
      </c>
      <c r="L1790" s="48" t="n">
        <v>0</v>
      </c>
      <c r="M1790" s="48" t="n">
        <v>242.11</v>
      </c>
      <c r="O1790" s="11">
        <f>M1790/SUM($M$2:$M$2023)</f>
        <v/>
      </c>
      <c r="P1790" s="49">
        <f>IFERROR(M1790/I1790,0)</f>
        <v/>
      </c>
      <c r="Q1790" s="50" t="n"/>
      <c r="R1790" s="8">
        <f>I1790-Q1790</f>
        <v/>
      </c>
      <c r="S1790" s="49">
        <f>$AK1790*R1790</f>
        <v/>
      </c>
      <c r="U1790" s="39" t="inlineStr">
        <is>
          <t>Stock SAP</t>
        </is>
      </c>
      <c r="V1790" s="39" t="inlineStr">
        <is>
          <t>Medicamentos</t>
        </is>
      </c>
      <c r="W1790" s="39" t="inlineStr">
        <is>
          <t>Dentro del alcance</t>
        </is>
      </c>
      <c r="X1790" s="37" t="inlineStr">
        <is>
          <t>Alta</t>
        </is>
      </c>
      <c r="Y1790" s="39" t="inlineStr">
        <is>
          <t>Homologado – confianza Alta</t>
        </is>
      </c>
      <c r="Z1790" s="38" t="inlineStr">
        <is>
          <t>Dar de baja en SAP</t>
        </is>
      </c>
      <c r="AA1790" s="39" t="inlineStr">
        <is>
          <t>23</t>
        </is>
      </c>
      <c r="AB1790" s="39" t="inlineStr">
        <is>
          <t>ASPIRINA</t>
        </is>
      </c>
      <c r="AC1790" s="39" t="inlineStr">
        <is>
          <t>Homologación por código Avain (master M01-001)</t>
        </is>
      </c>
      <c r="AD1790" s="39" t="inlineStr">
        <is>
          <t>No</t>
        </is>
      </c>
      <c r="AE1790" s="39" t="n"/>
      <c r="AF1790" s="39" t="inlineStr">
        <is>
          <t>Sí</t>
        </is>
      </c>
      <c r="AG1790" s="39" t="inlineStr">
        <is>
          <t>M01-001</t>
        </is>
      </c>
      <c r="AH1790" s="51" t="n"/>
      <c r="AI1790" s="51" t="n"/>
      <c r="AJ1790" s="51" t="n"/>
      <c r="AK1790" s="52" t="n">
        <v>121.0565531914893</v>
      </c>
      <c r="AL1790" s="52" t="n"/>
      <c r="AM1790" s="52" t="n"/>
      <c r="AN1790" s="39" t="n"/>
      <c r="AO1790" s="39" t="inlineStr">
        <is>
          <t>La cantidad física del material se imputó en la fila 60 (primera fila del material). Homologación: confianza base Alta + confianza SAP Alta → Alta. Otros códigos SAP del master no están en el stock de este centro: 1001237, 1000802. El material ocupa 16 filas en la hoja 1060 NQN (lote/almacén). La cantidad SAP y la física de esta vista son el total del material.</t>
        </is>
      </c>
    </row>
    <row r="1791">
      <c r="A1791" s="5" t="inlineStr">
        <is>
          <t>1000141</t>
        </is>
      </c>
      <c r="B1791" s="5" t="inlineStr">
        <is>
          <t>IODOPOVIDONA X 120ML</t>
        </is>
      </c>
      <c r="C1791" s="5" t="inlineStr">
        <is>
          <t>67359</t>
        </is>
      </c>
      <c r="D1791" s="5" t="inlineStr">
        <is>
          <t>033</t>
        </is>
      </c>
      <c r="E1791" s="5" t="inlineStr">
        <is>
          <t>ZMED</t>
        </is>
      </c>
      <c r="F1791" s="5" t="inlineStr">
        <is>
          <t>1060</t>
        </is>
      </c>
      <c r="G1791" s="5" t="inlineStr">
        <is>
          <t>6021</t>
        </is>
      </c>
      <c r="H1791" s="5" t="inlineStr">
        <is>
          <t>C/U</t>
        </is>
      </c>
      <c r="I1791" s="6" t="n">
        <v>2</v>
      </c>
      <c r="J1791" s="6" t="n">
        <v>0</v>
      </c>
      <c r="K1791" s="5" t="inlineStr">
        <is>
          <t>ARS</t>
        </is>
      </c>
      <c r="L1791" s="48" t="n">
        <v>0</v>
      </c>
      <c r="M1791" s="48" t="n">
        <v>3282.67</v>
      </c>
      <c r="O1791" s="11">
        <f>M1791/SUM($M$2:$M$2023)</f>
        <v/>
      </c>
      <c r="P1791" s="49">
        <f>IFERROR(M1791/I1791,0)</f>
        <v/>
      </c>
      <c r="Q1791" s="50" t="n"/>
      <c r="R1791" s="8">
        <f>I1791-Q1791</f>
        <v/>
      </c>
      <c r="S1791" s="49">
        <f>$AK1791*R1791</f>
        <v/>
      </c>
      <c r="U1791" s="39" t="inlineStr">
        <is>
          <t>Stock SAP</t>
        </is>
      </c>
      <c r="V1791" s="39" t="inlineStr">
        <is>
          <t>Medicamentos</t>
        </is>
      </c>
      <c r="W1791" s="39" t="inlineStr">
        <is>
          <t>Dentro del alcance</t>
        </is>
      </c>
      <c r="X1791" s="39" t="n"/>
      <c r="Y1791" s="39" t="inlineStr">
        <is>
          <t>Sin recuento físico en el inventario de Avain</t>
        </is>
      </c>
      <c r="Z1791" s="40" t="inlineStr">
        <is>
          <t>Sin recuento físico</t>
        </is>
      </c>
      <c r="AA1791" s="39" t="n"/>
      <c r="AB1791" s="39" t="n"/>
      <c r="AC1791" s="39" t="n"/>
      <c r="AD1791" s="39" t="n"/>
      <c r="AE1791" s="39" t="n"/>
      <c r="AF1791" s="39" t="n"/>
      <c r="AG1791" s="39" t="n"/>
      <c r="AH1791" s="51" t="n"/>
      <c r="AI1791" s="51" t="n"/>
      <c r="AJ1791" s="51" t="n"/>
      <c r="AK1791" s="52" t="n">
        <v>1641.3368</v>
      </c>
      <c r="AL1791" s="52" t="n"/>
      <c r="AM1791" s="52" t="n"/>
      <c r="AN1791" s="39" t="n"/>
      <c r="AO1791" s="39" t="inlineStr">
        <is>
          <t>El material ocupa 2 filas en la hoja 1060 NQN (lote/almacén). La cantidad SAP y la física de esta vista son el total del material.</t>
        </is>
      </c>
    </row>
    <row r="1792">
      <c r="A1792" s="5" t="inlineStr">
        <is>
          <t>1000146</t>
        </is>
      </c>
      <c r="B1792" s="5" t="inlineStr">
        <is>
          <t>OXA B12 X 30COMP</t>
        </is>
      </c>
      <c r="C1792" s="5" t="inlineStr">
        <is>
          <t>TYUJTITY7I</t>
        </is>
      </c>
      <c r="D1792" s="5" t="inlineStr">
        <is>
          <t>033</t>
        </is>
      </c>
      <c r="E1792" s="5" t="inlineStr">
        <is>
          <t>ZMED</t>
        </is>
      </c>
      <c r="F1792" s="5" t="inlineStr">
        <is>
          <t>1060</t>
        </is>
      </c>
      <c r="G1792" s="5" t="inlineStr">
        <is>
          <t>6021</t>
        </is>
      </c>
      <c r="H1792" s="5" t="inlineStr">
        <is>
          <t>C/U</t>
        </is>
      </c>
      <c r="I1792" s="6" t="n">
        <v>2</v>
      </c>
      <c r="J1792" s="6" t="n">
        <v>0</v>
      </c>
      <c r="K1792" s="5" t="inlineStr">
        <is>
          <t>ARS</t>
        </is>
      </c>
      <c r="L1792" s="48" t="n">
        <v>0</v>
      </c>
      <c r="M1792" s="48" t="n">
        <v>2337.35</v>
      </c>
      <c r="O1792" s="11">
        <f>M1792/SUM($M$2:$M$2023)</f>
        <v/>
      </c>
      <c r="P1792" s="49">
        <f>IFERROR(M1792/I1792,0)</f>
        <v/>
      </c>
      <c r="Q1792" s="50" t="n"/>
      <c r="R1792" s="8">
        <f>I1792-Q1792</f>
        <v/>
      </c>
      <c r="S1792" s="49">
        <f>$AK1792*R1792</f>
        <v/>
      </c>
      <c r="U1792" s="39" t="inlineStr">
        <is>
          <t>Stock SAP</t>
        </is>
      </c>
      <c r="V1792" s="39" t="inlineStr">
        <is>
          <t>Medicamentos</t>
        </is>
      </c>
      <c r="W1792" s="39" t="inlineStr">
        <is>
          <t>Dentro del alcance</t>
        </is>
      </c>
      <c r="X1792" s="39" t="n"/>
      <c r="Y1792" s="39" t="inlineStr">
        <is>
          <t>Sin recuento físico en el inventario de Avain</t>
        </is>
      </c>
      <c r="Z1792" s="40" t="inlineStr">
        <is>
          <t>Sin recuento físico</t>
        </is>
      </c>
      <c r="AA1792" s="39" t="n"/>
      <c r="AB1792" s="39" t="n"/>
      <c r="AC1792" s="39" t="n"/>
      <c r="AD1792" s="39" t="n"/>
      <c r="AE1792" s="39" t="n"/>
      <c r="AF1792" s="39" t="n"/>
      <c r="AG1792" s="39" t="n"/>
      <c r="AH1792" s="51" t="n"/>
      <c r="AI1792" s="51" t="n"/>
      <c r="AJ1792" s="51" t="n"/>
      <c r="AK1792" s="52" t="n">
        <v>1168.673333333333</v>
      </c>
      <c r="AL1792" s="52" t="n"/>
      <c r="AM1792" s="52" t="n"/>
      <c r="AN1792" s="39" t="n"/>
      <c r="AO1792" s="39" t="inlineStr">
        <is>
          <t>El material ocupa 7 filas en la hoja 1060 NQN (lote/almacén). La cantidad SAP y la física de esta vista son el total del material.</t>
        </is>
      </c>
    </row>
    <row r="1793">
      <c r="A1793" s="5" t="inlineStr">
        <is>
          <t>1000174</t>
        </is>
      </c>
      <c r="B1793" s="5" t="inlineStr">
        <is>
          <t>SUERO ANTIOFIDICO AMP</t>
        </is>
      </c>
      <c r="C1793" s="5" t="inlineStr">
        <is>
          <t>5481</t>
        </is>
      </c>
      <c r="D1793" s="5" t="inlineStr">
        <is>
          <t>033</t>
        </is>
      </c>
      <c r="E1793" s="5" t="inlineStr">
        <is>
          <t>ZMED</t>
        </is>
      </c>
      <c r="F1793" s="5" t="inlineStr">
        <is>
          <t>1060</t>
        </is>
      </c>
      <c r="G1793" s="5" t="inlineStr">
        <is>
          <t>6021</t>
        </is>
      </c>
      <c r="H1793" s="5" t="inlineStr">
        <is>
          <t>C/U</t>
        </is>
      </c>
      <c r="I1793" s="6" t="n">
        <v>2</v>
      </c>
      <c r="J1793" s="6" t="n">
        <v>0</v>
      </c>
      <c r="K1793" s="5" t="inlineStr">
        <is>
          <t>ARS</t>
        </is>
      </c>
      <c r="L1793" s="48" t="n">
        <v>0</v>
      </c>
      <c r="M1793" s="48" t="n">
        <v>4734.3</v>
      </c>
      <c r="O1793" s="11">
        <f>M1793/SUM($M$2:$M$2023)</f>
        <v/>
      </c>
      <c r="P1793" s="49">
        <f>IFERROR(M1793/I1793,0)</f>
        <v/>
      </c>
      <c r="Q1793" s="50" t="n"/>
      <c r="R1793" s="8">
        <f>I1793-Q1793</f>
        <v/>
      </c>
      <c r="S1793" s="49">
        <f>$AK1793*R1793</f>
        <v/>
      </c>
      <c r="U1793" s="39" t="inlineStr">
        <is>
          <t>Stock SAP</t>
        </is>
      </c>
      <c r="V1793" s="39" t="inlineStr">
        <is>
          <t>Medicamentos</t>
        </is>
      </c>
      <c r="W1793" s="39" t="inlineStr">
        <is>
          <t>Dentro del alcance</t>
        </is>
      </c>
      <c r="X1793" s="39" t="n"/>
      <c r="Y1793" s="39" t="inlineStr">
        <is>
          <t>Sin recuento físico en el inventario de Avain</t>
        </is>
      </c>
      <c r="Z1793" s="40" t="inlineStr">
        <is>
          <t>Sin recuento físico</t>
        </is>
      </c>
      <c r="AA1793" s="39" t="n"/>
      <c r="AB1793" s="39" t="n"/>
      <c r="AC1793" s="39" t="n"/>
      <c r="AD1793" s="39" t="n"/>
      <c r="AE1793" s="39" t="n"/>
      <c r="AF1793" s="39" t="n"/>
      <c r="AG1793" s="39" t="n"/>
      <c r="AH1793" s="51" t="n">
        <v>2</v>
      </c>
      <c r="AI1793" s="51">
        <f>Q1793</f>
        <v/>
      </c>
      <c r="AJ1793" s="51">
        <f>$AH1793-$AI1793</f>
        <v/>
      </c>
      <c r="AK1793" s="52" t="n">
        <v>2367.15</v>
      </c>
      <c r="AL1793" s="52">
        <f>$AJ1793*$AK1793</f>
        <v/>
      </c>
      <c r="AM1793" s="52">
        <f>$AI1793*$AK1793</f>
        <v/>
      </c>
      <c r="AN1793" s="39" t="n"/>
      <c r="AO1793" s="39" t="n"/>
    </row>
    <row r="1794">
      <c r="A1794" s="5" t="inlineStr">
        <is>
          <t>1000368</t>
        </is>
      </c>
      <c r="B1794" s="5" t="inlineStr">
        <is>
          <t>UVASAL SOBRES X30</t>
        </is>
      </c>
      <c r="C1794" s="5" t="inlineStr">
        <is>
          <t>HP3323</t>
        </is>
      </c>
      <c r="D1794" s="5" t="inlineStr">
        <is>
          <t>033</t>
        </is>
      </c>
      <c r="E1794" s="5" t="inlineStr">
        <is>
          <t>ZMED</t>
        </is>
      </c>
      <c r="F1794" s="5" t="inlineStr">
        <is>
          <t>1060</t>
        </is>
      </c>
      <c r="G1794" s="5" t="inlineStr">
        <is>
          <t>6010</t>
        </is>
      </c>
      <c r="H1794" s="5" t="inlineStr">
        <is>
          <t>C/U</t>
        </is>
      </c>
      <c r="I1794" s="6" t="n">
        <v>2</v>
      </c>
      <c r="J1794" s="6" t="n">
        <v>0</v>
      </c>
      <c r="K1794" s="5" t="inlineStr">
        <is>
          <t>ARS</t>
        </is>
      </c>
      <c r="L1794" s="48" t="n">
        <v>0</v>
      </c>
      <c r="M1794" s="48" t="n">
        <v>545.92</v>
      </c>
      <c r="O1794" s="11">
        <f>M1794/SUM($M$2:$M$2023)</f>
        <v/>
      </c>
      <c r="P1794" s="49">
        <f>IFERROR(M1794/I1794,0)</f>
        <v/>
      </c>
      <c r="Q1794" s="50" t="n"/>
      <c r="R1794" s="8">
        <f>I1794-Q1794</f>
        <v/>
      </c>
      <c r="S1794" s="49">
        <f>$AK1794*R1794</f>
        <v/>
      </c>
      <c r="U1794" s="39" t="inlineStr">
        <is>
          <t>Stock SAP</t>
        </is>
      </c>
      <c r="V1794" s="39" t="inlineStr">
        <is>
          <t>Medicamentos</t>
        </is>
      </c>
      <c r="W1794" s="39" t="inlineStr">
        <is>
          <t>Dentro del alcance</t>
        </is>
      </c>
      <c r="X1794" s="39" t="n"/>
      <c r="Y1794" s="39" t="inlineStr">
        <is>
          <t>Sin recuento físico en el inventario de Avain</t>
        </is>
      </c>
      <c r="Z1794" s="40" t="inlineStr">
        <is>
          <t>Sin recuento físico</t>
        </is>
      </c>
      <c r="AA1794" s="39" t="n"/>
      <c r="AB1794" s="39" t="n"/>
      <c r="AC1794" s="39" t="n"/>
      <c r="AD1794" s="39" t="n"/>
      <c r="AE1794" s="39" t="n"/>
      <c r="AF1794" s="39" t="n"/>
      <c r="AG1794" s="39" t="n"/>
      <c r="AH1794" s="51" t="n"/>
      <c r="AI1794" s="51" t="n"/>
      <c r="AJ1794" s="51" t="n"/>
      <c r="AK1794" s="52" t="n">
        <v>272.9604068307383</v>
      </c>
      <c r="AL1794" s="52" t="n"/>
      <c r="AM1794" s="52" t="n"/>
      <c r="AN1794" s="39" t="n"/>
      <c r="AO1794" s="39" t="inlineStr">
        <is>
          <t>El material ocupa 12 filas en la hoja 1060 NQN (lote/almacén). La cantidad SAP y la física de esta vista son el total del material.</t>
        </is>
      </c>
    </row>
    <row r="1795">
      <c r="A1795" s="5" t="inlineStr">
        <is>
          <t>1000404</t>
        </is>
      </c>
      <c r="B1795" s="5" t="inlineStr">
        <is>
          <t>FLUMAZENIL AMP 5 ML</t>
        </is>
      </c>
      <c r="C1795" s="5" t="inlineStr">
        <is>
          <t>MKIJ</t>
        </is>
      </c>
      <c r="D1795" s="5" t="inlineStr">
        <is>
          <t>033</t>
        </is>
      </c>
      <c r="E1795" s="5" t="inlineStr">
        <is>
          <t>ZMED</t>
        </is>
      </c>
      <c r="F1795" s="5" t="inlineStr">
        <is>
          <t>1060</t>
        </is>
      </c>
      <c r="G1795" s="5" t="inlineStr">
        <is>
          <t>6021</t>
        </is>
      </c>
      <c r="H1795" s="5" t="inlineStr">
        <is>
          <t>C/U</t>
        </is>
      </c>
      <c r="I1795" s="6" t="n">
        <v>2</v>
      </c>
      <c r="J1795" s="6" t="n">
        <v>0</v>
      </c>
      <c r="K1795" s="5" t="inlineStr">
        <is>
          <t>ARS</t>
        </is>
      </c>
      <c r="L1795" s="48" t="n">
        <v>0</v>
      </c>
      <c r="M1795" s="48" t="n">
        <v>1888.87</v>
      </c>
      <c r="O1795" s="11">
        <f>M1795/SUM($M$2:$M$2023)</f>
        <v/>
      </c>
      <c r="P1795" s="49">
        <f>IFERROR(M1795/I1795,0)</f>
        <v/>
      </c>
      <c r="Q1795" s="50" t="n"/>
      <c r="R1795" s="8">
        <f>I1795-Q1795</f>
        <v/>
      </c>
      <c r="S1795" s="49">
        <f>$AK1795*R1795</f>
        <v/>
      </c>
      <c r="U1795" s="39" t="inlineStr">
        <is>
          <t>Stock SAP</t>
        </is>
      </c>
      <c r="V1795" s="39" t="inlineStr">
        <is>
          <t>Medicamentos</t>
        </is>
      </c>
      <c r="W1795" s="39" t="inlineStr">
        <is>
          <t>Dentro del alcance</t>
        </is>
      </c>
      <c r="X1795" s="37" t="inlineStr">
        <is>
          <t>Alta</t>
        </is>
      </c>
      <c r="Y1795" s="39" t="inlineStr">
        <is>
          <t>Homologado – confianza Alta</t>
        </is>
      </c>
      <c r="Z1795" s="38" t="inlineStr">
        <is>
          <t>Dar de baja en SAP</t>
        </is>
      </c>
      <c r="AA1795" s="39" t="inlineStr">
        <is>
          <t>321</t>
        </is>
      </c>
      <c r="AB1795" s="39" t="inlineStr">
        <is>
          <t>FLUMAZENIL AMP</t>
        </is>
      </c>
      <c r="AC1795" s="39" t="inlineStr">
        <is>
          <t>Cruce por nomenclatura SAP</t>
        </is>
      </c>
      <c r="AD1795" s="39" t="inlineStr">
        <is>
          <t>No</t>
        </is>
      </c>
      <c r="AE1795" s="39" t="n"/>
      <c r="AF1795" s="39" t="inlineStr">
        <is>
          <t>No</t>
        </is>
      </c>
      <c r="AG1795" s="39" t="n"/>
      <c r="AH1795" s="51" t="n"/>
      <c r="AI1795" s="51" t="n"/>
      <c r="AJ1795" s="51" t="n"/>
      <c r="AK1795" s="52" t="n">
        <v>944.4367194570139</v>
      </c>
      <c r="AL1795" s="52" t="n"/>
      <c r="AM1795" s="52" t="n"/>
      <c r="AN1795" s="39" t="n"/>
      <c r="AO1795" s="39" t="inlineStr">
        <is>
          <t>La cantidad física del material se imputó en la fila 233 (primera fila del material). Cruce por nomenclatura: una nomenclatura no informa dosis; similitud 0.86. El material ocupa 10 filas en la hoja 1060 NQN (lote/almacén). La cantidad SAP y la física de esta vista son el total del material.</t>
        </is>
      </c>
    </row>
    <row r="1796">
      <c r="A1796" s="5" t="inlineStr">
        <is>
          <t>1000422</t>
        </is>
      </c>
      <c r="B1796" s="5" t="inlineStr">
        <is>
          <t>ATENOLOL 50 mg</t>
        </is>
      </c>
      <c r="C1796" s="5" t="inlineStr">
        <is>
          <t>36Y43</t>
        </is>
      </c>
      <c r="D1796" s="5" t="inlineStr">
        <is>
          <t>033</t>
        </is>
      </c>
      <c r="E1796" s="5" t="inlineStr">
        <is>
          <t>ZMED</t>
        </is>
      </c>
      <c r="F1796" s="5" t="inlineStr">
        <is>
          <t>1060</t>
        </is>
      </c>
      <c r="G1796" s="5" t="inlineStr">
        <is>
          <t>6021</t>
        </is>
      </c>
      <c r="H1796" s="5" t="inlineStr">
        <is>
          <t>C/U</t>
        </is>
      </c>
      <c r="I1796" s="6" t="n">
        <v>2</v>
      </c>
      <c r="J1796" s="6" t="n">
        <v>0</v>
      </c>
      <c r="K1796" s="5" t="inlineStr">
        <is>
          <t>ARS</t>
        </is>
      </c>
      <c r="L1796" s="48" t="n">
        <v>0</v>
      </c>
      <c r="M1796" s="48" t="n">
        <v>440.89</v>
      </c>
      <c r="O1796" s="11">
        <f>M1796/SUM($M$2:$M$2023)</f>
        <v/>
      </c>
      <c r="P1796" s="49">
        <f>IFERROR(M1796/I1796,0)</f>
        <v/>
      </c>
      <c r="Q1796" s="50" t="n"/>
      <c r="R1796" s="8">
        <f>I1796-Q1796</f>
        <v/>
      </c>
      <c r="S1796" s="49">
        <f>$AK1796*R1796</f>
        <v/>
      </c>
      <c r="U1796" s="39" t="inlineStr">
        <is>
          <t>Stock SAP</t>
        </is>
      </c>
      <c r="V1796" s="39" t="inlineStr">
        <is>
          <t>Medicamentos</t>
        </is>
      </c>
      <c r="W1796" s="39" t="inlineStr">
        <is>
          <t>Dentro del alcance</t>
        </is>
      </c>
      <c r="X1796" s="42" t="inlineStr">
        <is>
          <t>Media</t>
        </is>
      </c>
      <c r="Y1796" s="39" t="inlineStr">
        <is>
          <t>Homologado – confianza Media – pendiente de validación</t>
        </is>
      </c>
      <c r="Z1796" s="38" t="inlineStr">
        <is>
          <t>Dar de baja en SAP</t>
        </is>
      </c>
      <c r="AA1796" s="39" t="inlineStr">
        <is>
          <t>313 | 314</t>
        </is>
      </c>
      <c r="AB1796" s="39" t="inlineStr">
        <is>
          <t>ATENOLOL 50 MG COMP</t>
        </is>
      </c>
      <c r="AC1796" s="39" t="inlineStr">
        <is>
          <t>Homologación por nombre Avain (master M04-002)</t>
        </is>
      </c>
      <c r="AD1796" s="39" t="inlineStr">
        <is>
          <t>No</t>
        </is>
      </c>
      <c r="AE1796" s="39" t="n"/>
      <c r="AF1796" s="39" t="inlineStr">
        <is>
          <t>Sí</t>
        </is>
      </c>
      <c r="AG1796" s="39" t="inlineStr">
        <is>
          <t>M04-002</t>
        </is>
      </c>
      <c r="AH1796" s="51" t="n"/>
      <c r="AI1796" s="51" t="n"/>
      <c r="AJ1796" s="51" t="n"/>
      <c r="AK1796" s="52" t="n">
        <v>220.4454545454545</v>
      </c>
      <c r="AL1796" s="52" t="n"/>
      <c r="AM1796" s="52" t="n"/>
      <c r="AN1796" s="39" t="n"/>
      <c r="AO1796" s="39" t="inlineStr">
        <is>
          <t>La cantidad física del material se imputó en la fila 542 (primera fila del material). Homologación: confianza base Media + confianza SAP Alta → Media. Otros códigos SAP del master no están en el stock de este centro: 1005233, 5004158. El material ocupa 6 filas en la hoja 1060 NQN (lote/almacén). La cantidad SAP y la física de esta vista son el total del material.</t>
        </is>
      </c>
    </row>
    <row r="1797">
      <c r="A1797" s="5" t="inlineStr">
        <is>
          <t>1000452</t>
        </is>
      </c>
      <c r="B1797" s="5" t="inlineStr">
        <is>
          <t>INSULINA RAPIDA LISPRO</t>
        </is>
      </c>
      <c r="C1797" s="5" t="inlineStr">
        <is>
          <t>MMM</t>
        </is>
      </c>
      <c r="D1797" s="5" t="inlineStr">
        <is>
          <t>033</t>
        </is>
      </c>
      <c r="E1797" s="5" t="inlineStr">
        <is>
          <t>ZMED</t>
        </is>
      </c>
      <c r="F1797" s="5" t="inlineStr">
        <is>
          <t>1060</t>
        </is>
      </c>
      <c r="G1797" s="5" t="inlineStr">
        <is>
          <t>6021</t>
        </is>
      </c>
      <c r="H1797" s="5" t="inlineStr">
        <is>
          <t>C/U</t>
        </is>
      </c>
      <c r="I1797" s="6" t="n">
        <v>2</v>
      </c>
      <c r="J1797" s="6" t="n">
        <v>0</v>
      </c>
      <c r="K1797" s="5" t="inlineStr">
        <is>
          <t>ARS</t>
        </is>
      </c>
      <c r="L1797" s="48" t="n">
        <v>0</v>
      </c>
      <c r="M1797" s="48" t="n">
        <v>46869.4</v>
      </c>
      <c r="O1797" s="11">
        <f>M1797/SUM($M$2:$M$2023)</f>
        <v/>
      </c>
      <c r="P1797" s="49">
        <f>IFERROR(M1797/I1797,0)</f>
        <v/>
      </c>
      <c r="Q1797" s="50" t="n"/>
      <c r="R1797" s="8">
        <f>I1797-Q1797</f>
        <v/>
      </c>
      <c r="S1797" s="49">
        <f>$AK1797*R1797</f>
        <v/>
      </c>
      <c r="U1797" s="39" t="inlineStr">
        <is>
          <t>Stock SAP</t>
        </is>
      </c>
      <c r="V1797" s="39" t="inlineStr">
        <is>
          <t>Medicamentos</t>
        </is>
      </c>
      <c r="W1797" s="39" t="inlineStr">
        <is>
          <t>Dentro del alcance</t>
        </is>
      </c>
      <c r="X1797" s="39" t="n"/>
      <c r="Y1797" s="39" t="inlineStr">
        <is>
          <t>Sin recuento físico en el inventario de Avain</t>
        </is>
      </c>
      <c r="Z1797" s="40" t="inlineStr">
        <is>
          <t>Sin recuento físico</t>
        </is>
      </c>
      <c r="AA1797" s="39" t="n"/>
      <c r="AB1797" s="39" t="n"/>
      <c r="AC1797" s="39" t="n"/>
      <c r="AD1797" s="39" t="n"/>
      <c r="AE1797" s="39" t="n"/>
      <c r="AF1797" s="39" t="n"/>
      <c r="AG1797" s="39" t="n"/>
      <c r="AH1797" s="51" t="n"/>
      <c r="AI1797" s="51" t="n"/>
      <c r="AJ1797" s="51" t="n"/>
      <c r="AK1797" s="52" t="n">
        <v>23434.70193333333</v>
      </c>
      <c r="AL1797" s="52" t="n"/>
      <c r="AM1797" s="52" t="n"/>
      <c r="AN1797" s="39" t="n"/>
      <c r="AO1797" s="39" t="inlineStr">
        <is>
          <t>El material ocupa 11 filas en la hoja 1060 NQN (lote/almacén). La cantidad SAP y la física de esta vista son el total del material.</t>
        </is>
      </c>
    </row>
    <row r="1798">
      <c r="A1798" s="5" t="inlineStr">
        <is>
          <t>1000644</t>
        </is>
      </c>
      <c r="B1798" s="5" t="inlineStr">
        <is>
          <t>MIRUS OFT SOLUCION X ML</t>
        </is>
      </c>
      <c r="C1798" s="5" t="inlineStr">
        <is>
          <t>00112</t>
        </is>
      </c>
      <c r="D1798" s="5" t="inlineStr">
        <is>
          <t>033</t>
        </is>
      </c>
      <c r="E1798" s="5" t="inlineStr">
        <is>
          <t>ZMED</t>
        </is>
      </c>
      <c r="F1798" s="5" t="inlineStr">
        <is>
          <t>1060</t>
        </is>
      </c>
      <c r="G1798" s="5" t="inlineStr">
        <is>
          <t>6021</t>
        </is>
      </c>
      <c r="H1798" s="5" t="inlineStr">
        <is>
          <t>C/U</t>
        </is>
      </c>
      <c r="I1798" s="6" t="n">
        <v>2</v>
      </c>
      <c r="J1798" s="6" t="n">
        <v>0</v>
      </c>
      <c r="K1798" s="5" t="inlineStr">
        <is>
          <t>ARS</t>
        </is>
      </c>
      <c r="L1798" s="48" t="n">
        <v>0</v>
      </c>
      <c r="M1798" s="48" t="n">
        <v>1309.96</v>
      </c>
      <c r="O1798" s="11">
        <f>M1798/SUM($M$2:$M$2023)</f>
        <v/>
      </c>
      <c r="P1798" s="49">
        <f>IFERROR(M1798/I1798,0)</f>
        <v/>
      </c>
      <c r="Q1798" s="50" t="n"/>
      <c r="R1798" s="8">
        <f>I1798-Q1798</f>
        <v/>
      </c>
      <c r="S1798" s="49">
        <f>$AK1798*R1798</f>
        <v/>
      </c>
      <c r="U1798" s="39" t="inlineStr">
        <is>
          <t>Stock SAP</t>
        </is>
      </c>
      <c r="V1798" s="39" t="inlineStr">
        <is>
          <t>Medicamentos</t>
        </is>
      </c>
      <c r="W1798" s="39" t="inlineStr">
        <is>
          <t>Dentro del alcance</t>
        </is>
      </c>
      <c r="X1798" s="39" t="n"/>
      <c r="Y1798" s="39" t="inlineStr">
        <is>
          <t>Sin recuento físico en el inventario de Avain</t>
        </is>
      </c>
      <c r="Z1798" s="40" t="inlineStr">
        <is>
          <t>Sin recuento físico</t>
        </is>
      </c>
      <c r="AA1798" s="39" t="n"/>
      <c r="AB1798" s="39" t="n"/>
      <c r="AC1798" s="39" t="n"/>
      <c r="AD1798" s="39" t="n"/>
      <c r="AE1798" s="39" t="n"/>
      <c r="AF1798" s="39" t="n"/>
      <c r="AG1798" s="39" t="n"/>
      <c r="AH1798" s="51" t="n"/>
      <c r="AI1798" s="51" t="n"/>
      <c r="AJ1798" s="51" t="n"/>
      <c r="AK1798" s="52" t="n">
        <v>654.9821428571429</v>
      </c>
      <c r="AL1798" s="52" t="n"/>
      <c r="AM1798" s="52" t="n"/>
      <c r="AN1798" s="39" t="n"/>
      <c r="AO1798" s="39" t="inlineStr">
        <is>
          <t>El material ocupa 4 filas en la hoja 1060 NQN (lote/almacén). La cantidad SAP y la física de esta vista son el total del material.</t>
        </is>
      </c>
    </row>
    <row r="1799">
      <c r="A1799" s="5" t="inlineStr">
        <is>
          <t>1000693</t>
        </is>
      </c>
      <c r="B1799" s="5" t="inlineStr">
        <is>
          <t>DOMPERIDONA AMP.</t>
        </is>
      </c>
      <c r="C1799" s="5" t="inlineStr">
        <is>
          <t>KIUTM</t>
        </is>
      </c>
      <c r="D1799" s="5" t="inlineStr">
        <is>
          <t>033</t>
        </is>
      </c>
      <c r="E1799" s="5" t="inlineStr">
        <is>
          <t>ZMED</t>
        </is>
      </c>
      <c r="F1799" s="5" t="inlineStr">
        <is>
          <t>1060</t>
        </is>
      </c>
      <c r="G1799" s="5" t="inlineStr">
        <is>
          <t>6021</t>
        </is>
      </c>
      <c r="H1799" s="5" t="inlineStr">
        <is>
          <t>C/U</t>
        </is>
      </c>
      <c r="I1799" s="6" t="n">
        <v>2</v>
      </c>
      <c r="J1799" s="6" t="n">
        <v>0</v>
      </c>
      <c r="K1799" s="5" t="inlineStr">
        <is>
          <t>ARS</t>
        </is>
      </c>
      <c r="L1799" s="48" t="n">
        <v>0</v>
      </c>
      <c r="M1799" s="48" t="n">
        <v>4558.01</v>
      </c>
      <c r="O1799" s="11">
        <f>M1799/SUM($M$2:$M$2023)</f>
        <v/>
      </c>
      <c r="P1799" s="49">
        <f>IFERROR(M1799/I1799,0)</f>
        <v/>
      </c>
      <c r="Q1799" s="50" t="n"/>
      <c r="R1799" s="8">
        <f>I1799-Q1799</f>
        <v/>
      </c>
      <c r="S1799" s="49">
        <f>$AK1799*R1799</f>
        <v/>
      </c>
      <c r="U1799" s="39" t="inlineStr">
        <is>
          <t>Stock SAP</t>
        </is>
      </c>
      <c r="V1799" s="39" t="inlineStr">
        <is>
          <t>Medicamentos</t>
        </is>
      </c>
      <c r="W1799" s="39" t="inlineStr">
        <is>
          <t>Dentro del alcance</t>
        </is>
      </c>
      <c r="X1799" s="39" t="n"/>
      <c r="Y1799" s="39" t="inlineStr">
        <is>
          <t>Sin recuento físico en el inventario de Avain</t>
        </is>
      </c>
      <c r="Z1799" s="40" t="inlineStr">
        <is>
          <t>Sin recuento físico</t>
        </is>
      </c>
      <c r="AA1799" s="39" t="n"/>
      <c r="AB1799" s="39" t="n"/>
      <c r="AC1799" s="39" t="n"/>
      <c r="AD1799" s="39" t="n"/>
      <c r="AE1799" s="39" t="n"/>
      <c r="AF1799" s="39" t="n"/>
      <c r="AG1799" s="39" t="n"/>
      <c r="AH1799" s="51" t="n"/>
      <c r="AI1799" s="51" t="n"/>
      <c r="AJ1799" s="51" t="n"/>
      <c r="AK1799" s="52" t="n">
        <v>2279.003773584906</v>
      </c>
      <c r="AL1799" s="52" t="n"/>
      <c r="AM1799" s="52" t="n"/>
      <c r="AN1799" s="39" t="n"/>
      <c r="AO1799" s="39" t="inlineStr">
        <is>
          <t>El material ocupa 6 filas en la hoja 1060 NQN (lote/almacén). La cantidad SAP y la física de esta vista son el total del material.</t>
        </is>
      </c>
    </row>
    <row r="1800">
      <c r="A1800" s="5" t="inlineStr">
        <is>
          <t>2000037</t>
        </is>
      </c>
      <c r="B1800" s="5" t="inlineStr">
        <is>
          <t>TERMOMETRO DIGITAL</t>
        </is>
      </c>
      <c r="C1800" s="5" t="n"/>
      <c r="D1800" s="5" t="inlineStr">
        <is>
          <t>033</t>
        </is>
      </c>
      <c r="E1800" s="5" t="inlineStr">
        <is>
          <t>ZDES</t>
        </is>
      </c>
      <c r="F1800" s="5" t="inlineStr">
        <is>
          <t>1060</t>
        </is>
      </c>
      <c r="G1800" s="5" t="inlineStr">
        <is>
          <t>6010</t>
        </is>
      </c>
      <c r="H1800" s="5" t="inlineStr">
        <is>
          <t>C/U</t>
        </is>
      </c>
      <c r="I1800" s="6" t="n">
        <v>2</v>
      </c>
      <c r="J1800" s="6" t="n">
        <v>0</v>
      </c>
      <c r="K1800" s="5" t="inlineStr">
        <is>
          <t>ARS</t>
        </is>
      </c>
      <c r="L1800" s="48" t="n">
        <v>0</v>
      </c>
      <c r="M1800" s="48" t="n">
        <v>6707.37</v>
      </c>
      <c r="O1800" s="11">
        <f>M1800/SUM($M$2:$M$2023)</f>
        <v/>
      </c>
      <c r="P1800" s="49">
        <f>IFERROR(M1800/I1800,0)</f>
        <v/>
      </c>
      <c r="Q1800" s="50" t="n"/>
      <c r="R1800" s="8">
        <f>I1800-Q1800</f>
        <v/>
      </c>
      <c r="S1800" s="49">
        <f>$AK1800*R1800</f>
        <v/>
      </c>
      <c r="U1800" s="39" t="inlineStr">
        <is>
          <t>Stock SAP</t>
        </is>
      </c>
      <c r="V1800" s="39" t="inlineStr">
        <is>
          <t>Descartables</t>
        </is>
      </c>
      <c r="W1800" s="39" t="inlineStr">
        <is>
          <t>Dentro del alcance</t>
        </is>
      </c>
      <c r="X1800" s="37" t="inlineStr">
        <is>
          <t>Alta</t>
        </is>
      </c>
      <c r="Y1800" s="39" t="inlineStr">
        <is>
          <t>Homologado – confianza Alta</t>
        </is>
      </c>
      <c r="Z1800" s="38" t="inlineStr">
        <is>
          <t>Dar de baja en SAP</t>
        </is>
      </c>
      <c r="AA1800" s="39" t="inlineStr">
        <is>
          <t>423</t>
        </is>
      </c>
      <c r="AB1800" s="39" t="inlineStr">
        <is>
          <t>TERMOMETRO DIGITAL</t>
        </is>
      </c>
      <c r="AC1800" s="39" t="inlineStr">
        <is>
          <t>Homologación por código Avain (master E-208)</t>
        </is>
      </c>
      <c r="AD1800" s="39" t="inlineStr">
        <is>
          <t>No</t>
        </is>
      </c>
      <c r="AE1800" s="39" t="n"/>
      <c r="AF1800" s="39" t="inlineStr">
        <is>
          <t>Sí</t>
        </is>
      </c>
      <c r="AG1800" s="39" t="inlineStr">
        <is>
          <t>E-208</t>
        </is>
      </c>
      <c r="AH1800" s="51" t="n"/>
      <c r="AI1800" s="51" t="n"/>
      <c r="AJ1800" s="51" t="n"/>
      <c r="AK1800" s="52" t="n">
        <v>3353.684628571428</v>
      </c>
      <c r="AL1800" s="52" t="n"/>
      <c r="AM1800" s="52" t="n"/>
      <c r="AN1800" s="39" t="n"/>
      <c r="AO1800" s="39" t="inlineStr">
        <is>
          <t>La cantidad física del material se imputó en la fila 656 (primera fila del material). Homologación: confianza base Alta + confianza SAP Alta → Alta. El material ocupa 4 filas en la hoja 1060 NQN (lote/almacén). La cantidad SAP y la física de esta vista son el total del material.</t>
        </is>
      </c>
    </row>
    <row r="1801">
      <c r="A1801" s="5" t="inlineStr">
        <is>
          <t>2000447</t>
        </is>
      </c>
      <c r="B1801" s="5" t="inlineStr">
        <is>
          <t>CABLE SENSOR PARA OXIMETRO ADULTO</t>
        </is>
      </c>
      <c r="C1801" s="5" t="n"/>
      <c r="D1801" s="5" t="inlineStr">
        <is>
          <t>033</t>
        </is>
      </c>
      <c r="E1801" s="5" t="inlineStr">
        <is>
          <t>ZDES</t>
        </is>
      </c>
      <c r="F1801" s="5" t="inlineStr">
        <is>
          <t>1060</t>
        </is>
      </c>
      <c r="G1801" s="5" t="inlineStr">
        <is>
          <t>6021</t>
        </is>
      </c>
      <c r="H1801" s="5" t="inlineStr">
        <is>
          <t>C/U</t>
        </is>
      </c>
      <c r="I1801" s="6" t="n">
        <v>2</v>
      </c>
      <c r="J1801" s="6" t="n">
        <v>0</v>
      </c>
      <c r="K1801" s="5" t="inlineStr">
        <is>
          <t>ARS</t>
        </is>
      </c>
      <c r="L1801" s="48" t="n">
        <v>0</v>
      </c>
      <c r="M1801" s="48" t="n">
        <v>91828</v>
      </c>
      <c r="O1801" s="11">
        <f>M1801/SUM($M$2:$M$2023)</f>
        <v/>
      </c>
      <c r="P1801" s="49">
        <f>IFERROR(M1801/I1801,0)</f>
        <v/>
      </c>
      <c r="Q1801" s="50" t="n"/>
      <c r="R1801" s="8">
        <f>I1801-Q1801</f>
        <v/>
      </c>
      <c r="S1801" s="49">
        <f>$AK1801*R1801</f>
        <v/>
      </c>
      <c r="U1801" s="39" t="inlineStr">
        <is>
          <t>Stock SAP</t>
        </is>
      </c>
      <c r="V1801" s="39" t="inlineStr">
        <is>
          <t>Descartables</t>
        </is>
      </c>
      <c r="W1801" s="39" t="inlineStr">
        <is>
          <t>Dentro del alcance</t>
        </is>
      </c>
      <c r="X1801" s="39" t="n"/>
      <c r="Y1801" s="39" t="inlineStr">
        <is>
          <t>Sin recuento físico en el inventario de Avain</t>
        </is>
      </c>
      <c r="Z1801" s="40" t="inlineStr">
        <is>
          <t>Sin recuento físico</t>
        </is>
      </c>
      <c r="AA1801" s="39" t="n"/>
      <c r="AB1801" s="39" t="n"/>
      <c r="AC1801" s="39" t="n"/>
      <c r="AD1801" s="39" t="n"/>
      <c r="AE1801" s="39" t="n"/>
      <c r="AF1801" s="39" t="n"/>
      <c r="AG1801" s="39" t="n"/>
      <c r="AH1801" s="51" t="n">
        <v>2</v>
      </c>
      <c r="AI1801" s="51">
        <f>Q1801</f>
        <v/>
      </c>
      <c r="AJ1801" s="51">
        <f>$AH1801-$AI1801</f>
        <v/>
      </c>
      <c r="AK1801" s="52" t="n">
        <v>45914</v>
      </c>
      <c r="AL1801" s="52">
        <f>$AJ1801*$AK1801</f>
        <v/>
      </c>
      <c r="AM1801" s="52">
        <f>$AI1801*$AK1801</f>
        <v/>
      </c>
      <c r="AN1801" s="39" t="n"/>
      <c r="AO1801" s="39" t="inlineStr">
        <is>
          <t>El material ocupa 2 filas en la hoja 1060 NQN (lote/almacén). La cantidad SAP y la física de esta vista son el total del material.</t>
        </is>
      </c>
    </row>
    <row r="1802">
      <c r="A1802" s="5" t="inlineStr">
        <is>
          <t>2000476</t>
        </is>
      </c>
      <c r="B1802" s="5" t="inlineStr">
        <is>
          <t>PORTA OBJETO</t>
        </is>
      </c>
      <c r="C1802" s="5" t="n"/>
      <c r="D1802" s="5" t="inlineStr">
        <is>
          <t>033</t>
        </is>
      </c>
      <c r="E1802" s="5" t="inlineStr">
        <is>
          <t>ZDES</t>
        </is>
      </c>
      <c r="F1802" s="5" t="inlineStr">
        <is>
          <t>1060</t>
        </is>
      </c>
      <c r="G1802" s="5" t="inlineStr">
        <is>
          <t>6021</t>
        </is>
      </c>
      <c r="H1802" s="5" t="inlineStr">
        <is>
          <t>C/U</t>
        </is>
      </c>
      <c r="I1802" s="6" t="n">
        <v>2</v>
      </c>
      <c r="J1802" s="6" t="n">
        <v>0</v>
      </c>
      <c r="K1802" s="5" t="inlineStr">
        <is>
          <t>ARS</t>
        </is>
      </c>
      <c r="L1802" s="48" t="n">
        <v>0</v>
      </c>
      <c r="M1802" s="48" t="n">
        <v>13594</v>
      </c>
      <c r="O1802" s="11">
        <f>M1802/SUM($M$2:$M$2023)</f>
        <v/>
      </c>
      <c r="P1802" s="49">
        <f>IFERROR(M1802/I1802,0)</f>
        <v/>
      </c>
      <c r="Q1802" s="50" t="n"/>
      <c r="R1802" s="8">
        <f>I1802-Q1802</f>
        <v/>
      </c>
      <c r="S1802" s="49">
        <f>$AK1802*R1802</f>
        <v/>
      </c>
      <c r="U1802" s="39" t="inlineStr">
        <is>
          <t>Stock SAP</t>
        </is>
      </c>
      <c r="V1802" s="39" t="inlineStr">
        <is>
          <t>Descartables</t>
        </is>
      </c>
      <c r="W1802" s="39" t="inlineStr">
        <is>
          <t>Dentro del alcance</t>
        </is>
      </c>
      <c r="X1802" s="39" t="n"/>
      <c r="Y1802" s="39" t="inlineStr">
        <is>
          <t>Sin recuento físico en el inventario de Avain</t>
        </is>
      </c>
      <c r="Z1802" s="40" t="inlineStr">
        <is>
          <t>Sin recuento físico</t>
        </is>
      </c>
      <c r="AA1802" s="39" t="n"/>
      <c r="AB1802" s="39" t="n"/>
      <c r="AC1802" s="39" t="n"/>
      <c r="AD1802" s="39" t="n"/>
      <c r="AE1802" s="39" t="n"/>
      <c r="AF1802" s="39" t="n"/>
      <c r="AG1802" s="39" t="n"/>
      <c r="AH1802" s="51" t="n">
        <v>2</v>
      </c>
      <c r="AI1802" s="51">
        <f>Q1802</f>
        <v/>
      </c>
      <c r="AJ1802" s="51">
        <f>$AH1802-$AI1802</f>
        <v/>
      </c>
      <c r="AK1802" s="52" t="n">
        <v>6797</v>
      </c>
      <c r="AL1802" s="52">
        <f>$AJ1802*$AK1802</f>
        <v/>
      </c>
      <c r="AM1802" s="52">
        <f>$AI1802*$AK1802</f>
        <v/>
      </c>
      <c r="AN1802" s="39" t="n"/>
      <c r="AO1802" s="39" t="n"/>
    </row>
    <row r="1803">
      <c r="A1803" s="5" t="inlineStr">
        <is>
          <t>2000485</t>
        </is>
      </c>
      <c r="B1803" s="5" t="inlineStr">
        <is>
          <t>CAJA CURACIONES CHICA</t>
        </is>
      </c>
      <c r="C1803" s="5" t="n"/>
      <c r="D1803" s="5" t="inlineStr">
        <is>
          <t>033</t>
        </is>
      </c>
      <c r="E1803" s="5" t="inlineStr">
        <is>
          <t>ZDES</t>
        </is>
      </c>
      <c r="F1803" s="5" t="inlineStr">
        <is>
          <t>1060</t>
        </is>
      </c>
      <c r="G1803" s="5" t="inlineStr">
        <is>
          <t>6021</t>
        </is>
      </c>
      <c r="H1803" s="5" t="inlineStr">
        <is>
          <t>C/U</t>
        </is>
      </c>
      <c r="I1803" s="6" t="n">
        <v>2</v>
      </c>
      <c r="J1803" s="6" t="n">
        <v>0</v>
      </c>
      <c r="K1803" s="5" t="inlineStr">
        <is>
          <t>ARS</t>
        </is>
      </c>
      <c r="L1803" s="48" t="n">
        <v>0</v>
      </c>
      <c r="M1803" s="48" t="n">
        <v>1077452</v>
      </c>
      <c r="O1803" s="11">
        <f>M1803/SUM($M$2:$M$2023)</f>
        <v/>
      </c>
      <c r="P1803" s="49">
        <f>IFERROR(M1803/I1803,0)</f>
        <v/>
      </c>
      <c r="Q1803" s="50" t="n"/>
      <c r="R1803" s="8">
        <f>I1803-Q1803</f>
        <v/>
      </c>
      <c r="S1803" s="49">
        <f>$AK1803*R1803</f>
        <v/>
      </c>
      <c r="U1803" s="39" t="inlineStr">
        <is>
          <t>Stock SAP</t>
        </is>
      </c>
      <c r="V1803" s="39" t="inlineStr">
        <is>
          <t>Descartables</t>
        </is>
      </c>
      <c r="W1803" s="39" t="inlineStr">
        <is>
          <t>Dentro del alcance</t>
        </is>
      </c>
      <c r="X1803" s="39" t="n"/>
      <c r="Y1803" s="39" t="inlineStr">
        <is>
          <t>Sin recuento físico en el inventario de Avain</t>
        </is>
      </c>
      <c r="Z1803" s="40" t="inlineStr">
        <is>
          <t>Sin recuento físico</t>
        </is>
      </c>
      <c r="AA1803" s="39" t="n"/>
      <c r="AB1803" s="39" t="n"/>
      <c r="AC1803" s="39" t="n"/>
      <c r="AD1803" s="39" t="n"/>
      <c r="AE1803" s="39" t="n"/>
      <c r="AF1803" s="39" t="n"/>
      <c r="AG1803" s="39" t="n"/>
      <c r="AH1803" s="51" t="n">
        <v>2</v>
      </c>
      <c r="AI1803" s="51">
        <f>Q1803</f>
        <v/>
      </c>
      <c r="AJ1803" s="51">
        <f>$AH1803-$AI1803</f>
        <v/>
      </c>
      <c r="AK1803" s="52" t="n">
        <v>538726</v>
      </c>
      <c r="AL1803" s="52">
        <f>$AJ1803*$AK1803</f>
        <v/>
      </c>
      <c r="AM1803" s="52">
        <f>$AI1803*$AK1803</f>
        <v/>
      </c>
      <c r="AN1803" s="39" t="n"/>
      <c r="AO1803" s="39" t="n"/>
    </row>
    <row r="1804">
      <c r="A1804" s="5" t="inlineStr">
        <is>
          <t>2000497</t>
        </is>
      </c>
      <c r="B1804" s="5" t="inlineStr">
        <is>
          <t>PIE DE SUERO</t>
        </is>
      </c>
      <c r="C1804" s="5" t="n"/>
      <c r="D1804" s="5" t="inlineStr">
        <is>
          <t>033</t>
        </is>
      </c>
      <c r="E1804" s="5" t="inlineStr">
        <is>
          <t>ZDES</t>
        </is>
      </c>
      <c r="F1804" s="5" t="inlineStr">
        <is>
          <t>1060</t>
        </is>
      </c>
      <c r="G1804" s="5" t="inlineStr">
        <is>
          <t>6021</t>
        </is>
      </c>
      <c r="H1804" s="5" t="inlineStr">
        <is>
          <t>C/U</t>
        </is>
      </c>
      <c r="I1804" s="6" t="n">
        <v>2</v>
      </c>
      <c r="J1804" s="6" t="n">
        <v>0</v>
      </c>
      <c r="K1804" s="5" t="inlineStr">
        <is>
          <t>ARS</t>
        </is>
      </c>
      <c r="L1804" s="48" t="n">
        <v>0</v>
      </c>
      <c r="M1804" s="48" t="n">
        <v>131200</v>
      </c>
      <c r="O1804" s="11">
        <f>M1804/SUM($M$2:$M$2023)</f>
        <v/>
      </c>
      <c r="P1804" s="49">
        <f>IFERROR(M1804/I1804,0)</f>
        <v/>
      </c>
      <c r="Q1804" s="50" t="n"/>
      <c r="R1804" s="8">
        <f>I1804-Q1804</f>
        <v/>
      </c>
      <c r="S1804" s="49">
        <f>$AK1804*R1804</f>
        <v/>
      </c>
      <c r="U1804" s="39" t="inlineStr">
        <is>
          <t>Stock SAP</t>
        </is>
      </c>
      <c r="V1804" s="39" t="inlineStr">
        <is>
          <t>Descartables</t>
        </is>
      </c>
      <c r="W1804" s="39" t="inlineStr">
        <is>
          <t>Dentro del alcance</t>
        </is>
      </c>
      <c r="X1804" s="39" t="n"/>
      <c r="Y1804" s="39" t="inlineStr">
        <is>
          <t>Sin recuento físico en el inventario de Avain</t>
        </is>
      </c>
      <c r="Z1804" s="40" t="inlineStr">
        <is>
          <t>Sin recuento físico</t>
        </is>
      </c>
      <c r="AA1804" s="39" t="n"/>
      <c r="AB1804" s="39" t="n"/>
      <c r="AC1804" s="39" t="n"/>
      <c r="AD1804" s="39" t="n"/>
      <c r="AE1804" s="39" t="n"/>
      <c r="AF1804" s="39" t="n"/>
      <c r="AG1804" s="39" t="n"/>
      <c r="AH1804" s="51" t="n">
        <v>2</v>
      </c>
      <c r="AI1804" s="51">
        <f>Q1804</f>
        <v/>
      </c>
      <c r="AJ1804" s="51">
        <f>$AH1804-$AI1804</f>
        <v/>
      </c>
      <c r="AK1804" s="52" t="n">
        <v>65600</v>
      </c>
      <c r="AL1804" s="52">
        <f>$AJ1804*$AK1804</f>
        <v/>
      </c>
      <c r="AM1804" s="52">
        <f>$AI1804*$AK1804</f>
        <v/>
      </c>
      <c r="AN1804" s="39" t="n"/>
      <c r="AO1804" s="39" t="n"/>
    </row>
    <row r="1805">
      <c r="A1805" s="5" t="inlineStr">
        <is>
          <t>2000694</t>
        </is>
      </c>
      <c r="B1805" s="5" t="inlineStr">
        <is>
          <t>PINZA PARA ECG (JUEGO POR 4 UNIDADES)</t>
        </is>
      </c>
      <c r="C1805" s="5" t="n"/>
      <c r="D1805" s="5" t="inlineStr">
        <is>
          <t>033</t>
        </is>
      </c>
      <c r="E1805" s="5" t="inlineStr">
        <is>
          <t>ZDES</t>
        </is>
      </c>
      <c r="F1805" s="5" t="inlineStr">
        <is>
          <t>1060</t>
        </is>
      </c>
      <c r="G1805" s="5" t="inlineStr">
        <is>
          <t>6010</t>
        </is>
      </c>
      <c r="H1805" s="5" t="inlineStr">
        <is>
          <t>C/U</t>
        </is>
      </c>
      <c r="I1805" s="6" t="n">
        <v>2</v>
      </c>
      <c r="J1805" s="6" t="n">
        <v>0</v>
      </c>
      <c r="K1805" s="5" t="inlineStr">
        <is>
          <t>ARS</t>
        </is>
      </c>
      <c r="L1805" s="48" t="n">
        <v>0</v>
      </c>
      <c r="M1805" s="48" t="n">
        <v>25200</v>
      </c>
      <c r="O1805" s="11">
        <f>M1805/SUM($M$2:$M$2023)</f>
        <v/>
      </c>
      <c r="P1805" s="49">
        <f>IFERROR(M1805/I1805,0)</f>
        <v/>
      </c>
      <c r="Q1805" s="50" t="n"/>
      <c r="R1805" s="8">
        <f>I1805-Q1805</f>
        <v/>
      </c>
      <c r="S1805" s="49">
        <f>$AK1805*R1805</f>
        <v/>
      </c>
      <c r="U1805" s="39" t="inlineStr">
        <is>
          <t>Stock SAP</t>
        </is>
      </c>
      <c r="V1805" s="39" t="inlineStr">
        <is>
          <t>Descartables</t>
        </is>
      </c>
      <c r="W1805" s="39" t="inlineStr">
        <is>
          <t>Dentro del alcance</t>
        </is>
      </c>
      <c r="X1805" s="39" t="n"/>
      <c r="Y1805" s="39" t="inlineStr">
        <is>
          <t>Sin recuento físico en el inventario de Avain</t>
        </is>
      </c>
      <c r="Z1805" s="40" t="inlineStr">
        <is>
          <t>Sin recuento físico</t>
        </is>
      </c>
      <c r="AA1805" s="39" t="n"/>
      <c r="AB1805" s="39" t="n"/>
      <c r="AC1805" s="39" t="n"/>
      <c r="AD1805" s="39" t="n"/>
      <c r="AE1805" s="39" t="n"/>
      <c r="AF1805" s="39" t="n"/>
      <c r="AG1805" s="39" t="n"/>
      <c r="AH1805" s="51" t="n">
        <v>2</v>
      </c>
      <c r="AI1805" s="51">
        <f>Q1805</f>
        <v/>
      </c>
      <c r="AJ1805" s="51">
        <f>$AH1805-$AI1805</f>
        <v/>
      </c>
      <c r="AK1805" s="52" t="n">
        <v>12600</v>
      </c>
      <c r="AL1805" s="52">
        <f>$AJ1805*$AK1805</f>
        <v/>
      </c>
      <c r="AM1805" s="52">
        <f>$AI1805*$AK1805</f>
        <v/>
      </c>
      <c r="AN1805" s="39" t="n"/>
      <c r="AO1805" s="39" t="n"/>
    </row>
    <row r="1806">
      <c r="A1806" s="5" t="inlineStr">
        <is>
          <t>3000134</t>
        </is>
      </c>
      <c r="B1806" s="5" t="inlineStr">
        <is>
          <t>PANTALON CARGO AZUL T58</t>
        </is>
      </c>
      <c r="C1806" s="5" t="n"/>
      <c r="D1806" s="5" t="inlineStr">
        <is>
          <t>INDU</t>
        </is>
      </c>
      <c r="E1806" s="5" t="inlineStr">
        <is>
          <t>ZUNI</t>
        </is>
      </c>
      <c r="F1806" s="5" t="inlineStr">
        <is>
          <t>1060</t>
        </is>
      </c>
      <c r="G1806" s="5" t="inlineStr">
        <is>
          <t>6031</t>
        </is>
      </c>
      <c r="H1806" s="5" t="inlineStr">
        <is>
          <t>C/U</t>
        </is>
      </c>
      <c r="I1806" s="6" t="n">
        <v>2</v>
      </c>
      <c r="J1806" s="6" t="n">
        <v>0</v>
      </c>
      <c r="K1806" s="5" t="inlineStr">
        <is>
          <t>ARS</t>
        </is>
      </c>
      <c r="L1806" s="48" t="n">
        <v>0</v>
      </c>
      <c r="M1806" s="48" t="n">
        <v>85448</v>
      </c>
      <c r="O1806" s="11">
        <f>M1806/SUM($M$2:$M$2023)</f>
        <v/>
      </c>
      <c r="P1806" s="49">
        <f>IFERROR(M1806/I1806,0)</f>
        <v/>
      </c>
      <c r="Q1806" s="50" t="n"/>
      <c r="R1806" s="8">
        <f>I1806-Q1806</f>
        <v/>
      </c>
      <c r="S1806" s="49">
        <f>$AK1806*R1806</f>
        <v/>
      </c>
      <c r="U1806" s="39" t="inlineStr">
        <is>
          <t>Stock SAP</t>
        </is>
      </c>
      <c r="V1806" s="39" t="inlineStr">
        <is>
          <t>Uniformes</t>
        </is>
      </c>
      <c r="W1806" s="39" t="inlineStr">
        <is>
          <t>Fuera del alcance</t>
        </is>
      </c>
      <c r="X1806" s="39" t="n"/>
      <c r="Y1806" s="39" t="inlineStr">
        <is>
          <t>No aplica: uniformes, clasificación que el inventario físico de Farmacia no releva</t>
        </is>
      </c>
      <c r="Z1806" s="40" t="inlineStr">
        <is>
          <t>Fuera del alcance del inventario físico</t>
        </is>
      </c>
      <c r="AA1806" s="39" t="n"/>
      <c r="AB1806" s="39" t="n"/>
      <c r="AC1806" s="39" t="n"/>
      <c r="AD1806" s="39" t="n"/>
      <c r="AE1806" s="39" t="n"/>
      <c r="AF1806" s="39" t="n"/>
      <c r="AG1806" s="39" t="n"/>
      <c r="AH1806" s="51" t="n">
        <v>2</v>
      </c>
      <c r="AI1806" s="51">
        <f>Q1806</f>
        <v/>
      </c>
      <c r="AJ1806" s="51">
        <f>$AH1806-$AI1806</f>
        <v/>
      </c>
      <c r="AK1806" s="52" t="n">
        <v>42724</v>
      </c>
      <c r="AL1806" s="52">
        <f>$AJ1806*$AK1806</f>
        <v/>
      </c>
      <c r="AM1806" s="52">
        <f>$AI1806*$AK1806</f>
        <v/>
      </c>
      <c r="AN1806" s="39" t="n"/>
      <c r="AO1806" s="39" t="n"/>
    </row>
    <row r="1807">
      <c r="A1807" s="5" t="inlineStr">
        <is>
          <t>3000184</t>
        </is>
      </c>
      <c r="B1807" s="5" t="inlineStr">
        <is>
          <t>CHOMBA BLANCA DAMA TXL</t>
        </is>
      </c>
      <c r="C1807" s="5" t="n"/>
      <c r="D1807" s="5" t="inlineStr">
        <is>
          <t>INDU</t>
        </is>
      </c>
      <c r="E1807" s="5" t="inlineStr">
        <is>
          <t>ZUNI</t>
        </is>
      </c>
      <c r="F1807" s="5" t="inlineStr">
        <is>
          <t>1060</t>
        </is>
      </c>
      <c r="G1807" s="5" t="inlineStr">
        <is>
          <t>6031</t>
        </is>
      </c>
      <c r="H1807" s="5" t="inlineStr">
        <is>
          <t>C/U</t>
        </is>
      </c>
      <c r="I1807" s="6" t="n">
        <v>2</v>
      </c>
      <c r="J1807" s="6" t="n">
        <v>0</v>
      </c>
      <c r="K1807" s="5" t="inlineStr">
        <is>
          <t>ARS</t>
        </is>
      </c>
      <c r="L1807" s="48" t="n">
        <v>0</v>
      </c>
      <c r="M1807" s="48" t="n">
        <v>17400</v>
      </c>
      <c r="O1807" s="11">
        <f>M1807/SUM($M$2:$M$2023)</f>
        <v/>
      </c>
      <c r="P1807" s="49">
        <f>IFERROR(M1807/I1807,0)</f>
        <v/>
      </c>
      <c r="Q1807" s="50" t="n"/>
      <c r="R1807" s="8">
        <f>I1807-Q1807</f>
        <v/>
      </c>
      <c r="S1807" s="49">
        <f>$AK1807*R1807</f>
        <v/>
      </c>
      <c r="U1807" s="39" t="inlineStr">
        <is>
          <t>Stock SAP</t>
        </is>
      </c>
      <c r="V1807" s="39" t="inlineStr">
        <is>
          <t>Uniformes</t>
        </is>
      </c>
      <c r="W1807" s="39" t="inlineStr">
        <is>
          <t>Fuera del alcance</t>
        </is>
      </c>
      <c r="X1807" s="39" t="n"/>
      <c r="Y1807" s="39" t="inlineStr">
        <is>
          <t>No aplica: uniformes, clasificación que el inventario físico de Farmacia no releva</t>
        </is>
      </c>
      <c r="Z1807" s="40" t="inlineStr">
        <is>
          <t>Fuera del alcance del inventario físico</t>
        </is>
      </c>
      <c r="AA1807" s="39" t="n"/>
      <c r="AB1807" s="39" t="n"/>
      <c r="AC1807" s="39" t="n"/>
      <c r="AD1807" s="39" t="n"/>
      <c r="AE1807" s="39" t="n"/>
      <c r="AF1807" s="39" t="n"/>
      <c r="AG1807" s="39" t="n"/>
      <c r="AH1807" s="51" t="n">
        <v>2</v>
      </c>
      <c r="AI1807" s="51">
        <f>Q1807</f>
        <v/>
      </c>
      <c r="AJ1807" s="51">
        <f>$AH1807-$AI1807</f>
        <v/>
      </c>
      <c r="AK1807" s="52" t="n">
        <v>8700</v>
      </c>
      <c r="AL1807" s="52">
        <f>$AJ1807*$AK1807</f>
        <v/>
      </c>
      <c r="AM1807" s="52">
        <f>$AI1807*$AK1807</f>
        <v/>
      </c>
      <c r="AN1807" s="39" t="n"/>
      <c r="AO1807" s="39" t="n"/>
    </row>
    <row r="1808">
      <c r="A1808" s="5" t="inlineStr">
        <is>
          <t>3000190</t>
        </is>
      </c>
      <c r="B1808" s="5" t="inlineStr">
        <is>
          <t>CHOMBA BLANCA HBRE TL</t>
        </is>
      </c>
      <c r="C1808" s="5" t="n"/>
      <c r="D1808" s="5" t="inlineStr">
        <is>
          <t>INDU</t>
        </is>
      </c>
      <c r="E1808" s="5" t="inlineStr">
        <is>
          <t>ZUNI</t>
        </is>
      </c>
      <c r="F1808" s="5" t="inlineStr">
        <is>
          <t>1060</t>
        </is>
      </c>
      <c r="G1808" s="5" t="inlineStr">
        <is>
          <t>6031</t>
        </is>
      </c>
      <c r="H1808" s="5" t="inlineStr">
        <is>
          <t>C/U</t>
        </is>
      </c>
      <c r="I1808" s="6" t="n">
        <v>2</v>
      </c>
      <c r="J1808" s="6" t="n">
        <v>0</v>
      </c>
      <c r="K1808" s="5" t="inlineStr">
        <is>
          <t>ARS</t>
        </is>
      </c>
      <c r="L1808" s="48" t="n">
        <v>0</v>
      </c>
      <c r="M1808" s="48" t="n">
        <v>19864.25</v>
      </c>
      <c r="O1808" s="11">
        <f>M1808/SUM($M$2:$M$2023)</f>
        <v/>
      </c>
      <c r="P1808" s="49">
        <f>IFERROR(M1808/I1808,0)</f>
        <v/>
      </c>
      <c r="Q1808" s="50" t="n"/>
      <c r="R1808" s="8">
        <f>I1808-Q1808</f>
        <v/>
      </c>
      <c r="S1808" s="49">
        <f>$AK1808*R1808</f>
        <v/>
      </c>
      <c r="U1808" s="39" t="inlineStr">
        <is>
          <t>Stock SAP</t>
        </is>
      </c>
      <c r="V1808" s="39" t="inlineStr">
        <is>
          <t>Uniformes</t>
        </is>
      </c>
      <c r="W1808" s="39" t="inlineStr">
        <is>
          <t>Fuera del alcance</t>
        </is>
      </c>
      <c r="X1808" s="39" t="n"/>
      <c r="Y1808" s="39" t="inlineStr">
        <is>
          <t>No aplica: uniformes, clasificación que el inventario físico de Farmacia no releva</t>
        </is>
      </c>
      <c r="Z1808" s="40" t="inlineStr">
        <is>
          <t>Fuera del alcance del inventario físico</t>
        </is>
      </c>
      <c r="AA1808" s="39" t="n"/>
      <c r="AB1808" s="39" t="n"/>
      <c r="AC1808" s="39" t="n"/>
      <c r="AD1808" s="39" t="n"/>
      <c r="AE1808" s="39" t="n"/>
      <c r="AF1808" s="39" t="n"/>
      <c r="AG1808" s="39" t="n"/>
      <c r="AH1808" s="51" t="n"/>
      <c r="AI1808" s="51" t="n"/>
      <c r="AJ1808" s="51" t="n"/>
      <c r="AK1808" s="52" t="n">
        <v>9932.124444444444</v>
      </c>
      <c r="AL1808" s="52" t="n"/>
      <c r="AM1808" s="52" t="n"/>
      <c r="AN1808" s="39" t="n"/>
      <c r="AO1808" s="39" t="inlineStr">
        <is>
          <t>El material ocupa 2 filas en la hoja 1060 NQN (lote/almacén). La cantidad SAP y la física de esta vista son el total del material.</t>
        </is>
      </c>
    </row>
    <row r="1809">
      <c r="A1809" s="5" t="inlineStr">
        <is>
          <t>3000193</t>
        </is>
      </c>
      <c r="B1809" s="5" t="inlineStr">
        <is>
          <t>CHOMBA BLANCA HBRE T3XL</t>
        </is>
      </c>
      <c r="C1809" s="5" t="n"/>
      <c r="D1809" s="5" t="inlineStr">
        <is>
          <t>INDU</t>
        </is>
      </c>
      <c r="E1809" s="5" t="inlineStr">
        <is>
          <t>ZUNI</t>
        </is>
      </c>
      <c r="F1809" s="5" t="inlineStr">
        <is>
          <t>1060</t>
        </is>
      </c>
      <c r="G1809" s="5" t="inlineStr">
        <is>
          <t>6010</t>
        </is>
      </c>
      <c r="H1809" s="5" t="inlineStr">
        <is>
          <t>C/U</t>
        </is>
      </c>
      <c r="I1809" s="6" t="n">
        <v>2</v>
      </c>
      <c r="J1809" s="6" t="n">
        <v>0</v>
      </c>
      <c r="K1809" s="5" t="inlineStr">
        <is>
          <t>ARS</t>
        </is>
      </c>
      <c r="L1809" s="48" t="n">
        <v>0</v>
      </c>
      <c r="M1809" s="48" t="n">
        <v>19248.19</v>
      </c>
      <c r="O1809" s="11">
        <f>M1809/SUM($M$2:$M$2023)</f>
        <v/>
      </c>
      <c r="P1809" s="49">
        <f>IFERROR(M1809/I1809,0)</f>
        <v/>
      </c>
      <c r="Q1809" s="50" t="n"/>
      <c r="R1809" s="8">
        <f>I1809-Q1809</f>
        <v/>
      </c>
      <c r="S1809" s="49">
        <f>$AK1809*R1809</f>
        <v/>
      </c>
      <c r="U1809" s="39" t="inlineStr">
        <is>
          <t>Stock SAP</t>
        </is>
      </c>
      <c r="V1809" s="39" t="inlineStr">
        <is>
          <t>Uniformes</t>
        </is>
      </c>
      <c r="W1809" s="39" t="inlineStr">
        <is>
          <t>Fuera del alcance</t>
        </is>
      </c>
      <c r="X1809" s="39" t="n"/>
      <c r="Y1809" s="39" t="inlineStr">
        <is>
          <t>No aplica: uniformes, clasificación que el inventario físico de Farmacia no releva</t>
        </is>
      </c>
      <c r="Z1809" s="40" t="inlineStr">
        <is>
          <t>Fuera del alcance del inventario físico</t>
        </is>
      </c>
      <c r="AA1809" s="39" t="n"/>
      <c r="AB1809" s="39" t="n"/>
      <c r="AC1809" s="39" t="n"/>
      <c r="AD1809" s="39" t="n"/>
      <c r="AE1809" s="39" t="n"/>
      <c r="AF1809" s="39" t="n"/>
      <c r="AG1809" s="39" t="n"/>
      <c r="AH1809" s="51" t="n">
        <v>3</v>
      </c>
      <c r="AI1809" s="51">
        <f>Q1809</f>
        <v/>
      </c>
      <c r="AJ1809" s="51">
        <f>$AH1809-$AI1809</f>
        <v/>
      </c>
      <c r="AK1809" s="52" t="n">
        <v>9624.093333333332</v>
      </c>
      <c r="AL1809" s="52">
        <f>$AJ1809*$AK1809</f>
        <v/>
      </c>
      <c r="AM1809" s="52">
        <f>$AI1809*$AK1809</f>
        <v/>
      </c>
      <c r="AN1809" s="39" t="n"/>
      <c r="AO1809" s="39" t="inlineStr">
        <is>
          <t>El material ocupa 2 filas en la hoja 1060 NQN (lote/almacén). La cantidad SAP y la física de esta vista son el total del material.</t>
        </is>
      </c>
    </row>
    <row r="1810">
      <c r="A1810" s="5" t="inlineStr">
        <is>
          <t>3000331</t>
        </is>
      </c>
      <c r="B1810" s="5" t="inlineStr">
        <is>
          <t>AMBO AZUL C/LOGO EMERG L</t>
        </is>
      </c>
      <c r="C1810" s="5" t="n"/>
      <c r="D1810" s="5" t="inlineStr">
        <is>
          <t>INDU</t>
        </is>
      </c>
      <c r="E1810" s="5" t="inlineStr">
        <is>
          <t>ZUNI</t>
        </is>
      </c>
      <c r="F1810" s="5" t="inlineStr">
        <is>
          <t>1060</t>
        </is>
      </c>
      <c r="G1810" s="5" t="inlineStr">
        <is>
          <t>6031</t>
        </is>
      </c>
      <c r="H1810" s="5" t="inlineStr">
        <is>
          <t>C/U</t>
        </is>
      </c>
      <c r="I1810" s="6" t="n">
        <v>2</v>
      </c>
      <c r="J1810" s="6" t="n">
        <v>0</v>
      </c>
      <c r="K1810" s="5" t="inlineStr">
        <is>
          <t>ARS</t>
        </is>
      </c>
      <c r="L1810" s="48" t="n">
        <v>0</v>
      </c>
      <c r="M1810" s="48" t="n">
        <v>107800</v>
      </c>
      <c r="O1810" s="11">
        <f>M1810/SUM($M$2:$M$2023)</f>
        <v/>
      </c>
      <c r="P1810" s="49">
        <f>IFERROR(M1810/I1810,0)</f>
        <v/>
      </c>
      <c r="Q1810" s="50" t="n"/>
      <c r="R1810" s="8">
        <f>I1810-Q1810</f>
        <v/>
      </c>
      <c r="S1810" s="49">
        <f>$AK1810*R1810</f>
        <v/>
      </c>
      <c r="U1810" s="39" t="inlineStr">
        <is>
          <t>Stock SAP</t>
        </is>
      </c>
      <c r="V1810" s="39" t="inlineStr">
        <is>
          <t>Uniformes</t>
        </is>
      </c>
      <c r="W1810" s="39" t="inlineStr">
        <is>
          <t>Fuera del alcance</t>
        </is>
      </c>
      <c r="X1810" s="39" t="n"/>
      <c r="Y1810" s="39" t="inlineStr">
        <is>
          <t>No aplica: uniformes, clasificación que el inventario físico de Farmacia no releva</t>
        </is>
      </c>
      <c r="Z1810" s="40" t="inlineStr">
        <is>
          <t>Fuera del alcance del inventario físico</t>
        </is>
      </c>
      <c r="AA1810" s="39" t="n"/>
      <c r="AB1810" s="39" t="n"/>
      <c r="AC1810" s="39" t="n"/>
      <c r="AD1810" s="39" t="n"/>
      <c r="AE1810" s="39" t="n"/>
      <c r="AF1810" s="39" t="n"/>
      <c r="AG1810" s="39" t="n"/>
      <c r="AH1810" s="51" t="n">
        <v>2</v>
      </c>
      <c r="AI1810" s="51">
        <f>Q1810</f>
        <v/>
      </c>
      <c r="AJ1810" s="51">
        <f>$AH1810-$AI1810</f>
        <v/>
      </c>
      <c r="AK1810" s="52" t="n">
        <v>53900</v>
      </c>
      <c r="AL1810" s="52">
        <f>$AJ1810*$AK1810</f>
        <v/>
      </c>
      <c r="AM1810" s="52">
        <f>$AI1810*$AK1810</f>
        <v/>
      </c>
      <c r="AN1810" s="39" t="n"/>
      <c r="AO1810" s="39" t="n"/>
    </row>
    <row r="1811">
      <c r="A1811" s="5" t="inlineStr">
        <is>
          <t>3000410</t>
        </is>
      </c>
      <c r="B1811" s="5" t="inlineStr">
        <is>
          <t>Faja Lumbar XXL</t>
        </is>
      </c>
      <c r="C1811" s="5" t="n"/>
      <c r="D1811" s="5" t="inlineStr">
        <is>
          <t>INDU</t>
        </is>
      </c>
      <c r="E1811" s="5" t="inlineStr">
        <is>
          <t>ZUNI</t>
        </is>
      </c>
      <c r="F1811" s="5" t="inlineStr">
        <is>
          <t>1060</t>
        </is>
      </c>
      <c r="G1811" s="5" t="inlineStr">
        <is>
          <t>6010</t>
        </is>
      </c>
      <c r="H1811" s="5" t="inlineStr">
        <is>
          <t>C/U</t>
        </is>
      </c>
      <c r="I1811" s="6" t="n">
        <v>2</v>
      </c>
      <c r="J1811" s="6" t="n">
        <v>0</v>
      </c>
      <c r="K1811" s="5" t="inlineStr">
        <is>
          <t>ARS</t>
        </is>
      </c>
      <c r="L1811" s="48" t="n">
        <v>0</v>
      </c>
      <c r="M1811" s="48" t="n">
        <v>23140</v>
      </c>
      <c r="O1811" s="11">
        <f>M1811/SUM($M$2:$M$2023)</f>
        <v/>
      </c>
      <c r="P1811" s="49">
        <f>IFERROR(M1811/I1811,0)</f>
        <v/>
      </c>
      <c r="Q1811" s="50" t="n"/>
      <c r="R1811" s="8">
        <f>I1811-Q1811</f>
        <v/>
      </c>
      <c r="S1811" s="49">
        <f>$AK1811*R1811</f>
        <v/>
      </c>
      <c r="U1811" s="39" t="inlineStr">
        <is>
          <t>Stock SAP</t>
        </is>
      </c>
      <c r="V1811" s="39" t="inlineStr">
        <is>
          <t>Uniformes</t>
        </is>
      </c>
      <c r="W1811" s="39" t="inlineStr">
        <is>
          <t>Fuera del alcance</t>
        </is>
      </c>
      <c r="X1811" s="39" t="n"/>
      <c r="Y1811" s="39" t="inlineStr">
        <is>
          <t>No aplica: uniformes, clasificación que el inventario físico de Farmacia no releva</t>
        </is>
      </c>
      <c r="Z1811" s="40" t="inlineStr">
        <is>
          <t>Fuera del alcance del inventario físico</t>
        </is>
      </c>
      <c r="AA1811" s="39" t="n"/>
      <c r="AB1811" s="39" t="n"/>
      <c r="AC1811" s="39" t="n"/>
      <c r="AD1811" s="39" t="n"/>
      <c r="AE1811" s="39" t="n"/>
      <c r="AF1811" s="39" t="n"/>
      <c r="AG1811" s="39" t="n"/>
      <c r="AH1811" s="51" t="n">
        <v>2</v>
      </c>
      <c r="AI1811" s="51">
        <f>Q1811</f>
        <v/>
      </c>
      <c r="AJ1811" s="51">
        <f>$AH1811-$AI1811</f>
        <v/>
      </c>
      <c r="AK1811" s="52" t="n">
        <v>11570</v>
      </c>
      <c r="AL1811" s="52">
        <f>$AJ1811*$AK1811</f>
        <v/>
      </c>
      <c r="AM1811" s="52">
        <f>$AI1811*$AK1811</f>
        <v/>
      </c>
      <c r="AN1811" s="39" t="n"/>
      <c r="AO1811" s="39" t="n"/>
    </row>
    <row r="1812">
      <c r="A1812" s="5" t="inlineStr">
        <is>
          <t>3000500</t>
        </is>
      </c>
      <c r="B1812" s="5" t="inlineStr">
        <is>
          <t>PANTALON JEAN C/LOGO YAC T46</t>
        </is>
      </c>
      <c r="C1812" s="5" t="n"/>
      <c r="D1812" s="5" t="inlineStr">
        <is>
          <t>INDU</t>
        </is>
      </c>
      <c r="E1812" s="5" t="inlineStr">
        <is>
          <t>ZUNI</t>
        </is>
      </c>
      <c r="F1812" s="5" t="inlineStr">
        <is>
          <t>1060</t>
        </is>
      </c>
      <c r="G1812" s="5" t="inlineStr">
        <is>
          <t>6110</t>
        </is>
      </c>
      <c r="H1812" s="5" t="inlineStr">
        <is>
          <t>C/U</t>
        </is>
      </c>
      <c r="I1812" s="6" t="n">
        <v>2</v>
      </c>
      <c r="J1812" s="6" t="n">
        <v>0</v>
      </c>
      <c r="K1812" s="5" t="inlineStr">
        <is>
          <t>ARS</t>
        </is>
      </c>
      <c r="L1812" s="48" t="n">
        <v>0</v>
      </c>
      <c r="M1812" s="48" t="n">
        <v>35800</v>
      </c>
      <c r="O1812" s="11">
        <f>M1812/SUM($M$2:$M$2023)</f>
        <v/>
      </c>
      <c r="P1812" s="49">
        <f>IFERROR(M1812/I1812,0)</f>
        <v/>
      </c>
      <c r="Q1812" s="50" t="n"/>
      <c r="R1812" s="8">
        <f>I1812-Q1812</f>
        <v/>
      </c>
      <c r="S1812" s="49">
        <f>$AK1812*R1812</f>
        <v/>
      </c>
      <c r="U1812" s="39" t="inlineStr">
        <is>
          <t>Stock SAP</t>
        </is>
      </c>
      <c r="V1812" s="39" t="inlineStr">
        <is>
          <t>Uniformes</t>
        </is>
      </c>
      <c r="W1812" s="39" t="inlineStr">
        <is>
          <t>Fuera del alcance</t>
        </is>
      </c>
      <c r="X1812" s="39" t="n"/>
      <c r="Y1812" s="39" t="inlineStr">
        <is>
          <t>No aplica: uniformes, clasificación que el inventario físico de Farmacia no releva</t>
        </is>
      </c>
      <c r="Z1812" s="40" t="inlineStr">
        <is>
          <t>Fuera del alcance del inventario físico</t>
        </is>
      </c>
      <c r="AA1812" s="39" t="n"/>
      <c r="AB1812" s="39" t="n"/>
      <c r="AC1812" s="39" t="n"/>
      <c r="AD1812" s="39" t="n"/>
      <c r="AE1812" s="39" t="n"/>
      <c r="AF1812" s="39" t="n"/>
      <c r="AG1812" s="39" t="n"/>
      <c r="AH1812" s="51" t="n">
        <v>2</v>
      </c>
      <c r="AI1812" s="51">
        <f>Q1812</f>
        <v/>
      </c>
      <c r="AJ1812" s="51">
        <f>$AH1812-$AI1812</f>
        <v/>
      </c>
      <c r="AK1812" s="52" t="n">
        <v>17900</v>
      </c>
      <c r="AL1812" s="52">
        <f>$AJ1812*$AK1812</f>
        <v/>
      </c>
      <c r="AM1812" s="52">
        <f>$AI1812*$AK1812</f>
        <v/>
      </c>
      <c r="AN1812" s="39" t="n"/>
      <c r="AO1812" s="39" t="n"/>
    </row>
    <row r="1813">
      <c r="A1813" s="5" t="inlineStr">
        <is>
          <t>3000573</t>
        </is>
      </c>
      <c r="B1813" s="5" t="inlineStr">
        <is>
          <t>CAMISETA POLERA AZUL FRANCIA T 2XL</t>
        </is>
      </c>
      <c r="C1813" s="5" t="n"/>
      <c r="D1813" s="5" t="inlineStr">
        <is>
          <t>INDU</t>
        </is>
      </c>
      <c r="E1813" s="5" t="inlineStr">
        <is>
          <t>ZUNI</t>
        </is>
      </c>
      <c r="F1813" s="5" t="inlineStr">
        <is>
          <t>1060</t>
        </is>
      </c>
      <c r="G1813" s="5" t="inlineStr">
        <is>
          <t>6010</t>
        </is>
      </c>
      <c r="H1813" s="5" t="inlineStr">
        <is>
          <t>C/U</t>
        </is>
      </c>
      <c r="I1813" s="6" t="n">
        <v>2</v>
      </c>
      <c r="J1813" s="6" t="n">
        <v>0</v>
      </c>
      <c r="K1813" s="5" t="inlineStr">
        <is>
          <t>ARS</t>
        </is>
      </c>
      <c r="L1813" s="48" t="n">
        <v>0</v>
      </c>
      <c r="M1813" s="48" t="n">
        <v>22826</v>
      </c>
      <c r="O1813" s="11">
        <f>M1813/SUM($M$2:$M$2023)</f>
        <v/>
      </c>
      <c r="P1813" s="49">
        <f>IFERROR(M1813/I1813,0)</f>
        <v/>
      </c>
      <c r="Q1813" s="50" t="n"/>
      <c r="R1813" s="8">
        <f>I1813-Q1813</f>
        <v/>
      </c>
      <c r="S1813" s="49">
        <f>$AK1813*R1813</f>
        <v/>
      </c>
      <c r="U1813" s="39" t="inlineStr">
        <is>
          <t>Stock SAP</t>
        </is>
      </c>
      <c r="V1813" s="39" t="inlineStr">
        <is>
          <t>Uniformes</t>
        </is>
      </c>
      <c r="W1813" s="39" t="inlineStr">
        <is>
          <t>Fuera del alcance</t>
        </is>
      </c>
      <c r="X1813" s="39" t="n"/>
      <c r="Y1813" s="39" t="inlineStr">
        <is>
          <t>No aplica: uniformes, clasificación que el inventario físico de Farmacia no releva</t>
        </is>
      </c>
      <c r="Z1813" s="40" t="inlineStr">
        <is>
          <t>Fuera del alcance del inventario físico</t>
        </is>
      </c>
      <c r="AA1813" s="39" t="n"/>
      <c r="AB1813" s="39" t="n"/>
      <c r="AC1813" s="39" t="n"/>
      <c r="AD1813" s="39" t="n"/>
      <c r="AE1813" s="39" t="n"/>
      <c r="AF1813" s="39" t="n"/>
      <c r="AG1813" s="39" t="n"/>
      <c r="AH1813" s="51" t="n">
        <v>2</v>
      </c>
      <c r="AI1813" s="51">
        <f>Q1813</f>
        <v/>
      </c>
      <c r="AJ1813" s="51">
        <f>$AH1813-$AI1813</f>
        <v/>
      </c>
      <c r="AK1813" s="52" t="n">
        <v>11413</v>
      </c>
      <c r="AL1813" s="52">
        <f>$AJ1813*$AK1813</f>
        <v/>
      </c>
      <c r="AM1813" s="52">
        <f>$AI1813*$AK1813</f>
        <v/>
      </c>
      <c r="AN1813" s="39" t="n"/>
      <c r="AO1813" s="39" t="n"/>
    </row>
    <row r="1814">
      <c r="A1814" s="5" t="inlineStr">
        <is>
          <t>3001054</t>
        </is>
      </c>
      <c r="B1814" s="5" t="inlineStr">
        <is>
          <t>MAMELUCO IGNIFUGO NOMEX 6 OZ TALLE XXXXL</t>
        </is>
      </c>
      <c r="C1814" s="5" t="n"/>
      <c r="D1814" s="5" t="inlineStr">
        <is>
          <t>INDU</t>
        </is>
      </c>
      <c r="E1814" s="5" t="inlineStr">
        <is>
          <t>ZUNI</t>
        </is>
      </c>
      <c r="F1814" s="5" t="inlineStr">
        <is>
          <t>1060</t>
        </is>
      </c>
      <c r="G1814" s="5" t="inlineStr">
        <is>
          <t>6010</t>
        </is>
      </c>
      <c r="H1814" s="5" t="inlineStr">
        <is>
          <t>C/U</t>
        </is>
      </c>
      <c r="I1814" s="6" t="n">
        <v>2</v>
      </c>
      <c r="J1814" s="6" t="n">
        <v>0</v>
      </c>
      <c r="K1814" s="5" t="inlineStr">
        <is>
          <t>ARS</t>
        </is>
      </c>
      <c r="L1814" s="48" t="n">
        <v>0</v>
      </c>
      <c r="M1814" s="48" t="n">
        <v>241360</v>
      </c>
      <c r="O1814" s="11">
        <f>M1814/SUM($M$2:$M$2023)</f>
        <v/>
      </c>
      <c r="P1814" s="49">
        <f>IFERROR(M1814/I1814,0)</f>
        <v/>
      </c>
      <c r="Q1814" s="50" t="n"/>
      <c r="R1814" s="8">
        <f>I1814-Q1814</f>
        <v/>
      </c>
      <c r="S1814" s="49">
        <f>$AK1814*R1814</f>
        <v/>
      </c>
      <c r="U1814" s="39" t="inlineStr">
        <is>
          <t>Stock SAP</t>
        </is>
      </c>
      <c r="V1814" s="39" t="inlineStr">
        <is>
          <t>Uniformes</t>
        </is>
      </c>
      <c r="W1814" s="39" t="inlineStr">
        <is>
          <t>Fuera del alcance</t>
        </is>
      </c>
      <c r="X1814" s="39" t="n"/>
      <c r="Y1814" s="39" t="inlineStr">
        <is>
          <t>No aplica: uniformes, clasificación que el inventario físico de Farmacia no releva</t>
        </is>
      </c>
      <c r="Z1814" s="40" t="inlineStr">
        <is>
          <t>Fuera del alcance del inventario físico</t>
        </is>
      </c>
      <c r="AA1814" s="39" t="n"/>
      <c r="AB1814" s="39" t="n"/>
      <c r="AC1814" s="39" t="n"/>
      <c r="AD1814" s="39" t="n"/>
      <c r="AE1814" s="39" t="n"/>
      <c r="AF1814" s="39" t="n"/>
      <c r="AG1814" s="39" t="n"/>
      <c r="AH1814" s="51" t="n">
        <v>2</v>
      </c>
      <c r="AI1814" s="51">
        <f>Q1814</f>
        <v/>
      </c>
      <c r="AJ1814" s="51">
        <f>$AH1814-$AI1814</f>
        <v/>
      </c>
      <c r="AK1814" s="52" t="n">
        <v>120680</v>
      </c>
      <c r="AL1814" s="52">
        <f>$AJ1814*$AK1814</f>
        <v/>
      </c>
      <c r="AM1814" s="52">
        <f>$AI1814*$AK1814</f>
        <v/>
      </c>
      <c r="AN1814" s="39" t="n"/>
      <c r="AO1814" s="39" t="n"/>
    </row>
    <row r="1815">
      <c r="A1815" s="5" t="inlineStr">
        <is>
          <t>3001060</t>
        </is>
      </c>
      <c r="B1815" s="5" t="inlineStr">
        <is>
          <t>CAMPERA DE POLAR NARANJA CON CAPUCHA T-M</t>
        </is>
      </c>
      <c r="C1815" s="5" t="n"/>
      <c r="D1815" s="5" t="inlineStr">
        <is>
          <t>INDU</t>
        </is>
      </c>
      <c r="E1815" s="5" t="inlineStr">
        <is>
          <t>ZUNI</t>
        </is>
      </c>
      <c r="F1815" s="5" t="inlineStr">
        <is>
          <t>1060</t>
        </is>
      </c>
      <c r="G1815" s="5" t="inlineStr">
        <is>
          <t>6010</t>
        </is>
      </c>
      <c r="H1815" s="5" t="inlineStr">
        <is>
          <t>C/U</t>
        </is>
      </c>
      <c r="I1815" s="6" t="n">
        <v>2</v>
      </c>
      <c r="J1815" s="6" t="n">
        <v>0</v>
      </c>
      <c r="K1815" s="5" t="inlineStr">
        <is>
          <t>ARS</t>
        </is>
      </c>
      <c r="L1815" s="48" t="n">
        <v>0</v>
      </c>
      <c r="M1815" s="48" t="n">
        <v>262463.14</v>
      </c>
      <c r="O1815" s="11">
        <f>M1815/SUM($M$2:$M$2023)</f>
        <v/>
      </c>
      <c r="P1815" s="49">
        <f>IFERROR(M1815/I1815,0)</f>
        <v/>
      </c>
      <c r="Q1815" s="50" t="n"/>
      <c r="R1815" s="8">
        <f>I1815-Q1815</f>
        <v/>
      </c>
      <c r="S1815" s="49">
        <f>$AK1815*R1815</f>
        <v/>
      </c>
      <c r="U1815" s="39" t="inlineStr">
        <is>
          <t>Stock SAP</t>
        </is>
      </c>
      <c r="V1815" s="39" t="inlineStr">
        <is>
          <t>Uniformes</t>
        </is>
      </c>
      <c r="W1815" s="39" t="inlineStr">
        <is>
          <t>Fuera del alcance</t>
        </is>
      </c>
      <c r="X1815" s="39" t="n"/>
      <c r="Y1815" s="39" t="inlineStr">
        <is>
          <t>No aplica: uniformes, clasificación que el inventario físico de Farmacia no releva</t>
        </is>
      </c>
      <c r="Z1815" s="40" t="inlineStr">
        <is>
          <t>Fuera del alcance del inventario físico</t>
        </is>
      </c>
      <c r="AA1815" s="39" t="n"/>
      <c r="AB1815" s="39" t="n"/>
      <c r="AC1815" s="39" t="n"/>
      <c r="AD1815" s="39" t="n"/>
      <c r="AE1815" s="39" t="n"/>
      <c r="AF1815" s="39" t="n"/>
      <c r="AG1815" s="39" t="n"/>
      <c r="AH1815" s="51" t="n">
        <v>2</v>
      </c>
      <c r="AI1815" s="51">
        <f>Q1815</f>
        <v/>
      </c>
      <c r="AJ1815" s="51">
        <f>$AH1815-$AI1815</f>
        <v/>
      </c>
      <c r="AK1815" s="52" t="n">
        <v>131231.57</v>
      </c>
      <c r="AL1815" s="52">
        <f>$AJ1815*$AK1815</f>
        <v/>
      </c>
      <c r="AM1815" s="52">
        <f>$AI1815*$AK1815</f>
        <v/>
      </c>
      <c r="AN1815" s="39" t="n"/>
      <c r="AO1815" s="39" t="n"/>
    </row>
    <row r="1816">
      <c r="A1816" s="5" t="inlineStr">
        <is>
          <t>3001299</t>
        </is>
      </c>
      <c r="B1816" s="5" t="inlineStr">
        <is>
          <t>BUZO ALGODON AZUL C/LOGO XS</t>
        </is>
      </c>
      <c r="C1816" s="5" t="n"/>
      <c r="D1816" s="5" t="inlineStr">
        <is>
          <t>INDU</t>
        </is>
      </c>
      <c r="E1816" s="5" t="inlineStr">
        <is>
          <t>ZUNI</t>
        </is>
      </c>
      <c r="F1816" s="5" t="inlineStr">
        <is>
          <t>1060</t>
        </is>
      </c>
      <c r="G1816" s="5" t="inlineStr">
        <is>
          <t>6031</t>
        </is>
      </c>
      <c r="H1816" s="5" t="inlineStr">
        <is>
          <t>C/U</t>
        </is>
      </c>
      <c r="I1816" s="6" t="n">
        <v>2</v>
      </c>
      <c r="J1816" s="6" t="n">
        <v>0</v>
      </c>
      <c r="K1816" s="5" t="inlineStr">
        <is>
          <t>ARS</t>
        </is>
      </c>
      <c r="L1816" s="48" t="n">
        <v>0</v>
      </c>
      <c r="M1816" s="48" t="n">
        <v>48607.33</v>
      </c>
      <c r="O1816" s="11">
        <f>M1816/SUM($M$2:$M$2023)</f>
        <v/>
      </c>
      <c r="P1816" s="49">
        <f>IFERROR(M1816/I1816,0)</f>
        <v/>
      </c>
      <c r="Q1816" s="50" t="n"/>
      <c r="R1816" s="8">
        <f>I1816-Q1816</f>
        <v/>
      </c>
      <c r="S1816" s="49">
        <f>$AK1816*R1816</f>
        <v/>
      </c>
      <c r="U1816" s="39" t="inlineStr">
        <is>
          <t>Stock SAP</t>
        </is>
      </c>
      <c r="V1816" s="39" t="inlineStr">
        <is>
          <t>Uniformes</t>
        </is>
      </c>
      <c r="W1816" s="39" t="inlineStr">
        <is>
          <t>Fuera del alcance</t>
        </is>
      </c>
      <c r="X1816" s="39" t="n"/>
      <c r="Y1816" s="39" t="inlineStr">
        <is>
          <t>No aplica: uniformes, clasificación que el inventario físico de Farmacia no releva</t>
        </is>
      </c>
      <c r="Z1816" s="40" t="inlineStr">
        <is>
          <t>Fuera del alcance del inventario físico</t>
        </is>
      </c>
      <c r="AA1816" s="39" t="n"/>
      <c r="AB1816" s="39" t="n"/>
      <c r="AC1816" s="39" t="n"/>
      <c r="AD1816" s="39" t="n"/>
      <c r="AE1816" s="39" t="n"/>
      <c r="AF1816" s="39" t="n"/>
      <c r="AG1816" s="39" t="n"/>
      <c r="AH1816" s="51" t="n"/>
      <c r="AI1816" s="51" t="n"/>
      <c r="AJ1816" s="51" t="n"/>
      <c r="AK1816" s="52" t="n">
        <v>24303.66454545455</v>
      </c>
      <c r="AL1816" s="52" t="n"/>
      <c r="AM1816" s="52" t="n"/>
      <c r="AN1816" s="39" t="n"/>
      <c r="AO1816" s="39" t="inlineStr">
        <is>
          <t>El material ocupa 2 filas en la hoja 1060 NQN (lote/almacén). La cantidad SAP y la física de esta vista son el total del material.</t>
        </is>
      </c>
    </row>
    <row r="1817">
      <c r="A1817" s="5" t="inlineStr">
        <is>
          <t>3001432</t>
        </is>
      </c>
      <c r="B1817" s="5" t="inlineStr">
        <is>
          <t>CHOMBA NEGRA XS</t>
        </is>
      </c>
      <c r="C1817" s="5" t="n"/>
      <c r="D1817" s="5" t="inlineStr">
        <is>
          <t>INDU</t>
        </is>
      </c>
      <c r="E1817" s="5" t="inlineStr">
        <is>
          <t>ZUNI</t>
        </is>
      </c>
      <c r="F1817" s="5" t="inlineStr">
        <is>
          <t>1060</t>
        </is>
      </c>
      <c r="G1817" s="5" t="inlineStr">
        <is>
          <t>6031</t>
        </is>
      </c>
      <c r="H1817" s="5" t="inlineStr">
        <is>
          <t>C/U</t>
        </is>
      </c>
      <c r="I1817" s="6" t="n">
        <v>2</v>
      </c>
      <c r="J1817" s="6" t="n">
        <v>0</v>
      </c>
      <c r="K1817" s="5" t="inlineStr">
        <is>
          <t>ARS</t>
        </is>
      </c>
      <c r="L1817" s="48" t="n">
        <v>0</v>
      </c>
      <c r="M1817" s="48" t="n">
        <v>17400</v>
      </c>
      <c r="O1817" s="11">
        <f>M1817/SUM($M$2:$M$2023)</f>
        <v/>
      </c>
      <c r="P1817" s="49">
        <f>IFERROR(M1817/I1817,0)</f>
        <v/>
      </c>
      <c r="Q1817" s="50" t="n"/>
      <c r="R1817" s="8">
        <f>I1817-Q1817</f>
        <v/>
      </c>
      <c r="S1817" s="49">
        <f>$AK1817*R1817</f>
        <v/>
      </c>
      <c r="U1817" s="39" t="inlineStr">
        <is>
          <t>Stock SAP</t>
        </is>
      </c>
      <c r="V1817" s="39" t="inlineStr">
        <is>
          <t>Uniformes</t>
        </is>
      </c>
      <c r="W1817" s="39" t="inlineStr">
        <is>
          <t>Fuera del alcance</t>
        </is>
      </c>
      <c r="X1817" s="39" t="n"/>
      <c r="Y1817" s="39" t="inlineStr">
        <is>
          <t>No aplica: uniformes, clasificación que el inventario físico de Farmacia no releva</t>
        </is>
      </c>
      <c r="Z1817" s="40" t="inlineStr">
        <is>
          <t>Fuera del alcance del inventario físico</t>
        </is>
      </c>
      <c r="AA1817" s="39" t="n"/>
      <c r="AB1817" s="39" t="n"/>
      <c r="AC1817" s="39" t="n"/>
      <c r="AD1817" s="39" t="n"/>
      <c r="AE1817" s="39" t="n"/>
      <c r="AF1817" s="39" t="n"/>
      <c r="AG1817" s="39" t="n"/>
      <c r="AH1817" s="51" t="n">
        <v>2</v>
      </c>
      <c r="AI1817" s="51">
        <f>Q1817</f>
        <v/>
      </c>
      <c r="AJ1817" s="51">
        <f>$AH1817-$AI1817</f>
        <v/>
      </c>
      <c r="AK1817" s="52" t="n">
        <v>8700</v>
      </c>
      <c r="AL1817" s="52">
        <f>$AJ1817*$AK1817</f>
        <v/>
      </c>
      <c r="AM1817" s="52">
        <f>$AI1817*$AK1817</f>
        <v/>
      </c>
      <c r="AN1817" s="39" t="n"/>
      <c r="AO1817" s="39" t="n"/>
    </row>
    <row r="1818">
      <c r="A1818" s="5" t="inlineStr">
        <is>
          <t>3001521</t>
        </is>
      </c>
      <c r="B1818" s="5" t="inlineStr">
        <is>
          <t>AMBO VERDE T. M</t>
        </is>
      </c>
      <c r="C1818" s="5" t="n"/>
      <c r="D1818" s="5" t="inlineStr">
        <is>
          <t>INDU</t>
        </is>
      </c>
      <c r="E1818" s="5" t="inlineStr">
        <is>
          <t>ZUNI</t>
        </is>
      </c>
      <c r="F1818" s="5" t="inlineStr">
        <is>
          <t>1060</t>
        </is>
      </c>
      <c r="G1818" s="5" t="inlineStr">
        <is>
          <t>6010</t>
        </is>
      </c>
      <c r="H1818" s="5" t="inlineStr">
        <is>
          <t>C/U</t>
        </is>
      </c>
      <c r="I1818" s="6" t="n">
        <v>2</v>
      </c>
      <c r="J1818" s="6" t="n">
        <v>0</v>
      </c>
      <c r="K1818" s="5" t="inlineStr">
        <is>
          <t>ARS</t>
        </is>
      </c>
      <c r="L1818" s="48" t="n">
        <v>0</v>
      </c>
      <c r="M1818" s="48" t="n">
        <v>55000</v>
      </c>
      <c r="O1818" s="11">
        <f>M1818/SUM($M$2:$M$2023)</f>
        <v/>
      </c>
      <c r="P1818" s="49">
        <f>IFERROR(M1818/I1818,0)</f>
        <v/>
      </c>
      <c r="Q1818" s="50" t="n"/>
      <c r="R1818" s="8">
        <f>I1818-Q1818</f>
        <v/>
      </c>
      <c r="S1818" s="49">
        <f>$AK1818*R1818</f>
        <v/>
      </c>
      <c r="U1818" s="39" t="inlineStr">
        <is>
          <t>Stock SAP</t>
        </is>
      </c>
      <c r="V1818" s="39" t="inlineStr">
        <is>
          <t>Uniformes</t>
        </is>
      </c>
      <c r="W1818" s="39" t="inlineStr">
        <is>
          <t>Fuera del alcance</t>
        </is>
      </c>
      <c r="X1818" s="39" t="n"/>
      <c r="Y1818" s="39" t="inlineStr">
        <is>
          <t>No aplica: uniformes, clasificación que el inventario físico de Farmacia no releva</t>
        </is>
      </c>
      <c r="Z1818" s="40" t="inlineStr">
        <is>
          <t>Fuera del alcance del inventario físico</t>
        </is>
      </c>
      <c r="AA1818" s="39" t="n"/>
      <c r="AB1818" s="39" t="n"/>
      <c r="AC1818" s="39" t="n"/>
      <c r="AD1818" s="39" t="n"/>
      <c r="AE1818" s="39" t="n"/>
      <c r="AF1818" s="39" t="n"/>
      <c r="AG1818" s="39" t="n"/>
      <c r="AH1818" s="51" t="n">
        <v>2</v>
      </c>
      <c r="AI1818" s="51">
        <f>Q1818</f>
        <v/>
      </c>
      <c r="AJ1818" s="51">
        <f>$AH1818-$AI1818</f>
        <v/>
      </c>
      <c r="AK1818" s="52" t="n">
        <v>27500</v>
      </c>
      <c r="AL1818" s="52">
        <f>$AJ1818*$AK1818</f>
        <v/>
      </c>
      <c r="AM1818" s="52">
        <f>$AI1818*$AK1818</f>
        <v/>
      </c>
      <c r="AN1818" s="39" t="n"/>
      <c r="AO1818" s="39" t="n"/>
    </row>
    <row r="1819">
      <c r="A1819" s="5" t="inlineStr">
        <is>
          <t>1000006</t>
        </is>
      </c>
      <c r="B1819" s="5" t="inlineStr">
        <is>
          <t>CLORPROMAZINA 25MG AMPOLLA DE 5 ML I.M</t>
        </is>
      </c>
      <c r="C1819" s="5" t="inlineStr">
        <is>
          <t>032158</t>
        </is>
      </c>
      <c r="D1819" s="5" t="inlineStr">
        <is>
          <t>033</t>
        </is>
      </c>
      <c r="E1819" s="5" t="inlineStr">
        <is>
          <t>ZMED</t>
        </is>
      </c>
      <c r="F1819" s="5" t="inlineStr">
        <is>
          <t>1060</t>
        </is>
      </c>
      <c r="G1819" s="5" t="inlineStr">
        <is>
          <t>6021</t>
        </is>
      </c>
      <c r="H1819" s="5" t="inlineStr">
        <is>
          <t>C/U</t>
        </is>
      </c>
      <c r="I1819" s="6" t="n">
        <v>1</v>
      </c>
      <c r="J1819" s="6" t="n">
        <v>0</v>
      </c>
      <c r="K1819" s="5" t="inlineStr">
        <is>
          <t>ARS</t>
        </is>
      </c>
      <c r="L1819" s="48" t="n">
        <v>0</v>
      </c>
      <c r="M1819" s="48" t="n">
        <v>48.35</v>
      </c>
      <c r="O1819" s="11">
        <f>M1819/SUM($M$2:$M$2023)</f>
        <v/>
      </c>
      <c r="P1819" s="49">
        <f>IFERROR(M1819/I1819,0)</f>
        <v/>
      </c>
      <c r="Q1819" s="50" t="n"/>
      <c r="R1819" s="8">
        <f>I1819-Q1819</f>
        <v/>
      </c>
      <c r="S1819" s="49">
        <f>$AK1819*R1819</f>
        <v/>
      </c>
      <c r="U1819" s="39" t="inlineStr">
        <is>
          <t>Stock SAP</t>
        </is>
      </c>
      <c r="V1819" s="39" t="inlineStr">
        <is>
          <t>Medicamentos</t>
        </is>
      </c>
      <c r="W1819" s="39" t="inlineStr">
        <is>
          <t>Dentro del alcance</t>
        </is>
      </c>
      <c r="X1819" s="39" t="n"/>
      <c r="Y1819" s="39" t="inlineStr">
        <is>
          <t>Sin recuento físico en el inventario de Avain</t>
        </is>
      </c>
      <c r="Z1819" s="40" t="inlineStr">
        <is>
          <t>Sin recuento físico</t>
        </is>
      </c>
      <c r="AA1819" s="39" t="n"/>
      <c r="AB1819" s="39" t="n"/>
      <c r="AC1819" s="39" t="n"/>
      <c r="AD1819" s="39" t="n"/>
      <c r="AE1819" s="39" t="n"/>
      <c r="AF1819" s="39" t="n"/>
      <c r="AG1819" s="39" t="n"/>
      <c r="AH1819" s="51" t="n">
        <v>1</v>
      </c>
      <c r="AI1819" s="51">
        <f>Q1819</f>
        <v/>
      </c>
      <c r="AJ1819" s="51">
        <f>$AH1819-$AI1819</f>
        <v/>
      </c>
      <c r="AK1819" s="52" t="n">
        <v>48.35</v>
      </c>
      <c r="AL1819" s="52">
        <f>$AJ1819*$AK1819</f>
        <v/>
      </c>
      <c r="AM1819" s="52">
        <f>$AI1819*$AK1819</f>
        <v/>
      </c>
      <c r="AN1819" s="39" t="n"/>
      <c r="AO1819" s="39" t="inlineStr">
        <is>
          <t>El material ocupa 2 filas en la hoja 1060 NQN (lote/almacén). La cantidad SAP y la física de esta vista son el total del material.</t>
        </is>
      </c>
    </row>
    <row r="1820">
      <c r="A1820" s="5" t="inlineStr">
        <is>
          <t>1000086</t>
        </is>
      </c>
      <c r="B1820" s="5" t="inlineStr">
        <is>
          <t>PLATSUL CREMA X 300 GRS</t>
        </is>
      </c>
      <c r="C1820" s="5" t="inlineStr">
        <is>
          <t>30219</t>
        </is>
      </c>
      <c r="D1820" s="5" t="inlineStr">
        <is>
          <t>033</t>
        </is>
      </c>
      <c r="E1820" s="5" t="inlineStr">
        <is>
          <t>ZMED</t>
        </is>
      </c>
      <c r="F1820" s="5" t="inlineStr">
        <is>
          <t>1060</t>
        </is>
      </c>
      <c r="G1820" s="5" t="inlineStr">
        <is>
          <t>6021</t>
        </is>
      </c>
      <c r="H1820" s="5" t="inlineStr">
        <is>
          <t>C/U</t>
        </is>
      </c>
      <c r="I1820" s="6" t="n">
        <v>1</v>
      </c>
      <c r="J1820" s="6" t="n">
        <v>0</v>
      </c>
      <c r="K1820" s="5" t="inlineStr">
        <is>
          <t>ARS</t>
        </is>
      </c>
      <c r="L1820" s="48" t="n">
        <v>0</v>
      </c>
      <c r="M1820" s="48" t="n">
        <v>4796.02</v>
      </c>
      <c r="O1820" s="11">
        <f>M1820/SUM($M$2:$M$2023)</f>
        <v/>
      </c>
      <c r="P1820" s="49">
        <f>IFERROR(M1820/I1820,0)</f>
        <v/>
      </c>
      <c r="Q1820" s="50" t="n"/>
      <c r="R1820" s="8">
        <f>I1820-Q1820</f>
        <v/>
      </c>
      <c r="S1820" s="49">
        <f>$AK1820*R1820</f>
        <v/>
      </c>
      <c r="U1820" s="39" t="inlineStr">
        <is>
          <t>Stock SAP</t>
        </is>
      </c>
      <c r="V1820" s="39" t="inlineStr">
        <is>
          <t>Medicamentos</t>
        </is>
      </c>
      <c r="W1820" s="39" t="inlineStr">
        <is>
          <t>Dentro del alcance</t>
        </is>
      </c>
      <c r="X1820" s="39" t="n"/>
      <c r="Y1820" s="39" t="inlineStr">
        <is>
          <t>Sin recuento físico en el inventario de Avain</t>
        </is>
      </c>
      <c r="Z1820" s="40" t="inlineStr">
        <is>
          <t>Sin recuento físico</t>
        </is>
      </c>
      <c r="AA1820" s="39" t="n"/>
      <c r="AB1820" s="39" t="n"/>
      <c r="AC1820" s="39" t="n"/>
      <c r="AD1820" s="39" t="n"/>
      <c r="AE1820" s="39" t="n"/>
      <c r="AF1820" s="39" t="n"/>
      <c r="AG1820" s="39" t="n"/>
      <c r="AH1820" s="51" t="n"/>
      <c r="AI1820" s="51" t="n"/>
      <c r="AJ1820" s="51" t="n"/>
      <c r="AK1820" s="52" t="n">
        <v>4796.02406779661</v>
      </c>
      <c r="AL1820" s="52" t="n"/>
      <c r="AM1820" s="52" t="n"/>
      <c r="AN1820" s="39" t="n"/>
      <c r="AO1820" s="39" t="inlineStr">
        <is>
          <t>El material ocupa 5 filas en la hoja 1060 NQN (lote/almacén). La cantidad SAP y la física de esta vista son el total del material.</t>
        </is>
      </c>
    </row>
    <row r="1821">
      <c r="A1821" s="5" t="inlineStr">
        <is>
          <t>1000093</t>
        </is>
      </c>
      <c r="B1821" s="5" t="inlineStr">
        <is>
          <t>SALBUTAMOL 0,5% GOTAS FRASCO DE 20ML</t>
        </is>
      </c>
      <c r="C1821" s="5" t="inlineStr">
        <is>
          <t>S103</t>
        </is>
      </c>
      <c r="D1821" s="5" t="inlineStr">
        <is>
          <t>033</t>
        </is>
      </c>
      <c r="E1821" s="5" t="inlineStr">
        <is>
          <t>ZMED</t>
        </is>
      </c>
      <c r="F1821" s="5" t="inlineStr">
        <is>
          <t>1060</t>
        </is>
      </c>
      <c r="G1821" s="5" t="inlineStr">
        <is>
          <t>6021</t>
        </is>
      </c>
      <c r="H1821" s="5" t="inlineStr">
        <is>
          <t>C/U</t>
        </is>
      </c>
      <c r="I1821" s="6" t="n">
        <v>1</v>
      </c>
      <c r="J1821" s="6" t="n">
        <v>0</v>
      </c>
      <c r="K1821" s="5" t="inlineStr">
        <is>
          <t>ARS</t>
        </is>
      </c>
      <c r="L1821" s="48" t="n">
        <v>0</v>
      </c>
      <c r="M1821" s="48" t="n">
        <v>315.09</v>
      </c>
      <c r="O1821" s="11">
        <f>M1821/SUM($M$2:$M$2023)</f>
        <v/>
      </c>
      <c r="P1821" s="49">
        <f>IFERROR(M1821/I1821,0)</f>
        <v/>
      </c>
      <c r="Q1821" s="50" t="n"/>
      <c r="R1821" s="8">
        <f>I1821-Q1821</f>
        <v/>
      </c>
      <c r="S1821" s="49">
        <f>$AK1821*R1821</f>
        <v/>
      </c>
      <c r="U1821" s="39" t="inlineStr">
        <is>
          <t>Stock SAP</t>
        </is>
      </c>
      <c r="V1821" s="39" t="inlineStr">
        <is>
          <t>Medicamentos</t>
        </is>
      </c>
      <c r="W1821" s="39" t="inlineStr">
        <is>
          <t>Dentro del alcance</t>
        </is>
      </c>
      <c r="X1821" s="39" t="n"/>
      <c r="Y1821" s="39" t="inlineStr">
        <is>
          <t>Sin recuento físico en el inventario de Avain</t>
        </is>
      </c>
      <c r="Z1821" s="40" t="inlineStr">
        <is>
          <t>Sin recuento físico</t>
        </is>
      </c>
      <c r="AA1821" s="39" t="n"/>
      <c r="AB1821" s="39" t="n"/>
      <c r="AC1821" s="39" t="n"/>
      <c r="AD1821" s="39" t="n"/>
      <c r="AE1821" s="39" t="n"/>
      <c r="AF1821" s="39" t="n"/>
      <c r="AG1821" s="39" t="n"/>
      <c r="AH1821" s="51" t="n"/>
      <c r="AI1821" s="51" t="n"/>
      <c r="AJ1821" s="51" t="n"/>
      <c r="AK1821" s="52" t="n">
        <v>315.0932971014492</v>
      </c>
      <c r="AL1821" s="52" t="n"/>
      <c r="AM1821" s="52" t="n"/>
      <c r="AN1821" s="39" t="n"/>
      <c r="AO1821" s="39" t="inlineStr">
        <is>
          <t>El material ocupa 11 filas en la hoja 1060 NQN (lote/almacén). La cantidad SAP y la física de esta vista son el total del material.</t>
        </is>
      </c>
    </row>
    <row r="1822">
      <c r="A1822" s="5" t="inlineStr">
        <is>
          <t>1000103</t>
        </is>
      </c>
      <c r="B1822" s="5" t="inlineStr">
        <is>
          <t>FENITOINA 100MG /2ML AMPOLLA</t>
        </is>
      </c>
      <c r="C1822" s="5" t="inlineStr">
        <is>
          <t>RTSYRSY</t>
        </is>
      </c>
      <c r="D1822" s="5" t="inlineStr">
        <is>
          <t>033</t>
        </is>
      </c>
      <c r="E1822" s="5" t="inlineStr">
        <is>
          <t>ZMED</t>
        </is>
      </c>
      <c r="F1822" s="5" t="inlineStr">
        <is>
          <t>1060</t>
        </is>
      </c>
      <c r="G1822" s="5" t="inlineStr">
        <is>
          <t>6021</t>
        </is>
      </c>
      <c r="H1822" s="5" t="inlineStr">
        <is>
          <t>C/U</t>
        </is>
      </c>
      <c r="I1822" s="6" t="n">
        <v>1</v>
      </c>
      <c r="J1822" s="6" t="n">
        <v>0</v>
      </c>
      <c r="K1822" s="5" t="inlineStr">
        <is>
          <t>ARS</t>
        </is>
      </c>
      <c r="L1822" s="48" t="n">
        <v>0</v>
      </c>
      <c r="M1822" s="48" t="n">
        <v>201.29</v>
      </c>
      <c r="O1822" s="11">
        <f>M1822/SUM($M$2:$M$2023)</f>
        <v/>
      </c>
      <c r="P1822" s="49">
        <f>IFERROR(M1822/I1822,0)</f>
        <v/>
      </c>
      <c r="Q1822" s="50" t="n"/>
      <c r="R1822" s="8">
        <f>I1822-Q1822</f>
        <v/>
      </c>
      <c r="S1822" s="49">
        <f>$AK1822*R1822</f>
        <v/>
      </c>
      <c r="U1822" s="39" t="inlineStr">
        <is>
          <t>Stock SAP</t>
        </is>
      </c>
      <c r="V1822" s="39" t="inlineStr">
        <is>
          <t>Medicamentos</t>
        </is>
      </c>
      <c r="W1822" s="39" t="inlineStr">
        <is>
          <t>Dentro del alcance</t>
        </is>
      </c>
      <c r="X1822" s="42" t="inlineStr">
        <is>
          <t>Media</t>
        </is>
      </c>
      <c r="Y1822" s="39" t="inlineStr">
        <is>
          <t>Homologado – confianza Media – pendiente de validación</t>
        </is>
      </c>
      <c r="Z1822" s="38" t="inlineStr">
        <is>
          <t>Dar de baja en SAP</t>
        </is>
      </c>
      <c r="AA1822" s="39" t="inlineStr">
        <is>
          <t>249</t>
        </is>
      </c>
      <c r="AB1822" s="39" t="inlineStr">
        <is>
          <t>FENITOINA AMP</t>
        </is>
      </c>
      <c r="AC1822" s="39" t="inlineStr">
        <is>
          <t>Homologación por código Avain (master M09-002)</t>
        </is>
      </c>
      <c r="AD1822" s="39" t="inlineStr">
        <is>
          <t>No</t>
        </is>
      </c>
      <c r="AE1822" s="39" t="n"/>
      <c r="AF1822" s="39" t="inlineStr">
        <is>
          <t>Sí</t>
        </is>
      </c>
      <c r="AG1822" s="39" t="inlineStr">
        <is>
          <t>M09-002</t>
        </is>
      </c>
      <c r="AH1822" s="51" t="n"/>
      <c r="AI1822" s="51" t="n"/>
      <c r="AJ1822" s="51" t="n"/>
      <c r="AK1822" s="52" t="n">
        <v>201.2917983043284</v>
      </c>
      <c r="AL1822" s="52" t="n"/>
      <c r="AM1822" s="52" t="n"/>
      <c r="AN1822" s="39" t="n"/>
      <c r="AO1822" s="39" t="inlineStr">
        <is>
          <t>La cantidad física del material se imputó en la fila 310 (primera fila del material). Homologación: confianza base Media + confianza SAP Alta → Media. El material ocupa 17 filas en la hoja 1060 NQN (lote/almacén). La cantidad SAP y la física de esta vista son el total del material.</t>
        </is>
      </c>
    </row>
    <row r="1823">
      <c r="A1823" s="5" t="inlineStr">
        <is>
          <t>1000162</t>
        </is>
      </c>
      <c r="B1823" s="5" t="inlineStr">
        <is>
          <t>GEL CONDUCTOR KINESIO</t>
        </is>
      </c>
      <c r="C1823" s="5" t="inlineStr">
        <is>
          <t>1</t>
        </is>
      </c>
      <c r="D1823" s="5" t="inlineStr">
        <is>
          <t>033</t>
        </is>
      </c>
      <c r="E1823" s="5" t="inlineStr">
        <is>
          <t>ZMED</t>
        </is>
      </c>
      <c r="F1823" s="5" t="inlineStr">
        <is>
          <t>1060</t>
        </is>
      </c>
      <c r="G1823" s="5" t="inlineStr">
        <is>
          <t>6021</t>
        </is>
      </c>
      <c r="H1823" s="5" t="inlineStr">
        <is>
          <t>C/U</t>
        </is>
      </c>
      <c r="I1823" s="6" t="n">
        <v>1</v>
      </c>
      <c r="J1823" s="6" t="n">
        <v>0</v>
      </c>
      <c r="K1823" s="5" t="inlineStr">
        <is>
          <t>ARS</t>
        </is>
      </c>
      <c r="L1823" s="48" t="n">
        <v>0</v>
      </c>
      <c r="M1823" s="48" t="n">
        <v>1188.43</v>
      </c>
      <c r="O1823" s="11">
        <f>M1823/SUM($M$2:$M$2023)</f>
        <v/>
      </c>
      <c r="P1823" s="49">
        <f>IFERROR(M1823/I1823,0)</f>
        <v/>
      </c>
      <c r="Q1823" s="50" t="n"/>
      <c r="R1823" s="8">
        <f>I1823-Q1823</f>
        <v/>
      </c>
      <c r="S1823" s="49">
        <f>$AK1823*R1823</f>
        <v/>
      </c>
      <c r="U1823" s="39" t="inlineStr">
        <is>
          <t>Stock SAP</t>
        </is>
      </c>
      <c r="V1823" s="39" t="inlineStr">
        <is>
          <t>Medicamentos</t>
        </is>
      </c>
      <c r="W1823" s="39" t="inlineStr">
        <is>
          <t>Dentro del alcance</t>
        </is>
      </c>
      <c r="X1823" s="42" t="inlineStr">
        <is>
          <t>Media</t>
        </is>
      </c>
      <c r="Y1823" s="39" t="inlineStr">
        <is>
          <t>Homologado – confianza Media – pendiente de validación</t>
        </is>
      </c>
      <c r="Z1823" s="38" t="inlineStr">
        <is>
          <t>Dar de baja en SAP</t>
        </is>
      </c>
      <c r="AA1823" s="39" t="inlineStr">
        <is>
          <t>460</t>
        </is>
      </c>
      <c r="AB1823" s="39" t="inlineStr">
        <is>
          <t>GEL CONDUCTOR 500 GRS</t>
        </is>
      </c>
      <c r="AC1823" s="39" t="inlineStr">
        <is>
          <t>Cruce por nomenclatura SAP</t>
        </is>
      </c>
      <c r="AD1823" s="39" t="inlineStr">
        <is>
          <t>No</t>
        </is>
      </c>
      <c r="AE1823" s="39" t="n"/>
      <c r="AF1823" s="39" t="inlineStr">
        <is>
          <t>No</t>
        </is>
      </c>
      <c r="AG1823" s="39" t="n"/>
      <c r="AH1823" s="51" t="n"/>
      <c r="AI1823" s="51" t="n"/>
      <c r="AJ1823" s="51" t="n"/>
      <c r="AK1823" s="52" t="n">
        <v>1188.434056603773</v>
      </c>
      <c r="AL1823" s="52" t="n"/>
      <c r="AM1823" s="52" t="n"/>
      <c r="AN1823" s="39" t="n"/>
      <c r="AO1823" s="39" t="inlineStr">
        <is>
          <t>La cantidad física del material se imputó en la fila 1061 (primera fila del material). Cruce por nomenclatura: una nomenclatura no informa dosis; similitud 0.60. El material ocupa 6 filas en la hoja 1060 NQN (lote/almacén). La cantidad SAP y la física de esta vista son el total del material.</t>
        </is>
      </c>
    </row>
    <row r="1824">
      <c r="A1824" s="5" t="inlineStr">
        <is>
          <t>1000162</t>
        </is>
      </c>
      <c r="B1824" s="5" t="inlineStr">
        <is>
          <t>GEL CONDUCTOR KINESIO</t>
        </is>
      </c>
      <c r="C1824" s="5" t="inlineStr">
        <is>
          <t>C556</t>
        </is>
      </c>
      <c r="D1824" s="5" t="inlineStr">
        <is>
          <t>033</t>
        </is>
      </c>
      <c r="E1824" s="5" t="inlineStr">
        <is>
          <t>ZMED</t>
        </is>
      </c>
      <c r="F1824" s="5" t="inlineStr">
        <is>
          <t>1060</t>
        </is>
      </c>
      <c r="G1824" s="5" t="inlineStr">
        <is>
          <t>6021</t>
        </is>
      </c>
      <c r="H1824" s="5" t="inlineStr">
        <is>
          <t>C/U</t>
        </is>
      </c>
      <c r="I1824" s="6" t="n">
        <v>1</v>
      </c>
      <c r="J1824" s="6" t="n">
        <v>0</v>
      </c>
      <c r="K1824" s="5" t="inlineStr">
        <is>
          <t>ARS</t>
        </is>
      </c>
      <c r="L1824" s="48" t="n">
        <v>0</v>
      </c>
      <c r="M1824" s="48" t="n">
        <v>1188.43</v>
      </c>
      <c r="O1824" s="11">
        <f>M1824/SUM($M$2:$M$2023)</f>
        <v/>
      </c>
      <c r="P1824" s="49">
        <f>IFERROR(M1824/I1824,0)</f>
        <v/>
      </c>
      <c r="Q1824" s="50" t="n"/>
      <c r="R1824" s="8">
        <f>I1824-Q1824</f>
        <v/>
      </c>
      <c r="S1824" s="49">
        <f>$AK1824*R1824</f>
        <v/>
      </c>
      <c r="U1824" s="39" t="inlineStr">
        <is>
          <t>Stock SAP</t>
        </is>
      </c>
      <c r="V1824" s="39" t="inlineStr">
        <is>
          <t>Medicamentos</t>
        </is>
      </c>
      <c r="W1824" s="39" t="inlineStr">
        <is>
          <t>Dentro del alcance</t>
        </is>
      </c>
      <c r="X1824" s="42" t="inlineStr">
        <is>
          <t>Media</t>
        </is>
      </c>
      <c r="Y1824" s="39" t="inlineStr">
        <is>
          <t>Homologado – confianza Media – pendiente de validación</t>
        </is>
      </c>
      <c r="Z1824" s="38" t="inlineStr">
        <is>
          <t>Dar de baja en SAP</t>
        </is>
      </c>
      <c r="AA1824" s="39" t="inlineStr">
        <is>
          <t>460</t>
        </is>
      </c>
      <c r="AB1824" s="39" t="inlineStr">
        <is>
          <t>GEL CONDUCTOR 500 GRS</t>
        </is>
      </c>
      <c r="AC1824" s="39" t="inlineStr">
        <is>
          <t>Cruce por nomenclatura SAP</t>
        </is>
      </c>
      <c r="AD1824" s="39" t="inlineStr">
        <is>
          <t>No</t>
        </is>
      </c>
      <c r="AE1824" s="39" t="n"/>
      <c r="AF1824" s="39" t="inlineStr">
        <is>
          <t>No</t>
        </is>
      </c>
      <c r="AG1824" s="39" t="n"/>
      <c r="AH1824" s="51" t="n"/>
      <c r="AI1824" s="51" t="n"/>
      <c r="AJ1824" s="51" t="n"/>
      <c r="AK1824" s="52" t="n">
        <v>1188.434056603773</v>
      </c>
      <c r="AL1824" s="52" t="n"/>
      <c r="AM1824" s="52" t="n"/>
      <c r="AN1824" s="39" t="n"/>
      <c r="AO1824" s="39" t="inlineStr">
        <is>
          <t>La cantidad física del material se imputó en la fila 1061 (primera fila del material). Cruce por nomenclatura: una nomenclatura no informa dosis; similitud 0.60. El material ocupa 6 filas en la hoja 1060 NQN (lote/almacén). La cantidad SAP y la física de esta vista son el total del material.</t>
        </is>
      </c>
    </row>
    <row r="1825">
      <c r="A1825" s="5" t="inlineStr">
        <is>
          <t>1000193</t>
        </is>
      </c>
      <c r="B1825" s="5" t="inlineStr">
        <is>
          <t>MIGRAL COMPRIMIDO</t>
        </is>
      </c>
      <c r="C1825" s="5" t="inlineStr">
        <is>
          <t>YUFI9YOJO</t>
        </is>
      </c>
      <c r="D1825" s="5" t="inlineStr">
        <is>
          <t>033</t>
        </is>
      </c>
      <c r="E1825" s="5" t="inlineStr">
        <is>
          <t>ZMED</t>
        </is>
      </c>
      <c r="F1825" s="5" t="inlineStr">
        <is>
          <t>1060</t>
        </is>
      </c>
      <c r="G1825" s="5" t="inlineStr">
        <is>
          <t>6021</t>
        </is>
      </c>
      <c r="H1825" s="5" t="inlineStr">
        <is>
          <t>C/U</t>
        </is>
      </c>
      <c r="I1825" s="6" t="n">
        <v>1</v>
      </c>
      <c r="J1825" s="6" t="n">
        <v>0</v>
      </c>
      <c r="K1825" s="5" t="inlineStr">
        <is>
          <t>ARS</t>
        </is>
      </c>
      <c r="L1825" s="48" t="n">
        <v>0</v>
      </c>
      <c r="M1825" s="48" t="n">
        <v>131.73</v>
      </c>
      <c r="O1825" s="11">
        <f>M1825/SUM($M$2:$M$2023)</f>
        <v/>
      </c>
      <c r="P1825" s="49">
        <f>IFERROR(M1825/I1825,0)</f>
        <v/>
      </c>
      <c r="Q1825" s="50" t="n"/>
      <c r="R1825" s="8">
        <f>I1825-Q1825</f>
        <v/>
      </c>
      <c r="S1825" s="49">
        <f>$AK1825*R1825</f>
        <v/>
      </c>
      <c r="U1825" s="39" t="inlineStr">
        <is>
          <t>Stock SAP</t>
        </is>
      </c>
      <c r="V1825" s="39" t="inlineStr">
        <is>
          <t>Medicamentos</t>
        </is>
      </c>
      <c r="W1825" s="39" t="inlineStr">
        <is>
          <t>Dentro del alcance</t>
        </is>
      </c>
      <c r="X1825" s="39" t="n"/>
      <c r="Y1825" s="39" t="inlineStr">
        <is>
          <t>Sin recuento físico en el inventario de Avain</t>
        </is>
      </c>
      <c r="Z1825" s="40" t="inlineStr">
        <is>
          <t>Sin recuento físico</t>
        </is>
      </c>
      <c r="AA1825" s="39" t="n"/>
      <c r="AB1825" s="39" t="n"/>
      <c r="AC1825" s="39" t="n"/>
      <c r="AD1825" s="39" t="n"/>
      <c r="AE1825" s="39" t="n"/>
      <c r="AF1825" s="39" t="n"/>
      <c r="AG1825" s="39" t="n"/>
      <c r="AH1825" s="51" t="n"/>
      <c r="AI1825" s="51" t="n"/>
      <c r="AJ1825" s="51" t="n"/>
      <c r="AK1825" s="52" t="n">
        <v>131.734165546896</v>
      </c>
      <c r="AL1825" s="52" t="n"/>
      <c r="AM1825" s="52" t="n"/>
      <c r="AN1825" s="39" t="n"/>
      <c r="AO1825" s="39" t="inlineStr">
        <is>
          <t>El material ocupa 13 filas en la hoja 1060 NQN (lote/almacén). La cantidad SAP y la física de esta vista son el total del material.</t>
        </is>
      </c>
    </row>
    <row r="1826">
      <c r="A1826" s="5" t="inlineStr">
        <is>
          <t>1000368</t>
        </is>
      </c>
      <c r="B1826" s="5" t="inlineStr">
        <is>
          <t>UVASAL SOBRES X30</t>
        </is>
      </c>
      <c r="C1826" s="5" t="inlineStr">
        <is>
          <t>Q3Q</t>
        </is>
      </c>
      <c r="D1826" s="5" t="inlineStr">
        <is>
          <t>033</t>
        </is>
      </c>
      <c r="E1826" s="5" t="inlineStr">
        <is>
          <t>ZMED</t>
        </is>
      </c>
      <c r="F1826" s="5" t="inlineStr">
        <is>
          <t>1060</t>
        </is>
      </c>
      <c r="G1826" s="5" t="inlineStr">
        <is>
          <t>6021</t>
        </is>
      </c>
      <c r="H1826" s="5" t="inlineStr">
        <is>
          <t>C/U</t>
        </is>
      </c>
      <c r="I1826" s="6" t="n">
        <v>1</v>
      </c>
      <c r="J1826" s="6" t="n">
        <v>0</v>
      </c>
      <c r="K1826" s="5" t="inlineStr">
        <is>
          <t>ARS</t>
        </is>
      </c>
      <c r="L1826" s="48" t="n">
        <v>0</v>
      </c>
      <c r="M1826" s="48" t="n">
        <v>272.96</v>
      </c>
      <c r="O1826" s="11">
        <f>M1826/SUM($M$2:$M$2023)</f>
        <v/>
      </c>
      <c r="P1826" s="49">
        <f>IFERROR(M1826/I1826,0)</f>
        <v/>
      </c>
      <c r="Q1826" s="50" t="n"/>
      <c r="R1826" s="8">
        <f>I1826-Q1826</f>
        <v/>
      </c>
      <c r="S1826" s="49">
        <f>$AK1826*R1826</f>
        <v/>
      </c>
      <c r="U1826" s="39" t="inlineStr">
        <is>
          <t>Stock SAP</t>
        </is>
      </c>
      <c r="V1826" s="39" t="inlineStr">
        <is>
          <t>Medicamentos</t>
        </is>
      </c>
      <c r="W1826" s="39" t="inlineStr">
        <is>
          <t>Dentro del alcance</t>
        </is>
      </c>
      <c r="X1826" s="39" t="n"/>
      <c r="Y1826" s="39" t="inlineStr">
        <is>
          <t>Sin recuento físico en el inventario de Avain</t>
        </is>
      </c>
      <c r="Z1826" s="40" t="inlineStr">
        <is>
          <t>Sin recuento físico</t>
        </is>
      </c>
      <c r="AA1826" s="39" t="n"/>
      <c r="AB1826" s="39" t="n"/>
      <c r="AC1826" s="39" t="n"/>
      <c r="AD1826" s="39" t="n"/>
      <c r="AE1826" s="39" t="n"/>
      <c r="AF1826" s="39" t="n"/>
      <c r="AG1826" s="39" t="n"/>
      <c r="AH1826" s="51" t="n"/>
      <c r="AI1826" s="51" t="n"/>
      <c r="AJ1826" s="51" t="n"/>
      <c r="AK1826" s="52" t="n">
        <v>272.9604068307383</v>
      </c>
      <c r="AL1826" s="52" t="n"/>
      <c r="AM1826" s="52" t="n"/>
      <c r="AN1826" s="39" t="n"/>
      <c r="AO1826" s="39" t="inlineStr">
        <is>
          <t>El material ocupa 12 filas en la hoja 1060 NQN (lote/almacén). La cantidad SAP y la física de esta vista son el total del material.</t>
        </is>
      </c>
    </row>
    <row r="1827">
      <c r="A1827" s="5" t="inlineStr">
        <is>
          <t>1000381</t>
        </is>
      </c>
      <c r="B1827" s="5" t="inlineStr">
        <is>
          <t>BUDESONIDA DENVER SOL 20ML</t>
        </is>
      </c>
      <c r="C1827" s="5" t="inlineStr">
        <is>
          <t>20K19</t>
        </is>
      </c>
      <c r="D1827" s="5" t="inlineStr">
        <is>
          <t>033</t>
        </is>
      </c>
      <c r="E1827" s="5" t="inlineStr">
        <is>
          <t>ZMED</t>
        </is>
      </c>
      <c r="F1827" s="5" t="inlineStr">
        <is>
          <t>1060</t>
        </is>
      </c>
      <c r="G1827" s="5" t="inlineStr">
        <is>
          <t>6021</t>
        </is>
      </c>
      <c r="H1827" s="5" t="inlineStr">
        <is>
          <t>C/U</t>
        </is>
      </c>
      <c r="I1827" s="6" t="n">
        <v>1</v>
      </c>
      <c r="J1827" s="6" t="n">
        <v>0</v>
      </c>
      <c r="K1827" s="5" t="inlineStr">
        <is>
          <t>ARS</t>
        </is>
      </c>
      <c r="L1827" s="48" t="n">
        <v>0</v>
      </c>
      <c r="M1827" s="48" t="n">
        <v>6404.7</v>
      </c>
      <c r="O1827" s="11">
        <f>M1827/SUM($M$2:$M$2023)</f>
        <v/>
      </c>
      <c r="P1827" s="49">
        <f>IFERROR(M1827/I1827,0)</f>
        <v/>
      </c>
      <c r="Q1827" s="50" t="n"/>
      <c r="R1827" s="8">
        <f>I1827-Q1827</f>
        <v/>
      </c>
      <c r="S1827" s="49">
        <f>$AK1827*R1827</f>
        <v/>
      </c>
      <c r="U1827" s="39" t="inlineStr">
        <is>
          <t>Stock SAP</t>
        </is>
      </c>
      <c r="V1827" s="39" t="inlineStr">
        <is>
          <t>Medicamentos</t>
        </is>
      </c>
      <c r="W1827" s="39" t="inlineStr">
        <is>
          <t>Dentro del alcance</t>
        </is>
      </c>
      <c r="X1827" s="38" t="inlineStr">
        <is>
          <t>Baja</t>
        </is>
      </c>
      <c r="Y1827" s="39" t="inlineStr">
        <is>
          <t>Homologado – confianza Baja – pendiente de validación</t>
        </is>
      </c>
      <c r="Z1827" s="38" t="inlineStr">
        <is>
          <t>Dar de baja en SAP</t>
        </is>
      </c>
      <c r="AA1827" s="39" t="inlineStr">
        <is>
          <t>315</t>
        </is>
      </c>
      <c r="AB1827" s="39" t="inlineStr">
        <is>
          <t>Budesonide</t>
        </is>
      </c>
      <c r="AC1827" s="39" t="inlineStr">
        <is>
          <t>Cruce por nomenclatura SAP</t>
        </is>
      </c>
      <c r="AD1827" s="39" t="inlineStr">
        <is>
          <t>No</t>
        </is>
      </c>
      <c r="AE1827" s="39" t="n"/>
      <c r="AF1827" s="39" t="inlineStr">
        <is>
          <t>Sí</t>
        </is>
      </c>
      <c r="AG1827" s="39" t="inlineStr">
        <is>
          <t>M05-004</t>
        </is>
      </c>
      <c r="AH1827" s="51" t="n"/>
      <c r="AI1827" s="51" t="n"/>
      <c r="AJ1827" s="51" t="n"/>
      <c r="AK1827" s="52" t="n">
        <v>6404.695229357797</v>
      </c>
      <c r="AL1827" s="52" t="n"/>
      <c r="AM1827" s="52" t="n"/>
      <c r="AN1827" s="39" t="n"/>
      <c r="AO1827" s="39" t="inlineStr">
        <is>
          <t>La cantidad física del material se imputó en la fila 1083 (primera fila del material). Homologado al master M05-004, pero sus códigos SAP (1000839) no figuran en el stock SAP de este centro. Cruce por nomenclatura: una nomenclatura no informa dosis; similitud 0.48. El material ocupa 6 filas en la hoja 1060 NQN (lote/almacén). La cantidad SAP y la física de esta vista son el total del material.</t>
        </is>
      </c>
    </row>
    <row r="1828">
      <c r="A1828" s="5" t="inlineStr">
        <is>
          <t>1000452</t>
        </is>
      </c>
      <c r="B1828" s="5" t="inlineStr">
        <is>
          <t>INSULINA RAPIDA LISPRO</t>
        </is>
      </c>
      <c r="C1828" s="5" t="inlineStr">
        <is>
          <t>XXX</t>
        </is>
      </c>
      <c r="D1828" s="5" t="inlineStr">
        <is>
          <t>033</t>
        </is>
      </c>
      <c r="E1828" s="5" t="inlineStr">
        <is>
          <t>ZMED</t>
        </is>
      </c>
      <c r="F1828" s="5" t="inlineStr">
        <is>
          <t>1060</t>
        </is>
      </c>
      <c r="G1828" s="5" t="inlineStr">
        <is>
          <t>6021</t>
        </is>
      </c>
      <c r="H1828" s="5" t="inlineStr">
        <is>
          <t>C/U</t>
        </is>
      </c>
      <c r="I1828" s="6" t="n">
        <v>1</v>
      </c>
      <c r="J1828" s="6" t="n">
        <v>0</v>
      </c>
      <c r="K1828" s="5" t="inlineStr">
        <is>
          <t>ARS</t>
        </is>
      </c>
      <c r="L1828" s="48" t="n">
        <v>0</v>
      </c>
      <c r="M1828" s="48" t="n">
        <v>23434.7</v>
      </c>
      <c r="O1828" s="11">
        <f>M1828/SUM($M$2:$M$2023)</f>
        <v/>
      </c>
      <c r="P1828" s="49">
        <f>IFERROR(M1828/I1828,0)</f>
        <v/>
      </c>
      <c r="Q1828" s="50" t="n"/>
      <c r="R1828" s="8">
        <f>I1828-Q1828</f>
        <v/>
      </c>
      <c r="S1828" s="49">
        <f>$AK1828*R1828</f>
        <v/>
      </c>
      <c r="U1828" s="39" t="inlineStr">
        <is>
          <t>Stock SAP</t>
        </is>
      </c>
      <c r="V1828" s="39" t="inlineStr">
        <is>
          <t>Medicamentos</t>
        </is>
      </c>
      <c r="W1828" s="39" t="inlineStr">
        <is>
          <t>Dentro del alcance</t>
        </is>
      </c>
      <c r="X1828" s="39" t="n"/>
      <c r="Y1828" s="39" t="inlineStr">
        <is>
          <t>Sin recuento físico en el inventario de Avain</t>
        </is>
      </c>
      <c r="Z1828" s="40" t="inlineStr">
        <is>
          <t>Sin recuento físico</t>
        </is>
      </c>
      <c r="AA1828" s="39" t="n"/>
      <c r="AB1828" s="39" t="n"/>
      <c r="AC1828" s="39" t="n"/>
      <c r="AD1828" s="39" t="n"/>
      <c r="AE1828" s="39" t="n"/>
      <c r="AF1828" s="39" t="n"/>
      <c r="AG1828" s="39" t="n"/>
      <c r="AH1828" s="51" t="n"/>
      <c r="AI1828" s="51" t="n"/>
      <c r="AJ1828" s="51" t="n"/>
      <c r="AK1828" s="52" t="n">
        <v>23434.70193333333</v>
      </c>
      <c r="AL1828" s="52" t="n"/>
      <c r="AM1828" s="52" t="n"/>
      <c r="AN1828" s="39" t="n"/>
      <c r="AO1828" s="39" t="inlineStr">
        <is>
          <t>El material ocupa 11 filas en la hoja 1060 NQN (lote/almacén). La cantidad SAP y la física de esta vista son el total del material.</t>
        </is>
      </c>
    </row>
    <row r="1829">
      <c r="A1829" s="5" t="inlineStr">
        <is>
          <t>1000645</t>
        </is>
      </c>
      <c r="B1829" s="5" t="inlineStr">
        <is>
          <t>BIL 13 COMPRIMIDOS</t>
        </is>
      </c>
      <c r="C1829" s="5" t="inlineStr">
        <is>
          <t>YTBKJBHCF</t>
        </is>
      </c>
      <c r="D1829" s="5" t="inlineStr">
        <is>
          <t>033</t>
        </is>
      </c>
      <c r="E1829" s="5" t="inlineStr">
        <is>
          <t>ZMED</t>
        </is>
      </c>
      <c r="F1829" s="5" t="inlineStr">
        <is>
          <t>1060</t>
        </is>
      </c>
      <c r="G1829" s="5" t="inlineStr">
        <is>
          <t>6021</t>
        </is>
      </c>
      <c r="H1829" s="5" t="inlineStr">
        <is>
          <t>C/U</t>
        </is>
      </c>
      <c r="I1829" s="6" t="n">
        <v>1</v>
      </c>
      <c r="J1829" s="6" t="n">
        <v>0</v>
      </c>
      <c r="K1829" s="5" t="inlineStr">
        <is>
          <t>ARS</t>
        </is>
      </c>
      <c r="L1829" s="48" t="n">
        <v>0</v>
      </c>
      <c r="M1829" s="48" t="n">
        <v>181.76</v>
      </c>
      <c r="O1829" s="11">
        <f>M1829/SUM($M$2:$M$2023)</f>
        <v/>
      </c>
      <c r="P1829" s="49">
        <f>IFERROR(M1829/I1829,0)</f>
        <v/>
      </c>
      <c r="Q1829" s="50" t="n"/>
      <c r="R1829" s="8">
        <f>I1829-Q1829</f>
        <v/>
      </c>
      <c r="S1829" s="49">
        <f>$AK1829*R1829</f>
        <v/>
      </c>
      <c r="U1829" s="39" t="inlineStr">
        <is>
          <t>Stock SAP</t>
        </is>
      </c>
      <c r="V1829" s="39" t="inlineStr">
        <is>
          <t>Medicamentos</t>
        </is>
      </c>
      <c r="W1829" s="39" t="inlineStr">
        <is>
          <t>Dentro del alcance</t>
        </is>
      </c>
      <c r="X1829" s="39" t="n"/>
      <c r="Y1829" s="39" t="inlineStr">
        <is>
          <t>Sin recuento físico en el inventario de Avain</t>
        </is>
      </c>
      <c r="Z1829" s="40" t="inlineStr">
        <is>
          <t>Sin recuento físico</t>
        </is>
      </c>
      <c r="AA1829" s="39" t="n"/>
      <c r="AB1829" s="39" t="n"/>
      <c r="AC1829" s="39" t="n"/>
      <c r="AD1829" s="39" t="n"/>
      <c r="AE1829" s="39" t="n"/>
      <c r="AF1829" s="39" t="n"/>
      <c r="AG1829" s="39" t="n"/>
      <c r="AH1829" s="51" t="n"/>
      <c r="AI1829" s="51" t="n"/>
      <c r="AJ1829" s="51" t="n"/>
      <c r="AK1829" s="52" t="n">
        <v>181.7584423676012</v>
      </c>
      <c r="AL1829" s="52" t="n"/>
      <c r="AM1829" s="52" t="n"/>
      <c r="AN1829" s="39" t="n"/>
      <c r="AO1829" s="39" t="inlineStr">
        <is>
          <t>El material ocupa 5 filas en la hoja 1060 NQN (lote/almacén). La cantidad SAP y la física de esta vista son el total del material.</t>
        </is>
      </c>
    </row>
    <row r="1830">
      <c r="A1830" s="5" t="inlineStr">
        <is>
          <t>1000647</t>
        </is>
      </c>
      <c r="B1830" s="5" t="inlineStr">
        <is>
          <t>PINZA RECTA COMUN</t>
        </is>
      </c>
      <c r="C1830" s="5" t="inlineStr">
        <is>
          <t>2561</t>
        </is>
      </c>
      <c r="D1830" s="5" t="inlineStr">
        <is>
          <t>033</t>
        </is>
      </c>
      <c r="E1830" s="5" t="inlineStr">
        <is>
          <t>ZMED</t>
        </is>
      </c>
      <c r="F1830" s="5" t="inlineStr">
        <is>
          <t>1060</t>
        </is>
      </c>
      <c r="G1830" s="5" t="inlineStr">
        <is>
          <t>6021</t>
        </is>
      </c>
      <c r="H1830" s="5" t="inlineStr">
        <is>
          <t>C/U</t>
        </is>
      </c>
      <c r="I1830" s="6" t="n">
        <v>1</v>
      </c>
      <c r="J1830" s="6" t="n">
        <v>0</v>
      </c>
      <c r="K1830" s="5" t="inlineStr">
        <is>
          <t>ARS</t>
        </is>
      </c>
      <c r="L1830" s="48" t="n">
        <v>0</v>
      </c>
      <c r="M1830" s="48" t="n">
        <v>609.04</v>
      </c>
      <c r="O1830" s="11">
        <f>M1830/SUM($M$2:$M$2023)</f>
        <v/>
      </c>
      <c r="P1830" s="49">
        <f>IFERROR(M1830/I1830,0)</f>
        <v/>
      </c>
      <c r="Q1830" s="50" t="n"/>
      <c r="R1830" s="8">
        <f>I1830-Q1830</f>
        <v/>
      </c>
      <c r="S1830" s="49">
        <f>$AK1830*R1830</f>
        <v/>
      </c>
      <c r="U1830" s="39" t="inlineStr">
        <is>
          <t>Stock SAP</t>
        </is>
      </c>
      <c r="V1830" s="39" t="inlineStr">
        <is>
          <t>Medicamentos</t>
        </is>
      </c>
      <c r="W1830" s="39" t="inlineStr">
        <is>
          <t>Dentro del alcance</t>
        </is>
      </c>
      <c r="X1830" s="39" t="n"/>
      <c r="Y1830" s="39" t="inlineStr">
        <is>
          <t>Sin recuento físico en el inventario de Avain</t>
        </is>
      </c>
      <c r="Z1830" s="40" t="inlineStr">
        <is>
          <t>Sin recuento físico</t>
        </is>
      </c>
      <c r="AA1830" s="39" t="n"/>
      <c r="AB1830" s="39" t="n"/>
      <c r="AC1830" s="39" t="n"/>
      <c r="AD1830" s="39" t="n"/>
      <c r="AE1830" s="39" t="n"/>
      <c r="AF1830" s="39" t="n"/>
      <c r="AG1830" s="39" t="n"/>
      <c r="AH1830" s="51" t="n">
        <v>1</v>
      </c>
      <c r="AI1830" s="51">
        <f>Q1830</f>
        <v/>
      </c>
      <c r="AJ1830" s="51">
        <f>$AH1830-$AI1830</f>
        <v/>
      </c>
      <c r="AK1830" s="52" t="n">
        <v>609.04</v>
      </c>
      <c r="AL1830" s="52">
        <f>$AJ1830*$AK1830</f>
        <v/>
      </c>
      <c r="AM1830" s="52">
        <f>$AI1830*$AK1830</f>
        <v/>
      </c>
      <c r="AN1830" s="39" t="n"/>
      <c r="AO1830" s="39" t="n"/>
    </row>
    <row r="1831">
      <c r="A1831" s="5" t="inlineStr">
        <is>
          <t>1000656</t>
        </is>
      </c>
      <c r="B1831" s="5" t="inlineStr">
        <is>
          <t>HEXALER CORT</t>
        </is>
      </c>
      <c r="C1831" s="5" t="inlineStr">
        <is>
          <t>156D4GF63S</t>
        </is>
      </c>
      <c r="D1831" s="5" t="inlineStr">
        <is>
          <t>033</t>
        </is>
      </c>
      <c r="E1831" s="5" t="inlineStr">
        <is>
          <t>ZMED</t>
        </is>
      </c>
      <c r="F1831" s="5" t="inlineStr">
        <is>
          <t>1060</t>
        </is>
      </c>
      <c r="G1831" s="5" t="inlineStr">
        <is>
          <t>6021</t>
        </is>
      </c>
      <c r="H1831" s="5" t="inlineStr">
        <is>
          <t>C/U</t>
        </is>
      </c>
      <c r="I1831" s="6" t="n">
        <v>1</v>
      </c>
      <c r="J1831" s="6" t="n">
        <v>0</v>
      </c>
      <c r="K1831" s="5" t="inlineStr">
        <is>
          <t>ARS</t>
        </is>
      </c>
      <c r="L1831" s="48" t="n">
        <v>0</v>
      </c>
      <c r="M1831" s="48" t="n">
        <v>666.4400000000001</v>
      </c>
      <c r="O1831" s="11">
        <f>M1831/SUM($M$2:$M$2023)</f>
        <v/>
      </c>
      <c r="P1831" s="49">
        <f>IFERROR(M1831/I1831,0)</f>
        <v/>
      </c>
      <c r="Q1831" s="50" t="n"/>
      <c r="R1831" s="8">
        <f>I1831-Q1831</f>
        <v/>
      </c>
      <c r="S1831" s="49">
        <f>$AK1831*R1831</f>
        <v/>
      </c>
      <c r="U1831" s="39" t="inlineStr">
        <is>
          <t>Stock SAP</t>
        </is>
      </c>
      <c r="V1831" s="39" t="inlineStr">
        <is>
          <t>Medicamentos</t>
        </is>
      </c>
      <c r="W1831" s="39" t="inlineStr">
        <is>
          <t>Dentro del alcance</t>
        </is>
      </c>
      <c r="X1831" s="39" t="n"/>
      <c r="Y1831" s="39" t="inlineStr">
        <is>
          <t>Sin recuento físico en el inventario de Avain</t>
        </is>
      </c>
      <c r="Z1831" s="40" t="inlineStr">
        <is>
          <t>Sin recuento físico</t>
        </is>
      </c>
      <c r="AA1831" s="39" t="n"/>
      <c r="AB1831" s="39" t="n"/>
      <c r="AC1831" s="39" t="n"/>
      <c r="AD1831" s="39" t="n"/>
      <c r="AE1831" s="39" t="n"/>
      <c r="AF1831" s="39" t="n"/>
      <c r="AG1831" s="39" t="n"/>
      <c r="AH1831" s="51" t="n"/>
      <c r="AI1831" s="51" t="n"/>
      <c r="AJ1831" s="51" t="n"/>
      <c r="AK1831" s="52" t="n">
        <v>666.4431212723657</v>
      </c>
      <c r="AL1831" s="52" t="n"/>
      <c r="AM1831" s="52" t="n"/>
      <c r="AN1831" s="39" t="n"/>
      <c r="AO1831" s="39" t="inlineStr">
        <is>
          <t>El material ocupa 11 filas en la hoja 1060 NQN (lote/almacén). La cantidad SAP y la física de esta vista son el total del material.</t>
        </is>
      </c>
    </row>
    <row r="1832">
      <c r="A1832" s="5" t="inlineStr">
        <is>
          <t>1000656</t>
        </is>
      </c>
      <c r="B1832" s="5" t="inlineStr">
        <is>
          <t>HEXALER CORT</t>
        </is>
      </c>
      <c r="C1832" s="5" t="inlineStr">
        <is>
          <t>TEG</t>
        </is>
      </c>
      <c r="D1832" s="5" t="inlineStr">
        <is>
          <t>033</t>
        </is>
      </c>
      <c r="E1832" s="5" t="inlineStr">
        <is>
          <t>ZMED</t>
        </is>
      </c>
      <c r="F1832" s="5" t="inlineStr">
        <is>
          <t>1060</t>
        </is>
      </c>
      <c r="G1832" s="5" t="inlineStr">
        <is>
          <t>6021</t>
        </is>
      </c>
      <c r="H1832" s="5" t="inlineStr">
        <is>
          <t>C/U</t>
        </is>
      </c>
      <c r="I1832" s="6" t="n">
        <v>1</v>
      </c>
      <c r="J1832" s="6" t="n">
        <v>0</v>
      </c>
      <c r="K1832" s="5" t="inlineStr">
        <is>
          <t>ARS</t>
        </is>
      </c>
      <c r="L1832" s="48" t="n">
        <v>0</v>
      </c>
      <c r="M1832" s="48" t="n">
        <v>666.4400000000001</v>
      </c>
      <c r="O1832" s="11">
        <f>M1832/SUM($M$2:$M$2023)</f>
        <v/>
      </c>
      <c r="P1832" s="49">
        <f>IFERROR(M1832/I1832,0)</f>
        <v/>
      </c>
      <c r="Q1832" s="50" t="n"/>
      <c r="R1832" s="8">
        <f>I1832-Q1832</f>
        <v/>
      </c>
      <c r="S1832" s="49">
        <f>$AK1832*R1832</f>
        <v/>
      </c>
      <c r="U1832" s="39" t="inlineStr">
        <is>
          <t>Stock SAP</t>
        </is>
      </c>
      <c r="V1832" s="39" t="inlineStr">
        <is>
          <t>Medicamentos</t>
        </is>
      </c>
      <c r="W1832" s="39" t="inlineStr">
        <is>
          <t>Dentro del alcance</t>
        </is>
      </c>
      <c r="X1832" s="39" t="n"/>
      <c r="Y1832" s="39" t="inlineStr">
        <is>
          <t>Sin recuento físico en el inventario de Avain</t>
        </is>
      </c>
      <c r="Z1832" s="40" t="inlineStr">
        <is>
          <t>Sin recuento físico</t>
        </is>
      </c>
      <c r="AA1832" s="39" t="n"/>
      <c r="AB1832" s="39" t="n"/>
      <c r="AC1832" s="39" t="n"/>
      <c r="AD1832" s="39" t="n"/>
      <c r="AE1832" s="39" t="n"/>
      <c r="AF1832" s="39" t="n"/>
      <c r="AG1832" s="39" t="n"/>
      <c r="AH1832" s="51" t="n"/>
      <c r="AI1832" s="51" t="n"/>
      <c r="AJ1832" s="51" t="n"/>
      <c r="AK1832" s="52" t="n">
        <v>666.4431212723657</v>
      </c>
      <c r="AL1832" s="52" t="n"/>
      <c r="AM1832" s="52" t="n"/>
      <c r="AN1832" s="39" t="n"/>
      <c r="AO1832" s="39" t="inlineStr">
        <is>
          <t>El material ocupa 11 filas en la hoja 1060 NQN (lote/almacén). La cantidad SAP y la física de esta vista son el total del material.</t>
        </is>
      </c>
    </row>
    <row r="1833">
      <c r="A1833" s="5" t="inlineStr">
        <is>
          <t>1005146</t>
        </is>
      </c>
      <c r="B1833" s="5" t="inlineStr">
        <is>
          <t>ANPHOTEROL 200ML AEROSOL</t>
        </is>
      </c>
      <c r="C1833" s="5" t="n"/>
      <c r="D1833" s="5" t="inlineStr">
        <is>
          <t>033</t>
        </is>
      </c>
      <c r="E1833" s="5" t="inlineStr">
        <is>
          <t>ZMED</t>
        </is>
      </c>
      <c r="F1833" s="5" t="inlineStr">
        <is>
          <t>1060</t>
        </is>
      </c>
      <c r="G1833" s="5" t="inlineStr">
        <is>
          <t>6021</t>
        </is>
      </c>
      <c r="H1833" s="5" t="inlineStr">
        <is>
          <t>C/U</t>
        </is>
      </c>
      <c r="I1833" s="6" t="n">
        <v>1</v>
      </c>
      <c r="J1833" s="6" t="n">
        <v>0</v>
      </c>
      <c r="K1833" s="5" t="inlineStr">
        <is>
          <t>ARS</t>
        </is>
      </c>
      <c r="L1833" s="48" t="n">
        <v>0</v>
      </c>
      <c r="M1833" s="48" t="n">
        <v>442644.63</v>
      </c>
      <c r="O1833" s="11">
        <f>M1833/SUM($M$2:$M$2023)</f>
        <v/>
      </c>
      <c r="P1833" s="49">
        <f>IFERROR(M1833/I1833,0)</f>
        <v/>
      </c>
      <c r="Q1833" s="50" t="n">
        <v>33</v>
      </c>
      <c r="R1833" s="8">
        <f>I1833-Q1833</f>
        <v/>
      </c>
      <c r="S1833" s="49">
        <f>$AK1833*R1833</f>
        <v/>
      </c>
      <c r="U1833" s="39" t="inlineStr">
        <is>
          <t>Stock SAP</t>
        </is>
      </c>
      <c r="V1833" s="39" t="inlineStr">
        <is>
          <t>Medicamentos</t>
        </is>
      </c>
      <c r="W1833" s="39" t="inlineStr">
        <is>
          <t>Dentro del alcance</t>
        </is>
      </c>
      <c r="X1833" s="38" t="inlineStr">
        <is>
          <t>Baja</t>
        </is>
      </c>
      <c r="Y1833" s="39" t="inlineStr">
        <is>
          <t>Homologado – confianza Baja – pendiente de validación</t>
        </is>
      </c>
      <c r="Z1833" s="37" t="inlineStr">
        <is>
          <t>Dar de alta en SAP</t>
        </is>
      </c>
      <c r="AA1833" s="39" t="inlineStr">
        <is>
          <t>505</t>
        </is>
      </c>
      <c r="AB1833" s="39" t="inlineStr">
        <is>
          <t>SALBUTAMOL AEROSOL</t>
        </is>
      </c>
      <c r="AC1833" s="39" t="inlineStr">
        <is>
          <t>Cruce por nomenclatura SAP</t>
        </is>
      </c>
      <c r="AD1833" s="39" t="inlineStr">
        <is>
          <t>No</t>
        </is>
      </c>
      <c r="AE1833" s="39" t="n"/>
      <c r="AF1833" s="39" t="inlineStr">
        <is>
          <t>No</t>
        </is>
      </c>
      <c r="AG1833" s="39" t="n"/>
      <c r="AH1833" s="51" t="n">
        <v>1</v>
      </c>
      <c r="AI1833" s="51">
        <f>Q1833</f>
        <v/>
      </c>
      <c r="AJ1833" s="51">
        <f>$AH1833-$AI1833</f>
        <v/>
      </c>
      <c r="AK1833" s="52" t="n">
        <v>442644.63</v>
      </c>
      <c r="AL1833" s="52">
        <f>$AJ1833*$AK1833</f>
        <v/>
      </c>
      <c r="AM1833" s="52">
        <f>$AI1833*$AK1833</f>
        <v/>
      </c>
      <c r="AN1833" s="41" t="inlineStr">
        <is>
          <t>Valorización a validar: VU atípico ($442,644.63 contra una mediana de $2,000.00 en la base). Sugiere distinta unidad de medida (SAP por caja o envase y el recuento por unidad). La diferencia económica de esta fila no debe tomarse como definitiva.</t>
        </is>
      </c>
      <c r="AO1833" s="39" t="inlineStr">
        <is>
          <t>El código Avain 505 figura en la homologación como «Famotidina» (master M08-008), pero en el inventario físico corresponde a «SALBUTAMOL AEROSOL». El código no coincide con el producto: no se usó el vínculo de la homologación y se cruzó por nomenclatura. A revisar con los responsables de la base. Cruce por nomenclatura: una nomenclatura no informa dosis; similitud 0.51.</t>
        </is>
      </c>
    </row>
    <row r="1834">
      <c r="A1834" s="5" t="inlineStr">
        <is>
          <t>2000228</t>
        </is>
      </c>
      <c r="B1834" s="5" t="inlineStr">
        <is>
          <t>GASA ESTERIL 15X15CM - GASANA</t>
        </is>
      </c>
      <c r="C1834" s="5" t="n"/>
      <c r="D1834" s="5" t="inlineStr">
        <is>
          <t>033</t>
        </is>
      </c>
      <c r="E1834" s="5" t="inlineStr">
        <is>
          <t>ZDES</t>
        </is>
      </c>
      <c r="F1834" s="5" t="inlineStr">
        <is>
          <t>1060</t>
        </is>
      </c>
      <c r="G1834" s="5" t="inlineStr">
        <is>
          <t>6021</t>
        </is>
      </c>
      <c r="H1834" s="5" t="inlineStr">
        <is>
          <t>C/U</t>
        </is>
      </c>
      <c r="I1834" s="6" t="n">
        <v>1</v>
      </c>
      <c r="J1834" s="6" t="n">
        <v>0</v>
      </c>
      <c r="K1834" s="5" t="inlineStr">
        <is>
          <t>ARS</t>
        </is>
      </c>
      <c r="L1834" s="48" t="n">
        <v>0</v>
      </c>
      <c r="M1834" s="48" t="n">
        <v>29800</v>
      </c>
      <c r="O1834" s="11">
        <f>M1834/SUM($M$2:$M$2023)</f>
        <v/>
      </c>
      <c r="P1834" s="49">
        <f>IFERROR(M1834/I1834,0)</f>
        <v/>
      </c>
      <c r="Q1834" s="50" t="n"/>
      <c r="R1834" s="8">
        <f>I1834-Q1834</f>
        <v/>
      </c>
      <c r="S1834" s="49">
        <f>$AK1834*R1834</f>
        <v/>
      </c>
      <c r="U1834" s="39" t="inlineStr">
        <is>
          <t>Stock SAP</t>
        </is>
      </c>
      <c r="V1834" s="39" t="inlineStr">
        <is>
          <t>Descartables</t>
        </is>
      </c>
      <c r="W1834" s="39" t="inlineStr">
        <is>
          <t>Dentro del alcance</t>
        </is>
      </c>
      <c r="X1834" s="39" t="n"/>
      <c r="Y1834" s="39" t="inlineStr">
        <is>
          <t>Sin recuento físico en el inventario de Avain</t>
        </is>
      </c>
      <c r="Z1834" s="40" t="inlineStr">
        <is>
          <t>Sin recuento físico</t>
        </is>
      </c>
      <c r="AA1834" s="39" t="n"/>
      <c r="AB1834" s="39" t="n"/>
      <c r="AC1834" s="39" t="n"/>
      <c r="AD1834" s="39" t="n"/>
      <c r="AE1834" s="39" t="n"/>
      <c r="AF1834" s="39" t="n"/>
      <c r="AG1834" s="39" t="n"/>
      <c r="AH1834" s="51" t="n">
        <v>1</v>
      </c>
      <c r="AI1834" s="51">
        <f>Q1834</f>
        <v/>
      </c>
      <c r="AJ1834" s="51">
        <f>$AH1834-$AI1834</f>
        <v/>
      </c>
      <c r="AK1834" s="52" t="n">
        <v>29800</v>
      </c>
      <c r="AL1834" s="52">
        <f>$AJ1834*$AK1834</f>
        <v/>
      </c>
      <c r="AM1834" s="52">
        <f>$AI1834*$AK1834</f>
        <v/>
      </c>
      <c r="AN1834" s="39" t="n"/>
      <c r="AO1834" s="39" t="n"/>
    </row>
    <row r="1835">
      <c r="A1835" s="5" t="inlineStr">
        <is>
          <t>2000391</t>
        </is>
      </c>
      <c r="B1835" s="5" t="inlineStr">
        <is>
          <t>RESUCITADOR  NEO</t>
        </is>
      </c>
      <c r="C1835" s="5" t="n"/>
      <c r="D1835" s="5" t="inlineStr">
        <is>
          <t>033</t>
        </is>
      </c>
      <c r="E1835" s="5" t="inlineStr">
        <is>
          <t>ZDES</t>
        </is>
      </c>
      <c r="F1835" s="5" t="inlineStr">
        <is>
          <t>1060</t>
        </is>
      </c>
      <c r="G1835" s="5" t="inlineStr">
        <is>
          <t>6022</t>
        </is>
      </c>
      <c r="H1835" s="5" t="inlineStr">
        <is>
          <t>C/U</t>
        </is>
      </c>
      <c r="I1835" s="6" t="n">
        <v>1</v>
      </c>
      <c r="J1835" s="6" t="n">
        <v>0</v>
      </c>
      <c r="K1835" s="5" t="inlineStr">
        <is>
          <t>ARS</t>
        </is>
      </c>
      <c r="L1835" s="48" t="n">
        <v>0</v>
      </c>
      <c r="M1835" s="48" t="n">
        <v>3224.83</v>
      </c>
      <c r="O1835" s="11">
        <f>M1835/SUM($M$2:$M$2023)</f>
        <v/>
      </c>
      <c r="P1835" s="49">
        <f>IFERROR(M1835/I1835,0)</f>
        <v/>
      </c>
      <c r="Q1835" s="50" t="n"/>
      <c r="R1835" s="8">
        <f>I1835-Q1835</f>
        <v/>
      </c>
      <c r="S1835" s="49">
        <f>$AK1835*R1835</f>
        <v/>
      </c>
      <c r="U1835" s="39" t="inlineStr">
        <is>
          <t>Stock SAP</t>
        </is>
      </c>
      <c r="V1835" s="39" t="inlineStr">
        <is>
          <t>Descartables</t>
        </is>
      </c>
      <c r="W1835" s="39" t="inlineStr">
        <is>
          <t>Dentro del alcance</t>
        </is>
      </c>
      <c r="X1835" s="39" t="n"/>
      <c r="Y1835" s="39" t="inlineStr">
        <is>
          <t>Sin recuento físico en el inventario de Avain</t>
        </is>
      </c>
      <c r="Z1835" s="40" t="inlineStr">
        <is>
          <t>Sin recuento físico</t>
        </is>
      </c>
      <c r="AA1835" s="39" t="n"/>
      <c r="AB1835" s="39" t="n"/>
      <c r="AC1835" s="39" t="n"/>
      <c r="AD1835" s="39" t="n"/>
      <c r="AE1835" s="39" t="n"/>
      <c r="AF1835" s="39" t="n"/>
      <c r="AG1835" s="39" t="n"/>
      <c r="AH1835" s="51" t="n">
        <v>1</v>
      </c>
      <c r="AI1835" s="51">
        <f>Q1835</f>
        <v/>
      </c>
      <c r="AJ1835" s="51">
        <f>$AH1835-$AI1835</f>
        <v/>
      </c>
      <c r="AK1835" s="52" t="n">
        <v>3224.83</v>
      </c>
      <c r="AL1835" s="52">
        <f>$AJ1835*$AK1835</f>
        <v/>
      </c>
      <c r="AM1835" s="52">
        <f>$AI1835*$AK1835</f>
        <v/>
      </c>
      <c r="AN1835" s="39" t="n"/>
      <c r="AO1835" s="39" t="n"/>
    </row>
    <row r="1836">
      <c r="A1836" s="5" t="inlineStr">
        <is>
          <t>2000456</t>
        </is>
      </c>
      <c r="B1836" s="5" t="inlineStr">
        <is>
          <t>HOJA DE BISTURI Nº 15</t>
        </is>
      </c>
      <c r="C1836" s="5" t="n"/>
      <c r="D1836" s="5" t="inlineStr">
        <is>
          <t>033</t>
        </is>
      </c>
      <c r="E1836" s="5" t="inlineStr">
        <is>
          <t>ZDES</t>
        </is>
      </c>
      <c r="F1836" s="5" t="inlineStr">
        <is>
          <t>1060</t>
        </is>
      </c>
      <c r="G1836" s="5" t="inlineStr">
        <is>
          <t>6021</t>
        </is>
      </c>
      <c r="H1836" s="5" t="inlineStr">
        <is>
          <t>C/U</t>
        </is>
      </c>
      <c r="I1836" s="6" t="n">
        <v>1</v>
      </c>
      <c r="J1836" s="6" t="n">
        <v>0</v>
      </c>
      <c r="K1836" s="5" t="inlineStr">
        <is>
          <t>ARS</t>
        </is>
      </c>
      <c r="L1836" s="48" t="n">
        <v>0</v>
      </c>
      <c r="M1836" s="48" t="n">
        <v>64.45</v>
      </c>
      <c r="O1836" s="11">
        <f>M1836/SUM($M$2:$M$2023)</f>
        <v/>
      </c>
      <c r="P1836" s="49">
        <f>IFERROR(M1836/I1836,0)</f>
        <v/>
      </c>
      <c r="Q1836" s="50" t="n">
        <v>0</v>
      </c>
      <c r="R1836" s="8">
        <f>I1836-Q1836</f>
        <v/>
      </c>
      <c r="S1836" s="49">
        <f>$AK1836*R1836</f>
        <v/>
      </c>
      <c r="U1836" s="39" t="inlineStr">
        <is>
          <t>Stock SAP</t>
        </is>
      </c>
      <c r="V1836" s="39" t="inlineStr">
        <is>
          <t>Descartables</t>
        </is>
      </c>
      <c r="W1836" s="39" t="inlineStr">
        <is>
          <t>Dentro del alcance</t>
        </is>
      </c>
      <c r="X1836" s="37" t="inlineStr">
        <is>
          <t>Alta</t>
        </is>
      </c>
      <c r="Y1836" s="39" t="inlineStr">
        <is>
          <t>Homologado – confianza Alta</t>
        </is>
      </c>
      <c r="Z1836" s="38" t="inlineStr">
        <is>
          <t>Dar de baja en SAP</t>
        </is>
      </c>
      <c r="AA1836" s="39" t="inlineStr">
        <is>
          <t>475</t>
        </is>
      </c>
      <c r="AB1836" s="39" t="inlineStr">
        <is>
          <t>HOJA DE BISTURI Nº15</t>
        </is>
      </c>
      <c r="AC1836" s="39" t="inlineStr">
        <is>
          <t>Cruce por nomenclatura SAP</t>
        </is>
      </c>
      <c r="AD1836" s="39" t="inlineStr">
        <is>
          <t>No</t>
        </is>
      </c>
      <c r="AE1836" s="39" t="n"/>
      <c r="AF1836" s="39" t="inlineStr">
        <is>
          <t>Sí</t>
        </is>
      </c>
      <c r="AG1836" s="39" t="n"/>
      <c r="AH1836" s="51" t="n">
        <v>1</v>
      </c>
      <c r="AI1836" s="51">
        <f>Q1836</f>
        <v/>
      </c>
      <c r="AJ1836" s="51">
        <f>$AH1836-$AI1836</f>
        <v/>
      </c>
      <c r="AK1836" s="52" t="n">
        <v>64.45</v>
      </c>
      <c r="AL1836" s="52">
        <f>$AJ1836*$AK1836</f>
        <v/>
      </c>
      <c r="AM1836" s="52">
        <f>$AI1836*$AK1836</f>
        <v/>
      </c>
      <c r="AN1836" s="39" t="n"/>
      <c r="AO1836" s="39" t="inlineStr">
        <is>
          <t>Cruce por nomenclatura: similitud 1.00. El material ocupa 2 filas en la hoja 1060 NQN (lote/almacén). La cantidad SAP y la física de esta vista son el total del material.</t>
        </is>
      </c>
    </row>
    <row r="1837">
      <c r="A1837" s="5" t="inlineStr">
        <is>
          <t>2000463</t>
        </is>
      </c>
      <c r="B1837" s="5" t="inlineStr">
        <is>
          <t>SABANAS ESTERILES DESCARTABLES</t>
        </is>
      </c>
      <c r="C1837" s="5" t="n"/>
      <c r="D1837" s="5" t="inlineStr">
        <is>
          <t>033</t>
        </is>
      </c>
      <c r="E1837" s="5" t="inlineStr">
        <is>
          <t>ZDES</t>
        </is>
      </c>
      <c r="F1837" s="5" t="inlineStr">
        <is>
          <t>1060</t>
        </is>
      </c>
      <c r="G1837" s="5" t="inlineStr">
        <is>
          <t>6022</t>
        </is>
      </c>
      <c r="H1837" s="5" t="inlineStr">
        <is>
          <t>C/U</t>
        </is>
      </c>
      <c r="I1837" s="6" t="n">
        <v>1</v>
      </c>
      <c r="J1837" s="6" t="n">
        <v>0</v>
      </c>
      <c r="K1837" s="5" t="inlineStr">
        <is>
          <t>ARS</t>
        </is>
      </c>
      <c r="L1837" s="48" t="n">
        <v>0</v>
      </c>
      <c r="M1837" s="48" t="n">
        <v>24.99</v>
      </c>
      <c r="O1837" s="11">
        <f>M1837/SUM($M$2:$M$2023)</f>
        <v/>
      </c>
      <c r="P1837" s="49">
        <f>IFERROR(M1837/I1837,0)</f>
        <v/>
      </c>
      <c r="Q1837" s="50" t="n">
        <v>41</v>
      </c>
      <c r="R1837" s="8">
        <f>I1837-Q1837</f>
        <v/>
      </c>
      <c r="S1837" s="49">
        <f>$AK1837*R1837</f>
        <v/>
      </c>
      <c r="U1837" s="39" t="inlineStr">
        <is>
          <t>Stock SAP</t>
        </is>
      </c>
      <c r="V1837" s="39" t="inlineStr">
        <is>
          <t>Descartables</t>
        </is>
      </c>
      <c r="W1837" s="39" t="inlineStr">
        <is>
          <t>Dentro del alcance</t>
        </is>
      </c>
      <c r="X1837" s="42" t="inlineStr">
        <is>
          <t>Media</t>
        </is>
      </c>
      <c r="Y1837" s="39" t="inlineStr">
        <is>
          <t>Homologado – confianza Media – pendiente de validación</t>
        </is>
      </c>
      <c r="Z1837" s="37" t="inlineStr">
        <is>
          <t>Dar de alta en SAP</t>
        </is>
      </c>
      <c r="AA1837" s="39" t="inlineStr">
        <is>
          <t>386</t>
        </is>
      </c>
      <c r="AB1837" s="39" t="inlineStr">
        <is>
          <t>Sabanas</t>
        </is>
      </c>
      <c r="AC1837" s="39" t="inlineStr">
        <is>
          <t>Cruce por nomenclatura SAP</t>
        </is>
      </c>
      <c r="AD1837" s="39" t="inlineStr">
        <is>
          <t>No</t>
        </is>
      </c>
      <c r="AE1837" s="39" t="n"/>
      <c r="AF1837" s="39" t="inlineStr">
        <is>
          <t>Sí</t>
        </is>
      </c>
      <c r="AG1837" s="39" t="n"/>
      <c r="AH1837" s="51" t="n">
        <v>1</v>
      </c>
      <c r="AI1837" s="51">
        <f>Q1837</f>
        <v/>
      </c>
      <c r="AJ1837" s="51">
        <f>$AH1837-$AI1837</f>
        <v/>
      </c>
      <c r="AK1837" s="52" t="n">
        <v>24.99</v>
      </c>
      <c r="AL1837" s="52">
        <f>$AJ1837*$AK1837</f>
        <v/>
      </c>
      <c r="AM1837" s="52">
        <f>$AI1837*$AK1837</f>
        <v/>
      </c>
      <c r="AN1837" s="39" t="n"/>
      <c r="AO1837" s="39" t="inlineStr">
        <is>
          <t>Cruce por nomenclatura: similitud 0.69. El material ocupa 2 filas en la hoja 1060 NQN (lote/almacén). La cantidad SAP y la física de esta vista son el total del material.</t>
        </is>
      </c>
    </row>
    <row r="1838">
      <c r="A1838" s="5" t="inlineStr">
        <is>
          <t>2000617</t>
        </is>
      </c>
      <c r="B1838" s="5" t="inlineStr">
        <is>
          <t>PINZA MANO IZQUIERDA DE DISECCION</t>
        </is>
      </c>
      <c r="C1838" s="5" t="n"/>
      <c r="D1838" s="5" t="inlineStr">
        <is>
          <t>033</t>
        </is>
      </c>
      <c r="E1838" s="5" t="inlineStr">
        <is>
          <t>ZDES</t>
        </is>
      </c>
      <c r="F1838" s="5" t="inlineStr">
        <is>
          <t>1060</t>
        </is>
      </c>
      <c r="G1838" s="5" t="inlineStr">
        <is>
          <t>6021</t>
        </is>
      </c>
      <c r="H1838" s="5" t="inlineStr">
        <is>
          <t>C/U</t>
        </is>
      </c>
      <c r="I1838" s="6" t="n">
        <v>1</v>
      </c>
      <c r="J1838" s="6" t="n">
        <v>0</v>
      </c>
      <c r="K1838" s="5" t="inlineStr">
        <is>
          <t>ARS</t>
        </is>
      </c>
      <c r="L1838" s="48" t="n">
        <v>0</v>
      </c>
      <c r="M1838" s="48" t="n">
        <v>273.52</v>
      </c>
      <c r="O1838" s="11">
        <f>M1838/SUM($M$2:$M$2023)</f>
        <v/>
      </c>
      <c r="P1838" s="49">
        <f>IFERROR(M1838/I1838,0)</f>
        <v/>
      </c>
      <c r="Q1838" s="50" t="n"/>
      <c r="R1838" s="8">
        <f>I1838-Q1838</f>
        <v/>
      </c>
      <c r="S1838" s="49">
        <f>$AK1838*R1838</f>
        <v/>
      </c>
      <c r="U1838" s="39" t="inlineStr">
        <is>
          <t>Stock SAP</t>
        </is>
      </c>
      <c r="V1838" s="39" t="inlineStr">
        <is>
          <t>Descartables</t>
        </is>
      </c>
      <c r="W1838" s="39" t="inlineStr">
        <is>
          <t>Dentro del alcance</t>
        </is>
      </c>
      <c r="X1838" s="39" t="n"/>
      <c r="Y1838" s="39" t="inlineStr">
        <is>
          <t>Sin recuento físico en el inventario de Avain</t>
        </is>
      </c>
      <c r="Z1838" s="40" t="inlineStr">
        <is>
          <t>Sin recuento físico</t>
        </is>
      </c>
      <c r="AA1838" s="39" t="n"/>
      <c r="AB1838" s="39" t="n"/>
      <c r="AC1838" s="39" t="n"/>
      <c r="AD1838" s="39" t="n"/>
      <c r="AE1838" s="39" t="n"/>
      <c r="AF1838" s="39" t="n"/>
      <c r="AG1838" s="39" t="n"/>
      <c r="AH1838" s="51" t="n">
        <v>1</v>
      </c>
      <c r="AI1838" s="51">
        <f>Q1838</f>
        <v/>
      </c>
      <c r="AJ1838" s="51">
        <f>$AH1838-$AI1838</f>
        <v/>
      </c>
      <c r="AK1838" s="52" t="n">
        <v>273.52</v>
      </c>
      <c r="AL1838" s="52">
        <f>$AJ1838*$AK1838</f>
        <v/>
      </c>
      <c r="AM1838" s="52">
        <f>$AI1838*$AK1838</f>
        <v/>
      </c>
      <c r="AN1838" s="39" t="n"/>
      <c r="AO1838" s="39" t="n"/>
    </row>
    <row r="1839">
      <c r="A1839" s="5" t="inlineStr">
        <is>
          <t>2001386</t>
        </is>
      </c>
      <c r="B1839" s="5" t="inlineStr">
        <is>
          <t>PORTA BISTURI N°3</t>
        </is>
      </c>
      <c r="C1839" s="5" t="n"/>
      <c r="D1839" s="5" t="inlineStr">
        <is>
          <t>033</t>
        </is>
      </c>
      <c r="E1839" s="5" t="inlineStr">
        <is>
          <t>ZDES</t>
        </is>
      </c>
      <c r="F1839" s="5" t="inlineStr">
        <is>
          <t>1060</t>
        </is>
      </c>
      <c r="G1839" s="5" t="inlineStr">
        <is>
          <t>6022</t>
        </is>
      </c>
      <c r="H1839" s="5" t="inlineStr">
        <is>
          <t>C/U</t>
        </is>
      </c>
      <c r="I1839" s="6" t="n">
        <v>1</v>
      </c>
      <c r="J1839" s="6" t="n">
        <v>0</v>
      </c>
      <c r="K1839" s="5" t="inlineStr">
        <is>
          <t>ARS</t>
        </is>
      </c>
      <c r="L1839" s="48" t="n">
        <v>0</v>
      </c>
      <c r="M1839" s="48" t="n">
        <v>189</v>
      </c>
      <c r="O1839" s="11">
        <f>M1839/SUM($M$2:$M$2023)</f>
        <v/>
      </c>
      <c r="P1839" s="49">
        <f>IFERROR(M1839/I1839,0)</f>
        <v/>
      </c>
      <c r="Q1839" s="50" t="n"/>
      <c r="R1839" s="8">
        <f>I1839-Q1839</f>
        <v/>
      </c>
      <c r="S1839" s="49">
        <f>$AK1839*R1839</f>
        <v/>
      </c>
      <c r="U1839" s="39" t="inlineStr">
        <is>
          <t>Stock SAP</t>
        </is>
      </c>
      <c r="V1839" s="39" t="inlineStr">
        <is>
          <t>Descartables</t>
        </is>
      </c>
      <c r="W1839" s="39" t="inlineStr">
        <is>
          <t>Dentro del alcance</t>
        </is>
      </c>
      <c r="X1839" s="39" t="n"/>
      <c r="Y1839" s="39" t="inlineStr">
        <is>
          <t>Sin recuento físico en el inventario de Avain</t>
        </is>
      </c>
      <c r="Z1839" s="40" t="inlineStr">
        <is>
          <t>Sin recuento físico</t>
        </is>
      </c>
      <c r="AA1839" s="39" t="n"/>
      <c r="AB1839" s="39" t="n"/>
      <c r="AC1839" s="39" t="n"/>
      <c r="AD1839" s="39" t="n"/>
      <c r="AE1839" s="39" t="n"/>
      <c r="AF1839" s="39" t="n"/>
      <c r="AG1839" s="39" t="n"/>
      <c r="AH1839" s="51" t="n">
        <v>1</v>
      </c>
      <c r="AI1839" s="51">
        <f>Q1839</f>
        <v/>
      </c>
      <c r="AJ1839" s="51">
        <f>$AH1839-$AI1839</f>
        <v/>
      </c>
      <c r="AK1839" s="52" t="n">
        <v>189</v>
      </c>
      <c r="AL1839" s="52">
        <f>$AJ1839*$AK1839</f>
        <v/>
      </c>
      <c r="AM1839" s="52">
        <f>$AI1839*$AK1839</f>
        <v/>
      </c>
      <c r="AN1839" s="39" t="n"/>
      <c r="AO1839" s="39" t="n"/>
    </row>
    <row r="1840">
      <c r="A1840" s="5" t="inlineStr">
        <is>
          <t>2001644</t>
        </is>
      </c>
      <c r="B1840" s="5" t="inlineStr">
        <is>
          <t>TORSO MANIQUI P/PRACTICAS</t>
        </is>
      </c>
      <c r="C1840" s="5" t="n"/>
      <c r="D1840" s="5" t="inlineStr">
        <is>
          <t>MDES</t>
        </is>
      </c>
      <c r="E1840" s="5" t="inlineStr">
        <is>
          <t>ZDES</t>
        </is>
      </c>
      <c r="F1840" s="5" t="inlineStr">
        <is>
          <t>1060</t>
        </is>
      </c>
      <c r="G1840" s="5" t="inlineStr">
        <is>
          <t>6010</t>
        </is>
      </c>
      <c r="H1840" s="5" t="inlineStr">
        <is>
          <t>C/U</t>
        </is>
      </c>
      <c r="I1840" s="6" t="n">
        <v>1</v>
      </c>
      <c r="J1840" s="6" t="n">
        <v>0</v>
      </c>
      <c r="K1840" s="5" t="inlineStr">
        <is>
          <t>ARS</t>
        </is>
      </c>
      <c r="L1840" s="48" t="n">
        <v>0</v>
      </c>
      <c r="M1840" s="48" t="n">
        <v>520361.99</v>
      </c>
      <c r="O1840" s="11">
        <f>M1840/SUM($M$2:$M$2023)</f>
        <v/>
      </c>
      <c r="P1840" s="49">
        <f>IFERROR(M1840/I1840,0)</f>
        <v/>
      </c>
      <c r="Q1840" s="50" t="n"/>
      <c r="R1840" s="8">
        <f>I1840-Q1840</f>
        <v/>
      </c>
      <c r="S1840" s="49">
        <f>$AK1840*R1840</f>
        <v/>
      </c>
      <c r="U1840" s="39" t="inlineStr">
        <is>
          <t>Stock SAP</t>
        </is>
      </c>
      <c r="V1840" s="39" t="inlineStr">
        <is>
          <t>Descartables</t>
        </is>
      </c>
      <c r="W1840" s="39" t="inlineStr">
        <is>
          <t>Dentro del alcance</t>
        </is>
      </c>
      <c r="X1840" s="39" t="n"/>
      <c r="Y1840" s="39" t="inlineStr">
        <is>
          <t>Sin recuento físico en el inventario de Avain</t>
        </is>
      </c>
      <c r="Z1840" s="40" t="inlineStr">
        <is>
          <t>Sin recuento físico</t>
        </is>
      </c>
      <c r="AA1840" s="39" t="n"/>
      <c r="AB1840" s="39" t="n"/>
      <c r="AC1840" s="39" t="n"/>
      <c r="AD1840" s="39" t="n"/>
      <c r="AE1840" s="39" t="n"/>
      <c r="AF1840" s="39" t="n"/>
      <c r="AG1840" s="39" t="n"/>
      <c r="AH1840" s="51" t="n">
        <v>1</v>
      </c>
      <c r="AI1840" s="51">
        <f>Q1840</f>
        <v/>
      </c>
      <c r="AJ1840" s="51">
        <f>$AH1840-$AI1840</f>
        <v/>
      </c>
      <c r="AK1840" s="52" t="n">
        <v>520361.99</v>
      </c>
      <c r="AL1840" s="52">
        <f>$AJ1840*$AK1840</f>
        <v/>
      </c>
      <c r="AM1840" s="52">
        <f>$AI1840*$AK1840</f>
        <v/>
      </c>
      <c r="AN1840" s="39" t="n"/>
      <c r="AO1840" s="39" t="n"/>
    </row>
    <row r="1841">
      <c r="A1841" s="5" t="inlineStr">
        <is>
          <t>3000129</t>
        </is>
      </c>
      <c r="B1841" s="5" t="inlineStr">
        <is>
          <t>PANTALON CARGO AZUL T48</t>
        </is>
      </c>
      <c r="C1841" s="5" t="n"/>
      <c r="D1841" s="5" t="inlineStr">
        <is>
          <t>INDU</t>
        </is>
      </c>
      <c r="E1841" s="5" t="inlineStr">
        <is>
          <t>ZUNI</t>
        </is>
      </c>
      <c r="F1841" s="5" t="inlineStr">
        <is>
          <t>1060</t>
        </is>
      </c>
      <c r="G1841" s="5" t="inlineStr">
        <is>
          <t>6031</t>
        </is>
      </c>
      <c r="H1841" s="5" t="inlineStr">
        <is>
          <t>C/U</t>
        </is>
      </c>
      <c r="I1841" s="6" t="n">
        <v>1</v>
      </c>
      <c r="J1841" s="6" t="n">
        <v>0</v>
      </c>
      <c r="K1841" s="5" t="inlineStr">
        <is>
          <t>ARS</t>
        </is>
      </c>
      <c r="L1841" s="48" t="n">
        <v>0</v>
      </c>
      <c r="M1841" s="48" t="n">
        <v>35603.91</v>
      </c>
      <c r="O1841" s="11">
        <f>M1841/SUM($M$2:$M$2023)</f>
        <v/>
      </c>
      <c r="P1841" s="49">
        <f>IFERROR(M1841/I1841,0)</f>
        <v/>
      </c>
      <c r="Q1841" s="50" t="n"/>
      <c r="R1841" s="8">
        <f>I1841-Q1841</f>
        <v/>
      </c>
      <c r="S1841" s="49">
        <f>$AK1841*R1841</f>
        <v/>
      </c>
      <c r="U1841" s="39" t="inlineStr">
        <is>
          <t>Stock SAP</t>
        </is>
      </c>
      <c r="V1841" s="39" t="inlineStr">
        <is>
          <t>Uniformes</t>
        </is>
      </c>
      <c r="W1841" s="39" t="inlineStr">
        <is>
          <t>Fuera del alcance</t>
        </is>
      </c>
      <c r="X1841" s="39" t="n"/>
      <c r="Y1841" s="39" t="inlineStr">
        <is>
          <t>No aplica: uniformes, clasificación que el inventario físico de Farmacia no releva</t>
        </is>
      </c>
      <c r="Z1841" s="40" t="inlineStr">
        <is>
          <t>Fuera del alcance del inventario físico</t>
        </is>
      </c>
      <c r="AA1841" s="39" t="n"/>
      <c r="AB1841" s="39" t="n"/>
      <c r="AC1841" s="39" t="n"/>
      <c r="AD1841" s="39" t="n"/>
      <c r="AE1841" s="39" t="n"/>
      <c r="AF1841" s="39" t="n"/>
      <c r="AG1841" s="39" t="n"/>
      <c r="AH1841" s="51" t="n">
        <v>1</v>
      </c>
      <c r="AI1841" s="51">
        <f>Q1841</f>
        <v/>
      </c>
      <c r="AJ1841" s="51">
        <f>$AH1841-$AI1841</f>
        <v/>
      </c>
      <c r="AK1841" s="52" t="n">
        <v>35603.91</v>
      </c>
      <c r="AL1841" s="52">
        <f>$AJ1841*$AK1841</f>
        <v/>
      </c>
      <c r="AM1841" s="52">
        <f>$AI1841*$AK1841</f>
        <v/>
      </c>
      <c r="AN1841" s="39" t="n"/>
      <c r="AO1841" s="39" t="n"/>
    </row>
    <row r="1842">
      <c r="A1842" s="5" t="inlineStr">
        <is>
          <t>3000185</t>
        </is>
      </c>
      <c r="B1842" s="5" t="inlineStr">
        <is>
          <t>CHOMBA BLANCA DAMA T2XL</t>
        </is>
      </c>
      <c r="C1842" s="5" t="n"/>
      <c r="D1842" s="5" t="inlineStr">
        <is>
          <t>INDU</t>
        </is>
      </c>
      <c r="E1842" s="5" t="inlineStr">
        <is>
          <t>ZUNI</t>
        </is>
      </c>
      <c r="F1842" s="5" t="inlineStr">
        <is>
          <t>1060</t>
        </is>
      </c>
      <c r="G1842" s="5" t="inlineStr">
        <is>
          <t>6031</t>
        </is>
      </c>
      <c r="H1842" s="5" t="inlineStr">
        <is>
          <t>C/U</t>
        </is>
      </c>
      <c r="I1842" s="6" t="n">
        <v>1</v>
      </c>
      <c r="J1842" s="6" t="n">
        <v>0</v>
      </c>
      <c r="K1842" s="5" t="inlineStr">
        <is>
          <t>ARS</t>
        </is>
      </c>
      <c r="L1842" s="48" t="n">
        <v>0</v>
      </c>
      <c r="M1842" s="48" t="n">
        <v>8700</v>
      </c>
      <c r="O1842" s="11">
        <f>M1842/SUM($M$2:$M$2023)</f>
        <v/>
      </c>
      <c r="P1842" s="49">
        <f>IFERROR(M1842/I1842,0)</f>
        <v/>
      </c>
      <c r="Q1842" s="50" t="n"/>
      <c r="R1842" s="8">
        <f>I1842-Q1842</f>
        <v/>
      </c>
      <c r="S1842" s="49">
        <f>$AK1842*R1842</f>
        <v/>
      </c>
      <c r="U1842" s="39" t="inlineStr">
        <is>
          <t>Stock SAP</t>
        </is>
      </c>
      <c r="V1842" s="39" t="inlineStr">
        <is>
          <t>Uniformes</t>
        </is>
      </c>
      <c r="W1842" s="39" t="inlineStr">
        <is>
          <t>Fuera del alcance</t>
        </is>
      </c>
      <c r="X1842" s="39" t="n"/>
      <c r="Y1842" s="39" t="inlineStr">
        <is>
          <t>No aplica: uniformes, clasificación que el inventario físico de Farmacia no releva</t>
        </is>
      </c>
      <c r="Z1842" s="40" t="inlineStr">
        <is>
          <t>Fuera del alcance del inventario físico</t>
        </is>
      </c>
      <c r="AA1842" s="39" t="n"/>
      <c r="AB1842" s="39" t="n"/>
      <c r="AC1842" s="39" t="n"/>
      <c r="AD1842" s="39" t="n"/>
      <c r="AE1842" s="39" t="n"/>
      <c r="AF1842" s="39" t="n"/>
      <c r="AG1842" s="39" t="n"/>
      <c r="AH1842" s="51" t="n">
        <v>1</v>
      </c>
      <c r="AI1842" s="51">
        <f>Q1842</f>
        <v/>
      </c>
      <c r="AJ1842" s="51">
        <f>$AH1842-$AI1842</f>
        <v/>
      </c>
      <c r="AK1842" s="52" t="n">
        <v>8700</v>
      </c>
      <c r="AL1842" s="52">
        <f>$AJ1842*$AK1842</f>
        <v/>
      </c>
      <c r="AM1842" s="52">
        <f>$AI1842*$AK1842</f>
        <v/>
      </c>
      <c r="AN1842" s="39" t="n"/>
      <c r="AO1842" s="39" t="n"/>
    </row>
    <row r="1843">
      <c r="A1843" s="5" t="inlineStr">
        <is>
          <t>3000186</t>
        </is>
      </c>
      <c r="B1843" s="5" t="inlineStr">
        <is>
          <t>CHOMBA BLANCA DAMA T3XL</t>
        </is>
      </c>
      <c r="C1843" s="5" t="n"/>
      <c r="D1843" s="5" t="inlineStr">
        <is>
          <t>INDU</t>
        </is>
      </c>
      <c r="E1843" s="5" t="inlineStr">
        <is>
          <t>ZUNI</t>
        </is>
      </c>
      <c r="F1843" s="5" t="inlineStr">
        <is>
          <t>1060</t>
        </is>
      </c>
      <c r="G1843" s="5" t="inlineStr">
        <is>
          <t>6031</t>
        </is>
      </c>
      <c r="H1843" s="5" t="inlineStr">
        <is>
          <t>C/U</t>
        </is>
      </c>
      <c r="I1843" s="6" t="n">
        <v>1</v>
      </c>
      <c r="J1843" s="6" t="n">
        <v>0</v>
      </c>
      <c r="K1843" s="5" t="inlineStr">
        <is>
          <t>ARS</t>
        </is>
      </c>
      <c r="L1843" s="48" t="n">
        <v>0</v>
      </c>
      <c r="M1843" s="48" t="n">
        <v>8700</v>
      </c>
      <c r="O1843" s="11">
        <f>M1843/SUM($M$2:$M$2023)</f>
        <v/>
      </c>
      <c r="P1843" s="49">
        <f>IFERROR(M1843/I1843,0)</f>
        <v/>
      </c>
      <c r="Q1843" s="50" t="n"/>
      <c r="R1843" s="8">
        <f>I1843-Q1843</f>
        <v/>
      </c>
      <c r="S1843" s="49">
        <f>$AK1843*R1843</f>
        <v/>
      </c>
      <c r="U1843" s="39" t="inlineStr">
        <is>
          <t>Stock SAP</t>
        </is>
      </c>
      <c r="V1843" s="39" t="inlineStr">
        <is>
          <t>Uniformes</t>
        </is>
      </c>
      <c r="W1843" s="39" t="inlineStr">
        <is>
          <t>Fuera del alcance</t>
        </is>
      </c>
      <c r="X1843" s="39" t="n"/>
      <c r="Y1843" s="39" t="inlineStr">
        <is>
          <t>No aplica: uniformes, clasificación que el inventario físico de Farmacia no releva</t>
        </is>
      </c>
      <c r="Z1843" s="40" t="inlineStr">
        <is>
          <t>Fuera del alcance del inventario físico</t>
        </is>
      </c>
      <c r="AA1843" s="39" t="n"/>
      <c r="AB1843" s="39" t="n"/>
      <c r="AC1843" s="39" t="n"/>
      <c r="AD1843" s="39" t="n"/>
      <c r="AE1843" s="39" t="n"/>
      <c r="AF1843" s="39" t="n"/>
      <c r="AG1843" s="39" t="n"/>
      <c r="AH1843" s="51" t="n">
        <v>1</v>
      </c>
      <c r="AI1843" s="51">
        <f>Q1843</f>
        <v/>
      </c>
      <c r="AJ1843" s="51">
        <f>$AH1843-$AI1843</f>
        <v/>
      </c>
      <c r="AK1843" s="52" t="n">
        <v>8700</v>
      </c>
      <c r="AL1843" s="52">
        <f>$AJ1843*$AK1843</f>
        <v/>
      </c>
      <c r="AM1843" s="52">
        <f>$AI1843*$AK1843</f>
        <v/>
      </c>
      <c r="AN1843" s="39" t="n"/>
      <c r="AO1843" s="39" t="n"/>
    </row>
    <row r="1844">
      <c r="A1844" s="5" t="inlineStr">
        <is>
          <t>3000189</t>
        </is>
      </c>
      <c r="B1844" s="5" t="inlineStr">
        <is>
          <t>CHOMBA BLANCA HBRE TM</t>
        </is>
      </c>
      <c r="C1844" s="5" t="n"/>
      <c r="D1844" s="5" t="inlineStr">
        <is>
          <t>INDU</t>
        </is>
      </c>
      <c r="E1844" s="5" t="inlineStr">
        <is>
          <t>ZUNI</t>
        </is>
      </c>
      <c r="F1844" s="5" t="inlineStr">
        <is>
          <t>1060</t>
        </is>
      </c>
      <c r="G1844" s="5" t="inlineStr">
        <is>
          <t>6031</t>
        </is>
      </c>
      <c r="H1844" s="5" t="inlineStr">
        <is>
          <t>C/U</t>
        </is>
      </c>
      <c r="I1844" s="6" t="n">
        <v>1</v>
      </c>
      <c r="J1844" s="6" t="n">
        <v>0</v>
      </c>
      <c r="K1844" s="5" t="inlineStr">
        <is>
          <t>ARS</t>
        </is>
      </c>
      <c r="L1844" s="48" t="n">
        <v>0</v>
      </c>
      <c r="M1844" s="48" t="n">
        <v>9993.73</v>
      </c>
      <c r="O1844" s="11">
        <f>M1844/SUM($M$2:$M$2023)</f>
        <v/>
      </c>
      <c r="P1844" s="49">
        <f>IFERROR(M1844/I1844,0)</f>
        <v/>
      </c>
      <c r="Q1844" s="50" t="n"/>
      <c r="R1844" s="8">
        <f>I1844-Q1844</f>
        <v/>
      </c>
      <c r="S1844" s="49">
        <f>$AK1844*R1844</f>
        <v/>
      </c>
      <c r="U1844" s="39" t="inlineStr">
        <is>
          <t>Stock SAP</t>
        </is>
      </c>
      <c r="V1844" s="39" t="inlineStr">
        <is>
          <t>Uniformes</t>
        </is>
      </c>
      <c r="W1844" s="39" t="inlineStr">
        <is>
          <t>Fuera del alcance</t>
        </is>
      </c>
      <c r="X1844" s="39" t="n"/>
      <c r="Y1844" s="39" t="inlineStr">
        <is>
          <t>No aplica: uniformes, clasificación que el inventario físico de Farmacia no releva</t>
        </is>
      </c>
      <c r="Z1844" s="40" t="inlineStr">
        <is>
          <t>Fuera del alcance del inventario físico</t>
        </is>
      </c>
      <c r="AA1844" s="39" t="n"/>
      <c r="AB1844" s="39" t="n"/>
      <c r="AC1844" s="39" t="n"/>
      <c r="AD1844" s="39" t="n"/>
      <c r="AE1844" s="39" t="n"/>
      <c r="AF1844" s="39" t="n"/>
      <c r="AG1844" s="39" t="n"/>
      <c r="AH1844" s="51" t="n"/>
      <c r="AI1844" s="51" t="n"/>
      <c r="AJ1844" s="51" t="n"/>
      <c r="AK1844" s="52" t="n">
        <v>9993.730666666668</v>
      </c>
      <c r="AL1844" s="52" t="n"/>
      <c r="AM1844" s="52" t="n"/>
      <c r="AN1844" s="39" t="n"/>
      <c r="AO1844" s="39" t="inlineStr">
        <is>
          <t>El material ocupa 2 filas en la hoja 1060 NQN (lote/almacén). La cantidad SAP y la física de esta vista son el total del material.</t>
        </is>
      </c>
    </row>
    <row r="1845">
      <c r="A1845" s="5" t="inlineStr">
        <is>
          <t>3000193</t>
        </is>
      </c>
      <c r="B1845" s="5" t="inlineStr">
        <is>
          <t>CHOMBA BLANCA HBRE T3XL</t>
        </is>
      </c>
      <c r="C1845" s="5" t="n"/>
      <c r="D1845" s="5" t="inlineStr">
        <is>
          <t>INDU</t>
        </is>
      </c>
      <c r="E1845" s="5" t="inlineStr">
        <is>
          <t>ZUNI</t>
        </is>
      </c>
      <c r="F1845" s="5" t="inlineStr">
        <is>
          <t>1060</t>
        </is>
      </c>
      <c r="G1845" s="5" t="inlineStr">
        <is>
          <t>6031</t>
        </is>
      </c>
      <c r="H1845" s="5" t="inlineStr">
        <is>
          <t>C/U</t>
        </is>
      </c>
      <c r="I1845" s="6" t="n">
        <v>1</v>
      </c>
      <c r="J1845" s="6" t="n">
        <v>0</v>
      </c>
      <c r="K1845" s="5" t="inlineStr">
        <is>
          <t>ARS</t>
        </is>
      </c>
      <c r="L1845" s="48" t="n">
        <v>0</v>
      </c>
      <c r="M1845" s="48" t="n">
        <v>9624.09</v>
      </c>
      <c r="O1845" s="11">
        <f>M1845/SUM($M$2:$M$2023)</f>
        <v/>
      </c>
      <c r="P1845" s="49">
        <f>IFERROR(M1845/I1845,0)</f>
        <v/>
      </c>
      <c r="Q1845" s="50" t="n"/>
      <c r="R1845" s="8">
        <f>I1845-Q1845</f>
        <v/>
      </c>
      <c r="S1845" s="49">
        <f>$AK1845*R1845</f>
        <v/>
      </c>
      <c r="U1845" s="39" t="inlineStr">
        <is>
          <t>Stock SAP</t>
        </is>
      </c>
      <c r="V1845" s="39" t="inlineStr">
        <is>
          <t>Uniformes</t>
        </is>
      </c>
      <c r="W1845" s="39" t="inlineStr">
        <is>
          <t>Fuera del alcance</t>
        </is>
      </c>
      <c r="X1845" s="39" t="n"/>
      <c r="Y1845" s="39" t="inlineStr">
        <is>
          <t>No aplica: uniformes, clasificación que el inventario físico de Farmacia no releva</t>
        </is>
      </c>
      <c r="Z1845" s="40" t="inlineStr">
        <is>
          <t>Fuera del alcance del inventario físico</t>
        </is>
      </c>
      <c r="AA1845" s="39" t="n"/>
      <c r="AB1845" s="39" t="n"/>
      <c r="AC1845" s="39" t="n"/>
      <c r="AD1845" s="39" t="n"/>
      <c r="AE1845" s="39" t="n"/>
      <c r="AF1845" s="39" t="n"/>
      <c r="AG1845" s="39" t="n"/>
      <c r="AH1845" s="51" t="n"/>
      <c r="AI1845" s="51" t="n"/>
      <c r="AJ1845" s="51" t="n"/>
      <c r="AK1845" s="52" t="n">
        <v>9624.093333333332</v>
      </c>
      <c r="AL1845" s="52" t="n"/>
      <c r="AM1845" s="52" t="n"/>
      <c r="AN1845" s="39" t="n"/>
      <c r="AO1845" s="39" t="inlineStr">
        <is>
          <t>El material ocupa 2 filas en la hoja 1060 NQN (lote/almacén). La cantidad SAP y la física de esta vista son el total del material.</t>
        </is>
      </c>
    </row>
    <row r="1846">
      <c r="A1846" s="5" t="inlineStr">
        <is>
          <t>3000203</t>
        </is>
      </c>
      <c r="B1846" s="5" t="inlineStr">
        <is>
          <t>AMBOS BLANCOS MEDICO TXL</t>
        </is>
      </c>
      <c r="C1846" s="5" t="n"/>
      <c r="D1846" s="5" t="inlineStr">
        <is>
          <t>INDU</t>
        </is>
      </c>
      <c r="E1846" s="5" t="inlineStr">
        <is>
          <t>ZUNI</t>
        </is>
      </c>
      <c r="F1846" s="5" t="inlineStr">
        <is>
          <t>1060</t>
        </is>
      </c>
      <c r="G1846" s="5" t="inlineStr">
        <is>
          <t>6031</t>
        </is>
      </c>
      <c r="H1846" s="5" t="inlineStr">
        <is>
          <t>C/U</t>
        </is>
      </c>
      <c r="I1846" s="6" t="n">
        <v>1</v>
      </c>
      <c r="J1846" s="6" t="n">
        <v>0</v>
      </c>
      <c r="K1846" s="5" t="inlineStr">
        <is>
          <t>ARS</t>
        </is>
      </c>
      <c r="L1846" s="48" t="n">
        <v>0</v>
      </c>
      <c r="M1846" s="48" t="n">
        <v>53900</v>
      </c>
      <c r="O1846" s="11">
        <f>M1846/SUM($M$2:$M$2023)</f>
        <v/>
      </c>
      <c r="P1846" s="49">
        <f>IFERROR(M1846/I1846,0)</f>
        <v/>
      </c>
      <c r="Q1846" s="50" t="n"/>
      <c r="R1846" s="8">
        <f>I1846-Q1846</f>
        <v/>
      </c>
      <c r="S1846" s="49">
        <f>$AK1846*R1846</f>
        <v/>
      </c>
      <c r="U1846" s="39" t="inlineStr">
        <is>
          <t>Stock SAP</t>
        </is>
      </c>
      <c r="V1846" s="39" t="inlineStr">
        <is>
          <t>Uniformes</t>
        </is>
      </c>
      <c r="W1846" s="39" t="inlineStr">
        <is>
          <t>Fuera del alcance</t>
        </is>
      </c>
      <c r="X1846" s="39" t="n"/>
      <c r="Y1846" s="39" t="inlineStr">
        <is>
          <t>No aplica: uniformes, clasificación que el inventario físico de Farmacia no releva</t>
        </is>
      </c>
      <c r="Z1846" s="40" t="inlineStr">
        <is>
          <t>Fuera del alcance del inventario físico</t>
        </is>
      </c>
      <c r="AA1846" s="39" t="n"/>
      <c r="AB1846" s="39" t="n"/>
      <c r="AC1846" s="39" t="n"/>
      <c r="AD1846" s="39" t="n"/>
      <c r="AE1846" s="39" t="n"/>
      <c r="AF1846" s="39" t="n"/>
      <c r="AG1846" s="39" t="n"/>
      <c r="AH1846" s="51" t="n">
        <v>1</v>
      </c>
      <c r="AI1846" s="51">
        <f>Q1846</f>
        <v/>
      </c>
      <c r="AJ1846" s="51">
        <f>$AH1846-$AI1846</f>
        <v/>
      </c>
      <c r="AK1846" s="52" t="n">
        <v>53900</v>
      </c>
      <c r="AL1846" s="52">
        <f>$AJ1846*$AK1846</f>
        <v/>
      </c>
      <c r="AM1846" s="52">
        <f>$AI1846*$AK1846</f>
        <v/>
      </c>
      <c r="AN1846" s="39" t="n"/>
      <c r="AO1846" s="39" t="n"/>
    </row>
    <row r="1847">
      <c r="A1847" s="5" t="inlineStr">
        <is>
          <t>3000217</t>
        </is>
      </c>
      <c r="B1847" s="5" t="inlineStr">
        <is>
          <t>BOTIN DE SEGURIDAD T38</t>
        </is>
      </c>
      <c r="C1847" s="5" t="n"/>
      <c r="D1847" s="5" t="inlineStr">
        <is>
          <t>INDU</t>
        </is>
      </c>
      <c r="E1847" s="5" t="inlineStr">
        <is>
          <t>ZUNI</t>
        </is>
      </c>
      <c r="F1847" s="5" t="inlineStr">
        <is>
          <t>1060</t>
        </is>
      </c>
      <c r="G1847" s="5" t="inlineStr">
        <is>
          <t>6031</t>
        </is>
      </c>
      <c r="H1847" s="5" t="inlineStr">
        <is>
          <t>C/U</t>
        </is>
      </c>
      <c r="I1847" s="6" t="n">
        <v>1</v>
      </c>
      <c r="J1847" s="6" t="n">
        <v>0</v>
      </c>
      <c r="K1847" s="5" t="inlineStr">
        <is>
          <t>ARS</t>
        </is>
      </c>
      <c r="L1847" s="48" t="n">
        <v>0</v>
      </c>
      <c r="M1847" s="48" t="n">
        <v>48871.77</v>
      </c>
      <c r="O1847" s="11">
        <f>M1847/SUM($M$2:$M$2023)</f>
        <v/>
      </c>
      <c r="P1847" s="49">
        <f>IFERROR(M1847/I1847,0)</f>
        <v/>
      </c>
      <c r="Q1847" s="50" t="n"/>
      <c r="R1847" s="8">
        <f>I1847-Q1847</f>
        <v/>
      </c>
      <c r="S1847" s="49">
        <f>$AK1847*R1847</f>
        <v/>
      </c>
      <c r="U1847" s="39" t="inlineStr">
        <is>
          <t>Stock SAP</t>
        </is>
      </c>
      <c r="V1847" s="39" t="inlineStr">
        <is>
          <t>Uniformes</t>
        </is>
      </c>
      <c r="W1847" s="39" t="inlineStr">
        <is>
          <t>Fuera del alcance</t>
        </is>
      </c>
      <c r="X1847" s="39" t="n"/>
      <c r="Y1847" s="39" t="inlineStr">
        <is>
          <t>No aplica: uniformes, clasificación que el inventario físico de Farmacia no releva</t>
        </is>
      </c>
      <c r="Z1847" s="40" t="inlineStr">
        <is>
          <t>Fuera del alcance del inventario físico</t>
        </is>
      </c>
      <c r="AA1847" s="39" t="n"/>
      <c r="AB1847" s="39" t="n"/>
      <c r="AC1847" s="39" t="n"/>
      <c r="AD1847" s="39" t="n"/>
      <c r="AE1847" s="39" t="n"/>
      <c r="AF1847" s="39" t="n"/>
      <c r="AG1847" s="39" t="n"/>
      <c r="AH1847" s="51" t="n"/>
      <c r="AI1847" s="51" t="n"/>
      <c r="AJ1847" s="51" t="n"/>
      <c r="AK1847" s="52" t="n">
        <v>48871.76777777778</v>
      </c>
      <c r="AL1847" s="52" t="n"/>
      <c r="AM1847" s="52" t="n"/>
      <c r="AN1847" s="39" t="n"/>
      <c r="AO1847" s="39" t="inlineStr">
        <is>
          <t>El material ocupa 2 filas en la hoja 1060 NQN (lote/almacén). La cantidad SAP y la física de esta vista son el total del material.</t>
        </is>
      </c>
    </row>
    <row r="1848">
      <c r="A1848" s="5" t="inlineStr">
        <is>
          <t>3000220</t>
        </is>
      </c>
      <c r="B1848" s="5" t="inlineStr">
        <is>
          <t>ZAPATOS DE SEGURIDAD T42</t>
        </is>
      </c>
      <c r="C1848" s="5" t="n"/>
      <c r="D1848" s="5" t="inlineStr">
        <is>
          <t>INDU</t>
        </is>
      </c>
      <c r="E1848" s="5" t="inlineStr">
        <is>
          <t>ZUNI</t>
        </is>
      </c>
      <c r="F1848" s="5" t="inlineStr">
        <is>
          <t>1060</t>
        </is>
      </c>
      <c r="G1848" s="5" t="inlineStr">
        <is>
          <t>6031</t>
        </is>
      </c>
      <c r="H1848" s="5" t="inlineStr">
        <is>
          <t>C/U</t>
        </is>
      </c>
      <c r="I1848" s="6" t="n">
        <v>1</v>
      </c>
      <c r="J1848" s="6" t="n">
        <v>0</v>
      </c>
      <c r="K1848" s="5" t="inlineStr">
        <is>
          <t>ARS</t>
        </is>
      </c>
      <c r="L1848" s="48" t="n">
        <v>0</v>
      </c>
      <c r="M1848" s="48" t="n">
        <v>90229.13</v>
      </c>
      <c r="O1848" s="11">
        <f>M1848/SUM($M$2:$M$2023)</f>
        <v/>
      </c>
      <c r="P1848" s="49">
        <f>IFERROR(M1848/I1848,0)</f>
        <v/>
      </c>
      <c r="Q1848" s="50" t="n"/>
      <c r="R1848" s="8">
        <f>I1848-Q1848</f>
        <v/>
      </c>
      <c r="S1848" s="49">
        <f>$AK1848*R1848</f>
        <v/>
      </c>
      <c r="U1848" s="39" t="inlineStr">
        <is>
          <t>Stock SAP</t>
        </is>
      </c>
      <c r="V1848" s="39" t="inlineStr">
        <is>
          <t>Uniformes</t>
        </is>
      </c>
      <c r="W1848" s="39" t="inlineStr">
        <is>
          <t>Fuera del alcance</t>
        </is>
      </c>
      <c r="X1848" s="39" t="n"/>
      <c r="Y1848" s="39" t="inlineStr">
        <is>
          <t>No aplica: uniformes, clasificación que el inventario físico de Farmacia no releva</t>
        </is>
      </c>
      <c r="Z1848" s="40" t="inlineStr">
        <is>
          <t>Fuera del alcance del inventario físico</t>
        </is>
      </c>
      <c r="AA1848" s="39" t="n"/>
      <c r="AB1848" s="39" t="n"/>
      <c r="AC1848" s="39" t="n"/>
      <c r="AD1848" s="39" t="n"/>
      <c r="AE1848" s="39" t="n"/>
      <c r="AF1848" s="39" t="n"/>
      <c r="AG1848" s="39" t="n"/>
      <c r="AH1848" s="51" t="n">
        <v>1</v>
      </c>
      <c r="AI1848" s="51">
        <f>Q1848</f>
        <v/>
      </c>
      <c r="AJ1848" s="51">
        <f>$AH1848-$AI1848</f>
        <v/>
      </c>
      <c r="AK1848" s="52" t="n">
        <v>90229.13</v>
      </c>
      <c r="AL1848" s="52">
        <f>$AJ1848*$AK1848</f>
        <v/>
      </c>
      <c r="AM1848" s="52">
        <f>$AI1848*$AK1848</f>
        <v/>
      </c>
      <c r="AN1848" s="39" t="n"/>
      <c r="AO1848" s="39" t="n"/>
    </row>
    <row r="1849">
      <c r="A1849" s="5" t="inlineStr">
        <is>
          <t>3000221</t>
        </is>
      </c>
      <c r="B1849" s="5" t="inlineStr">
        <is>
          <t>ZAPATOS DE SEGURIDAD T43</t>
        </is>
      </c>
      <c r="C1849" s="5" t="n"/>
      <c r="D1849" s="5" t="inlineStr">
        <is>
          <t>INDU</t>
        </is>
      </c>
      <c r="E1849" s="5" t="inlineStr">
        <is>
          <t>ZUNI</t>
        </is>
      </c>
      <c r="F1849" s="5" t="inlineStr">
        <is>
          <t>1060</t>
        </is>
      </c>
      <c r="G1849" s="5" t="inlineStr">
        <is>
          <t>6031</t>
        </is>
      </c>
      <c r="H1849" s="5" t="inlineStr">
        <is>
          <t>C/U</t>
        </is>
      </c>
      <c r="I1849" s="6" t="n">
        <v>1</v>
      </c>
      <c r="J1849" s="6" t="n">
        <v>0</v>
      </c>
      <c r="K1849" s="5" t="inlineStr">
        <is>
          <t>ARS</t>
        </is>
      </c>
      <c r="L1849" s="48" t="n">
        <v>0</v>
      </c>
      <c r="M1849" s="48" t="n">
        <v>92936</v>
      </c>
      <c r="O1849" s="11">
        <f>M1849/SUM($M$2:$M$2023)</f>
        <v/>
      </c>
      <c r="P1849" s="49">
        <f>IFERROR(M1849/I1849,0)</f>
        <v/>
      </c>
      <c r="Q1849" s="50" t="n"/>
      <c r="R1849" s="8">
        <f>I1849-Q1849</f>
        <v/>
      </c>
      <c r="S1849" s="49">
        <f>$AK1849*R1849</f>
        <v/>
      </c>
      <c r="U1849" s="39" t="inlineStr">
        <is>
          <t>Stock SAP</t>
        </is>
      </c>
      <c r="V1849" s="39" t="inlineStr">
        <is>
          <t>Uniformes</t>
        </is>
      </c>
      <c r="W1849" s="39" t="inlineStr">
        <is>
          <t>Fuera del alcance</t>
        </is>
      </c>
      <c r="X1849" s="39" t="n"/>
      <c r="Y1849" s="39" t="inlineStr">
        <is>
          <t>No aplica: uniformes, clasificación que el inventario físico de Farmacia no releva</t>
        </is>
      </c>
      <c r="Z1849" s="40" t="inlineStr">
        <is>
          <t>Fuera del alcance del inventario físico</t>
        </is>
      </c>
      <c r="AA1849" s="39" t="n"/>
      <c r="AB1849" s="39" t="n"/>
      <c r="AC1849" s="39" t="n"/>
      <c r="AD1849" s="39" t="n"/>
      <c r="AE1849" s="39" t="n"/>
      <c r="AF1849" s="39" t="n"/>
      <c r="AG1849" s="39" t="n"/>
      <c r="AH1849" s="51" t="n">
        <v>1</v>
      </c>
      <c r="AI1849" s="51">
        <f>Q1849</f>
        <v/>
      </c>
      <c r="AJ1849" s="51">
        <f>$AH1849-$AI1849</f>
        <v/>
      </c>
      <c r="AK1849" s="52" t="n">
        <v>92936</v>
      </c>
      <c r="AL1849" s="52">
        <f>$AJ1849*$AK1849</f>
        <v/>
      </c>
      <c r="AM1849" s="52">
        <f>$AI1849*$AK1849</f>
        <v/>
      </c>
      <c r="AN1849" s="39" t="n"/>
      <c r="AO1849" s="39" t="n"/>
    </row>
    <row r="1850">
      <c r="A1850" s="5" t="inlineStr">
        <is>
          <t>3000222</t>
        </is>
      </c>
      <c r="B1850" s="5" t="inlineStr">
        <is>
          <t>ZAPATOS DE SEGURIDAD T44</t>
        </is>
      </c>
      <c r="C1850" s="5" t="n"/>
      <c r="D1850" s="5" t="inlineStr">
        <is>
          <t>INDU</t>
        </is>
      </c>
      <c r="E1850" s="5" t="inlineStr">
        <is>
          <t>ZUNI</t>
        </is>
      </c>
      <c r="F1850" s="5" t="inlineStr">
        <is>
          <t>1060</t>
        </is>
      </c>
      <c r="G1850" s="5" t="inlineStr">
        <is>
          <t>6031</t>
        </is>
      </c>
      <c r="H1850" s="5" t="inlineStr">
        <is>
          <t>C/U</t>
        </is>
      </c>
      <c r="I1850" s="6" t="n">
        <v>1</v>
      </c>
      <c r="J1850" s="6" t="n">
        <v>0</v>
      </c>
      <c r="K1850" s="5" t="inlineStr">
        <is>
          <t>ARS</t>
        </is>
      </c>
      <c r="L1850" s="48" t="n">
        <v>0</v>
      </c>
      <c r="M1850" s="48" t="n">
        <v>99250.74000000001</v>
      </c>
      <c r="O1850" s="11">
        <f>M1850/SUM($M$2:$M$2023)</f>
        <v/>
      </c>
      <c r="P1850" s="49">
        <f>IFERROR(M1850/I1850,0)</f>
        <v/>
      </c>
      <c r="Q1850" s="50" t="n"/>
      <c r="R1850" s="8">
        <f>I1850-Q1850</f>
        <v/>
      </c>
      <c r="S1850" s="49">
        <f>$AK1850*R1850</f>
        <v/>
      </c>
      <c r="U1850" s="39" t="inlineStr">
        <is>
          <t>Stock SAP</t>
        </is>
      </c>
      <c r="V1850" s="39" t="inlineStr">
        <is>
          <t>Uniformes</t>
        </is>
      </c>
      <c r="W1850" s="39" t="inlineStr">
        <is>
          <t>Fuera del alcance</t>
        </is>
      </c>
      <c r="X1850" s="39" t="n"/>
      <c r="Y1850" s="39" t="inlineStr">
        <is>
          <t>No aplica: uniformes, clasificación que el inventario físico de Farmacia no releva</t>
        </is>
      </c>
      <c r="Z1850" s="40" t="inlineStr">
        <is>
          <t>Fuera del alcance del inventario físico</t>
        </is>
      </c>
      <c r="AA1850" s="39" t="n"/>
      <c r="AB1850" s="39" t="n"/>
      <c r="AC1850" s="39" t="n"/>
      <c r="AD1850" s="39" t="n"/>
      <c r="AE1850" s="39" t="n"/>
      <c r="AF1850" s="39" t="n"/>
      <c r="AG1850" s="39" t="n"/>
      <c r="AH1850" s="51" t="n">
        <v>1</v>
      </c>
      <c r="AI1850" s="51">
        <f>Q1850</f>
        <v/>
      </c>
      <c r="AJ1850" s="51">
        <f>$AH1850-$AI1850</f>
        <v/>
      </c>
      <c r="AK1850" s="52" t="n">
        <v>99250.74000000001</v>
      </c>
      <c r="AL1850" s="52">
        <f>$AJ1850*$AK1850</f>
        <v/>
      </c>
      <c r="AM1850" s="52">
        <f>$AI1850*$AK1850</f>
        <v/>
      </c>
      <c r="AN1850" s="39" t="n"/>
      <c r="AO1850" s="39" t="n"/>
    </row>
    <row r="1851">
      <c r="A1851" s="5" t="inlineStr">
        <is>
          <t>3000223</t>
        </is>
      </c>
      <c r="B1851" s="5" t="inlineStr">
        <is>
          <t>ZAPATOS DE SEGURIDAD T45</t>
        </is>
      </c>
      <c r="C1851" s="5" t="n"/>
      <c r="D1851" s="5" t="inlineStr">
        <is>
          <t>INDU</t>
        </is>
      </c>
      <c r="E1851" s="5" t="inlineStr">
        <is>
          <t>ZUNI</t>
        </is>
      </c>
      <c r="F1851" s="5" t="inlineStr">
        <is>
          <t>1060</t>
        </is>
      </c>
      <c r="G1851" s="5" t="inlineStr">
        <is>
          <t>6031</t>
        </is>
      </c>
      <c r="H1851" s="5" t="inlineStr">
        <is>
          <t>C/U</t>
        </is>
      </c>
      <c r="I1851" s="6" t="n">
        <v>1</v>
      </c>
      <c r="J1851" s="6" t="n">
        <v>0</v>
      </c>
      <c r="K1851" s="5" t="inlineStr">
        <is>
          <t>ARS</t>
        </is>
      </c>
      <c r="L1851" s="48" t="n">
        <v>0</v>
      </c>
      <c r="M1851" s="48" t="n">
        <v>99250.74000000001</v>
      </c>
      <c r="O1851" s="11">
        <f>M1851/SUM($M$2:$M$2023)</f>
        <v/>
      </c>
      <c r="P1851" s="49">
        <f>IFERROR(M1851/I1851,0)</f>
        <v/>
      </c>
      <c r="Q1851" s="50" t="n"/>
      <c r="R1851" s="8">
        <f>I1851-Q1851</f>
        <v/>
      </c>
      <c r="S1851" s="49">
        <f>$AK1851*R1851</f>
        <v/>
      </c>
      <c r="U1851" s="39" t="inlineStr">
        <is>
          <t>Stock SAP</t>
        </is>
      </c>
      <c r="V1851" s="39" t="inlineStr">
        <is>
          <t>Uniformes</t>
        </is>
      </c>
      <c r="W1851" s="39" t="inlineStr">
        <is>
          <t>Fuera del alcance</t>
        </is>
      </c>
      <c r="X1851" s="39" t="n"/>
      <c r="Y1851" s="39" t="inlineStr">
        <is>
          <t>No aplica: uniformes, clasificación que el inventario físico de Farmacia no releva</t>
        </is>
      </c>
      <c r="Z1851" s="40" t="inlineStr">
        <is>
          <t>Fuera del alcance del inventario físico</t>
        </is>
      </c>
      <c r="AA1851" s="39" t="n"/>
      <c r="AB1851" s="39" t="n"/>
      <c r="AC1851" s="39" t="n"/>
      <c r="AD1851" s="39" t="n"/>
      <c r="AE1851" s="39" t="n"/>
      <c r="AF1851" s="39" t="n"/>
      <c r="AG1851" s="39" t="n"/>
      <c r="AH1851" s="51" t="n">
        <v>1</v>
      </c>
      <c r="AI1851" s="51">
        <f>Q1851</f>
        <v/>
      </c>
      <c r="AJ1851" s="51">
        <f>$AH1851-$AI1851</f>
        <v/>
      </c>
      <c r="AK1851" s="52" t="n">
        <v>99250.74000000001</v>
      </c>
      <c r="AL1851" s="52">
        <f>$AJ1851*$AK1851</f>
        <v/>
      </c>
      <c r="AM1851" s="52">
        <f>$AI1851*$AK1851</f>
        <v/>
      </c>
      <c r="AN1851" s="39" t="n"/>
      <c r="AO1851" s="39" t="n"/>
    </row>
    <row r="1852">
      <c r="A1852" s="5" t="inlineStr">
        <is>
          <t>3000388</t>
        </is>
      </c>
      <c r="B1852" s="5" t="inlineStr">
        <is>
          <t>CHOMBA BLANCA HBRE T4XL</t>
        </is>
      </c>
      <c r="C1852" s="5" t="n"/>
      <c r="D1852" s="5" t="inlineStr">
        <is>
          <t>INDU</t>
        </is>
      </c>
      <c r="E1852" s="5" t="inlineStr">
        <is>
          <t>ZUNI</t>
        </is>
      </c>
      <c r="F1852" s="5" t="inlineStr">
        <is>
          <t>1060</t>
        </is>
      </c>
      <c r="G1852" s="5" t="inlineStr">
        <is>
          <t>6010</t>
        </is>
      </c>
      <c r="H1852" s="5" t="inlineStr">
        <is>
          <t>C/U</t>
        </is>
      </c>
      <c r="I1852" s="6" t="n">
        <v>1</v>
      </c>
      <c r="J1852" s="6" t="n">
        <v>0</v>
      </c>
      <c r="K1852" s="5" t="inlineStr">
        <is>
          <t>ARS</t>
        </is>
      </c>
      <c r="L1852" s="48" t="n">
        <v>0</v>
      </c>
      <c r="M1852" s="48" t="n">
        <v>8700</v>
      </c>
      <c r="O1852" s="11">
        <f>M1852/SUM($M$2:$M$2023)</f>
        <v/>
      </c>
      <c r="P1852" s="49">
        <f>IFERROR(M1852/I1852,0)</f>
        <v/>
      </c>
      <c r="Q1852" s="50" t="n"/>
      <c r="R1852" s="8">
        <f>I1852-Q1852</f>
        <v/>
      </c>
      <c r="S1852" s="49">
        <f>$AK1852*R1852</f>
        <v/>
      </c>
      <c r="U1852" s="39" t="inlineStr">
        <is>
          <t>Stock SAP</t>
        </is>
      </c>
      <c r="V1852" s="39" t="inlineStr">
        <is>
          <t>Uniformes</t>
        </is>
      </c>
      <c r="W1852" s="39" t="inlineStr">
        <is>
          <t>Fuera del alcance</t>
        </is>
      </c>
      <c r="X1852" s="39" t="n"/>
      <c r="Y1852" s="39" t="inlineStr">
        <is>
          <t>No aplica: uniformes, clasificación que el inventario físico de Farmacia no releva</t>
        </is>
      </c>
      <c r="Z1852" s="40" t="inlineStr">
        <is>
          <t>Fuera del alcance del inventario físico</t>
        </is>
      </c>
      <c r="AA1852" s="39" t="n"/>
      <c r="AB1852" s="39" t="n"/>
      <c r="AC1852" s="39" t="n"/>
      <c r="AD1852" s="39" t="n"/>
      <c r="AE1852" s="39" t="n"/>
      <c r="AF1852" s="39" t="n"/>
      <c r="AG1852" s="39" t="n"/>
      <c r="AH1852" s="51" t="n">
        <v>1</v>
      </c>
      <c r="AI1852" s="51">
        <f>Q1852</f>
        <v/>
      </c>
      <c r="AJ1852" s="51">
        <f>$AH1852-$AI1852</f>
        <v/>
      </c>
      <c r="AK1852" s="52" t="n">
        <v>8700</v>
      </c>
      <c r="AL1852" s="52">
        <f>$AJ1852*$AK1852</f>
        <v/>
      </c>
      <c r="AM1852" s="52">
        <f>$AI1852*$AK1852</f>
        <v/>
      </c>
      <c r="AN1852" s="39" t="n"/>
      <c r="AO1852" s="39" t="n"/>
    </row>
    <row r="1853">
      <c r="A1853" s="5" t="inlineStr">
        <is>
          <t>3000658</t>
        </is>
      </c>
      <c r="B1853" s="5" t="inlineStr">
        <is>
          <t>PANTALON JEAN C/LOGO YAC T50 DAMA</t>
        </is>
      </c>
      <c r="C1853" s="5" t="n"/>
      <c r="D1853" s="5" t="inlineStr">
        <is>
          <t>INDU</t>
        </is>
      </c>
      <c r="E1853" s="5" t="inlineStr">
        <is>
          <t>ZUNI</t>
        </is>
      </c>
      <c r="F1853" s="5" t="inlineStr">
        <is>
          <t>1060</t>
        </is>
      </c>
      <c r="G1853" s="5" t="inlineStr">
        <is>
          <t>6071</t>
        </is>
      </c>
      <c r="H1853" s="5" t="inlineStr">
        <is>
          <t>C/U</t>
        </is>
      </c>
      <c r="I1853" s="6" t="n">
        <v>1</v>
      </c>
      <c r="J1853" s="6" t="n">
        <v>0</v>
      </c>
      <c r="K1853" s="5" t="inlineStr">
        <is>
          <t>ARS</t>
        </is>
      </c>
      <c r="L1853" s="48" t="n">
        <v>0</v>
      </c>
      <c r="M1853" s="48" t="n">
        <v>18500</v>
      </c>
      <c r="O1853" s="11">
        <f>M1853/SUM($M$2:$M$2023)</f>
        <v/>
      </c>
      <c r="P1853" s="49">
        <f>IFERROR(M1853/I1853,0)</f>
        <v/>
      </c>
      <c r="Q1853" s="50" t="n"/>
      <c r="R1853" s="8">
        <f>I1853-Q1853</f>
        <v/>
      </c>
      <c r="S1853" s="49">
        <f>$AK1853*R1853</f>
        <v/>
      </c>
      <c r="U1853" s="39" t="inlineStr">
        <is>
          <t>Stock SAP</t>
        </is>
      </c>
      <c r="V1853" s="39" t="inlineStr">
        <is>
          <t>Uniformes</t>
        </is>
      </c>
      <c r="W1853" s="39" t="inlineStr">
        <is>
          <t>Fuera del alcance</t>
        </is>
      </c>
      <c r="X1853" s="39" t="n"/>
      <c r="Y1853" s="39" t="inlineStr">
        <is>
          <t>No aplica: uniformes, clasificación que el inventario físico de Farmacia no releva</t>
        </is>
      </c>
      <c r="Z1853" s="40" t="inlineStr">
        <is>
          <t>Fuera del alcance del inventario físico</t>
        </is>
      </c>
      <c r="AA1853" s="39" t="n"/>
      <c r="AB1853" s="39" t="n"/>
      <c r="AC1853" s="39" t="n"/>
      <c r="AD1853" s="39" t="n"/>
      <c r="AE1853" s="39" t="n"/>
      <c r="AF1853" s="39" t="n"/>
      <c r="AG1853" s="39" t="n"/>
      <c r="AH1853" s="51" t="n">
        <v>1</v>
      </c>
      <c r="AI1853" s="51">
        <f>Q1853</f>
        <v/>
      </c>
      <c r="AJ1853" s="51">
        <f>$AH1853-$AI1853</f>
        <v/>
      </c>
      <c r="AK1853" s="52" t="n">
        <v>18500</v>
      </c>
      <c r="AL1853" s="52">
        <f>$AJ1853*$AK1853</f>
        <v/>
      </c>
      <c r="AM1853" s="52">
        <f>$AI1853*$AK1853</f>
        <v/>
      </c>
      <c r="AN1853" s="39" t="n"/>
      <c r="AO1853" s="39" t="n"/>
    </row>
    <row r="1854">
      <c r="A1854" s="5" t="inlineStr">
        <is>
          <t>3000699</t>
        </is>
      </c>
      <c r="B1854" s="5" t="inlineStr">
        <is>
          <t>Chaqueta Celeste ML yacimiento XS</t>
        </is>
      </c>
      <c r="C1854" s="5" t="n"/>
      <c r="D1854" s="5" t="inlineStr">
        <is>
          <t>INDU</t>
        </is>
      </c>
      <c r="E1854" s="5" t="inlineStr">
        <is>
          <t>ZUNI</t>
        </is>
      </c>
      <c r="F1854" s="5" t="inlineStr">
        <is>
          <t>1060</t>
        </is>
      </c>
      <c r="G1854" s="5" t="inlineStr">
        <is>
          <t>6031</t>
        </is>
      </c>
      <c r="H1854" s="5" t="inlineStr">
        <is>
          <t>C/U</t>
        </is>
      </c>
      <c r="I1854" s="6" t="n">
        <v>1</v>
      </c>
      <c r="J1854" s="6" t="n">
        <v>0</v>
      </c>
      <c r="K1854" s="5" t="inlineStr">
        <is>
          <t>ARS</t>
        </is>
      </c>
      <c r="L1854" s="48" t="n">
        <v>0</v>
      </c>
      <c r="M1854" s="48" t="n">
        <v>20385.71</v>
      </c>
      <c r="O1854" s="11">
        <f>M1854/SUM($M$2:$M$2023)</f>
        <v/>
      </c>
      <c r="P1854" s="49">
        <f>IFERROR(M1854/I1854,0)</f>
        <v/>
      </c>
      <c r="Q1854" s="50" t="n"/>
      <c r="R1854" s="8">
        <f>I1854-Q1854</f>
        <v/>
      </c>
      <c r="S1854" s="49">
        <f>$AK1854*R1854</f>
        <v/>
      </c>
      <c r="U1854" s="39" t="inlineStr">
        <is>
          <t>Stock SAP</t>
        </is>
      </c>
      <c r="V1854" s="39" t="inlineStr">
        <is>
          <t>Uniformes</t>
        </is>
      </c>
      <c r="W1854" s="39" t="inlineStr">
        <is>
          <t>Fuera del alcance</t>
        </is>
      </c>
      <c r="X1854" s="39" t="n"/>
      <c r="Y1854" s="39" t="inlineStr">
        <is>
          <t>No aplica: uniformes, clasificación que el inventario físico de Farmacia no releva</t>
        </is>
      </c>
      <c r="Z1854" s="40" t="inlineStr">
        <is>
          <t>Fuera del alcance del inventario físico</t>
        </is>
      </c>
      <c r="AA1854" s="39" t="n"/>
      <c r="AB1854" s="39" t="n"/>
      <c r="AC1854" s="39" t="n"/>
      <c r="AD1854" s="39" t="n"/>
      <c r="AE1854" s="39" t="n"/>
      <c r="AF1854" s="39" t="n"/>
      <c r="AG1854" s="39" t="n"/>
      <c r="AH1854" s="51" t="n"/>
      <c r="AI1854" s="51" t="n"/>
      <c r="AJ1854" s="51" t="n"/>
      <c r="AK1854" s="52" t="n">
        <v>20385.714</v>
      </c>
      <c r="AL1854" s="52" t="n"/>
      <c r="AM1854" s="52" t="n"/>
      <c r="AN1854" s="39" t="n"/>
      <c r="AO1854" s="39" t="inlineStr">
        <is>
          <t>El material ocupa 2 filas en la hoja 1060 NQN (lote/almacén). La cantidad SAP y la física de esta vista son el total del material.</t>
        </is>
      </c>
    </row>
    <row r="1855">
      <c r="A1855" s="5" t="inlineStr">
        <is>
          <t>3000828</t>
        </is>
      </c>
      <c r="B1855" s="5" t="inlineStr">
        <is>
          <t>ZAPATOS DE SEGURIDAD T38</t>
        </is>
      </c>
      <c r="C1855" s="5" t="n"/>
      <c r="D1855" s="5" t="inlineStr">
        <is>
          <t>INDU</t>
        </is>
      </c>
      <c r="E1855" s="5" t="inlineStr">
        <is>
          <t>ZUNI</t>
        </is>
      </c>
      <c r="F1855" s="5" t="inlineStr">
        <is>
          <t>1060</t>
        </is>
      </c>
      <c r="G1855" s="5" t="inlineStr">
        <is>
          <t>6031</t>
        </is>
      </c>
      <c r="H1855" s="5" t="inlineStr">
        <is>
          <t>C/U</t>
        </is>
      </c>
      <c r="I1855" s="6" t="n">
        <v>1</v>
      </c>
      <c r="J1855" s="6" t="n">
        <v>0</v>
      </c>
      <c r="K1855" s="5" t="inlineStr">
        <is>
          <t>ARS</t>
        </is>
      </c>
      <c r="L1855" s="48" t="n">
        <v>0</v>
      </c>
      <c r="M1855" s="48" t="n">
        <v>99250.74000000001</v>
      </c>
      <c r="O1855" s="11">
        <f>M1855/SUM($M$2:$M$2023)</f>
        <v/>
      </c>
      <c r="P1855" s="49">
        <f>IFERROR(M1855/I1855,0)</f>
        <v/>
      </c>
      <c r="Q1855" s="50" t="n"/>
      <c r="R1855" s="8">
        <f>I1855-Q1855</f>
        <v/>
      </c>
      <c r="S1855" s="49">
        <f>$AK1855*R1855</f>
        <v/>
      </c>
      <c r="U1855" s="39" t="inlineStr">
        <is>
          <t>Stock SAP</t>
        </is>
      </c>
      <c r="V1855" s="39" t="inlineStr">
        <is>
          <t>Uniformes</t>
        </is>
      </c>
      <c r="W1855" s="39" t="inlineStr">
        <is>
          <t>Fuera del alcance</t>
        </is>
      </c>
      <c r="X1855" s="39" t="n"/>
      <c r="Y1855" s="39" t="inlineStr">
        <is>
          <t>No aplica: uniformes, clasificación que el inventario físico de Farmacia no releva</t>
        </is>
      </c>
      <c r="Z1855" s="40" t="inlineStr">
        <is>
          <t>Fuera del alcance del inventario físico</t>
        </is>
      </c>
      <c r="AA1855" s="39" t="n"/>
      <c r="AB1855" s="39" t="n"/>
      <c r="AC1855" s="39" t="n"/>
      <c r="AD1855" s="39" t="n"/>
      <c r="AE1855" s="39" t="n"/>
      <c r="AF1855" s="39" t="n"/>
      <c r="AG1855" s="39" t="n"/>
      <c r="AH1855" s="51" t="n">
        <v>1</v>
      </c>
      <c r="AI1855" s="51">
        <f>Q1855</f>
        <v/>
      </c>
      <c r="AJ1855" s="51">
        <f>$AH1855-$AI1855</f>
        <v/>
      </c>
      <c r="AK1855" s="52" t="n">
        <v>99250.74000000001</v>
      </c>
      <c r="AL1855" s="52">
        <f>$AJ1855*$AK1855</f>
        <v/>
      </c>
      <c r="AM1855" s="52">
        <f>$AI1855*$AK1855</f>
        <v/>
      </c>
      <c r="AN1855" s="39" t="n"/>
      <c r="AO1855" s="39" t="n"/>
    </row>
    <row r="1856">
      <c r="A1856" s="5" t="inlineStr">
        <is>
          <t>3000904</t>
        </is>
      </c>
      <c r="B1856" s="5" t="inlineStr">
        <is>
          <t>LOGO</t>
        </is>
      </c>
      <c r="C1856" s="5" t="n"/>
      <c r="D1856" s="5" t="inlineStr">
        <is>
          <t>INDU</t>
        </is>
      </c>
      <c r="E1856" s="5" t="inlineStr">
        <is>
          <t>ZUNI</t>
        </is>
      </c>
      <c r="F1856" s="5" t="inlineStr">
        <is>
          <t>1060</t>
        </is>
      </c>
      <c r="G1856" s="5" t="inlineStr">
        <is>
          <t>6031</t>
        </is>
      </c>
      <c r="H1856" s="5" t="inlineStr">
        <is>
          <t>C/U</t>
        </is>
      </c>
      <c r="I1856" s="6" t="n">
        <v>1</v>
      </c>
      <c r="J1856" s="6" t="n">
        <v>0</v>
      </c>
      <c r="K1856" s="5" t="inlineStr">
        <is>
          <t>ARS</t>
        </is>
      </c>
      <c r="L1856" s="48" t="n">
        <v>0</v>
      </c>
      <c r="M1856" s="48" t="n">
        <v>9917.360000000001</v>
      </c>
      <c r="O1856" s="11">
        <f>M1856/SUM($M$2:$M$2023)</f>
        <v/>
      </c>
      <c r="P1856" s="49">
        <f>IFERROR(M1856/I1856,0)</f>
        <v/>
      </c>
      <c r="Q1856" s="50" t="n"/>
      <c r="R1856" s="8">
        <f>I1856-Q1856</f>
        <v/>
      </c>
      <c r="S1856" s="49">
        <f>$AK1856*R1856</f>
        <v/>
      </c>
      <c r="U1856" s="39" t="inlineStr">
        <is>
          <t>Stock SAP</t>
        </is>
      </c>
      <c r="V1856" s="39" t="inlineStr">
        <is>
          <t>Uniformes</t>
        </is>
      </c>
      <c r="W1856" s="39" t="inlineStr">
        <is>
          <t>Fuera del alcance</t>
        </is>
      </c>
      <c r="X1856" s="39" t="n"/>
      <c r="Y1856" s="39" t="inlineStr">
        <is>
          <t>No aplica: uniformes, clasificación que el inventario físico de Farmacia no releva</t>
        </is>
      </c>
      <c r="Z1856" s="40" t="inlineStr">
        <is>
          <t>Fuera del alcance del inventario físico</t>
        </is>
      </c>
      <c r="AA1856" s="39" t="n"/>
      <c r="AB1856" s="39" t="n"/>
      <c r="AC1856" s="39" t="n"/>
      <c r="AD1856" s="39" t="n"/>
      <c r="AE1856" s="39" t="n"/>
      <c r="AF1856" s="39" t="n"/>
      <c r="AG1856" s="39" t="n"/>
      <c r="AH1856" s="51" t="n">
        <v>1</v>
      </c>
      <c r="AI1856" s="51">
        <f>Q1856</f>
        <v/>
      </c>
      <c r="AJ1856" s="51">
        <f>$AH1856-$AI1856</f>
        <v/>
      </c>
      <c r="AK1856" s="52" t="n">
        <v>9917.360000000001</v>
      </c>
      <c r="AL1856" s="52">
        <f>$AJ1856*$AK1856</f>
        <v/>
      </c>
      <c r="AM1856" s="52">
        <f>$AI1856*$AK1856</f>
        <v/>
      </c>
      <c r="AN1856" s="39" t="n"/>
      <c r="AO1856" s="39" t="n"/>
    </row>
    <row r="1857">
      <c r="A1857" s="5" t="inlineStr">
        <is>
          <t>3000942</t>
        </is>
      </c>
      <c r="B1857" s="5" t="inlineStr">
        <is>
          <t>CHAQUETA CELESTE MCORTA YACIMIENTO T S</t>
        </is>
      </c>
      <c r="C1857" s="5" t="n"/>
      <c r="D1857" s="5" t="inlineStr">
        <is>
          <t>INDU</t>
        </is>
      </c>
      <c r="E1857" s="5" t="inlineStr">
        <is>
          <t>ZUNI</t>
        </is>
      </c>
      <c r="F1857" s="5" t="inlineStr">
        <is>
          <t>1060</t>
        </is>
      </c>
      <c r="G1857" s="5" t="inlineStr">
        <is>
          <t>6071</t>
        </is>
      </c>
      <c r="H1857" s="5" t="inlineStr">
        <is>
          <t>C/U</t>
        </is>
      </c>
      <c r="I1857" s="6" t="n">
        <v>1</v>
      </c>
      <c r="J1857" s="6" t="n">
        <v>0</v>
      </c>
      <c r="K1857" s="5" t="inlineStr">
        <is>
          <t>ARS</t>
        </is>
      </c>
      <c r="L1857" s="48" t="n">
        <v>0</v>
      </c>
      <c r="M1857" s="48" t="n">
        <v>19500</v>
      </c>
      <c r="O1857" s="11">
        <f>M1857/SUM($M$2:$M$2023)</f>
        <v/>
      </c>
      <c r="P1857" s="49">
        <f>IFERROR(M1857/I1857,0)</f>
        <v/>
      </c>
      <c r="Q1857" s="50" t="n"/>
      <c r="R1857" s="8">
        <f>I1857-Q1857</f>
        <v/>
      </c>
      <c r="S1857" s="49">
        <f>$AK1857*R1857</f>
        <v/>
      </c>
      <c r="U1857" s="39" t="inlineStr">
        <is>
          <t>Stock SAP</t>
        </is>
      </c>
      <c r="V1857" s="39" t="inlineStr">
        <is>
          <t>Uniformes</t>
        </is>
      </c>
      <c r="W1857" s="39" t="inlineStr">
        <is>
          <t>Fuera del alcance</t>
        </is>
      </c>
      <c r="X1857" s="39" t="n"/>
      <c r="Y1857" s="39" t="inlineStr">
        <is>
          <t>No aplica: uniformes, clasificación que el inventario físico de Farmacia no releva</t>
        </is>
      </c>
      <c r="Z1857" s="40" t="inlineStr">
        <is>
          <t>Fuera del alcance del inventario físico</t>
        </is>
      </c>
      <c r="AA1857" s="39" t="n"/>
      <c r="AB1857" s="39" t="n"/>
      <c r="AC1857" s="39" t="n"/>
      <c r="AD1857" s="39" t="n"/>
      <c r="AE1857" s="39" t="n"/>
      <c r="AF1857" s="39" t="n"/>
      <c r="AG1857" s="39" t="n"/>
      <c r="AH1857" s="51" t="n">
        <v>1</v>
      </c>
      <c r="AI1857" s="51">
        <f>Q1857</f>
        <v/>
      </c>
      <c r="AJ1857" s="51">
        <f>$AH1857-$AI1857</f>
        <v/>
      </c>
      <c r="AK1857" s="52" t="n">
        <v>19500</v>
      </c>
      <c r="AL1857" s="52">
        <f>$AJ1857*$AK1857</f>
        <v/>
      </c>
      <c r="AM1857" s="52">
        <f>$AI1857*$AK1857</f>
        <v/>
      </c>
      <c r="AN1857" s="39" t="n"/>
      <c r="AO1857" s="39" t="n"/>
    </row>
    <row r="1858">
      <c r="A1858" s="5" t="inlineStr">
        <is>
          <t>3000943</t>
        </is>
      </c>
      <c r="B1858" s="5" t="inlineStr">
        <is>
          <t>CHAQUETA CELESTE MCORTA YACIMIENTO T XS</t>
        </is>
      </c>
      <c r="C1858" s="5" t="n"/>
      <c r="D1858" s="5" t="inlineStr">
        <is>
          <t>INDU</t>
        </is>
      </c>
      <c r="E1858" s="5" t="inlineStr">
        <is>
          <t>ZUNI</t>
        </is>
      </c>
      <c r="F1858" s="5" t="inlineStr">
        <is>
          <t>1060</t>
        </is>
      </c>
      <c r="G1858" s="5" t="inlineStr">
        <is>
          <t>6010</t>
        </is>
      </c>
      <c r="H1858" s="5" t="inlineStr">
        <is>
          <t>C/U</t>
        </is>
      </c>
      <c r="I1858" s="6" t="n">
        <v>1</v>
      </c>
      <c r="J1858" s="6" t="n">
        <v>0</v>
      </c>
      <c r="K1858" s="5" t="inlineStr">
        <is>
          <t>ARS</t>
        </is>
      </c>
      <c r="L1858" s="48" t="n">
        <v>0</v>
      </c>
      <c r="M1858" s="48" t="n">
        <v>19500</v>
      </c>
      <c r="O1858" s="11">
        <f>M1858/SUM($M$2:$M$2023)</f>
        <v/>
      </c>
      <c r="P1858" s="49">
        <f>IFERROR(M1858/I1858,0)</f>
        <v/>
      </c>
      <c r="Q1858" s="50" t="n"/>
      <c r="R1858" s="8">
        <f>I1858-Q1858</f>
        <v/>
      </c>
      <c r="S1858" s="49">
        <f>$AK1858*R1858</f>
        <v/>
      </c>
      <c r="U1858" s="39" t="inlineStr">
        <is>
          <t>Stock SAP</t>
        </is>
      </c>
      <c r="V1858" s="39" t="inlineStr">
        <is>
          <t>Uniformes</t>
        </is>
      </c>
      <c r="W1858" s="39" t="inlineStr">
        <is>
          <t>Fuera del alcance</t>
        </is>
      </c>
      <c r="X1858" s="39" t="n"/>
      <c r="Y1858" s="39" t="inlineStr">
        <is>
          <t>No aplica: uniformes, clasificación que el inventario físico de Farmacia no releva</t>
        </is>
      </c>
      <c r="Z1858" s="40" t="inlineStr">
        <is>
          <t>Fuera del alcance del inventario físico</t>
        </is>
      </c>
      <c r="AA1858" s="39" t="n"/>
      <c r="AB1858" s="39" t="n"/>
      <c r="AC1858" s="39" t="n"/>
      <c r="AD1858" s="39" t="n"/>
      <c r="AE1858" s="39" t="n"/>
      <c r="AF1858" s="39" t="n"/>
      <c r="AG1858" s="39" t="n"/>
      <c r="AH1858" s="51" t="n">
        <v>1</v>
      </c>
      <c r="AI1858" s="51">
        <f>Q1858</f>
        <v/>
      </c>
      <c r="AJ1858" s="51">
        <f>$AH1858-$AI1858</f>
        <v/>
      </c>
      <c r="AK1858" s="52" t="n">
        <v>19500</v>
      </c>
      <c r="AL1858" s="52">
        <f>$AJ1858*$AK1858</f>
        <v/>
      </c>
      <c r="AM1858" s="52">
        <f>$AI1858*$AK1858</f>
        <v/>
      </c>
      <c r="AN1858" s="39" t="n"/>
      <c r="AO1858" s="39" t="n"/>
    </row>
    <row r="1859">
      <c r="A1859" s="5" t="inlineStr">
        <is>
          <t>3001433</t>
        </is>
      </c>
      <c r="B1859" s="5" t="inlineStr">
        <is>
          <t>CHOMBA NEGRA S</t>
        </is>
      </c>
      <c r="C1859" s="5" t="n"/>
      <c r="D1859" s="5" t="inlineStr">
        <is>
          <t>INDU</t>
        </is>
      </c>
      <c r="E1859" s="5" t="inlineStr">
        <is>
          <t>ZUNI</t>
        </is>
      </c>
      <c r="F1859" s="5" t="inlineStr">
        <is>
          <t>1060</t>
        </is>
      </c>
      <c r="G1859" s="5" t="inlineStr">
        <is>
          <t>6031</t>
        </is>
      </c>
      <c r="H1859" s="5" t="inlineStr">
        <is>
          <t>C/U</t>
        </is>
      </c>
      <c r="I1859" s="6" t="n">
        <v>1</v>
      </c>
      <c r="J1859" s="6" t="n">
        <v>0</v>
      </c>
      <c r="K1859" s="5" t="inlineStr">
        <is>
          <t>ARS</t>
        </is>
      </c>
      <c r="L1859" s="48" t="n">
        <v>0</v>
      </c>
      <c r="M1859" s="48" t="n">
        <v>9979.51</v>
      </c>
      <c r="O1859" s="11">
        <f>M1859/SUM($M$2:$M$2023)</f>
        <v/>
      </c>
      <c r="P1859" s="49">
        <f>IFERROR(M1859/I1859,0)</f>
        <v/>
      </c>
      <c r="Q1859" s="50" t="n"/>
      <c r="R1859" s="8">
        <f>I1859-Q1859</f>
        <v/>
      </c>
      <c r="S1859" s="49">
        <f>$AK1859*R1859</f>
        <v/>
      </c>
      <c r="U1859" s="39" t="inlineStr">
        <is>
          <t>Stock SAP</t>
        </is>
      </c>
      <c r="V1859" s="39" t="inlineStr">
        <is>
          <t>Uniformes</t>
        </is>
      </c>
      <c r="W1859" s="39" t="inlineStr">
        <is>
          <t>Fuera del alcance</t>
        </is>
      </c>
      <c r="X1859" s="39" t="n"/>
      <c r="Y1859" s="39" t="inlineStr">
        <is>
          <t>No aplica: uniformes, clasificación que el inventario físico de Farmacia no releva</t>
        </is>
      </c>
      <c r="Z1859" s="40" t="inlineStr">
        <is>
          <t>Fuera del alcance del inventario físico</t>
        </is>
      </c>
      <c r="AA1859" s="39" t="n"/>
      <c r="AB1859" s="39" t="n"/>
      <c r="AC1859" s="39" t="n"/>
      <c r="AD1859" s="39" t="n"/>
      <c r="AE1859" s="39" t="n"/>
      <c r="AF1859" s="39" t="n"/>
      <c r="AG1859" s="39" t="n"/>
      <c r="AH1859" s="51" t="n"/>
      <c r="AI1859" s="51" t="n"/>
      <c r="AJ1859" s="51" t="n"/>
      <c r="AK1859" s="52" t="n">
        <v>9979.513846153846</v>
      </c>
      <c r="AL1859" s="52" t="n"/>
      <c r="AM1859" s="52" t="n"/>
      <c r="AN1859" s="39" t="n"/>
      <c r="AO1859" s="39" t="inlineStr">
        <is>
          <t>El material ocupa 2 filas en la hoja 1060 NQN (lote/almacén). La cantidad SAP y la física de esta vista son el total del material.</t>
        </is>
      </c>
    </row>
    <row r="1860">
      <c r="A1860" s="5" t="inlineStr">
        <is>
          <t>3001437</t>
        </is>
      </c>
      <c r="B1860" s="5" t="inlineStr">
        <is>
          <t>CHOMBA NEGRA XL</t>
        </is>
      </c>
      <c r="C1860" s="5" t="n"/>
      <c r="D1860" s="5" t="inlineStr">
        <is>
          <t>INDU</t>
        </is>
      </c>
      <c r="E1860" s="5" t="inlineStr">
        <is>
          <t>ZUNI</t>
        </is>
      </c>
      <c r="F1860" s="5" t="inlineStr">
        <is>
          <t>1060</t>
        </is>
      </c>
      <c r="G1860" s="5" t="inlineStr">
        <is>
          <t>6031</t>
        </is>
      </c>
      <c r="H1860" s="5" t="inlineStr">
        <is>
          <t>C/U</t>
        </is>
      </c>
      <c r="I1860" s="6" t="n">
        <v>1</v>
      </c>
      <c r="J1860" s="6" t="n">
        <v>0</v>
      </c>
      <c r="K1860" s="5" t="inlineStr">
        <is>
          <t>ARS</t>
        </is>
      </c>
      <c r="L1860" s="48" t="n">
        <v>0</v>
      </c>
      <c r="M1860" s="48" t="n">
        <v>9960.129999999999</v>
      </c>
      <c r="O1860" s="11">
        <f>M1860/SUM($M$2:$M$2023)</f>
        <v/>
      </c>
      <c r="P1860" s="49">
        <f>IFERROR(M1860/I1860,0)</f>
        <v/>
      </c>
      <c r="Q1860" s="50" t="n"/>
      <c r="R1860" s="8">
        <f>I1860-Q1860</f>
        <v/>
      </c>
      <c r="S1860" s="49">
        <f>$AK1860*R1860</f>
        <v/>
      </c>
      <c r="U1860" s="39" t="inlineStr">
        <is>
          <t>Stock SAP</t>
        </is>
      </c>
      <c r="V1860" s="39" t="inlineStr">
        <is>
          <t>Uniformes</t>
        </is>
      </c>
      <c r="W1860" s="39" t="inlineStr">
        <is>
          <t>Fuera del alcance</t>
        </is>
      </c>
      <c r="X1860" s="39" t="n"/>
      <c r="Y1860" s="39" t="inlineStr">
        <is>
          <t>No aplica: uniformes, clasificación que el inventario físico de Farmacia no releva</t>
        </is>
      </c>
      <c r="Z1860" s="40" t="inlineStr">
        <is>
          <t>Fuera del alcance del inventario físico</t>
        </is>
      </c>
      <c r="AA1860" s="39" t="n"/>
      <c r="AB1860" s="39" t="n"/>
      <c r="AC1860" s="39" t="n"/>
      <c r="AD1860" s="39" t="n"/>
      <c r="AE1860" s="39" t="n"/>
      <c r="AF1860" s="39" t="n"/>
      <c r="AG1860" s="39" t="n"/>
      <c r="AH1860" s="51" t="n"/>
      <c r="AI1860" s="51" t="n"/>
      <c r="AJ1860" s="51" t="n"/>
      <c r="AK1860" s="52" t="n">
        <v>9960.127142857144</v>
      </c>
      <c r="AL1860" s="52" t="n"/>
      <c r="AM1860" s="52" t="n"/>
      <c r="AN1860" s="39" t="n"/>
      <c r="AO1860" s="39" t="inlineStr">
        <is>
          <t>El material ocupa 2 filas en la hoja 1060 NQN (lote/almacén). La cantidad SAP y la física de esta vista son el total del material.</t>
        </is>
      </c>
    </row>
    <row r="1861">
      <c r="A1861" s="5" t="inlineStr">
        <is>
          <t>3001438</t>
        </is>
      </c>
      <c r="B1861" s="5" t="inlineStr">
        <is>
          <t>CHOMBA NEGRA XXL</t>
        </is>
      </c>
      <c r="C1861" s="5" t="n"/>
      <c r="D1861" s="5" t="inlineStr">
        <is>
          <t>INDU</t>
        </is>
      </c>
      <c r="E1861" s="5" t="inlineStr">
        <is>
          <t>ZUNI</t>
        </is>
      </c>
      <c r="F1861" s="5" t="inlineStr">
        <is>
          <t>1060</t>
        </is>
      </c>
      <c r="G1861" s="5" t="inlineStr">
        <is>
          <t>6031</t>
        </is>
      </c>
      <c r="H1861" s="5" t="inlineStr">
        <is>
          <t>C/U</t>
        </is>
      </c>
      <c r="I1861" s="6" t="n">
        <v>1</v>
      </c>
      <c r="J1861" s="6" t="n">
        <v>0</v>
      </c>
      <c r="K1861" s="5" t="inlineStr">
        <is>
          <t>ARS</t>
        </is>
      </c>
      <c r="L1861" s="48" t="n">
        <v>0</v>
      </c>
      <c r="M1861" s="48" t="n">
        <v>10016.83</v>
      </c>
      <c r="O1861" s="11">
        <f>M1861/SUM($M$2:$M$2023)</f>
        <v/>
      </c>
      <c r="P1861" s="49">
        <f>IFERROR(M1861/I1861,0)</f>
        <v/>
      </c>
      <c r="Q1861" s="50" t="n"/>
      <c r="R1861" s="8">
        <f>I1861-Q1861</f>
        <v/>
      </c>
      <c r="S1861" s="49">
        <f>$AK1861*R1861</f>
        <v/>
      </c>
      <c r="U1861" s="39" t="inlineStr">
        <is>
          <t>Stock SAP</t>
        </is>
      </c>
      <c r="V1861" s="39" t="inlineStr">
        <is>
          <t>Uniformes</t>
        </is>
      </c>
      <c r="W1861" s="39" t="inlineStr">
        <is>
          <t>Fuera del alcance</t>
        </is>
      </c>
      <c r="X1861" s="39" t="n"/>
      <c r="Y1861" s="39" t="inlineStr">
        <is>
          <t>No aplica: uniformes, clasificación que el inventario físico de Farmacia no releva</t>
        </is>
      </c>
      <c r="Z1861" s="40" t="inlineStr">
        <is>
          <t>Fuera del alcance del inventario físico</t>
        </is>
      </c>
      <c r="AA1861" s="39" t="n"/>
      <c r="AB1861" s="39" t="n"/>
      <c r="AC1861" s="39" t="n"/>
      <c r="AD1861" s="39" t="n"/>
      <c r="AE1861" s="39" t="n"/>
      <c r="AF1861" s="39" t="n"/>
      <c r="AG1861" s="39" t="n"/>
      <c r="AH1861" s="51" t="n"/>
      <c r="AI1861" s="51" t="n"/>
      <c r="AJ1861" s="51" t="n"/>
      <c r="AK1861" s="52" t="n">
        <v>10016.833</v>
      </c>
      <c r="AL1861" s="52" t="n"/>
      <c r="AM1861" s="52" t="n"/>
      <c r="AN1861" s="39" t="n"/>
      <c r="AO1861" s="39" t="inlineStr">
        <is>
          <t>El material ocupa 2 filas en la hoja 1060 NQN (lote/almacén). La cantidad SAP y la física de esta vista son el total del material.</t>
        </is>
      </c>
    </row>
    <row r="1862">
      <c r="A1862" s="5" t="inlineStr">
        <is>
          <t>3001439</t>
        </is>
      </c>
      <c r="B1862" s="5" t="inlineStr">
        <is>
          <t>CHOMBA NEGRA XXXL</t>
        </is>
      </c>
      <c r="C1862" s="5" t="n"/>
      <c r="D1862" s="5" t="inlineStr">
        <is>
          <t>INDU</t>
        </is>
      </c>
      <c r="E1862" s="5" t="inlineStr">
        <is>
          <t>ZUNI</t>
        </is>
      </c>
      <c r="F1862" s="5" t="inlineStr">
        <is>
          <t>1060</t>
        </is>
      </c>
      <c r="G1862" s="5" t="inlineStr">
        <is>
          <t>6031</t>
        </is>
      </c>
      <c r="H1862" s="5" t="inlineStr">
        <is>
          <t>C/U</t>
        </is>
      </c>
      <c r="I1862" s="6" t="n">
        <v>1</v>
      </c>
      <c r="J1862" s="6" t="n">
        <v>0</v>
      </c>
      <c r="K1862" s="5" t="inlineStr">
        <is>
          <t>ARS</t>
        </is>
      </c>
      <c r="L1862" s="48" t="n">
        <v>0</v>
      </c>
      <c r="M1862" s="48" t="n">
        <v>9872.889999999999</v>
      </c>
      <c r="O1862" s="11">
        <f>M1862/SUM($M$2:$M$2023)</f>
        <v/>
      </c>
      <c r="P1862" s="49">
        <f>IFERROR(M1862/I1862,0)</f>
        <v/>
      </c>
      <c r="Q1862" s="50" t="n"/>
      <c r="R1862" s="8">
        <f>I1862-Q1862</f>
        <v/>
      </c>
      <c r="S1862" s="49">
        <f>$AK1862*R1862</f>
        <v/>
      </c>
      <c r="U1862" s="39" t="inlineStr">
        <is>
          <t>Stock SAP</t>
        </is>
      </c>
      <c r="V1862" s="39" t="inlineStr">
        <is>
          <t>Uniformes</t>
        </is>
      </c>
      <c r="W1862" s="39" t="inlineStr">
        <is>
          <t>Fuera del alcance</t>
        </is>
      </c>
      <c r="X1862" s="39" t="n"/>
      <c r="Y1862" s="39" t="inlineStr">
        <is>
          <t>No aplica: uniformes, clasificación que el inventario físico de Farmacia no releva</t>
        </is>
      </c>
      <c r="Z1862" s="40" t="inlineStr">
        <is>
          <t>Fuera del alcance del inventario físico</t>
        </is>
      </c>
      <c r="AA1862" s="39" t="n"/>
      <c r="AB1862" s="39" t="n"/>
      <c r="AC1862" s="39" t="n"/>
      <c r="AD1862" s="39" t="n"/>
      <c r="AE1862" s="39" t="n"/>
      <c r="AF1862" s="39" t="n"/>
      <c r="AG1862" s="39" t="n"/>
      <c r="AH1862" s="51" t="n"/>
      <c r="AI1862" s="51" t="n"/>
      <c r="AJ1862" s="51" t="n"/>
      <c r="AK1862" s="52" t="n">
        <v>9872.887499999999</v>
      </c>
      <c r="AL1862" s="52" t="n"/>
      <c r="AM1862" s="52" t="n"/>
      <c r="AN1862" s="39" t="n"/>
      <c r="AO1862" s="39" t="inlineStr">
        <is>
          <t>El material ocupa 2 filas en la hoja 1060 NQN (lote/almacén). La cantidad SAP y la física de esta vista son el total del material.</t>
        </is>
      </c>
    </row>
    <row r="1863">
      <c r="A1863" s="5" t="inlineStr">
        <is>
          <t>3001493</t>
        </is>
      </c>
      <c r="B1863" s="5" t="inlineStr">
        <is>
          <t>CAMISA HOMBRE</t>
        </is>
      </c>
      <c r="C1863" s="5" t="n"/>
      <c r="D1863" s="5" t="inlineStr">
        <is>
          <t>INDU</t>
        </is>
      </c>
      <c r="E1863" s="5" t="inlineStr">
        <is>
          <t>ZUNI</t>
        </is>
      </c>
      <c r="F1863" s="5" t="inlineStr">
        <is>
          <t>1060</t>
        </is>
      </c>
      <c r="G1863" s="5" t="inlineStr">
        <is>
          <t>6031</t>
        </is>
      </c>
      <c r="H1863" s="5" t="inlineStr">
        <is>
          <t>C/U</t>
        </is>
      </c>
      <c r="I1863" s="6" t="n">
        <v>1</v>
      </c>
      <c r="J1863" s="6" t="n">
        <v>0</v>
      </c>
      <c r="K1863" s="5" t="inlineStr">
        <is>
          <t>ARS</t>
        </is>
      </c>
      <c r="L1863" s="48" t="n">
        <v>0</v>
      </c>
      <c r="M1863" s="48" t="n">
        <v>61983.47</v>
      </c>
      <c r="O1863" s="11">
        <f>M1863/SUM($M$2:$M$2023)</f>
        <v/>
      </c>
      <c r="P1863" s="49">
        <f>IFERROR(M1863/I1863,0)</f>
        <v/>
      </c>
      <c r="Q1863" s="50" t="n"/>
      <c r="R1863" s="8">
        <f>I1863-Q1863</f>
        <v/>
      </c>
      <c r="S1863" s="49">
        <f>$AK1863*R1863</f>
        <v/>
      </c>
      <c r="U1863" s="39" t="inlineStr">
        <is>
          <t>Stock SAP</t>
        </is>
      </c>
      <c r="V1863" s="39" t="inlineStr">
        <is>
          <t>Uniformes</t>
        </is>
      </c>
      <c r="W1863" s="39" t="inlineStr">
        <is>
          <t>Fuera del alcance</t>
        </is>
      </c>
      <c r="X1863" s="39" t="n"/>
      <c r="Y1863" s="39" t="inlineStr">
        <is>
          <t>No aplica: uniformes, clasificación que el inventario físico de Farmacia no releva</t>
        </is>
      </c>
      <c r="Z1863" s="40" t="inlineStr">
        <is>
          <t>Fuera del alcance del inventario físico</t>
        </is>
      </c>
      <c r="AA1863" s="39" t="n"/>
      <c r="AB1863" s="39" t="n"/>
      <c r="AC1863" s="39" t="n"/>
      <c r="AD1863" s="39" t="n"/>
      <c r="AE1863" s="39" t="n"/>
      <c r="AF1863" s="39" t="n"/>
      <c r="AG1863" s="39" t="n"/>
      <c r="AH1863" s="51" t="n">
        <v>1</v>
      </c>
      <c r="AI1863" s="51">
        <f>Q1863</f>
        <v/>
      </c>
      <c r="AJ1863" s="51">
        <f>$AH1863-$AI1863</f>
        <v/>
      </c>
      <c r="AK1863" s="52" t="n">
        <v>61983.47</v>
      </c>
      <c r="AL1863" s="52">
        <f>$AJ1863*$AK1863</f>
        <v/>
      </c>
      <c r="AM1863" s="52">
        <f>$AI1863*$AK1863</f>
        <v/>
      </c>
      <c r="AN1863" s="39" t="n"/>
      <c r="AO1863" s="39" t="n"/>
    </row>
    <row r="1864">
      <c r="A1864" s="5" t="inlineStr">
        <is>
          <t>3001494</t>
        </is>
      </c>
      <c r="B1864" s="5" t="inlineStr">
        <is>
          <t>CHOMBA HOMBRE</t>
        </is>
      </c>
      <c r="C1864" s="5" t="n"/>
      <c r="D1864" s="5" t="inlineStr">
        <is>
          <t>INDU</t>
        </is>
      </c>
      <c r="E1864" s="5" t="inlineStr">
        <is>
          <t>ZUNI</t>
        </is>
      </c>
      <c r="F1864" s="5" t="inlineStr">
        <is>
          <t>1060</t>
        </is>
      </c>
      <c r="G1864" s="5" t="inlineStr">
        <is>
          <t>6031</t>
        </is>
      </c>
      <c r="H1864" s="5" t="inlineStr">
        <is>
          <t>C/U</t>
        </is>
      </c>
      <c r="I1864" s="6" t="n">
        <v>1</v>
      </c>
      <c r="J1864" s="6" t="n">
        <v>0</v>
      </c>
      <c r="K1864" s="5" t="inlineStr">
        <is>
          <t>ARS</t>
        </is>
      </c>
      <c r="L1864" s="48" t="n">
        <v>0</v>
      </c>
      <c r="M1864" s="48" t="n">
        <v>45454.55</v>
      </c>
      <c r="O1864" s="11">
        <f>M1864/SUM($M$2:$M$2023)</f>
        <v/>
      </c>
      <c r="P1864" s="49">
        <f>IFERROR(M1864/I1864,0)</f>
        <v/>
      </c>
      <c r="Q1864" s="50" t="n"/>
      <c r="R1864" s="8">
        <f>I1864-Q1864</f>
        <v/>
      </c>
      <c r="S1864" s="49">
        <f>$AK1864*R1864</f>
        <v/>
      </c>
      <c r="U1864" s="39" t="inlineStr">
        <is>
          <t>Stock SAP</t>
        </is>
      </c>
      <c r="V1864" s="39" t="inlineStr">
        <is>
          <t>Uniformes</t>
        </is>
      </c>
      <c r="W1864" s="39" t="inlineStr">
        <is>
          <t>Fuera del alcance</t>
        </is>
      </c>
      <c r="X1864" s="39" t="n"/>
      <c r="Y1864" s="39" t="inlineStr">
        <is>
          <t>No aplica: uniformes, clasificación que el inventario físico de Farmacia no releva</t>
        </is>
      </c>
      <c r="Z1864" s="40" t="inlineStr">
        <is>
          <t>Fuera del alcance del inventario físico</t>
        </is>
      </c>
      <c r="AA1864" s="39" t="n"/>
      <c r="AB1864" s="39" t="n"/>
      <c r="AC1864" s="39" t="n"/>
      <c r="AD1864" s="39" t="n"/>
      <c r="AE1864" s="39" t="n"/>
      <c r="AF1864" s="39" t="n"/>
      <c r="AG1864" s="39" t="n"/>
      <c r="AH1864" s="51" t="n">
        <v>1</v>
      </c>
      <c r="AI1864" s="51">
        <f>Q1864</f>
        <v/>
      </c>
      <c r="AJ1864" s="51">
        <f>$AH1864-$AI1864</f>
        <v/>
      </c>
      <c r="AK1864" s="52" t="n">
        <v>45454.55</v>
      </c>
      <c r="AL1864" s="52">
        <f>$AJ1864*$AK1864</f>
        <v/>
      </c>
      <c r="AM1864" s="52">
        <f>$AI1864*$AK1864</f>
        <v/>
      </c>
      <c r="AN1864" s="39" t="n"/>
      <c r="AO1864" s="39" t="n"/>
    </row>
    <row r="1865">
      <c r="A1865" s="5" t="inlineStr">
        <is>
          <t>3001500</t>
        </is>
      </c>
      <c r="B1865" s="5" t="inlineStr">
        <is>
          <t>Sweatter San Nicolas</t>
        </is>
      </c>
      <c r="C1865" s="5" t="n"/>
      <c r="D1865" s="5" t="inlineStr">
        <is>
          <t>INDU</t>
        </is>
      </c>
      <c r="E1865" s="5" t="inlineStr">
        <is>
          <t>ZUNI</t>
        </is>
      </c>
      <c r="F1865" s="5" t="inlineStr">
        <is>
          <t>1060</t>
        </is>
      </c>
      <c r="G1865" s="5" t="inlineStr">
        <is>
          <t>6031</t>
        </is>
      </c>
      <c r="H1865" s="5" t="inlineStr">
        <is>
          <t>C/U</t>
        </is>
      </c>
      <c r="I1865" s="6" t="n">
        <v>1</v>
      </c>
      <c r="J1865" s="6" t="n">
        <v>0</v>
      </c>
      <c r="K1865" s="5" t="inlineStr">
        <is>
          <t>ARS</t>
        </is>
      </c>
      <c r="L1865" s="48" t="n">
        <v>0</v>
      </c>
      <c r="M1865" s="48" t="n">
        <v>61983.47</v>
      </c>
      <c r="O1865" s="11">
        <f>M1865/SUM($M$2:$M$2023)</f>
        <v/>
      </c>
      <c r="P1865" s="49">
        <f>IFERROR(M1865/I1865,0)</f>
        <v/>
      </c>
      <c r="Q1865" s="50" t="n"/>
      <c r="R1865" s="8">
        <f>I1865-Q1865</f>
        <v/>
      </c>
      <c r="S1865" s="49">
        <f>$AK1865*R1865</f>
        <v/>
      </c>
      <c r="U1865" s="39" t="inlineStr">
        <is>
          <t>Stock SAP</t>
        </is>
      </c>
      <c r="V1865" s="39" t="inlineStr">
        <is>
          <t>Uniformes</t>
        </is>
      </c>
      <c r="W1865" s="39" t="inlineStr">
        <is>
          <t>Fuera del alcance</t>
        </is>
      </c>
      <c r="X1865" s="39" t="n"/>
      <c r="Y1865" s="39" t="inlineStr">
        <is>
          <t>No aplica: uniformes, clasificación que el inventario físico de Farmacia no releva</t>
        </is>
      </c>
      <c r="Z1865" s="40" t="inlineStr">
        <is>
          <t>Fuera del alcance del inventario físico</t>
        </is>
      </c>
      <c r="AA1865" s="39" t="n"/>
      <c r="AB1865" s="39" t="n"/>
      <c r="AC1865" s="39" t="n"/>
      <c r="AD1865" s="39" t="n"/>
      <c r="AE1865" s="39" t="n"/>
      <c r="AF1865" s="39" t="n"/>
      <c r="AG1865" s="39" t="n"/>
      <c r="AH1865" s="51" t="n">
        <v>1</v>
      </c>
      <c r="AI1865" s="51">
        <f>Q1865</f>
        <v/>
      </c>
      <c r="AJ1865" s="51">
        <f>$AH1865-$AI1865</f>
        <v/>
      </c>
      <c r="AK1865" s="52" t="n">
        <v>61983.47</v>
      </c>
      <c r="AL1865" s="52">
        <f>$AJ1865*$AK1865</f>
        <v/>
      </c>
      <c r="AM1865" s="52">
        <f>$AI1865*$AK1865</f>
        <v/>
      </c>
      <c r="AN1865" s="39" t="n"/>
      <c r="AO1865" s="39" t="n"/>
    </row>
    <row r="1866">
      <c r="A1866" s="5" t="inlineStr">
        <is>
          <t>1000002</t>
        </is>
      </c>
      <c r="B1866" s="5" t="inlineStr">
        <is>
          <t>ADRENALINA 1MG AMPOLLA DE 1 ML INYEC</t>
        </is>
      </c>
      <c r="C1866" s="5" t="n"/>
      <c r="D1866" s="5" t="inlineStr">
        <is>
          <t>033</t>
        </is>
      </c>
      <c r="E1866" s="5" t="inlineStr">
        <is>
          <t>ZMED</t>
        </is>
      </c>
      <c r="F1866" s="5" t="inlineStr">
        <is>
          <t>1060</t>
        </is>
      </c>
      <c r="G1866" s="5" t="n"/>
      <c r="H1866" s="5" t="inlineStr">
        <is>
          <t>C/U</t>
        </is>
      </c>
      <c r="I1866" s="6" t="n">
        <v>0</v>
      </c>
      <c r="J1866" s="6" t="n">
        <v>300</v>
      </c>
      <c r="K1866" s="5" t="inlineStr">
        <is>
          <t>ARS</t>
        </is>
      </c>
      <c r="L1866" s="48" t="n">
        <v>86206.78999999999</v>
      </c>
      <c r="M1866" s="48" t="n">
        <v>0</v>
      </c>
      <c r="O1866" s="11">
        <f>M1866/SUM($M$2:$M$2023)</f>
        <v/>
      </c>
      <c r="P1866" s="49">
        <f>IFERROR(M1866/I1866,0)</f>
        <v/>
      </c>
      <c r="Q1866" s="50" t="n"/>
      <c r="R1866" s="8">
        <f>I1866-Q1866</f>
        <v/>
      </c>
      <c r="S1866" s="49">
        <f>$AK1866*R1866</f>
        <v/>
      </c>
      <c r="U1866" s="39" t="inlineStr">
        <is>
          <t>Stock SAP</t>
        </is>
      </c>
      <c r="V1866" s="39" t="inlineStr">
        <is>
          <t>Medicamentos</t>
        </is>
      </c>
      <c r="W1866" s="39" t="inlineStr">
        <is>
          <t>Dentro del alcance</t>
        </is>
      </c>
      <c r="X1866" s="38" t="inlineStr">
        <is>
          <t>Baja</t>
        </is>
      </c>
      <c r="Y1866" s="39" t="inlineStr">
        <is>
          <t>Homologado – confianza Baja – pendiente de validación</t>
        </is>
      </c>
      <c r="Z1866" s="38" t="inlineStr">
        <is>
          <t>Dar de baja en SAP</t>
        </is>
      </c>
      <c r="AA1866" s="39" t="inlineStr">
        <is>
          <t>MED-006; 2</t>
        </is>
      </c>
      <c r="AB1866" s="39" t="inlineStr">
        <is>
          <t>Adrenalina 1mg/mL; ADRENALINA INY</t>
        </is>
      </c>
      <c r="AC1866" s="39" t="inlineStr">
        <is>
          <t>Cruce por nomenclatura SAP; Homologación por código Avain (master M03-001)</t>
        </is>
      </c>
      <c r="AD1866" s="39" t="inlineStr">
        <is>
          <t>No</t>
        </is>
      </c>
      <c r="AE1866" s="39" t="n"/>
      <c r="AF1866" s="39" t="inlineStr">
        <is>
          <t>Sí</t>
        </is>
      </c>
      <c r="AG1866" s="39" t="inlineStr">
        <is>
          <t>M03-001</t>
        </is>
      </c>
      <c r="AH1866" s="51" t="n"/>
      <c r="AI1866" s="51" t="n"/>
      <c r="AJ1866" s="51" t="n"/>
      <c r="AK1866" s="52" t="n">
        <v>287.3559699355764</v>
      </c>
      <c r="AL1866" s="52" t="n"/>
      <c r="AM1866" s="52" t="n"/>
      <c r="AN1866" s="39" t="n"/>
      <c r="AO1866" s="39" t="inlineStr">
        <is>
          <t>La cantidad física del material se imputó en la fila 168 (primera fila del material). Varias denominaciones del inventario físico corresponden a este material SAP (MED-006 Adrenalina 1mg/mL; 2 ADRENALINA INY). Se sumaron las cantidades físicas. Cruce por nomenclatura: dosis coincide; similitud 0.78. Informe Avain: Diferencia stock actual - saldo de movimientos: 15 La denominación del inventario («ADRENALINA INY») difiere de la que registra el master para ese código («ADRENALINAINY»). Nivel degradado a Baja hasta validar la equivalencia. Homologación: confianza base Media + confianza SAP Alta → Baja. El material ocupa 27 filas en la hoja 1060 NQN (lote/almacén). La cantidad SAP y la física de esta vista son el total del material.</t>
        </is>
      </c>
    </row>
    <row r="1867">
      <c r="A1867" s="5" t="inlineStr">
        <is>
          <t>1000004</t>
        </is>
      </c>
      <c r="B1867" s="5" t="inlineStr">
        <is>
          <t>AGUA OXIGENADA 10 VOL. X 100ML</t>
        </is>
      </c>
      <c r="C1867" s="5" t="n"/>
      <c r="D1867" s="5" t="inlineStr">
        <is>
          <t>033</t>
        </is>
      </c>
      <c r="E1867" s="5" t="inlineStr">
        <is>
          <t>ZMED</t>
        </is>
      </c>
      <c r="F1867" s="5" t="inlineStr">
        <is>
          <t>1060</t>
        </is>
      </c>
      <c r="G1867" s="5" t="n"/>
      <c r="H1867" s="5" t="inlineStr">
        <is>
          <t>C/U</t>
        </is>
      </c>
      <c r="I1867" s="6" t="n">
        <v>0</v>
      </c>
      <c r="J1867" s="6" t="n">
        <v>40</v>
      </c>
      <c r="K1867" s="5" t="inlineStr">
        <is>
          <t>ARS</t>
        </is>
      </c>
      <c r="L1867" s="48" t="n">
        <v>580</v>
      </c>
      <c r="M1867" s="48" t="n">
        <v>0</v>
      </c>
      <c r="O1867" s="11">
        <f>M1867/SUM($M$2:$M$2023)</f>
        <v/>
      </c>
      <c r="P1867" s="49">
        <f>IFERROR(M1867/I1867,0)</f>
        <v/>
      </c>
      <c r="Q1867" s="50" t="n"/>
      <c r="R1867" s="8">
        <f>I1867-Q1867</f>
        <v/>
      </c>
      <c r="S1867" s="49">
        <f>$AK1867*R1867</f>
        <v/>
      </c>
      <c r="U1867" s="39" t="inlineStr">
        <is>
          <t>Stock SAP</t>
        </is>
      </c>
      <c r="V1867" s="39" t="inlineStr">
        <is>
          <t>Medicamentos</t>
        </is>
      </c>
      <c r="W1867" s="39" t="inlineStr">
        <is>
          <t>Dentro del alcance</t>
        </is>
      </c>
      <c r="X1867" s="39" t="n"/>
      <c r="Y1867" s="39" t="inlineStr">
        <is>
          <t>Sin recuento físico en el inventario de Avain</t>
        </is>
      </c>
      <c r="Z1867" s="40" t="inlineStr">
        <is>
          <t>Sin recuento físico</t>
        </is>
      </c>
      <c r="AA1867" s="39" t="n"/>
      <c r="AB1867" s="39" t="n"/>
      <c r="AC1867" s="39" t="n"/>
      <c r="AD1867" s="39" t="n"/>
      <c r="AE1867" s="39" t="n"/>
      <c r="AF1867" s="39" t="n"/>
      <c r="AG1867" s="39" t="n"/>
      <c r="AH1867" s="51" t="n">
        <v>0</v>
      </c>
      <c r="AI1867" s="51">
        <f>Q1867</f>
        <v/>
      </c>
      <c r="AJ1867" s="51">
        <f>$AH1867-$AI1867</f>
        <v/>
      </c>
      <c r="AK1867" s="52" t="n">
        <v>0</v>
      </c>
      <c r="AL1867" s="52">
        <f>$AJ1867*$AK1867</f>
        <v/>
      </c>
      <c r="AM1867" s="52">
        <f>$AI1867*$AK1867</f>
        <v/>
      </c>
      <c r="AN1867" s="39" t="n"/>
      <c r="AO1867" s="39" t="n"/>
    </row>
    <row r="1868">
      <c r="A1868" s="5" t="inlineStr">
        <is>
          <t>1000005</t>
        </is>
      </c>
      <c r="B1868" s="5" t="inlineStr">
        <is>
          <t>AMIODARONA 150MG AMPOLLA DE 3 ML INYEC</t>
        </is>
      </c>
      <c r="C1868" s="5" t="n"/>
      <c r="D1868" s="5" t="inlineStr">
        <is>
          <t>033</t>
        </is>
      </c>
      <c r="E1868" s="5" t="inlineStr">
        <is>
          <t>ZMED</t>
        </is>
      </c>
      <c r="F1868" s="5" t="inlineStr">
        <is>
          <t>1060</t>
        </is>
      </c>
      <c r="G1868" s="5" t="n"/>
      <c r="H1868" s="5" t="inlineStr">
        <is>
          <t>C/U</t>
        </is>
      </c>
      <c r="I1868" s="6" t="n">
        <v>0</v>
      </c>
      <c r="J1868" s="6" t="n">
        <v>400</v>
      </c>
      <c r="K1868" s="5" t="inlineStr">
        <is>
          <t>ARS</t>
        </is>
      </c>
      <c r="L1868" s="48" t="n">
        <v>378888.05</v>
      </c>
      <c r="M1868" s="48" t="n">
        <v>0</v>
      </c>
      <c r="O1868" s="11">
        <f>M1868/SUM($M$2:$M$2023)</f>
        <v/>
      </c>
      <c r="P1868" s="49">
        <f>IFERROR(M1868/I1868,0)</f>
        <v/>
      </c>
      <c r="Q1868" s="50" t="n"/>
      <c r="R1868" s="8">
        <f>I1868-Q1868</f>
        <v/>
      </c>
      <c r="S1868" s="49">
        <f>$AK1868*R1868</f>
        <v/>
      </c>
      <c r="U1868" s="39" t="inlineStr">
        <is>
          <t>Stock SAP</t>
        </is>
      </c>
      <c r="V1868" s="39" t="inlineStr">
        <is>
          <t>Medicamentos</t>
        </is>
      </c>
      <c r="W1868" s="39" t="inlineStr">
        <is>
          <t>Dentro del alcance</t>
        </is>
      </c>
      <c r="X1868" s="42" t="inlineStr">
        <is>
          <t>Media</t>
        </is>
      </c>
      <c r="Y1868" s="39" t="inlineStr">
        <is>
          <t>Homologado – confianza Media – pendiente de validación</t>
        </is>
      </c>
      <c r="Z1868" s="38" t="inlineStr">
        <is>
          <t>Dar de baja en SAP</t>
        </is>
      </c>
      <c r="AA1868" s="39" t="inlineStr">
        <is>
          <t>342</t>
        </is>
      </c>
      <c r="AB1868" s="39" t="inlineStr">
        <is>
          <t>AMIODARONA AMP</t>
        </is>
      </c>
      <c r="AC1868" s="39" t="inlineStr">
        <is>
          <t>Homologación por código Avain (master M03-003)</t>
        </is>
      </c>
      <c r="AD1868" s="39" t="inlineStr">
        <is>
          <t>No</t>
        </is>
      </c>
      <c r="AE1868" s="39" t="n"/>
      <c r="AF1868" s="39" t="inlineStr">
        <is>
          <t>Sí</t>
        </is>
      </c>
      <c r="AG1868" s="39" t="inlineStr">
        <is>
          <t>M03-003</t>
        </is>
      </c>
      <c r="AH1868" s="51" t="n"/>
      <c r="AI1868" s="51" t="n"/>
      <c r="AJ1868" s="51" t="n"/>
      <c r="AK1868" s="52" t="n">
        <v>947.2201012731473</v>
      </c>
      <c r="AL1868" s="52" t="n"/>
      <c r="AM1868" s="52" t="n"/>
      <c r="AN1868" s="41" t="inlineStr">
        <is>
          <t>Valorización a validar: relación de cantidades 63 a 1 entre SAP y el recuento físico. Sugiere distinta unidad de medida (SAP por caja o envase y el recuento por unidad). La diferencia económica de esta fila no debe tomarse como definitiva.</t>
        </is>
      </c>
      <c r="AO1868" s="39" t="inlineStr">
        <is>
          <t>La cantidad física del material se imputó en la fila 269 (primera fila del material). Homologación: confianza base Media + confianza SAP Alta → Media. El material ocupa 26 filas en la hoja 1060 NQN (lote/almacén). La cantidad SAP y la física de esta vista son el total del material.</t>
        </is>
      </c>
    </row>
    <row r="1869">
      <c r="A1869" s="5" t="inlineStr">
        <is>
          <t>1000006</t>
        </is>
      </c>
      <c r="B1869" s="5" t="inlineStr">
        <is>
          <t>CLORPROMAZINA 25MG AMPOLLA DE 5 ML I.M</t>
        </is>
      </c>
      <c r="C1869" s="5" t="n"/>
      <c r="D1869" s="5" t="inlineStr">
        <is>
          <t>033</t>
        </is>
      </c>
      <c r="E1869" s="5" t="inlineStr">
        <is>
          <t>ZMED</t>
        </is>
      </c>
      <c r="F1869" s="5" t="inlineStr">
        <is>
          <t>1060</t>
        </is>
      </c>
      <c r="G1869" s="5" t="n"/>
      <c r="H1869" s="5" t="inlineStr">
        <is>
          <t>C/U</t>
        </is>
      </c>
      <c r="I1869" s="6" t="n">
        <v>0</v>
      </c>
      <c r="J1869" s="6" t="n">
        <v>1</v>
      </c>
      <c r="K1869" s="5" t="inlineStr">
        <is>
          <t>ARS</t>
        </is>
      </c>
      <c r="L1869" s="48" t="n">
        <v>0</v>
      </c>
      <c r="M1869" s="48" t="n">
        <v>0</v>
      </c>
      <c r="O1869" s="11">
        <f>M1869/SUM($M$2:$M$2023)</f>
        <v/>
      </c>
      <c r="P1869" s="49">
        <f>IFERROR(M1869/I1869,0)</f>
        <v/>
      </c>
      <c r="Q1869" s="50" t="n"/>
      <c r="R1869" s="8">
        <f>I1869-Q1869</f>
        <v/>
      </c>
      <c r="S1869" s="49">
        <f>$AK1869*R1869</f>
        <v/>
      </c>
      <c r="U1869" s="39" t="inlineStr">
        <is>
          <t>Stock SAP</t>
        </is>
      </c>
      <c r="V1869" s="39" t="inlineStr">
        <is>
          <t>Medicamentos</t>
        </is>
      </c>
      <c r="W1869" s="39" t="inlineStr">
        <is>
          <t>Dentro del alcance</t>
        </is>
      </c>
      <c r="X1869" s="39" t="n"/>
      <c r="Y1869" s="39" t="inlineStr">
        <is>
          <t>Sin recuento físico en el inventario de Avain</t>
        </is>
      </c>
      <c r="Z1869" s="40" t="inlineStr">
        <is>
          <t>Sin recuento físico</t>
        </is>
      </c>
      <c r="AA1869" s="39" t="n"/>
      <c r="AB1869" s="39" t="n"/>
      <c r="AC1869" s="39" t="n"/>
      <c r="AD1869" s="39" t="n"/>
      <c r="AE1869" s="39" t="n"/>
      <c r="AF1869" s="39" t="n"/>
      <c r="AG1869" s="39" t="n"/>
      <c r="AH1869" s="51" t="n"/>
      <c r="AI1869" s="51" t="n"/>
      <c r="AJ1869" s="51" t="n"/>
      <c r="AK1869" s="52" t="n">
        <v>48.35</v>
      </c>
      <c r="AL1869" s="52" t="n"/>
      <c r="AM1869" s="52" t="n"/>
      <c r="AN1869" s="39" t="n"/>
      <c r="AO1869" s="39" t="inlineStr">
        <is>
          <t>El material ocupa 2 filas en la hoja 1060 NQN (lote/almacén). La cantidad SAP y la física de esta vista son el total del material.</t>
        </is>
      </c>
    </row>
    <row r="1870">
      <c r="A1870" s="5" t="inlineStr">
        <is>
          <t>1000007</t>
        </is>
      </c>
      <c r="B1870" s="5" t="inlineStr">
        <is>
          <t>ATROPINA 1MG AMPOLLA DE 1ML</t>
        </is>
      </c>
      <c r="C1870" s="5" t="n"/>
      <c r="D1870" s="5" t="inlineStr">
        <is>
          <t>033</t>
        </is>
      </c>
      <c r="E1870" s="5" t="inlineStr">
        <is>
          <t>ZMED</t>
        </is>
      </c>
      <c r="F1870" s="5" t="inlineStr">
        <is>
          <t>1060</t>
        </is>
      </c>
      <c r="G1870" s="5" t="n"/>
      <c r="H1870" s="5" t="inlineStr">
        <is>
          <t>C/U</t>
        </is>
      </c>
      <c r="I1870" s="6" t="n">
        <v>0</v>
      </c>
      <c r="J1870" s="6" t="n">
        <v>300</v>
      </c>
      <c r="K1870" s="5" t="inlineStr">
        <is>
          <t>ARS</t>
        </is>
      </c>
      <c r="L1870" s="48" t="n">
        <v>58936.33</v>
      </c>
      <c r="M1870" s="48" t="n">
        <v>0</v>
      </c>
      <c r="O1870" s="11">
        <f>M1870/SUM($M$2:$M$2023)</f>
        <v/>
      </c>
      <c r="P1870" s="49">
        <f>IFERROR(M1870/I1870,0)</f>
        <v/>
      </c>
      <c r="Q1870" s="50" t="n"/>
      <c r="R1870" s="8">
        <f>I1870-Q1870</f>
        <v/>
      </c>
      <c r="S1870" s="49">
        <f>$AK1870*R1870</f>
        <v/>
      </c>
      <c r="U1870" s="39" t="inlineStr">
        <is>
          <t>Stock SAP</t>
        </is>
      </c>
      <c r="V1870" s="39" t="inlineStr">
        <is>
          <t>Medicamentos</t>
        </is>
      </c>
      <c r="W1870" s="39" t="inlineStr">
        <is>
          <t>Dentro del alcance</t>
        </is>
      </c>
      <c r="X1870" s="42" t="inlineStr">
        <is>
          <t>Media</t>
        </is>
      </c>
      <c r="Y1870" s="39" t="inlineStr">
        <is>
          <t>Homologado – confianza Media – pendiente de validación</t>
        </is>
      </c>
      <c r="Z1870" s="38" t="inlineStr">
        <is>
          <t>Dar de baja en SAP</t>
        </is>
      </c>
      <c r="AA1870" s="39" t="inlineStr">
        <is>
          <t>26</t>
        </is>
      </c>
      <c r="AB1870" s="39" t="inlineStr">
        <is>
          <t>ATROPINA AMP</t>
        </is>
      </c>
      <c r="AC1870" s="39" t="inlineStr">
        <is>
          <t>Homologación por código Avain (master M03-002)</t>
        </is>
      </c>
      <c r="AD1870" s="39" t="inlineStr">
        <is>
          <t>No</t>
        </is>
      </c>
      <c r="AE1870" s="39" t="n"/>
      <c r="AF1870" s="39" t="inlineStr">
        <is>
          <t>Sí</t>
        </is>
      </c>
      <c r="AG1870" s="39" t="inlineStr">
        <is>
          <t>M03-002</t>
        </is>
      </c>
      <c r="AH1870" s="51" t="n"/>
      <c r="AI1870" s="51" t="n"/>
      <c r="AJ1870" s="51" t="n"/>
      <c r="AK1870" s="52" t="n">
        <v>196.4544375930257</v>
      </c>
      <c r="AL1870" s="52" t="n"/>
      <c r="AM1870" s="52" t="n"/>
      <c r="AN1870" s="39" t="n"/>
      <c r="AO1870" s="39" t="inlineStr">
        <is>
          <t>La cantidad física del material se imputó en la fila 169 (primera fila del material). Homologación: confianza base Media + confianza SAP Alta → Media. El material ocupa 25 filas en la hoja 1060 NQN (lote/almacén). La cantidad SAP y la física de esta vista son el total del material.</t>
        </is>
      </c>
    </row>
    <row r="1871">
      <c r="A1871" s="5" t="inlineStr">
        <is>
          <t>1000008</t>
        </is>
      </c>
      <c r="B1871" s="5" t="inlineStr">
        <is>
          <t>DIFENHIDRAMINA 10MG AMPOLLA DE 1ML</t>
        </is>
      </c>
      <c r="C1871" s="5" t="n"/>
      <c r="D1871" s="5" t="inlineStr">
        <is>
          <t>033</t>
        </is>
      </c>
      <c r="E1871" s="5" t="inlineStr">
        <is>
          <t>ZMED</t>
        </is>
      </c>
      <c r="F1871" s="5" t="inlineStr">
        <is>
          <t>1060</t>
        </is>
      </c>
      <c r="G1871" s="5" t="n"/>
      <c r="H1871" s="5" t="inlineStr">
        <is>
          <t>C/U</t>
        </is>
      </c>
      <c r="I1871" s="6" t="n">
        <v>0</v>
      </c>
      <c r="J1871" s="6" t="n">
        <v>100</v>
      </c>
      <c r="K1871" s="5" t="inlineStr">
        <is>
          <t>ARS</t>
        </is>
      </c>
      <c r="L1871" s="48" t="n">
        <v>28767.15</v>
      </c>
      <c r="M1871" s="48" t="n">
        <v>0</v>
      </c>
      <c r="O1871" s="11">
        <f>M1871/SUM($M$2:$M$2023)</f>
        <v/>
      </c>
      <c r="P1871" s="49">
        <f>IFERROR(M1871/I1871,0)</f>
        <v/>
      </c>
      <c r="Q1871" s="50" t="n"/>
      <c r="R1871" s="8">
        <f>I1871-Q1871</f>
        <v/>
      </c>
      <c r="S1871" s="49">
        <f>$AK1871*R1871</f>
        <v/>
      </c>
      <c r="U1871" s="39" t="inlineStr">
        <is>
          <t>Stock SAP</t>
        </is>
      </c>
      <c r="V1871" s="39" t="inlineStr">
        <is>
          <t>Medicamentos</t>
        </is>
      </c>
      <c r="W1871" s="39" t="inlineStr">
        <is>
          <t>Dentro del alcance</t>
        </is>
      </c>
      <c r="X1871" s="37" t="inlineStr">
        <is>
          <t>Alta</t>
        </is>
      </c>
      <c r="Y1871" s="39" t="inlineStr">
        <is>
          <t>Homologado – confianza Alta</t>
        </is>
      </c>
      <c r="Z1871" s="38" t="inlineStr">
        <is>
          <t>Dar de baja en SAP</t>
        </is>
      </c>
      <c r="AA1871" s="39" t="inlineStr">
        <is>
          <t>244</t>
        </is>
      </c>
      <c r="AB1871" s="39" t="inlineStr">
        <is>
          <t>DIFENHIDRAMINA 10 MG X 1 ML AMP</t>
        </is>
      </c>
      <c r="AC1871" s="39" t="inlineStr">
        <is>
          <t>Cruce por nomenclatura SAP</t>
        </is>
      </c>
      <c r="AD1871" s="39" t="inlineStr">
        <is>
          <t>No</t>
        </is>
      </c>
      <c r="AE1871" s="39" t="n"/>
      <c r="AF1871" s="39" t="inlineStr">
        <is>
          <t>Sí</t>
        </is>
      </c>
      <c r="AG1871" s="39" t="inlineStr">
        <is>
          <t>M07-001</t>
        </is>
      </c>
      <c r="AH1871" s="51" t="n"/>
      <c r="AI1871" s="51" t="n"/>
      <c r="AJ1871" s="51" t="n"/>
      <c r="AK1871" s="52" t="n">
        <v>287.6714792452831</v>
      </c>
      <c r="AL1871" s="52" t="n"/>
      <c r="AM1871" s="52" t="n"/>
      <c r="AN1871" s="39" t="n"/>
      <c r="AO1871" s="39" t="inlineStr">
        <is>
          <t>La cantidad física del material se imputó en la fila 274 (primera fila del material). Homologado al master M07-001, pero sus códigos SAP (1001233) no figuran en el stock SAP de este centro. Cruce por nomenclatura: dosis coincide; similitud 0.97. El material ocupa 22 filas en la hoja 1060 NQN (lote/almacén). La cantidad SAP y la física de esta vista son el total del material.</t>
        </is>
      </c>
    </row>
    <row r="1872">
      <c r="A1872" s="5" t="inlineStr">
        <is>
          <t>1000009</t>
        </is>
      </c>
      <c r="B1872" s="5" t="inlineStr">
        <is>
          <t>DIFENHIDRAMINA 10MG AMPOLLA DE 1 ML(Park</t>
        </is>
      </c>
      <c r="C1872" s="5" t="n"/>
      <c r="D1872" s="5" t="inlineStr">
        <is>
          <t>033</t>
        </is>
      </c>
      <c r="E1872" s="5" t="inlineStr">
        <is>
          <t>ZMED</t>
        </is>
      </c>
      <c r="F1872" s="5" t="inlineStr">
        <is>
          <t>1060</t>
        </is>
      </c>
      <c r="G1872" s="5" t="n"/>
      <c r="H1872" s="5" t="inlineStr">
        <is>
          <t>C/U</t>
        </is>
      </c>
      <c r="I1872" s="6" t="n">
        <v>0</v>
      </c>
      <c r="J1872" s="6" t="n">
        <v>100</v>
      </c>
      <c r="K1872" s="5" t="inlineStr">
        <is>
          <t>ARS</t>
        </is>
      </c>
      <c r="L1872" s="48" t="n">
        <v>1225</v>
      </c>
      <c r="M1872" s="48" t="n">
        <v>0</v>
      </c>
      <c r="O1872" s="11">
        <f>M1872/SUM($M$2:$M$2023)</f>
        <v/>
      </c>
      <c r="P1872" s="49">
        <f>IFERROR(M1872/I1872,0)</f>
        <v/>
      </c>
      <c r="Q1872" s="50" t="n"/>
      <c r="R1872" s="8">
        <f>I1872-Q1872</f>
        <v/>
      </c>
      <c r="S1872" s="49">
        <f>$AK1872*R1872</f>
        <v/>
      </c>
      <c r="U1872" s="39" t="inlineStr">
        <is>
          <t>Stock SAP</t>
        </is>
      </c>
      <c r="V1872" s="39" t="inlineStr">
        <is>
          <t>Medicamentos</t>
        </is>
      </c>
      <c r="W1872" s="39" t="inlineStr">
        <is>
          <t>Dentro del alcance</t>
        </is>
      </c>
      <c r="X1872" s="39" t="n"/>
      <c r="Y1872" s="39" t="inlineStr">
        <is>
          <t>Sin recuento físico en el inventario de Avain</t>
        </is>
      </c>
      <c r="Z1872" s="40" t="inlineStr">
        <is>
          <t>Sin recuento físico</t>
        </is>
      </c>
      <c r="AA1872" s="39" t="n"/>
      <c r="AB1872" s="39" t="n"/>
      <c r="AC1872" s="39" t="n"/>
      <c r="AD1872" s="39" t="n"/>
      <c r="AE1872" s="39" t="n"/>
      <c r="AF1872" s="39" t="n"/>
      <c r="AG1872" s="39" t="n"/>
      <c r="AH1872" s="51" t="n">
        <v>0</v>
      </c>
      <c r="AI1872" s="51">
        <f>Q1872</f>
        <v/>
      </c>
      <c r="AJ1872" s="51">
        <f>$AH1872-$AI1872</f>
        <v/>
      </c>
      <c r="AK1872" s="52" t="n">
        <v>0</v>
      </c>
      <c r="AL1872" s="52">
        <f>$AJ1872*$AK1872</f>
        <v/>
      </c>
      <c r="AM1872" s="52">
        <f>$AI1872*$AK1872</f>
        <v/>
      </c>
      <c r="AN1872" s="39" t="n"/>
      <c r="AO1872" s="39" t="n"/>
    </row>
    <row r="1873">
      <c r="A1873" s="5" t="inlineStr">
        <is>
          <t>1000010</t>
        </is>
      </c>
      <c r="B1873" s="5" t="inlineStr">
        <is>
          <t>HIDROCORTISONA 500MG  AMPOLLA</t>
        </is>
      </c>
      <c r="C1873" s="5" t="n"/>
      <c r="D1873" s="5" t="inlineStr">
        <is>
          <t>033</t>
        </is>
      </c>
      <c r="E1873" s="5" t="inlineStr">
        <is>
          <t>ZMED</t>
        </is>
      </c>
      <c r="F1873" s="5" t="inlineStr">
        <is>
          <t>1060</t>
        </is>
      </c>
      <c r="G1873" s="5" t="n"/>
      <c r="H1873" s="5" t="inlineStr">
        <is>
          <t>C/U</t>
        </is>
      </c>
      <c r="I1873" s="6" t="n">
        <v>0</v>
      </c>
      <c r="J1873" s="6" t="n">
        <v>200</v>
      </c>
      <c r="K1873" s="5" t="inlineStr">
        <is>
          <t>ARS</t>
        </is>
      </c>
      <c r="L1873" s="48" t="n">
        <v>217478.38</v>
      </c>
      <c r="M1873" s="48" t="n">
        <v>0</v>
      </c>
      <c r="O1873" s="11">
        <f>M1873/SUM($M$2:$M$2023)</f>
        <v/>
      </c>
      <c r="P1873" s="49">
        <f>IFERROR(M1873/I1873,0)</f>
        <v/>
      </c>
      <c r="Q1873" s="50" t="n"/>
      <c r="R1873" s="8">
        <f>I1873-Q1873</f>
        <v/>
      </c>
      <c r="S1873" s="49">
        <f>$AK1873*R1873</f>
        <v/>
      </c>
      <c r="U1873" s="39" t="inlineStr">
        <is>
          <t>Stock SAP</t>
        </is>
      </c>
      <c r="V1873" s="39" t="inlineStr">
        <is>
          <t>Medicamentos</t>
        </is>
      </c>
      <c r="W1873" s="39" t="inlineStr">
        <is>
          <t>Dentro del alcance</t>
        </is>
      </c>
      <c r="X1873" s="37" t="inlineStr">
        <is>
          <t>Alta</t>
        </is>
      </c>
      <c r="Y1873" s="39" t="inlineStr">
        <is>
          <t>Homologado – confianza Alta</t>
        </is>
      </c>
      <c r="Z1873" s="38" t="inlineStr">
        <is>
          <t>Dar de baja en SAP</t>
        </is>
      </c>
      <c r="AA1873" s="39" t="inlineStr">
        <is>
          <t>130</t>
        </is>
      </c>
      <c r="AB1873" s="39" t="inlineStr">
        <is>
          <t>HIDROCORTISONA 500 MG AMP</t>
        </is>
      </c>
      <c r="AC1873" s="39" t="inlineStr">
        <is>
          <t>Homologación por código Avain (master M06-003)</t>
        </is>
      </c>
      <c r="AD1873" s="39" t="inlineStr">
        <is>
          <t>No</t>
        </is>
      </c>
      <c r="AE1873" s="39" t="n"/>
      <c r="AF1873" s="39" t="inlineStr">
        <is>
          <t>Sí</t>
        </is>
      </c>
      <c r="AG1873" s="39" t="inlineStr">
        <is>
          <t>M06-003</t>
        </is>
      </c>
      <c r="AH1873" s="51" t="n"/>
      <c r="AI1873" s="51" t="n"/>
      <c r="AJ1873" s="51" t="n"/>
      <c r="AK1873" s="52" t="n">
        <v>2174.783781094527</v>
      </c>
      <c r="AL1873" s="52" t="n"/>
      <c r="AM1873" s="52" t="n"/>
      <c r="AN1873" s="39" t="n"/>
      <c r="AO1873" s="39" t="inlineStr">
        <is>
          <t>La cantidad física del material se imputó en la fila 275 (primera fila del material). Homologación: confianza base Alta + confianza SAP Alta → Alta. El material ocupa 17 filas en la hoja 1060 NQN (lote/almacén). La cantidad SAP y la física de esta vista son el total del material.</t>
        </is>
      </c>
    </row>
    <row r="1874">
      <c r="A1874" s="5" t="inlineStr">
        <is>
          <t>1000011</t>
        </is>
      </c>
      <c r="B1874" s="5" t="inlineStr">
        <is>
          <t>DINITRATO DE ISOSORBIDE 5 MG COMP SL</t>
        </is>
      </c>
      <c r="C1874" s="5" t="n"/>
      <c r="D1874" s="5" t="inlineStr">
        <is>
          <t>033</t>
        </is>
      </c>
      <c r="E1874" s="5" t="inlineStr">
        <is>
          <t>ZMED</t>
        </is>
      </c>
      <c r="F1874" s="5" t="inlineStr">
        <is>
          <t>1060</t>
        </is>
      </c>
      <c r="G1874" s="5" t="n"/>
      <c r="H1874" s="5" t="inlineStr">
        <is>
          <t>C/U</t>
        </is>
      </c>
      <c r="I1874" s="6" t="n">
        <v>0</v>
      </c>
      <c r="J1874" s="6" t="n">
        <v>225</v>
      </c>
      <c r="K1874" s="5" t="inlineStr">
        <is>
          <t>ARS</t>
        </is>
      </c>
      <c r="L1874" s="48" t="n">
        <v>37181.85</v>
      </c>
      <c r="M1874" s="48" t="n">
        <v>0</v>
      </c>
      <c r="O1874" s="11">
        <f>M1874/SUM($M$2:$M$2023)</f>
        <v/>
      </c>
      <c r="P1874" s="49">
        <f>IFERROR(M1874/I1874,0)</f>
        <v/>
      </c>
      <c r="Q1874" s="50" t="n"/>
      <c r="R1874" s="8">
        <f>I1874-Q1874</f>
        <v/>
      </c>
      <c r="S1874" s="49">
        <f>$AK1874*R1874</f>
        <v/>
      </c>
      <c r="U1874" s="39" t="inlineStr">
        <is>
          <t>Stock SAP</t>
        </is>
      </c>
      <c r="V1874" s="39" t="inlineStr">
        <is>
          <t>Medicamentos</t>
        </is>
      </c>
      <c r="W1874" s="39" t="inlineStr">
        <is>
          <t>Dentro del alcance</t>
        </is>
      </c>
      <c r="X1874" s="39" t="n"/>
      <c r="Y1874" s="39" t="inlineStr">
        <is>
          <t>Sin recuento físico en el inventario de Avain</t>
        </is>
      </c>
      <c r="Z1874" s="40" t="inlineStr">
        <is>
          <t>Sin recuento físico</t>
        </is>
      </c>
      <c r="AA1874" s="39" t="n"/>
      <c r="AB1874" s="39" t="n"/>
      <c r="AC1874" s="39" t="n"/>
      <c r="AD1874" s="39" t="n"/>
      <c r="AE1874" s="39" t="n"/>
      <c r="AF1874" s="39" t="n"/>
      <c r="AG1874" s="39" t="n"/>
      <c r="AH1874" s="51" t="n"/>
      <c r="AI1874" s="51" t="n"/>
      <c r="AJ1874" s="51" t="n"/>
      <c r="AK1874" s="52" t="n">
        <v>165.252680890538</v>
      </c>
      <c r="AL1874" s="52" t="n"/>
      <c r="AM1874" s="52" t="n"/>
      <c r="AN1874" s="39" t="n"/>
      <c r="AO1874" s="39" t="inlineStr">
        <is>
          <t>El material ocupa 14 filas en la hoja 1060 NQN (lote/almacén). La cantidad SAP y la física de esta vista son el total del material.</t>
        </is>
      </c>
    </row>
    <row r="1875">
      <c r="A1875" s="5" t="inlineStr">
        <is>
          <t>1000016</t>
        </is>
      </c>
      <c r="B1875" s="5" t="inlineStr">
        <is>
          <t>AGUA BIDESTILADA AMPOLLA POR 5ML</t>
        </is>
      </c>
      <c r="C1875" s="5" t="n"/>
      <c r="D1875" s="5" t="inlineStr">
        <is>
          <t>033</t>
        </is>
      </c>
      <c r="E1875" s="5" t="inlineStr">
        <is>
          <t>ZMED</t>
        </is>
      </c>
      <c r="F1875" s="5" t="inlineStr">
        <is>
          <t>1060</t>
        </is>
      </c>
      <c r="G1875" s="5" t="n"/>
      <c r="H1875" s="5" t="inlineStr">
        <is>
          <t>C/U</t>
        </is>
      </c>
      <c r="I1875" s="6" t="n">
        <v>0</v>
      </c>
      <c r="J1875" s="6" t="n">
        <v>100</v>
      </c>
      <c r="K1875" s="5" t="inlineStr">
        <is>
          <t>ARS</t>
        </is>
      </c>
      <c r="L1875" s="48" t="n">
        <v>6629.56</v>
      </c>
      <c r="M1875" s="48" t="n">
        <v>0</v>
      </c>
      <c r="O1875" s="11">
        <f>M1875/SUM($M$2:$M$2023)</f>
        <v/>
      </c>
      <c r="P1875" s="49">
        <f>IFERROR(M1875/I1875,0)</f>
        <v/>
      </c>
      <c r="Q1875" s="50" t="n"/>
      <c r="R1875" s="8">
        <f>I1875-Q1875</f>
        <v/>
      </c>
      <c r="S1875" s="49">
        <f>$AK1875*R1875</f>
        <v/>
      </c>
      <c r="U1875" s="39" t="inlineStr">
        <is>
          <t>Stock SAP</t>
        </is>
      </c>
      <c r="V1875" s="39" t="inlineStr">
        <is>
          <t>Medicamentos</t>
        </is>
      </c>
      <c r="W1875" s="39" t="inlineStr">
        <is>
          <t>Dentro del alcance</t>
        </is>
      </c>
      <c r="X1875" s="42" t="inlineStr">
        <is>
          <t>Media</t>
        </is>
      </c>
      <c r="Y1875" s="39" t="inlineStr">
        <is>
          <t>Homologado – confianza Media – pendiente de validación</t>
        </is>
      </c>
      <c r="Z1875" s="38" t="inlineStr">
        <is>
          <t>Dar de baja en SAP</t>
        </is>
      </c>
      <c r="AA1875" s="39" t="inlineStr">
        <is>
          <t>5</t>
        </is>
      </c>
      <c r="AB1875" s="39" t="inlineStr">
        <is>
          <t>AGUA DESTILADA AMP</t>
        </is>
      </c>
      <c r="AC1875" s="39" t="inlineStr">
        <is>
          <t>Homologación por código Avain (master M13-006)</t>
        </is>
      </c>
      <c r="AD1875" s="39" t="inlineStr">
        <is>
          <t>No</t>
        </is>
      </c>
      <c r="AE1875" s="39" t="n"/>
      <c r="AF1875" s="39" t="inlineStr">
        <is>
          <t>Sí</t>
        </is>
      </c>
      <c r="AG1875" s="39" t="inlineStr">
        <is>
          <t>M13-006</t>
        </is>
      </c>
      <c r="AH1875" s="51" t="n"/>
      <c r="AI1875" s="51" t="n"/>
      <c r="AJ1875" s="51" t="n"/>
      <c r="AK1875" s="52" t="n">
        <v>66.29564156206415</v>
      </c>
      <c r="AL1875" s="52" t="n"/>
      <c r="AM1875" s="52" t="n"/>
      <c r="AN1875" s="39" t="n"/>
      <c r="AO1875" s="39" t="inlineStr">
        <is>
          <t>La cantidad física del material se imputó en la fila 279 (primera fila del material). Homologación: confianza base Media + confianza SAP Media → Media. El material ocupa 9 filas en la hoja 1060 NQN (lote/almacén). La cantidad SAP y la física de esta vista son el total del material.</t>
        </is>
      </c>
    </row>
    <row r="1876">
      <c r="A1876" s="5" t="inlineStr">
        <is>
          <t>1000017</t>
        </is>
      </c>
      <c r="B1876" s="5" t="inlineStr">
        <is>
          <t>ALCOHOL AL 70% X 1000ML</t>
        </is>
      </c>
      <c r="C1876" s="5" t="n"/>
      <c r="D1876" s="5" t="inlineStr">
        <is>
          <t>033</t>
        </is>
      </c>
      <c r="E1876" s="5" t="inlineStr">
        <is>
          <t>ZMED</t>
        </is>
      </c>
      <c r="F1876" s="5" t="inlineStr">
        <is>
          <t>1060</t>
        </is>
      </c>
      <c r="G1876" s="5" t="n"/>
      <c r="H1876" s="5" t="inlineStr">
        <is>
          <t>C/U</t>
        </is>
      </c>
      <c r="I1876" s="6" t="n">
        <v>0</v>
      </c>
      <c r="J1876" s="6" t="n">
        <v>10</v>
      </c>
      <c r="K1876" s="5" t="inlineStr">
        <is>
          <t>ARS</t>
        </is>
      </c>
      <c r="L1876" s="48" t="n">
        <v>4292.36</v>
      </c>
      <c r="M1876" s="48" t="n">
        <v>0</v>
      </c>
      <c r="O1876" s="11">
        <f>M1876/SUM($M$2:$M$2023)</f>
        <v/>
      </c>
      <c r="P1876" s="49">
        <f>IFERROR(M1876/I1876,0)</f>
        <v/>
      </c>
      <c r="Q1876" s="50" t="n"/>
      <c r="R1876" s="8">
        <f>I1876-Q1876</f>
        <v/>
      </c>
      <c r="S1876" s="49">
        <f>$AK1876*R1876</f>
        <v/>
      </c>
      <c r="U1876" s="39" t="inlineStr">
        <is>
          <t>Stock SAP</t>
        </is>
      </c>
      <c r="V1876" s="39" t="inlineStr">
        <is>
          <t>Medicamentos</t>
        </is>
      </c>
      <c r="W1876" s="39" t="inlineStr">
        <is>
          <t>Dentro del alcance</t>
        </is>
      </c>
      <c r="X1876" s="39" t="n"/>
      <c r="Y1876" s="39" t="inlineStr">
        <is>
          <t>Sin recuento físico en el inventario de Avain</t>
        </is>
      </c>
      <c r="Z1876" s="40" t="inlineStr">
        <is>
          <t>Sin recuento físico</t>
        </is>
      </c>
      <c r="AA1876" s="39" t="n"/>
      <c r="AB1876" s="39" t="n"/>
      <c r="AC1876" s="39" t="n"/>
      <c r="AD1876" s="39" t="n"/>
      <c r="AE1876" s="39" t="n"/>
      <c r="AF1876" s="39" t="n"/>
      <c r="AG1876" s="39" t="n"/>
      <c r="AH1876" s="51" t="n"/>
      <c r="AI1876" s="51" t="n"/>
      <c r="AJ1876" s="51" t="n"/>
      <c r="AK1876" s="52" t="n">
        <v>429.2364426229508</v>
      </c>
      <c r="AL1876" s="52" t="n"/>
      <c r="AM1876" s="52" t="n"/>
      <c r="AN1876" s="39" t="n"/>
      <c r="AO1876" s="39" t="inlineStr">
        <is>
          <t>El material ocupa 4 filas en la hoja 1060 NQN (lote/almacén). La cantidad SAP y la física de esta vista son el total del material.</t>
        </is>
      </c>
    </row>
    <row r="1877">
      <c r="A1877" s="5" t="inlineStr">
        <is>
          <t>1000021</t>
        </is>
      </c>
      <c r="B1877" s="5" t="inlineStr">
        <is>
          <t>DIAZEPAM 10MG AMPOLLA DE 2ML INYECTABLE</t>
        </is>
      </c>
      <c r="C1877" s="5" t="n"/>
      <c r="D1877" s="5" t="inlineStr">
        <is>
          <t>033</t>
        </is>
      </c>
      <c r="E1877" s="5" t="inlineStr">
        <is>
          <t>ZMED</t>
        </is>
      </c>
      <c r="F1877" s="5" t="inlineStr">
        <is>
          <t>1060</t>
        </is>
      </c>
      <c r="G1877" s="5" t="n"/>
      <c r="H1877" s="5" t="inlineStr">
        <is>
          <t>C/U</t>
        </is>
      </c>
      <c r="I1877" s="6" t="n">
        <v>0</v>
      </c>
      <c r="J1877" s="6" t="n">
        <v>100</v>
      </c>
      <c r="K1877" s="5" t="inlineStr">
        <is>
          <t>ARS</t>
        </is>
      </c>
      <c r="L1877" s="48" t="n">
        <v>22121.31</v>
      </c>
      <c r="M1877" s="48" t="n">
        <v>0</v>
      </c>
      <c r="O1877" s="11">
        <f>M1877/SUM($M$2:$M$2023)</f>
        <v/>
      </c>
      <c r="P1877" s="49">
        <f>IFERROR(M1877/I1877,0)</f>
        <v/>
      </c>
      <c r="Q1877" s="50" t="n"/>
      <c r="R1877" s="8">
        <f>I1877-Q1877</f>
        <v/>
      </c>
      <c r="S1877" s="49">
        <f>$AK1877*R1877</f>
        <v/>
      </c>
      <c r="U1877" s="39" t="inlineStr">
        <is>
          <t>Stock SAP</t>
        </is>
      </c>
      <c r="V1877" s="39" t="inlineStr">
        <is>
          <t>Medicamentos</t>
        </is>
      </c>
      <c r="W1877" s="39" t="inlineStr">
        <is>
          <t>Dentro del alcance</t>
        </is>
      </c>
      <c r="X1877" s="42" t="inlineStr">
        <is>
          <t>Media</t>
        </is>
      </c>
      <c r="Y1877" s="39" t="inlineStr">
        <is>
          <t>Homologado – confianza Media – pendiente de validación</t>
        </is>
      </c>
      <c r="Z1877" s="38" t="inlineStr">
        <is>
          <t>Dar de baja en SAP</t>
        </is>
      </c>
      <c r="AA1877" s="39" t="inlineStr">
        <is>
          <t>77</t>
        </is>
      </c>
      <c r="AB1877" s="39" t="inlineStr">
        <is>
          <t>DIAZEPAM AMP</t>
        </is>
      </c>
      <c r="AC1877" s="39" t="inlineStr">
        <is>
          <t>Cruce por nomenclatura SAP</t>
        </is>
      </c>
      <c r="AD1877" s="39" t="inlineStr">
        <is>
          <t>No</t>
        </is>
      </c>
      <c r="AE1877" s="39" t="n"/>
      <c r="AF1877" s="39" t="inlineStr">
        <is>
          <t>Sí</t>
        </is>
      </c>
      <c r="AG1877" s="39" t="n"/>
      <c r="AH1877" s="51" t="n"/>
      <c r="AI1877" s="51" t="n"/>
      <c r="AJ1877" s="51" t="n"/>
      <c r="AK1877" s="52" t="n">
        <v>221.2131011450382</v>
      </c>
      <c r="AL1877" s="52" t="n"/>
      <c r="AM1877" s="52" t="n"/>
      <c r="AN1877" s="39" t="n"/>
      <c r="AO1877" s="39" t="inlineStr">
        <is>
          <t>La cantidad física del material se imputó en la fila 280 (primera fila del material). Cruce por nomenclatura: una nomenclatura no informa dosis; similitud 0.72. El material ocupa 16 filas en la hoja 1060 NQN (lote/almacén). La cantidad SAP y la física de esta vista son el total del material.</t>
        </is>
      </c>
    </row>
    <row r="1878">
      <c r="A1878" s="5" t="inlineStr">
        <is>
          <t>1000022</t>
        </is>
      </c>
      <c r="B1878" s="5" t="inlineStr">
        <is>
          <t>DIPIRONA 1G AMPOLLA DE 2ML INYECTABLE</t>
        </is>
      </c>
      <c r="C1878" s="5" t="n"/>
      <c r="D1878" s="5" t="inlineStr">
        <is>
          <t>033</t>
        </is>
      </c>
      <c r="E1878" s="5" t="inlineStr">
        <is>
          <t>ZMED</t>
        </is>
      </c>
      <c r="F1878" s="5" t="inlineStr">
        <is>
          <t>1060</t>
        </is>
      </c>
      <c r="G1878" s="5" t="n"/>
      <c r="H1878" s="5" t="inlineStr">
        <is>
          <t>C/U</t>
        </is>
      </c>
      <c r="I1878" s="6" t="n">
        <v>0</v>
      </c>
      <c r="J1878" s="6" t="n">
        <v>200</v>
      </c>
      <c r="K1878" s="5" t="inlineStr">
        <is>
          <t>ARS</t>
        </is>
      </c>
      <c r="L1878" s="48" t="n">
        <v>59945.31</v>
      </c>
      <c r="M1878" s="48" t="n">
        <v>0</v>
      </c>
      <c r="O1878" s="11">
        <f>M1878/SUM($M$2:$M$2023)</f>
        <v/>
      </c>
      <c r="P1878" s="49">
        <f>IFERROR(M1878/I1878,0)</f>
        <v/>
      </c>
      <c r="Q1878" s="50" t="n"/>
      <c r="R1878" s="8">
        <f>I1878-Q1878</f>
        <v/>
      </c>
      <c r="S1878" s="49">
        <f>$AK1878*R1878</f>
        <v/>
      </c>
      <c r="U1878" s="39" t="inlineStr">
        <is>
          <t>Stock SAP</t>
        </is>
      </c>
      <c r="V1878" s="39" t="inlineStr">
        <is>
          <t>Medicamentos</t>
        </is>
      </c>
      <c r="W1878" s="39" t="inlineStr">
        <is>
          <t>Dentro del alcance</t>
        </is>
      </c>
      <c r="X1878" s="42" t="inlineStr">
        <is>
          <t>Media</t>
        </is>
      </c>
      <c r="Y1878" s="39" t="inlineStr">
        <is>
          <t>Homologado – confianza Media – pendiente de validación</t>
        </is>
      </c>
      <c r="Z1878" s="38" t="inlineStr">
        <is>
          <t>Dar de baja en SAP</t>
        </is>
      </c>
      <c r="AA1878" s="39" t="inlineStr">
        <is>
          <t>93</t>
        </is>
      </c>
      <c r="AB1878" s="39" t="inlineStr">
        <is>
          <t>DIPIRONA AMP</t>
        </is>
      </c>
      <c r="AC1878" s="39" t="inlineStr">
        <is>
          <t>Homologación por código Avain (master M01-010)</t>
        </is>
      </c>
      <c r="AD1878" s="39" t="inlineStr">
        <is>
          <t>No</t>
        </is>
      </c>
      <c r="AE1878" s="39" t="n"/>
      <c r="AF1878" s="39" t="inlineStr">
        <is>
          <t>Sí</t>
        </is>
      </c>
      <c r="AG1878" s="39" t="inlineStr">
        <is>
          <t>M01-010</t>
        </is>
      </c>
      <c r="AH1878" s="51" t="n"/>
      <c r="AI1878" s="51" t="n"/>
      <c r="AJ1878" s="51" t="n"/>
      <c r="AK1878" s="52" t="n">
        <v>299.7265277777778</v>
      </c>
      <c r="AL1878" s="52" t="n"/>
      <c r="AM1878" s="52" t="n"/>
      <c r="AN1878" s="39" t="n"/>
      <c r="AO1878" s="39" t="inlineStr">
        <is>
          <t>La cantidad física del material se imputó en la fila 170 (primera fila del material). Homologación: confianza base Media + confianza SAP Alta → Media. El material ocupa 18 filas en la hoja 1060 NQN (lote/almacén). La cantidad SAP y la física de esta vista son el total del material.</t>
        </is>
      </c>
    </row>
    <row r="1879">
      <c r="A1879" s="5" t="inlineStr">
        <is>
          <t>1000024</t>
        </is>
      </c>
      <c r="B1879" s="5" t="inlineStr">
        <is>
          <t>GASA FURACINADA  AL  0.2%</t>
        </is>
      </c>
      <c r="C1879" s="5" t="n"/>
      <c r="D1879" s="5" t="inlineStr">
        <is>
          <t>033</t>
        </is>
      </c>
      <c r="E1879" s="5" t="inlineStr">
        <is>
          <t>ZMED</t>
        </is>
      </c>
      <c r="F1879" s="5" t="inlineStr">
        <is>
          <t>1060</t>
        </is>
      </c>
      <c r="G1879" s="5" t="n"/>
      <c r="H1879" s="5" t="inlineStr">
        <is>
          <t>C/U</t>
        </is>
      </c>
      <c r="I1879" s="6" t="n">
        <v>0</v>
      </c>
      <c r="J1879" s="6" t="n">
        <v>60</v>
      </c>
      <c r="K1879" s="5" t="inlineStr">
        <is>
          <t>ARS</t>
        </is>
      </c>
      <c r="L1879" s="48" t="n">
        <v>13949.4</v>
      </c>
      <c r="M1879" s="48" t="n">
        <v>0</v>
      </c>
      <c r="O1879" s="11">
        <f>M1879/SUM($M$2:$M$2023)</f>
        <v/>
      </c>
      <c r="P1879" s="49">
        <f>IFERROR(M1879/I1879,0)</f>
        <v/>
      </c>
      <c r="Q1879" s="50" t="n"/>
      <c r="R1879" s="8">
        <f>I1879-Q1879</f>
        <v/>
      </c>
      <c r="S1879" s="49">
        <f>$AK1879*R1879</f>
        <v/>
      </c>
      <c r="U1879" s="39" t="inlineStr">
        <is>
          <t>Stock SAP</t>
        </is>
      </c>
      <c r="V1879" s="39" t="inlineStr">
        <is>
          <t>Medicamentos</t>
        </is>
      </c>
      <c r="W1879" s="39" t="inlineStr">
        <is>
          <t>Dentro del alcance</t>
        </is>
      </c>
      <c r="X1879" s="39" t="n"/>
      <c r="Y1879" s="39" t="inlineStr">
        <is>
          <t>Sin recuento físico en el inventario de Avain</t>
        </is>
      </c>
      <c r="Z1879" s="40" t="inlineStr">
        <is>
          <t>Sin recuento físico</t>
        </is>
      </c>
      <c r="AA1879" s="39" t="n"/>
      <c r="AB1879" s="39" t="n"/>
      <c r="AC1879" s="39" t="n"/>
      <c r="AD1879" s="39" t="n"/>
      <c r="AE1879" s="39" t="n"/>
      <c r="AF1879" s="39" t="n"/>
      <c r="AG1879" s="39" t="n"/>
      <c r="AH1879" s="51" t="n">
        <v>0</v>
      </c>
      <c r="AI1879" s="51">
        <f>Q1879</f>
        <v/>
      </c>
      <c r="AJ1879" s="51">
        <f>$AH1879-$AI1879</f>
        <v/>
      </c>
      <c r="AK1879" s="52" t="n">
        <v>0</v>
      </c>
      <c r="AL1879" s="52">
        <f>$AJ1879*$AK1879</f>
        <v/>
      </c>
      <c r="AM1879" s="52">
        <f>$AI1879*$AK1879</f>
        <v/>
      </c>
      <c r="AN1879" s="39" t="n"/>
      <c r="AO1879" s="39" t="n"/>
    </row>
    <row r="1880">
      <c r="A1880" s="5" t="inlineStr">
        <is>
          <t>1000030</t>
        </is>
      </c>
      <c r="B1880" s="5" t="inlineStr">
        <is>
          <t>PARACETAMOL COMPRIMIDOS POR 500MG</t>
        </is>
      </c>
      <c r="C1880" s="5" t="n"/>
      <c r="D1880" s="5" t="inlineStr">
        <is>
          <t>033</t>
        </is>
      </c>
      <c r="E1880" s="5" t="inlineStr">
        <is>
          <t>ZMED</t>
        </is>
      </c>
      <c r="F1880" s="5" t="inlineStr">
        <is>
          <t>1060</t>
        </is>
      </c>
      <c r="G1880" s="5" t="n"/>
      <c r="H1880" s="5" t="inlineStr">
        <is>
          <t>C/U</t>
        </is>
      </c>
      <c r="I1880" s="6" t="n">
        <v>0</v>
      </c>
      <c r="J1880" s="6" t="n">
        <v>200</v>
      </c>
      <c r="K1880" s="5" t="inlineStr">
        <is>
          <t>ARS</t>
        </is>
      </c>
      <c r="L1880" s="48" t="n">
        <v>6076.81</v>
      </c>
      <c r="M1880" s="48" t="n">
        <v>0</v>
      </c>
      <c r="O1880" s="11">
        <f>M1880/SUM($M$2:$M$2023)</f>
        <v/>
      </c>
      <c r="P1880" s="49">
        <f>IFERROR(M1880/I1880,0)</f>
        <v/>
      </c>
      <c r="Q1880" s="50" t="n"/>
      <c r="R1880" s="8">
        <f>I1880-Q1880</f>
        <v/>
      </c>
      <c r="S1880" s="49">
        <f>$AK1880*R1880</f>
        <v/>
      </c>
      <c r="U1880" s="39" t="inlineStr">
        <is>
          <t>Stock SAP</t>
        </is>
      </c>
      <c r="V1880" s="39" t="inlineStr">
        <is>
          <t>Medicamentos</t>
        </is>
      </c>
      <c r="W1880" s="39" t="inlineStr">
        <is>
          <t>Dentro del alcance</t>
        </is>
      </c>
      <c r="X1880" s="39" t="n"/>
      <c r="Y1880" s="39" t="inlineStr">
        <is>
          <t>Sin recuento físico en el inventario de Avain</t>
        </is>
      </c>
      <c r="Z1880" s="40" t="inlineStr">
        <is>
          <t>Sin recuento físico</t>
        </is>
      </c>
      <c r="AA1880" s="39" t="n"/>
      <c r="AB1880" s="39" t="n"/>
      <c r="AC1880" s="39" t="n"/>
      <c r="AD1880" s="39" t="n"/>
      <c r="AE1880" s="39" t="n"/>
      <c r="AF1880" s="39" t="n"/>
      <c r="AG1880" s="39" t="n"/>
      <c r="AH1880" s="51" t="n"/>
      <c r="AI1880" s="51" t="n"/>
      <c r="AJ1880" s="51" t="n"/>
      <c r="AK1880" s="52" t="n">
        <v>30.38403818034119</v>
      </c>
      <c r="AL1880" s="52" t="n"/>
      <c r="AM1880" s="52" t="n"/>
      <c r="AN1880" s="39" t="n"/>
      <c r="AO1880" s="39" t="inlineStr">
        <is>
          <t>El material ocupa 16 filas en la hoja 1060 NQN (lote/almacén). La cantidad SAP y la física de esta vista son el total del material.</t>
        </is>
      </c>
    </row>
    <row r="1881">
      <c r="A1881" s="5" t="inlineStr">
        <is>
          <t>1000033</t>
        </is>
      </c>
      <c r="B1881" s="5" t="inlineStr">
        <is>
          <t>SOLUCIÓN DEXTROSA AL 5% DE 500 CC</t>
        </is>
      </c>
      <c r="C1881" s="5" t="n"/>
      <c r="D1881" s="5" t="inlineStr">
        <is>
          <t>033</t>
        </is>
      </c>
      <c r="E1881" s="5" t="inlineStr">
        <is>
          <t>ZMED</t>
        </is>
      </c>
      <c r="F1881" s="5" t="inlineStr">
        <is>
          <t>1060</t>
        </is>
      </c>
      <c r="G1881" s="5" t="n"/>
      <c r="H1881" s="5" t="inlineStr">
        <is>
          <t>C/U</t>
        </is>
      </c>
      <c r="I1881" s="6" t="n">
        <v>0</v>
      </c>
      <c r="J1881" s="6" t="n">
        <v>130</v>
      </c>
      <c r="K1881" s="5" t="inlineStr">
        <is>
          <t>ARS</t>
        </is>
      </c>
      <c r="L1881" s="48" t="n">
        <v>126967.52</v>
      </c>
      <c r="M1881" s="48" t="n">
        <v>0</v>
      </c>
      <c r="O1881" s="11">
        <f>M1881/SUM($M$2:$M$2023)</f>
        <v/>
      </c>
      <c r="P1881" s="49">
        <f>IFERROR(M1881/I1881,0)</f>
        <v/>
      </c>
      <c r="Q1881" s="50" t="n"/>
      <c r="R1881" s="8">
        <f>I1881-Q1881</f>
        <v/>
      </c>
      <c r="S1881" s="49">
        <f>$AK1881*R1881</f>
        <v/>
      </c>
      <c r="U1881" s="39" t="inlineStr">
        <is>
          <t>Stock SAP</t>
        </is>
      </c>
      <c r="V1881" s="39" t="inlineStr">
        <is>
          <t>Medicamentos</t>
        </is>
      </c>
      <c r="W1881" s="39" t="inlineStr">
        <is>
          <t>Dentro del alcance</t>
        </is>
      </c>
      <c r="X1881" s="38" t="inlineStr">
        <is>
          <t>Baja</t>
        </is>
      </c>
      <c r="Y1881" s="39" t="inlineStr">
        <is>
          <t>Homologado – confianza Baja – pendiente de validación</t>
        </is>
      </c>
      <c r="Z1881" s="38" t="inlineStr">
        <is>
          <t>Dar de baja en SAP</t>
        </is>
      </c>
      <c r="AA1881" s="39" t="inlineStr">
        <is>
          <t>211</t>
        </is>
      </c>
      <c r="AB1881" s="39" t="inlineStr">
        <is>
          <t>SOLUCION DEXTROSA</t>
        </is>
      </c>
      <c r="AC1881" s="39" t="inlineStr">
        <is>
          <t>Homologación por código Avain (master M13-002)</t>
        </is>
      </c>
      <c r="AD1881" s="39" t="inlineStr">
        <is>
          <t>No</t>
        </is>
      </c>
      <c r="AE1881" s="39" t="n"/>
      <c r="AF1881" s="39" t="inlineStr">
        <is>
          <t>Sí</t>
        </is>
      </c>
      <c r="AG1881" s="39" t="inlineStr">
        <is>
          <t>M13-002</t>
        </is>
      </c>
      <c r="AH1881" s="51" t="n"/>
      <c r="AI1881" s="51" t="n"/>
      <c r="AJ1881" s="51" t="n"/>
      <c r="AK1881" s="52" t="n">
        <v>976.6731938184158</v>
      </c>
      <c r="AL1881" s="52" t="n"/>
      <c r="AM1881" s="52" t="n"/>
      <c r="AN1881" s="39" t="n"/>
      <c r="AO1881" s="39" t="inlineStr">
        <is>
          <t>La cantidad física del material se imputó en la fila 455 (primera fila del material). Homologación: confianza base Baja + confianza SAP Alta → Baja. El material ocupa 17 filas en la hoja 1060 NQN (lote/almacén). La cantidad SAP y la física de esta vista son el total del material.</t>
        </is>
      </c>
    </row>
    <row r="1882">
      <c r="A1882" s="5" t="inlineStr">
        <is>
          <t>1000035</t>
        </is>
      </c>
      <c r="B1882" s="5" t="inlineStr">
        <is>
          <t>SOLUCIÓN RINGER LACTATO 500 ML</t>
        </is>
      </c>
      <c r="C1882" s="5" t="n"/>
      <c r="D1882" s="5" t="inlineStr">
        <is>
          <t>033</t>
        </is>
      </c>
      <c r="E1882" s="5" t="inlineStr">
        <is>
          <t>ZMED</t>
        </is>
      </c>
      <c r="F1882" s="5" t="inlineStr">
        <is>
          <t>1060</t>
        </is>
      </c>
      <c r="G1882" s="5" t="n"/>
      <c r="H1882" s="5" t="inlineStr">
        <is>
          <t>C/U</t>
        </is>
      </c>
      <c r="I1882" s="6" t="n">
        <v>0</v>
      </c>
      <c r="J1882" s="6" t="n">
        <v>50</v>
      </c>
      <c r="K1882" s="5" t="inlineStr">
        <is>
          <t>ARS</t>
        </is>
      </c>
      <c r="L1882" s="48" t="n">
        <v>78115.06</v>
      </c>
      <c r="M1882" s="48" t="n">
        <v>0</v>
      </c>
      <c r="O1882" s="11">
        <f>M1882/SUM($M$2:$M$2023)</f>
        <v/>
      </c>
      <c r="P1882" s="49">
        <f>IFERROR(M1882/I1882,0)</f>
        <v/>
      </c>
      <c r="Q1882" s="50" t="n"/>
      <c r="R1882" s="8">
        <f>I1882-Q1882</f>
        <v/>
      </c>
      <c r="S1882" s="49">
        <f>$AK1882*R1882</f>
        <v/>
      </c>
      <c r="U1882" s="39" t="inlineStr">
        <is>
          <t>Stock SAP</t>
        </is>
      </c>
      <c r="V1882" s="39" t="inlineStr">
        <is>
          <t>Medicamentos</t>
        </is>
      </c>
      <c r="W1882" s="39" t="inlineStr">
        <is>
          <t>Dentro del alcance</t>
        </is>
      </c>
      <c r="X1882" s="42" t="inlineStr">
        <is>
          <t>Media</t>
        </is>
      </c>
      <c r="Y1882" s="39" t="inlineStr">
        <is>
          <t>Homologado – confianza Media – pendiente de validación</t>
        </is>
      </c>
      <c r="Z1882" s="38" t="inlineStr">
        <is>
          <t>Dar de baja en SAP</t>
        </is>
      </c>
      <c r="AA1882" s="39" t="inlineStr">
        <is>
          <t>216</t>
        </is>
      </c>
      <c r="AB1882" s="39" t="inlineStr">
        <is>
          <t>SOLUCIÓN RINGER LACTATO</t>
        </is>
      </c>
      <c r="AC1882" s="39" t="inlineStr">
        <is>
          <t>Homologación por código Avain (master M13-003)</t>
        </is>
      </c>
      <c r="AD1882" s="39" t="inlineStr">
        <is>
          <t>No</t>
        </is>
      </c>
      <c r="AE1882" s="39" t="n"/>
      <c r="AF1882" s="39" t="inlineStr">
        <is>
          <t>Sí</t>
        </is>
      </c>
      <c r="AG1882" s="39" t="inlineStr">
        <is>
          <t>M13-003</t>
        </is>
      </c>
      <c r="AH1882" s="51" t="n"/>
      <c r="AI1882" s="51" t="n"/>
      <c r="AJ1882" s="51" t="n"/>
      <c r="AK1882" s="52" t="n">
        <v>1562.301268615554</v>
      </c>
      <c r="AL1882" s="52" t="n"/>
      <c r="AM1882" s="52" t="n"/>
      <c r="AN1882" s="39" t="n"/>
      <c r="AO1882" s="39" t="inlineStr">
        <is>
          <t>La cantidad física del material se imputó en la fila 283 (primera fila del material). Homologación: confianza base Media + confianza SAP Alta → Media. El material ocupa 18 filas en la hoja 1060 NQN (lote/almacén). La cantidad SAP y la física de esta vista son el total del material.</t>
        </is>
      </c>
    </row>
    <row r="1883">
      <c r="A1883" s="5" t="inlineStr">
        <is>
          <t>1000041</t>
        </is>
      </c>
      <c r="B1883" s="5" t="inlineStr">
        <is>
          <t>IODOPOVIDONA SOLUCION 10% X 1000ML</t>
        </is>
      </c>
      <c r="C1883" s="5" t="n"/>
      <c r="D1883" s="5" t="inlineStr">
        <is>
          <t>033</t>
        </is>
      </c>
      <c r="E1883" s="5" t="inlineStr">
        <is>
          <t>ZMED</t>
        </is>
      </c>
      <c r="F1883" s="5" t="inlineStr">
        <is>
          <t>1060</t>
        </is>
      </c>
      <c r="G1883" s="5" t="n"/>
      <c r="H1883" s="5" t="inlineStr">
        <is>
          <t>C/U</t>
        </is>
      </c>
      <c r="I1883" s="6" t="n">
        <v>0</v>
      </c>
      <c r="J1883" s="6" t="n">
        <v>22</v>
      </c>
      <c r="K1883" s="5" t="inlineStr">
        <is>
          <t>ARS</t>
        </is>
      </c>
      <c r="L1883" s="48" t="n">
        <v>206857.54</v>
      </c>
      <c r="M1883" s="48" t="n">
        <v>0</v>
      </c>
      <c r="O1883" s="11">
        <f>M1883/SUM($M$2:$M$2023)</f>
        <v/>
      </c>
      <c r="P1883" s="49">
        <f>IFERROR(M1883/I1883,0)</f>
        <v/>
      </c>
      <c r="Q1883" s="50" t="n"/>
      <c r="R1883" s="8">
        <f>I1883-Q1883</f>
        <v/>
      </c>
      <c r="S1883" s="49">
        <f>$AK1883*R1883</f>
        <v/>
      </c>
      <c r="U1883" s="39" t="inlineStr">
        <is>
          <t>Stock SAP</t>
        </is>
      </c>
      <c r="V1883" s="39" t="inlineStr">
        <is>
          <t>Medicamentos</t>
        </is>
      </c>
      <c r="W1883" s="39" t="inlineStr">
        <is>
          <t>Dentro del alcance</t>
        </is>
      </c>
      <c r="X1883" s="39" t="n"/>
      <c r="Y1883" s="39" t="inlineStr">
        <is>
          <t>Sin recuento físico en el inventario de Avain</t>
        </is>
      </c>
      <c r="Z1883" s="40" t="inlineStr">
        <is>
          <t>Sin recuento físico</t>
        </is>
      </c>
      <c r="AA1883" s="39" t="n"/>
      <c r="AB1883" s="39" t="n"/>
      <c r="AC1883" s="39" t="n"/>
      <c r="AD1883" s="39" t="n"/>
      <c r="AE1883" s="39" t="n"/>
      <c r="AF1883" s="39" t="n"/>
      <c r="AG1883" s="39" t="n"/>
      <c r="AH1883" s="51" t="n"/>
      <c r="AI1883" s="51" t="n"/>
      <c r="AJ1883" s="51" t="n"/>
      <c r="AK1883" s="52" t="n">
        <v>9402.615522041766</v>
      </c>
      <c r="AL1883" s="52" t="n"/>
      <c r="AM1883" s="52" t="n"/>
      <c r="AN1883" s="39" t="n"/>
      <c r="AO1883" s="39" t="inlineStr">
        <is>
          <t>El material ocupa 14 filas en la hoja 1060 NQN (lote/almacén). La cantidad SAP y la física de esta vista son el total del material.</t>
        </is>
      </c>
    </row>
    <row r="1884">
      <c r="A1884" s="5" t="inlineStr">
        <is>
          <t>1000043</t>
        </is>
      </c>
      <c r="B1884" s="5" t="inlineStr">
        <is>
          <t>ALCOHOL EN GEL X 250ML</t>
        </is>
      </c>
      <c r="C1884" s="5" t="n"/>
      <c r="D1884" s="5" t="inlineStr">
        <is>
          <t>033</t>
        </is>
      </c>
      <c r="E1884" s="5" t="inlineStr">
        <is>
          <t>ZMED</t>
        </is>
      </c>
      <c r="F1884" s="5" t="inlineStr">
        <is>
          <t>1060</t>
        </is>
      </c>
      <c r="G1884" s="5" t="n"/>
      <c r="H1884" s="5" t="inlineStr">
        <is>
          <t>C/U</t>
        </is>
      </c>
      <c r="I1884" s="6" t="n">
        <v>0</v>
      </c>
      <c r="J1884" s="6" t="n">
        <v>20</v>
      </c>
      <c r="K1884" s="5" t="inlineStr">
        <is>
          <t>ARS</t>
        </is>
      </c>
      <c r="L1884" s="48" t="n">
        <v>16042.23</v>
      </c>
      <c r="M1884" s="48" t="n">
        <v>0</v>
      </c>
      <c r="O1884" s="11">
        <f>M1884/SUM($M$2:$M$2023)</f>
        <v/>
      </c>
      <c r="P1884" s="49">
        <f>IFERROR(M1884/I1884,0)</f>
        <v/>
      </c>
      <c r="Q1884" s="50" t="n"/>
      <c r="R1884" s="8">
        <f>I1884-Q1884</f>
        <v/>
      </c>
      <c r="S1884" s="49">
        <f>$AK1884*R1884</f>
        <v/>
      </c>
      <c r="U1884" s="39" t="inlineStr">
        <is>
          <t>Stock SAP</t>
        </is>
      </c>
      <c r="V1884" s="39" t="inlineStr">
        <is>
          <t>Medicamentos</t>
        </is>
      </c>
      <c r="W1884" s="39" t="inlineStr">
        <is>
          <t>Dentro del alcance</t>
        </is>
      </c>
      <c r="X1884" s="39" t="n"/>
      <c r="Y1884" s="39" t="inlineStr">
        <is>
          <t>Sin recuento físico en el inventario de Avain</t>
        </is>
      </c>
      <c r="Z1884" s="40" t="inlineStr">
        <is>
          <t>Sin recuento físico</t>
        </is>
      </c>
      <c r="AA1884" s="39" t="n"/>
      <c r="AB1884" s="39" t="n"/>
      <c r="AC1884" s="39" t="n"/>
      <c r="AD1884" s="39" t="n"/>
      <c r="AE1884" s="39" t="n"/>
      <c r="AF1884" s="39" t="n"/>
      <c r="AG1884" s="39" t="n"/>
      <c r="AH1884" s="51" t="n"/>
      <c r="AI1884" s="51" t="n"/>
      <c r="AJ1884" s="51" t="n"/>
      <c r="AK1884" s="52" t="n">
        <v>802.1114540059347</v>
      </c>
      <c r="AL1884" s="52" t="n"/>
      <c r="AM1884" s="52" t="n"/>
      <c r="AN1884" s="39" t="n"/>
      <c r="AO1884" s="39" t="inlineStr">
        <is>
          <t>El material ocupa 7 filas en la hoja 1060 NQN (lote/almacén). La cantidad SAP y la física de esta vista son el total del material.</t>
        </is>
      </c>
    </row>
    <row r="1885">
      <c r="A1885" s="5" t="inlineStr">
        <is>
          <t>1000045</t>
        </is>
      </c>
      <c r="B1885" s="5" t="inlineStr">
        <is>
          <t>DICLOFENAC 75MG AMPOLLA 3ML</t>
        </is>
      </c>
      <c r="C1885" s="5" t="n"/>
      <c r="D1885" s="5" t="inlineStr">
        <is>
          <t>033</t>
        </is>
      </c>
      <c r="E1885" s="5" t="inlineStr">
        <is>
          <t>ZMED</t>
        </is>
      </c>
      <c r="F1885" s="5" t="inlineStr">
        <is>
          <t>1060</t>
        </is>
      </c>
      <c r="G1885" s="5" t="n"/>
      <c r="H1885" s="5" t="inlineStr">
        <is>
          <t>C/U</t>
        </is>
      </c>
      <c r="I1885" s="6" t="n">
        <v>0</v>
      </c>
      <c r="J1885" s="6" t="n">
        <v>300</v>
      </c>
      <c r="K1885" s="5" t="inlineStr">
        <is>
          <t>ARS</t>
        </is>
      </c>
      <c r="L1885" s="48" t="n">
        <v>70841.19</v>
      </c>
      <c r="M1885" s="48" t="n">
        <v>0</v>
      </c>
      <c r="O1885" s="11">
        <f>M1885/SUM($M$2:$M$2023)</f>
        <v/>
      </c>
      <c r="P1885" s="49">
        <f>IFERROR(M1885/I1885,0)</f>
        <v/>
      </c>
      <c r="Q1885" s="50" t="n"/>
      <c r="R1885" s="8">
        <f>I1885-Q1885</f>
        <v/>
      </c>
      <c r="S1885" s="49">
        <f>$AK1885*R1885</f>
        <v/>
      </c>
      <c r="U1885" s="39" t="inlineStr">
        <is>
          <t>Stock SAP</t>
        </is>
      </c>
      <c r="V1885" s="39" t="inlineStr">
        <is>
          <t>Medicamentos</t>
        </is>
      </c>
      <c r="W1885" s="39" t="inlineStr">
        <is>
          <t>Dentro del alcance</t>
        </is>
      </c>
      <c r="X1885" s="42" t="inlineStr">
        <is>
          <t>Media</t>
        </is>
      </c>
      <c r="Y1885" s="39" t="inlineStr">
        <is>
          <t>Homologado – confianza Media – pendiente de validación</t>
        </is>
      </c>
      <c r="Z1885" s="38" t="inlineStr">
        <is>
          <t>Dar de baja en SAP</t>
        </is>
      </c>
      <c r="AA1885" s="39" t="inlineStr">
        <is>
          <t>80</t>
        </is>
      </c>
      <c r="AB1885" s="39" t="inlineStr">
        <is>
          <t>DICLOFENAC AMP</t>
        </is>
      </c>
      <c r="AC1885" s="39" t="inlineStr">
        <is>
          <t>Cruce por nomenclatura SAP</t>
        </is>
      </c>
      <c r="AD1885" s="39" t="inlineStr">
        <is>
          <t>No</t>
        </is>
      </c>
      <c r="AE1885" s="39" t="n"/>
      <c r="AF1885" s="39" t="inlineStr">
        <is>
          <t>Sí</t>
        </is>
      </c>
      <c r="AG1885" s="39" t="n"/>
      <c r="AH1885" s="51" t="n"/>
      <c r="AI1885" s="51" t="n"/>
      <c r="AJ1885" s="51" t="n"/>
      <c r="AK1885" s="52" t="n">
        <v>236.1373017279574</v>
      </c>
      <c r="AL1885" s="52" t="n"/>
      <c r="AM1885" s="52" t="n"/>
      <c r="AN1885" s="41" t="inlineStr">
        <is>
          <t>Valorización a validar: relación de cantidades 342 a 1 entre SAP y el recuento físico. Sugiere distinta unidad de medida (SAP por caja o envase y el recuento por unidad). La diferencia económica de esta fila no debe tomarse como definitiva.</t>
        </is>
      </c>
      <c r="AO1885" s="39" t="inlineStr">
        <is>
          <t>La cantidad física del material se imputó en la fila 87 (primera fila del material). Cruce por nomenclatura: una nomenclatura no informa dosis; similitud 0.76. El material ocupa 42 filas en la hoja 1060 NQN (lote/almacén). La cantidad SAP y la física de esta vista son el total del material.</t>
        </is>
      </c>
    </row>
    <row r="1886">
      <c r="A1886" s="5" t="inlineStr">
        <is>
          <t>1000049</t>
        </is>
      </c>
      <c r="B1886" s="5" t="inlineStr">
        <is>
          <t>TIJERA  DE MAYO RECTA</t>
        </is>
      </c>
      <c r="C1886" s="5" t="n"/>
      <c r="D1886" s="5" t="inlineStr">
        <is>
          <t>033</t>
        </is>
      </c>
      <c r="E1886" s="5" t="inlineStr">
        <is>
          <t>ZMED</t>
        </is>
      </c>
      <c r="F1886" s="5" t="inlineStr">
        <is>
          <t>1060</t>
        </is>
      </c>
      <c r="G1886" s="5" t="n"/>
      <c r="H1886" s="5" t="inlineStr">
        <is>
          <t>C/U</t>
        </is>
      </c>
      <c r="I1886" s="6" t="n">
        <v>0</v>
      </c>
      <c r="J1886" s="6" t="n">
        <v>20</v>
      </c>
      <c r="K1886" s="5" t="inlineStr">
        <is>
          <t>ARS</t>
        </is>
      </c>
      <c r="L1886" s="48" t="n">
        <v>3172</v>
      </c>
      <c r="M1886" s="48" t="n">
        <v>0</v>
      </c>
      <c r="O1886" s="11">
        <f>M1886/SUM($M$2:$M$2023)</f>
        <v/>
      </c>
      <c r="P1886" s="49">
        <f>IFERROR(M1886/I1886,0)</f>
        <v/>
      </c>
      <c r="Q1886" s="50" t="n"/>
      <c r="R1886" s="8">
        <f>I1886-Q1886</f>
        <v/>
      </c>
      <c r="S1886" s="49">
        <f>$AK1886*R1886</f>
        <v/>
      </c>
      <c r="U1886" s="39" t="inlineStr">
        <is>
          <t>Stock SAP</t>
        </is>
      </c>
      <c r="V1886" s="39" t="inlineStr">
        <is>
          <t>Medicamentos</t>
        </is>
      </c>
      <c r="W1886" s="39" t="inlineStr">
        <is>
          <t>Dentro del alcance</t>
        </is>
      </c>
      <c r="X1886" s="39" t="n"/>
      <c r="Y1886" s="39" t="inlineStr">
        <is>
          <t>Sin recuento físico en el inventario de Avain</t>
        </is>
      </c>
      <c r="Z1886" s="40" t="inlineStr">
        <is>
          <t>Sin recuento físico</t>
        </is>
      </c>
      <c r="AA1886" s="39" t="n"/>
      <c r="AB1886" s="39" t="n"/>
      <c r="AC1886" s="39" t="n"/>
      <c r="AD1886" s="39" t="n"/>
      <c r="AE1886" s="39" t="n"/>
      <c r="AF1886" s="39" t="n"/>
      <c r="AG1886" s="39" t="n"/>
      <c r="AH1886" s="51" t="n"/>
      <c r="AI1886" s="51" t="n"/>
      <c r="AJ1886" s="51" t="n"/>
      <c r="AK1886" s="52" t="n">
        <v>158.6</v>
      </c>
      <c r="AL1886" s="52" t="n"/>
      <c r="AM1886" s="52" t="n"/>
      <c r="AN1886" s="39" t="n"/>
      <c r="AO1886" s="39" t="inlineStr">
        <is>
          <t>El material ocupa 2 filas en la hoja 1060 NQN (lote/almacén). La cantidad SAP y la física de esta vista son el total del material.</t>
        </is>
      </c>
    </row>
    <row r="1887">
      <c r="A1887" s="5" t="inlineStr">
        <is>
          <t>1000052</t>
        </is>
      </c>
      <c r="B1887" s="5" t="inlineStr">
        <is>
          <t>AGUA OXIGENADA 10 VOL. X 500ML</t>
        </is>
      </c>
      <c r="C1887" s="5" t="n"/>
      <c r="D1887" s="5" t="inlineStr">
        <is>
          <t>033</t>
        </is>
      </c>
      <c r="E1887" s="5" t="inlineStr">
        <is>
          <t>ZMED</t>
        </is>
      </c>
      <c r="F1887" s="5" t="inlineStr">
        <is>
          <t>1060</t>
        </is>
      </c>
      <c r="G1887" s="5" t="n"/>
      <c r="H1887" s="5" t="inlineStr">
        <is>
          <t>C/U</t>
        </is>
      </c>
      <c r="I1887" s="6" t="n">
        <v>0</v>
      </c>
      <c r="J1887" s="6" t="n">
        <v>15</v>
      </c>
      <c r="K1887" s="5" t="inlineStr">
        <is>
          <t>ARS</t>
        </is>
      </c>
      <c r="L1887" s="48" t="n">
        <v>8138.71</v>
      </c>
      <c r="M1887" s="48" t="n">
        <v>0</v>
      </c>
      <c r="O1887" s="11">
        <f>M1887/SUM($M$2:$M$2023)</f>
        <v/>
      </c>
      <c r="P1887" s="49">
        <f>IFERROR(M1887/I1887,0)</f>
        <v/>
      </c>
      <c r="Q1887" s="50" t="n"/>
      <c r="R1887" s="8">
        <f>I1887-Q1887</f>
        <v/>
      </c>
      <c r="S1887" s="49">
        <f>$AK1887*R1887</f>
        <v/>
      </c>
      <c r="U1887" s="39" t="inlineStr">
        <is>
          <t>Stock SAP</t>
        </is>
      </c>
      <c r="V1887" s="39" t="inlineStr">
        <is>
          <t>Medicamentos</t>
        </is>
      </c>
      <c r="W1887" s="39" t="inlineStr">
        <is>
          <t>Dentro del alcance</t>
        </is>
      </c>
      <c r="X1887" s="39" t="n"/>
      <c r="Y1887" s="39" t="inlineStr">
        <is>
          <t>Sin recuento físico en el inventario de Avain</t>
        </is>
      </c>
      <c r="Z1887" s="40" t="inlineStr">
        <is>
          <t>Sin recuento físico</t>
        </is>
      </c>
      <c r="AA1887" s="39" t="n"/>
      <c r="AB1887" s="39" t="n"/>
      <c r="AC1887" s="39" t="n"/>
      <c r="AD1887" s="39" t="n"/>
      <c r="AE1887" s="39" t="n"/>
      <c r="AF1887" s="39" t="n"/>
      <c r="AG1887" s="39" t="n"/>
      <c r="AH1887" s="51" t="n"/>
      <c r="AI1887" s="51" t="n"/>
      <c r="AJ1887" s="51" t="n"/>
      <c r="AK1887" s="52" t="n">
        <v>542.5805037313434</v>
      </c>
      <c r="AL1887" s="52" t="n"/>
      <c r="AM1887" s="52" t="n"/>
      <c r="AN1887" s="39" t="n"/>
      <c r="AO1887" s="39" t="inlineStr">
        <is>
          <t>El material ocupa 7 filas en la hoja 1060 NQN (lote/almacén). La cantidad SAP y la física de esta vista son el total del material.</t>
        </is>
      </c>
    </row>
    <row r="1888">
      <c r="A1888" s="5" t="inlineStr">
        <is>
          <t>1000053</t>
        </is>
      </c>
      <c r="B1888" s="5" t="inlineStr">
        <is>
          <t>ALCOHOL AL 96% X 1000ML</t>
        </is>
      </c>
      <c r="C1888" s="5" t="n"/>
      <c r="D1888" s="5" t="inlineStr">
        <is>
          <t>033</t>
        </is>
      </c>
      <c r="E1888" s="5" t="inlineStr">
        <is>
          <t>ZMED</t>
        </is>
      </c>
      <c r="F1888" s="5" t="inlineStr">
        <is>
          <t>1060</t>
        </is>
      </c>
      <c r="G1888" s="5" t="n"/>
      <c r="H1888" s="5" t="inlineStr">
        <is>
          <t>C/U</t>
        </is>
      </c>
      <c r="I1888" s="6" t="n">
        <v>0</v>
      </c>
      <c r="J1888" s="6" t="n">
        <v>68</v>
      </c>
      <c r="K1888" s="5" t="inlineStr">
        <is>
          <t>ARS</t>
        </is>
      </c>
      <c r="L1888" s="48" t="n">
        <v>97015.63</v>
      </c>
      <c r="M1888" s="48" t="n">
        <v>0</v>
      </c>
      <c r="O1888" s="11">
        <f>M1888/SUM($M$2:$M$2023)</f>
        <v/>
      </c>
      <c r="P1888" s="49">
        <f>IFERROR(M1888/I1888,0)</f>
        <v/>
      </c>
      <c r="Q1888" s="50" t="n"/>
      <c r="R1888" s="8">
        <f>I1888-Q1888</f>
        <v/>
      </c>
      <c r="S1888" s="49">
        <f>$AK1888*R1888</f>
        <v/>
      </c>
      <c r="U1888" s="39" t="inlineStr">
        <is>
          <t>Stock SAP</t>
        </is>
      </c>
      <c r="V1888" s="39" t="inlineStr">
        <is>
          <t>Medicamentos</t>
        </is>
      </c>
      <c r="W1888" s="39" t="inlineStr">
        <is>
          <t>Dentro del alcance</t>
        </is>
      </c>
      <c r="X1888" s="38" t="inlineStr">
        <is>
          <t>Baja</t>
        </is>
      </c>
      <c r="Y1888" s="39" t="inlineStr">
        <is>
          <t>Homologado – confianza Baja – pendiente de validación</t>
        </is>
      </c>
      <c r="Z1888" s="38" t="inlineStr">
        <is>
          <t>Dar de baja en SAP</t>
        </is>
      </c>
      <c r="AA1888" s="39" t="inlineStr">
        <is>
          <t>255</t>
        </is>
      </c>
      <c r="AB1888" s="39" t="inlineStr">
        <is>
          <t>ALCOHOL ETILICO 96% X 1 LTS</t>
        </is>
      </c>
      <c r="AC1888" s="39" t="inlineStr">
        <is>
          <t>Homologación por código Avain (master D-174)</t>
        </is>
      </c>
      <c r="AD1888" s="39" t="inlineStr">
        <is>
          <t>No</t>
        </is>
      </c>
      <c r="AE1888" s="39" t="n"/>
      <c r="AF1888" s="39" t="inlineStr">
        <is>
          <t>Sí</t>
        </is>
      </c>
      <c r="AG1888" s="39" t="inlineStr">
        <is>
          <t>D-174</t>
        </is>
      </c>
      <c r="AH1888" s="51" t="n"/>
      <c r="AI1888" s="51" t="n"/>
      <c r="AJ1888" s="51" t="n"/>
      <c r="AK1888" s="52" t="n">
        <v>1426.700385144429</v>
      </c>
      <c r="AL1888" s="52" t="n"/>
      <c r="AM1888" s="52" t="n"/>
      <c r="AN1888" s="41" t="inlineStr">
        <is>
          <t>Valorización a validar: relación de cantidades 182 a 1 entre SAP y el recuento físico. Sugiere distinta unidad de medida (SAP por caja o envase y el recuento por unidad). La diferencia económica de esta fila no debe tomarse como definitiva.</t>
        </is>
      </c>
      <c r="AO1888" s="39" t="inlineStr">
        <is>
          <t>La cantidad física del material se imputó en la fila 470 (primera fila del material). Homologación: confianza base Alta + confianza SAP Alta → Alta. La nomenclatura del material imputado no respalda por sí sola la equivalencia (similitud 0.59); el vínculo proviene sólo de la homologación. Nivel degradado a Baja. El material ocupa 10 filas en la hoja 1060 NQN (lote/almacén). La cantidad SAP y la física de esta vista son el total del material.</t>
        </is>
      </c>
    </row>
    <row r="1889">
      <c r="A1889" s="5" t="inlineStr">
        <is>
          <t>1000054</t>
        </is>
      </c>
      <c r="B1889" s="5" t="inlineStr">
        <is>
          <t>ALCOHOL AL 96% X 500ML</t>
        </is>
      </c>
      <c r="C1889" s="5" t="n"/>
      <c r="D1889" s="5" t="inlineStr">
        <is>
          <t>033</t>
        </is>
      </c>
      <c r="E1889" s="5" t="inlineStr">
        <is>
          <t>ZMED</t>
        </is>
      </c>
      <c r="F1889" s="5" t="inlineStr">
        <is>
          <t>1060</t>
        </is>
      </c>
      <c r="G1889" s="5" t="n"/>
      <c r="H1889" s="5" t="inlineStr">
        <is>
          <t>C/U</t>
        </is>
      </c>
      <c r="I1889" s="6" t="n">
        <v>0</v>
      </c>
      <c r="J1889" s="6" t="n">
        <v>255</v>
      </c>
      <c r="K1889" s="5" t="inlineStr">
        <is>
          <t>ARS</t>
        </is>
      </c>
      <c r="L1889" s="48" t="n">
        <v>1681.38</v>
      </c>
      <c r="M1889" s="48" t="n">
        <v>0</v>
      </c>
      <c r="O1889" s="11">
        <f>M1889/SUM($M$2:$M$2023)</f>
        <v/>
      </c>
      <c r="P1889" s="49">
        <f>IFERROR(M1889/I1889,0)</f>
        <v/>
      </c>
      <c r="Q1889" s="50" t="n"/>
      <c r="R1889" s="8">
        <f>I1889-Q1889</f>
        <v/>
      </c>
      <c r="S1889" s="49">
        <f>$AK1889*R1889</f>
        <v/>
      </c>
      <c r="U1889" s="39" t="inlineStr">
        <is>
          <t>Stock SAP</t>
        </is>
      </c>
      <c r="V1889" s="39" t="inlineStr">
        <is>
          <t>Medicamentos</t>
        </is>
      </c>
      <c r="W1889" s="39" t="inlineStr">
        <is>
          <t>Dentro del alcance</t>
        </is>
      </c>
      <c r="X1889" s="39" t="n"/>
      <c r="Y1889" s="39" t="inlineStr">
        <is>
          <t>Sin recuento físico en el inventario de Avain</t>
        </is>
      </c>
      <c r="Z1889" s="40" t="inlineStr">
        <is>
          <t>Sin recuento físico</t>
        </is>
      </c>
      <c r="AA1889" s="39" t="n"/>
      <c r="AB1889" s="39" t="n"/>
      <c r="AC1889" s="39" t="n"/>
      <c r="AD1889" s="39" t="n"/>
      <c r="AE1889" s="39" t="n"/>
      <c r="AF1889" s="39" t="n"/>
      <c r="AG1889" s="39" t="n"/>
      <c r="AH1889" s="51" t="n"/>
      <c r="AI1889" s="51" t="n"/>
      <c r="AJ1889" s="51" t="n"/>
      <c r="AK1889" s="52" t="n">
        <v>112.0916788321168</v>
      </c>
      <c r="AL1889" s="52" t="n"/>
      <c r="AM1889" s="52" t="n"/>
      <c r="AN1889" s="39" t="n"/>
      <c r="AO1889" s="39" t="inlineStr">
        <is>
          <t>El material ocupa 3 filas en la hoja 1060 NQN (lote/almacén). La cantidad SAP y la física de esta vista son el total del material.</t>
        </is>
      </c>
    </row>
    <row r="1890">
      <c r="A1890" s="5" t="inlineStr">
        <is>
          <t>1000058</t>
        </is>
      </c>
      <c r="B1890" s="5" t="inlineStr">
        <is>
          <t>ALCOHOL EN GEL X 500ML</t>
        </is>
      </c>
      <c r="C1890" s="5" t="n"/>
      <c r="D1890" s="5" t="inlineStr">
        <is>
          <t>033</t>
        </is>
      </c>
      <c r="E1890" s="5" t="inlineStr">
        <is>
          <t>ZMED</t>
        </is>
      </c>
      <c r="F1890" s="5" t="inlineStr">
        <is>
          <t>1060</t>
        </is>
      </c>
      <c r="G1890" s="5" t="n"/>
      <c r="H1890" s="5" t="inlineStr">
        <is>
          <t>C/U</t>
        </is>
      </c>
      <c r="I1890" s="6" t="n">
        <v>0</v>
      </c>
      <c r="J1890" s="6" t="n">
        <v>204</v>
      </c>
      <c r="K1890" s="5" t="inlineStr">
        <is>
          <t>ARS</t>
        </is>
      </c>
      <c r="L1890" s="48" t="n">
        <v>0</v>
      </c>
      <c r="M1890" s="48" t="n">
        <v>0</v>
      </c>
      <c r="O1890" s="11">
        <f>M1890/SUM($M$2:$M$2023)</f>
        <v/>
      </c>
      <c r="P1890" s="49">
        <f>IFERROR(M1890/I1890,0)</f>
        <v/>
      </c>
      <c r="Q1890" s="50" t="n"/>
      <c r="R1890" s="8">
        <f>I1890-Q1890</f>
        <v/>
      </c>
      <c r="S1890" s="49">
        <f>$AK1890*R1890</f>
        <v/>
      </c>
      <c r="U1890" s="39" t="inlineStr">
        <is>
          <t>Stock SAP</t>
        </is>
      </c>
      <c r="V1890" s="39" t="inlineStr">
        <is>
          <t>Medicamentos</t>
        </is>
      </c>
      <c r="W1890" s="39" t="inlineStr">
        <is>
          <t>Dentro del alcance</t>
        </is>
      </c>
      <c r="X1890" s="37" t="inlineStr">
        <is>
          <t>Alta</t>
        </is>
      </c>
      <c r="Y1890" s="39" t="inlineStr">
        <is>
          <t>Homologado – confianza Alta</t>
        </is>
      </c>
      <c r="Z1890" s="38" t="inlineStr">
        <is>
          <t>Dar de baja en SAP</t>
        </is>
      </c>
      <c r="AA1890" s="39" t="inlineStr">
        <is>
          <t>463</t>
        </is>
      </c>
      <c r="AB1890" s="39" t="inlineStr">
        <is>
          <t>Alcohol en gel x500ml</t>
        </is>
      </c>
      <c r="AC1890" s="39" t="inlineStr">
        <is>
          <t>Cruce por nomenclatura SAP</t>
        </is>
      </c>
      <c r="AD1890" s="39" t="inlineStr">
        <is>
          <t>No</t>
        </is>
      </c>
      <c r="AE1890" s="39" t="n"/>
      <c r="AF1890" s="39" t="inlineStr">
        <is>
          <t>No</t>
        </is>
      </c>
      <c r="AG1890" s="39" t="n"/>
      <c r="AH1890" s="51" t="n"/>
      <c r="AI1890" s="51" t="n"/>
      <c r="AJ1890" s="51" t="n"/>
      <c r="AK1890" s="52" t="n">
        <v>217.1202878598248</v>
      </c>
      <c r="AL1890" s="52" t="n"/>
      <c r="AM1890" s="52" t="n"/>
      <c r="AN1890" s="41" t="inlineStr">
        <is>
          <t>Valorización a validar: relación de cantidades 1,598 a 1 entre SAP y el recuento físico. Sugiere distinta unidad de medida (SAP por caja o envase y el recuento por unidad). La diferencia económica de esta fila no debe tomarse como definitiva.</t>
        </is>
      </c>
      <c r="AO1890" s="39" t="inlineStr">
        <is>
          <t>La cantidad física del material se imputó en la fila 123 (primera fila del material). Cruce por nomenclatura: dosis coincide; similitud 1.00. El material ocupa 6 filas en la hoja 1060 NQN (lote/almacén). La cantidad SAP y la física de esta vista son el total del material.</t>
        </is>
      </c>
    </row>
    <row r="1891">
      <c r="A1891" s="5" t="inlineStr">
        <is>
          <t>1000059</t>
        </is>
      </c>
      <c r="B1891" s="5" t="inlineStr">
        <is>
          <t>BUTIL BROMURO DE HIOSCINA 20MG AMPOLLA</t>
        </is>
      </c>
      <c r="C1891" s="5" t="n"/>
      <c r="D1891" s="5" t="inlineStr">
        <is>
          <t>033</t>
        </is>
      </c>
      <c r="E1891" s="5" t="inlineStr">
        <is>
          <t>ZMED</t>
        </is>
      </c>
      <c r="F1891" s="5" t="inlineStr">
        <is>
          <t>1060</t>
        </is>
      </c>
      <c r="G1891" s="5" t="n"/>
      <c r="H1891" s="5" t="inlineStr">
        <is>
          <t>C/U</t>
        </is>
      </c>
      <c r="I1891" s="6" t="n">
        <v>0</v>
      </c>
      <c r="J1891" s="6" t="n">
        <v>100</v>
      </c>
      <c r="K1891" s="5" t="inlineStr">
        <is>
          <t>ARS</t>
        </is>
      </c>
      <c r="L1891" s="48" t="n">
        <v>17757.64</v>
      </c>
      <c r="M1891" s="48" t="n">
        <v>0</v>
      </c>
      <c r="O1891" s="11">
        <f>M1891/SUM($M$2:$M$2023)</f>
        <v/>
      </c>
      <c r="P1891" s="49">
        <f>IFERROR(M1891/I1891,0)</f>
        <v/>
      </c>
      <c r="Q1891" s="50" t="n"/>
      <c r="R1891" s="8">
        <f>I1891-Q1891</f>
        <v/>
      </c>
      <c r="S1891" s="49">
        <f>$AK1891*R1891</f>
        <v/>
      </c>
      <c r="U1891" s="39" t="inlineStr">
        <is>
          <t>Stock SAP</t>
        </is>
      </c>
      <c r="V1891" s="39" t="inlineStr">
        <is>
          <t>Medicamentos</t>
        </is>
      </c>
      <c r="W1891" s="39" t="inlineStr">
        <is>
          <t>Dentro del alcance</t>
        </is>
      </c>
      <c r="X1891" s="39" t="n"/>
      <c r="Y1891" s="39" t="inlineStr">
        <is>
          <t>Sin recuento físico en el inventario de Avain</t>
        </is>
      </c>
      <c r="Z1891" s="40" t="inlineStr">
        <is>
          <t>Sin recuento físico</t>
        </is>
      </c>
      <c r="AA1891" s="39" t="n"/>
      <c r="AB1891" s="39" t="n"/>
      <c r="AC1891" s="39" t="n"/>
      <c r="AD1891" s="39" t="n"/>
      <c r="AE1891" s="39" t="n"/>
      <c r="AF1891" s="39" t="n"/>
      <c r="AG1891" s="39" t="n"/>
      <c r="AH1891" s="51" t="n"/>
      <c r="AI1891" s="51" t="n"/>
      <c r="AJ1891" s="51" t="n"/>
      <c r="AK1891" s="52" t="n">
        <v>177.5763666666666</v>
      </c>
      <c r="AL1891" s="52" t="n"/>
      <c r="AM1891" s="52" t="n"/>
      <c r="AN1891" s="39" t="n"/>
      <c r="AO1891" s="39" t="inlineStr">
        <is>
          <t>El material ocupa 4 filas en la hoja 1060 NQN (lote/almacén). La cantidad SAP y la física de esta vista son el total del material.</t>
        </is>
      </c>
    </row>
    <row r="1892">
      <c r="A1892" s="5" t="inlineStr">
        <is>
          <t>1000066</t>
        </is>
      </c>
      <c r="B1892" s="5" t="inlineStr">
        <is>
          <t>ENALAPRIL MALEATO 10MG COMPRIMIDO</t>
        </is>
      </c>
      <c r="C1892" s="5" t="n"/>
      <c r="D1892" s="5" t="inlineStr">
        <is>
          <t>033</t>
        </is>
      </c>
      <c r="E1892" s="5" t="inlineStr">
        <is>
          <t>ZMED</t>
        </is>
      </c>
      <c r="F1892" s="5" t="inlineStr">
        <is>
          <t>1060</t>
        </is>
      </c>
      <c r="G1892" s="5" t="n"/>
      <c r="H1892" s="5" t="inlineStr">
        <is>
          <t>C/U</t>
        </is>
      </c>
      <c r="I1892" s="6" t="n">
        <v>0</v>
      </c>
      <c r="J1892" s="6" t="n">
        <v>310</v>
      </c>
      <c r="K1892" s="5" t="inlineStr">
        <is>
          <t>ARS</t>
        </is>
      </c>
      <c r="L1892" s="48" t="n">
        <v>4884.92</v>
      </c>
      <c r="M1892" s="48" t="n">
        <v>0</v>
      </c>
      <c r="O1892" s="11">
        <f>M1892/SUM($M$2:$M$2023)</f>
        <v/>
      </c>
      <c r="P1892" s="49">
        <f>IFERROR(M1892/I1892,0)</f>
        <v/>
      </c>
      <c r="Q1892" s="50" t="n"/>
      <c r="R1892" s="8">
        <f>I1892-Q1892</f>
        <v/>
      </c>
      <c r="S1892" s="49">
        <f>$AK1892*R1892</f>
        <v/>
      </c>
      <c r="U1892" s="39" t="inlineStr">
        <is>
          <t>Stock SAP</t>
        </is>
      </c>
      <c r="V1892" s="39" t="inlineStr">
        <is>
          <t>Medicamentos</t>
        </is>
      </c>
      <c r="W1892" s="39" t="inlineStr">
        <is>
          <t>Dentro del alcance</t>
        </is>
      </c>
      <c r="X1892" s="42" t="inlineStr">
        <is>
          <t>Media</t>
        </is>
      </c>
      <c r="Y1892" s="39" t="inlineStr">
        <is>
          <t>Homologado – confianza Media – pendiente de validación</t>
        </is>
      </c>
      <c r="Z1892" s="38" t="inlineStr">
        <is>
          <t>Dar de baja en SAP</t>
        </is>
      </c>
      <c r="AA1892" s="39" t="inlineStr">
        <is>
          <t>101</t>
        </is>
      </c>
      <c r="AB1892" s="39" t="inlineStr">
        <is>
          <t>ENALAPRIL COMP</t>
        </is>
      </c>
      <c r="AC1892" s="39" t="inlineStr">
        <is>
          <t>Cruce por nomenclatura SAP</t>
        </is>
      </c>
      <c r="AD1892" s="39" t="inlineStr">
        <is>
          <t>Sí</t>
        </is>
      </c>
      <c r="AE1892" s="39" t="inlineStr">
        <is>
          <t>1000066, 1000343</t>
        </is>
      </c>
      <c r="AF1892" s="39" t="inlineStr">
        <is>
          <t>Sí</t>
        </is>
      </c>
      <c r="AG1892" s="39" t="inlineStr">
        <is>
          <t>M04-003</t>
        </is>
      </c>
      <c r="AH1892" s="51" t="n"/>
      <c r="AI1892" s="51" t="n"/>
      <c r="AJ1892" s="51" t="n"/>
      <c r="AK1892" s="52" t="n">
        <v>16.2830661345496</v>
      </c>
      <c r="AL1892" s="52" t="n"/>
      <c r="AM1892" s="52" t="n"/>
      <c r="AN1892" s="39" t="n"/>
      <c r="AO1892" s="39" t="inlineStr">
        <is>
          <t>La cantidad física del material se imputó en la fila 28 (primera fila del material). Homologado al master M04-003, pero sus códigos SAP (1005140) no figuran en el stock SAP de este centro. Cruce por nomenclatura: una nomenclatura no informa dosis; similitud 0.78. El cruce SAP–Avain identificó 2 códigos SAP como posibles equivalentes del mismo ítem de Avain (1000066, 1000343). Se imputó al primero (lógica BUSCARV); requiere validación posterior. El material ocupa 17 filas en la hoja 1060 NQN (lote/almacén). La cantidad SAP y la física de esta vista son el total del material.</t>
        </is>
      </c>
    </row>
    <row r="1893">
      <c r="A1893" s="5" t="inlineStr">
        <is>
          <t>1000072</t>
        </is>
      </c>
      <c r="B1893" s="5" t="inlineStr">
        <is>
          <t>FRAZADA CON LOGO</t>
        </is>
      </c>
      <c r="C1893" s="5" t="n"/>
      <c r="D1893" s="5" t="inlineStr">
        <is>
          <t>033</t>
        </is>
      </c>
      <c r="E1893" s="5" t="inlineStr">
        <is>
          <t>ZMED</t>
        </is>
      </c>
      <c r="F1893" s="5" t="inlineStr">
        <is>
          <t>1060</t>
        </is>
      </c>
      <c r="G1893" s="5" t="n"/>
      <c r="H1893" s="5" t="inlineStr">
        <is>
          <t>C/U</t>
        </is>
      </c>
      <c r="I1893" s="6" t="n">
        <v>0</v>
      </c>
      <c r="J1893" s="6" t="n">
        <v>25</v>
      </c>
      <c r="K1893" s="5" t="inlineStr">
        <is>
          <t>ARS</t>
        </is>
      </c>
      <c r="L1893" s="48" t="n">
        <v>420257.04</v>
      </c>
      <c r="M1893" s="48" t="n">
        <v>0</v>
      </c>
      <c r="O1893" s="11">
        <f>M1893/SUM($M$2:$M$2023)</f>
        <v/>
      </c>
      <c r="P1893" s="49">
        <f>IFERROR(M1893/I1893,0)</f>
        <v/>
      </c>
      <c r="Q1893" s="50" t="n"/>
      <c r="R1893" s="8">
        <f>I1893-Q1893</f>
        <v/>
      </c>
      <c r="S1893" s="49">
        <f>$AK1893*R1893</f>
        <v/>
      </c>
      <c r="U1893" s="39" t="inlineStr">
        <is>
          <t>Stock SAP</t>
        </is>
      </c>
      <c r="V1893" s="39" t="inlineStr">
        <is>
          <t>Medicamentos</t>
        </is>
      </c>
      <c r="W1893" s="39" t="inlineStr">
        <is>
          <t>Dentro del alcance</t>
        </is>
      </c>
      <c r="X1893" s="39" t="n"/>
      <c r="Y1893" s="39" t="inlineStr">
        <is>
          <t>Sin recuento físico en el inventario de Avain</t>
        </is>
      </c>
      <c r="Z1893" s="40" t="inlineStr">
        <is>
          <t>Sin recuento físico</t>
        </is>
      </c>
      <c r="AA1893" s="39" t="n"/>
      <c r="AB1893" s="39" t="n"/>
      <c r="AC1893" s="39" t="n"/>
      <c r="AD1893" s="39" t="n"/>
      <c r="AE1893" s="39" t="n"/>
      <c r="AF1893" s="39" t="n"/>
      <c r="AG1893" s="39" t="n"/>
      <c r="AH1893" s="51" t="n"/>
      <c r="AI1893" s="51" t="n"/>
      <c r="AJ1893" s="51" t="n"/>
      <c r="AK1893" s="52" t="n">
        <v>16810.28161290323</v>
      </c>
      <c r="AL1893" s="52" t="n"/>
      <c r="AM1893" s="52" t="n"/>
      <c r="AN1893" s="39" t="n"/>
      <c r="AO1893" s="39" t="inlineStr">
        <is>
          <t>El material ocupa 3 filas en la hoja 1060 NQN (lote/almacén). La cantidad SAP y la física de esta vista son el total del material.</t>
        </is>
      </c>
    </row>
    <row r="1894">
      <c r="A1894" s="5" t="inlineStr">
        <is>
          <t>1000078</t>
        </is>
      </c>
      <c r="B1894" s="5" t="inlineStr">
        <is>
          <t>SOLUCION GLUCOSADA HIPERTONICA 25% AMP</t>
        </is>
      </c>
      <c r="C1894" s="5" t="n"/>
      <c r="D1894" s="5" t="inlineStr">
        <is>
          <t>033</t>
        </is>
      </c>
      <c r="E1894" s="5" t="inlineStr">
        <is>
          <t>ZMED</t>
        </is>
      </c>
      <c r="F1894" s="5" t="inlineStr">
        <is>
          <t>1060</t>
        </is>
      </c>
      <c r="G1894" s="5" t="n"/>
      <c r="H1894" s="5" t="inlineStr">
        <is>
          <t>C/U</t>
        </is>
      </c>
      <c r="I1894" s="6" t="n">
        <v>0</v>
      </c>
      <c r="J1894" s="6" t="n">
        <v>100</v>
      </c>
      <c r="K1894" s="5" t="inlineStr">
        <is>
          <t>ARS</t>
        </is>
      </c>
      <c r="L1894" s="48" t="n">
        <v>34762.66</v>
      </c>
      <c r="M1894" s="48" t="n">
        <v>0</v>
      </c>
      <c r="O1894" s="11">
        <f>M1894/SUM($M$2:$M$2023)</f>
        <v/>
      </c>
      <c r="P1894" s="49">
        <f>IFERROR(M1894/I1894,0)</f>
        <v/>
      </c>
      <c r="Q1894" s="50" t="n"/>
      <c r="R1894" s="8">
        <f>I1894-Q1894</f>
        <v/>
      </c>
      <c r="S1894" s="49">
        <f>$AK1894*R1894</f>
        <v/>
      </c>
      <c r="U1894" s="39" t="inlineStr">
        <is>
          <t>Stock SAP</t>
        </is>
      </c>
      <c r="V1894" s="39" t="inlineStr">
        <is>
          <t>Medicamentos</t>
        </is>
      </c>
      <c r="W1894" s="39" t="inlineStr">
        <is>
          <t>Dentro del alcance</t>
        </is>
      </c>
      <c r="X1894" s="39" t="n"/>
      <c r="Y1894" s="39" t="inlineStr">
        <is>
          <t>Sin recuento físico en el inventario de Avain</t>
        </is>
      </c>
      <c r="Z1894" s="40" t="inlineStr">
        <is>
          <t>Sin recuento físico</t>
        </is>
      </c>
      <c r="AA1894" s="39" t="n"/>
      <c r="AB1894" s="39" t="n"/>
      <c r="AC1894" s="39" t="n"/>
      <c r="AD1894" s="39" t="n"/>
      <c r="AE1894" s="39" t="n"/>
      <c r="AF1894" s="39" t="n"/>
      <c r="AG1894" s="39" t="n"/>
      <c r="AH1894" s="51" t="n"/>
      <c r="AI1894" s="51" t="n"/>
      <c r="AJ1894" s="51" t="n"/>
      <c r="AK1894" s="52" t="n">
        <v>347.6266121297602</v>
      </c>
      <c r="AL1894" s="52" t="n"/>
      <c r="AM1894" s="52" t="n"/>
      <c r="AN1894" s="39" t="n"/>
      <c r="AO1894" s="39" t="inlineStr">
        <is>
          <t>El material ocupa 19 filas en la hoja 1060 NQN (lote/almacén). La cantidad SAP y la física de esta vista son el total del material.</t>
        </is>
      </c>
    </row>
    <row r="1895">
      <c r="A1895" s="5" t="inlineStr">
        <is>
          <t>1000082</t>
        </is>
      </c>
      <c r="B1895" s="5" t="inlineStr">
        <is>
          <t>LIDOCAINA AL 2% SIN EPINEFRINA AMPOLLA</t>
        </is>
      </c>
      <c r="C1895" s="5" t="n"/>
      <c r="D1895" s="5" t="inlineStr">
        <is>
          <t>033</t>
        </is>
      </c>
      <c r="E1895" s="5" t="inlineStr">
        <is>
          <t>ZMED</t>
        </is>
      </c>
      <c r="F1895" s="5" t="inlineStr">
        <is>
          <t>1060</t>
        </is>
      </c>
      <c r="G1895" s="5" t="n"/>
      <c r="H1895" s="5" t="inlineStr">
        <is>
          <t>C/U</t>
        </is>
      </c>
      <c r="I1895" s="6" t="n">
        <v>0</v>
      </c>
      <c r="J1895" s="6" t="n">
        <v>100</v>
      </c>
      <c r="K1895" s="5" t="inlineStr">
        <is>
          <t>ARS</t>
        </is>
      </c>
      <c r="L1895" s="48" t="n">
        <v>32951.22</v>
      </c>
      <c r="M1895" s="48" t="n">
        <v>0</v>
      </c>
      <c r="O1895" s="11">
        <f>M1895/SUM($M$2:$M$2023)</f>
        <v/>
      </c>
      <c r="P1895" s="49">
        <f>IFERROR(M1895/I1895,0)</f>
        <v/>
      </c>
      <c r="Q1895" s="50" t="n"/>
      <c r="R1895" s="8">
        <f>I1895-Q1895</f>
        <v/>
      </c>
      <c r="S1895" s="49">
        <f>$AK1895*R1895</f>
        <v/>
      </c>
      <c r="U1895" s="39" t="inlineStr">
        <is>
          <t>Stock SAP</t>
        </is>
      </c>
      <c r="V1895" s="39" t="inlineStr">
        <is>
          <t>Medicamentos</t>
        </is>
      </c>
      <c r="W1895" s="39" t="inlineStr">
        <is>
          <t>Dentro del alcance</t>
        </is>
      </c>
      <c r="X1895" s="37" t="inlineStr">
        <is>
          <t>Alta</t>
        </is>
      </c>
      <c r="Y1895" s="39" t="inlineStr">
        <is>
          <t>Homologado – confianza Alta</t>
        </is>
      </c>
      <c r="Z1895" s="38" t="inlineStr">
        <is>
          <t>Dar de baja en SAP</t>
        </is>
      </c>
      <c r="AA1895" s="39" t="inlineStr">
        <is>
          <t>150; 502</t>
        </is>
      </c>
      <c r="AB1895" s="39" t="inlineStr">
        <is>
          <t>LIDOCAINA 2 % SIN EPINEFRINA X 5 ML; LIDOCAINA 2% C/EPINEFRINA</t>
        </is>
      </c>
      <c r="AC1895" s="39" t="inlineStr">
        <is>
          <t>Cruce por nomenclatura SAP; Homologación por código Avain (master M15-001)</t>
        </is>
      </c>
      <c r="AD1895" s="39" t="inlineStr">
        <is>
          <t>No</t>
        </is>
      </c>
      <c r="AE1895" s="39" t="n"/>
      <c r="AF1895" s="39" t="inlineStr">
        <is>
          <t>Sí</t>
        </is>
      </c>
      <c r="AG1895" s="39" t="inlineStr">
        <is>
          <t>M15-001</t>
        </is>
      </c>
      <c r="AH1895" s="51" t="n"/>
      <c r="AI1895" s="51" t="n"/>
      <c r="AJ1895" s="51" t="n"/>
      <c r="AK1895" s="52" t="n">
        <v>329.5122304283604</v>
      </c>
      <c r="AL1895" s="52" t="n"/>
      <c r="AM1895" s="52" t="n"/>
      <c r="AN1895" s="39" t="n"/>
      <c r="AO1895" s="39" t="inlineStr">
        <is>
          <t>La cantidad física del material se imputó en la fila 222 (primera fila del material). Varias denominaciones del inventario físico corresponden a este material SAP (150 LIDOCAINA 2 % SIN EPINEFRINA X 5 ML; 502 LIDOCAINA 2% C/EPINEFRINA). Se sumaron las cantidades físicas. Homologación: confianza base Alta + confianza SAP Alta → Alta. Otros códigos SAP del master no están en el stock de este centro: 1001306. Cruce por nomenclatura: dosis coincide; similitud 0.94. El material ocupa 5 filas en la hoja 1060 NQN (lote/almacén). La cantidad SAP y la física de esta vista son el total del material.</t>
        </is>
      </c>
    </row>
    <row r="1896">
      <c r="A1896" s="5" t="inlineStr">
        <is>
          <t>1000089</t>
        </is>
      </c>
      <c r="B1896" s="5" t="inlineStr">
        <is>
          <t>SOLUCION FISIOLOGICA DE 500CC</t>
        </is>
      </c>
      <c r="C1896" s="5" t="n"/>
      <c r="D1896" s="5" t="inlineStr">
        <is>
          <t>033</t>
        </is>
      </c>
      <c r="E1896" s="5" t="inlineStr">
        <is>
          <t>ZMED</t>
        </is>
      </c>
      <c r="F1896" s="5" t="inlineStr">
        <is>
          <t>1060</t>
        </is>
      </c>
      <c r="G1896" s="5" t="n"/>
      <c r="H1896" s="5" t="inlineStr">
        <is>
          <t>C/U</t>
        </is>
      </c>
      <c r="I1896" s="6" t="n">
        <v>0</v>
      </c>
      <c r="J1896" s="6" t="n">
        <v>100</v>
      </c>
      <c r="K1896" s="5" t="inlineStr">
        <is>
          <t>ARS</t>
        </is>
      </c>
      <c r="L1896" s="48" t="n">
        <v>108168.57</v>
      </c>
      <c r="M1896" s="48" t="n">
        <v>0</v>
      </c>
      <c r="O1896" s="11">
        <f>M1896/SUM($M$2:$M$2023)</f>
        <v/>
      </c>
      <c r="P1896" s="49">
        <f>IFERROR(M1896/I1896,0)</f>
        <v/>
      </c>
      <c r="Q1896" s="50" t="n"/>
      <c r="R1896" s="8">
        <f>I1896-Q1896</f>
        <v/>
      </c>
      <c r="S1896" s="49">
        <f>$AK1896*R1896</f>
        <v/>
      </c>
      <c r="U1896" s="39" t="inlineStr">
        <is>
          <t>Stock SAP</t>
        </is>
      </c>
      <c r="V1896" s="39" t="inlineStr">
        <is>
          <t>Medicamentos</t>
        </is>
      </c>
      <c r="W1896" s="39" t="inlineStr">
        <is>
          <t>Dentro del alcance</t>
        </is>
      </c>
      <c r="X1896" s="42" t="inlineStr">
        <is>
          <t>Media</t>
        </is>
      </c>
      <c r="Y1896" s="39" t="inlineStr">
        <is>
          <t>Homologado – confianza Media – pendiente de validación</t>
        </is>
      </c>
      <c r="Z1896" s="38" t="inlineStr">
        <is>
          <t>Dar de baja en SAP</t>
        </is>
      </c>
      <c r="AA1896" s="39" t="inlineStr">
        <is>
          <t>212</t>
        </is>
      </c>
      <c r="AB1896" s="39" t="inlineStr">
        <is>
          <t>SOLUCIÓN FISIOLÓGICA</t>
        </is>
      </c>
      <c r="AC1896" s="39" t="inlineStr">
        <is>
          <t>Homologación por código Avain (master M13-001)</t>
        </is>
      </c>
      <c r="AD1896" s="39" t="inlineStr">
        <is>
          <t>No</t>
        </is>
      </c>
      <c r="AE1896" s="39" t="n"/>
      <c r="AF1896" s="39" t="inlineStr">
        <is>
          <t>Sí</t>
        </is>
      </c>
      <c r="AG1896" s="39" t="inlineStr">
        <is>
          <t>M13-001</t>
        </is>
      </c>
      <c r="AH1896" s="51" t="n"/>
      <c r="AI1896" s="51" t="n"/>
      <c r="AJ1896" s="51" t="n"/>
      <c r="AK1896" s="52" t="n">
        <v>1081.685701526937</v>
      </c>
      <c r="AL1896" s="52" t="n"/>
      <c r="AM1896" s="52" t="n"/>
      <c r="AN1896" s="39" t="n"/>
      <c r="AO1896" s="39" t="inlineStr">
        <is>
          <t>La cantidad física del material se imputó en la fila 249 (primera fila del material). Homologación: confianza base Media + confianza SAP Alta → Media. Otros códigos SAP del master no están en el stock de este centro: 1005145. El material ocupa 23 filas en la hoja 1060 NQN (lote/almacén). La cantidad SAP y la física de esta vista son el total del material.</t>
        </is>
      </c>
    </row>
    <row r="1897">
      <c r="A1897" s="5" t="inlineStr">
        <is>
          <t>1000093</t>
        </is>
      </c>
      <c r="B1897" s="5" t="inlineStr">
        <is>
          <t>SALBUTAMOL 0,5% GOTAS FRASCO DE 20ML</t>
        </is>
      </c>
      <c r="C1897" s="5" t="n"/>
      <c r="D1897" s="5" t="inlineStr">
        <is>
          <t>033</t>
        </is>
      </c>
      <c r="E1897" s="5" t="inlineStr">
        <is>
          <t>ZMED</t>
        </is>
      </c>
      <c r="F1897" s="5" t="inlineStr">
        <is>
          <t>1060</t>
        </is>
      </c>
      <c r="G1897" s="5" t="n"/>
      <c r="H1897" s="5" t="inlineStr">
        <is>
          <t>C/U</t>
        </is>
      </c>
      <c r="I1897" s="6" t="n">
        <v>0</v>
      </c>
      <c r="J1897" s="6" t="n">
        <v>50</v>
      </c>
      <c r="K1897" s="5" t="inlineStr">
        <is>
          <t>ARS</t>
        </is>
      </c>
      <c r="L1897" s="48" t="n">
        <v>15754.67</v>
      </c>
      <c r="M1897" s="48" t="n">
        <v>0</v>
      </c>
      <c r="O1897" s="11">
        <f>M1897/SUM($M$2:$M$2023)</f>
        <v/>
      </c>
      <c r="P1897" s="49">
        <f>IFERROR(M1897/I1897,0)</f>
        <v/>
      </c>
      <c r="Q1897" s="50" t="n"/>
      <c r="R1897" s="8">
        <f>I1897-Q1897</f>
        <v/>
      </c>
      <c r="S1897" s="49">
        <f>$AK1897*R1897</f>
        <v/>
      </c>
      <c r="U1897" s="39" t="inlineStr">
        <is>
          <t>Stock SAP</t>
        </is>
      </c>
      <c r="V1897" s="39" t="inlineStr">
        <is>
          <t>Medicamentos</t>
        </is>
      </c>
      <c r="W1897" s="39" t="inlineStr">
        <is>
          <t>Dentro del alcance</t>
        </is>
      </c>
      <c r="X1897" s="39" t="n"/>
      <c r="Y1897" s="39" t="inlineStr">
        <is>
          <t>Sin recuento físico en el inventario de Avain</t>
        </is>
      </c>
      <c r="Z1897" s="40" t="inlineStr">
        <is>
          <t>Sin recuento físico</t>
        </is>
      </c>
      <c r="AA1897" s="39" t="n"/>
      <c r="AB1897" s="39" t="n"/>
      <c r="AC1897" s="39" t="n"/>
      <c r="AD1897" s="39" t="n"/>
      <c r="AE1897" s="39" t="n"/>
      <c r="AF1897" s="39" t="n"/>
      <c r="AG1897" s="39" t="n"/>
      <c r="AH1897" s="51" t="n"/>
      <c r="AI1897" s="51" t="n"/>
      <c r="AJ1897" s="51" t="n"/>
      <c r="AK1897" s="52" t="n">
        <v>315.0932971014492</v>
      </c>
      <c r="AL1897" s="52" t="n"/>
      <c r="AM1897" s="52" t="n"/>
      <c r="AN1897" s="39" t="n"/>
      <c r="AO1897" s="39" t="inlineStr">
        <is>
          <t>El material ocupa 11 filas en la hoja 1060 NQN (lote/almacén). La cantidad SAP y la física de esta vista son el total del material.</t>
        </is>
      </c>
    </row>
    <row r="1898">
      <c r="A1898" s="5" t="inlineStr">
        <is>
          <t>1000094</t>
        </is>
      </c>
      <c r="B1898" s="5" t="inlineStr">
        <is>
          <t>DEXAMETASONA INY 4MG/ML AMPOLLA</t>
        </is>
      </c>
      <c r="C1898" s="5" t="n"/>
      <c r="D1898" s="5" t="inlineStr">
        <is>
          <t>033</t>
        </is>
      </c>
      <c r="E1898" s="5" t="inlineStr">
        <is>
          <t>ZMED</t>
        </is>
      </c>
      <c r="F1898" s="5" t="inlineStr">
        <is>
          <t>1060</t>
        </is>
      </c>
      <c r="G1898" s="5" t="n"/>
      <c r="H1898" s="5" t="inlineStr">
        <is>
          <t>C/U</t>
        </is>
      </c>
      <c r="I1898" s="6" t="n">
        <v>0</v>
      </c>
      <c r="J1898" s="6" t="n">
        <v>300</v>
      </c>
      <c r="K1898" s="5" t="inlineStr">
        <is>
          <t>ARS</t>
        </is>
      </c>
      <c r="L1898" s="48" t="n">
        <v>99285.75999999999</v>
      </c>
      <c r="M1898" s="48" t="n">
        <v>0</v>
      </c>
      <c r="O1898" s="11">
        <f>M1898/SUM($M$2:$M$2023)</f>
        <v/>
      </c>
      <c r="P1898" s="49">
        <f>IFERROR(M1898/I1898,0)</f>
        <v/>
      </c>
      <c r="Q1898" s="50" t="n"/>
      <c r="R1898" s="8">
        <f>I1898-Q1898</f>
        <v/>
      </c>
      <c r="S1898" s="49">
        <f>$AK1898*R1898</f>
        <v/>
      </c>
      <c r="U1898" s="39" t="inlineStr">
        <is>
          <t>Stock SAP</t>
        </is>
      </c>
      <c r="V1898" s="39" t="inlineStr">
        <is>
          <t>Medicamentos</t>
        </is>
      </c>
      <c r="W1898" s="39" t="inlineStr">
        <is>
          <t>Dentro del alcance</t>
        </is>
      </c>
      <c r="X1898" s="42" t="inlineStr">
        <is>
          <t>Media</t>
        </is>
      </c>
      <c r="Y1898" s="39" t="inlineStr">
        <is>
          <t>Homologado – confianza Media – pendiente de validación</t>
        </is>
      </c>
      <c r="Z1898" s="38" t="inlineStr">
        <is>
          <t>Dar de baja en SAP</t>
        </is>
      </c>
      <c r="AA1898" s="39" t="inlineStr">
        <is>
          <t>73</t>
        </is>
      </c>
      <c r="AB1898" s="39" t="inlineStr">
        <is>
          <t>DEXAMETASONA AMP</t>
        </is>
      </c>
      <c r="AC1898" s="39" t="inlineStr">
        <is>
          <t>Cruce por nomenclatura SAP</t>
        </is>
      </c>
      <c r="AD1898" s="39" t="inlineStr">
        <is>
          <t>Sí</t>
        </is>
      </c>
      <c r="AE1898" s="39" t="inlineStr">
        <is>
          <t>1000094, 1000478</t>
        </is>
      </c>
      <c r="AF1898" s="39" t="inlineStr">
        <is>
          <t>No</t>
        </is>
      </c>
      <c r="AG1898" s="39" t="n"/>
      <c r="AH1898" s="51" t="n"/>
      <c r="AI1898" s="51" t="n"/>
      <c r="AJ1898" s="51" t="n"/>
      <c r="AK1898" s="52" t="n">
        <v>330.9525386854604</v>
      </c>
      <c r="AL1898" s="52" t="n"/>
      <c r="AM1898" s="52" t="n"/>
      <c r="AN1898" s="39" t="n"/>
      <c r="AO1898" s="39" t="inlineStr">
        <is>
          <t>La cantidad física del material se imputó en la fila 93 (primera fila del material). 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1899">
      <c r="A1899" s="5" t="inlineStr">
        <is>
          <t>1000095</t>
        </is>
      </c>
      <c r="B1899" s="5" t="inlineStr">
        <is>
          <t>LIDOCAINA AL 2% JALEA</t>
        </is>
      </c>
      <c r="C1899" s="5" t="n"/>
      <c r="D1899" s="5" t="inlineStr">
        <is>
          <t>033</t>
        </is>
      </c>
      <c r="E1899" s="5" t="inlineStr">
        <is>
          <t>ZMED</t>
        </is>
      </c>
      <c r="F1899" s="5" t="inlineStr">
        <is>
          <t>1060</t>
        </is>
      </c>
      <c r="G1899" s="5" t="n"/>
      <c r="H1899" s="5" t="inlineStr">
        <is>
          <t>C/U</t>
        </is>
      </c>
      <c r="I1899" s="6" t="n">
        <v>0</v>
      </c>
      <c r="J1899" s="6" t="n">
        <v>20</v>
      </c>
      <c r="K1899" s="5" t="inlineStr">
        <is>
          <t>ARS</t>
        </is>
      </c>
      <c r="L1899" s="48" t="n">
        <v>22811.06</v>
      </c>
      <c r="M1899" s="48" t="n">
        <v>0</v>
      </c>
      <c r="O1899" s="11">
        <f>M1899/SUM($M$2:$M$2023)</f>
        <v/>
      </c>
      <c r="P1899" s="49">
        <f>IFERROR(M1899/I1899,0)</f>
        <v/>
      </c>
      <c r="Q1899" s="50" t="n"/>
      <c r="R1899" s="8">
        <f>I1899-Q1899</f>
        <v/>
      </c>
      <c r="S1899" s="49">
        <f>$AK1899*R1899</f>
        <v/>
      </c>
      <c r="U1899" s="39" t="inlineStr">
        <is>
          <t>Stock SAP</t>
        </is>
      </c>
      <c r="V1899" s="39" t="inlineStr">
        <is>
          <t>Medicamentos</t>
        </is>
      </c>
      <c r="W1899" s="39" t="inlineStr">
        <is>
          <t>Dentro del alcance</t>
        </is>
      </c>
      <c r="X1899" s="37" t="inlineStr">
        <is>
          <t>Alta</t>
        </is>
      </c>
      <c r="Y1899" s="39" t="inlineStr">
        <is>
          <t>Homologado – confianza Alta</t>
        </is>
      </c>
      <c r="Z1899" s="38" t="inlineStr">
        <is>
          <t>Dar de baja en SAP</t>
        </is>
      </c>
      <c r="AA1899" s="39" t="inlineStr">
        <is>
          <t>305</t>
        </is>
      </c>
      <c r="AB1899" s="39" t="inlineStr">
        <is>
          <t>LIDOCAINA EN JALEA</t>
        </is>
      </c>
      <c r="AC1899" s="39" t="inlineStr">
        <is>
          <t>Cruce por nomenclatura SAP</t>
        </is>
      </c>
      <c r="AD1899" s="39" t="inlineStr">
        <is>
          <t>No</t>
        </is>
      </c>
      <c r="AE1899" s="39" t="n"/>
      <c r="AF1899" s="39" t="inlineStr">
        <is>
          <t>Sí</t>
        </is>
      </c>
      <c r="AG1899" s="39" t="n"/>
      <c r="AH1899" s="51" t="n"/>
      <c r="AI1899" s="51" t="n"/>
      <c r="AJ1899" s="51" t="n"/>
      <c r="AK1899" s="52" t="n">
        <v>1140.553095238095</v>
      </c>
      <c r="AL1899" s="52" t="n"/>
      <c r="AM1899" s="52" t="n"/>
      <c r="AN1899" s="39" t="n"/>
      <c r="AO1899" s="39" t="inlineStr">
        <is>
          <t>La cantidad física del material se imputó en la fila 775 (primera fila del material). Cruce por nomenclatura: una nomenclatura no informa dosis; similitud 0.88. El material ocupa 13 filas en la hoja 1060 NQN (lote/almacén). La cantidad SAP y la física de esta vista son el total del material.</t>
        </is>
      </c>
    </row>
    <row r="1900">
      <c r="A1900" s="5" t="inlineStr">
        <is>
          <t>1000098</t>
        </is>
      </c>
      <c r="B1900" s="5" t="inlineStr">
        <is>
          <t>MIDAZOLAN 15MG/3ML AMPOLLA INYECTABLE</t>
        </is>
      </c>
      <c r="C1900" s="5" t="n"/>
      <c r="D1900" s="5" t="inlineStr">
        <is>
          <t>033</t>
        </is>
      </c>
      <c r="E1900" s="5" t="inlineStr">
        <is>
          <t>ZMED</t>
        </is>
      </c>
      <c r="F1900" s="5" t="inlineStr">
        <is>
          <t>1060</t>
        </is>
      </c>
      <c r="G1900" s="5" t="n"/>
      <c r="H1900" s="5" t="inlineStr">
        <is>
          <t>C/U</t>
        </is>
      </c>
      <c r="I1900" s="6" t="n">
        <v>0</v>
      </c>
      <c r="J1900" s="6" t="n">
        <v>150</v>
      </c>
      <c r="K1900" s="5" t="inlineStr">
        <is>
          <t>ARS</t>
        </is>
      </c>
      <c r="L1900" s="48" t="n">
        <v>78002.84</v>
      </c>
      <c r="M1900" s="48" t="n">
        <v>0</v>
      </c>
      <c r="O1900" s="11">
        <f>M1900/SUM($M$2:$M$2023)</f>
        <v/>
      </c>
      <c r="P1900" s="49">
        <f>IFERROR(M1900/I1900,0)</f>
        <v/>
      </c>
      <c r="Q1900" s="50" t="n"/>
      <c r="R1900" s="8">
        <f>I1900-Q1900</f>
        <v/>
      </c>
      <c r="S1900" s="49">
        <f>$AK1900*R1900</f>
        <v/>
      </c>
      <c r="U1900" s="39" t="inlineStr">
        <is>
          <t>Stock SAP</t>
        </is>
      </c>
      <c r="V1900" s="39" t="inlineStr">
        <is>
          <t>Medicamentos</t>
        </is>
      </c>
      <c r="W1900" s="39" t="inlineStr">
        <is>
          <t>Dentro del alcance</t>
        </is>
      </c>
      <c r="X1900" s="38" t="inlineStr">
        <is>
          <t>Baja</t>
        </is>
      </c>
      <c r="Y1900" s="39" t="inlineStr">
        <is>
          <t>Homologado – confianza Baja – pendiente de validación</t>
        </is>
      </c>
      <c r="Z1900" s="38" t="inlineStr">
        <is>
          <t>Dar de baja en SAP</t>
        </is>
      </c>
      <c r="AA1900" s="39" t="inlineStr">
        <is>
          <t>330</t>
        </is>
      </c>
      <c r="AB1900" s="39" t="inlineStr">
        <is>
          <t>MIDAZOLAM 5MG AMP</t>
        </is>
      </c>
      <c r="AC1900" s="39" t="inlineStr">
        <is>
          <t>Homologación por código Avain (master M02-001)</t>
        </is>
      </c>
      <c r="AD1900" s="39" t="inlineStr">
        <is>
          <t>No</t>
        </is>
      </c>
      <c r="AE1900" s="39" t="n"/>
      <c r="AF1900" s="39" t="inlineStr">
        <is>
          <t>Sí</t>
        </is>
      </c>
      <c r="AG1900" s="39" t="inlineStr">
        <is>
          <t>M02-001</t>
        </is>
      </c>
      <c r="AH1900" s="51" t="n"/>
      <c r="AI1900" s="51" t="n"/>
      <c r="AJ1900" s="51" t="n"/>
      <c r="AK1900" s="52" t="n">
        <v>520.0189716981132</v>
      </c>
      <c r="AL1900" s="52" t="n"/>
      <c r="AM1900" s="52" t="n"/>
      <c r="AN1900" s="39" t="n"/>
      <c r="AO1900" s="39" t="inlineStr">
        <is>
          <t>La cantidad física del material se imputó en la fila 306 (primera fila del material). Homologación: confianza base Baja + confianza SAP Alta → Baja. Aunque la homologación vincula estos registros, la presentación no coincide con el material imputado (dosis/presentación distinta (5MG vs 3ML, 15MG); similitud 0.50). Nivel degradado a Baja: verificar si corresponde otro código SAP. El material ocupa 8 filas en la hoja 1060 NQN (lote/almacén). La cantidad SAP y la física de esta vista son el total del material.</t>
        </is>
      </c>
    </row>
    <row r="1901">
      <c r="A1901" s="5" t="inlineStr">
        <is>
          <t>1000100</t>
        </is>
      </c>
      <c r="B1901" s="5" t="inlineStr">
        <is>
          <t>FUROSEMIDA AMPOLLA DE 20 MG/2ML</t>
        </is>
      </c>
      <c r="C1901" s="5" t="n"/>
      <c r="D1901" s="5" t="inlineStr">
        <is>
          <t>033</t>
        </is>
      </c>
      <c r="E1901" s="5" t="inlineStr">
        <is>
          <t>ZMED</t>
        </is>
      </c>
      <c r="F1901" s="5" t="inlineStr">
        <is>
          <t>1060</t>
        </is>
      </c>
      <c r="G1901" s="5" t="n"/>
      <c r="H1901" s="5" t="inlineStr">
        <is>
          <t>C/U</t>
        </is>
      </c>
      <c r="I1901" s="6" t="n">
        <v>0</v>
      </c>
      <c r="J1901" s="6" t="n">
        <v>200</v>
      </c>
      <c r="K1901" s="5" t="inlineStr">
        <is>
          <t>ARS</t>
        </is>
      </c>
      <c r="L1901" s="48" t="n">
        <v>22556.7</v>
      </c>
      <c r="M1901" s="48" t="n">
        <v>0</v>
      </c>
      <c r="O1901" s="11">
        <f>M1901/SUM($M$2:$M$2023)</f>
        <v/>
      </c>
      <c r="P1901" s="49">
        <f>IFERROR(M1901/I1901,0)</f>
        <v/>
      </c>
      <c r="Q1901" s="50" t="n"/>
      <c r="R1901" s="8">
        <f>I1901-Q1901</f>
        <v/>
      </c>
      <c r="S1901" s="49">
        <f>$AK1901*R1901</f>
        <v/>
      </c>
      <c r="U1901" s="39" t="inlineStr">
        <is>
          <t>Stock SAP</t>
        </is>
      </c>
      <c r="V1901" s="39" t="inlineStr">
        <is>
          <t>Medicamentos</t>
        </is>
      </c>
      <c r="W1901" s="39" t="inlineStr">
        <is>
          <t>Dentro del alcance</t>
        </is>
      </c>
      <c r="X1901" s="42" t="inlineStr">
        <is>
          <t>Media</t>
        </is>
      </c>
      <c r="Y1901" s="39" t="inlineStr">
        <is>
          <t>Homologado – confianza Media – pendiente de validación</t>
        </is>
      </c>
      <c r="Z1901" s="38" t="inlineStr">
        <is>
          <t>Dar de baja en SAP</t>
        </is>
      </c>
      <c r="AA1901" s="39" t="inlineStr">
        <is>
          <t>116</t>
        </is>
      </c>
      <c r="AB1901" s="39" t="inlineStr">
        <is>
          <t>FUROSEMIDA AMP</t>
        </is>
      </c>
      <c r="AC1901" s="39" t="inlineStr">
        <is>
          <t>Homologación por código Avain (master M12-001)</t>
        </is>
      </c>
      <c r="AD1901" s="39" t="inlineStr">
        <is>
          <t>No</t>
        </is>
      </c>
      <c r="AE1901" s="39" t="n"/>
      <c r="AF1901" s="39" t="inlineStr">
        <is>
          <t>Sí</t>
        </is>
      </c>
      <c r="AG1901" s="39" t="inlineStr">
        <is>
          <t>M12-001</t>
        </is>
      </c>
      <c r="AH1901" s="51" t="n"/>
      <c r="AI1901" s="51" t="n"/>
      <c r="AJ1901" s="51" t="n"/>
      <c r="AK1901" s="52" t="n">
        <v>225.5669633027522</v>
      </c>
      <c r="AL1901" s="52" t="n"/>
      <c r="AM1901" s="52" t="n"/>
      <c r="AN1901" s="39" t="n"/>
      <c r="AO1901" s="39" t="inlineStr">
        <is>
          <t>La cantidad física del material se imputó en la fila 224 (primera fila del material). Homologación: confianza base Media + confianza SAP Alta → Media. El material ocupa 21 filas en la hoja 1060 NQN (lote/almacén). La cantidad SAP y la física de esta vista son el total del material.</t>
        </is>
      </c>
    </row>
    <row r="1902">
      <c r="A1902" s="5" t="inlineStr">
        <is>
          <t>1000103</t>
        </is>
      </c>
      <c r="B1902" s="5" t="inlineStr">
        <is>
          <t>FENITOINA 100MG /2ML AMPOLLA</t>
        </is>
      </c>
      <c r="C1902" s="5" t="n"/>
      <c r="D1902" s="5" t="inlineStr">
        <is>
          <t>033</t>
        </is>
      </c>
      <c r="E1902" s="5" t="inlineStr">
        <is>
          <t>ZMED</t>
        </is>
      </c>
      <c r="F1902" s="5" t="inlineStr">
        <is>
          <t>1060</t>
        </is>
      </c>
      <c r="G1902" s="5" t="n"/>
      <c r="H1902" s="5" t="inlineStr">
        <is>
          <t>C/U</t>
        </is>
      </c>
      <c r="I1902" s="6" t="n">
        <v>0</v>
      </c>
      <c r="J1902" s="6" t="n">
        <v>200</v>
      </c>
      <c r="K1902" s="5" t="inlineStr">
        <is>
          <t>ARS</t>
        </is>
      </c>
      <c r="L1902" s="48" t="n">
        <v>40258.36</v>
      </c>
      <c r="M1902" s="48" t="n">
        <v>0</v>
      </c>
      <c r="O1902" s="11">
        <f>M1902/SUM($M$2:$M$2023)</f>
        <v/>
      </c>
      <c r="P1902" s="49">
        <f>IFERROR(M1902/I1902,0)</f>
        <v/>
      </c>
      <c r="Q1902" s="50" t="n"/>
      <c r="R1902" s="8">
        <f>I1902-Q1902</f>
        <v/>
      </c>
      <c r="S1902" s="49">
        <f>$AK1902*R1902</f>
        <v/>
      </c>
      <c r="U1902" s="39" t="inlineStr">
        <is>
          <t>Stock SAP</t>
        </is>
      </c>
      <c r="V1902" s="39" t="inlineStr">
        <is>
          <t>Medicamentos</t>
        </is>
      </c>
      <c r="W1902" s="39" t="inlineStr">
        <is>
          <t>Dentro del alcance</t>
        </is>
      </c>
      <c r="X1902" s="42" t="inlineStr">
        <is>
          <t>Media</t>
        </is>
      </c>
      <c r="Y1902" s="39" t="inlineStr">
        <is>
          <t>Homologado – confianza Media – pendiente de validación</t>
        </is>
      </c>
      <c r="Z1902" s="38" t="inlineStr">
        <is>
          <t>Dar de baja en SAP</t>
        </is>
      </c>
      <c r="AA1902" s="39" t="inlineStr">
        <is>
          <t>249</t>
        </is>
      </c>
      <c r="AB1902" s="39" t="inlineStr">
        <is>
          <t>FENITOINA AMP</t>
        </is>
      </c>
      <c r="AC1902" s="39" t="inlineStr">
        <is>
          <t>Homologación por código Avain (master M09-002)</t>
        </is>
      </c>
      <c r="AD1902" s="39" t="inlineStr">
        <is>
          <t>No</t>
        </is>
      </c>
      <c r="AE1902" s="39" t="n"/>
      <c r="AF1902" s="39" t="inlineStr">
        <is>
          <t>Sí</t>
        </is>
      </c>
      <c r="AG1902" s="39" t="inlineStr">
        <is>
          <t>M09-002</t>
        </is>
      </c>
      <c r="AH1902" s="51" t="n"/>
      <c r="AI1902" s="51" t="n"/>
      <c r="AJ1902" s="51" t="n"/>
      <c r="AK1902" s="52" t="n">
        <v>201.2917983043284</v>
      </c>
      <c r="AL1902" s="52" t="n"/>
      <c r="AM1902" s="52" t="n"/>
      <c r="AN1902" s="39" t="n"/>
      <c r="AO1902" s="39" t="inlineStr">
        <is>
          <t>La cantidad física del material se imputó en la fila 310 (primera fila del material). Homologación: confianza base Media + confianza SAP Alta → Media. El material ocupa 17 filas en la hoja 1060 NQN (lote/almacén). La cantidad SAP y la física de esta vista son el total del material.</t>
        </is>
      </c>
    </row>
    <row r="1903">
      <c r="A1903" s="5" t="inlineStr">
        <is>
          <t>1000104</t>
        </is>
      </c>
      <c r="B1903" s="5" t="inlineStr">
        <is>
          <t>NALBUFINA 10MG/1ML AMPOLLA</t>
        </is>
      </c>
      <c r="C1903" s="5" t="n"/>
      <c r="D1903" s="5" t="inlineStr">
        <is>
          <t>033</t>
        </is>
      </c>
      <c r="E1903" s="5" t="inlineStr">
        <is>
          <t>ZMED</t>
        </is>
      </c>
      <c r="F1903" s="5" t="inlineStr">
        <is>
          <t>1060</t>
        </is>
      </c>
      <c r="G1903" s="5" t="n"/>
      <c r="H1903" s="5" t="inlineStr">
        <is>
          <t>C/U</t>
        </is>
      </c>
      <c r="I1903" s="6" t="n">
        <v>0</v>
      </c>
      <c r="J1903" s="6" t="n">
        <v>50</v>
      </c>
      <c r="K1903" s="5" t="inlineStr">
        <is>
          <t>ARS</t>
        </is>
      </c>
      <c r="L1903" s="48" t="n">
        <v>17925.97</v>
      </c>
      <c r="M1903" s="48" t="n">
        <v>0</v>
      </c>
      <c r="O1903" s="11">
        <f>M1903/SUM($M$2:$M$2023)</f>
        <v/>
      </c>
      <c r="P1903" s="49">
        <f>IFERROR(M1903/I1903,0)</f>
        <v/>
      </c>
      <c r="Q1903" s="50" t="n"/>
      <c r="R1903" s="8">
        <f>I1903-Q1903</f>
        <v/>
      </c>
      <c r="S1903" s="49">
        <f>$AK1903*R1903</f>
        <v/>
      </c>
      <c r="U1903" s="39" t="inlineStr">
        <is>
          <t>Stock SAP</t>
        </is>
      </c>
      <c r="V1903" s="39" t="inlineStr">
        <is>
          <t>Medicamentos</t>
        </is>
      </c>
      <c r="W1903" s="39" t="inlineStr">
        <is>
          <t>Dentro del alcance</t>
        </is>
      </c>
      <c r="X1903" s="42" t="inlineStr">
        <is>
          <t>Media</t>
        </is>
      </c>
      <c r="Y1903" s="39" t="inlineStr">
        <is>
          <t>Homologado – confianza Media – pendiente de validación</t>
        </is>
      </c>
      <c r="Z1903" s="38" t="inlineStr">
        <is>
          <t>Dar de baja en SAP</t>
        </is>
      </c>
      <c r="AA1903" s="39" t="inlineStr">
        <is>
          <t>272</t>
        </is>
      </c>
      <c r="AB1903" s="39" t="inlineStr">
        <is>
          <t>NALBUFINA AMP</t>
        </is>
      </c>
      <c r="AC1903" s="39" t="inlineStr">
        <is>
          <t>Homologación por código Avain (master M02-004)</t>
        </is>
      </c>
      <c r="AD1903" s="39" t="inlineStr">
        <is>
          <t>No</t>
        </is>
      </c>
      <c r="AE1903" s="39" t="n"/>
      <c r="AF1903" s="39" t="inlineStr">
        <is>
          <t>Sí</t>
        </is>
      </c>
      <c r="AG1903" s="39" t="inlineStr">
        <is>
          <t>M02-004</t>
        </is>
      </c>
      <c r="AH1903" s="51" t="n"/>
      <c r="AI1903" s="51" t="n"/>
      <c r="AJ1903" s="51" t="n"/>
      <c r="AK1903" s="52" t="n">
        <v>358.5194763636364</v>
      </c>
      <c r="AL1903" s="52" t="n"/>
      <c r="AM1903" s="52" t="n"/>
      <c r="AN1903" s="39" t="n"/>
      <c r="AO1903" s="39" t="inlineStr">
        <is>
          <t>La cantidad física del material se imputó en la fila 312 (primera fila del material). Homologación: confianza base Media + confianza SAP Alta → Media. El material ocupa 11 filas en la hoja 1060 NQN (lote/almacén). La cantidad SAP y la física de esta vista son el total del material.</t>
        </is>
      </c>
    </row>
    <row r="1904">
      <c r="A1904" s="5" t="inlineStr">
        <is>
          <t>1000105</t>
        </is>
      </c>
      <c r="B1904" s="5" t="inlineStr">
        <is>
          <t>METOCLOPRAMIDA 10MG/2ML AMPOLLA</t>
        </is>
      </c>
      <c r="C1904" s="5" t="n"/>
      <c r="D1904" s="5" t="inlineStr">
        <is>
          <t>033</t>
        </is>
      </c>
      <c r="E1904" s="5" t="inlineStr">
        <is>
          <t>ZMED</t>
        </is>
      </c>
      <c r="F1904" s="5" t="inlineStr">
        <is>
          <t>1060</t>
        </is>
      </c>
      <c r="G1904" s="5" t="n"/>
      <c r="H1904" s="5" t="inlineStr">
        <is>
          <t>C/U</t>
        </is>
      </c>
      <c r="I1904" s="6" t="n">
        <v>0</v>
      </c>
      <c r="J1904" s="6" t="n">
        <v>300</v>
      </c>
      <c r="K1904" s="5" t="inlineStr">
        <is>
          <t>ARS</t>
        </is>
      </c>
      <c r="L1904" s="48" t="n">
        <v>26012.26</v>
      </c>
      <c r="M1904" s="48" t="n">
        <v>0</v>
      </c>
      <c r="O1904" s="11">
        <f>M1904/SUM($M$2:$M$2023)</f>
        <v/>
      </c>
      <c r="P1904" s="49">
        <f>IFERROR(M1904/I1904,0)</f>
        <v/>
      </c>
      <c r="Q1904" s="50" t="n"/>
      <c r="R1904" s="8">
        <f>I1904-Q1904</f>
        <v/>
      </c>
      <c r="S1904" s="49">
        <f>$AK1904*R1904</f>
        <v/>
      </c>
      <c r="U1904" s="39" t="inlineStr">
        <is>
          <t>Stock SAP</t>
        </is>
      </c>
      <c r="V1904" s="39" t="inlineStr">
        <is>
          <t>Medicamentos</t>
        </is>
      </c>
      <c r="W1904" s="39" t="inlineStr">
        <is>
          <t>Dentro del alcance</t>
        </is>
      </c>
      <c r="X1904" s="42" t="inlineStr">
        <is>
          <t>Media</t>
        </is>
      </c>
      <c r="Y1904" s="39" t="inlineStr">
        <is>
          <t>Homologado – confianza Media – pendiente de validación</t>
        </is>
      </c>
      <c r="Z1904" s="38" t="inlineStr">
        <is>
          <t>Dar de baja en SAP</t>
        </is>
      </c>
      <c r="AA1904" s="39" t="inlineStr">
        <is>
          <t>160</t>
        </is>
      </c>
      <c r="AB1904" s="39" t="inlineStr">
        <is>
          <t>METOCLOPRAMIDA AMP</t>
        </is>
      </c>
      <c r="AC1904" s="39" t="inlineStr">
        <is>
          <t>Cruce por nomenclatura SAP</t>
        </is>
      </c>
      <c r="AD1904" s="39" t="inlineStr">
        <is>
          <t>No</t>
        </is>
      </c>
      <c r="AE1904" s="39" t="n"/>
      <c r="AF1904" s="39" t="inlineStr">
        <is>
          <t>Sí</t>
        </is>
      </c>
      <c r="AG1904" s="39" t="n"/>
      <c r="AH1904" s="51" t="n"/>
      <c r="AI1904" s="51" t="n"/>
      <c r="AJ1904" s="51" t="n"/>
      <c r="AK1904" s="52" t="n">
        <v>260.1225857142858</v>
      </c>
      <c r="AL1904" s="52" t="n"/>
      <c r="AM1904" s="52" t="n"/>
      <c r="AN1904" s="39" t="n"/>
      <c r="AO1904" s="39" t="inlineStr">
        <is>
          <t>La cantidad física del material se imputó en la fila 225 (primera fila del material). Cruce por nomenclatura: una nomenclatura no informa dosis; similitud 0.79. El material ocupa 30 filas en la hoja 1060 NQN (lote/almacén). La cantidad SAP y la física de esta vista son el total del material.</t>
        </is>
      </c>
    </row>
    <row r="1905">
      <c r="A1905" s="5" t="inlineStr">
        <is>
          <t>1000106</t>
        </is>
      </c>
      <c r="B1905" s="5" t="inlineStr">
        <is>
          <t>RIFAMICINA SPRAY 30ML</t>
        </is>
      </c>
      <c r="C1905" s="5" t="n"/>
      <c r="D1905" s="5" t="inlineStr">
        <is>
          <t>033</t>
        </is>
      </c>
      <c r="E1905" s="5" t="inlineStr">
        <is>
          <t>ZMED</t>
        </is>
      </c>
      <c r="F1905" s="5" t="inlineStr">
        <is>
          <t>1060</t>
        </is>
      </c>
      <c r="G1905" s="5" t="n"/>
      <c r="H1905" s="5" t="inlineStr">
        <is>
          <t>C/U</t>
        </is>
      </c>
      <c r="I1905" s="6" t="n">
        <v>0</v>
      </c>
      <c r="J1905" s="6" t="n">
        <v>68</v>
      </c>
      <c r="K1905" s="5" t="inlineStr">
        <is>
          <t>ARS</t>
        </is>
      </c>
      <c r="L1905" s="48" t="n">
        <v>150725.22</v>
      </c>
      <c r="M1905" s="48" t="n">
        <v>0</v>
      </c>
      <c r="O1905" s="11">
        <f>M1905/SUM($M$2:$M$2023)</f>
        <v/>
      </c>
      <c r="P1905" s="49">
        <f>IFERROR(M1905/I1905,0)</f>
        <v/>
      </c>
      <c r="Q1905" s="50" t="n"/>
      <c r="R1905" s="8">
        <f>I1905-Q1905</f>
        <v/>
      </c>
      <c r="S1905" s="49">
        <f>$AK1905*R1905</f>
        <v/>
      </c>
      <c r="U1905" s="39" t="inlineStr">
        <is>
          <t>Stock SAP</t>
        </is>
      </c>
      <c r="V1905" s="39" t="inlineStr">
        <is>
          <t>Medicamentos</t>
        </is>
      </c>
      <c r="W1905" s="39" t="inlineStr">
        <is>
          <t>Dentro del alcance</t>
        </is>
      </c>
      <c r="X1905" s="42" t="inlineStr">
        <is>
          <t>Media</t>
        </is>
      </c>
      <c r="Y1905" s="39" t="inlineStr">
        <is>
          <t>Homologado – confianza Media – pendiente de validación</t>
        </is>
      </c>
      <c r="Z1905" s="38" t="inlineStr">
        <is>
          <t>Dar de baja en SAP</t>
        </is>
      </c>
      <c r="AA1905" s="39" t="inlineStr">
        <is>
          <t>199</t>
        </is>
      </c>
      <c r="AB1905" s="39" t="inlineStr">
        <is>
          <t>RIFAMICINA SV 1% X 30ML</t>
        </is>
      </c>
      <c r="AC1905" s="39" t="inlineStr">
        <is>
          <t>Cruce por nomenclatura SAP</t>
        </is>
      </c>
      <c r="AD1905" s="39" t="inlineStr">
        <is>
          <t>No</t>
        </is>
      </c>
      <c r="AE1905" s="39" t="n"/>
      <c r="AF1905" s="39" t="inlineStr">
        <is>
          <t>No</t>
        </is>
      </c>
      <c r="AG1905" s="39" t="n"/>
      <c r="AH1905" s="51" t="n"/>
      <c r="AI1905" s="51" t="n"/>
      <c r="AJ1905" s="51" t="n"/>
      <c r="AK1905" s="52" t="n">
        <v>2216.547323076923</v>
      </c>
      <c r="AL1905" s="52" t="n"/>
      <c r="AM1905" s="52" t="n"/>
      <c r="AN1905" s="39" t="n"/>
      <c r="AO1905" s="39" t="inlineStr">
        <is>
          <t>La cantidad física del material se imputó en la fila 1055 (primera fila del material). Cruce por nomenclatura: dosis coincide; similitud 0.62. El material ocupa 12 filas en la hoja 1060 NQN (lote/almacén). La cantidad SAP y la física de esta vista son el total del material.</t>
        </is>
      </c>
    </row>
    <row r="1906">
      <c r="A1906" s="5" t="inlineStr">
        <is>
          <t>1000110</t>
        </is>
      </c>
      <c r="B1906" s="5" t="inlineStr">
        <is>
          <t>SOLUCION FISIOLOGICA DE  5ML AMPOLLA</t>
        </is>
      </c>
      <c r="C1906" s="5" t="n"/>
      <c r="D1906" s="5" t="inlineStr">
        <is>
          <t>033</t>
        </is>
      </c>
      <c r="E1906" s="5" t="inlineStr">
        <is>
          <t>ZMED</t>
        </is>
      </c>
      <c r="F1906" s="5" t="inlineStr">
        <is>
          <t>1060</t>
        </is>
      </c>
      <c r="G1906" s="5" t="n"/>
      <c r="H1906" s="5" t="inlineStr">
        <is>
          <t>C/U</t>
        </is>
      </c>
      <c r="I1906" s="6" t="n">
        <v>0</v>
      </c>
      <c r="J1906" s="6" t="n">
        <v>100</v>
      </c>
      <c r="K1906" s="5" t="inlineStr">
        <is>
          <t>ARS</t>
        </is>
      </c>
      <c r="L1906" s="48" t="n">
        <v>1160</v>
      </c>
      <c r="M1906" s="48" t="n">
        <v>0</v>
      </c>
      <c r="O1906" s="11">
        <f>M1906/SUM($M$2:$M$2023)</f>
        <v/>
      </c>
      <c r="P1906" s="49">
        <f>IFERROR(M1906/I1906,0)</f>
        <v/>
      </c>
      <c r="Q1906" s="50" t="n"/>
      <c r="R1906" s="8">
        <f>I1906-Q1906</f>
        <v/>
      </c>
      <c r="S1906" s="49">
        <f>$AK1906*R1906</f>
        <v/>
      </c>
      <c r="U1906" s="39" t="inlineStr">
        <is>
          <t>Stock SAP</t>
        </is>
      </c>
      <c r="V1906" s="39" t="inlineStr">
        <is>
          <t>Medicamentos</t>
        </is>
      </c>
      <c r="W1906" s="39" t="inlineStr">
        <is>
          <t>Dentro del alcance</t>
        </is>
      </c>
      <c r="X1906" s="39" t="n"/>
      <c r="Y1906" s="39" t="inlineStr">
        <is>
          <t>Sin recuento físico en el inventario de Avain</t>
        </is>
      </c>
      <c r="Z1906" s="40" t="inlineStr">
        <is>
          <t>Sin recuento físico</t>
        </is>
      </c>
      <c r="AA1906" s="39" t="n"/>
      <c r="AB1906" s="39" t="n"/>
      <c r="AC1906" s="39" t="n"/>
      <c r="AD1906" s="39" t="n"/>
      <c r="AE1906" s="39" t="n"/>
      <c r="AF1906" s="39" t="n"/>
      <c r="AG1906" s="39" t="n"/>
      <c r="AH1906" s="51" t="n">
        <v>0</v>
      </c>
      <c r="AI1906" s="51">
        <f>Q1906</f>
        <v/>
      </c>
      <c r="AJ1906" s="51">
        <f>$AH1906-$AI1906</f>
        <v/>
      </c>
      <c r="AK1906" s="52" t="n">
        <v>0</v>
      </c>
      <c r="AL1906" s="52">
        <f>$AJ1906*$AK1906</f>
        <v/>
      </c>
      <c r="AM1906" s="52">
        <f>$AI1906*$AK1906</f>
        <v/>
      </c>
      <c r="AN1906" s="39" t="n"/>
      <c r="AO1906" s="39" t="n"/>
    </row>
    <row r="1907">
      <c r="A1907" s="5" t="inlineStr">
        <is>
          <t>1000122</t>
        </is>
      </c>
      <c r="B1907" s="5" t="inlineStr">
        <is>
          <t>METOCLOPRAMIDA DE 10MG SL</t>
        </is>
      </c>
      <c r="C1907" s="5" t="n"/>
      <c r="D1907" s="5" t="inlineStr">
        <is>
          <t>033</t>
        </is>
      </c>
      <c r="E1907" s="5" t="inlineStr">
        <is>
          <t>ZMED</t>
        </is>
      </c>
      <c r="F1907" s="5" t="inlineStr">
        <is>
          <t>1060</t>
        </is>
      </c>
      <c r="G1907" s="5" t="n"/>
      <c r="H1907" s="5" t="inlineStr">
        <is>
          <t>C/U</t>
        </is>
      </c>
      <c r="I1907" s="6" t="n">
        <v>0</v>
      </c>
      <c r="J1907" s="6" t="n">
        <v>350</v>
      </c>
      <c r="K1907" s="5" t="inlineStr">
        <is>
          <t>ARS</t>
        </is>
      </c>
      <c r="L1907" s="48" t="n">
        <v>124720.87</v>
      </c>
      <c r="M1907" s="48" t="n">
        <v>0</v>
      </c>
      <c r="O1907" s="11">
        <f>M1907/SUM($M$2:$M$2023)</f>
        <v/>
      </c>
      <c r="P1907" s="49">
        <f>IFERROR(M1907/I1907,0)</f>
        <v/>
      </c>
      <c r="Q1907" s="50" t="n"/>
      <c r="R1907" s="8">
        <f>I1907-Q1907</f>
        <v/>
      </c>
      <c r="S1907" s="49">
        <f>$AK1907*R1907</f>
        <v/>
      </c>
      <c r="U1907" s="39" t="inlineStr">
        <is>
          <t>Stock SAP</t>
        </is>
      </c>
      <c r="V1907" s="39" t="inlineStr">
        <is>
          <t>Medicamentos</t>
        </is>
      </c>
      <c r="W1907" s="39" t="inlineStr">
        <is>
          <t>Dentro del alcance</t>
        </is>
      </c>
      <c r="X1907" s="39" t="n"/>
      <c r="Y1907" s="39" t="inlineStr">
        <is>
          <t>Sin recuento físico en el inventario de Avain</t>
        </is>
      </c>
      <c r="Z1907" s="40" t="inlineStr">
        <is>
          <t>Sin recuento físico</t>
        </is>
      </c>
      <c r="AA1907" s="39" t="n"/>
      <c r="AB1907" s="39" t="n"/>
      <c r="AC1907" s="39" t="n"/>
      <c r="AD1907" s="39" t="n"/>
      <c r="AE1907" s="39" t="n"/>
      <c r="AF1907" s="39" t="n"/>
      <c r="AG1907" s="39" t="n"/>
      <c r="AH1907" s="51" t="n"/>
      <c r="AI1907" s="51" t="n"/>
      <c r="AJ1907" s="51" t="n"/>
      <c r="AK1907" s="52" t="n">
        <v>356.3453714285715</v>
      </c>
      <c r="AL1907" s="52" t="n"/>
      <c r="AM1907" s="52" t="n"/>
      <c r="AN1907" s="39" t="n"/>
      <c r="AO1907" s="39" t="inlineStr">
        <is>
          <t>El material ocupa 4 filas en la hoja 1060 NQN (lote/almacén). La cantidad SAP y la física de esta vista son el total del material.</t>
        </is>
      </c>
    </row>
    <row r="1908">
      <c r="A1908" s="5" t="inlineStr">
        <is>
          <t>1000124</t>
        </is>
      </c>
      <c r="B1908" s="5" t="inlineStr">
        <is>
          <t>IBUPROFENO COMP 600MG</t>
        </is>
      </c>
      <c r="C1908" s="5" t="n"/>
      <c r="D1908" s="5" t="inlineStr">
        <is>
          <t>033</t>
        </is>
      </c>
      <c r="E1908" s="5" t="inlineStr">
        <is>
          <t>ZMED</t>
        </is>
      </c>
      <c r="F1908" s="5" t="inlineStr">
        <is>
          <t>1060</t>
        </is>
      </c>
      <c r="G1908" s="5" t="n"/>
      <c r="H1908" s="5" t="inlineStr">
        <is>
          <t>C/U</t>
        </is>
      </c>
      <c r="I1908" s="6" t="n">
        <v>0</v>
      </c>
      <c r="J1908" s="6" t="n">
        <v>200</v>
      </c>
      <c r="K1908" s="5" t="inlineStr">
        <is>
          <t>ARS</t>
        </is>
      </c>
      <c r="L1908" s="48" t="n">
        <v>29644.4</v>
      </c>
      <c r="M1908" s="48" t="n">
        <v>0</v>
      </c>
      <c r="O1908" s="11">
        <f>M1908/SUM($M$2:$M$2023)</f>
        <v/>
      </c>
      <c r="P1908" s="49">
        <f>IFERROR(M1908/I1908,0)</f>
        <v/>
      </c>
      <c r="Q1908" s="50" t="n"/>
      <c r="R1908" s="8">
        <f>I1908-Q1908</f>
        <v/>
      </c>
      <c r="S1908" s="49">
        <f>$AK1908*R1908</f>
        <v/>
      </c>
      <c r="U1908" s="39" t="inlineStr">
        <is>
          <t>Stock SAP</t>
        </is>
      </c>
      <c r="V1908" s="39" t="inlineStr">
        <is>
          <t>Medicamentos</t>
        </is>
      </c>
      <c r="W1908" s="39" t="inlineStr">
        <is>
          <t>Dentro del alcance</t>
        </is>
      </c>
      <c r="X1908" s="42" t="inlineStr">
        <is>
          <t>Media</t>
        </is>
      </c>
      <c r="Y1908" s="39" t="inlineStr">
        <is>
          <t>Homologado – confianza Media – pendiente de validación</t>
        </is>
      </c>
      <c r="Z1908" s="38" t="inlineStr">
        <is>
          <t>Dar de baja en SAP</t>
        </is>
      </c>
      <c r="AA1908" s="39" t="inlineStr">
        <is>
          <t>396</t>
        </is>
      </c>
      <c r="AB1908" s="39" t="inlineStr">
        <is>
          <t>IBUPROFENO 600MG COMP RECUBIERTOS</t>
        </is>
      </c>
      <c r="AC1908" s="39" t="inlineStr">
        <is>
          <t>Homologación por código Avain (master M01-005)</t>
        </is>
      </c>
      <c r="AD1908" s="39" t="inlineStr">
        <is>
          <t>No</t>
        </is>
      </c>
      <c r="AE1908" s="39" t="n"/>
      <c r="AF1908" s="39" t="inlineStr">
        <is>
          <t>Sí</t>
        </is>
      </c>
      <c r="AG1908" s="39" t="inlineStr">
        <is>
          <t>M01-005</t>
        </is>
      </c>
      <c r="AH1908" s="51" t="n"/>
      <c r="AI1908" s="51" t="n"/>
      <c r="AJ1908" s="51" t="n"/>
      <c r="AK1908" s="52" t="n">
        <v>148.2219789522919</v>
      </c>
      <c r="AL1908" s="52" t="n"/>
      <c r="AM1908" s="52" t="n"/>
      <c r="AN1908" s="39" t="n"/>
      <c r="AO1908" s="39" t="inlineStr">
        <is>
          <t>La cantidad física del material se imputó en la fila 42 (primera fila del material). Homologación: confianza base Media + confianza SAP Alta → Media. El material ocupa 34 filas en la hoja 1060 NQN (lote/almacén). La cantidad SAP y la física de esta vista son el total del material.</t>
        </is>
      </c>
    </row>
    <row r="1909">
      <c r="A1909" s="5" t="inlineStr">
        <is>
          <t>1000125</t>
        </is>
      </c>
      <c r="B1909" s="5" t="inlineStr">
        <is>
          <t>DICLOFENAC 75 MG COMPRIMIDOS</t>
        </is>
      </c>
      <c r="C1909" s="5" t="n"/>
      <c r="D1909" s="5" t="inlineStr">
        <is>
          <t>033</t>
        </is>
      </c>
      <c r="E1909" s="5" t="inlineStr">
        <is>
          <t>ZMED</t>
        </is>
      </c>
      <c r="F1909" s="5" t="inlineStr">
        <is>
          <t>1060</t>
        </is>
      </c>
      <c r="G1909" s="5" t="n"/>
      <c r="H1909" s="5" t="inlineStr">
        <is>
          <t>C/U</t>
        </is>
      </c>
      <c r="I1909" s="6" t="n">
        <v>0</v>
      </c>
      <c r="J1909" s="6" t="n">
        <v>570</v>
      </c>
      <c r="K1909" s="5" t="inlineStr">
        <is>
          <t>ARS</t>
        </is>
      </c>
      <c r="L1909" s="48" t="n">
        <v>33634.44</v>
      </c>
      <c r="M1909" s="48" t="n">
        <v>0</v>
      </c>
      <c r="O1909" s="11">
        <f>M1909/SUM($M$2:$M$2023)</f>
        <v/>
      </c>
      <c r="P1909" s="49">
        <f>IFERROR(M1909/I1909,0)</f>
        <v/>
      </c>
      <c r="Q1909" s="50" t="n"/>
      <c r="R1909" s="8">
        <f>I1909-Q1909</f>
        <v/>
      </c>
      <c r="S1909" s="49">
        <f>$AK1909*R1909</f>
        <v/>
      </c>
      <c r="U1909" s="39" t="inlineStr">
        <is>
          <t>Stock SAP</t>
        </is>
      </c>
      <c r="V1909" s="39" t="inlineStr">
        <is>
          <t>Medicamentos</t>
        </is>
      </c>
      <c r="W1909" s="39" t="inlineStr">
        <is>
          <t>Dentro del alcance</t>
        </is>
      </c>
      <c r="X1909" s="37" t="inlineStr">
        <is>
          <t>Alta</t>
        </is>
      </c>
      <c r="Y1909" s="39" t="inlineStr">
        <is>
          <t>Homologado – confianza Alta</t>
        </is>
      </c>
      <c r="Z1909" s="38" t="inlineStr">
        <is>
          <t>Dar de baja en SAP</t>
        </is>
      </c>
      <c r="AA1909" s="39" t="inlineStr">
        <is>
          <t>83</t>
        </is>
      </c>
      <c r="AB1909" s="39" t="inlineStr">
        <is>
          <t>DICLOFENAC 75 COMP</t>
        </is>
      </c>
      <c r="AC1909" s="39" t="inlineStr">
        <is>
          <t>Homologación por código Avain (master M01-002)</t>
        </is>
      </c>
      <c r="AD1909" s="39" t="inlineStr">
        <is>
          <t>No</t>
        </is>
      </c>
      <c r="AE1909" s="39" t="n"/>
      <c r="AF1909" s="39" t="inlineStr">
        <is>
          <t>Sí</t>
        </is>
      </c>
      <c r="AG1909" s="39" t="inlineStr">
        <is>
          <t>M01-002</t>
        </is>
      </c>
      <c r="AH1909" s="51" t="n"/>
      <c r="AI1909" s="51" t="n"/>
      <c r="AJ1909" s="51" t="n"/>
      <c r="AK1909" s="52" t="n">
        <v>59.00779899954525</v>
      </c>
      <c r="AL1909" s="52" t="n"/>
      <c r="AM1909" s="52" t="n"/>
      <c r="AN1909" s="41" t="inlineStr">
        <is>
          <t>Valorización a validar: relación de cantidades 1,222 a 1 entre SAP y el recuento físico. Sugiere distinta unidad de medida (SAP por caja o envase y el recuento por unidad). La diferencia económica de esta fila no debe tomarse como definitiva.</t>
        </is>
      </c>
      <c r="AO1909" s="39" t="inlineStr">
        <is>
          <t>La cantidad física del material se imputó en la fila 56 (primera fila del material). Homologación: confianza base Alta + confianza SAP Alta → Alta. El material ocupa 16 filas en la hoja 1060 NQN (lote/almacén). La cantidad SAP y la física de esta vista son el total del material.</t>
        </is>
      </c>
    </row>
    <row r="1910">
      <c r="A1910" s="5" t="inlineStr">
        <is>
          <t>1000127</t>
        </is>
      </c>
      <c r="B1910" s="5" t="inlineStr">
        <is>
          <t>MEDIDOR DE GLUCEMIA</t>
        </is>
      </c>
      <c r="C1910" s="5" t="n"/>
      <c r="D1910" s="5" t="inlineStr">
        <is>
          <t>033</t>
        </is>
      </c>
      <c r="E1910" s="5" t="inlineStr">
        <is>
          <t>ZMED</t>
        </is>
      </c>
      <c r="F1910" s="5" t="inlineStr">
        <is>
          <t>1060</t>
        </is>
      </c>
      <c r="G1910" s="5" t="n"/>
      <c r="H1910" s="5" t="inlineStr">
        <is>
          <t>C/U</t>
        </is>
      </c>
      <c r="I1910" s="6" t="n">
        <v>0</v>
      </c>
      <c r="J1910" s="6" t="n">
        <v>12</v>
      </c>
      <c r="K1910" s="5" t="inlineStr">
        <is>
          <t>ARS</t>
        </is>
      </c>
      <c r="L1910" s="48" t="n">
        <v>201046.61</v>
      </c>
      <c r="M1910" s="48" t="n">
        <v>0</v>
      </c>
      <c r="O1910" s="11">
        <f>M1910/SUM($M$2:$M$2023)</f>
        <v/>
      </c>
      <c r="P1910" s="49">
        <f>IFERROR(M1910/I1910,0)</f>
        <v/>
      </c>
      <c r="Q1910" s="50" t="n"/>
      <c r="R1910" s="8">
        <f>I1910-Q1910</f>
        <v/>
      </c>
      <c r="S1910" s="49">
        <f>$AK1910*R1910</f>
        <v/>
      </c>
      <c r="U1910" s="39" t="inlineStr">
        <is>
          <t>Stock SAP</t>
        </is>
      </c>
      <c r="V1910" s="39" t="inlineStr">
        <is>
          <t>Medicamentos</t>
        </is>
      </c>
      <c r="W1910" s="39" t="inlineStr">
        <is>
          <t>Dentro del alcance</t>
        </is>
      </c>
      <c r="X1910" s="39" t="n"/>
      <c r="Y1910" s="39" t="inlineStr">
        <is>
          <t>Sin recuento físico en el inventario de Avain</t>
        </is>
      </c>
      <c r="Z1910" s="40" t="inlineStr">
        <is>
          <t>Sin recuento físico</t>
        </is>
      </c>
      <c r="AA1910" s="39" t="n"/>
      <c r="AB1910" s="39" t="n"/>
      <c r="AC1910" s="39" t="n"/>
      <c r="AD1910" s="39" t="n"/>
      <c r="AE1910" s="39" t="n"/>
      <c r="AF1910" s="39" t="n"/>
      <c r="AG1910" s="39" t="n"/>
      <c r="AH1910" s="51" t="n"/>
      <c r="AI1910" s="51" t="n"/>
      <c r="AJ1910" s="51" t="n"/>
      <c r="AK1910" s="52" t="n">
        <v>16753.884</v>
      </c>
      <c r="AL1910" s="52" t="n"/>
      <c r="AM1910" s="52" t="n"/>
      <c r="AN1910" s="39" t="n"/>
      <c r="AO1910" s="39" t="inlineStr">
        <is>
          <t>El material ocupa 5 filas en la hoja 1060 NQN (lote/almacén). La cantidad SAP y la física de esta vista son el total del material.</t>
        </is>
      </c>
    </row>
    <row r="1911">
      <c r="A1911" s="5" t="inlineStr">
        <is>
          <t>1000128</t>
        </is>
      </c>
      <c r="B1911" s="5" t="inlineStr">
        <is>
          <t>TRAMADOL GOTAS</t>
        </is>
      </c>
      <c r="C1911" s="5" t="n"/>
      <c r="D1911" s="5" t="inlineStr">
        <is>
          <t>033</t>
        </is>
      </c>
      <c r="E1911" s="5" t="inlineStr">
        <is>
          <t>ZMED</t>
        </is>
      </c>
      <c r="F1911" s="5" t="inlineStr">
        <is>
          <t>1060</t>
        </is>
      </c>
      <c r="G1911" s="5" t="n"/>
      <c r="H1911" s="5" t="inlineStr">
        <is>
          <t>C/U</t>
        </is>
      </c>
      <c r="I1911" s="6" t="n">
        <v>0</v>
      </c>
      <c r="J1911" s="6" t="n">
        <v>1</v>
      </c>
      <c r="K1911" s="5" t="inlineStr">
        <is>
          <t>ARS</t>
        </is>
      </c>
      <c r="L1911" s="48" t="n">
        <v>1132.41</v>
      </c>
      <c r="M1911" s="48" t="n">
        <v>0</v>
      </c>
      <c r="O1911" s="11">
        <f>M1911/SUM($M$2:$M$2023)</f>
        <v/>
      </c>
      <c r="P1911" s="49">
        <f>IFERROR(M1911/I1911,0)</f>
        <v/>
      </c>
      <c r="Q1911" s="50" t="n"/>
      <c r="R1911" s="8">
        <f>I1911-Q1911</f>
        <v/>
      </c>
      <c r="S1911" s="49">
        <f>$AK1911*R1911</f>
        <v/>
      </c>
      <c r="U1911" s="39" t="inlineStr">
        <is>
          <t>Stock SAP</t>
        </is>
      </c>
      <c r="V1911" s="39" t="inlineStr">
        <is>
          <t>Medicamentos</t>
        </is>
      </c>
      <c r="W1911" s="39" t="inlineStr">
        <is>
          <t>Dentro del alcance</t>
        </is>
      </c>
      <c r="X1911" s="39" t="n"/>
      <c r="Y1911" s="39" t="inlineStr">
        <is>
          <t>Sin recuento físico en el inventario de Avain</t>
        </is>
      </c>
      <c r="Z1911" s="40" t="inlineStr">
        <is>
          <t>Sin recuento físico</t>
        </is>
      </c>
      <c r="AA1911" s="39" t="n"/>
      <c r="AB1911" s="39" t="n"/>
      <c r="AC1911" s="39" t="n"/>
      <c r="AD1911" s="39" t="n"/>
      <c r="AE1911" s="39" t="n"/>
      <c r="AF1911" s="39" t="n"/>
      <c r="AG1911" s="39" t="n"/>
      <c r="AH1911" s="51" t="n"/>
      <c r="AI1911" s="51" t="n"/>
      <c r="AJ1911" s="51" t="n"/>
      <c r="AK1911" s="52" t="n">
        <v>1132.41365</v>
      </c>
      <c r="AL1911" s="52" t="n"/>
      <c r="AM1911" s="52" t="n"/>
      <c r="AN1911" s="39" t="n"/>
      <c r="AO1911" s="39" t="inlineStr">
        <is>
          <t>El material ocupa 2 filas en la hoja 1060 NQN (lote/almacén). La cantidad SAP y la física de esta vista son el total del material.</t>
        </is>
      </c>
    </row>
    <row r="1912">
      <c r="A1912" s="5" t="inlineStr">
        <is>
          <t>1000129</t>
        </is>
      </c>
      <c r="B1912" s="5" t="inlineStr">
        <is>
          <t>KETOROLAC 10MG SUBLINGUAL</t>
        </is>
      </c>
      <c r="C1912" s="5" t="n"/>
      <c r="D1912" s="5" t="inlineStr">
        <is>
          <t>033</t>
        </is>
      </c>
      <c r="E1912" s="5" t="inlineStr">
        <is>
          <t>ZMED</t>
        </is>
      </c>
      <c r="F1912" s="5" t="inlineStr">
        <is>
          <t>1060</t>
        </is>
      </c>
      <c r="G1912" s="5" t="n"/>
      <c r="H1912" s="5" t="inlineStr">
        <is>
          <t>C/U</t>
        </is>
      </c>
      <c r="I1912" s="6" t="n">
        <v>0</v>
      </c>
      <c r="J1912" s="6" t="n">
        <v>10</v>
      </c>
      <c r="K1912" s="5" t="inlineStr">
        <is>
          <t>ARS</t>
        </is>
      </c>
      <c r="L1912" s="48" t="n">
        <v>48.27</v>
      </c>
      <c r="M1912" s="48" t="n">
        <v>0</v>
      </c>
      <c r="O1912" s="11">
        <f>M1912/SUM($M$2:$M$2023)</f>
        <v/>
      </c>
      <c r="P1912" s="49">
        <f>IFERROR(M1912/I1912,0)</f>
        <v/>
      </c>
      <c r="Q1912" s="50" t="n">
        <v>61</v>
      </c>
      <c r="R1912" s="8">
        <f>I1912-Q1912</f>
        <v/>
      </c>
      <c r="S1912" s="49">
        <f>$AK1912*R1912</f>
        <v/>
      </c>
      <c r="U1912" s="39" t="inlineStr">
        <is>
          <t>Stock SAP</t>
        </is>
      </c>
      <c r="V1912" s="39" t="inlineStr">
        <is>
          <t>Medicamentos</t>
        </is>
      </c>
      <c r="W1912" s="39" t="inlineStr">
        <is>
          <t>Dentro del alcance</t>
        </is>
      </c>
      <c r="X1912" s="38" t="inlineStr">
        <is>
          <t>Baja</t>
        </is>
      </c>
      <c r="Y1912" s="39" t="inlineStr">
        <is>
          <t>Homologado – confianza Baja – pendiente de validación</t>
        </is>
      </c>
      <c r="Z1912" s="37" t="inlineStr">
        <is>
          <t>Dar de alta en SAP</t>
        </is>
      </c>
      <c r="AA1912" s="39" t="inlineStr">
        <is>
          <t>147; 148</t>
        </is>
      </c>
      <c r="AB1912" s="39" t="inlineStr">
        <is>
          <t>KETOROLAC; KETOROLAC SL</t>
        </is>
      </c>
      <c r="AC1912" s="39" t="inlineStr">
        <is>
          <t>Cruce por nomenclatura SAP; Homologación por código Avain (master M01-006)</t>
        </is>
      </c>
      <c r="AD1912" s="39" t="inlineStr">
        <is>
          <t>Sí</t>
        </is>
      </c>
      <c r="AE1912" s="39" t="inlineStr">
        <is>
          <t>1000129, 1000196</t>
        </is>
      </c>
      <c r="AF1912" s="39" t="inlineStr">
        <is>
          <t>Sí</t>
        </is>
      </c>
      <c r="AG1912" s="39" t="inlineStr">
        <is>
          <t>M01-006</t>
        </is>
      </c>
      <c r="AH1912" s="51" t="n">
        <v>0</v>
      </c>
      <c r="AI1912" s="51">
        <f>Q1912</f>
        <v/>
      </c>
      <c r="AJ1912" s="51">
        <f>$AH1912-$AI1912</f>
        <v/>
      </c>
      <c r="AK1912" s="52" t="n">
        <v>0</v>
      </c>
      <c r="AL1912" s="52">
        <f>$AJ1912*$AK1912</f>
        <v/>
      </c>
      <c r="AM1912" s="52">
        <f>$AI1912*$AK1912</f>
        <v/>
      </c>
      <c r="AN1912" s="39" t="n"/>
      <c r="AO1912" s="39" t="inlineStr">
        <is>
          <t>Varias denominaciones del inventario físico corresponden a este material SAP (147 KETOROLAC; 148 KETOROLAC SL). Se sumaron las cantidades físicas. Homologación: confianza base Media + confianza SAP Alta → Media. Cruce por nomenclatura: una nomenclatura no informa dosis; similitud 0.50. El cruce SAP–Avain identificó 2 códigos SAP como posibles equivalentes del mismo ítem de Avain (1000129, 1000196). Se imputó al primero (lógica BUSCARV); requiere validación posterior.</t>
        </is>
      </c>
    </row>
    <row r="1913">
      <c r="A1913" s="5" t="inlineStr">
        <is>
          <t>1000130</t>
        </is>
      </c>
      <c r="B1913" s="5" t="inlineStr">
        <is>
          <t>BROMURO IPRATROPIO 0.25 MG/ ML GOTAS</t>
        </is>
      </c>
      <c r="C1913" s="5" t="n"/>
      <c r="D1913" s="5" t="inlineStr">
        <is>
          <t>033</t>
        </is>
      </c>
      <c r="E1913" s="5" t="inlineStr">
        <is>
          <t>ZMED</t>
        </is>
      </c>
      <c r="F1913" s="5" t="inlineStr">
        <is>
          <t>1060</t>
        </is>
      </c>
      <c r="G1913" s="5" t="n"/>
      <c r="H1913" s="5" t="inlineStr">
        <is>
          <t>C/U</t>
        </is>
      </c>
      <c r="I1913" s="6" t="n">
        <v>0</v>
      </c>
      <c r="J1913" s="6" t="n">
        <v>1</v>
      </c>
      <c r="K1913" s="5" t="inlineStr">
        <is>
          <t>ARS</t>
        </is>
      </c>
      <c r="L1913" s="48" t="n">
        <v>21655.57</v>
      </c>
      <c r="M1913" s="48" t="n">
        <v>0</v>
      </c>
      <c r="O1913" s="11">
        <f>M1913/SUM($M$2:$M$2023)</f>
        <v/>
      </c>
      <c r="P1913" s="49">
        <f>IFERROR(M1913/I1913,0)</f>
        <v/>
      </c>
      <c r="Q1913" s="50" t="n"/>
      <c r="R1913" s="8">
        <f>I1913-Q1913</f>
        <v/>
      </c>
      <c r="S1913" s="49">
        <f>$AK1913*R1913</f>
        <v/>
      </c>
      <c r="U1913" s="39" t="inlineStr">
        <is>
          <t>Stock SAP</t>
        </is>
      </c>
      <c r="V1913" s="39" t="inlineStr">
        <is>
          <t>Medicamentos</t>
        </is>
      </c>
      <c r="W1913" s="39" t="inlineStr">
        <is>
          <t>Dentro del alcance</t>
        </is>
      </c>
      <c r="X1913" s="42" t="inlineStr">
        <is>
          <t>Media</t>
        </is>
      </c>
      <c r="Y1913" s="39" t="inlineStr">
        <is>
          <t>Homologado – confianza Media – pendiente de validación</t>
        </is>
      </c>
      <c r="Z1913" s="38" t="inlineStr">
        <is>
          <t>Dar de baja en SAP</t>
        </is>
      </c>
      <c r="AA1913" s="39" t="inlineStr">
        <is>
          <t>34</t>
        </is>
      </c>
      <c r="AB1913" s="39" t="inlineStr">
        <is>
          <t>BROMURO DE IPRATROPIO</t>
        </is>
      </c>
      <c r="AC1913" s="39" t="inlineStr">
        <is>
          <t>Homologación por código Avain (master M05-003)</t>
        </is>
      </c>
      <c r="AD1913" s="39" t="inlineStr">
        <is>
          <t>No</t>
        </is>
      </c>
      <c r="AE1913" s="39" t="n"/>
      <c r="AF1913" s="39" t="inlineStr">
        <is>
          <t>Sí</t>
        </is>
      </c>
      <c r="AG1913" s="39" t="inlineStr">
        <is>
          <t>M05-003</t>
        </is>
      </c>
      <c r="AH1913" s="51" t="n"/>
      <c r="AI1913" s="51" t="n"/>
      <c r="AJ1913" s="51" t="n"/>
      <c r="AK1913" s="52" t="n">
        <v>21655.5672972973</v>
      </c>
      <c r="AL1913" s="52" t="n"/>
      <c r="AM1913" s="52" t="n"/>
      <c r="AN1913" s="39" t="n"/>
      <c r="AO1913" s="39" t="inlineStr">
        <is>
          <t>La cantidad física del material se imputó en la fila 1303 (primera fila del material). Homologación: confianza base Media + confianza SAP Media → Media. Otros códigos SAP del master no están en el stock de este centro: 1001128. El material ocupa 3 filas en la hoja 1060 NQN (lote/almacén). La cantidad SAP y la física de esta vista son el total del material.</t>
        </is>
      </c>
    </row>
    <row r="1914">
      <c r="A1914" s="5" t="inlineStr">
        <is>
          <t>1000135</t>
        </is>
      </c>
      <c r="B1914" s="5" t="inlineStr">
        <is>
          <t>VASELINA LIQUIDA DE 250 ML</t>
        </is>
      </c>
      <c r="C1914" s="5" t="n"/>
      <c r="D1914" s="5" t="inlineStr">
        <is>
          <t>033</t>
        </is>
      </c>
      <c r="E1914" s="5" t="inlineStr">
        <is>
          <t>ZMED</t>
        </is>
      </c>
      <c r="F1914" s="5" t="inlineStr">
        <is>
          <t>1060</t>
        </is>
      </c>
      <c r="G1914" s="5" t="n"/>
      <c r="H1914" s="5" t="inlineStr">
        <is>
          <t>C/U</t>
        </is>
      </c>
      <c r="I1914" s="6" t="n">
        <v>0</v>
      </c>
      <c r="J1914" s="6" t="n">
        <v>30</v>
      </c>
      <c r="K1914" s="5" t="inlineStr">
        <is>
          <t>ARS</t>
        </is>
      </c>
      <c r="L1914" s="48" t="n">
        <v>2869.5</v>
      </c>
      <c r="M1914" s="48" t="n">
        <v>0</v>
      </c>
      <c r="O1914" s="11">
        <f>M1914/SUM($M$2:$M$2023)</f>
        <v/>
      </c>
      <c r="P1914" s="49">
        <f>IFERROR(M1914/I1914,0)</f>
        <v/>
      </c>
      <c r="Q1914" s="50" t="n"/>
      <c r="R1914" s="8">
        <f>I1914-Q1914</f>
        <v/>
      </c>
      <c r="S1914" s="49">
        <f>$AK1914*R1914</f>
        <v/>
      </c>
      <c r="U1914" s="39" t="inlineStr">
        <is>
          <t>Stock SAP</t>
        </is>
      </c>
      <c r="V1914" s="39" t="inlineStr">
        <is>
          <t>Medicamentos</t>
        </is>
      </c>
      <c r="W1914" s="39" t="inlineStr">
        <is>
          <t>Dentro del alcance</t>
        </is>
      </c>
      <c r="X1914" s="39" t="n"/>
      <c r="Y1914" s="39" t="inlineStr">
        <is>
          <t>Sin recuento físico en el inventario de Avain</t>
        </is>
      </c>
      <c r="Z1914" s="40" t="inlineStr">
        <is>
          <t>Sin recuento físico</t>
        </is>
      </c>
      <c r="AA1914" s="39" t="n"/>
      <c r="AB1914" s="39" t="n"/>
      <c r="AC1914" s="39" t="n"/>
      <c r="AD1914" s="39" t="n"/>
      <c r="AE1914" s="39" t="n"/>
      <c r="AF1914" s="39" t="n"/>
      <c r="AG1914" s="39" t="n"/>
      <c r="AH1914" s="51" t="n">
        <v>0</v>
      </c>
      <c r="AI1914" s="51">
        <f>Q1914</f>
        <v/>
      </c>
      <c r="AJ1914" s="51">
        <f>$AH1914-$AI1914</f>
        <v/>
      </c>
      <c r="AK1914" s="52" t="n">
        <v>0</v>
      </c>
      <c r="AL1914" s="52">
        <f>$AJ1914*$AK1914</f>
        <v/>
      </c>
      <c r="AM1914" s="52">
        <f>$AI1914*$AK1914</f>
        <v/>
      </c>
      <c r="AN1914" s="39" t="n"/>
      <c r="AO1914" s="39" t="n"/>
    </row>
    <row r="1915">
      <c r="A1915" s="5" t="inlineStr">
        <is>
          <t>1000136</t>
        </is>
      </c>
      <c r="B1915" s="5" t="inlineStr">
        <is>
          <t>ASPIRINA DE 100 MG</t>
        </is>
      </c>
      <c r="C1915" s="5" t="n"/>
      <c r="D1915" s="5" t="inlineStr">
        <is>
          <t>033</t>
        </is>
      </c>
      <c r="E1915" s="5" t="inlineStr">
        <is>
          <t>ZMED</t>
        </is>
      </c>
      <c r="F1915" s="5" t="inlineStr">
        <is>
          <t>1060</t>
        </is>
      </c>
      <c r="G1915" s="5" t="n"/>
      <c r="H1915" s="5" t="inlineStr">
        <is>
          <t>C/U</t>
        </is>
      </c>
      <c r="I1915" s="6" t="n">
        <v>0</v>
      </c>
      <c r="J1915" s="6" t="n">
        <v>200</v>
      </c>
      <c r="K1915" s="5" t="inlineStr">
        <is>
          <t>ARS</t>
        </is>
      </c>
      <c r="L1915" s="48" t="n">
        <v>24211.31</v>
      </c>
      <c r="M1915" s="48" t="n">
        <v>0</v>
      </c>
      <c r="O1915" s="11">
        <f>M1915/SUM($M$2:$M$2023)</f>
        <v/>
      </c>
      <c r="P1915" s="49">
        <f>IFERROR(M1915/I1915,0)</f>
        <v/>
      </c>
      <c r="Q1915" s="50" t="n"/>
      <c r="R1915" s="8">
        <f>I1915-Q1915</f>
        <v/>
      </c>
      <c r="S1915" s="49">
        <f>$AK1915*R1915</f>
        <v/>
      </c>
      <c r="U1915" s="39" t="inlineStr">
        <is>
          <t>Stock SAP</t>
        </is>
      </c>
      <c r="V1915" s="39" t="inlineStr">
        <is>
          <t>Medicamentos</t>
        </is>
      </c>
      <c r="W1915" s="39" t="inlineStr">
        <is>
          <t>Dentro del alcance</t>
        </is>
      </c>
      <c r="X1915" s="37" t="inlineStr">
        <is>
          <t>Alta</t>
        </is>
      </c>
      <c r="Y1915" s="39" t="inlineStr">
        <is>
          <t>Homologado – confianza Alta</t>
        </is>
      </c>
      <c r="Z1915" s="38" t="inlineStr">
        <is>
          <t>Dar de baja en SAP</t>
        </is>
      </c>
      <c r="AA1915" s="39" t="inlineStr">
        <is>
          <t>23</t>
        </is>
      </c>
      <c r="AB1915" s="39" t="inlineStr">
        <is>
          <t>ASPIRINA</t>
        </is>
      </c>
      <c r="AC1915" s="39" t="inlineStr">
        <is>
          <t>Homologación por código Avain (master M01-001)</t>
        </is>
      </c>
      <c r="AD1915" s="39" t="inlineStr">
        <is>
          <t>No</t>
        </is>
      </c>
      <c r="AE1915" s="39" t="n"/>
      <c r="AF1915" s="39" t="inlineStr">
        <is>
          <t>Sí</t>
        </is>
      </c>
      <c r="AG1915" s="39" t="inlineStr">
        <is>
          <t>M01-001</t>
        </is>
      </c>
      <c r="AH1915" s="51" t="n"/>
      <c r="AI1915" s="51" t="n"/>
      <c r="AJ1915" s="51" t="n"/>
      <c r="AK1915" s="52" t="n">
        <v>121.0565531914893</v>
      </c>
      <c r="AL1915" s="52" t="n"/>
      <c r="AM1915" s="52" t="n"/>
      <c r="AN1915" s="39" t="n"/>
      <c r="AO1915" s="39" t="inlineStr">
        <is>
          <t>La cantidad física del material se imputó en la fila 60 (primera fila del material). Homologación: confianza base Alta + confianza SAP Alta → Alta. Otros códigos SAP del master no están en el stock de este centro: 1001237, 1000802. El material ocupa 16 filas en la hoja 1060 NQN (lote/almacén). La cantidad SAP y la física de esta vista son el total del material.</t>
        </is>
      </c>
    </row>
    <row r="1916">
      <c r="A1916" s="5" t="inlineStr">
        <is>
          <t>1000143</t>
        </is>
      </c>
      <c r="B1916" s="5" t="inlineStr">
        <is>
          <t>BUTIL BROMURO DE HIOSCINA COMPRIMIDO</t>
        </is>
      </c>
      <c r="C1916" s="5" t="n"/>
      <c r="D1916" s="5" t="inlineStr">
        <is>
          <t>033</t>
        </is>
      </c>
      <c r="E1916" s="5" t="inlineStr">
        <is>
          <t>ZMED</t>
        </is>
      </c>
      <c r="F1916" s="5" t="inlineStr">
        <is>
          <t>1060</t>
        </is>
      </c>
      <c r="G1916" s="5" t="n"/>
      <c r="H1916" s="5" t="inlineStr">
        <is>
          <t>C/U</t>
        </is>
      </c>
      <c r="I1916" s="6" t="n">
        <v>0</v>
      </c>
      <c r="J1916" s="6" t="n">
        <v>300</v>
      </c>
      <c r="K1916" s="5" t="inlineStr">
        <is>
          <t>ARS</t>
        </is>
      </c>
      <c r="L1916" s="48" t="n">
        <v>5039.14</v>
      </c>
      <c r="M1916" s="48" t="n">
        <v>0</v>
      </c>
      <c r="O1916" s="11">
        <f>M1916/SUM($M$2:$M$2023)</f>
        <v/>
      </c>
      <c r="P1916" s="49">
        <f>IFERROR(M1916/I1916,0)</f>
        <v/>
      </c>
      <c r="Q1916" s="50" t="n"/>
      <c r="R1916" s="8">
        <f>I1916-Q1916</f>
        <v/>
      </c>
      <c r="S1916" s="49">
        <f>$AK1916*R1916</f>
        <v/>
      </c>
      <c r="U1916" s="39" t="inlineStr">
        <is>
          <t>Stock SAP</t>
        </is>
      </c>
      <c r="V1916" s="39" t="inlineStr">
        <is>
          <t>Medicamentos</t>
        </is>
      </c>
      <c r="W1916" s="39" t="inlineStr">
        <is>
          <t>Dentro del alcance</t>
        </is>
      </c>
      <c r="X1916" s="38" t="inlineStr">
        <is>
          <t>Baja</t>
        </is>
      </c>
      <c r="Y1916" s="39" t="inlineStr">
        <is>
          <t>Homologado – confianza Baja – pendiente de validación</t>
        </is>
      </c>
      <c r="Z1916" s="38" t="inlineStr">
        <is>
          <t>Dar de baja en SAP</t>
        </is>
      </c>
      <c r="AA1916" s="39" t="inlineStr">
        <is>
          <t>319</t>
        </is>
      </c>
      <c r="AB1916" s="39" t="inlineStr">
        <is>
          <t>HIOSCINA SIMPLE COMP</t>
        </is>
      </c>
      <c r="AC1916" s="39" t="inlineStr">
        <is>
          <t>Cruce por nomenclatura SAP</t>
        </is>
      </c>
      <c r="AD1916" s="39" t="inlineStr">
        <is>
          <t>No</t>
        </is>
      </c>
      <c r="AE1916" s="39" t="n"/>
      <c r="AF1916" s="39" t="inlineStr">
        <is>
          <t>No</t>
        </is>
      </c>
      <c r="AG1916" s="39" t="n"/>
      <c r="AH1916" s="51" t="n"/>
      <c r="AI1916" s="51" t="n"/>
      <c r="AJ1916" s="51" t="n"/>
      <c r="AK1916" s="52" t="n">
        <v>16.79712345679012</v>
      </c>
      <c r="AL1916" s="52" t="n"/>
      <c r="AM1916" s="52" t="n"/>
      <c r="AN1916" s="39" t="n"/>
      <c r="AO1916" s="39" t="inlineStr">
        <is>
          <t>La cantidad física del material se imputó en la fila 214 (primera fila del material). Cruce por nomenclatura: similitud 0.54. El material ocupa 5 filas en la hoja 1060 NQN (lote/almacén). La cantidad SAP y la física de esta vista son el total del material.</t>
        </is>
      </c>
    </row>
    <row r="1917">
      <c r="A1917" s="5" t="inlineStr">
        <is>
          <t>1000144</t>
        </is>
      </c>
      <c r="B1917" s="5" t="inlineStr">
        <is>
          <t>LORATADINA 10 MG COMP</t>
        </is>
      </c>
      <c r="C1917" s="5" t="n"/>
      <c r="D1917" s="5" t="inlineStr">
        <is>
          <t>033</t>
        </is>
      </c>
      <c r="E1917" s="5" t="inlineStr">
        <is>
          <t>ZMED</t>
        </is>
      </c>
      <c r="F1917" s="5" t="inlineStr">
        <is>
          <t>1060</t>
        </is>
      </c>
      <c r="G1917" s="5" t="n"/>
      <c r="H1917" s="5" t="inlineStr">
        <is>
          <t>C/U</t>
        </is>
      </c>
      <c r="I1917" s="6" t="n">
        <v>0</v>
      </c>
      <c r="J1917" s="6" t="n">
        <v>900</v>
      </c>
      <c r="K1917" s="5" t="inlineStr">
        <is>
          <t>ARS</t>
        </is>
      </c>
      <c r="L1917" s="48" t="n">
        <v>39993.67</v>
      </c>
      <c r="M1917" s="48" t="n">
        <v>0</v>
      </c>
      <c r="O1917" s="11">
        <f>M1917/SUM($M$2:$M$2023)</f>
        <v/>
      </c>
      <c r="P1917" s="49">
        <f>IFERROR(M1917/I1917,0)</f>
        <v/>
      </c>
      <c r="Q1917" s="50" t="n"/>
      <c r="R1917" s="8">
        <f>I1917-Q1917</f>
        <v/>
      </c>
      <c r="S1917" s="49">
        <f>$AK1917*R1917</f>
        <v/>
      </c>
      <c r="U1917" s="39" t="inlineStr">
        <is>
          <t>Stock SAP</t>
        </is>
      </c>
      <c r="V1917" s="39" t="inlineStr">
        <is>
          <t>Medicamentos</t>
        </is>
      </c>
      <c r="W1917" s="39" t="inlineStr">
        <is>
          <t>Dentro del alcance</t>
        </is>
      </c>
      <c r="X1917" s="37" t="inlineStr">
        <is>
          <t>Alta</t>
        </is>
      </c>
      <c r="Y1917" s="39" t="inlineStr">
        <is>
          <t>Homologado – confianza Alta</t>
        </is>
      </c>
      <c r="Z1917" s="38" t="inlineStr">
        <is>
          <t>Dar de baja en SAP</t>
        </is>
      </c>
      <c r="AA1917" s="39" t="inlineStr">
        <is>
          <t>153</t>
        </is>
      </c>
      <c r="AB1917" s="39" t="inlineStr">
        <is>
          <t>LORATADINA COMP</t>
        </is>
      </c>
      <c r="AC1917" s="39" t="inlineStr">
        <is>
          <t>Cruce por nomenclatura SAP</t>
        </is>
      </c>
      <c r="AD1917" s="39" t="inlineStr">
        <is>
          <t>No</t>
        </is>
      </c>
      <c r="AE1917" s="39" t="n"/>
      <c r="AF1917" s="39" t="inlineStr">
        <is>
          <t>Sí</t>
        </is>
      </c>
      <c r="AG1917" s="39" t="n"/>
      <c r="AH1917" s="51" t="n"/>
      <c r="AI1917" s="51" t="n"/>
      <c r="AJ1917" s="51" t="n"/>
      <c r="AK1917" s="52" t="n">
        <v>44.43740480831708</v>
      </c>
      <c r="AL1917" s="52" t="n"/>
      <c r="AM1917" s="52" t="n"/>
      <c r="AN1917" s="41" t="inlineStr">
        <is>
          <t>Valorización a validar: relación de cantidades 51 a 1 entre SAP y el recuento físico. Sugiere distinta unidad de medida (SAP por caja o envase y el recuento por unidad). La diferencia económica de esta fila no debe tomarse como definitiva.</t>
        </is>
      </c>
      <c r="AO1917" s="39" t="inlineStr">
        <is>
          <t>La cantidad física del material se imputó en la fila 49 (primera fila del material). Cruce por nomenclatura: una nomenclatura no informa dosis; similitud 0.87. El material ocupa 20 filas en la hoja 1060 NQN (lote/almacén). La cantidad SAP y la física de esta vista son el total del material.</t>
        </is>
      </c>
    </row>
    <row r="1918">
      <c r="A1918" s="5" t="inlineStr">
        <is>
          <t>1000164</t>
        </is>
      </c>
      <c r="B1918" s="5" t="inlineStr">
        <is>
          <t>ATENOLOL 100 MG COMPRIMIDO</t>
        </is>
      </c>
      <c r="C1918" s="5" t="n"/>
      <c r="D1918" s="5" t="inlineStr">
        <is>
          <t>033</t>
        </is>
      </c>
      <c r="E1918" s="5" t="inlineStr">
        <is>
          <t>ZMED</t>
        </is>
      </c>
      <c r="F1918" s="5" t="inlineStr">
        <is>
          <t>1060</t>
        </is>
      </c>
      <c r="G1918" s="5" t="n"/>
      <c r="H1918" s="5" t="inlineStr">
        <is>
          <t>C/U</t>
        </is>
      </c>
      <c r="I1918" s="6" t="n">
        <v>0</v>
      </c>
      <c r="J1918" s="6" t="n">
        <v>200</v>
      </c>
      <c r="K1918" s="5" t="inlineStr">
        <is>
          <t>ARS</t>
        </is>
      </c>
      <c r="L1918" s="48" t="n">
        <v>50065.2</v>
      </c>
      <c r="M1918" s="48" t="n">
        <v>0</v>
      </c>
      <c r="O1918" s="11">
        <f>M1918/SUM($M$2:$M$2023)</f>
        <v/>
      </c>
      <c r="P1918" s="49">
        <f>IFERROR(M1918/I1918,0)</f>
        <v/>
      </c>
      <c r="Q1918" s="50" t="n"/>
      <c r="R1918" s="8">
        <f>I1918-Q1918</f>
        <v/>
      </c>
      <c r="S1918" s="49">
        <f>$AK1918*R1918</f>
        <v/>
      </c>
      <c r="U1918" s="39" t="inlineStr">
        <is>
          <t>Stock SAP</t>
        </is>
      </c>
      <c r="V1918" s="39" t="inlineStr">
        <is>
          <t>Medicamentos</t>
        </is>
      </c>
      <c r="W1918" s="39" t="inlineStr">
        <is>
          <t>Dentro del alcance</t>
        </is>
      </c>
      <c r="X1918" s="37" t="inlineStr">
        <is>
          <t>Alta</t>
        </is>
      </c>
      <c r="Y1918" s="39" t="inlineStr">
        <is>
          <t>Homologado – confianza Alta</t>
        </is>
      </c>
      <c r="Z1918" s="38" t="inlineStr">
        <is>
          <t>Dar de baja en SAP</t>
        </is>
      </c>
      <c r="AA1918" s="39" t="inlineStr">
        <is>
          <t>399</t>
        </is>
      </c>
      <c r="AB1918" s="39" t="inlineStr">
        <is>
          <t>ATENOLOL 100 MG COMPRIMIDOS</t>
        </is>
      </c>
      <c r="AC1918" s="39" t="inlineStr">
        <is>
          <t>Cruce por nomenclatura SAP</t>
        </is>
      </c>
      <c r="AD1918" s="39" t="inlineStr">
        <is>
          <t>No</t>
        </is>
      </c>
      <c r="AE1918" s="39" t="n"/>
      <c r="AF1918" s="39" t="inlineStr">
        <is>
          <t>No</t>
        </is>
      </c>
      <c r="AG1918" s="39" t="n"/>
      <c r="AH1918" s="51" t="n"/>
      <c r="AI1918" s="51" t="n"/>
      <c r="AJ1918" s="51" t="n"/>
      <c r="AK1918" s="52" t="n">
        <v>250.3259807073954</v>
      </c>
      <c r="AL1918" s="52" t="n"/>
      <c r="AM1918" s="52" t="n"/>
      <c r="AN1918" s="41" t="inlineStr">
        <is>
          <t>Valorización a validar: relación de cantidades 67 a 1 entre SAP y el recuento físico. Sugiere distinta unidad de medida (SAP por caja o envase y el recuento por unidad). La diferencia económica de esta fila no debe tomarse como definitiva.</t>
        </is>
      </c>
      <c r="AO1918" s="39" t="inlineStr">
        <is>
          <t>La cantidad física del material se imputó en la fila 198 (primera fila del material). Cruce por nomenclatura: dosis coincide; similitud 1.00. El material ocupa 10 filas en la hoja 1060 NQN (lote/almacén). La cantidad SAP y la física de esta vista son el total del material.</t>
        </is>
      </c>
    </row>
    <row r="1919">
      <c r="A1919" s="5" t="inlineStr">
        <is>
          <t>1000171</t>
        </is>
      </c>
      <c r="B1919" s="5" t="inlineStr">
        <is>
          <t>RANITIDINA 300 MG AMP</t>
        </is>
      </c>
      <c r="C1919" s="5" t="n"/>
      <c r="D1919" s="5" t="inlineStr">
        <is>
          <t>033</t>
        </is>
      </c>
      <c r="E1919" s="5" t="inlineStr">
        <is>
          <t>ZMED</t>
        </is>
      </c>
      <c r="F1919" s="5" t="inlineStr">
        <is>
          <t>1060</t>
        </is>
      </c>
      <c r="G1919" s="5" t="n"/>
      <c r="H1919" s="5" t="inlineStr">
        <is>
          <t>C/U</t>
        </is>
      </c>
      <c r="I1919" s="6" t="n">
        <v>0</v>
      </c>
      <c r="J1919" s="6" t="n">
        <v>100</v>
      </c>
      <c r="K1919" s="5" t="inlineStr">
        <is>
          <t>ARS</t>
        </is>
      </c>
      <c r="L1919" s="48" t="n">
        <v>30814.18</v>
      </c>
      <c r="M1919" s="48" t="n">
        <v>0</v>
      </c>
      <c r="O1919" s="11">
        <f>M1919/SUM($M$2:$M$2023)</f>
        <v/>
      </c>
      <c r="P1919" s="49">
        <f>IFERROR(M1919/I1919,0)</f>
        <v/>
      </c>
      <c r="Q1919" s="50" t="n"/>
      <c r="R1919" s="8">
        <f>I1919-Q1919</f>
        <v/>
      </c>
      <c r="S1919" s="49">
        <f>$AK1919*R1919</f>
        <v/>
      </c>
      <c r="U1919" s="39" t="inlineStr">
        <is>
          <t>Stock SAP</t>
        </is>
      </c>
      <c r="V1919" s="39" t="inlineStr">
        <is>
          <t>Medicamentos</t>
        </is>
      </c>
      <c r="W1919" s="39" t="inlineStr">
        <is>
          <t>Dentro del alcance</t>
        </is>
      </c>
      <c r="X1919" s="39" t="n"/>
      <c r="Y1919" s="39" t="inlineStr">
        <is>
          <t>Sin recuento físico en el inventario de Avain</t>
        </is>
      </c>
      <c r="Z1919" s="40" t="inlineStr">
        <is>
          <t>Sin recuento físico</t>
        </is>
      </c>
      <c r="AA1919" s="39" t="n"/>
      <c r="AB1919" s="39" t="n"/>
      <c r="AC1919" s="39" t="n"/>
      <c r="AD1919" s="39" t="n"/>
      <c r="AE1919" s="39" t="n"/>
      <c r="AF1919" s="39" t="n"/>
      <c r="AG1919" s="39" t="n"/>
      <c r="AH1919" s="51" t="n"/>
      <c r="AI1919" s="51" t="n"/>
      <c r="AJ1919" s="51" t="n"/>
      <c r="AK1919" s="52" t="n">
        <v>308.1418095238096</v>
      </c>
      <c r="AL1919" s="52" t="n"/>
      <c r="AM1919" s="52" t="n"/>
      <c r="AN1919" s="39" t="n"/>
      <c r="AO1919" s="39" t="inlineStr">
        <is>
          <t>El material ocupa 14 filas en la hoja 1060 NQN (lote/almacén). La cantidad SAP y la física de esta vista son el total del material.</t>
        </is>
      </c>
    </row>
    <row r="1920">
      <c r="A1920" s="5" t="inlineStr">
        <is>
          <t>1000176</t>
        </is>
      </c>
      <c r="B1920" s="5" t="inlineStr">
        <is>
          <t>CURA PLUS COMPRIMIDO</t>
        </is>
      </c>
      <c r="C1920" s="5" t="n"/>
      <c r="D1920" s="5" t="inlineStr">
        <is>
          <t>033</t>
        </is>
      </c>
      <c r="E1920" s="5" t="inlineStr">
        <is>
          <t>ZMED</t>
        </is>
      </c>
      <c r="F1920" s="5" t="inlineStr">
        <is>
          <t>1060</t>
        </is>
      </c>
      <c r="G1920" s="5" t="n"/>
      <c r="H1920" s="5" t="inlineStr">
        <is>
          <t>C/U</t>
        </is>
      </c>
      <c r="I1920" s="6" t="n">
        <v>0</v>
      </c>
      <c r="J1920" s="6" t="n">
        <v>1060</v>
      </c>
      <c r="K1920" s="5" t="inlineStr">
        <is>
          <t>ARS</t>
        </is>
      </c>
      <c r="L1920" s="48" t="n">
        <v>11464.32</v>
      </c>
      <c r="M1920" s="48" t="n">
        <v>0</v>
      </c>
      <c r="O1920" s="11">
        <f>M1920/SUM($M$2:$M$2023)</f>
        <v/>
      </c>
      <c r="P1920" s="49">
        <f>IFERROR(M1920/I1920,0)</f>
        <v/>
      </c>
      <c r="Q1920" s="50" t="n"/>
      <c r="R1920" s="8">
        <f>I1920-Q1920</f>
        <v/>
      </c>
      <c r="S1920" s="49">
        <f>$AK1920*R1920</f>
        <v/>
      </c>
      <c r="U1920" s="39" t="inlineStr">
        <is>
          <t>Stock SAP</t>
        </is>
      </c>
      <c r="V1920" s="39" t="inlineStr">
        <is>
          <t>Medicamentos</t>
        </is>
      </c>
      <c r="W1920" s="39" t="inlineStr">
        <is>
          <t>Dentro del alcance</t>
        </is>
      </c>
      <c r="X1920" s="39" t="n"/>
      <c r="Y1920" s="39" t="inlineStr">
        <is>
          <t>Sin recuento físico en el inventario de Avain</t>
        </is>
      </c>
      <c r="Z1920" s="40" t="inlineStr">
        <is>
          <t>Sin recuento físico</t>
        </is>
      </c>
      <c r="AA1920" s="39" t="n"/>
      <c r="AB1920" s="39" t="n"/>
      <c r="AC1920" s="39" t="n"/>
      <c r="AD1920" s="39" t="n"/>
      <c r="AE1920" s="39" t="n"/>
      <c r="AF1920" s="39" t="n"/>
      <c r="AG1920" s="39" t="n"/>
      <c r="AH1920" s="51" t="n">
        <v>0</v>
      </c>
      <c r="AI1920" s="51">
        <f>Q1920</f>
        <v/>
      </c>
      <c r="AJ1920" s="51">
        <f>$AH1920-$AI1920</f>
        <v/>
      </c>
      <c r="AK1920" s="52" t="n">
        <v>0</v>
      </c>
      <c r="AL1920" s="52">
        <f>$AJ1920*$AK1920</f>
        <v/>
      </c>
      <c r="AM1920" s="52">
        <f>$AI1920*$AK1920</f>
        <v/>
      </c>
      <c r="AN1920" s="39" t="n"/>
      <c r="AO1920" s="39" t="n"/>
    </row>
    <row r="1921">
      <c r="A1921" s="5" t="inlineStr">
        <is>
          <t>1000177</t>
        </is>
      </c>
      <c r="B1921" s="5" t="inlineStr">
        <is>
          <t>DIPIRONA COMPRIMIDO</t>
        </is>
      </c>
      <c r="C1921" s="5" t="n"/>
      <c r="D1921" s="5" t="inlineStr">
        <is>
          <t>033</t>
        </is>
      </c>
      <c r="E1921" s="5" t="inlineStr">
        <is>
          <t>ZMED</t>
        </is>
      </c>
      <c r="F1921" s="5" t="inlineStr">
        <is>
          <t>1060</t>
        </is>
      </c>
      <c r="G1921" s="5" t="n"/>
      <c r="H1921" s="5" t="inlineStr">
        <is>
          <t>C/U</t>
        </is>
      </c>
      <c r="I1921" s="6" t="n">
        <v>0</v>
      </c>
      <c r="J1921" s="6" t="n">
        <v>250</v>
      </c>
      <c r="K1921" s="5" t="inlineStr">
        <is>
          <t>ARS</t>
        </is>
      </c>
      <c r="L1921" s="48" t="n">
        <v>69037.2</v>
      </c>
      <c r="M1921" s="48" t="n">
        <v>0</v>
      </c>
      <c r="O1921" s="11">
        <f>M1921/SUM($M$2:$M$2023)</f>
        <v/>
      </c>
      <c r="P1921" s="49">
        <f>IFERROR(M1921/I1921,0)</f>
        <v/>
      </c>
      <c r="Q1921" s="50" t="n"/>
      <c r="R1921" s="8">
        <f>I1921-Q1921</f>
        <v/>
      </c>
      <c r="S1921" s="49">
        <f>$AK1921*R1921</f>
        <v/>
      </c>
      <c r="U1921" s="39" t="inlineStr">
        <is>
          <t>Stock SAP</t>
        </is>
      </c>
      <c r="V1921" s="39" t="inlineStr">
        <is>
          <t>Medicamentos</t>
        </is>
      </c>
      <c r="W1921" s="39" t="inlineStr">
        <is>
          <t>Dentro del alcance</t>
        </is>
      </c>
      <c r="X1921" s="37" t="inlineStr">
        <is>
          <t>Alta</t>
        </is>
      </c>
      <c r="Y1921" s="39" t="inlineStr">
        <is>
          <t>Homologado – confianza Alta</t>
        </is>
      </c>
      <c r="Z1921" s="38" t="inlineStr">
        <is>
          <t>Dar de baja en SAP</t>
        </is>
      </c>
      <c r="AA1921" s="39" t="inlineStr">
        <is>
          <t>515</t>
        </is>
      </c>
      <c r="AB1921" s="39" t="inlineStr">
        <is>
          <t>DIPIRONA COMP</t>
        </is>
      </c>
      <c r="AC1921" s="39" t="inlineStr">
        <is>
          <t>Cruce por nomenclatura SAP</t>
        </is>
      </c>
      <c r="AD1921" s="39" t="inlineStr">
        <is>
          <t>No</t>
        </is>
      </c>
      <c r="AE1921" s="39" t="n"/>
      <c r="AF1921" s="39" t="inlineStr">
        <is>
          <t>No</t>
        </is>
      </c>
      <c r="AG1921" s="39" t="n"/>
      <c r="AH1921" s="51" t="n"/>
      <c r="AI1921" s="51" t="n"/>
      <c r="AJ1921" s="51" t="n"/>
      <c r="AK1921" s="52" t="n">
        <v>276.1488</v>
      </c>
      <c r="AL1921" s="52" t="n"/>
      <c r="AM1921" s="52" t="n"/>
      <c r="AN1921" s="39" t="n"/>
      <c r="AO1921" s="39" t="inlineStr">
        <is>
          <t>La cantidad física del material se imputó en la fila 257 (primera fila del material). El código Avain 515 figura en la homologación como «Manitol» (master M12-004), pero en el inventario físico corresponde a «DIPIRONA COMP». El código no coincide con el producto: no se usó el vínculo de la homologación y se cruzó por nomenclatura. A revisar con los responsables de la base. Cruce por nomenclatura: similitud 1.00. El material ocupa 6 filas en la hoja 1060 NQN (lote/almacén). La cantidad SAP y la física de esta vista son el total del material.</t>
        </is>
      </c>
    </row>
    <row r="1922">
      <c r="A1922" s="5" t="inlineStr">
        <is>
          <t>1000178</t>
        </is>
      </c>
      <c r="B1922" s="5" t="inlineStr">
        <is>
          <t>DRAMAMINE COMPRIMIDO</t>
        </is>
      </c>
      <c r="C1922" s="5" t="n"/>
      <c r="D1922" s="5" t="inlineStr">
        <is>
          <t>033</t>
        </is>
      </c>
      <c r="E1922" s="5" t="inlineStr">
        <is>
          <t>ZMED</t>
        </is>
      </c>
      <c r="F1922" s="5" t="inlineStr">
        <is>
          <t>1060</t>
        </is>
      </c>
      <c r="G1922" s="5" t="n"/>
      <c r="H1922" s="5" t="inlineStr">
        <is>
          <t>C/U</t>
        </is>
      </c>
      <c r="I1922" s="6" t="n">
        <v>0</v>
      </c>
      <c r="J1922" s="6" t="n">
        <v>320</v>
      </c>
      <c r="K1922" s="5" t="inlineStr">
        <is>
          <t>ARS</t>
        </is>
      </c>
      <c r="L1922" s="48" t="n">
        <v>139779.6</v>
      </c>
      <c r="M1922" s="48" t="n">
        <v>0</v>
      </c>
      <c r="O1922" s="11">
        <f>M1922/SUM($M$2:$M$2023)</f>
        <v/>
      </c>
      <c r="P1922" s="49">
        <f>IFERROR(M1922/I1922,0)</f>
        <v/>
      </c>
      <c r="Q1922" s="50" t="n"/>
      <c r="R1922" s="8">
        <f>I1922-Q1922</f>
        <v/>
      </c>
      <c r="S1922" s="49">
        <f>$AK1922*R1922</f>
        <v/>
      </c>
      <c r="U1922" s="39" t="inlineStr">
        <is>
          <t>Stock SAP</t>
        </is>
      </c>
      <c r="V1922" s="39" t="inlineStr">
        <is>
          <t>Medicamentos</t>
        </is>
      </c>
      <c r="W1922" s="39" t="inlineStr">
        <is>
          <t>Dentro del alcance</t>
        </is>
      </c>
      <c r="X1922" s="39" t="n"/>
      <c r="Y1922" s="39" t="inlineStr">
        <is>
          <t>Sin recuento físico en el inventario de Avain</t>
        </is>
      </c>
      <c r="Z1922" s="40" t="inlineStr">
        <is>
          <t>Sin recuento físico</t>
        </is>
      </c>
      <c r="AA1922" s="39" t="n"/>
      <c r="AB1922" s="39" t="n"/>
      <c r="AC1922" s="39" t="n"/>
      <c r="AD1922" s="39" t="n"/>
      <c r="AE1922" s="39" t="n"/>
      <c r="AF1922" s="39" t="n"/>
      <c r="AG1922" s="39" t="n"/>
      <c r="AH1922" s="51" t="n"/>
      <c r="AI1922" s="51" t="n"/>
      <c r="AJ1922" s="51" t="n"/>
      <c r="AK1922" s="52" t="n">
        <v>436.8112172284644</v>
      </c>
      <c r="AL1922" s="52" t="n"/>
      <c r="AM1922" s="52" t="n"/>
      <c r="AN1922" s="39" t="n"/>
      <c r="AO1922" s="39" t="inlineStr">
        <is>
          <t>El material ocupa 5 filas en la hoja 1060 NQN (lote/almacén). La cantidad SAP y la física de esta vista son el total del material.</t>
        </is>
      </c>
    </row>
    <row r="1923">
      <c r="A1923" s="5" t="inlineStr">
        <is>
          <t>1000180</t>
        </is>
      </c>
      <c r="B1923" s="5" t="inlineStr">
        <is>
          <t>HISTAMINO CORTEROID L COMPRIMIDO</t>
        </is>
      </c>
      <c r="C1923" s="5" t="n"/>
      <c r="D1923" s="5" t="inlineStr">
        <is>
          <t>033</t>
        </is>
      </c>
      <c r="E1923" s="5" t="inlineStr">
        <is>
          <t>ZMED</t>
        </is>
      </c>
      <c r="F1923" s="5" t="inlineStr">
        <is>
          <t>1060</t>
        </is>
      </c>
      <c r="G1923" s="5" t="n"/>
      <c r="H1923" s="5" t="inlineStr">
        <is>
          <t>C/U</t>
        </is>
      </c>
      <c r="I1923" s="6" t="n">
        <v>0</v>
      </c>
      <c r="J1923" s="6" t="n">
        <v>300</v>
      </c>
      <c r="K1923" s="5" t="inlineStr">
        <is>
          <t>ARS</t>
        </is>
      </c>
      <c r="L1923" s="48" t="n">
        <v>1906.4</v>
      </c>
      <c r="M1923" s="48" t="n">
        <v>0</v>
      </c>
      <c r="O1923" s="11">
        <f>M1923/SUM($M$2:$M$2023)</f>
        <v/>
      </c>
      <c r="P1923" s="49">
        <f>IFERROR(M1923/I1923,0)</f>
        <v/>
      </c>
      <c r="Q1923" s="50" t="n"/>
      <c r="R1923" s="8">
        <f>I1923-Q1923</f>
        <v/>
      </c>
      <c r="S1923" s="49">
        <f>$AK1923*R1923</f>
        <v/>
      </c>
      <c r="U1923" s="39" t="inlineStr">
        <is>
          <t>Stock SAP</t>
        </is>
      </c>
      <c r="V1923" s="39" t="inlineStr">
        <is>
          <t>Medicamentos</t>
        </is>
      </c>
      <c r="W1923" s="39" t="inlineStr">
        <is>
          <t>Dentro del alcance</t>
        </is>
      </c>
      <c r="X1923" s="39" t="n"/>
      <c r="Y1923" s="39" t="inlineStr">
        <is>
          <t>Sin recuento físico en el inventario de Avain</t>
        </is>
      </c>
      <c r="Z1923" s="40" t="inlineStr">
        <is>
          <t>Sin recuento físico</t>
        </is>
      </c>
      <c r="AA1923" s="39" t="n"/>
      <c r="AB1923" s="39" t="n"/>
      <c r="AC1923" s="39" t="n"/>
      <c r="AD1923" s="39" t="n"/>
      <c r="AE1923" s="39" t="n"/>
      <c r="AF1923" s="39" t="n"/>
      <c r="AG1923" s="39" t="n"/>
      <c r="AH1923" s="51" t="n">
        <v>0</v>
      </c>
      <c r="AI1923" s="51">
        <f>Q1923</f>
        <v/>
      </c>
      <c r="AJ1923" s="51">
        <f>$AH1923-$AI1923</f>
        <v/>
      </c>
      <c r="AK1923" s="52" t="n">
        <v>0</v>
      </c>
      <c r="AL1923" s="52">
        <f>$AJ1923*$AK1923</f>
        <v/>
      </c>
      <c r="AM1923" s="52">
        <f>$AI1923*$AK1923</f>
        <v/>
      </c>
      <c r="AN1923" s="39" t="n"/>
      <c r="AO1923" s="39" t="n"/>
    </row>
    <row r="1924">
      <c r="A1924" s="5" t="inlineStr">
        <is>
          <t>1000181</t>
        </is>
      </c>
      <c r="B1924" s="5" t="inlineStr">
        <is>
          <t>LOPERAMIDA COMPRIMIDO</t>
        </is>
      </c>
      <c r="C1924" s="5" t="n"/>
      <c r="D1924" s="5" t="inlineStr">
        <is>
          <t>033</t>
        </is>
      </c>
      <c r="E1924" s="5" t="inlineStr">
        <is>
          <t>ZMED</t>
        </is>
      </c>
      <c r="F1924" s="5" t="inlineStr">
        <is>
          <t>1060</t>
        </is>
      </c>
      <c r="G1924" s="5" t="n"/>
      <c r="H1924" s="5" t="inlineStr">
        <is>
          <t>C/U</t>
        </is>
      </c>
      <c r="I1924" s="6" t="n">
        <v>0</v>
      </c>
      <c r="J1924" s="6" t="n">
        <v>300</v>
      </c>
      <c r="K1924" s="5" t="inlineStr">
        <is>
          <t>ARS</t>
        </is>
      </c>
      <c r="L1924" s="48" t="n">
        <v>6142.58</v>
      </c>
      <c r="M1924" s="48" t="n">
        <v>0</v>
      </c>
      <c r="O1924" s="11">
        <f>M1924/SUM($M$2:$M$2023)</f>
        <v/>
      </c>
      <c r="P1924" s="49">
        <f>IFERROR(M1924/I1924,0)</f>
        <v/>
      </c>
      <c r="Q1924" s="50" t="n"/>
      <c r="R1924" s="8">
        <f>I1924-Q1924</f>
        <v/>
      </c>
      <c r="S1924" s="49">
        <f>$AK1924*R1924</f>
        <v/>
      </c>
      <c r="U1924" s="39" t="inlineStr">
        <is>
          <t>Stock SAP</t>
        </is>
      </c>
      <c r="V1924" s="39" t="inlineStr">
        <is>
          <t>Medicamentos</t>
        </is>
      </c>
      <c r="W1924" s="39" t="inlineStr">
        <is>
          <t>Dentro del alcance</t>
        </is>
      </c>
      <c r="X1924" s="39" t="n"/>
      <c r="Y1924" s="39" t="inlineStr">
        <is>
          <t>Sin recuento físico en el inventario de Avain</t>
        </is>
      </c>
      <c r="Z1924" s="40" t="inlineStr">
        <is>
          <t>Sin recuento físico</t>
        </is>
      </c>
      <c r="AA1924" s="39" t="n"/>
      <c r="AB1924" s="39" t="n"/>
      <c r="AC1924" s="39" t="n"/>
      <c r="AD1924" s="39" t="n"/>
      <c r="AE1924" s="39" t="n"/>
      <c r="AF1924" s="39" t="n"/>
      <c r="AG1924" s="39" t="n"/>
      <c r="AH1924" s="51" t="n"/>
      <c r="AI1924" s="51" t="n"/>
      <c r="AJ1924" s="51" t="n"/>
      <c r="AK1924" s="52" t="n">
        <v>20.47527272727273</v>
      </c>
      <c r="AL1924" s="52" t="n"/>
      <c r="AM1924" s="52" t="n"/>
      <c r="AN1924" s="39" t="n"/>
      <c r="AO1924" s="39" t="inlineStr">
        <is>
          <t>El material ocupa 13 filas en la hoja 1060 NQN (lote/almacén). La cantidad SAP y la física de esta vista son el total del material.</t>
        </is>
      </c>
    </row>
    <row r="1925">
      <c r="A1925" s="5" t="inlineStr">
        <is>
          <t>1000182</t>
        </is>
      </c>
      <c r="B1925" s="5" t="inlineStr">
        <is>
          <t>METOCLOPRAMIDA COMPRIMIDO</t>
        </is>
      </c>
      <c r="C1925" s="5" t="n"/>
      <c r="D1925" s="5" t="inlineStr">
        <is>
          <t>033</t>
        </is>
      </c>
      <c r="E1925" s="5" t="inlineStr">
        <is>
          <t>ZMED</t>
        </is>
      </c>
      <c r="F1925" s="5" t="inlineStr">
        <is>
          <t>1060</t>
        </is>
      </c>
      <c r="G1925" s="5" t="n"/>
      <c r="H1925" s="5" t="inlineStr">
        <is>
          <t>C/U</t>
        </is>
      </c>
      <c r="I1925" s="6" t="n">
        <v>0</v>
      </c>
      <c r="J1925" s="6" t="n">
        <v>250</v>
      </c>
      <c r="K1925" s="5" t="inlineStr">
        <is>
          <t>ARS</t>
        </is>
      </c>
      <c r="L1925" s="48" t="n">
        <v>42346.83</v>
      </c>
      <c r="M1925" s="48" t="n">
        <v>0</v>
      </c>
      <c r="O1925" s="11">
        <f>M1925/SUM($M$2:$M$2023)</f>
        <v/>
      </c>
      <c r="P1925" s="49">
        <f>IFERROR(M1925/I1925,0)</f>
        <v/>
      </c>
      <c r="Q1925" s="50" t="n"/>
      <c r="R1925" s="8">
        <f>I1925-Q1925</f>
        <v/>
      </c>
      <c r="S1925" s="49">
        <f>$AK1925*R1925</f>
        <v/>
      </c>
      <c r="U1925" s="39" t="inlineStr">
        <is>
          <t>Stock SAP</t>
        </is>
      </c>
      <c r="V1925" s="39" t="inlineStr">
        <is>
          <t>Medicamentos</t>
        </is>
      </c>
      <c r="W1925" s="39" t="inlineStr">
        <is>
          <t>Dentro del alcance</t>
        </is>
      </c>
      <c r="X1925" s="38" t="inlineStr">
        <is>
          <t>Baja</t>
        </is>
      </c>
      <c r="Y1925" s="39" t="inlineStr">
        <is>
          <t>Homologado – confianza Baja – pendiente de validación</t>
        </is>
      </c>
      <c r="Z1925" s="38" t="inlineStr">
        <is>
          <t>Dar de baja en SAP</t>
        </is>
      </c>
      <c r="AA1925" s="39" t="inlineStr">
        <is>
          <t>397</t>
        </is>
      </c>
      <c r="AB1925" s="39" t="inlineStr">
        <is>
          <t>METOCLOPRAMIDA COMP SUBLINGUALES</t>
        </is>
      </c>
      <c r="AC1925" s="39" t="inlineStr">
        <is>
          <t>Cruce por nomenclatura SAP</t>
        </is>
      </c>
      <c r="AD1925" s="39" t="inlineStr">
        <is>
          <t>No</t>
        </is>
      </c>
      <c r="AE1925" s="39" t="n"/>
      <c r="AF1925" s="39" t="inlineStr">
        <is>
          <t>No</t>
        </is>
      </c>
      <c r="AG1925" s="39" t="n"/>
      <c r="AH1925" s="51" t="n"/>
      <c r="AI1925" s="51" t="n"/>
      <c r="AJ1925" s="51" t="n"/>
      <c r="AK1925" s="52" t="n">
        <v>169.3873170731707</v>
      </c>
      <c r="AL1925" s="52" t="n"/>
      <c r="AM1925" s="52" t="n"/>
      <c r="AN1925" s="39" t="n"/>
      <c r="AO1925" s="39" t="inlineStr">
        <is>
          <t>La cantidad física del material se imputó en la fila 390 (primera fila del material). Cruce por nomenclatura: similitud 0.77. El material ocupa 5 filas en la hoja 1060 NQN (lote/almacén). La cantidad SAP y la física de esta vista son el total del material.</t>
        </is>
      </c>
    </row>
    <row r="1926">
      <c r="A1926" s="5" t="inlineStr">
        <is>
          <t>1000183</t>
        </is>
      </c>
      <c r="B1926" s="5" t="inlineStr">
        <is>
          <t>MYLANTA TABLETAS COMPRIMIDOS</t>
        </is>
      </c>
      <c r="C1926" s="5" t="n"/>
      <c r="D1926" s="5" t="inlineStr">
        <is>
          <t>033</t>
        </is>
      </c>
      <c r="E1926" s="5" t="inlineStr">
        <is>
          <t>ZMED</t>
        </is>
      </c>
      <c r="F1926" s="5" t="inlineStr">
        <is>
          <t>1060</t>
        </is>
      </c>
      <c r="G1926" s="5" t="n"/>
      <c r="H1926" s="5" t="inlineStr">
        <is>
          <t>C/U</t>
        </is>
      </c>
      <c r="I1926" s="6" t="n">
        <v>0</v>
      </c>
      <c r="J1926" s="6" t="n">
        <v>480</v>
      </c>
      <c r="K1926" s="5" t="inlineStr">
        <is>
          <t>ARS</t>
        </is>
      </c>
      <c r="L1926" s="48" t="n">
        <v>122251.59</v>
      </c>
      <c r="M1926" s="48" t="n">
        <v>0</v>
      </c>
      <c r="O1926" s="11">
        <f>M1926/SUM($M$2:$M$2023)</f>
        <v/>
      </c>
      <c r="P1926" s="49">
        <f>IFERROR(M1926/I1926,0)</f>
        <v/>
      </c>
      <c r="Q1926" s="50" t="n"/>
      <c r="R1926" s="8">
        <f>I1926-Q1926</f>
        <v/>
      </c>
      <c r="S1926" s="49">
        <f>$AK1926*R1926</f>
        <v/>
      </c>
      <c r="U1926" s="39" t="inlineStr">
        <is>
          <t>Stock SAP</t>
        </is>
      </c>
      <c r="V1926" s="39" t="inlineStr">
        <is>
          <t>Medicamentos</t>
        </is>
      </c>
      <c r="W1926" s="39" t="inlineStr">
        <is>
          <t>Dentro del alcance</t>
        </is>
      </c>
      <c r="X1926" s="42" t="inlineStr">
        <is>
          <t>Media</t>
        </is>
      </c>
      <c r="Y1926" s="39" t="inlineStr">
        <is>
          <t>Homologado – confianza Media – pendiente de validación</t>
        </is>
      </c>
      <c r="Z1926" s="38" t="inlineStr">
        <is>
          <t>Dar de baja en SAP</t>
        </is>
      </c>
      <c r="AA1926" s="39" t="inlineStr">
        <is>
          <t>165</t>
        </is>
      </c>
      <c r="AB1926" s="39" t="inlineStr">
        <is>
          <t>MYLANTA</t>
        </is>
      </c>
      <c r="AC1926" s="39" t="inlineStr">
        <is>
          <t>Cruce por nomenclatura SAP</t>
        </is>
      </c>
      <c r="AD1926" s="39" t="inlineStr">
        <is>
          <t>Sí</t>
        </is>
      </c>
      <c r="AE1926" s="39" t="inlineStr">
        <is>
          <t>1000183, 1000188</t>
        </is>
      </c>
      <c r="AF1926" s="39" t="inlineStr">
        <is>
          <t>Sí</t>
        </is>
      </c>
      <c r="AG1926" s="39" t="n"/>
      <c r="AH1926" s="51" t="n"/>
      <c r="AI1926" s="51" t="n"/>
      <c r="AJ1926" s="51" t="n"/>
      <c r="AK1926" s="52" t="n">
        <v>254.690802148944</v>
      </c>
      <c r="AL1926" s="52" t="n"/>
      <c r="AM1926" s="52" t="n"/>
      <c r="AN1926" s="39" t="n"/>
      <c r="AO1926" s="39" t="inlineStr">
        <is>
          <t>La cantidad física del material se imputó en la fila 64 (primera fila del material). Cruce por nomenclatura: similitud 0.69. El cruce SAP–Avain identificó 2 códigos SAP como posibles equivalentes del mismo ítem de Avain (1000183, 1000188). Se imputó al primero (lógica BUSCARV); requiere validación posterior. El material ocupa 13 filas en la hoja 1060 NQN (lote/almacén). La cantidad SAP y la física de esta vista son el total del material.</t>
        </is>
      </c>
    </row>
    <row r="1927">
      <c r="A1927" s="5" t="inlineStr">
        <is>
          <t>1000184</t>
        </is>
      </c>
      <c r="B1927" s="5" t="inlineStr">
        <is>
          <t>RANITIDINA 300MG COMPRIMIDOS</t>
        </is>
      </c>
      <c r="C1927" s="5" t="n"/>
      <c r="D1927" s="5" t="inlineStr">
        <is>
          <t>033</t>
        </is>
      </c>
      <c r="E1927" s="5" t="inlineStr">
        <is>
          <t>ZMED</t>
        </is>
      </c>
      <c r="F1927" s="5" t="inlineStr">
        <is>
          <t>1060</t>
        </is>
      </c>
      <c r="G1927" s="5" t="n"/>
      <c r="H1927" s="5" t="inlineStr">
        <is>
          <t>C/U</t>
        </is>
      </c>
      <c r="I1927" s="6" t="n">
        <v>0</v>
      </c>
      <c r="J1927" s="6" t="n">
        <v>300</v>
      </c>
      <c r="K1927" s="5" t="inlineStr">
        <is>
          <t>ARS</t>
        </is>
      </c>
      <c r="L1927" s="48" t="n">
        <v>1363.15</v>
      </c>
      <c r="M1927" s="48" t="n">
        <v>0</v>
      </c>
      <c r="O1927" s="11">
        <f>M1927/SUM($M$2:$M$2023)</f>
        <v/>
      </c>
      <c r="P1927" s="49">
        <f>IFERROR(M1927/I1927,0)</f>
        <v/>
      </c>
      <c r="Q1927" s="50" t="n"/>
      <c r="R1927" s="8">
        <f>I1927-Q1927</f>
        <v/>
      </c>
      <c r="S1927" s="49">
        <f>$AK1927*R1927</f>
        <v/>
      </c>
      <c r="U1927" s="39" t="inlineStr">
        <is>
          <t>Stock SAP</t>
        </is>
      </c>
      <c r="V1927" s="39" t="inlineStr">
        <is>
          <t>Medicamentos</t>
        </is>
      </c>
      <c r="W1927" s="39" t="inlineStr">
        <is>
          <t>Dentro del alcance</t>
        </is>
      </c>
      <c r="X1927" s="39" t="n"/>
      <c r="Y1927" s="39" t="inlineStr">
        <is>
          <t>Sin recuento físico en el inventario de Avain</t>
        </is>
      </c>
      <c r="Z1927" s="40" t="inlineStr">
        <is>
          <t>Sin recuento físico</t>
        </is>
      </c>
      <c r="AA1927" s="39" t="n"/>
      <c r="AB1927" s="39" t="n"/>
      <c r="AC1927" s="39" t="n"/>
      <c r="AD1927" s="39" t="n"/>
      <c r="AE1927" s="39" t="n"/>
      <c r="AF1927" s="39" t="n"/>
      <c r="AG1927" s="39" t="n"/>
      <c r="AH1927" s="51" t="n"/>
      <c r="AI1927" s="51" t="n"/>
      <c r="AJ1927" s="51" t="n"/>
      <c r="AK1927" s="52" t="n">
        <v>4.54375</v>
      </c>
      <c r="AL1927" s="52" t="n"/>
      <c r="AM1927" s="52" t="n"/>
      <c r="AN1927" s="39" t="n"/>
      <c r="AO1927" s="39" t="inlineStr">
        <is>
          <t>El material ocupa 2 filas en la hoja 1060 NQN (lote/almacén). La cantidad SAP y la física de esta vista son el total del material.</t>
        </is>
      </c>
    </row>
    <row r="1928">
      <c r="A1928" s="5" t="inlineStr">
        <is>
          <t>1000185</t>
        </is>
      </c>
      <c r="B1928" s="5" t="inlineStr">
        <is>
          <t>PLATSUL  X 100 CREMA</t>
        </is>
      </c>
      <c r="C1928" s="5" t="n"/>
      <c r="D1928" s="5" t="inlineStr">
        <is>
          <t>033</t>
        </is>
      </c>
      <c r="E1928" s="5" t="inlineStr">
        <is>
          <t>ZMED</t>
        </is>
      </c>
      <c r="F1928" s="5" t="inlineStr">
        <is>
          <t>1060</t>
        </is>
      </c>
      <c r="G1928" s="5" t="n"/>
      <c r="H1928" s="5" t="inlineStr">
        <is>
          <t>C/U</t>
        </is>
      </c>
      <c r="I1928" s="6" t="n">
        <v>0</v>
      </c>
      <c r="J1928" s="6" t="n">
        <v>20</v>
      </c>
      <c r="K1928" s="5" t="inlineStr">
        <is>
          <t>ARS</t>
        </is>
      </c>
      <c r="L1928" s="48" t="n">
        <v>135571.43</v>
      </c>
      <c r="M1928" s="48" t="n">
        <v>0</v>
      </c>
      <c r="O1928" s="11">
        <f>M1928/SUM($M$2:$M$2023)</f>
        <v/>
      </c>
      <c r="P1928" s="49">
        <f>IFERROR(M1928/I1928,0)</f>
        <v/>
      </c>
      <c r="Q1928" s="50" t="n"/>
      <c r="R1928" s="8">
        <f>I1928-Q1928</f>
        <v/>
      </c>
      <c r="S1928" s="49">
        <f>$AK1928*R1928</f>
        <v/>
      </c>
      <c r="U1928" s="39" t="inlineStr">
        <is>
          <t>Stock SAP</t>
        </is>
      </c>
      <c r="V1928" s="39" t="inlineStr">
        <is>
          <t>Medicamentos</t>
        </is>
      </c>
      <c r="W1928" s="39" t="inlineStr">
        <is>
          <t>Dentro del alcance</t>
        </is>
      </c>
      <c r="X1928" s="39" t="n"/>
      <c r="Y1928" s="39" t="inlineStr">
        <is>
          <t>Sin recuento físico en el inventario de Avain</t>
        </is>
      </c>
      <c r="Z1928" s="40" t="inlineStr">
        <is>
          <t>Sin recuento físico</t>
        </is>
      </c>
      <c r="AA1928" s="39" t="n"/>
      <c r="AB1928" s="39" t="n"/>
      <c r="AC1928" s="39" t="n"/>
      <c r="AD1928" s="39" t="n"/>
      <c r="AE1928" s="39" t="n"/>
      <c r="AF1928" s="39" t="n"/>
      <c r="AG1928" s="39" t="n"/>
      <c r="AH1928" s="51" t="n"/>
      <c r="AI1928" s="51" t="n"/>
      <c r="AJ1928" s="51" t="n"/>
      <c r="AK1928" s="52" t="n">
        <v>6778.5714</v>
      </c>
      <c r="AL1928" s="52" t="n"/>
      <c r="AM1928" s="52" t="n"/>
      <c r="AN1928" s="39" t="n"/>
      <c r="AO1928" s="39" t="inlineStr">
        <is>
          <t>El material ocupa 2 filas en la hoja 1060 NQN (lote/almacén). La cantidad SAP y la física de esta vista son el total del material.</t>
        </is>
      </c>
    </row>
    <row r="1929">
      <c r="A1929" s="5" t="inlineStr">
        <is>
          <t>1000186</t>
        </is>
      </c>
      <c r="B1929" s="5" t="inlineStr">
        <is>
          <t>XYLOPROCTO POMADA CREMA</t>
        </is>
      </c>
      <c r="C1929" s="5" t="n"/>
      <c r="D1929" s="5" t="inlineStr">
        <is>
          <t>033</t>
        </is>
      </c>
      <c r="E1929" s="5" t="inlineStr">
        <is>
          <t>ZMED</t>
        </is>
      </c>
      <c r="F1929" s="5" t="inlineStr">
        <is>
          <t>1060</t>
        </is>
      </c>
      <c r="G1929" s="5" t="n"/>
      <c r="H1929" s="5" t="inlineStr">
        <is>
          <t>C/U</t>
        </is>
      </c>
      <c r="I1929" s="6" t="n">
        <v>0</v>
      </c>
      <c r="J1929" s="6" t="n">
        <v>20</v>
      </c>
      <c r="K1929" s="5" t="inlineStr">
        <is>
          <t>ARS</t>
        </is>
      </c>
      <c r="L1929" s="48" t="n">
        <v>3651.6</v>
      </c>
      <c r="M1929" s="48" t="n">
        <v>0</v>
      </c>
      <c r="O1929" s="11">
        <f>M1929/SUM($M$2:$M$2023)</f>
        <v/>
      </c>
      <c r="P1929" s="49">
        <f>IFERROR(M1929/I1929,0)</f>
        <v/>
      </c>
      <c r="Q1929" s="50" t="n"/>
      <c r="R1929" s="8">
        <f>I1929-Q1929</f>
        <v/>
      </c>
      <c r="S1929" s="49">
        <f>$AK1929*R1929</f>
        <v/>
      </c>
      <c r="U1929" s="39" t="inlineStr">
        <is>
          <t>Stock SAP</t>
        </is>
      </c>
      <c r="V1929" s="39" t="inlineStr">
        <is>
          <t>Medicamentos</t>
        </is>
      </c>
      <c r="W1929" s="39" t="inlineStr">
        <is>
          <t>Dentro del alcance</t>
        </is>
      </c>
      <c r="X1929" s="39" t="n"/>
      <c r="Y1929" s="39" t="inlineStr">
        <is>
          <t>Sin recuento físico en el inventario de Avain</t>
        </is>
      </c>
      <c r="Z1929" s="40" t="inlineStr">
        <is>
          <t>Sin recuento físico</t>
        </is>
      </c>
      <c r="AA1929" s="39" t="n"/>
      <c r="AB1929" s="39" t="n"/>
      <c r="AC1929" s="39" t="n"/>
      <c r="AD1929" s="39" t="n"/>
      <c r="AE1929" s="39" t="n"/>
      <c r="AF1929" s="39" t="n"/>
      <c r="AG1929" s="39" t="n"/>
      <c r="AH1929" s="51" t="n">
        <v>0</v>
      </c>
      <c r="AI1929" s="51">
        <f>Q1929</f>
        <v/>
      </c>
      <c r="AJ1929" s="51">
        <f>$AH1929-$AI1929</f>
        <v/>
      </c>
      <c r="AK1929" s="52" t="n">
        <v>0</v>
      </c>
      <c r="AL1929" s="52">
        <f>$AJ1929*$AK1929</f>
        <v/>
      </c>
      <c r="AM1929" s="52">
        <f>$AI1929*$AK1929</f>
        <v/>
      </c>
      <c r="AN1929" s="39" t="n"/>
      <c r="AO1929" s="39" t="n"/>
    </row>
    <row r="1930">
      <c r="A1930" s="5" t="inlineStr">
        <is>
          <t>1000187</t>
        </is>
      </c>
      <c r="B1930" s="5" t="inlineStr">
        <is>
          <t>CALADRYL SOLUCION</t>
        </is>
      </c>
      <c r="C1930" s="5" t="n"/>
      <c r="D1930" s="5" t="inlineStr">
        <is>
          <t>033</t>
        </is>
      </c>
      <c r="E1930" s="5" t="inlineStr">
        <is>
          <t>ZMED</t>
        </is>
      </c>
      <c r="F1930" s="5" t="inlineStr">
        <is>
          <t>1060</t>
        </is>
      </c>
      <c r="G1930" s="5" t="n"/>
      <c r="H1930" s="5" t="inlineStr">
        <is>
          <t>C/U</t>
        </is>
      </c>
      <c r="I1930" s="6" t="n">
        <v>0</v>
      </c>
      <c r="J1930" s="6" t="n">
        <v>30</v>
      </c>
      <c r="K1930" s="5" t="inlineStr">
        <is>
          <t>ARS</t>
        </is>
      </c>
      <c r="L1930" s="48" t="n">
        <v>108977.1</v>
      </c>
      <c r="M1930" s="48" t="n">
        <v>0</v>
      </c>
      <c r="O1930" s="11">
        <f>M1930/SUM($M$2:$M$2023)</f>
        <v/>
      </c>
      <c r="P1930" s="49">
        <f>IFERROR(M1930/I1930,0)</f>
        <v/>
      </c>
      <c r="Q1930" s="50" t="n"/>
      <c r="R1930" s="8">
        <f>I1930-Q1930</f>
        <v/>
      </c>
      <c r="S1930" s="49">
        <f>$AK1930*R1930</f>
        <v/>
      </c>
      <c r="U1930" s="39" t="inlineStr">
        <is>
          <t>Stock SAP</t>
        </is>
      </c>
      <c r="V1930" s="39" t="inlineStr">
        <is>
          <t>Medicamentos</t>
        </is>
      </c>
      <c r="W1930" s="39" t="inlineStr">
        <is>
          <t>Dentro del alcance</t>
        </is>
      </c>
      <c r="X1930" s="37" t="inlineStr">
        <is>
          <t>Alta</t>
        </is>
      </c>
      <c r="Y1930" s="39" t="inlineStr">
        <is>
          <t>Homologado – confianza Alta</t>
        </is>
      </c>
      <c r="Z1930" s="38" t="inlineStr">
        <is>
          <t>Dar de baja en SAP</t>
        </is>
      </c>
      <c r="AA1930" s="39" t="inlineStr">
        <is>
          <t>501</t>
        </is>
      </c>
      <c r="AB1930" s="39" t="inlineStr">
        <is>
          <t>CALADRYL</t>
        </is>
      </c>
      <c r="AC1930" s="39" t="inlineStr">
        <is>
          <t>Cruce por nomenclatura SAP</t>
        </is>
      </c>
      <c r="AD1930" s="39" t="inlineStr">
        <is>
          <t>No</t>
        </is>
      </c>
      <c r="AE1930" s="39" t="n"/>
      <c r="AF1930" s="39" t="inlineStr">
        <is>
          <t>No</t>
        </is>
      </c>
      <c r="AG1930" s="39" t="n"/>
      <c r="AH1930" s="51" t="n"/>
      <c r="AI1930" s="51" t="n"/>
      <c r="AJ1930" s="51" t="n"/>
      <c r="AK1930" s="52" t="n">
        <v>3632.57</v>
      </c>
      <c r="AL1930" s="52" t="n"/>
      <c r="AM1930" s="52" t="n"/>
      <c r="AN1930" s="39" t="n"/>
      <c r="AO1930" s="39" t="inlineStr">
        <is>
          <t>La cantidad física del material se imputó en la fila 1501 (primera fila del material). Cruce por nomenclatura: similitud 0.82. El material ocupa 8 filas en la hoja 1060 NQN (lote/almacén). La cantidad SAP y la física de esta vista son el total del material.</t>
        </is>
      </c>
    </row>
    <row r="1931">
      <c r="A1931" s="5" t="inlineStr">
        <is>
          <t>1000188</t>
        </is>
      </c>
      <c r="B1931" s="5" t="inlineStr">
        <is>
          <t>MYLANTA SUSPENSIÓN SOLUCION</t>
        </is>
      </c>
      <c r="C1931" s="5" t="n"/>
      <c r="D1931" s="5" t="inlineStr">
        <is>
          <t>033</t>
        </is>
      </c>
      <c r="E1931" s="5" t="inlineStr">
        <is>
          <t>ZMED</t>
        </is>
      </c>
      <c r="F1931" s="5" t="inlineStr">
        <is>
          <t>1060</t>
        </is>
      </c>
      <c r="G1931" s="5" t="n"/>
      <c r="H1931" s="5" t="inlineStr">
        <is>
          <t>C/U</t>
        </is>
      </c>
      <c r="I1931" s="6" t="n">
        <v>0</v>
      </c>
      <c r="J1931" s="6" t="n">
        <v>30</v>
      </c>
      <c r="K1931" s="5" t="inlineStr">
        <is>
          <t>ARS</t>
        </is>
      </c>
      <c r="L1931" s="48" t="n">
        <v>14169</v>
      </c>
      <c r="M1931" s="48" t="n">
        <v>0</v>
      </c>
      <c r="O1931" s="11">
        <f>M1931/SUM($M$2:$M$2023)</f>
        <v/>
      </c>
      <c r="P1931" s="49">
        <f>IFERROR(M1931/I1931,0)</f>
        <v/>
      </c>
      <c r="Q1931" s="50" t="n"/>
      <c r="R1931" s="8">
        <f>I1931-Q1931</f>
        <v/>
      </c>
      <c r="S1931" s="49">
        <f>$AK1931*R1931</f>
        <v/>
      </c>
      <c r="U1931" s="39" t="inlineStr">
        <is>
          <t>Stock SAP</t>
        </is>
      </c>
      <c r="V1931" s="39" t="inlineStr">
        <is>
          <t>Medicamentos</t>
        </is>
      </c>
      <c r="W1931" s="39" t="inlineStr">
        <is>
          <t>Dentro del alcance</t>
        </is>
      </c>
      <c r="X1931" s="39" t="n"/>
      <c r="Y1931" s="39" t="inlineStr">
        <is>
          <t>Sin recuento físico en el inventario de Avain</t>
        </is>
      </c>
      <c r="Z1931" s="40" t="inlineStr">
        <is>
          <t>Sin recuento físico</t>
        </is>
      </c>
      <c r="AA1931" s="39" t="n"/>
      <c r="AB1931" s="39" t="n"/>
      <c r="AC1931" s="39" t="n"/>
      <c r="AD1931" s="39" t="n"/>
      <c r="AE1931" s="39" t="n"/>
      <c r="AF1931" s="39" t="n"/>
      <c r="AG1931" s="39" t="n"/>
      <c r="AH1931" s="51" t="n">
        <v>0</v>
      </c>
      <c r="AI1931" s="51">
        <f>Q1931</f>
        <v/>
      </c>
      <c r="AJ1931" s="51">
        <f>$AH1931-$AI1931</f>
        <v/>
      </c>
      <c r="AK1931" s="52" t="n">
        <v>0</v>
      </c>
      <c r="AL1931" s="52">
        <f>$AJ1931*$AK1931</f>
        <v/>
      </c>
      <c r="AM1931" s="52">
        <f>$AI1931*$AK1931</f>
        <v/>
      </c>
      <c r="AN1931" s="39" t="n"/>
      <c r="AO1931" s="39" t="n"/>
    </row>
    <row r="1932">
      <c r="A1932" s="5" t="inlineStr">
        <is>
          <t>1000191</t>
        </is>
      </c>
      <c r="B1932" s="5" t="inlineStr">
        <is>
          <t>GOTAS LUBRICANTES GLICERINA 1% 10ML</t>
        </is>
      </c>
      <c r="C1932" s="5" t="n"/>
      <c r="D1932" s="5" t="inlineStr">
        <is>
          <t>033</t>
        </is>
      </c>
      <c r="E1932" s="5" t="inlineStr">
        <is>
          <t>ZMED</t>
        </is>
      </c>
      <c r="F1932" s="5" t="inlineStr">
        <is>
          <t>1060</t>
        </is>
      </c>
      <c r="G1932" s="5" t="n"/>
      <c r="H1932" s="5" t="inlineStr">
        <is>
          <t>C/U</t>
        </is>
      </c>
      <c r="I1932" s="6" t="n">
        <v>0</v>
      </c>
      <c r="J1932" s="6" t="n">
        <v>40</v>
      </c>
      <c r="K1932" s="5" t="inlineStr">
        <is>
          <t>ARS</t>
        </is>
      </c>
      <c r="L1932" s="48" t="n">
        <v>7960</v>
      </c>
      <c r="M1932" s="48" t="n">
        <v>0</v>
      </c>
      <c r="O1932" s="11">
        <f>M1932/SUM($M$2:$M$2023)</f>
        <v/>
      </c>
      <c r="P1932" s="49">
        <f>IFERROR(M1932/I1932,0)</f>
        <v/>
      </c>
      <c r="Q1932" s="50" t="n"/>
      <c r="R1932" s="8">
        <f>I1932-Q1932</f>
        <v/>
      </c>
      <c r="S1932" s="49">
        <f>$AK1932*R1932</f>
        <v/>
      </c>
      <c r="U1932" s="39" t="inlineStr">
        <is>
          <t>Stock SAP</t>
        </is>
      </c>
      <c r="V1932" s="39" t="inlineStr">
        <is>
          <t>Medicamentos</t>
        </is>
      </c>
      <c r="W1932" s="39" t="inlineStr">
        <is>
          <t>Dentro del alcance</t>
        </is>
      </c>
      <c r="X1932" s="39" t="n"/>
      <c r="Y1932" s="39" t="inlineStr">
        <is>
          <t>Sin recuento físico en el inventario de Avain</t>
        </is>
      </c>
      <c r="Z1932" s="40" t="inlineStr">
        <is>
          <t>Sin recuento físico</t>
        </is>
      </c>
      <c r="AA1932" s="39" t="n"/>
      <c r="AB1932" s="39" t="n"/>
      <c r="AC1932" s="39" t="n"/>
      <c r="AD1932" s="39" t="n"/>
      <c r="AE1932" s="39" t="n"/>
      <c r="AF1932" s="39" t="n"/>
      <c r="AG1932" s="39" t="n"/>
      <c r="AH1932" s="51" t="n">
        <v>0</v>
      </c>
      <c r="AI1932" s="51">
        <f>Q1932</f>
        <v/>
      </c>
      <c r="AJ1932" s="51">
        <f>$AH1932-$AI1932</f>
        <v/>
      </c>
      <c r="AK1932" s="52" t="n">
        <v>0</v>
      </c>
      <c r="AL1932" s="52">
        <f>$AJ1932*$AK1932</f>
        <v/>
      </c>
      <c r="AM1932" s="52">
        <f>$AI1932*$AK1932</f>
        <v/>
      </c>
      <c r="AN1932" s="39" t="n"/>
      <c r="AO1932" s="39" t="n"/>
    </row>
    <row r="1933">
      <c r="A1933" s="5" t="inlineStr">
        <is>
          <t>1000193</t>
        </is>
      </c>
      <c r="B1933" s="5" t="inlineStr">
        <is>
          <t>MIGRAL COMPRIMIDO</t>
        </is>
      </c>
      <c r="C1933" s="5" t="n"/>
      <c r="D1933" s="5" t="inlineStr">
        <is>
          <t>033</t>
        </is>
      </c>
      <c r="E1933" s="5" t="inlineStr">
        <is>
          <t>ZMED</t>
        </is>
      </c>
      <c r="F1933" s="5" t="inlineStr">
        <is>
          <t>1060</t>
        </is>
      </c>
      <c r="G1933" s="5" t="n"/>
      <c r="H1933" s="5" t="inlineStr">
        <is>
          <t>C/U</t>
        </is>
      </c>
      <c r="I1933" s="6" t="n">
        <v>0</v>
      </c>
      <c r="J1933" s="6" t="n">
        <v>250</v>
      </c>
      <c r="K1933" s="5" t="inlineStr">
        <is>
          <t>ARS</t>
        </is>
      </c>
      <c r="L1933" s="48" t="n">
        <v>32933.54</v>
      </c>
      <c r="M1933" s="48" t="n">
        <v>0</v>
      </c>
      <c r="O1933" s="11">
        <f>M1933/SUM($M$2:$M$2023)</f>
        <v/>
      </c>
      <c r="P1933" s="49">
        <f>IFERROR(M1933/I1933,0)</f>
        <v/>
      </c>
      <c r="Q1933" s="50" t="n"/>
      <c r="R1933" s="8">
        <f>I1933-Q1933</f>
        <v/>
      </c>
      <c r="S1933" s="49">
        <f>$AK1933*R1933</f>
        <v/>
      </c>
      <c r="U1933" s="39" t="inlineStr">
        <is>
          <t>Stock SAP</t>
        </is>
      </c>
      <c r="V1933" s="39" t="inlineStr">
        <is>
          <t>Medicamentos</t>
        </is>
      </c>
      <c r="W1933" s="39" t="inlineStr">
        <is>
          <t>Dentro del alcance</t>
        </is>
      </c>
      <c r="X1933" s="39" t="n"/>
      <c r="Y1933" s="39" t="inlineStr">
        <is>
          <t>Sin recuento físico en el inventario de Avain</t>
        </is>
      </c>
      <c r="Z1933" s="40" t="inlineStr">
        <is>
          <t>Sin recuento físico</t>
        </is>
      </c>
      <c r="AA1933" s="39" t="n"/>
      <c r="AB1933" s="39" t="n"/>
      <c r="AC1933" s="39" t="n"/>
      <c r="AD1933" s="39" t="n"/>
      <c r="AE1933" s="39" t="n"/>
      <c r="AF1933" s="39" t="n"/>
      <c r="AG1933" s="39" t="n"/>
      <c r="AH1933" s="51" t="n"/>
      <c r="AI1933" s="51" t="n"/>
      <c r="AJ1933" s="51" t="n"/>
      <c r="AK1933" s="52" t="n">
        <v>131.734165546896</v>
      </c>
      <c r="AL1933" s="52" t="n"/>
      <c r="AM1933" s="52" t="n"/>
      <c r="AN1933" s="39" t="n"/>
      <c r="AO1933" s="39" t="inlineStr">
        <is>
          <t>El material ocupa 13 filas en la hoja 1060 NQN (lote/almacén). La cantidad SAP y la física de esta vista son el total del material.</t>
        </is>
      </c>
    </row>
    <row r="1934">
      <c r="A1934" s="5" t="inlineStr">
        <is>
          <t>1000194</t>
        </is>
      </c>
      <c r="B1934" s="5" t="inlineStr">
        <is>
          <t>CAINA GOTAS</t>
        </is>
      </c>
      <c r="C1934" s="5" t="n"/>
      <c r="D1934" s="5" t="inlineStr">
        <is>
          <t>033</t>
        </is>
      </c>
      <c r="E1934" s="5" t="inlineStr">
        <is>
          <t>ZMED</t>
        </is>
      </c>
      <c r="F1934" s="5" t="inlineStr">
        <is>
          <t>1060</t>
        </is>
      </c>
      <c r="G1934" s="5" t="n"/>
      <c r="H1934" s="5" t="inlineStr">
        <is>
          <t>C/U</t>
        </is>
      </c>
      <c r="I1934" s="6" t="n">
        <v>0</v>
      </c>
      <c r="J1934" s="6" t="n">
        <v>70</v>
      </c>
      <c r="K1934" s="5" t="inlineStr">
        <is>
          <t>ARS</t>
        </is>
      </c>
      <c r="L1934" s="48" t="n">
        <v>174684.35</v>
      </c>
      <c r="M1934" s="48" t="n">
        <v>0</v>
      </c>
      <c r="O1934" s="11">
        <f>M1934/SUM($M$2:$M$2023)</f>
        <v/>
      </c>
      <c r="P1934" s="49">
        <f>IFERROR(M1934/I1934,0)</f>
        <v/>
      </c>
      <c r="Q1934" s="50" t="n"/>
      <c r="R1934" s="8">
        <f>I1934-Q1934</f>
        <v/>
      </c>
      <c r="S1934" s="49">
        <f>$AK1934*R1934</f>
        <v/>
      </c>
      <c r="U1934" s="39" t="inlineStr">
        <is>
          <t>Stock SAP</t>
        </is>
      </c>
      <c r="V1934" s="39" t="inlineStr">
        <is>
          <t>Medicamentos</t>
        </is>
      </c>
      <c r="W1934" s="39" t="inlineStr">
        <is>
          <t>Dentro del alcance</t>
        </is>
      </c>
      <c r="X1934" s="39" t="n"/>
      <c r="Y1934" s="39" t="inlineStr">
        <is>
          <t>Sin recuento físico en el inventario de Avain</t>
        </is>
      </c>
      <c r="Z1934" s="40" t="inlineStr">
        <is>
          <t>Sin recuento físico</t>
        </is>
      </c>
      <c r="AA1934" s="39" t="n"/>
      <c r="AB1934" s="39" t="n"/>
      <c r="AC1934" s="39" t="n"/>
      <c r="AD1934" s="39" t="n"/>
      <c r="AE1934" s="39" t="n"/>
      <c r="AF1934" s="39" t="n"/>
      <c r="AG1934" s="39" t="n"/>
      <c r="AH1934" s="51" t="n"/>
      <c r="AI1934" s="51" t="n"/>
      <c r="AJ1934" s="51" t="n"/>
      <c r="AK1934" s="52" t="n">
        <v>2495.490732984293</v>
      </c>
      <c r="AL1934" s="52" t="n"/>
      <c r="AM1934" s="52" t="n"/>
      <c r="AN1934" s="39" t="n"/>
      <c r="AO1934" s="39" t="inlineStr">
        <is>
          <t>El material ocupa 8 filas en la hoja 1060 NQN (lote/almacén). La cantidad SAP y la física de esta vista son el total del material.</t>
        </is>
      </c>
    </row>
    <row r="1935">
      <c r="A1935" s="5" t="inlineStr">
        <is>
          <t>1000199</t>
        </is>
      </c>
      <c r="B1935" s="5" t="inlineStr">
        <is>
          <t>GLUCONATO DE CALCIO</t>
        </is>
      </c>
      <c r="C1935" s="5" t="n"/>
      <c r="D1935" s="5" t="inlineStr">
        <is>
          <t>033</t>
        </is>
      </c>
      <c r="E1935" s="5" t="inlineStr">
        <is>
          <t>ZMED</t>
        </is>
      </c>
      <c r="F1935" s="5" t="inlineStr">
        <is>
          <t>1060</t>
        </is>
      </c>
      <c r="G1935" s="5" t="n"/>
      <c r="H1935" s="5" t="inlineStr">
        <is>
          <t>C/U</t>
        </is>
      </c>
      <c r="I1935" s="6" t="n">
        <v>0</v>
      </c>
      <c r="J1935" s="6" t="n">
        <v>29</v>
      </c>
      <c r="K1935" s="5" t="inlineStr">
        <is>
          <t>ARS</t>
        </is>
      </c>
      <c r="L1935" s="48" t="n">
        <v>37795.53</v>
      </c>
      <c r="M1935" s="48" t="n">
        <v>0</v>
      </c>
      <c r="O1935" s="11">
        <f>M1935/SUM($M$2:$M$2023)</f>
        <v/>
      </c>
      <c r="P1935" s="49">
        <f>IFERROR(M1935/I1935,0)</f>
        <v/>
      </c>
      <c r="Q1935" s="50" t="n"/>
      <c r="R1935" s="8">
        <f>I1935-Q1935</f>
        <v/>
      </c>
      <c r="S1935" s="49">
        <f>$AK1935*R1935</f>
        <v/>
      </c>
      <c r="U1935" s="39" t="inlineStr">
        <is>
          <t>Stock SAP</t>
        </is>
      </c>
      <c r="V1935" s="39" t="inlineStr">
        <is>
          <t>Medicamentos</t>
        </is>
      </c>
      <c r="W1935" s="39" t="inlineStr">
        <is>
          <t>Dentro del alcance</t>
        </is>
      </c>
      <c r="X1935" s="37" t="inlineStr">
        <is>
          <t>Alta</t>
        </is>
      </c>
      <c r="Y1935" s="39" t="inlineStr">
        <is>
          <t>Homologado – confianza Alta</t>
        </is>
      </c>
      <c r="Z1935" s="38" t="inlineStr">
        <is>
          <t>Dar de baja en SAP</t>
        </is>
      </c>
      <c r="AA1935" s="39" t="inlineStr">
        <is>
          <t>122</t>
        </is>
      </c>
      <c r="AB1935" s="39" t="inlineStr">
        <is>
          <t>GLUCONATO DE CALCIO AMP</t>
        </is>
      </c>
      <c r="AC1935" s="39" t="inlineStr">
        <is>
          <t>Cruce por nomenclatura SAP</t>
        </is>
      </c>
      <c r="AD1935" s="39" t="inlineStr">
        <is>
          <t>No</t>
        </is>
      </c>
      <c r="AE1935" s="39" t="n"/>
      <c r="AF1935" s="39" t="inlineStr">
        <is>
          <t>Sí</t>
        </is>
      </c>
      <c r="AG1935" s="39" t="inlineStr">
        <is>
          <t>M03-006</t>
        </is>
      </c>
      <c r="AH1935" s="51" t="n"/>
      <c r="AI1935" s="51" t="n"/>
      <c r="AJ1935" s="51" t="n"/>
      <c r="AK1935" s="52" t="n">
        <v>1303.294033222591</v>
      </c>
      <c r="AL1935" s="52" t="n"/>
      <c r="AM1935" s="52" t="n"/>
      <c r="AN1935" s="39" t="n"/>
      <c r="AO1935" s="39" t="inlineStr">
        <is>
          <t>La cantidad física del material se imputó en la fila 27 (primera fila del material). Homologado al master M03-006, pero sus códigos SAP (1005248) no figuran en el stock SAP de este centro. Cruce por nomenclatura: similitud 0.93. El material ocupa 2 filas en la hoja 1060 NQN (lote/almacén). La cantidad SAP y la física de esta vista son el total del material.</t>
        </is>
      </c>
    </row>
    <row r="1936">
      <c r="A1936" s="5" t="inlineStr">
        <is>
          <t>1000203</t>
        </is>
      </c>
      <c r="B1936" s="5" t="inlineStr">
        <is>
          <t>GLUCONATO DE CA +2 AMPOLLAS</t>
        </is>
      </c>
      <c r="C1936" s="5" t="n"/>
      <c r="D1936" s="5" t="inlineStr">
        <is>
          <t>033</t>
        </is>
      </c>
      <c r="E1936" s="5" t="inlineStr">
        <is>
          <t>ZMED</t>
        </is>
      </c>
      <c r="F1936" s="5" t="inlineStr">
        <is>
          <t>1060</t>
        </is>
      </c>
      <c r="G1936" s="5" t="n"/>
      <c r="H1936" s="5" t="inlineStr">
        <is>
          <t>C/U</t>
        </is>
      </c>
      <c r="I1936" s="6" t="n">
        <v>0</v>
      </c>
      <c r="J1936" s="6" t="n">
        <v>100</v>
      </c>
      <c r="K1936" s="5" t="inlineStr">
        <is>
          <t>ARS</t>
        </is>
      </c>
      <c r="L1936" s="48" t="n">
        <v>4774</v>
      </c>
      <c r="M1936" s="48" t="n">
        <v>0</v>
      </c>
      <c r="O1936" s="11">
        <f>M1936/SUM($M$2:$M$2023)</f>
        <v/>
      </c>
      <c r="P1936" s="49">
        <f>IFERROR(M1936/I1936,0)</f>
        <v/>
      </c>
      <c r="Q1936" s="50" t="n"/>
      <c r="R1936" s="8">
        <f>I1936-Q1936</f>
        <v/>
      </c>
      <c r="S1936" s="49">
        <f>$AK1936*R1936</f>
        <v/>
      </c>
      <c r="U1936" s="39" t="inlineStr">
        <is>
          <t>Stock SAP</t>
        </is>
      </c>
      <c r="V1936" s="39" t="inlineStr">
        <is>
          <t>Medicamentos</t>
        </is>
      </c>
      <c r="W1936" s="39" t="inlineStr">
        <is>
          <t>Dentro del alcance</t>
        </is>
      </c>
      <c r="X1936" s="39" t="n"/>
      <c r="Y1936" s="39" t="inlineStr">
        <is>
          <t>Sin recuento físico en el inventario de Avain</t>
        </is>
      </c>
      <c r="Z1936" s="40" t="inlineStr">
        <is>
          <t>Sin recuento físico</t>
        </is>
      </c>
      <c r="AA1936" s="39" t="n"/>
      <c r="AB1936" s="39" t="n"/>
      <c r="AC1936" s="39" t="n"/>
      <c r="AD1936" s="39" t="n"/>
      <c r="AE1936" s="39" t="n"/>
      <c r="AF1936" s="39" t="n"/>
      <c r="AG1936" s="39" t="n"/>
      <c r="AH1936" s="51" t="n">
        <v>0</v>
      </c>
      <c r="AI1936" s="51">
        <f>Q1936</f>
        <v/>
      </c>
      <c r="AJ1936" s="51">
        <f>$AH1936-$AI1936</f>
        <v/>
      </c>
      <c r="AK1936" s="52" t="n">
        <v>0</v>
      </c>
      <c r="AL1936" s="52">
        <f>$AJ1936*$AK1936</f>
        <v/>
      </c>
      <c r="AM1936" s="52">
        <f>$AI1936*$AK1936</f>
        <v/>
      </c>
      <c r="AN1936" s="39" t="n"/>
      <c r="AO1936" s="39" t="n"/>
    </row>
    <row r="1937">
      <c r="A1937" s="5" t="inlineStr">
        <is>
          <t>1000205</t>
        </is>
      </c>
      <c r="B1937" s="5" t="inlineStr">
        <is>
          <t>BAÑO OCULAR POEN 80 ML</t>
        </is>
      </c>
      <c r="C1937" s="5" t="n"/>
      <c r="D1937" s="5" t="inlineStr">
        <is>
          <t>033</t>
        </is>
      </c>
      <c r="E1937" s="5" t="inlineStr">
        <is>
          <t>ZMED</t>
        </is>
      </c>
      <c r="F1937" s="5" t="inlineStr">
        <is>
          <t>1060</t>
        </is>
      </c>
      <c r="G1937" s="5" t="n"/>
      <c r="H1937" s="5" t="inlineStr">
        <is>
          <t>C/U</t>
        </is>
      </c>
      <c r="I1937" s="6" t="n">
        <v>0</v>
      </c>
      <c r="J1937" s="6" t="n">
        <v>40</v>
      </c>
      <c r="K1937" s="5" t="inlineStr">
        <is>
          <t>ARS</t>
        </is>
      </c>
      <c r="L1937" s="48" t="n">
        <v>189377.36</v>
      </c>
      <c r="M1937" s="48" t="n">
        <v>0</v>
      </c>
      <c r="O1937" s="11">
        <f>M1937/SUM($M$2:$M$2023)</f>
        <v/>
      </c>
      <c r="P1937" s="49">
        <f>IFERROR(M1937/I1937,0)</f>
        <v/>
      </c>
      <c r="Q1937" s="50" t="n"/>
      <c r="R1937" s="8">
        <f>I1937-Q1937</f>
        <v/>
      </c>
      <c r="S1937" s="49">
        <f>$AK1937*R1937</f>
        <v/>
      </c>
      <c r="U1937" s="39" t="inlineStr">
        <is>
          <t>Stock SAP</t>
        </is>
      </c>
      <c r="V1937" s="39" t="inlineStr">
        <is>
          <t>Medicamentos</t>
        </is>
      </c>
      <c r="W1937" s="39" t="inlineStr">
        <is>
          <t>Dentro del alcance</t>
        </is>
      </c>
      <c r="X1937" s="39" t="n"/>
      <c r="Y1937" s="39" t="inlineStr">
        <is>
          <t>Sin recuento físico en el inventario de Avain</t>
        </is>
      </c>
      <c r="Z1937" s="40" t="inlineStr">
        <is>
          <t>Sin recuento físico</t>
        </is>
      </c>
      <c r="AA1937" s="39" t="n"/>
      <c r="AB1937" s="39" t="n"/>
      <c r="AC1937" s="39" t="n"/>
      <c r="AD1937" s="39" t="n"/>
      <c r="AE1937" s="39" t="n"/>
      <c r="AF1937" s="39" t="n"/>
      <c r="AG1937" s="39" t="n"/>
      <c r="AH1937" s="51" t="n"/>
      <c r="AI1937" s="51" t="n"/>
      <c r="AJ1937" s="51" t="n"/>
      <c r="AK1937" s="52" t="n">
        <v>4734.434011461318</v>
      </c>
      <c r="AL1937" s="52" t="n"/>
      <c r="AM1937" s="52" t="n"/>
      <c r="AN1937" s="39" t="n"/>
      <c r="AO1937" s="39" t="inlineStr">
        <is>
          <t>El material ocupa 3 filas en la hoja 1060 NQN (lote/almacén). La cantidad SAP y la física de esta vista son el total del material.</t>
        </is>
      </c>
    </row>
    <row r="1938">
      <c r="A1938" s="5" t="inlineStr">
        <is>
          <t>1000206</t>
        </is>
      </c>
      <c r="B1938" s="5" t="inlineStr">
        <is>
          <t>LIDOCAINA SPRAY SIN EPINEFRINA</t>
        </is>
      </c>
      <c r="C1938" s="5" t="n"/>
      <c r="D1938" s="5" t="inlineStr">
        <is>
          <t>033</t>
        </is>
      </c>
      <c r="E1938" s="5" t="inlineStr">
        <is>
          <t>ZMED</t>
        </is>
      </c>
      <c r="F1938" s="5" t="inlineStr">
        <is>
          <t>1060</t>
        </is>
      </c>
      <c r="G1938" s="5" t="n"/>
      <c r="H1938" s="5" t="inlineStr">
        <is>
          <t>C/U</t>
        </is>
      </c>
      <c r="I1938" s="6" t="n">
        <v>0</v>
      </c>
      <c r="J1938" s="6" t="n">
        <v>20</v>
      </c>
      <c r="K1938" s="5" t="inlineStr">
        <is>
          <t>ARS</t>
        </is>
      </c>
      <c r="L1938" s="48" t="n">
        <v>14135.75</v>
      </c>
      <c r="M1938" s="48" t="n">
        <v>0</v>
      </c>
      <c r="O1938" s="11">
        <f>M1938/SUM($M$2:$M$2023)</f>
        <v/>
      </c>
      <c r="P1938" s="49">
        <f>IFERROR(M1938/I1938,0)</f>
        <v/>
      </c>
      <c r="Q1938" s="50" t="n"/>
      <c r="R1938" s="8">
        <f>I1938-Q1938</f>
        <v/>
      </c>
      <c r="S1938" s="49">
        <f>$AK1938*R1938</f>
        <v/>
      </c>
      <c r="U1938" s="39" t="inlineStr">
        <is>
          <t>Stock SAP</t>
        </is>
      </c>
      <c r="V1938" s="39" t="inlineStr">
        <is>
          <t>Medicamentos</t>
        </is>
      </c>
      <c r="W1938" s="39" t="inlineStr">
        <is>
          <t>Dentro del alcance</t>
        </is>
      </c>
      <c r="X1938" s="39" t="n"/>
      <c r="Y1938" s="39" t="inlineStr">
        <is>
          <t>Sin recuento físico en el inventario de Avain</t>
        </is>
      </c>
      <c r="Z1938" s="40" t="inlineStr">
        <is>
          <t>Sin recuento físico</t>
        </is>
      </c>
      <c r="AA1938" s="39" t="n"/>
      <c r="AB1938" s="39" t="n"/>
      <c r="AC1938" s="39" t="n"/>
      <c r="AD1938" s="39" t="n"/>
      <c r="AE1938" s="39" t="n"/>
      <c r="AF1938" s="39" t="n"/>
      <c r="AG1938" s="39" t="n"/>
      <c r="AH1938" s="51" t="n"/>
      <c r="AI1938" s="51" t="n"/>
      <c r="AJ1938" s="51" t="n"/>
      <c r="AK1938" s="52" t="n">
        <v>706.7877678571429</v>
      </c>
      <c r="AL1938" s="52" t="n"/>
      <c r="AM1938" s="52" t="n"/>
      <c r="AN1938" s="39" t="n"/>
      <c r="AO1938" s="39" t="inlineStr">
        <is>
          <t>El material ocupa 3 filas en la hoja 1060 NQN (lote/almacén). La cantidad SAP y la física de esta vista son el total del material.</t>
        </is>
      </c>
    </row>
    <row r="1939">
      <c r="A1939" s="5" t="inlineStr">
        <is>
          <t>1000244</t>
        </is>
      </c>
      <c r="B1939" s="5" t="inlineStr">
        <is>
          <t>Hioscina Butilbromuro 10 mg,Dipirona AMP</t>
        </is>
      </c>
      <c r="C1939" s="5" t="n"/>
      <c r="D1939" s="5" t="inlineStr">
        <is>
          <t>033</t>
        </is>
      </c>
      <c r="E1939" s="5" t="inlineStr">
        <is>
          <t>ZMED</t>
        </is>
      </c>
      <c r="F1939" s="5" t="inlineStr">
        <is>
          <t>1060</t>
        </is>
      </c>
      <c r="G1939" s="5" t="n"/>
      <c r="H1939" s="5" t="inlineStr">
        <is>
          <t>C/U</t>
        </is>
      </c>
      <c r="I1939" s="6" t="n">
        <v>0</v>
      </c>
      <c r="J1939" s="6" t="n">
        <v>100</v>
      </c>
      <c r="K1939" s="5" t="inlineStr">
        <is>
          <t>ARS</t>
        </is>
      </c>
      <c r="L1939" s="48" t="n">
        <v>11856.67</v>
      </c>
      <c r="M1939" s="48" t="n">
        <v>0</v>
      </c>
      <c r="O1939" s="11">
        <f>M1939/SUM($M$2:$M$2023)</f>
        <v/>
      </c>
      <c r="P1939" s="49">
        <f>IFERROR(M1939/I1939,0)</f>
        <v/>
      </c>
      <c r="Q1939" s="50" t="n"/>
      <c r="R1939" s="8">
        <f>I1939-Q1939</f>
        <v/>
      </c>
      <c r="S1939" s="49">
        <f>$AK1939*R1939</f>
        <v/>
      </c>
      <c r="U1939" s="39" t="inlineStr">
        <is>
          <t>Stock SAP</t>
        </is>
      </c>
      <c r="V1939" s="39" t="inlineStr">
        <is>
          <t>Medicamentos</t>
        </is>
      </c>
      <c r="W1939" s="39" t="inlineStr">
        <is>
          <t>Dentro del alcance</t>
        </is>
      </c>
      <c r="X1939" s="37" t="inlineStr">
        <is>
          <t>Alta</t>
        </is>
      </c>
      <c r="Y1939" s="39" t="inlineStr">
        <is>
          <t>Homologado – confianza Alta</t>
        </is>
      </c>
      <c r="Z1939" s="38" t="inlineStr">
        <is>
          <t>Dar de baja en SAP</t>
        </is>
      </c>
      <c r="AA1939" s="39" t="inlineStr">
        <is>
          <t>504</t>
        </is>
      </c>
      <c r="AB1939" s="39" t="inlineStr">
        <is>
          <t>Hioscina+Dipirona</t>
        </is>
      </c>
      <c r="AC1939" s="39" t="inlineStr">
        <is>
          <t>Homologación por código Avain (master M08-005)</t>
        </is>
      </c>
      <c r="AD1939" s="39" t="inlineStr">
        <is>
          <t>No</t>
        </is>
      </c>
      <c r="AE1939" s="39" t="n"/>
      <c r="AF1939" s="39" t="inlineStr">
        <is>
          <t>Sí</t>
        </is>
      </c>
      <c r="AG1939" s="39" t="inlineStr">
        <is>
          <t>M08-005</t>
        </is>
      </c>
      <c r="AH1939" s="51" t="n"/>
      <c r="AI1939" s="51" t="n"/>
      <c r="AJ1939" s="51" t="n"/>
      <c r="AK1939" s="52" t="n">
        <v>118.5666727272727</v>
      </c>
      <c r="AL1939" s="52" t="n"/>
      <c r="AM1939" s="52" t="n"/>
      <c r="AN1939" s="39" t="n"/>
      <c r="AO1939" s="39" t="inlineStr">
        <is>
          <t>La cantidad física del material se imputó en la fila 104 (primera fila del material). Homologación: confianza base Alta + confianza SAP Alta → Alta. Otros códigos SAP del master no están en el stock de este centro: 1000684. El material ocupa 3 filas en la hoja 1060 NQN (lote/almacén). La cantidad SAP y la física de esta vista son el total del material.</t>
        </is>
      </c>
    </row>
    <row r="1940">
      <c r="A1940" s="5" t="inlineStr">
        <is>
          <t>1000251</t>
        </is>
      </c>
      <c r="B1940" s="5" t="inlineStr">
        <is>
          <t>AMOXIXILINA 875 Mg (AMOXIDAL DUO)</t>
        </is>
      </c>
      <c r="C1940" s="5" t="n"/>
      <c r="D1940" s="5" t="inlineStr">
        <is>
          <t>033</t>
        </is>
      </c>
      <c r="E1940" s="5" t="inlineStr">
        <is>
          <t>ZMED</t>
        </is>
      </c>
      <c r="F1940" s="5" t="inlineStr">
        <is>
          <t>1060</t>
        </is>
      </c>
      <c r="G1940" s="5" t="n"/>
      <c r="H1940" s="5" t="inlineStr">
        <is>
          <t>C/U</t>
        </is>
      </c>
      <c r="I1940" s="6" t="n">
        <v>0</v>
      </c>
      <c r="J1940" s="6" t="n">
        <v>185</v>
      </c>
      <c r="K1940" s="5" t="inlineStr">
        <is>
          <t>ARS</t>
        </is>
      </c>
      <c r="L1940" s="48" t="n">
        <v>6360.93</v>
      </c>
      <c r="M1940" s="48" t="n">
        <v>0</v>
      </c>
      <c r="O1940" s="11">
        <f>M1940/SUM($M$2:$M$2023)</f>
        <v/>
      </c>
      <c r="P1940" s="49">
        <f>IFERROR(M1940/I1940,0)</f>
        <v/>
      </c>
      <c r="Q1940" s="50" t="n"/>
      <c r="R1940" s="8">
        <f>I1940-Q1940</f>
        <v/>
      </c>
      <c r="S1940" s="49">
        <f>$AK1940*R1940</f>
        <v/>
      </c>
      <c r="U1940" s="39" t="inlineStr">
        <is>
          <t>Stock SAP</t>
        </is>
      </c>
      <c r="V1940" s="39" t="inlineStr">
        <is>
          <t>Medicamentos</t>
        </is>
      </c>
      <c r="W1940" s="39" t="inlineStr">
        <is>
          <t>Dentro del alcance</t>
        </is>
      </c>
      <c r="X1940" s="39" t="n"/>
      <c r="Y1940" s="39" t="inlineStr">
        <is>
          <t>Sin recuento físico en el inventario de Avain</t>
        </is>
      </c>
      <c r="Z1940" s="40" t="inlineStr">
        <is>
          <t>Sin recuento físico</t>
        </is>
      </c>
      <c r="AA1940" s="39" t="n"/>
      <c r="AB1940" s="39" t="n"/>
      <c r="AC1940" s="39" t="n"/>
      <c r="AD1940" s="39" t="n"/>
      <c r="AE1940" s="39" t="n"/>
      <c r="AF1940" s="39" t="n"/>
      <c r="AG1940" s="39" t="n"/>
      <c r="AH1940" s="51" t="n"/>
      <c r="AI1940" s="51" t="n"/>
      <c r="AJ1940" s="51" t="n"/>
      <c r="AK1940" s="52" t="n">
        <v>34.38339285714286</v>
      </c>
      <c r="AL1940" s="52" t="n"/>
      <c r="AM1940" s="52" t="n"/>
      <c r="AN1940" s="39" t="n"/>
      <c r="AO1940" s="39" t="inlineStr">
        <is>
          <t>El material ocupa 2 filas en la hoja 1060 NQN (lote/almacén). La cantidad SAP y la física de esta vista son el total del material.</t>
        </is>
      </c>
    </row>
    <row r="1941">
      <c r="A1941" s="5" t="inlineStr">
        <is>
          <t>1000324</t>
        </is>
      </c>
      <c r="B1941" s="5" t="inlineStr">
        <is>
          <t>GOTABIOTIC POEN</t>
        </is>
      </c>
      <c r="C1941" s="5" t="n"/>
      <c r="D1941" s="5" t="inlineStr">
        <is>
          <t>033</t>
        </is>
      </c>
      <c r="E1941" s="5" t="inlineStr">
        <is>
          <t>ZMED</t>
        </is>
      </c>
      <c r="F1941" s="5" t="inlineStr">
        <is>
          <t>1060</t>
        </is>
      </c>
      <c r="G1941" s="5" t="n"/>
      <c r="H1941" s="5" t="inlineStr">
        <is>
          <t>C/U</t>
        </is>
      </c>
      <c r="I1941" s="6" t="n">
        <v>0</v>
      </c>
      <c r="J1941" s="6" t="n">
        <v>40</v>
      </c>
      <c r="K1941" s="5" t="inlineStr">
        <is>
          <t>ARS</t>
        </is>
      </c>
      <c r="L1941" s="48" t="n">
        <v>184526.95</v>
      </c>
      <c r="M1941" s="48" t="n">
        <v>0</v>
      </c>
      <c r="O1941" s="11">
        <f>M1941/SUM($M$2:$M$2023)</f>
        <v/>
      </c>
      <c r="P1941" s="49">
        <f>IFERROR(M1941/I1941,0)</f>
        <v/>
      </c>
      <c r="Q1941" s="50" t="n"/>
      <c r="R1941" s="8">
        <f>I1941-Q1941</f>
        <v/>
      </c>
      <c r="S1941" s="49">
        <f>$AK1941*R1941</f>
        <v/>
      </c>
      <c r="U1941" s="39" t="inlineStr">
        <is>
          <t>Stock SAP</t>
        </is>
      </c>
      <c r="V1941" s="39" t="inlineStr">
        <is>
          <t>Medicamentos</t>
        </is>
      </c>
      <c r="W1941" s="39" t="inlineStr">
        <is>
          <t>Dentro del alcance</t>
        </is>
      </c>
      <c r="X1941" s="39" t="n"/>
      <c r="Y1941" s="39" t="inlineStr">
        <is>
          <t>Sin recuento físico en el inventario de Avain</t>
        </is>
      </c>
      <c r="Z1941" s="40" t="inlineStr">
        <is>
          <t>Sin recuento físico</t>
        </is>
      </c>
      <c r="AA1941" s="39" t="n"/>
      <c r="AB1941" s="39" t="n"/>
      <c r="AC1941" s="39" t="n"/>
      <c r="AD1941" s="39" t="n"/>
      <c r="AE1941" s="39" t="n"/>
      <c r="AF1941" s="39" t="n"/>
      <c r="AG1941" s="39" t="n"/>
      <c r="AH1941" s="51" t="n"/>
      <c r="AI1941" s="51" t="n"/>
      <c r="AJ1941" s="51" t="n"/>
      <c r="AK1941" s="52" t="n">
        <v>4613.173636363636</v>
      </c>
      <c r="AL1941" s="52" t="n"/>
      <c r="AM1941" s="52" t="n"/>
      <c r="AN1941" s="39" t="n"/>
      <c r="AO1941" s="39" t="inlineStr">
        <is>
          <t>El material ocupa 2 filas en la hoja 1060 NQN (lote/almacén). La cantidad SAP y la física de esta vista son el total del material.</t>
        </is>
      </c>
    </row>
    <row r="1942">
      <c r="A1942" s="5" t="inlineStr">
        <is>
          <t>1000330</t>
        </is>
      </c>
      <c r="B1942" s="5" t="inlineStr">
        <is>
          <t>ANGINOTRAC COMPRIMIDO</t>
        </is>
      </c>
      <c r="C1942" s="5" t="n"/>
      <c r="D1942" s="5" t="inlineStr">
        <is>
          <t>033</t>
        </is>
      </c>
      <c r="E1942" s="5" t="inlineStr">
        <is>
          <t>ZMED</t>
        </is>
      </c>
      <c r="F1942" s="5" t="inlineStr">
        <is>
          <t>1060</t>
        </is>
      </c>
      <c r="G1942" s="5" t="n"/>
      <c r="H1942" s="5" t="inlineStr">
        <is>
          <t>C/U</t>
        </is>
      </c>
      <c r="I1942" s="6" t="n">
        <v>0</v>
      </c>
      <c r="J1942" s="6" t="n">
        <v>150</v>
      </c>
      <c r="K1942" s="5" t="inlineStr">
        <is>
          <t>ARS</t>
        </is>
      </c>
      <c r="L1942" s="48" t="n">
        <v>113728.94</v>
      </c>
      <c r="M1942" s="48" t="n">
        <v>0</v>
      </c>
      <c r="O1942" s="11">
        <f>M1942/SUM($M$2:$M$2023)</f>
        <v/>
      </c>
      <c r="P1942" s="49">
        <f>IFERROR(M1942/I1942,0)</f>
        <v/>
      </c>
      <c r="Q1942" s="50" t="n"/>
      <c r="R1942" s="8">
        <f>I1942-Q1942</f>
        <v/>
      </c>
      <c r="S1942" s="49">
        <f>$AK1942*R1942</f>
        <v/>
      </c>
      <c r="U1942" s="39" t="inlineStr">
        <is>
          <t>Stock SAP</t>
        </is>
      </c>
      <c r="V1942" s="39" t="inlineStr">
        <is>
          <t>Medicamentos</t>
        </is>
      </c>
      <c r="W1942" s="39" t="inlineStr">
        <is>
          <t>Dentro del alcance</t>
        </is>
      </c>
      <c r="X1942" s="42" t="inlineStr">
        <is>
          <t>Media</t>
        </is>
      </c>
      <c r="Y1942" s="39" t="inlineStr">
        <is>
          <t>Homologado – confianza Media – pendiente de validación</t>
        </is>
      </c>
      <c r="Z1942" s="38" t="inlineStr">
        <is>
          <t>Dar de baja en SAP</t>
        </is>
      </c>
      <c r="AA1942" s="39" t="inlineStr">
        <is>
          <t>271</t>
        </is>
      </c>
      <c r="AB1942" s="39" t="inlineStr">
        <is>
          <t>ANGINOTRAT</t>
        </is>
      </c>
      <c r="AC1942" s="39" t="inlineStr">
        <is>
          <t>Cruce por nomenclatura SAP</t>
        </is>
      </c>
      <c r="AD1942" s="39" t="inlineStr">
        <is>
          <t>No</t>
        </is>
      </c>
      <c r="AE1942" s="39" t="n"/>
      <c r="AF1942" s="39" t="inlineStr">
        <is>
          <t>No</t>
        </is>
      </c>
      <c r="AG1942" s="39" t="n"/>
      <c r="AH1942" s="51" t="n"/>
      <c r="AI1942" s="51" t="n"/>
      <c r="AJ1942" s="51" t="n"/>
      <c r="AK1942" s="52" t="n">
        <v>758.1929391100703</v>
      </c>
      <c r="AL1942" s="52" t="n"/>
      <c r="AM1942" s="52" t="n"/>
      <c r="AN1942" s="39" t="n"/>
      <c r="AO1942" s="39" t="inlineStr">
        <is>
          <t>La cantidad física del material se imputó en la fila 535 (primera fila del material). Cruce por nomenclatura: similitud 0.57. El material ocupa 12 filas en la hoja 1060 NQN (lote/almacén). La cantidad SAP y la física de esta vista son el total del material.</t>
        </is>
      </c>
    </row>
    <row r="1943">
      <c r="A1943" s="5" t="inlineStr">
        <is>
          <t>1000351</t>
        </is>
      </c>
      <c r="B1943" s="5" t="inlineStr">
        <is>
          <t>DICLOFENACSODICO75mg+VITB 12+BETAMETASON</t>
        </is>
      </c>
      <c r="C1943" s="5" t="n"/>
      <c r="D1943" s="5" t="inlineStr">
        <is>
          <t>033</t>
        </is>
      </c>
      <c r="E1943" s="5" t="inlineStr">
        <is>
          <t>ZMED</t>
        </is>
      </c>
      <c r="F1943" s="5" t="inlineStr">
        <is>
          <t>1060</t>
        </is>
      </c>
      <c r="G1943" s="5" t="n"/>
      <c r="H1943" s="5" t="inlineStr">
        <is>
          <t>C/U</t>
        </is>
      </c>
      <c r="I1943" s="6" t="n">
        <v>0</v>
      </c>
      <c r="J1943" s="6" t="n">
        <v>100</v>
      </c>
      <c r="K1943" s="5" t="inlineStr">
        <is>
          <t>ARS</t>
        </is>
      </c>
      <c r="L1943" s="48" t="n">
        <v>17857.6</v>
      </c>
      <c r="M1943" s="48" t="n">
        <v>0</v>
      </c>
      <c r="O1943" s="11">
        <f>M1943/SUM($M$2:$M$2023)</f>
        <v/>
      </c>
      <c r="P1943" s="49">
        <f>IFERROR(M1943/I1943,0)</f>
        <v/>
      </c>
      <c r="Q1943" s="50" t="n"/>
      <c r="R1943" s="8">
        <f>I1943-Q1943</f>
        <v/>
      </c>
      <c r="S1943" s="49">
        <f>$AK1943*R1943</f>
        <v/>
      </c>
      <c r="U1943" s="39" t="inlineStr">
        <is>
          <t>Stock SAP</t>
        </is>
      </c>
      <c r="V1943" s="39" t="inlineStr">
        <is>
          <t>Medicamentos</t>
        </is>
      </c>
      <c r="W1943" s="39" t="inlineStr">
        <is>
          <t>Dentro del alcance</t>
        </is>
      </c>
      <c r="X1943" s="39" t="n"/>
      <c r="Y1943" s="39" t="inlineStr">
        <is>
          <t>Sin recuento físico en el inventario de Avain</t>
        </is>
      </c>
      <c r="Z1943" s="40" t="inlineStr">
        <is>
          <t>Sin recuento físico</t>
        </is>
      </c>
      <c r="AA1943" s="39" t="n"/>
      <c r="AB1943" s="39" t="n"/>
      <c r="AC1943" s="39" t="n"/>
      <c r="AD1943" s="39" t="n"/>
      <c r="AE1943" s="39" t="n"/>
      <c r="AF1943" s="39" t="n"/>
      <c r="AG1943" s="39" t="n"/>
      <c r="AH1943" s="51" t="n"/>
      <c r="AI1943" s="51" t="n"/>
      <c r="AJ1943" s="51" t="n"/>
      <c r="AK1943" s="52" t="n">
        <v>178.5760416666667</v>
      </c>
      <c r="AL1943" s="52" t="n"/>
      <c r="AM1943" s="52" t="n"/>
      <c r="AN1943" s="39" t="n"/>
      <c r="AO1943" s="39" t="inlineStr">
        <is>
          <t>El material ocupa 4 filas en la hoja 1060 NQN (lote/almacén). La cantidad SAP y la física de esta vista son el total del material.</t>
        </is>
      </c>
    </row>
    <row r="1944">
      <c r="A1944" s="5" t="inlineStr">
        <is>
          <t>1000352</t>
        </is>
      </c>
      <c r="B1944" s="5" t="inlineStr">
        <is>
          <t>DICLOFENAC SÓDICO 75 mg (DIOXAFLEX 75)</t>
        </is>
      </c>
      <c r="C1944" s="5" t="n"/>
      <c r="D1944" s="5" t="inlineStr">
        <is>
          <t>033</t>
        </is>
      </c>
      <c r="E1944" s="5" t="inlineStr">
        <is>
          <t>ZMED</t>
        </is>
      </c>
      <c r="F1944" s="5" t="inlineStr">
        <is>
          <t>1060</t>
        </is>
      </c>
      <c r="G1944" s="5" t="n"/>
      <c r="H1944" s="5" t="inlineStr">
        <is>
          <t>C/U</t>
        </is>
      </c>
      <c r="I1944" s="6" t="n">
        <v>0</v>
      </c>
      <c r="J1944" s="6" t="n">
        <v>300</v>
      </c>
      <c r="K1944" s="5" t="inlineStr">
        <is>
          <t>ARS</t>
        </is>
      </c>
      <c r="L1944" s="48" t="n">
        <v>8682</v>
      </c>
      <c r="M1944" s="48" t="n">
        <v>0</v>
      </c>
      <c r="O1944" s="11">
        <f>M1944/SUM($M$2:$M$2023)</f>
        <v/>
      </c>
      <c r="P1944" s="49">
        <f>IFERROR(M1944/I1944,0)</f>
        <v/>
      </c>
      <c r="Q1944" s="50" t="n"/>
      <c r="R1944" s="8">
        <f>I1944-Q1944</f>
        <v/>
      </c>
      <c r="S1944" s="49">
        <f>$AK1944*R1944</f>
        <v/>
      </c>
      <c r="U1944" s="39" t="inlineStr">
        <is>
          <t>Stock SAP</t>
        </is>
      </c>
      <c r="V1944" s="39" t="inlineStr">
        <is>
          <t>Medicamentos</t>
        </is>
      </c>
      <c r="W1944" s="39" t="inlineStr">
        <is>
          <t>Dentro del alcance</t>
        </is>
      </c>
      <c r="X1944" s="39" t="n"/>
      <c r="Y1944" s="39" t="inlineStr">
        <is>
          <t>Sin recuento físico en el inventario de Avain</t>
        </is>
      </c>
      <c r="Z1944" s="40" t="inlineStr">
        <is>
          <t>Sin recuento físico</t>
        </is>
      </c>
      <c r="AA1944" s="39" t="n"/>
      <c r="AB1944" s="39" t="n"/>
      <c r="AC1944" s="39" t="n"/>
      <c r="AD1944" s="39" t="n"/>
      <c r="AE1944" s="39" t="n"/>
      <c r="AF1944" s="39" t="n"/>
      <c r="AG1944" s="39" t="n"/>
      <c r="AH1944" s="51" t="n">
        <v>0</v>
      </c>
      <c r="AI1944" s="51">
        <f>Q1944</f>
        <v/>
      </c>
      <c r="AJ1944" s="51">
        <f>$AH1944-$AI1944</f>
        <v/>
      </c>
      <c r="AK1944" s="52" t="n">
        <v>0</v>
      </c>
      <c r="AL1944" s="52">
        <f>$AJ1944*$AK1944</f>
        <v/>
      </c>
      <c r="AM1944" s="52">
        <f>$AI1944*$AK1944</f>
        <v/>
      </c>
      <c r="AN1944" s="39" t="n"/>
      <c r="AO1944" s="39" t="n"/>
    </row>
    <row r="1945">
      <c r="A1945" s="5" t="inlineStr">
        <is>
          <t>1000353</t>
        </is>
      </c>
      <c r="B1945" s="5" t="inlineStr">
        <is>
          <t>LORATADINA+BETAMETASONA(HISTAMINOCORTERO</t>
        </is>
      </c>
      <c r="C1945" s="5" t="n"/>
      <c r="D1945" s="5" t="inlineStr">
        <is>
          <t>033</t>
        </is>
      </c>
      <c r="E1945" s="5" t="inlineStr">
        <is>
          <t>ZMED</t>
        </is>
      </c>
      <c r="F1945" s="5" t="inlineStr">
        <is>
          <t>1060</t>
        </is>
      </c>
      <c r="G1945" s="5" t="n"/>
      <c r="H1945" s="5" t="inlineStr">
        <is>
          <t>C/U</t>
        </is>
      </c>
      <c r="I1945" s="6" t="n">
        <v>0</v>
      </c>
      <c r="J1945" s="6" t="n">
        <v>200</v>
      </c>
      <c r="K1945" s="5" t="inlineStr">
        <is>
          <t>ARS</t>
        </is>
      </c>
      <c r="L1945" s="48" t="n">
        <v>5410</v>
      </c>
      <c r="M1945" s="48" t="n">
        <v>0</v>
      </c>
      <c r="O1945" s="11">
        <f>M1945/SUM($M$2:$M$2023)</f>
        <v/>
      </c>
      <c r="P1945" s="49">
        <f>IFERROR(M1945/I1945,0)</f>
        <v/>
      </c>
      <c r="Q1945" s="50" t="n"/>
      <c r="R1945" s="8">
        <f>I1945-Q1945</f>
        <v/>
      </c>
      <c r="S1945" s="49">
        <f>$AK1945*R1945</f>
        <v/>
      </c>
      <c r="U1945" s="39" t="inlineStr">
        <is>
          <t>Stock SAP</t>
        </is>
      </c>
      <c r="V1945" s="39" t="inlineStr">
        <is>
          <t>Medicamentos</t>
        </is>
      </c>
      <c r="W1945" s="39" t="inlineStr">
        <is>
          <t>Dentro del alcance</t>
        </is>
      </c>
      <c r="X1945" s="39" t="n"/>
      <c r="Y1945" s="39" t="inlineStr">
        <is>
          <t>Sin recuento físico en el inventario de Avain</t>
        </is>
      </c>
      <c r="Z1945" s="40" t="inlineStr">
        <is>
          <t>Sin recuento físico</t>
        </is>
      </c>
      <c r="AA1945" s="39" t="n"/>
      <c r="AB1945" s="39" t="n"/>
      <c r="AC1945" s="39" t="n"/>
      <c r="AD1945" s="39" t="n"/>
      <c r="AE1945" s="39" t="n"/>
      <c r="AF1945" s="39" t="n"/>
      <c r="AG1945" s="39" t="n"/>
      <c r="AH1945" s="51" t="n">
        <v>0</v>
      </c>
      <c r="AI1945" s="51">
        <f>Q1945</f>
        <v/>
      </c>
      <c r="AJ1945" s="51">
        <f>$AH1945-$AI1945</f>
        <v/>
      </c>
      <c r="AK1945" s="52" t="n">
        <v>0</v>
      </c>
      <c r="AL1945" s="52">
        <f>$AJ1945*$AK1945</f>
        <v/>
      </c>
      <c r="AM1945" s="52">
        <f>$AI1945*$AK1945</f>
        <v/>
      </c>
      <c r="AN1945" s="39" t="n"/>
      <c r="AO1945" s="39" t="n"/>
    </row>
    <row r="1946">
      <c r="A1946" s="5" t="inlineStr">
        <is>
          <t>1000426</t>
        </is>
      </c>
      <c r="B1946" s="5" t="inlineStr">
        <is>
          <t>DECADRON 8MG / 2ML F. AMP</t>
        </is>
      </c>
      <c r="C1946" s="5" t="n"/>
      <c r="D1946" s="5" t="inlineStr">
        <is>
          <t>033</t>
        </is>
      </c>
      <c r="E1946" s="5" t="inlineStr">
        <is>
          <t>ZMED</t>
        </is>
      </c>
      <c r="F1946" s="5" t="inlineStr">
        <is>
          <t>1060</t>
        </is>
      </c>
      <c r="G1946" s="5" t="n"/>
      <c r="H1946" s="5" t="inlineStr">
        <is>
          <t>C/U</t>
        </is>
      </c>
      <c r="I1946" s="6" t="n">
        <v>0</v>
      </c>
      <c r="J1946" s="6" t="n">
        <v>2</v>
      </c>
      <c r="K1946" s="5" t="inlineStr">
        <is>
          <t>ARS</t>
        </is>
      </c>
      <c r="L1946" s="48" t="n">
        <v>8763.360000000001</v>
      </c>
      <c r="M1946" s="48" t="n">
        <v>0</v>
      </c>
      <c r="O1946" s="11">
        <f>M1946/SUM($M$2:$M$2023)</f>
        <v/>
      </c>
      <c r="P1946" s="49">
        <f>IFERROR(M1946/I1946,0)</f>
        <v/>
      </c>
      <c r="Q1946" s="50" t="n"/>
      <c r="R1946" s="8">
        <f>I1946-Q1946</f>
        <v/>
      </c>
      <c r="S1946" s="49">
        <f>$AK1946*R1946</f>
        <v/>
      </c>
      <c r="U1946" s="39" t="inlineStr">
        <is>
          <t>Stock SAP</t>
        </is>
      </c>
      <c r="V1946" s="39" t="inlineStr">
        <is>
          <t>Medicamentos</t>
        </is>
      </c>
      <c r="W1946" s="39" t="inlineStr">
        <is>
          <t>Dentro del alcance</t>
        </is>
      </c>
      <c r="X1946" s="39" t="n"/>
      <c r="Y1946" s="39" t="inlineStr">
        <is>
          <t>Sin recuento físico en el inventario de Avain</t>
        </is>
      </c>
      <c r="Z1946" s="40" t="inlineStr">
        <is>
          <t>Sin recuento físico</t>
        </is>
      </c>
      <c r="AA1946" s="39" t="n"/>
      <c r="AB1946" s="39" t="n"/>
      <c r="AC1946" s="39" t="n"/>
      <c r="AD1946" s="39" t="n"/>
      <c r="AE1946" s="39" t="n"/>
      <c r="AF1946" s="39" t="n"/>
      <c r="AG1946" s="39" t="n"/>
      <c r="AH1946" s="51" t="n"/>
      <c r="AI1946" s="51" t="n"/>
      <c r="AJ1946" s="51" t="n"/>
      <c r="AK1946" s="52" t="n">
        <v>4381.680010330579</v>
      </c>
      <c r="AL1946" s="52" t="n"/>
      <c r="AM1946" s="52" t="n"/>
      <c r="AN1946" s="39" t="n"/>
      <c r="AO1946" s="39" t="inlineStr">
        <is>
          <t>El material ocupa 23 filas en la hoja 1060 NQN (lote/almacén). La cantidad SAP y la física de esta vista son el total del material.</t>
        </is>
      </c>
    </row>
    <row r="1947">
      <c r="A1947" s="5" t="inlineStr">
        <is>
          <t>1000478</t>
        </is>
      </c>
      <c r="B1947" s="5" t="inlineStr">
        <is>
          <t>DEXAMETASONA 8MG/2ML AMP(DESCONTINUADO)</t>
        </is>
      </c>
      <c r="C1947" s="5" t="n"/>
      <c r="D1947" s="5" t="inlineStr">
        <is>
          <t>033</t>
        </is>
      </c>
      <c r="E1947" s="5" t="inlineStr">
        <is>
          <t>ZMED</t>
        </is>
      </c>
      <c r="F1947" s="5" t="inlineStr">
        <is>
          <t>1060</t>
        </is>
      </c>
      <c r="G1947" s="5" t="n"/>
      <c r="H1947" s="5" t="inlineStr">
        <is>
          <t>C/U</t>
        </is>
      </c>
      <c r="I1947" s="6" t="n">
        <v>0</v>
      </c>
      <c r="J1947" s="6" t="n">
        <v>200</v>
      </c>
      <c r="K1947" s="5" t="inlineStr">
        <is>
          <t>ARS</t>
        </is>
      </c>
      <c r="L1947" s="48" t="n">
        <v>0</v>
      </c>
      <c r="M1947" s="48" t="n">
        <v>0</v>
      </c>
      <c r="O1947" s="11">
        <f>M1947/SUM($M$2:$M$2023)</f>
        <v/>
      </c>
      <c r="P1947" s="49">
        <f>IFERROR(M1947/I1947,0)</f>
        <v/>
      </c>
      <c r="Q1947" s="50" t="n"/>
      <c r="R1947" s="8">
        <f>I1947-Q1947</f>
        <v/>
      </c>
      <c r="S1947" s="49">
        <f>$AK1947*R1947</f>
        <v/>
      </c>
      <c r="U1947" s="39" t="inlineStr">
        <is>
          <t>Stock SAP</t>
        </is>
      </c>
      <c r="V1947" s="39" t="inlineStr">
        <is>
          <t>Medicamentos</t>
        </is>
      </c>
      <c r="W1947" s="39" t="inlineStr">
        <is>
          <t>Dentro del alcance</t>
        </is>
      </c>
      <c r="X1947" s="38" t="inlineStr">
        <is>
          <t>Baja</t>
        </is>
      </c>
      <c r="Y1947" s="39" t="inlineStr">
        <is>
          <t>Homologado – confianza Baja – pendiente de validación</t>
        </is>
      </c>
      <c r="Z1947" s="38" t="inlineStr">
        <is>
          <t>Dar de baja en SAP</t>
        </is>
      </c>
      <c r="AA1947" s="39" t="inlineStr">
        <is>
          <t>65</t>
        </is>
      </c>
      <c r="AB1947" s="39" t="inlineStr">
        <is>
          <t>DECADRON</t>
        </is>
      </c>
      <c r="AC1947" s="39" t="inlineStr">
        <is>
          <t>Homologación por código Avain (master M06-001)</t>
        </is>
      </c>
      <c r="AD1947" s="39" t="inlineStr">
        <is>
          <t>No</t>
        </is>
      </c>
      <c r="AE1947" s="39" t="n"/>
      <c r="AF1947" s="39" t="inlineStr">
        <is>
          <t>Sí</t>
        </is>
      </c>
      <c r="AG1947" s="39" t="inlineStr">
        <is>
          <t>M06-001</t>
        </is>
      </c>
      <c r="AH1947" s="51" t="n"/>
      <c r="AI1947" s="51" t="n"/>
      <c r="AJ1947" s="51" t="n"/>
      <c r="AK1947" s="52" t="n">
        <v>117.868356223176</v>
      </c>
      <c r="AL1947" s="52" t="n"/>
      <c r="AM1947" s="52" t="n"/>
      <c r="AN1947" s="41" t="inlineStr">
        <is>
          <t>Valorización a validar: relación de cantidades 146 a 1 entre SAP y el recuento físico. Sugiere distinta unidad de medida (SAP por caja o envase y el recuento por unidad). La diferencia económica de esta fila no debe tomarse como definitiva.</t>
        </is>
      </c>
      <c r="AO1947" s="39" t="inlineStr">
        <is>
          <t>La cantidad física del material se imputó en la fila 192 (primera fila del material). Homologación: confianza base Media + confianza SAP Alta → Media. La nomenclatura del material imputado no respalda por sí sola la equivalencia (similitud 0.07); el vínculo proviene sólo de la homologación. Nivel degradado a Baja. El material ocupa 11 filas en la hoja 1060 NQN (lote/almacén). La cantidad SAP y la física de esta vista son el total del material.</t>
        </is>
      </c>
    </row>
    <row r="1948">
      <c r="A1948" s="5" t="inlineStr">
        <is>
          <t>2000002</t>
        </is>
      </c>
      <c r="B1948" s="5" t="inlineStr">
        <is>
          <t>CATETER INTRAVENOSO 14G T/ABBOCATH</t>
        </is>
      </c>
      <c r="C1948" s="5" t="n"/>
      <c r="D1948" s="5" t="inlineStr">
        <is>
          <t>033</t>
        </is>
      </c>
      <c r="E1948" s="5" t="inlineStr">
        <is>
          <t>ZDES</t>
        </is>
      </c>
      <c r="F1948" s="5" t="inlineStr">
        <is>
          <t>1060</t>
        </is>
      </c>
      <c r="G1948" s="5" t="n"/>
      <c r="H1948" s="5" t="inlineStr">
        <is>
          <t>C/U</t>
        </is>
      </c>
      <c r="I1948" s="6" t="n">
        <v>0</v>
      </c>
      <c r="J1948" s="6" t="n">
        <v>200</v>
      </c>
      <c r="K1948" s="5" t="inlineStr">
        <is>
          <t>ARS</t>
        </is>
      </c>
      <c r="L1948" s="48" t="n">
        <v>50959.73</v>
      </c>
      <c r="M1948" s="48" t="n">
        <v>0</v>
      </c>
      <c r="O1948" s="11">
        <f>M1948/SUM($M$2:$M$2023)</f>
        <v/>
      </c>
      <c r="P1948" s="49">
        <f>IFERROR(M1948/I1948,0)</f>
        <v/>
      </c>
      <c r="Q1948" s="50" t="n"/>
      <c r="R1948" s="8">
        <f>I1948-Q1948</f>
        <v/>
      </c>
      <c r="S1948" s="49">
        <f>$AK1948*R1948</f>
        <v/>
      </c>
      <c r="U1948" s="39" t="inlineStr">
        <is>
          <t>Stock SAP</t>
        </is>
      </c>
      <c r="V1948" s="39" t="inlineStr">
        <is>
          <t>Descartables</t>
        </is>
      </c>
      <c r="W1948" s="39" t="inlineStr">
        <is>
          <t>Dentro del alcance</t>
        </is>
      </c>
      <c r="X1948" s="37" t="inlineStr">
        <is>
          <t>Alta</t>
        </is>
      </c>
      <c r="Y1948" s="39" t="inlineStr">
        <is>
          <t>Homologado – confianza Alta</t>
        </is>
      </c>
      <c r="Z1948" s="38" t="inlineStr">
        <is>
          <t>Dar de baja en SAP</t>
        </is>
      </c>
      <c r="AA1948" s="39" t="inlineStr">
        <is>
          <t>264</t>
        </is>
      </c>
      <c r="AB1948" s="39" t="inlineStr">
        <is>
          <t>Abocath n° 14</t>
        </is>
      </c>
      <c r="AC1948" s="39" t="inlineStr">
        <is>
          <t>Homologación por código Avain (master D-125)</t>
        </is>
      </c>
      <c r="AD1948" s="39" t="inlineStr">
        <is>
          <t>No</t>
        </is>
      </c>
      <c r="AE1948" s="39" t="n"/>
      <c r="AF1948" s="39" t="inlineStr">
        <is>
          <t>Sí</t>
        </is>
      </c>
      <c r="AG1948" s="39" t="inlineStr">
        <is>
          <t>D-125</t>
        </is>
      </c>
      <c r="AH1948" s="51" t="n"/>
      <c r="AI1948" s="51" t="n"/>
      <c r="AJ1948" s="51" t="n"/>
      <c r="AK1948" s="52" t="n">
        <v>254.7986727272728</v>
      </c>
      <c r="AL1948" s="52" t="n"/>
      <c r="AM1948" s="52" t="n"/>
      <c r="AN1948" s="39" t="n"/>
      <c r="AO1948" s="39" t="inlineStr">
        <is>
          <t>La cantidad física del material se imputó en la fila 352 (primera fila del material). Homologación: confianza base Alta + confianza SAP Alta → Alta. Otros códigos SAP del master no están en el stock de este centro: 1001262. El material ocupa 3 filas en la hoja 1060 NQN (lote/almacén). La cantidad SAP y la física de esta vista son el total del material.</t>
        </is>
      </c>
    </row>
    <row r="1949">
      <c r="A1949" s="5" t="inlineStr">
        <is>
          <t>2000003</t>
        </is>
      </c>
      <c r="B1949" s="5" t="inlineStr">
        <is>
          <t>CATETER INTRAVENOSO 16G T/ABBOCATH</t>
        </is>
      </c>
      <c r="C1949" s="5" t="n"/>
      <c r="D1949" s="5" t="inlineStr">
        <is>
          <t>033</t>
        </is>
      </c>
      <c r="E1949" s="5" t="inlineStr">
        <is>
          <t>ZDES</t>
        </is>
      </c>
      <c r="F1949" s="5" t="inlineStr">
        <is>
          <t>1060</t>
        </is>
      </c>
      <c r="G1949" s="5" t="n"/>
      <c r="H1949" s="5" t="inlineStr">
        <is>
          <t>C/U</t>
        </is>
      </c>
      <c r="I1949" s="6" t="n">
        <v>0</v>
      </c>
      <c r="J1949" s="6" t="n">
        <v>200</v>
      </c>
      <c r="K1949" s="5" t="inlineStr">
        <is>
          <t>ARS</t>
        </is>
      </c>
      <c r="L1949" s="48" t="n">
        <v>46285.44</v>
      </c>
      <c r="M1949" s="48" t="n">
        <v>0</v>
      </c>
      <c r="O1949" s="11">
        <f>M1949/SUM($M$2:$M$2023)</f>
        <v/>
      </c>
      <c r="P1949" s="49">
        <f>IFERROR(M1949/I1949,0)</f>
        <v/>
      </c>
      <c r="Q1949" s="50" t="n"/>
      <c r="R1949" s="8">
        <f>I1949-Q1949</f>
        <v/>
      </c>
      <c r="S1949" s="49">
        <f>$AK1949*R1949</f>
        <v/>
      </c>
      <c r="U1949" s="39" t="inlineStr">
        <is>
          <t>Stock SAP</t>
        </is>
      </c>
      <c r="V1949" s="39" t="inlineStr">
        <is>
          <t>Descartables</t>
        </is>
      </c>
      <c r="W1949" s="39" t="inlineStr">
        <is>
          <t>Dentro del alcance</t>
        </is>
      </c>
      <c r="X1949" s="37" t="inlineStr">
        <is>
          <t>Alta</t>
        </is>
      </c>
      <c r="Y1949" s="39" t="inlineStr">
        <is>
          <t>Homologado – confianza Alta</t>
        </is>
      </c>
      <c r="Z1949" s="38" t="inlineStr">
        <is>
          <t>Dar de baja en SAP</t>
        </is>
      </c>
      <c r="AA1949" s="39" t="inlineStr">
        <is>
          <t>268</t>
        </is>
      </c>
      <c r="AB1949" s="39" t="inlineStr">
        <is>
          <t>Abocath n° 16</t>
        </is>
      </c>
      <c r="AC1949" s="39" t="inlineStr">
        <is>
          <t>Homologación por código Avain (master D-126)</t>
        </is>
      </c>
      <c r="AD1949" s="39" t="inlineStr">
        <is>
          <t>No</t>
        </is>
      </c>
      <c r="AE1949" s="39" t="n"/>
      <c r="AF1949" s="39" t="inlineStr">
        <is>
          <t>Sí</t>
        </is>
      </c>
      <c r="AG1949" s="39" t="inlineStr">
        <is>
          <t>D-126</t>
        </is>
      </c>
      <c r="AH1949" s="51" t="n"/>
      <c r="AI1949" s="51" t="n"/>
      <c r="AJ1949" s="51" t="n"/>
      <c r="AK1949" s="52" t="n">
        <v>231.427214953271</v>
      </c>
      <c r="AL1949" s="52" t="n"/>
      <c r="AM1949" s="52" t="n"/>
      <c r="AN1949" s="39" t="n"/>
      <c r="AO1949" s="39" t="inlineStr">
        <is>
          <t>La cantidad física del material se imputó en la fila 364 (primera fila del material). Homologación: confianza base Alta + confianza SAP Alta → Alta. Otros códigos SAP del master no están en el stock de este centro: 2001218. El material ocupa 3 filas en la hoja 1060 NQN (lote/almacén). La cantidad SAP y la física de esta vista son el total del material.</t>
        </is>
      </c>
    </row>
    <row r="1950">
      <c r="A1950" s="5" t="inlineStr">
        <is>
          <t>2000004</t>
        </is>
      </c>
      <c r="B1950" s="5" t="inlineStr">
        <is>
          <t>CATETER INTRAVENOSO 18G T/ABBOCATH</t>
        </is>
      </c>
      <c r="C1950" s="5" t="n"/>
      <c r="D1950" s="5" t="inlineStr">
        <is>
          <t>033</t>
        </is>
      </c>
      <c r="E1950" s="5" t="inlineStr">
        <is>
          <t>ZDES</t>
        </is>
      </c>
      <c r="F1950" s="5" t="inlineStr">
        <is>
          <t>1060</t>
        </is>
      </c>
      <c r="G1950" s="5" t="n"/>
      <c r="H1950" s="5" t="inlineStr">
        <is>
          <t>C/U</t>
        </is>
      </c>
      <c r="I1950" s="6" t="n">
        <v>0</v>
      </c>
      <c r="J1950" s="6" t="n">
        <v>300</v>
      </c>
      <c r="K1950" s="5" t="inlineStr">
        <is>
          <t>ARS</t>
        </is>
      </c>
      <c r="L1950" s="48" t="n">
        <v>36353.91</v>
      </c>
      <c r="M1950" s="48" t="n">
        <v>0</v>
      </c>
      <c r="O1950" s="11">
        <f>M1950/SUM($M$2:$M$2023)</f>
        <v/>
      </c>
      <c r="P1950" s="49">
        <f>IFERROR(M1950/I1950,0)</f>
        <v/>
      </c>
      <c r="Q1950" s="50" t="n"/>
      <c r="R1950" s="8">
        <f>I1950-Q1950</f>
        <v/>
      </c>
      <c r="S1950" s="49">
        <f>$AK1950*R1950</f>
        <v/>
      </c>
      <c r="U1950" s="39" t="inlineStr">
        <is>
          <t>Stock SAP</t>
        </is>
      </c>
      <c r="V1950" s="39" t="inlineStr">
        <is>
          <t>Descartables</t>
        </is>
      </c>
      <c r="W1950" s="39" t="inlineStr">
        <is>
          <t>Dentro del alcance</t>
        </is>
      </c>
      <c r="X1950" s="37" t="inlineStr">
        <is>
          <t>Alta</t>
        </is>
      </c>
      <c r="Y1950" s="39" t="inlineStr">
        <is>
          <t>Homologado – confianza Alta</t>
        </is>
      </c>
      <c r="Z1950" s="38" t="inlineStr">
        <is>
          <t>Dar de baja en SAP</t>
        </is>
      </c>
      <c r="AA1950" s="39" t="inlineStr">
        <is>
          <t>265</t>
        </is>
      </c>
      <c r="AB1950" s="39" t="inlineStr">
        <is>
          <t>Abocath n° 18</t>
        </is>
      </c>
      <c r="AC1950" s="39" t="inlineStr">
        <is>
          <t>Homologación por código Avain (master D-127)</t>
        </is>
      </c>
      <c r="AD1950" s="39" t="inlineStr">
        <is>
          <t>No</t>
        </is>
      </c>
      <c r="AE1950" s="39" t="n"/>
      <c r="AF1950" s="39" t="inlineStr">
        <is>
          <t>Sí</t>
        </is>
      </c>
      <c r="AG1950" s="39" t="inlineStr">
        <is>
          <t>D-127</t>
        </is>
      </c>
      <c r="AH1950" s="51" t="n"/>
      <c r="AI1950" s="51" t="n"/>
      <c r="AJ1950" s="51" t="n"/>
      <c r="AK1950" s="52" t="n">
        <v>181.7695708333333</v>
      </c>
      <c r="AL1950" s="52" t="n"/>
      <c r="AM1950" s="52" t="n"/>
      <c r="AN1950" s="39" t="n"/>
      <c r="AO1950" s="39" t="inlineStr">
        <is>
          <t>La cantidad física del material se imputó en la fila 37 (primera fila del material). Homologación: confianza base Alta + confianza SAP Alta → Alta. El material ocupa 3 filas en la hoja 1060 NQN (lote/almacén). La cantidad SAP y la física de esta vista son el total del material.</t>
        </is>
      </c>
    </row>
    <row r="1951">
      <c r="A1951" s="5" t="inlineStr">
        <is>
          <t>2000005</t>
        </is>
      </c>
      <c r="B1951" s="5" t="inlineStr">
        <is>
          <t>CATETER INTRAVENOSO 20G T/ABBOCATH</t>
        </is>
      </c>
      <c r="C1951" s="5" t="n"/>
      <c r="D1951" s="5" t="inlineStr">
        <is>
          <t>033</t>
        </is>
      </c>
      <c r="E1951" s="5" t="inlineStr">
        <is>
          <t>ZDES</t>
        </is>
      </c>
      <c r="F1951" s="5" t="inlineStr">
        <is>
          <t>1060</t>
        </is>
      </c>
      <c r="G1951" s="5" t="n"/>
      <c r="H1951" s="5" t="inlineStr">
        <is>
          <t>C/U</t>
        </is>
      </c>
      <c r="I1951" s="6" t="n">
        <v>0</v>
      </c>
      <c r="J1951" s="6" t="n">
        <v>200</v>
      </c>
      <c r="K1951" s="5" t="inlineStr">
        <is>
          <t>ARS</t>
        </is>
      </c>
      <c r="L1951" s="48" t="n">
        <v>34211.79</v>
      </c>
      <c r="M1951" s="48" t="n">
        <v>0</v>
      </c>
      <c r="O1951" s="11">
        <f>M1951/SUM($M$2:$M$2023)</f>
        <v/>
      </c>
      <c r="P1951" s="49">
        <f>IFERROR(M1951/I1951,0)</f>
        <v/>
      </c>
      <c r="Q1951" s="50" t="n"/>
      <c r="R1951" s="8">
        <f>I1951-Q1951</f>
        <v/>
      </c>
      <c r="S1951" s="49">
        <f>$AK1951*R1951</f>
        <v/>
      </c>
      <c r="U1951" s="39" t="inlineStr">
        <is>
          <t>Stock SAP</t>
        </is>
      </c>
      <c r="V1951" s="39" t="inlineStr">
        <is>
          <t>Descartables</t>
        </is>
      </c>
      <c r="W1951" s="39" t="inlineStr">
        <is>
          <t>Dentro del alcance</t>
        </is>
      </c>
      <c r="X1951" s="37" t="inlineStr">
        <is>
          <t>Alta</t>
        </is>
      </c>
      <c r="Y1951" s="39" t="inlineStr">
        <is>
          <t>Homologado – confianza Alta</t>
        </is>
      </c>
      <c r="Z1951" s="38" t="inlineStr">
        <is>
          <t>Dar de baja en SAP</t>
        </is>
      </c>
      <c r="AA1951" s="39" t="inlineStr">
        <is>
          <t>266</t>
        </is>
      </c>
      <c r="AB1951" s="39" t="inlineStr">
        <is>
          <t>Abocath n° 20</t>
        </is>
      </c>
      <c r="AC1951" s="39" t="inlineStr">
        <is>
          <t>Homologación por código Avain (master D-128)</t>
        </is>
      </c>
      <c r="AD1951" s="39" t="inlineStr">
        <is>
          <t>No</t>
        </is>
      </c>
      <c r="AE1951" s="39" t="n"/>
      <c r="AF1951" s="39" t="inlineStr">
        <is>
          <t>Sí</t>
        </is>
      </c>
      <c r="AG1951" s="39" t="inlineStr">
        <is>
          <t>D-128</t>
        </is>
      </c>
      <c r="AH1951" s="51" t="n"/>
      <c r="AI1951" s="51" t="n"/>
      <c r="AJ1951" s="51" t="n"/>
      <c r="AK1951" s="52" t="n">
        <v>171.0589440254069</v>
      </c>
      <c r="AL1951" s="52" t="n"/>
      <c r="AM1951" s="52" t="n"/>
      <c r="AN1951" s="39" t="n"/>
      <c r="AO1951" s="39" t="inlineStr">
        <is>
          <t>La cantidad física del material se imputó en la fila 40 (primera fila del material). Homologación: confianza base Alta + confianza SAP Alta → Alta. El material ocupa 3 filas en la hoja 1060 NQN (lote/almacén). La cantidad SAP y la física de esta vista son el total del material.</t>
        </is>
      </c>
    </row>
    <row r="1952">
      <c r="A1952" s="5" t="inlineStr">
        <is>
          <t>2000006</t>
        </is>
      </c>
      <c r="B1952" s="5" t="inlineStr">
        <is>
          <t>CATETER INTRAVENOSO 22G T/ABBOCATH</t>
        </is>
      </c>
      <c r="C1952" s="5" t="n"/>
      <c r="D1952" s="5" t="inlineStr">
        <is>
          <t>033</t>
        </is>
      </c>
      <c r="E1952" s="5" t="inlineStr">
        <is>
          <t>ZDES</t>
        </is>
      </c>
      <c r="F1952" s="5" t="inlineStr">
        <is>
          <t>1060</t>
        </is>
      </c>
      <c r="G1952" s="5" t="n"/>
      <c r="H1952" s="5" t="inlineStr">
        <is>
          <t>C/U</t>
        </is>
      </c>
      <c r="I1952" s="6" t="n">
        <v>0</v>
      </c>
      <c r="J1952" s="6" t="n">
        <v>200</v>
      </c>
      <c r="K1952" s="5" t="inlineStr">
        <is>
          <t>ARS</t>
        </is>
      </c>
      <c r="L1952" s="48" t="n">
        <v>59386.96</v>
      </c>
      <c r="M1952" s="48" t="n">
        <v>0</v>
      </c>
      <c r="O1952" s="11">
        <f>M1952/SUM($M$2:$M$2023)</f>
        <v/>
      </c>
      <c r="P1952" s="49">
        <f>IFERROR(M1952/I1952,0)</f>
        <v/>
      </c>
      <c r="Q1952" s="50" t="n"/>
      <c r="R1952" s="8">
        <f>I1952-Q1952</f>
        <v/>
      </c>
      <c r="S1952" s="49">
        <f>$AK1952*R1952</f>
        <v/>
      </c>
      <c r="U1952" s="39" t="inlineStr">
        <is>
          <t>Stock SAP</t>
        </is>
      </c>
      <c r="V1952" s="39" t="inlineStr">
        <is>
          <t>Descartables</t>
        </is>
      </c>
      <c r="W1952" s="39" t="inlineStr">
        <is>
          <t>Dentro del alcance</t>
        </is>
      </c>
      <c r="X1952" s="38" t="inlineStr">
        <is>
          <t>Baja</t>
        </is>
      </c>
      <c r="Y1952" s="39" t="inlineStr">
        <is>
          <t>Homologado – confianza Baja – pendiente de validación</t>
        </is>
      </c>
      <c r="Z1952" s="38" t="inlineStr">
        <is>
          <t>Dar de baja en SAP</t>
        </is>
      </c>
      <c r="AA1952" s="39" t="inlineStr">
        <is>
          <t>522</t>
        </is>
      </c>
      <c r="AB1952" s="39" t="inlineStr">
        <is>
          <t>Abbocath n° 22</t>
        </is>
      </c>
      <c r="AC1952" s="39" t="inlineStr">
        <is>
          <t>Homologación por código Avain (master D-129)</t>
        </is>
      </c>
      <c r="AD1952" s="39" t="inlineStr">
        <is>
          <t>No</t>
        </is>
      </c>
      <c r="AE1952" s="39" t="n"/>
      <c r="AF1952" s="39" t="inlineStr">
        <is>
          <t>Sí</t>
        </is>
      </c>
      <c r="AG1952" s="39" t="inlineStr">
        <is>
          <t>D-129</t>
        </is>
      </c>
      <c r="AH1952" s="51" t="n"/>
      <c r="AI1952" s="51" t="n"/>
      <c r="AJ1952" s="51" t="n"/>
      <c r="AK1952" s="52" t="n">
        <v>296.9348</v>
      </c>
      <c r="AL1952" s="52" t="n"/>
      <c r="AM1952" s="52" t="n"/>
      <c r="AN1952" s="39" t="n"/>
      <c r="AO1952" s="39" t="inlineStr">
        <is>
          <t>La cantidad física del material se imputó en la fila 354 (primera fila del material). Homologación: confianza base Baja + confianza SAP Alta → Baja. El material ocupa 2 filas en la hoja 1060 NQN (lote/almacén). La cantidad SAP y la física de esta vista son el total del material.</t>
        </is>
      </c>
    </row>
    <row r="1953">
      <c r="A1953" s="5" t="inlineStr">
        <is>
          <t>2000007</t>
        </is>
      </c>
      <c r="B1953" s="5" t="inlineStr">
        <is>
          <t>AGUJA HIPODERMICA 25G x ⅝ - 16/5</t>
        </is>
      </c>
      <c r="C1953" s="5" t="n"/>
      <c r="D1953" s="5" t="inlineStr">
        <is>
          <t>033</t>
        </is>
      </c>
      <c r="E1953" s="5" t="inlineStr">
        <is>
          <t>ZDES</t>
        </is>
      </c>
      <c r="F1953" s="5" t="inlineStr">
        <is>
          <t>1060</t>
        </is>
      </c>
      <c r="G1953" s="5" t="n"/>
      <c r="H1953" s="5" t="inlineStr">
        <is>
          <t>C/U</t>
        </is>
      </c>
      <c r="I1953" s="6" t="n">
        <v>0</v>
      </c>
      <c r="J1953" s="6" t="n">
        <v>400</v>
      </c>
      <c r="K1953" s="5" t="inlineStr">
        <is>
          <t>ARS</t>
        </is>
      </c>
      <c r="L1953" s="48" t="n">
        <v>10193.5</v>
      </c>
      <c r="M1953" s="48" t="n">
        <v>0</v>
      </c>
      <c r="O1953" s="11">
        <f>M1953/SUM($M$2:$M$2023)</f>
        <v/>
      </c>
      <c r="P1953" s="49">
        <f>IFERROR(M1953/I1953,0)</f>
        <v/>
      </c>
      <c r="Q1953" s="50" t="n"/>
      <c r="R1953" s="8">
        <f>I1953-Q1953</f>
        <v/>
      </c>
      <c r="S1953" s="49">
        <f>$AK1953*R1953</f>
        <v/>
      </c>
      <c r="U1953" s="39" t="inlineStr">
        <is>
          <t>Stock SAP</t>
        </is>
      </c>
      <c r="V1953" s="39" t="inlineStr">
        <is>
          <t>Descartables</t>
        </is>
      </c>
      <c r="W1953" s="39" t="inlineStr">
        <is>
          <t>Dentro del alcance</t>
        </is>
      </c>
      <c r="X1953" s="38" t="inlineStr">
        <is>
          <t>Baja</t>
        </is>
      </c>
      <c r="Y1953" s="39" t="inlineStr">
        <is>
          <t>Homologado – confianza Baja – pendiente de validación</t>
        </is>
      </c>
      <c r="Z1953" s="38" t="inlineStr">
        <is>
          <t>Dar de baja en SAP</t>
        </is>
      </c>
      <c r="AA1953" s="39" t="inlineStr">
        <is>
          <t>356</t>
        </is>
      </c>
      <c r="AB1953" s="39" t="inlineStr">
        <is>
          <t>AGUJA 16X5</t>
        </is>
      </c>
      <c r="AC1953" s="39" t="inlineStr">
        <is>
          <t>Homologación por código Avain (master D-140)</t>
        </is>
      </c>
      <c r="AD1953" s="39" t="inlineStr">
        <is>
          <t>No</t>
        </is>
      </c>
      <c r="AE1953" s="39" t="n"/>
      <c r="AF1953" s="39" t="inlineStr">
        <is>
          <t>Sí</t>
        </is>
      </c>
      <c r="AG1953" s="39" t="inlineStr">
        <is>
          <t>D-140</t>
        </is>
      </c>
      <c r="AH1953" s="51" t="n"/>
      <c r="AI1953" s="51" t="n"/>
      <c r="AJ1953" s="51" t="n"/>
      <c r="AK1953" s="52" t="n">
        <v>25.48375171656138</v>
      </c>
      <c r="AL1953" s="52" t="n"/>
      <c r="AM1953" s="52" t="n"/>
      <c r="AN1953" s="39" t="n"/>
      <c r="AO1953" s="39" t="inlineStr">
        <is>
          <t>La cantidad física del material se imputó en la fila 38 (primera fila del material). Homologación: confianza base Alta + confianza SAP Alta → Alta. Aunque la homologación vincula estos registros, la presentación no coincide con el material imputado (calibre/talle/medida distinta; similitud 0.28). Nivel degradado a Baja: verificar si corresponde otro código SAP. El material ocupa 3 filas en la hoja 1060 NQN (lote/almacén). La cantidad SAP y la física de esta vista son el total del material.</t>
        </is>
      </c>
    </row>
    <row r="1954">
      <c r="A1954" s="5" t="inlineStr">
        <is>
          <t>2000008</t>
        </is>
      </c>
      <c r="B1954" s="5" t="inlineStr">
        <is>
          <t>AGUJA HIPODERMICA 21G x 1 - 25/8</t>
        </is>
      </c>
      <c r="C1954" s="5" t="n"/>
      <c r="D1954" s="5" t="inlineStr">
        <is>
          <t>033</t>
        </is>
      </c>
      <c r="E1954" s="5" t="inlineStr">
        <is>
          <t>ZDES</t>
        </is>
      </c>
      <c r="F1954" s="5" t="inlineStr">
        <is>
          <t>1060</t>
        </is>
      </c>
      <c r="G1954" s="5" t="n"/>
      <c r="H1954" s="5" t="inlineStr">
        <is>
          <t>C/U</t>
        </is>
      </c>
      <c r="I1954" s="6" t="n">
        <v>0</v>
      </c>
      <c r="J1954" s="6" t="n">
        <v>400</v>
      </c>
      <c r="K1954" s="5" t="inlineStr">
        <is>
          <t>ARS</t>
        </is>
      </c>
      <c r="L1954" s="48" t="n">
        <v>9227.440000000001</v>
      </c>
      <c r="M1954" s="48" t="n">
        <v>0</v>
      </c>
      <c r="O1954" s="11">
        <f>M1954/SUM($M$2:$M$2023)</f>
        <v/>
      </c>
      <c r="P1954" s="49">
        <f>IFERROR(M1954/I1954,0)</f>
        <v/>
      </c>
      <c r="Q1954" s="50" t="n"/>
      <c r="R1954" s="8">
        <f>I1954-Q1954</f>
        <v/>
      </c>
      <c r="S1954" s="49">
        <f>$AK1954*R1954</f>
        <v/>
      </c>
      <c r="U1954" s="39" t="inlineStr">
        <is>
          <t>Stock SAP</t>
        </is>
      </c>
      <c r="V1954" s="39" t="inlineStr">
        <is>
          <t>Descartables</t>
        </is>
      </c>
      <c r="W1954" s="39" t="inlineStr">
        <is>
          <t>Dentro del alcance</t>
        </is>
      </c>
      <c r="X1954" s="37" t="inlineStr">
        <is>
          <t>Alta</t>
        </is>
      </c>
      <c r="Y1954" s="39" t="inlineStr">
        <is>
          <t>Homologado – confianza Alta</t>
        </is>
      </c>
      <c r="Z1954" s="38" t="inlineStr">
        <is>
          <t>Dar de baja en SAP</t>
        </is>
      </c>
      <c r="AA1954" s="39" t="inlineStr">
        <is>
          <t>273</t>
        </is>
      </c>
      <c r="AB1954" s="39" t="inlineStr">
        <is>
          <t>Aguja 25/8</t>
        </is>
      </c>
      <c r="AC1954" s="39" t="inlineStr">
        <is>
          <t>Homologación por código Avain (master D-138)</t>
        </is>
      </c>
      <c r="AD1954" s="39" t="inlineStr">
        <is>
          <t>No</t>
        </is>
      </c>
      <c r="AE1954" s="39" t="n"/>
      <c r="AF1954" s="39" t="inlineStr">
        <is>
          <t>Sí</t>
        </is>
      </c>
      <c r="AG1954" s="39" t="inlineStr">
        <is>
          <t>D-138</t>
        </is>
      </c>
      <c r="AH1954" s="51" t="n"/>
      <c r="AI1954" s="51" t="n"/>
      <c r="AJ1954" s="51" t="n"/>
      <c r="AK1954" s="52" t="n">
        <v>23.06859391145378</v>
      </c>
      <c r="AL1954" s="52" t="n"/>
      <c r="AM1954" s="52" t="n"/>
      <c r="AN1954" s="39" t="n"/>
      <c r="AO1954" s="39" t="inlineStr">
        <is>
          <t>La cantidad física del material se imputó en la fila 14 (primera fila del material). Homologación: confianza base Alta + confianza SAP Alta → Alta. El material ocupa 3 filas en la hoja 1060 NQN (lote/almacén). La cantidad SAP y la física de esta vista son el total del material.</t>
        </is>
      </c>
    </row>
    <row r="1955">
      <c r="A1955" s="5" t="inlineStr">
        <is>
          <t>2000010</t>
        </is>
      </c>
      <c r="B1955" s="5" t="inlineStr">
        <is>
          <t>ANTIPARRA DE PLASTICO</t>
        </is>
      </c>
      <c r="C1955" s="5" t="n"/>
      <c r="D1955" s="5" t="inlineStr">
        <is>
          <t>033</t>
        </is>
      </c>
      <c r="E1955" s="5" t="inlineStr">
        <is>
          <t>ZDES</t>
        </is>
      </c>
      <c r="F1955" s="5" t="inlineStr">
        <is>
          <t>1060</t>
        </is>
      </c>
      <c r="G1955" s="5" t="n"/>
      <c r="H1955" s="5" t="inlineStr">
        <is>
          <t>C/U</t>
        </is>
      </c>
      <c r="I1955" s="6" t="n">
        <v>0</v>
      </c>
      <c r="J1955" s="6" t="n">
        <v>50</v>
      </c>
      <c r="K1955" s="5" t="inlineStr">
        <is>
          <t>ARS</t>
        </is>
      </c>
      <c r="L1955" s="48" t="n">
        <v>957350</v>
      </c>
      <c r="M1955" s="48" t="n">
        <v>0</v>
      </c>
      <c r="O1955" s="11">
        <f>M1955/SUM($M$2:$M$2023)</f>
        <v/>
      </c>
      <c r="P1955" s="49">
        <f>IFERROR(M1955/I1955,0)</f>
        <v/>
      </c>
      <c r="Q1955" s="50" t="n"/>
      <c r="R1955" s="8">
        <f>I1955-Q1955</f>
        <v/>
      </c>
      <c r="S1955" s="49">
        <f>$AK1955*R1955</f>
        <v/>
      </c>
      <c r="U1955" s="39" t="inlineStr">
        <is>
          <t>Stock SAP</t>
        </is>
      </c>
      <c r="V1955" s="39" t="inlineStr">
        <is>
          <t>Descartables</t>
        </is>
      </c>
      <c r="W1955" s="39" t="inlineStr">
        <is>
          <t>Dentro del alcance</t>
        </is>
      </c>
      <c r="X1955" s="39" t="n"/>
      <c r="Y1955" s="39" t="inlineStr">
        <is>
          <t>Sin recuento físico en el inventario de Avain</t>
        </is>
      </c>
      <c r="Z1955" s="40" t="inlineStr">
        <is>
          <t>Sin recuento físico</t>
        </is>
      </c>
      <c r="AA1955" s="39" t="n"/>
      <c r="AB1955" s="39" t="n"/>
      <c r="AC1955" s="39" t="n"/>
      <c r="AD1955" s="39" t="n"/>
      <c r="AE1955" s="39" t="n"/>
      <c r="AF1955" s="39" t="n"/>
      <c r="AG1955" s="39" t="n"/>
      <c r="AH1955" s="51" t="n"/>
      <c r="AI1955" s="51" t="n"/>
      <c r="AJ1955" s="51" t="n"/>
      <c r="AK1955" s="52" t="n">
        <v>19147</v>
      </c>
      <c r="AL1955" s="52" t="n"/>
      <c r="AM1955" s="52" t="n"/>
      <c r="AN1955" s="39" t="n"/>
      <c r="AO1955" s="39" t="inlineStr">
        <is>
          <t>El material ocupa 2 filas en la hoja 1060 NQN (lote/almacén). La cantidad SAP y la física de esta vista son el total del material.</t>
        </is>
      </c>
    </row>
    <row r="1956">
      <c r="A1956" s="5" t="inlineStr">
        <is>
          <t>2000011</t>
        </is>
      </c>
      <c r="B1956" s="5" t="inlineStr">
        <is>
          <t>BAJALENGUAS DE MADERA</t>
        </is>
      </c>
      <c r="C1956" s="5" t="n"/>
      <c r="D1956" s="5" t="inlineStr">
        <is>
          <t>033</t>
        </is>
      </c>
      <c r="E1956" s="5" t="inlineStr">
        <is>
          <t>ZDES</t>
        </is>
      </c>
      <c r="F1956" s="5" t="inlineStr">
        <is>
          <t>1060</t>
        </is>
      </c>
      <c r="G1956" s="5" t="n"/>
      <c r="H1956" s="5" t="inlineStr">
        <is>
          <t>C/U</t>
        </is>
      </c>
      <c r="I1956" s="6" t="n">
        <v>0</v>
      </c>
      <c r="J1956" s="6" t="n">
        <v>3000</v>
      </c>
      <c r="K1956" s="5" t="inlineStr">
        <is>
          <t>ARS</t>
        </is>
      </c>
      <c r="L1956" s="48" t="n">
        <v>47799.96</v>
      </c>
      <c r="M1956" s="48" t="n">
        <v>0</v>
      </c>
      <c r="O1956" s="11">
        <f>M1956/SUM($M$2:$M$2023)</f>
        <v/>
      </c>
      <c r="P1956" s="49">
        <f>IFERROR(M1956/I1956,0)</f>
        <v/>
      </c>
      <c r="Q1956" s="50" t="n"/>
      <c r="R1956" s="8">
        <f>I1956-Q1956</f>
        <v/>
      </c>
      <c r="S1956" s="49">
        <f>$AK1956*R1956</f>
        <v/>
      </c>
      <c r="U1956" s="39" t="inlineStr">
        <is>
          <t>Stock SAP</t>
        </is>
      </c>
      <c r="V1956" s="39" t="inlineStr">
        <is>
          <t>Descartables</t>
        </is>
      </c>
      <c r="W1956" s="39" t="inlineStr">
        <is>
          <t>Dentro del alcance</t>
        </is>
      </c>
      <c r="X1956" s="38" t="inlineStr">
        <is>
          <t>Baja</t>
        </is>
      </c>
      <c r="Y1956" s="39" t="inlineStr">
        <is>
          <t>Homologado – confianza Baja – pendiente de validación</t>
        </is>
      </c>
      <c r="Z1956" s="38" t="inlineStr">
        <is>
          <t>Dar de baja en SAP</t>
        </is>
      </c>
      <c r="AA1956" s="39" t="inlineStr">
        <is>
          <t>351</t>
        </is>
      </c>
      <c r="AB1956" s="39" t="inlineStr">
        <is>
          <t>baja lenguas</t>
        </is>
      </c>
      <c r="AC1956" s="39" t="inlineStr">
        <is>
          <t>Cruce por nomenclatura SAP</t>
        </is>
      </c>
      <c r="AD1956" s="39" t="inlineStr">
        <is>
          <t>No</t>
        </is>
      </c>
      <c r="AE1956" s="39" t="n"/>
      <c r="AF1956" s="39" t="inlineStr">
        <is>
          <t>No</t>
        </is>
      </c>
      <c r="AG1956" s="39" t="n"/>
      <c r="AH1956" s="51" t="n"/>
      <c r="AI1956" s="51" t="n"/>
      <c r="AJ1956" s="51" t="n"/>
      <c r="AK1956" s="52" t="n">
        <v>15.93332168458781</v>
      </c>
      <c r="AL1956" s="52" t="n"/>
      <c r="AM1956" s="52" t="n"/>
      <c r="AN1956" s="39" t="n"/>
      <c r="AO1956" s="39" t="inlineStr">
        <is>
          <t>La cantidad física del material se imputó en la fila 13 (primera fila del material). Cruce por nomenclatura: similitud 0.50. El material ocupa 3 filas en la hoja 1060 NQN (lote/almacén). La cantidad SAP y la física de esta vista son el total del material.</t>
        </is>
      </c>
    </row>
    <row r="1957">
      <c r="A1957" s="5" t="inlineStr">
        <is>
          <t>2000015</t>
        </is>
      </c>
      <c r="B1957" s="5" t="inlineStr">
        <is>
          <t>MANDRIL P/LARINGO ADULTO ESTERIL</t>
        </is>
      </c>
      <c r="C1957" s="5" t="n"/>
      <c r="D1957" s="5" t="inlineStr">
        <is>
          <t>033</t>
        </is>
      </c>
      <c r="E1957" s="5" t="inlineStr">
        <is>
          <t>ZDES</t>
        </is>
      </c>
      <c r="F1957" s="5" t="inlineStr">
        <is>
          <t>1060</t>
        </is>
      </c>
      <c r="G1957" s="5" t="n"/>
      <c r="H1957" s="5" t="inlineStr">
        <is>
          <t>C/U</t>
        </is>
      </c>
      <c r="I1957" s="6" t="n">
        <v>0</v>
      </c>
      <c r="J1957" s="6" t="n">
        <v>10</v>
      </c>
      <c r="K1957" s="5" t="inlineStr">
        <is>
          <t>ARS</t>
        </is>
      </c>
      <c r="L1957" s="48" t="n">
        <v>5385.9</v>
      </c>
      <c r="M1957" s="48" t="n">
        <v>0</v>
      </c>
      <c r="O1957" s="11">
        <f>M1957/SUM($M$2:$M$2023)</f>
        <v/>
      </c>
      <c r="P1957" s="49">
        <f>IFERROR(M1957/I1957,0)</f>
        <v/>
      </c>
      <c r="Q1957" s="50" t="n"/>
      <c r="R1957" s="8">
        <f>I1957-Q1957</f>
        <v/>
      </c>
      <c r="S1957" s="49">
        <f>$AK1957*R1957</f>
        <v/>
      </c>
      <c r="U1957" s="39" t="inlineStr">
        <is>
          <t>Stock SAP</t>
        </is>
      </c>
      <c r="V1957" s="39" t="inlineStr">
        <is>
          <t>Descartables</t>
        </is>
      </c>
      <c r="W1957" s="39" t="inlineStr">
        <is>
          <t>Dentro del alcance</t>
        </is>
      </c>
      <c r="X1957" s="39" t="n"/>
      <c r="Y1957" s="39" t="inlineStr">
        <is>
          <t>Sin recuento físico en el inventario de Avain</t>
        </is>
      </c>
      <c r="Z1957" s="40" t="inlineStr">
        <is>
          <t>Sin recuento físico</t>
        </is>
      </c>
      <c r="AA1957" s="39" t="n"/>
      <c r="AB1957" s="39" t="n"/>
      <c r="AC1957" s="39" t="n"/>
      <c r="AD1957" s="39" t="n"/>
      <c r="AE1957" s="39" t="n"/>
      <c r="AF1957" s="39" t="n"/>
      <c r="AG1957" s="39" t="n"/>
      <c r="AH1957" s="51" t="n"/>
      <c r="AI1957" s="51" t="n"/>
      <c r="AJ1957" s="51" t="n"/>
      <c r="AK1957" s="52" t="n">
        <v>538.59</v>
      </c>
      <c r="AL1957" s="52" t="n"/>
      <c r="AM1957" s="52" t="n"/>
      <c r="AN1957" s="39" t="n"/>
      <c r="AO1957" s="39" t="inlineStr">
        <is>
          <t>El material ocupa 2 filas en la hoja 1060 NQN (lote/almacén). La cantidad SAP y la física de esta vista son el total del material.</t>
        </is>
      </c>
    </row>
    <row r="1958">
      <c r="A1958" s="5" t="inlineStr">
        <is>
          <t>2000016</t>
        </is>
      </c>
      <c r="B1958" s="5" t="inlineStr">
        <is>
          <t>ESTETOSCOPIO ADULTO</t>
        </is>
      </c>
      <c r="C1958" s="5" t="n"/>
      <c r="D1958" s="5" t="inlineStr">
        <is>
          <t>033</t>
        </is>
      </c>
      <c r="E1958" s="5" t="inlineStr">
        <is>
          <t>ZDES</t>
        </is>
      </c>
      <c r="F1958" s="5" t="inlineStr">
        <is>
          <t>1060</t>
        </is>
      </c>
      <c r="G1958" s="5" t="n"/>
      <c r="H1958" s="5" t="inlineStr">
        <is>
          <t>C/U</t>
        </is>
      </c>
      <c r="I1958" s="6" t="n">
        <v>0</v>
      </c>
      <c r="J1958" s="6" t="n">
        <v>20</v>
      </c>
      <c r="K1958" s="5" t="inlineStr">
        <is>
          <t>ARS</t>
        </is>
      </c>
      <c r="L1958" s="48" t="n">
        <v>3218.4</v>
      </c>
      <c r="M1958" s="48" t="n">
        <v>0</v>
      </c>
      <c r="O1958" s="11">
        <f>M1958/SUM($M$2:$M$2023)</f>
        <v/>
      </c>
      <c r="P1958" s="49">
        <f>IFERROR(M1958/I1958,0)</f>
        <v/>
      </c>
      <c r="Q1958" s="50" t="n">
        <v>21</v>
      </c>
      <c r="R1958" s="8">
        <f>I1958-Q1958</f>
        <v/>
      </c>
      <c r="S1958" s="49">
        <f>$AK1958*R1958</f>
        <v/>
      </c>
      <c r="U1958" s="39" t="inlineStr">
        <is>
          <t>Stock SAP</t>
        </is>
      </c>
      <c r="V1958" s="39" t="inlineStr">
        <is>
          <t>Descartables</t>
        </is>
      </c>
      <c r="W1958" s="39" t="inlineStr">
        <is>
          <t>Dentro del alcance</t>
        </is>
      </c>
      <c r="X1958" s="37" t="inlineStr">
        <is>
          <t>Alta</t>
        </is>
      </c>
      <c r="Y1958" s="39" t="inlineStr">
        <is>
          <t>Homologado – confianza Alta</t>
        </is>
      </c>
      <c r="Z1958" s="37" t="inlineStr">
        <is>
          <t>Dar de alta en SAP</t>
        </is>
      </c>
      <c r="AA1958" s="39" t="inlineStr">
        <is>
          <t>522</t>
        </is>
      </c>
      <c r="AB1958" s="39" t="inlineStr">
        <is>
          <t>ESTETOSCOPIO</t>
        </is>
      </c>
      <c r="AC1958" s="39" t="inlineStr">
        <is>
          <t>Cruce por nomenclatura SAP</t>
        </is>
      </c>
      <c r="AD1958" s="39" t="inlineStr">
        <is>
          <t>No</t>
        </is>
      </c>
      <c r="AE1958" s="39" t="n"/>
      <c r="AF1958" s="39" t="inlineStr">
        <is>
          <t>Sí</t>
        </is>
      </c>
      <c r="AG1958" s="39" t="n"/>
      <c r="AH1958" s="51" t="n">
        <v>0</v>
      </c>
      <c r="AI1958" s="51">
        <f>Q1958</f>
        <v/>
      </c>
      <c r="AJ1958" s="51">
        <f>$AH1958-$AI1958</f>
        <v/>
      </c>
      <c r="AK1958" s="52" t="n">
        <v>0</v>
      </c>
      <c r="AL1958" s="52">
        <f>$AJ1958*$AK1958</f>
        <v/>
      </c>
      <c r="AM1958" s="52">
        <f>$AI1958*$AK1958</f>
        <v/>
      </c>
      <c r="AN1958" s="39" t="n"/>
      <c r="AO1958" s="39" t="inlineStr">
        <is>
          <t>El código Avain 522 figura en la homologación como «Abbocath n° 22» (master D-129), pero en el inventario físico corresponde a «ESTETOSCOPIO». El código no coincide con el producto: no se usó el vínculo de la homologación y se cruzó por nomenclatura. A revisar con los responsables de la base. Cruce por nomenclatura: similitud 0.83.</t>
        </is>
      </c>
    </row>
    <row r="1959">
      <c r="A1959" s="5" t="inlineStr">
        <is>
          <t>2000017</t>
        </is>
      </c>
      <c r="B1959" s="5" t="inlineStr">
        <is>
          <t>ESTETOSCOPIO PEDIATRICO</t>
        </is>
      </c>
      <c r="C1959" s="5" t="n"/>
      <c r="D1959" s="5" t="inlineStr">
        <is>
          <t>033</t>
        </is>
      </c>
      <c r="E1959" s="5" t="inlineStr">
        <is>
          <t>ZDES</t>
        </is>
      </c>
      <c r="F1959" s="5" t="inlineStr">
        <is>
          <t>1060</t>
        </is>
      </c>
      <c r="G1959" s="5" t="n"/>
      <c r="H1959" s="5" t="inlineStr">
        <is>
          <t>C/U</t>
        </is>
      </c>
      <c r="I1959" s="6" t="n">
        <v>0</v>
      </c>
      <c r="J1959" s="6" t="n">
        <v>20</v>
      </c>
      <c r="K1959" s="5" t="inlineStr">
        <is>
          <t>ARS</t>
        </is>
      </c>
      <c r="L1959" s="48" t="n">
        <v>4145.2</v>
      </c>
      <c r="M1959" s="48" t="n">
        <v>0</v>
      </c>
      <c r="O1959" s="11">
        <f>M1959/SUM($M$2:$M$2023)</f>
        <v/>
      </c>
      <c r="P1959" s="49">
        <f>IFERROR(M1959/I1959,0)</f>
        <v/>
      </c>
      <c r="Q1959" s="50" t="n"/>
      <c r="R1959" s="8">
        <f>I1959-Q1959</f>
        <v/>
      </c>
      <c r="S1959" s="49">
        <f>$AK1959*R1959</f>
        <v/>
      </c>
      <c r="U1959" s="39" t="inlineStr">
        <is>
          <t>Stock SAP</t>
        </is>
      </c>
      <c r="V1959" s="39" t="inlineStr">
        <is>
          <t>Descartables</t>
        </is>
      </c>
      <c r="W1959" s="39" t="inlineStr">
        <is>
          <t>Dentro del alcance</t>
        </is>
      </c>
      <c r="X1959" s="39" t="n"/>
      <c r="Y1959" s="39" t="inlineStr">
        <is>
          <t>Sin recuento físico en el inventario de Avain</t>
        </is>
      </c>
      <c r="Z1959" s="40" t="inlineStr">
        <is>
          <t>Sin recuento físico</t>
        </is>
      </c>
      <c r="AA1959" s="39" t="n"/>
      <c r="AB1959" s="39" t="n"/>
      <c r="AC1959" s="39" t="n"/>
      <c r="AD1959" s="39" t="n"/>
      <c r="AE1959" s="39" t="n"/>
      <c r="AF1959" s="39" t="n"/>
      <c r="AG1959" s="39" t="n"/>
      <c r="AH1959" s="51" t="n">
        <v>0</v>
      </c>
      <c r="AI1959" s="51">
        <f>Q1959</f>
        <v/>
      </c>
      <c r="AJ1959" s="51">
        <f>$AH1959-$AI1959</f>
        <v/>
      </c>
      <c r="AK1959" s="52" t="n">
        <v>0</v>
      </c>
      <c r="AL1959" s="52">
        <f>$AJ1959*$AK1959</f>
        <v/>
      </c>
      <c r="AM1959" s="52">
        <f>$AI1959*$AK1959</f>
        <v/>
      </c>
      <c r="AN1959" s="39" t="n"/>
      <c r="AO1959" s="39" t="n"/>
    </row>
    <row r="1960">
      <c r="A1960" s="5" t="inlineStr">
        <is>
          <t>2000026</t>
        </is>
      </c>
      <c r="B1960" s="5" t="inlineStr">
        <is>
          <t>JERINGA TUBERCULINA X 1 CC</t>
        </is>
      </c>
      <c r="C1960" s="5" t="n"/>
      <c r="D1960" s="5" t="inlineStr">
        <is>
          <t>033</t>
        </is>
      </c>
      <c r="E1960" s="5" t="inlineStr">
        <is>
          <t>ZDES</t>
        </is>
      </c>
      <c r="F1960" s="5" t="inlineStr">
        <is>
          <t>1060</t>
        </is>
      </c>
      <c r="G1960" s="5" t="n"/>
      <c r="H1960" s="5" t="inlineStr">
        <is>
          <t>C/U</t>
        </is>
      </c>
      <c r="I1960" s="6" t="n">
        <v>0</v>
      </c>
      <c r="J1960" s="6" t="n">
        <v>100</v>
      </c>
      <c r="K1960" s="5" t="inlineStr">
        <is>
          <t>ARS</t>
        </is>
      </c>
      <c r="L1960" s="48" t="n">
        <v>0</v>
      </c>
      <c r="M1960" s="48" t="n">
        <v>0</v>
      </c>
      <c r="O1960" s="11">
        <f>M1960/SUM($M$2:$M$2023)</f>
        <v/>
      </c>
      <c r="P1960" s="49">
        <f>IFERROR(M1960/I1960,0)</f>
        <v/>
      </c>
      <c r="Q1960" s="50" t="n"/>
      <c r="R1960" s="8">
        <f>I1960-Q1960</f>
        <v/>
      </c>
      <c r="S1960" s="49">
        <f>$AK1960*R1960</f>
        <v/>
      </c>
      <c r="U1960" s="39" t="inlineStr">
        <is>
          <t>Stock SAP</t>
        </is>
      </c>
      <c r="V1960" s="39" t="inlineStr">
        <is>
          <t>Descartables</t>
        </is>
      </c>
      <c r="W1960" s="39" t="inlineStr">
        <is>
          <t>Dentro del alcance</t>
        </is>
      </c>
      <c r="X1960" s="42" t="inlineStr">
        <is>
          <t>Media</t>
        </is>
      </c>
      <c r="Y1960" s="39" t="inlineStr">
        <is>
          <t>Homologado – confianza Media – pendiente de validación</t>
        </is>
      </c>
      <c r="Z1960" s="38" t="inlineStr">
        <is>
          <t>Dar de baja en SAP</t>
        </is>
      </c>
      <c r="AA1960" s="39" t="inlineStr">
        <is>
          <t>302</t>
        </is>
      </c>
      <c r="AB1960" s="39" t="inlineStr">
        <is>
          <t>JERINGAS 1 ML</t>
        </is>
      </c>
      <c r="AC1960" s="39" t="inlineStr">
        <is>
          <t>Homologación por código Avain (master D-134)</t>
        </is>
      </c>
      <c r="AD1960" s="39" t="inlineStr">
        <is>
          <t>Sí</t>
        </is>
      </c>
      <c r="AE1960" s="39" t="inlineStr">
        <is>
          <t>2000026, 2000451</t>
        </is>
      </c>
      <c r="AF1960" s="39" t="inlineStr">
        <is>
          <t>Sí</t>
        </is>
      </c>
      <c r="AG1960" s="39" t="inlineStr">
        <is>
          <t>D-134</t>
        </is>
      </c>
      <c r="AH1960" s="51" t="n"/>
      <c r="AI1960" s="51" t="n"/>
      <c r="AJ1960" s="51" t="n"/>
      <c r="AK1960" s="52" t="n">
        <v>39.43093636363636</v>
      </c>
      <c r="AL1960" s="52" t="n"/>
      <c r="AM1960" s="52" t="n"/>
      <c r="AN1960" s="39" t="n"/>
      <c r="AO1960" s="39" t="inlineStr">
        <is>
          <t>La cantidad física del material se imputó en la fila 44 (primera fila del material). Homologación: confianza base Media + confianza SAP Media → Media. El cruce SAP–Avain identificó 2 códigos SAP como posibles equivalentes del mismo ítem de Avain (2000026, 2000451). Se imputó al primero (lógica BUSCARV); requiere validación posterior. El material ocupa 3 filas en la hoja 1060 NQN (lote/almacén). La cantidad SAP y la física de esta vista son el total del material.</t>
        </is>
      </c>
    </row>
    <row r="1961">
      <c r="A1961" s="5" t="inlineStr">
        <is>
          <t>2000027</t>
        </is>
      </c>
      <c r="B1961" s="5" t="inlineStr">
        <is>
          <t>JERINGA DE 5 ML</t>
        </is>
      </c>
      <c r="C1961" s="5" t="n"/>
      <c r="D1961" s="5" t="inlineStr">
        <is>
          <t>033</t>
        </is>
      </c>
      <c r="E1961" s="5" t="inlineStr">
        <is>
          <t>ZDES</t>
        </is>
      </c>
      <c r="F1961" s="5" t="inlineStr">
        <is>
          <t>1060</t>
        </is>
      </c>
      <c r="G1961" s="5" t="n"/>
      <c r="H1961" s="5" t="inlineStr">
        <is>
          <t>C/U</t>
        </is>
      </c>
      <c r="I1961" s="6" t="n">
        <v>0</v>
      </c>
      <c r="J1961" s="6" t="n">
        <v>500</v>
      </c>
      <c r="K1961" s="5" t="inlineStr">
        <is>
          <t>ARS</t>
        </is>
      </c>
      <c r="L1961" s="48" t="n">
        <v>9716.49</v>
      </c>
      <c r="M1961" s="48" t="n">
        <v>0</v>
      </c>
      <c r="O1961" s="11">
        <f>M1961/SUM($M$2:$M$2023)</f>
        <v/>
      </c>
      <c r="P1961" s="49">
        <f>IFERROR(M1961/I1961,0)</f>
        <v/>
      </c>
      <c r="Q1961" s="50" t="n"/>
      <c r="R1961" s="8">
        <f>I1961-Q1961</f>
        <v/>
      </c>
      <c r="S1961" s="49">
        <f>$AK1961*R1961</f>
        <v/>
      </c>
      <c r="U1961" s="39" t="inlineStr">
        <is>
          <t>Stock SAP</t>
        </is>
      </c>
      <c r="V1961" s="39" t="inlineStr">
        <is>
          <t>Descartables</t>
        </is>
      </c>
      <c r="W1961" s="39" t="inlineStr">
        <is>
          <t>Dentro del alcance</t>
        </is>
      </c>
      <c r="X1961" s="37" t="inlineStr">
        <is>
          <t>Alta</t>
        </is>
      </c>
      <c r="Y1961" s="39" t="inlineStr">
        <is>
          <t>Homologado – confianza Alta</t>
        </is>
      </c>
      <c r="Z1961" s="38" t="inlineStr">
        <is>
          <t>Dar de baja en SAP</t>
        </is>
      </c>
      <c r="AA1961" s="39" t="inlineStr">
        <is>
          <t>254</t>
        </is>
      </c>
      <c r="AB1961" s="39" t="inlineStr">
        <is>
          <t>JERINGAS 5 ML</t>
        </is>
      </c>
      <c r="AC1961" s="39" t="inlineStr">
        <is>
          <t>Homologación por código Avain (master D-135)</t>
        </is>
      </c>
      <c r="AD1961" s="39" t="inlineStr">
        <is>
          <t>No</t>
        </is>
      </c>
      <c r="AE1961" s="39" t="n"/>
      <c r="AF1961" s="39" t="inlineStr">
        <is>
          <t>Sí</t>
        </is>
      </c>
      <c r="AG1961" s="39" t="inlineStr">
        <is>
          <t>D-135</t>
        </is>
      </c>
      <c r="AH1961" s="51" t="n"/>
      <c r="AI1961" s="51" t="n"/>
      <c r="AJ1961" s="51" t="n"/>
      <c r="AK1961" s="52" t="n">
        <v>19.43298522844383</v>
      </c>
      <c r="AL1961" s="52" t="n"/>
      <c r="AM1961" s="52" t="n"/>
      <c r="AN1961" s="39" t="n"/>
      <c r="AO1961" s="39" t="inlineStr">
        <is>
          <t>La cantidad física del material se imputó en la fila 3 (primera fila del material). Homologación: confianza base Alta + confianza SAP Alta → Alta. El material ocupa 3 filas en la hoja 1060 NQN (lote/almacén). La cantidad SAP y la física de esta vista son el total del material.</t>
        </is>
      </c>
    </row>
    <row r="1962">
      <c r="A1962" s="5" t="inlineStr">
        <is>
          <t>2000028</t>
        </is>
      </c>
      <c r="B1962" s="5" t="inlineStr">
        <is>
          <t>JERINGA 10 ML</t>
        </is>
      </c>
      <c r="C1962" s="5" t="n"/>
      <c r="D1962" s="5" t="inlineStr">
        <is>
          <t>033</t>
        </is>
      </c>
      <c r="E1962" s="5" t="inlineStr">
        <is>
          <t>ZDES</t>
        </is>
      </c>
      <c r="F1962" s="5" t="inlineStr">
        <is>
          <t>1060</t>
        </is>
      </c>
      <c r="G1962" s="5" t="n"/>
      <c r="H1962" s="5" t="inlineStr">
        <is>
          <t>C/U</t>
        </is>
      </c>
      <c r="I1962" s="6" t="n">
        <v>0</v>
      </c>
      <c r="J1962" s="6" t="n">
        <v>1200</v>
      </c>
      <c r="K1962" s="5" t="inlineStr">
        <is>
          <t>ARS</t>
        </is>
      </c>
      <c r="L1962" s="48" t="n">
        <v>7349.99</v>
      </c>
      <c r="M1962" s="48" t="n">
        <v>0</v>
      </c>
      <c r="O1962" s="11">
        <f>M1962/SUM($M$2:$M$2023)</f>
        <v/>
      </c>
      <c r="P1962" s="49">
        <f>IFERROR(M1962/I1962,0)</f>
        <v/>
      </c>
      <c r="Q1962" s="50" t="n"/>
      <c r="R1962" s="8">
        <f>I1962-Q1962</f>
        <v/>
      </c>
      <c r="S1962" s="49">
        <f>$AK1962*R1962</f>
        <v/>
      </c>
      <c r="U1962" s="39" t="inlineStr">
        <is>
          <t>Stock SAP</t>
        </is>
      </c>
      <c r="V1962" s="39" t="inlineStr">
        <is>
          <t>Descartables</t>
        </is>
      </c>
      <c r="W1962" s="39" t="inlineStr">
        <is>
          <t>Dentro del alcance</t>
        </is>
      </c>
      <c r="X1962" s="37" t="inlineStr">
        <is>
          <t>Alta</t>
        </is>
      </c>
      <c r="Y1962" s="39" t="inlineStr">
        <is>
          <t>Homologado – confianza Alta</t>
        </is>
      </c>
      <c r="Z1962" s="38" t="inlineStr">
        <is>
          <t>Dar de baja en SAP</t>
        </is>
      </c>
      <c r="AA1962" s="39" t="inlineStr">
        <is>
          <t>246</t>
        </is>
      </c>
      <c r="AB1962" s="39" t="inlineStr">
        <is>
          <t>JERINGAS 10 ML</t>
        </is>
      </c>
      <c r="AC1962" s="39" t="inlineStr">
        <is>
          <t>Homologación por código Avain (master D-136)</t>
        </is>
      </c>
      <c r="AD1962" s="39" t="inlineStr">
        <is>
          <t>No</t>
        </is>
      </c>
      <c r="AE1962" s="39" t="n"/>
      <c r="AF1962" s="39" t="inlineStr">
        <is>
          <t>Sí</t>
        </is>
      </c>
      <c r="AG1962" s="39" t="inlineStr">
        <is>
          <t>D-136</t>
        </is>
      </c>
      <c r="AH1962" s="51" t="n"/>
      <c r="AI1962" s="51" t="n"/>
      <c r="AJ1962" s="51" t="n"/>
      <c r="AK1962" s="52" t="n">
        <v>36.74992959133432</v>
      </c>
      <c r="AL1962" s="52" t="n"/>
      <c r="AM1962" s="52" t="n"/>
      <c r="AN1962" s="39" t="n"/>
      <c r="AO1962" s="39" t="inlineStr">
        <is>
          <t>La cantidad física del material se imputó en la fila 9 (primera fila del material). Homologación: confianza base Alta + confianza SAP Alta → Alta. El material ocupa 3 filas en la hoja 1060 NQN (lote/almacén). La cantidad SAP y la física de esta vista son el total del material.</t>
        </is>
      </c>
    </row>
    <row r="1963">
      <c r="A1963" s="5" t="inlineStr">
        <is>
          <t>2000029</t>
        </is>
      </c>
      <c r="B1963" s="5" t="inlineStr">
        <is>
          <t>JERINGA 20 ML</t>
        </is>
      </c>
      <c r="C1963" s="5" t="n"/>
      <c r="D1963" s="5" t="inlineStr">
        <is>
          <t>033</t>
        </is>
      </c>
      <c r="E1963" s="5" t="inlineStr">
        <is>
          <t>ZDES</t>
        </is>
      </c>
      <c r="F1963" s="5" t="inlineStr">
        <is>
          <t>1060</t>
        </is>
      </c>
      <c r="G1963" s="5" t="n"/>
      <c r="H1963" s="5" t="inlineStr">
        <is>
          <t>C/U</t>
        </is>
      </c>
      <c r="I1963" s="6" t="n">
        <v>0</v>
      </c>
      <c r="J1963" s="6" t="n">
        <v>200</v>
      </c>
      <c r="K1963" s="5" t="inlineStr">
        <is>
          <t>ARS</t>
        </is>
      </c>
      <c r="L1963" s="48" t="n">
        <v>31201.43</v>
      </c>
      <c r="M1963" s="48" t="n">
        <v>0</v>
      </c>
      <c r="O1963" s="11">
        <f>M1963/SUM($M$2:$M$2023)</f>
        <v/>
      </c>
      <c r="P1963" s="49">
        <f>IFERROR(M1963/I1963,0)</f>
        <v/>
      </c>
      <c r="Q1963" s="50" t="n"/>
      <c r="R1963" s="8">
        <f>I1963-Q1963</f>
        <v/>
      </c>
      <c r="S1963" s="49">
        <f>$AK1963*R1963</f>
        <v/>
      </c>
      <c r="U1963" s="39" t="inlineStr">
        <is>
          <t>Stock SAP</t>
        </is>
      </c>
      <c r="V1963" s="39" t="inlineStr">
        <is>
          <t>Descartables</t>
        </is>
      </c>
      <c r="W1963" s="39" t="inlineStr">
        <is>
          <t>Dentro del alcance</t>
        </is>
      </c>
      <c r="X1963" s="38" t="inlineStr">
        <is>
          <t>Baja</t>
        </is>
      </c>
      <c r="Y1963" s="39" t="inlineStr">
        <is>
          <t>Homologado – confianza Baja – pendiente de validación</t>
        </is>
      </c>
      <c r="Z1963" s="38" t="inlineStr">
        <is>
          <t>Dar de baja en SAP</t>
        </is>
      </c>
      <c r="AA1963" s="39" t="inlineStr">
        <is>
          <t>523</t>
        </is>
      </c>
      <c r="AB1963" s="39" t="inlineStr">
        <is>
          <t>JERINGAS 20 ML</t>
        </is>
      </c>
      <c r="AC1963" s="39" t="inlineStr">
        <is>
          <t>Homologación por código Avain (master D-137)</t>
        </is>
      </c>
      <c r="AD1963" s="39" t="inlineStr">
        <is>
          <t>No</t>
        </is>
      </c>
      <c r="AE1963" s="39" t="n"/>
      <c r="AF1963" s="39" t="inlineStr">
        <is>
          <t>Sí</t>
        </is>
      </c>
      <c r="AG1963" s="39" t="inlineStr">
        <is>
          <t>D-137</t>
        </is>
      </c>
      <c r="AH1963" s="51" t="n"/>
      <c r="AI1963" s="51" t="n"/>
      <c r="AJ1963" s="51" t="n"/>
      <c r="AK1963" s="52" t="n">
        <v>156.00714</v>
      </c>
      <c r="AL1963" s="52" t="n"/>
      <c r="AM1963" s="52" t="n"/>
      <c r="AN1963" s="39" t="n"/>
      <c r="AO1963" s="39" t="inlineStr">
        <is>
          <t>La cantidad física del material se imputó en la fila 193 (primera fila del material). Homologación: confianza base Baja + confianza SAP Alta → Baja. Otros códigos SAP del master no están en el stock de este centro: 2002429, 2002430. El material ocupa 2 filas en la hoja 1060 NQN (lote/almacén). La cantidad SAP y la física de esta vista son el total del material.</t>
        </is>
      </c>
    </row>
    <row r="1964">
      <c r="A1964" s="5" t="inlineStr">
        <is>
          <t>2000031</t>
        </is>
      </c>
      <c r="B1964" s="5" t="inlineStr">
        <is>
          <t>SONDA NASOGASTRICA K-30 KOLLER</t>
        </is>
      </c>
      <c r="C1964" s="5" t="n"/>
      <c r="D1964" s="5" t="inlineStr">
        <is>
          <t>033</t>
        </is>
      </c>
      <c r="E1964" s="5" t="inlineStr">
        <is>
          <t>ZDES</t>
        </is>
      </c>
      <c r="F1964" s="5" t="inlineStr">
        <is>
          <t>1060</t>
        </is>
      </c>
      <c r="G1964" s="5" t="n"/>
      <c r="H1964" s="5" t="inlineStr">
        <is>
          <t>C/U</t>
        </is>
      </c>
      <c r="I1964" s="6" t="n">
        <v>0</v>
      </c>
      <c r="J1964" s="6" t="n">
        <v>60</v>
      </c>
      <c r="K1964" s="5" t="inlineStr">
        <is>
          <t>ARS</t>
        </is>
      </c>
      <c r="L1964" s="48" t="n">
        <v>14844.38</v>
      </c>
      <c r="M1964" s="48" t="n">
        <v>0</v>
      </c>
      <c r="O1964" s="11">
        <f>M1964/SUM($M$2:$M$2023)</f>
        <v/>
      </c>
      <c r="P1964" s="49">
        <f>IFERROR(M1964/I1964,0)</f>
        <v/>
      </c>
      <c r="Q1964" s="50" t="n"/>
      <c r="R1964" s="8">
        <f>I1964-Q1964</f>
        <v/>
      </c>
      <c r="S1964" s="49">
        <f>$AK1964*R1964</f>
        <v/>
      </c>
      <c r="U1964" s="39" t="inlineStr">
        <is>
          <t>Stock SAP</t>
        </is>
      </c>
      <c r="V1964" s="39" t="inlineStr">
        <is>
          <t>Descartables</t>
        </is>
      </c>
      <c r="W1964" s="39" t="inlineStr">
        <is>
          <t>Dentro del alcance</t>
        </is>
      </c>
      <c r="X1964" s="39" t="n"/>
      <c r="Y1964" s="39" t="inlineStr">
        <is>
          <t>Sin recuento físico en el inventario de Avain</t>
        </is>
      </c>
      <c r="Z1964" s="40" t="inlineStr">
        <is>
          <t>Sin recuento físico</t>
        </is>
      </c>
      <c r="AA1964" s="39" t="n"/>
      <c r="AB1964" s="39" t="n"/>
      <c r="AC1964" s="39" t="n"/>
      <c r="AD1964" s="39" t="n"/>
      <c r="AE1964" s="39" t="n"/>
      <c r="AF1964" s="39" t="n"/>
      <c r="AG1964" s="39" t="n"/>
      <c r="AH1964" s="51" t="n"/>
      <c r="AI1964" s="51" t="n"/>
      <c r="AJ1964" s="51" t="n"/>
      <c r="AK1964" s="52" t="n">
        <v>247.4063142857143</v>
      </c>
      <c r="AL1964" s="52" t="n"/>
      <c r="AM1964" s="52" t="n"/>
      <c r="AN1964" s="39" t="n"/>
      <c r="AO1964" s="39" t="inlineStr">
        <is>
          <t>El material ocupa 3 filas en la hoja 1060 NQN (lote/almacén). La cantidad SAP y la física de esta vista son el total del material.</t>
        </is>
      </c>
    </row>
    <row r="1965">
      <c r="A1965" s="5" t="inlineStr">
        <is>
          <t>2000033</t>
        </is>
      </c>
      <c r="B1965" s="5" t="inlineStr">
        <is>
          <t>STERI STRIP 3M REF 1547</t>
        </is>
      </c>
      <c r="C1965" s="5" t="n"/>
      <c r="D1965" s="5" t="inlineStr">
        <is>
          <t>033</t>
        </is>
      </c>
      <c r="E1965" s="5" t="inlineStr">
        <is>
          <t>ZDES</t>
        </is>
      </c>
      <c r="F1965" s="5" t="inlineStr">
        <is>
          <t>1060</t>
        </is>
      </c>
      <c r="G1965" s="5" t="n"/>
      <c r="H1965" s="5" t="inlineStr">
        <is>
          <t>C/U</t>
        </is>
      </c>
      <c r="I1965" s="6" t="n">
        <v>0</v>
      </c>
      <c r="J1965" s="6" t="n">
        <v>100</v>
      </c>
      <c r="K1965" s="5" t="inlineStr">
        <is>
          <t>ARS</t>
        </is>
      </c>
      <c r="L1965" s="48" t="n">
        <v>11572.02</v>
      </c>
      <c r="M1965" s="48" t="n">
        <v>0</v>
      </c>
      <c r="O1965" s="11">
        <f>M1965/SUM($M$2:$M$2023)</f>
        <v/>
      </c>
      <c r="P1965" s="49">
        <f>IFERROR(M1965/I1965,0)</f>
        <v/>
      </c>
      <c r="Q1965" s="50" t="n"/>
      <c r="R1965" s="8">
        <f>I1965-Q1965</f>
        <v/>
      </c>
      <c r="S1965" s="49">
        <f>$AK1965*R1965</f>
        <v/>
      </c>
      <c r="U1965" s="39" t="inlineStr">
        <is>
          <t>Stock SAP</t>
        </is>
      </c>
      <c r="V1965" s="39" t="inlineStr">
        <is>
          <t>Descartables</t>
        </is>
      </c>
      <c r="W1965" s="39" t="inlineStr">
        <is>
          <t>Dentro del alcance</t>
        </is>
      </c>
      <c r="X1965" s="38" t="inlineStr">
        <is>
          <t>Baja</t>
        </is>
      </c>
      <c r="Y1965" s="39" t="inlineStr">
        <is>
          <t>Homologado – confianza Baja – pendiente de validación</t>
        </is>
      </c>
      <c r="Z1965" s="38" t="inlineStr">
        <is>
          <t>Dar de baja en SAP</t>
        </is>
      </c>
      <c r="AA1965" s="39" t="inlineStr">
        <is>
          <t>536</t>
        </is>
      </c>
      <c r="AB1965" s="39" t="inlineStr">
        <is>
          <t>SUT.CUTANEA</t>
        </is>
      </c>
      <c r="AC1965" s="39" t="inlineStr">
        <is>
          <t>Homologación por código Avain (master D-147)</t>
        </is>
      </c>
      <c r="AD1965" s="39" t="inlineStr">
        <is>
          <t>No</t>
        </is>
      </c>
      <c r="AE1965" s="39" t="n"/>
      <c r="AF1965" s="39" t="inlineStr">
        <is>
          <t>Sí</t>
        </is>
      </c>
      <c r="AG1965" s="39" t="inlineStr">
        <is>
          <t>D-147</t>
        </is>
      </c>
      <c r="AH1965" s="51" t="n"/>
      <c r="AI1965" s="51" t="n"/>
      <c r="AJ1965" s="51" t="n"/>
      <c r="AK1965" s="52" t="n">
        <v>115.7201388888889</v>
      </c>
      <c r="AL1965" s="52" t="n"/>
      <c r="AM1965" s="52" t="n"/>
      <c r="AN1965" s="39" t="n"/>
      <c r="AO1965" s="39" t="inlineStr">
        <is>
          <t>La cantidad física del material se imputó en la fila 402 (primera fila del material). La homologación no confirma la equivalencia (confianza base Sin coincidencia / confianza SAP Alta). Se imputó al código SAP del master con nivel Baja para no perder el recuento; requiere validación. Homologación: confianza base Sin coincidencia + confianza SAP Alta → Baja. La nomenclatura del material imputado no respalda por sí sola la equivalencia (similitud 0.07); el vínculo proviene sólo de la homologación. Nivel degradado a Baja. El material ocupa 2 filas en la hoja 1060 NQN (lote/almacén). La cantidad SAP y la física de esta vista son el total del material.</t>
        </is>
      </c>
    </row>
    <row r="1966">
      <c r="A1966" s="5" t="inlineStr">
        <is>
          <t>2000035</t>
        </is>
      </c>
      <c r="B1966" s="5" t="inlineStr">
        <is>
          <t>TENSIOMETRO ADULTO</t>
        </is>
      </c>
      <c r="C1966" s="5" t="n"/>
      <c r="D1966" s="5" t="inlineStr">
        <is>
          <t>033</t>
        </is>
      </c>
      <c r="E1966" s="5" t="inlineStr">
        <is>
          <t>ZDES</t>
        </is>
      </c>
      <c r="F1966" s="5" t="inlineStr">
        <is>
          <t>1060</t>
        </is>
      </c>
      <c r="G1966" s="5" t="n"/>
      <c r="H1966" s="5" t="inlineStr">
        <is>
          <t>C/U</t>
        </is>
      </c>
      <c r="I1966" s="6" t="n">
        <v>0</v>
      </c>
      <c r="J1966" s="6" t="n">
        <v>20</v>
      </c>
      <c r="K1966" s="5" t="inlineStr">
        <is>
          <t>ARS</t>
        </is>
      </c>
      <c r="L1966" s="48" t="n">
        <v>153694.57</v>
      </c>
      <c r="M1966" s="48" t="n">
        <v>0</v>
      </c>
      <c r="O1966" s="11">
        <f>M1966/SUM($M$2:$M$2023)</f>
        <v/>
      </c>
      <c r="P1966" s="49">
        <f>IFERROR(M1966/I1966,0)</f>
        <v/>
      </c>
      <c r="Q1966" s="50" t="n"/>
      <c r="R1966" s="8">
        <f>I1966-Q1966</f>
        <v/>
      </c>
      <c r="S1966" s="49">
        <f>$AK1966*R1966</f>
        <v/>
      </c>
      <c r="U1966" s="39" t="inlineStr">
        <is>
          <t>Stock SAP</t>
        </is>
      </c>
      <c r="V1966" s="39" t="inlineStr">
        <is>
          <t>Descartables</t>
        </is>
      </c>
      <c r="W1966" s="39" t="inlineStr">
        <is>
          <t>Dentro del alcance</t>
        </is>
      </c>
      <c r="X1966" s="37" t="inlineStr">
        <is>
          <t>Alta</t>
        </is>
      </c>
      <c r="Y1966" s="39" t="inlineStr">
        <is>
          <t>Homologado – confianza Alta</t>
        </is>
      </c>
      <c r="Z1966" s="38" t="inlineStr">
        <is>
          <t>Dar de baja en SAP</t>
        </is>
      </c>
      <c r="AA1966" s="39" t="inlineStr">
        <is>
          <t>524</t>
        </is>
      </c>
      <c r="AB1966" s="39" t="inlineStr">
        <is>
          <t>TENSIOMETRO</t>
        </is>
      </c>
      <c r="AC1966" s="39" t="inlineStr">
        <is>
          <t>Cruce por nomenclatura SAP</t>
        </is>
      </c>
      <c r="AD1966" s="39" t="inlineStr">
        <is>
          <t>Sí</t>
        </is>
      </c>
      <c r="AE1966" s="39" t="inlineStr">
        <is>
          <t>2000035, 2001121</t>
        </is>
      </c>
      <c r="AF1966" s="39" t="inlineStr">
        <is>
          <t>Sí</t>
        </is>
      </c>
      <c r="AG1966" s="39" t="n"/>
      <c r="AH1966" s="51" t="n"/>
      <c r="AI1966" s="51" t="n"/>
      <c r="AJ1966" s="51" t="n"/>
      <c r="AK1966" s="52" t="n">
        <v>7684.728322580646</v>
      </c>
      <c r="AL1966" s="52" t="n"/>
      <c r="AM1966" s="52" t="n"/>
      <c r="AN1966" s="41" t="inlineStr">
        <is>
          <t>Valorización a validar: relación de cantidades 155 a 1 entre SAP y el recuento físico. Sugiere distinta unidad de medida (SAP por caja o envase y el recuento por unidad). La diferencia económica de esta fila no debe tomarse como definitiva.</t>
        </is>
      </c>
      <c r="AO1966" s="39" t="inlineStr">
        <is>
          <t>La cantidad física del material se imputó en la fila 915 (primera fila del material). Cruce por nomenclatura: similitud 0.82. El cruce SAP–Avain identificó 2 códigos SAP como posibles equivalentes del mismo ítem de Avain (2000035, 2001121). Se imputó al primero (lógica BUSCARV); requiere validación posterior. El material ocupa 3 filas en la hoja 1060 NQN (lote/almacén). La cantidad SAP y la física de esta vista son el total del material.</t>
        </is>
      </c>
    </row>
    <row r="1967">
      <c r="A1967" s="5" t="inlineStr">
        <is>
          <t>2000036</t>
        </is>
      </c>
      <c r="B1967" s="5" t="inlineStr">
        <is>
          <t>TENSIOMETRO PEDIATRICO</t>
        </is>
      </c>
      <c r="C1967" s="5" t="n"/>
      <c r="D1967" s="5" t="inlineStr">
        <is>
          <t>033</t>
        </is>
      </c>
      <c r="E1967" s="5" t="inlineStr">
        <is>
          <t>ZDES</t>
        </is>
      </c>
      <c r="F1967" s="5" t="inlineStr">
        <is>
          <t>1060</t>
        </is>
      </c>
      <c r="G1967" s="5" t="n"/>
      <c r="H1967" s="5" t="inlineStr">
        <is>
          <t>C/U</t>
        </is>
      </c>
      <c r="I1967" s="6" t="n">
        <v>0</v>
      </c>
      <c r="J1967" s="6" t="n">
        <v>20</v>
      </c>
      <c r="K1967" s="5" t="inlineStr">
        <is>
          <t>ARS</t>
        </is>
      </c>
      <c r="L1967" s="48" t="n">
        <v>11980</v>
      </c>
      <c r="M1967" s="48" t="n">
        <v>0</v>
      </c>
      <c r="O1967" s="11">
        <f>M1967/SUM($M$2:$M$2023)</f>
        <v/>
      </c>
      <c r="P1967" s="49">
        <f>IFERROR(M1967/I1967,0)</f>
        <v/>
      </c>
      <c r="Q1967" s="50" t="n">
        <v>2</v>
      </c>
      <c r="R1967" s="8">
        <f>I1967-Q1967</f>
        <v/>
      </c>
      <c r="S1967" s="49">
        <f>$AK1967*R1967</f>
        <v/>
      </c>
      <c r="U1967" s="39" t="inlineStr">
        <is>
          <t>Stock SAP</t>
        </is>
      </c>
      <c r="V1967" s="39" t="inlineStr">
        <is>
          <t>Descartables</t>
        </is>
      </c>
      <c r="W1967" s="39" t="inlineStr">
        <is>
          <t>Dentro del alcance</t>
        </is>
      </c>
      <c r="X1967" s="38" t="inlineStr">
        <is>
          <t>Baja</t>
        </is>
      </c>
      <c r="Y1967" s="39" t="inlineStr">
        <is>
          <t>Homologado – confianza Baja – pendiente de validación</t>
        </is>
      </c>
      <c r="Z1967" s="37" t="inlineStr">
        <is>
          <t>Dar de alta en SAP</t>
        </is>
      </c>
      <c r="AA1967" s="39" t="inlineStr">
        <is>
          <t>500</t>
        </is>
      </c>
      <c r="AB1967" s="39" t="inlineStr">
        <is>
          <t>AMBU PEDIATRICO</t>
        </is>
      </c>
      <c r="AC1967" s="39" t="inlineStr">
        <is>
          <t>Cruce por nomenclatura SAP</t>
        </is>
      </c>
      <c r="AD1967" s="39" t="inlineStr">
        <is>
          <t>Sí</t>
        </is>
      </c>
      <c r="AE1967" s="39" t="inlineStr">
        <is>
          <t>2000036, 2000017</t>
        </is>
      </c>
      <c r="AF1967" s="39" t="inlineStr">
        <is>
          <t>Sí</t>
        </is>
      </c>
      <c r="AG1967" s="39" t="n"/>
      <c r="AH1967" s="51" t="n">
        <v>0</v>
      </c>
      <c r="AI1967" s="51">
        <f>Q1967</f>
        <v/>
      </c>
      <c r="AJ1967" s="51">
        <f>$AH1967-$AI1967</f>
        <v/>
      </c>
      <c r="AK1967" s="52" t="n">
        <v>0</v>
      </c>
      <c r="AL1967" s="52">
        <f>$AJ1967*$AK1967</f>
        <v/>
      </c>
      <c r="AM1967" s="52">
        <f>$AI1967*$AK1967</f>
        <v/>
      </c>
      <c r="AN1967" s="39" t="n"/>
      <c r="AO1967" s="39" t="inlineStr">
        <is>
          <t>El código Avain 500 figura en la homologación como «Mgsulfato» (master M04-015), pero en el inventario físico corresponde a «AMBU PEDIATRICO». El código no coincide con el producto: no se usó el vínculo de la homologación y se cruzó por nomenclatura. A revisar con los responsables de la base. Cruce por nomenclatura: similitud 0.50. El cruce SAP–Avain identificó 2 códigos SAP como posibles equivalentes del mismo ítem de Avain (2000036, 2000017). Se imputó al primero (lógica BUSCARV); requiere validación posterior.</t>
        </is>
      </c>
    </row>
    <row r="1968">
      <c r="A1968" s="5" t="inlineStr">
        <is>
          <t>2000037</t>
        </is>
      </c>
      <c r="B1968" s="5" t="inlineStr">
        <is>
          <t>TERMOMETRO DIGITAL</t>
        </is>
      </c>
      <c r="C1968" s="5" t="n"/>
      <c r="D1968" s="5" t="inlineStr">
        <is>
          <t>033</t>
        </is>
      </c>
      <c r="E1968" s="5" t="inlineStr">
        <is>
          <t>ZDES</t>
        </is>
      </c>
      <c r="F1968" s="5" t="inlineStr">
        <is>
          <t>1060</t>
        </is>
      </c>
      <c r="G1968" s="5" t="n"/>
      <c r="H1968" s="5" t="inlineStr">
        <is>
          <t>C/U</t>
        </is>
      </c>
      <c r="I1968" s="6" t="n">
        <v>0</v>
      </c>
      <c r="J1968" s="6" t="n">
        <v>20</v>
      </c>
      <c r="K1968" s="5" t="inlineStr">
        <is>
          <t>ARS</t>
        </is>
      </c>
      <c r="L1968" s="48" t="n">
        <v>67073.69</v>
      </c>
      <c r="M1968" s="48" t="n">
        <v>0</v>
      </c>
      <c r="O1968" s="11">
        <f>M1968/SUM($M$2:$M$2023)</f>
        <v/>
      </c>
      <c r="P1968" s="49">
        <f>IFERROR(M1968/I1968,0)</f>
        <v/>
      </c>
      <c r="Q1968" s="50" t="n"/>
      <c r="R1968" s="8">
        <f>I1968-Q1968</f>
        <v/>
      </c>
      <c r="S1968" s="49">
        <f>$AK1968*R1968</f>
        <v/>
      </c>
      <c r="U1968" s="39" t="inlineStr">
        <is>
          <t>Stock SAP</t>
        </is>
      </c>
      <c r="V1968" s="39" t="inlineStr">
        <is>
          <t>Descartables</t>
        </is>
      </c>
      <c r="W1968" s="39" t="inlineStr">
        <is>
          <t>Dentro del alcance</t>
        </is>
      </c>
      <c r="X1968" s="37" t="inlineStr">
        <is>
          <t>Alta</t>
        </is>
      </c>
      <c r="Y1968" s="39" t="inlineStr">
        <is>
          <t>Homologado – confianza Alta</t>
        </is>
      </c>
      <c r="Z1968" s="38" t="inlineStr">
        <is>
          <t>Dar de baja en SAP</t>
        </is>
      </c>
      <c r="AA1968" s="39" t="inlineStr">
        <is>
          <t>423</t>
        </is>
      </c>
      <c r="AB1968" s="39" t="inlineStr">
        <is>
          <t>TERMOMETRO DIGITAL</t>
        </is>
      </c>
      <c r="AC1968" s="39" t="inlineStr">
        <is>
          <t>Homologación por código Avain (master E-208)</t>
        </is>
      </c>
      <c r="AD1968" s="39" t="inlineStr">
        <is>
          <t>No</t>
        </is>
      </c>
      <c r="AE1968" s="39" t="n"/>
      <c r="AF1968" s="39" t="inlineStr">
        <is>
          <t>Sí</t>
        </is>
      </c>
      <c r="AG1968" s="39" t="inlineStr">
        <is>
          <t>E-208</t>
        </is>
      </c>
      <c r="AH1968" s="51" t="n"/>
      <c r="AI1968" s="51" t="n"/>
      <c r="AJ1968" s="51" t="n"/>
      <c r="AK1968" s="52" t="n">
        <v>3353.684628571428</v>
      </c>
      <c r="AL1968" s="52" t="n"/>
      <c r="AM1968" s="52" t="n"/>
      <c r="AN1968" s="39" t="n"/>
      <c r="AO1968" s="39" t="inlineStr">
        <is>
          <t>La cantidad física del material se imputó en la fila 656 (primera fila del material). Homologación: confianza base Alta + confianza SAP Alta → Alta. El material ocupa 4 filas en la hoja 1060 NQN (lote/almacén). La cantidad SAP y la física de esta vista son el total del material.</t>
        </is>
      </c>
    </row>
    <row r="1969">
      <c r="A1969" s="5" t="inlineStr">
        <is>
          <t>2000038</t>
        </is>
      </c>
      <c r="B1969" s="5" t="inlineStr">
        <is>
          <t>ALGODON HIDROFILO X 500GR</t>
        </is>
      </c>
      <c r="C1969" s="5" t="n"/>
      <c r="D1969" s="5" t="inlineStr">
        <is>
          <t>033</t>
        </is>
      </c>
      <c r="E1969" s="5" t="inlineStr">
        <is>
          <t>ZDES</t>
        </is>
      </c>
      <c r="F1969" s="5" t="inlineStr">
        <is>
          <t>1060</t>
        </is>
      </c>
      <c r="G1969" s="5" t="n"/>
      <c r="H1969" s="5" t="inlineStr">
        <is>
          <t>C/U</t>
        </is>
      </c>
      <c r="I1969" s="6" t="n">
        <v>0</v>
      </c>
      <c r="J1969" s="6" t="n">
        <v>10</v>
      </c>
      <c r="K1969" s="5" t="inlineStr">
        <is>
          <t>ARS</t>
        </is>
      </c>
      <c r="L1969" s="48" t="n">
        <v>18300.72</v>
      </c>
      <c r="M1969" s="48" t="n">
        <v>0</v>
      </c>
      <c r="O1969" s="11">
        <f>M1969/SUM($M$2:$M$2023)</f>
        <v/>
      </c>
      <c r="P1969" s="49">
        <f>IFERROR(M1969/I1969,0)</f>
        <v/>
      </c>
      <c r="Q1969" s="50" t="n"/>
      <c r="R1969" s="8">
        <f>I1969-Q1969</f>
        <v/>
      </c>
      <c r="S1969" s="49">
        <f>$AK1969*R1969</f>
        <v/>
      </c>
      <c r="U1969" s="39" t="inlineStr">
        <is>
          <t>Stock SAP</t>
        </is>
      </c>
      <c r="V1969" s="39" t="inlineStr">
        <is>
          <t>Descartables</t>
        </is>
      </c>
      <c r="W1969" s="39" t="inlineStr">
        <is>
          <t>Dentro del alcance</t>
        </is>
      </c>
      <c r="X1969" s="42" t="inlineStr">
        <is>
          <t>Media</t>
        </is>
      </c>
      <c r="Y1969" s="39" t="inlineStr">
        <is>
          <t>Homologado – confianza Media – pendiente de validación</t>
        </is>
      </c>
      <c r="Z1969" s="38" t="inlineStr">
        <is>
          <t>Dar de baja en SAP</t>
        </is>
      </c>
      <c r="AA1969" s="39" t="inlineStr">
        <is>
          <t>12</t>
        </is>
      </c>
      <c r="AB1969" s="39" t="inlineStr">
        <is>
          <t>ALGODÓN</t>
        </is>
      </c>
      <c r="AC1969" s="39" t="inlineStr">
        <is>
          <t>Homologación por código Avain (master D-149)</t>
        </is>
      </c>
      <c r="AD1969" s="39" t="inlineStr">
        <is>
          <t>Sí</t>
        </is>
      </c>
      <c r="AE1969" s="39" t="inlineStr">
        <is>
          <t>2000038, 2001054</t>
        </is>
      </c>
      <c r="AF1969" s="39" t="inlineStr">
        <is>
          <t>Sí</t>
        </is>
      </c>
      <c r="AG1969" s="39" t="inlineStr">
        <is>
          <t>D-149</t>
        </is>
      </c>
      <c r="AH1969" s="51" t="n"/>
      <c r="AI1969" s="51" t="n"/>
      <c r="AJ1969" s="51" t="n"/>
      <c r="AK1969" s="52" t="n">
        <v>1830.071587301587</v>
      </c>
      <c r="AL1969" s="52" t="n"/>
      <c r="AM1969" s="52" t="n"/>
      <c r="AN1969" s="39" t="n"/>
      <c r="AO1969" s="39" t="inlineStr">
        <is>
          <t>La cantidad física del material se imputó en la fila 399 (primera fila del material). Homologación: confianza base Media + confianza SAP Media → Media. El cruce SAP–Avain identificó 2 códigos SAP como posibles equivalentes del mismo ítem de Avain (2000038, 2001054). Se imputó al primero (lógica BUSCARV); requiere validación posterior. Otros códigos SAP del master no están en el stock de este centro: 2000339, 2000459, 2001699. El material ocupa 3 filas en la hoja 1060 NQN (lote/almacén). La cantidad SAP y la física de esta vista son el total del material.</t>
        </is>
      </c>
    </row>
    <row r="1970">
      <c r="A1970" s="5" t="inlineStr">
        <is>
          <t>2000041</t>
        </is>
      </c>
      <c r="B1970" s="5" t="inlineStr">
        <is>
          <t>BARBIJO TRIPLE RECTO C/ELÁSTI</t>
        </is>
      </c>
      <c r="C1970" s="5" t="n"/>
      <c r="D1970" s="5" t="inlineStr">
        <is>
          <t>033</t>
        </is>
      </c>
      <c r="E1970" s="5" t="inlineStr">
        <is>
          <t>ZDES</t>
        </is>
      </c>
      <c r="F1970" s="5" t="inlineStr">
        <is>
          <t>1060</t>
        </is>
      </c>
      <c r="G1970" s="5" t="n"/>
      <c r="H1970" s="5" t="inlineStr">
        <is>
          <t>C/U</t>
        </is>
      </c>
      <c r="I1970" s="6" t="n">
        <v>0</v>
      </c>
      <c r="J1970" s="6" t="n">
        <v>14200</v>
      </c>
      <c r="K1970" s="5" t="inlineStr">
        <is>
          <t>ARS</t>
        </is>
      </c>
      <c r="L1970" s="48" t="n">
        <v>642623.28</v>
      </c>
      <c r="M1970" s="48" t="n">
        <v>0</v>
      </c>
      <c r="O1970" s="11">
        <f>M1970/SUM($M$2:$M$2023)</f>
        <v/>
      </c>
      <c r="P1970" s="49">
        <f>IFERROR(M1970/I1970,0)</f>
        <v/>
      </c>
      <c r="Q1970" s="50" t="n"/>
      <c r="R1970" s="8">
        <f>I1970-Q1970</f>
        <v/>
      </c>
      <c r="S1970" s="49">
        <f>$AK1970*R1970</f>
        <v/>
      </c>
      <c r="U1970" s="39" t="inlineStr">
        <is>
          <t>Stock SAP</t>
        </is>
      </c>
      <c r="V1970" s="39" t="inlineStr">
        <is>
          <t>Descartables</t>
        </is>
      </c>
      <c r="W1970" s="39" t="inlineStr">
        <is>
          <t>Dentro del alcance</t>
        </is>
      </c>
      <c r="X1970" s="39" t="n"/>
      <c r="Y1970" s="39" t="inlineStr">
        <is>
          <t>Sin recuento físico en el inventario de Avain</t>
        </is>
      </c>
      <c r="Z1970" s="40" t="inlineStr">
        <is>
          <t>Sin recuento físico</t>
        </is>
      </c>
      <c r="AA1970" s="39" t="n"/>
      <c r="AB1970" s="39" t="n"/>
      <c r="AC1970" s="39" t="n"/>
      <c r="AD1970" s="39" t="n"/>
      <c r="AE1970" s="39" t="n"/>
      <c r="AF1970" s="39" t="n"/>
      <c r="AG1970" s="39" t="n"/>
      <c r="AH1970" s="51" t="n"/>
      <c r="AI1970" s="51" t="n"/>
      <c r="AJ1970" s="51" t="n"/>
      <c r="AK1970" s="52" t="n">
        <v>53.55194000000001</v>
      </c>
      <c r="AL1970" s="52" t="n"/>
      <c r="AM1970" s="52" t="n"/>
      <c r="AN1970" s="39" t="n"/>
      <c r="AO1970" s="39" t="inlineStr">
        <is>
          <t>El material ocupa 3 filas en la hoja 1060 NQN (lote/almacén). La cantidad SAP y la física de esta vista son el total del material.</t>
        </is>
      </c>
    </row>
    <row r="1971">
      <c r="A1971" s="5" t="inlineStr">
        <is>
          <t>2000044</t>
        </is>
      </c>
      <c r="B1971" s="5" t="inlineStr">
        <is>
          <t>AGUJA PERICRANEAL 21G T/BUTTERFLY</t>
        </is>
      </c>
      <c r="C1971" s="5" t="n"/>
      <c r="D1971" s="5" t="inlineStr">
        <is>
          <t>033</t>
        </is>
      </c>
      <c r="E1971" s="5" t="inlineStr">
        <is>
          <t>ZDES</t>
        </is>
      </c>
      <c r="F1971" s="5" t="inlineStr">
        <is>
          <t>1060</t>
        </is>
      </c>
      <c r="G1971" s="5" t="n"/>
      <c r="H1971" s="5" t="inlineStr">
        <is>
          <t>C/U</t>
        </is>
      </c>
      <c r="I1971" s="6" t="n">
        <v>0</v>
      </c>
      <c r="J1971" s="6" t="n">
        <v>100</v>
      </c>
      <c r="K1971" s="5" t="inlineStr">
        <is>
          <t>ARS</t>
        </is>
      </c>
      <c r="L1971" s="48" t="n">
        <v>417</v>
      </c>
      <c r="M1971" s="48" t="n">
        <v>0</v>
      </c>
      <c r="O1971" s="11">
        <f>M1971/SUM($M$2:$M$2023)</f>
        <v/>
      </c>
      <c r="P1971" s="49">
        <f>IFERROR(M1971/I1971,0)</f>
        <v/>
      </c>
      <c r="Q1971" s="50" t="n"/>
      <c r="R1971" s="8">
        <f>I1971-Q1971</f>
        <v/>
      </c>
      <c r="S1971" s="49">
        <f>$AK1971*R1971</f>
        <v/>
      </c>
      <c r="U1971" s="39" t="inlineStr">
        <is>
          <t>Stock SAP</t>
        </is>
      </c>
      <c r="V1971" s="39" t="inlineStr">
        <is>
          <t>Descartables</t>
        </is>
      </c>
      <c r="W1971" s="39" t="inlineStr">
        <is>
          <t>Dentro del alcance</t>
        </is>
      </c>
      <c r="X1971" s="39" t="n"/>
      <c r="Y1971" s="39" t="inlineStr">
        <is>
          <t>Sin recuento físico en el inventario de Avain</t>
        </is>
      </c>
      <c r="Z1971" s="40" t="inlineStr">
        <is>
          <t>Sin recuento físico</t>
        </is>
      </c>
      <c r="AA1971" s="39" t="n"/>
      <c r="AB1971" s="39" t="n"/>
      <c r="AC1971" s="39" t="n"/>
      <c r="AD1971" s="39" t="n"/>
      <c r="AE1971" s="39" t="n"/>
      <c r="AF1971" s="39" t="n"/>
      <c r="AG1971" s="39" t="n"/>
      <c r="AH1971" s="51" t="n">
        <v>0</v>
      </c>
      <c r="AI1971" s="51">
        <f>Q1971</f>
        <v/>
      </c>
      <c r="AJ1971" s="51">
        <f>$AH1971-$AI1971</f>
        <v/>
      </c>
      <c r="AK1971" s="52" t="n">
        <v>0</v>
      </c>
      <c r="AL1971" s="52">
        <f>$AJ1971*$AK1971</f>
        <v/>
      </c>
      <c r="AM1971" s="52">
        <f>$AI1971*$AK1971</f>
        <v/>
      </c>
      <c r="AN1971" s="39" t="n"/>
      <c r="AO1971" s="39" t="n"/>
    </row>
    <row r="1972">
      <c r="A1972" s="5" t="inlineStr">
        <is>
          <t>2000046</t>
        </is>
      </c>
      <c r="B1972" s="5" t="inlineStr">
        <is>
          <t>AGUJA PERICRANEAL 25G T/BUTTERFLY</t>
        </is>
      </c>
      <c r="C1972" s="5" t="n"/>
      <c r="D1972" s="5" t="inlineStr">
        <is>
          <t>033</t>
        </is>
      </c>
      <c r="E1972" s="5" t="inlineStr">
        <is>
          <t>ZDES</t>
        </is>
      </c>
      <c r="F1972" s="5" t="inlineStr">
        <is>
          <t>1060</t>
        </is>
      </c>
      <c r="G1972" s="5" t="n"/>
      <c r="H1972" s="5" t="inlineStr">
        <is>
          <t>C/U</t>
        </is>
      </c>
      <c r="I1972" s="6" t="n">
        <v>0</v>
      </c>
      <c r="J1972" s="6" t="n">
        <v>100</v>
      </c>
      <c r="K1972" s="5" t="inlineStr">
        <is>
          <t>ARS</t>
        </is>
      </c>
      <c r="L1972" s="48" t="n">
        <v>244.33</v>
      </c>
      <c r="M1972" s="48" t="n">
        <v>0</v>
      </c>
      <c r="O1972" s="11">
        <f>M1972/SUM($M$2:$M$2023)</f>
        <v/>
      </c>
      <c r="P1972" s="49">
        <f>IFERROR(M1972/I1972,0)</f>
        <v/>
      </c>
      <c r="Q1972" s="50" t="n"/>
      <c r="R1972" s="8">
        <f>I1972-Q1972</f>
        <v/>
      </c>
      <c r="S1972" s="49">
        <f>$AK1972*R1972</f>
        <v/>
      </c>
      <c r="U1972" s="39" t="inlineStr">
        <is>
          <t>Stock SAP</t>
        </is>
      </c>
      <c r="V1972" s="39" t="inlineStr">
        <is>
          <t>Descartables</t>
        </is>
      </c>
      <c r="W1972" s="39" t="inlineStr">
        <is>
          <t>Dentro del alcance</t>
        </is>
      </c>
      <c r="X1972" s="39" t="n"/>
      <c r="Y1972" s="39" t="inlineStr">
        <is>
          <t>Sin recuento físico en el inventario de Avain</t>
        </is>
      </c>
      <c r="Z1972" s="40" t="inlineStr">
        <is>
          <t>Sin recuento físico</t>
        </is>
      </c>
      <c r="AA1972" s="39" t="n"/>
      <c r="AB1972" s="39" t="n"/>
      <c r="AC1972" s="39" t="n"/>
      <c r="AD1972" s="39" t="n"/>
      <c r="AE1972" s="39" t="n"/>
      <c r="AF1972" s="39" t="n"/>
      <c r="AG1972" s="39" t="n"/>
      <c r="AH1972" s="51" t="n">
        <v>0</v>
      </c>
      <c r="AI1972" s="51">
        <f>Q1972</f>
        <v/>
      </c>
      <c r="AJ1972" s="51">
        <f>$AH1972-$AI1972</f>
        <v/>
      </c>
      <c r="AK1972" s="52" t="n">
        <v>0</v>
      </c>
      <c r="AL1972" s="52">
        <f>$AJ1972*$AK1972</f>
        <v/>
      </c>
      <c r="AM1972" s="52">
        <f>$AI1972*$AK1972</f>
        <v/>
      </c>
      <c r="AN1972" s="39" t="n"/>
      <c r="AO1972" s="39" t="n"/>
    </row>
    <row r="1973">
      <c r="A1973" s="5" t="inlineStr">
        <is>
          <t>2000047</t>
        </is>
      </c>
      <c r="B1973" s="5" t="inlineStr">
        <is>
          <t>AGUJA PERICRANEAL 27G T/BUTTERFLY</t>
        </is>
      </c>
      <c r="C1973" s="5" t="n"/>
      <c r="D1973" s="5" t="inlineStr">
        <is>
          <t>033</t>
        </is>
      </c>
      <c r="E1973" s="5" t="inlineStr">
        <is>
          <t>ZDES</t>
        </is>
      </c>
      <c r="F1973" s="5" t="inlineStr">
        <is>
          <t>1060</t>
        </is>
      </c>
      <c r="G1973" s="5" t="n"/>
      <c r="H1973" s="5" t="inlineStr">
        <is>
          <t>C/U</t>
        </is>
      </c>
      <c r="I1973" s="6" t="n">
        <v>0</v>
      </c>
      <c r="J1973" s="6" t="n">
        <v>100</v>
      </c>
      <c r="K1973" s="5" t="inlineStr">
        <is>
          <t>ARS</t>
        </is>
      </c>
      <c r="L1973" s="48" t="n">
        <v>342</v>
      </c>
      <c r="M1973" s="48" t="n">
        <v>0</v>
      </c>
      <c r="O1973" s="11">
        <f>M1973/SUM($M$2:$M$2023)</f>
        <v/>
      </c>
      <c r="P1973" s="49">
        <f>IFERROR(M1973/I1973,0)</f>
        <v/>
      </c>
      <c r="Q1973" s="50" t="n"/>
      <c r="R1973" s="8">
        <f>I1973-Q1973</f>
        <v/>
      </c>
      <c r="S1973" s="49">
        <f>$AK1973*R1973</f>
        <v/>
      </c>
      <c r="U1973" s="39" t="inlineStr">
        <is>
          <t>Stock SAP</t>
        </is>
      </c>
      <c r="V1973" s="39" t="inlineStr">
        <is>
          <t>Descartables</t>
        </is>
      </c>
      <c r="W1973" s="39" t="inlineStr">
        <is>
          <t>Dentro del alcance</t>
        </is>
      </c>
      <c r="X1973" s="39" t="n"/>
      <c r="Y1973" s="39" t="inlineStr">
        <is>
          <t>Sin recuento físico en el inventario de Avain</t>
        </is>
      </c>
      <c r="Z1973" s="40" t="inlineStr">
        <is>
          <t>Sin recuento físico</t>
        </is>
      </c>
      <c r="AA1973" s="39" t="n"/>
      <c r="AB1973" s="39" t="n"/>
      <c r="AC1973" s="39" t="n"/>
      <c r="AD1973" s="39" t="n"/>
      <c r="AE1973" s="39" t="n"/>
      <c r="AF1973" s="39" t="n"/>
      <c r="AG1973" s="39" t="n"/>
      <c r="AH1973" s="51" t="n">
        <v>0</v>
      </c>
      <c r="AI1973" s="51">
        <f>Q1973</f>
        <v/>
      </c>
      <c r="AJ1973" s="51">
        <f>$AH1973-$AI1973</f>
        <v/>
      </c>
      <c r="AK1973" s="52" t="n">
        <v>0</v>
      </c>
      <c r="AL1973" s="52">
        <f>$AJ1973*$AK1973</f>
        <v/>
      </c>
      <c r="AM1973" s="52">
        <f>$AI1973*$AK1973</f>
        <v/>
      </c>
      <c r="AN1973" s="39" t="n"/>
      <c r="AO1973" s="39" t="n"/>
    </row>
    <row r="1974">
      <c r="A1974" s="5" t="inlineStr">
        <is>
          <t>2000048</t>
        </is>
      </c>
      <c r="B1974" s="5" t="inlineStr">
        <is>
          <t>CAMISOLIN AZUL 25GR PUÑO C/ELASTICO 1MT</t>
        </is>
      </c>
      <c r="C1974" s="5" t="n"/>
      <c r="D1974" s="5" t="inlineStr">
        <is>
          <t>033</t>
        </is>
      </c>
      <c r="E1974" s="5" t="inlineStr">
        <is>
          <t>ZDES</t>
        </is>
      </c>
      <c r="F1974" s="5" t="inlineStr">
        <is>
          <t>1060</t>
        </is>
      </c>
      <c r="G1974" s="5" t="n"/>
      <c r="H1974" s="5" t="inlineStr">
        <is>
          <t>C/U</t>
        </is>
      </c>
      <c r="I1974" s="6" t="n">
        <v>0</v>
      </c>
      <c r="J1974" s="6" t="n">
        <v>360</v>
      </c>
      <c r="K1974" s="5" t="inlineStr">
        <is>
          <t>ARS</t>
        </is>
      </c>
      <c r="L1974" s="48" t="n">
        <v>35782.28</v>
      </c>
      <c r="M1974" s="48" t="n">
        <v>0</v>
      </c>
      <c r="O1974" s="11">
        <f>M1974/SUM($M$2:$M$2023)</f>
        <v/>
      </c>
      <c r="P1974" s="49">
        <f>IFERROR(M1974/I1974,0)</f>
        <v/>
      </c>
      <c r="Q1974" s="50" t="n"/>
      <c r="R1974" s="8">
        <f>I1974-Q1974</f>
        <v/>
      </c>
      <c r="S1974" s="49">
        <f>$AK1974*R1974</f>
        <v/>
      </c>
      <c r="U1974" s="39" t="inlineStr">
        <is>
          <t>Stock SAP</t>
        </is>
      </c>
      <c r="V1974" s="39" t="inlineStr">
        <is>
          <t>Descartables</t>
        </is>
      </c>
      <c r="W1974" s="39" t="inlineStr">
        <is>
          <t>Dentro del alcance</t>
        </is>
      </c>
      <c r="X1974" s="42" t="inlineStr">
        <is>
          <t>Media</t>
        </is>
      </c>
      <c r="Y1974" s="39" t="inlineStr">
        <is>
          <t>Homologado – confianza Media – pendiente de validación</t>
        </is>
      </c>
      <c r="Z1974" s="38" t="inlineStr">
        <is>
          <t>Dar de baja en SAP</t>
        </is>
      </c>
      <c r="AA1974" s="39" t="inlineStr">
        <is>
          <t>471</t>
        </is>
      </c>
      <c r="AB1974" s="39" t="inlineStr">
        <is>
          <t>CAMISOLINES</t>
        </is>
      </c>
      <c r="AC1974" s="39" t="inlineStr">
        <is>
          <t>Homologación por código Avain (master K-286)</t>
        </is>
      </c>
      <c r="AD1974" s="39" t="inlineStr">
        <is>
          <t>No</t>
        </is>
      </c>
      <c r="AE1974" s="39" t="n"/>
      <c r="AF1974" s="39" t="inlineStr">
        <is>
          <t>Sí</t>
        </is>
      </c>
      <c r="AG1974" s="39" t="inlineStr">
        <is>
          <t>K-286</t>
        </is>
      </c>
      <c r="AH1974" s="51" t="n"/>
      <c r="AI1974" s="51" t="n"/>
      <c r="AJ1974" s="51" t="n"/>
      <c r="AK1974" s="52" t="n">
        <v>99.39522456140351</v>
      </c>
      <c r="AL1974" s="52" t="n"/>
      <c r="AM1974" s="52" t="n"/>
      <c r="AN1974" s="39" t="n"/>
      <c r="AO1974" s="39" t="inlineStr">
        <is>
          <t>La cantidad física del material se imputó en la fila 31 (primera fila del material). Homologación: confianza base Alta + confianza SAP Media → Media. Otros códigos SAP del master no están en el stock de este centro: 2001124. El material ocupa 3 filas en la hoja 1060 NQN (lote/almacén). La cantidad SAP y la física de esta vista son el total del material.</t>
        </is>
      </c>
    </row>
    <row r="1975">
      <c r="A1975" s="5" t="inlineStr">
        <is>
          <t>2000052</t>
        </is>
      </c>
      <c r="B1975" s="5" t="inlineStr">
        <is>
          <t>DESCARTADOR GRANDE MODELO E4</t>
        </is>
      </c>
      <c r="C1975" s="5" t="n"/>
      <c r="D1975" s="5" t="inlineStr">
        <is>
          <t>033</t>
        </is>
      </c>
      <c r="E1975" s="5" t="inlineStr">
        <is>
          <t>ZDES</t>
        </is>
      </c>
      <c r="F1975" s="5" t="inlineStr">
        <is>
          <t>1060</t>
        </is>
      </c>
      <c r="G1975" s="5" t="n"/>
      <c r="H1975" s="5" t="inlineStr">
        <is>
          <t>C/U</t>
        </is>
      </c>
      <c r="I1975" s="6" t="n">
        <v>0</v>
      </c>
      <c r="J1975" s="6" t="n">
        <v>3</v>
      </c>
      <c r="K1975" s="5" t="inlineStr">
        <is>
          <t>ARS</t>
        </is>
      </c>
      <c r="L1975" s="48" t="n">
        <v>8182.05</v>
      </c>
      <c r="M1975" s="48" t="n">
        <v>0</v>
      </c>
      <c r="O1975" s="11">
        <f>M1975/SUM($M$2:$M$2023)</f>
        <v/>
      </c>
      <c r="P1975" s="49">
        <f>IFERROR(M1975/I1975,0)</f>
        <v/>
      </c>
      <c r="Q1975" s="50" t="n"/>
      <c r="R1975" s="8">
        <f>I1975-Q1975</f>
        <v/>
      </c>
      <c r="S1975" s="49">
        <f>$AK1975*R1975</f>
        <v/>
      </c>
      <c r="U1975" s="39" t="inlineStr">
        <is>
          <t>Stock SAP</t>
        </is>
      </c>
      <c r="V1975" s="39" t="inlineStr">
        <is>
          <t>Descartables</t>
        </is>
      </c>
      <c r="W1975" s="39" t="inlineStr">
        <is>
          <t>Dentro del alcance</t>
        </is>
      </c>
      <c r="X1975" s="39" t="n"/>
      <c r="Y1975" s="39" t="inlineStr">
        <is>
          <t>Sin recuento físico en el inventario de Avain</t>
        </is>
      </c>
      <c r="Z1975" s="40" t="inlineStr">
        <is>
          <t>Sin recuento físico</t>
        </is>
      </c>
      <c r="AA1975" s="39" t="n"/>
      <c r="AB1975" s="39" t="n"/>
      <c r="AC1975" s="39" t="n"/>
      <c r="AD1975" s="39" t="n"/>
      <c r="AE1975" s="39" t="n"/>
      <c r="AF1975" s="39" t="n"/>
      <c r="AG1975" s="39" t="n"/>
      <c r="AH1975" s="51" t="n"/>
      <c r="AI1975" s="51" t="n"/>
      <c r="AJ1975" s="51" t="n"/>
      <c r="AK1975" s="52" t="n">
        <v>2727.350376175549</v>
      </c>
      <c r="AL1975" s="52" t="n"/>
      <c r="AM1975" s="52" t="n"/>
      <c r="AN1975" s="39" t="n"/>
      <c r="AO1975" s="39" t="inlineStr">
        <is>
          <t>El material ocupa 3 filas en la hoja 1060 NQN (lote/almacén). La cantidad SAP y la física de esta vista son el total del material.</t>
        </is>
      </c>
    </row>
    <row r="1976">
      <c r="A1976" s="5" t="inlineStr">
        <is>
          <t>2000060</t>
        </is>
      </c>
      <c r="B1976" s="5" t="inlineStr">
        <is>
          <t>LLAVE DE 3 VIAS</t>
        </is>
      </c>
      <c r="C1976" s="5" t="n"/>
      <c r="D1976" s="5" t="inlineStr">
        <is>
          <t>033</t>
        </is>
      </c>
      <c r="E1976" s="5" t="inlineStr">
        <is>
          <t>ZDES</t>
        </is>
      </c>
      <c r="F1976" s="5" t="inlineStr">
        <is>
          <t>1060</t>
        </is>
      </c>
      <c r="G1976" s="5" t="n"/>
      <c r="H1976" s="5" t="inlineStr">
        <is>
          <t>C/U</t>
        </is>
      </c>
      <c r="I1976" s="6" t="n">
        <v>0</v>
      </c>
      <c r="J1976" s="6" t="n">
        <v>100</v>
      </c>
      <c r="K1976" s="5" t="inlineStr">
        <is>
          <t>ARS</t>
        </is>
      </c>
      <c r="L1976" s="48" t="n">
        <v>1000</v>
      </c>
      <c r="M1976" s="48" t="n">
        <v>0</v>
      </c>
      <c r="O1976" s="11">
        <f>M1976/SUM($M$2:$M$2023)</f>
        <v/>
      </c>
      <c r="P1976" s="49">
        <f>IFERROR(M1976/I1976,0)</f>
        <v/>
      </c>
      <c r="Q1976" s="50" t="n"/>
      <c r="R1976" s="8">
        <f>I1976-Q1976</f>
        <v/>
      </c>
      <c r="S1976" s="49">
        <f>$AK1976*R1976</f>
        <v/>
      </c>
      <c r="U1976" s="39" t="inlineStr">
        <is>
          <t>Stock SAP</t>
        </is>
      </c>
      <c r="V1976" s="39" t="inlineStr">
        <is>
          <t>Descartables</t>
        </is>
      </c>
      <c r="W1976" s="39" t="inlineStr">
        <is>
          <t>Dentro del alcance</t>
        </is>
      </c>
      <c r="X1976" s="39" t="n"/>
      <c r="Y1976" s="39" t="inlineStr">
        <is>
          <t>Sin recuento físico en el inventario de Avain</t>
        </is>
      </c>
      <c r="Z1976" s="40" t="inlineStr">
        <is>
          <t>Sin recuento físico</t>
        </is>
      </c>
      <c r="AA1976" s="39" t="n"/>
      <c r="AB1976" s="39" t="n"/>
      <c r="AC1976" s="39" t="n"/>
      <c r="AD1976" s="39" t="n"/>
      <c r="AE1976" s="39" t="n"/>
      <c r="AF1976" s="39" t="n"/>
      <c r="AG1976" s="39" t="n"/>
      <c r="AH1976" s="51" t="n">
        <v>0</v>
      </c>
      <c r="AI1976" s="51">
        <f>Q1976</f>
        <v/>
      </c>
      <c r="AJ1976" s="51">
        <f>$AH1976-$AI1976</f>
        <v/>
      </c>
      <c r="AK1976" s="52" t="n">
        <v>0</v>
      </c>
      <c r="AL1976" s="52">
        <f>$AJ1976*$AK1976</f>
        <v/>
      </c>
      <c r="AM1976" s="52">
        <f>$AI1976*$AK1976</f>
        <v/>
      </c>
      <c r="AN1976" s="39" t="n"/>
      <c r="AO1976" s="39" t="n"/>
    </row>
    <row r="1977">
      <c r="A1977" s="5" t="inlineStr">
        <is>
          <t>2000061</t>
        </is>
      </c>
      <c r="B1977" s="5" t="inlineStr">
        <is>
          <t>MANDRIL ESTERIL PEDIATRICO 2MM</t>
        </is>
      </c>
      <c r="C1977" s="5" t="n"/>
      <c r="D1977" s="5" t="inlineStr">
        <is>
          <t>033</t>
        </is>
      </c>
      <c r="E1977" s="5" t="inlineStr">
        <is>
          <t>ZDES</t>
        </is>
      </c>
      <c r="F1977" s="5" t="inlineStr">
        <is>
          <t>1060</t>
        </is>
      </c>
      <c r="G1977" s="5" t="n"/>
      <c r="H1977" s="5" t="inlineStr">
        <is>
          <t>C/U</t>
        </is>
      </c>
      <c r="I1977" s="6" t="n">
        <v>0</v>
      </c>
      <c r="J1977" s="6" t="n">
        <v>10</v>
      </c>
      <c r="K1977" s="5" t="inlineStr">
        <is>
          <t>ARS</t>
        </is>
      </c>
      <c r="L1977" s="48" t="n">
        <v>5385.9</v>
      </c>
      <c r="M1977" s="48" t="n">
        <v>0</v>
      </c>
      <c r="O1977" s="11">
        <f>M1977/SUM($M$2:$M$2023)</f>
        <v/>
      </c>
      <c r="P1977" s="49">
        <f>IFERROR(M1977/I1977,0)</f>
        <v/>
      </c>
      <c r="Q1977" s="50" t="n"/>
      <c r="R1977" s="8">
        <f>I1977-Q1977</f>
        <v/>
      </c>
      <c r="S1977" s="49">
        <f>$AK1977*R1977</f>
        <v/>
      </c>
      <c r="U1977" s="39" t="inlineStr">
        <is>
          <t>Stock SAP</t>
        </is>
      </c>
      <c r="V1977" s="39" t="inlineStr">
        <is>
          <t>Descartables</t>
        </is>
      </c>
      <c r="W1977" s="39" t="inlineStr">
        <is>
          <t>Dentro del alcance</t>
        </is>
      </c>
      <c r="X1977" s="39" t="n"/>
      <c r="Y1977" s="39" t="inlineStr">
        <is>
          <t>Sin recuento físico en el inventario de Avain</t>
        </is>
      </c>
      <c r="Z1977" s="40" t="inlineStr">
        <is>
          <t>Sin recuento físico</t>
        </is>
      </c>
      <c r="AA1977" s="39" t="n"/>
      <c r="AB1977" s="39" t="n"/>
      <c r="AC1977" s="39" t="n"/>
      <c r="AD1977" s="39" t="n"/>
      <c r="AE1977" s="39" t="n"/>
      <c r="AF1977" s="39" t="n"/>
      <c r="AG1977" s="39" t="n"/>
      <c r="AH1977" s="51" t="n">
        <v>0</v>
      </c>
      <c r="AI1977" s="51">
        <f>Q1977</f>
        <v/>
      </c>
      <c r="AJ1977" s="51">
        <f>$AH1977-$AI1977</f>
        <v/>
      </c>
      <c r="AK1977" s="52" t="n">
        <v>0</v>
      </c>
      <c r="AL1977" s="52">
        <f>$AJ1977*$AK1977</f>
        <v/>
      </c>
      <c r="AM1977" s="52">
        <f>$AI1977*$AK1977</f>
        <v/>
      </c>
      <c r="AN1977" s="39" t="n"/>
      <c r="AO1977" s="39" t="n"/>
    </row>
    <row r="1978">
      <c r="A1978" s="5" t="inlineStr">
        <is>
          <t>2000077</t>
        </is>
      </c>
      <c r="B1978" s="5" t="inlineStr">
        <is>
          <t>TUBO ENDOTRAQ Nº 7 C/BALON</t>
        </is>
      </c>
      <c r="C1978" s="5" t="n"/>
      <c r="D1978" s="5" t="inlineStr">
        <is>
          <t>033</t>
        </is>
      </c>
      <c r="E1978" s="5" t="inlineStr">
        <is>
          <t>ZDES</t>
        </is>
      </c>
      <c r="F1978" s="5" t="inlineStr">
        <is>
          <t>1060</t>
        </is>
      </c>
      <c r="G1978" s="5" t="n"/>
      <c r="H1978" s="5" t="inlineStr">
        <is>
          <t>C/U</t>
        </is>
      </c>
      <c r="I1978" s="6" t="n">
        <v>0</v>
      </c>
      <c r="J1978" s="6" t="n">
        <v>50</v>
      </c>
      <c r="K1978" s="5" t="inlineStr">
        <is>
          <t>ARS</t>
        </is>
      </c>
      <c r="L1978" s="48" t="n">
        <v>17717.16</v>
      </c>
      <c r="M1978" s="48" t="n">
        <v>0</v>
      </c>
      <c r="O1978" s="11">
        <f>M1978/SUM($M$2:$M$2023)</f>
        <v/>
      </c>
      <c r="P1978" s="49">
        <f>IFERROR(M1978/I1978,0)</f>
        <v/>
      </c>
      <c r="Q1978" s="50" t="n"/>
      <c r="R1978" s="8">
        <f>I1978-Q1978</f>
        <v/>
      </c>
      <c r="S1978" s="49">
        <f>$AK1978*R1978</f>
        <v/>
      </c>
      <c r="U1978" s="39" t="inlineStr">
        <is>
          <t>Stock SAP</t>
        </is>
      </c>
      <c r="V1978" s="39" t="inlineStr">
        <is>
          <t>Descartables</t>
        </is>
      </c>
      <c r="W1978" s="39" t="inlineStr">
        <is>
          <t>Dentro del alcance</t>
        </is>
      </c>
      <c r="X1978" s="38" t="inlineStr">
        <is>
          <t>Baja</t>
        </is>
      </c>
      <c r="Y1978" s="39" t="inlineStr">
        <is>
          <t>Homologado – confianza Baja – pendiente de validación</t>
        </is>
      </c>
      <c r="Z1978" s="38" t="inlineStr">
        <is>
          <t>Dar de baja en SAP</t>
        </is>
      </c>
      <c r="AA1978" s="39" t="inlineStr">
        <is>
          <t>337</t>
        </is>
      </c>
      <c r="AB1978" s="39" t="inlineStr">
        <is>
          <t>TUBO ENDOTRAQUEAL 7.5</t>
        </is>
      </c>
      <c r="AC1978" s="39" t="inlineStr">
        <is>
          <t>Homologación por código Avain (master D-166)</t>
        </is>
      </c>
      <c r="AD1978" s="39" t="inlineStr">
        <is>
          <t>Sí</t>
        </is>
      </c>
      <c r="AE1978" s="39" t="inlineStr">
        <is>
          <t>2000077, 2000019, 2000078</t>
        </is>
      </c>
      <c r="AF1978" s="39" t="inlineStr">
        <is>
          <t>Sí</t>
        </is>
      </c>
      <c r="AG1978" s="39" t="inlineStr">
        <is>
          <t>D-166</t>
        </is>
      </c>
      <c r="AH1978" s="51" t="n"/>
      <c r="AI1978" s="51" t="n"/>
      <c r="AJ1978" s="51" t="n"/>
      <c r="AK1978" s="52" t="n">
        <v>354.3432421052632</v>
      </c>
      <c r="AL1978" s="52" t="n"/>
      <c r="AM1978" s="52" t="n"/>
      <c r="AN1978" s="39" t="n"/>
      <c r="AO1978" s="39" t="inlineStr">
        <is>
          <t>La cantidad física del material se imputó en la fila 256 (primera fila del material). Homologación: confianza base Media + confianza SAP Media → Media. Aunque la homologación vincula estos registros, la presentación no coincide con el material imputado (calibre/talle/medida distinta; similitud 0.33). Nivel degradado a Baja: verificar si corresponde otro código SAP. El cruce SAP–Avain identificó 3 códigos SAP como posibles equivalentes del mismo ítem de Avain (2000077, 2000019, 2000078). Se imputó al primero (lógica BUSCARV); requiere validación posterior. Otros códigos SAP del master no están en el stock de este centro: 2000442, 2001365. El material ocupa 3 filas en la hoja 1060 NQN (lote/almacén). La cantidad SAP y la física de esta vista son el total del material.</t>
        </is>
      </c>
    </row>
    <row r="1979">
      <c r="A1979" s="5" t="inlineStr">
        <is>
          <t>2000078</t>
        </is>
      </c>
      <c r="B1979" s="5" t="inlineStr">
        <is>
          <t>TUBO ENDOTRAQ N° 8 C/BALON</t>
        </is>
      </c>
      <c r="C1979" s="5" t="n"/>
      <c r="D1979" s="5" t="inlineStr">
        <is>
          <t>033</t>
        </is>
      </c>
      <c r="E1979" s="5" t="inlineStr">
        <is>
          <t>ZDES</t>
        </is>
      </c>
      <c r="F1979" s="5" t="inlineStr">
        <is>
          <t>1060</t>
        </is>
      </c>
      <c r="G1979" s="5" t="n"/>
      <c r="H1979" s="5" t="inlineStr">
        <is>
          <t>C/U</t>
        </is>
      </c>
      <c r="I1979" s="6" t="n">
        <v>0</v>
      </c>
      <c r="J1979" s="6" t="n">
        <v>50</v>
      </c>
      <c r="K1979" s="5" t="inlineStr">
        <is>
          <t>ARS</t>
        </is>
      </c>
      <c r="L1979" s="48" t="n">
        <v>21443.03</v>
      </c>
      <c r="M1979" s="48" t="n">
        <v>0</v>
      </c>
      <c r="O1979" s="11">
        <f>M1979/SUM($M$2:$M$2023)</f>
        <v/>
      </c>
      <c r="P1979" s="49">
        <f>IFERROR(M1979/I1979,0)</f>
        <v/>
      </c>
      <c r="Q1979" s="50" t="n"/>
      <c r="R1979" s="8">
        <f>I1979-Q1979</f>
        <v/>
      </c>
      <c r="S1979" s="49">
        <f>$AK1979*R1979</f>
        <v/>
      </c>
      <c r="U1979" s="39" t="inlineStr">
        <is>
          <t>Stock SAP</t>
        </is>
      </c>
      <c r="V1979" s="39" t="inlineStr">
        <is>
          <t>Descartables</t>
        </is>
      </c>
      <c r="W1979" s="39" t="inlineStr">
        <is>
          <t>Dentro del alcance</t>
        </is>
      </c>
      <c r="X1979" s="39" t="n"/>
      <c r="Y1979" s="39" t="inlineStr">
        <is>
          <t>Sin recuento físico en el inventario de Avain</t>
        </is>
      </c>
      <c r="Z1979" s="40" t="inlineStr">
        <is>
          <t>Sin recuento físico</t>
        </is>
      </c>
      <c r="AA1979" s="39" t="n"/>
      <c r="AB1979" s="39" t="n"/>
      <c r="AC1979" s="39" t="n"/>
      <c r="AD1979" s="39" t="n"/>
      <c r="AE1979" s="39" t="n"/>
      <c r="AF1979" s="39" t="n"/>
      <c r="AG1979" s="39" t="n"/>
      <c r="AH1979" s="51" t="n"/>
      <c r="AI1979" s="51" t="n"/>
      <c r="AJ1979" s="51" t="n"/>
      <c r="AK1979" s="52" t="n">
        <v>428.8605172413794</v>
      </c>
      <c r="AL1979" s="52" t="n"/>
      <c r="AM1979" s="52" t="n"/>
      <c r="AN1979" s="39" t="n"/>
      <c r="AO1979" s="39" t="inlineStr">
        <is>
          <t>El material ocupa 4 filas en la hoja 1060 NQN (lote/almacén). La cantidad SAP y la física de esta vista son el total del material.</t>
        </is>
      </c>
    </row>
    <row r="1980">
      <c r="A1980" s="5" t="inlineStr">
        <is>
          <t>2000079</t>
        </is>
      </c>
      <c r="B1980" s="5" t="inlineStr">
        <is>
          <t>VENDA TIPO CAMBRIC X 10 CM</t>
        </is>
      </c>
      <c r="C1980" s="5" t="n"/>
      <c r="D1980" s="5" t="inlineStr">
        <is>
          <t>033</t>
        </is>
      </c>
      <c r="E1980" s="5" t="inlineStr">
        <is>
          <t>ZDES</t>
        </is>
      </c>
      <c r="F1980" s="5" t="inlineStr">
        <is>
          <t>1060</t>
        </is>
      </c>
      <c r="G1980" s="5" t="n"/>
      <c r="H1980" s="5" t="inlineStr">
        <is>
          <t>C/U</t>
        </is>
      </c>
      <c r="I1980" s="6" t="n">
        <v>0</v>
      </c>
      <c r="J1980" s="6" t="n">
        <v>30</v>
      </c>
      <c r="K1980" s="5" t="inlineStr">
        <is>
          <t>ARS</t>
        </is>
      </c>
      <c r="L1980" s="48" t="n">
        <v>4614.89</v>
      </c>
      <c r="M1980" s="48" t="n">
        <v>0</v>
      </c>
      <c r="O1980" s="11">
        <f>M1980/SUM($M$2:$M$2023)</f>
        <v/>
      </c>
      <c r="P1980" s="49">
        <f>IFERROR(M1980/I1980,0)</f>
        <v/>
      </c>
      <c r="Q1980" s="50" t="n"/>
      <c r="R1980" s="8">
        <f>I1980-Q1980</f>
        <v/>
      </c>
      <c r="S1980" s="49">
        <f>$AK1980*R1980</f>
        <v/>
      </c>
      <c r="U1980" s="39" t="inlineStr">
        <is>
          <t>Stock SAP</t>
        </is>
      </c>
      <c r="V1980" s="39" t="inlineStr">
        <is>
          <t>Descartables</t>
        </is>
      </c>
      <c r="W1980" s="39" t="inlineStr">
        <is>
          <t>Dentro del alcance</t>
        </is>
      </c>
      <c r="X1980" s="38" t="inlineStr">
        <is>
          <t>Baja</t>
        </is>
      </c>
      <c r="Y1980" s="39" t="inlineStr">
        <is>
          <t>Homologado – confianza Baja – pendiente de validación</t>
        </is>
      </c>
      <c r="Z1980" s="38" t="inlineStr">
        <is>
          <t>Dar de baja en SAP</t>
        </is>
      </c>
      <c r="AA1980" s="39" t="inlineStr">
        <is>
          <t>335; 339</t>
        </is>
      </c>
      <c r="AB1980" s="39" t="inlineStr">
        <is>
          <t>VENDA CAMBRIC 10CM; VENDA CAMBRIC 7CM</t>
        </is>
      </c>
      <c r="AC1980" s="39" t="inlineStr">
        <is>
          <t>Cruce por nomenclatura SAP; Homologación por código Avain (master D-144)</t>
        </is>
      </c>
      <c r="AD1980" s="39" t="inlineStr">
        <is>
          <t>Sí</t>
        </is>
      </c>
      <c r="AE1980" s="39" t="inlineStr">
        <is>
          <t>2000079, 2000080, 2000314, 2000526</t>
        </is>
      </c>
      <c r="AF1980" s="39" t="inlineStr">
        <is>
          <t>Sí</t>
        </is>
      </c>
      <c r="AG1980" s="39" t="inlineStr">
        <is>
          <t>D-144</t>
        </is>
      </c>
      <c r="AH1980" s="51" t="n"/>
      <c r="AI1980" s="51" t="n"/>
      <c r="AJ1980" s="51" t="n"/>
      <c r="AK1980" s="52" t="n">
        <v>153.8297338935574</v>
      </c>
      <c r="AL1980" s="52" t="n"/>
      <c r="AM1980" s="52" t="n"/>
      <c r="AN1980" s="39" t="n"/>
      <c r="AO1980" s="39" t="inlineStr">
        <is>
          <t>La cantidad física del material se imputó en la fila 48 (primera fila del material). Varias denominaciones del inventario físico corresponden a este material SAP (335 VENDA CAMBRIC 10CM; 339 VENDA CAMBRIC 7CM). Se sumaron las cantidades físicas. Homologación: confianza base Media + confianza SAP Alta → Media. Cruce por nomenclatura: dosis/presentación distinta (7CM vs 10CM); similitud 0.64. El cruce SAP–Avain identificó 4 códigos SAP como posibles equivalentes del mismo ítem de Avain (2000079, 2000080, 2000314, 2000526). Se imputó al primero (lógica BUSCARV); requiere validación posterior. El material ocupa 3 filas en la hoja 1060 NQN (lote/almacén). La cantidad SAP y la física de esta vista son el total del material.</t>
        </is>
      </c>
    </row>
    <row r="1981">
      <c r="A1981" s="5" t="inlineStr">
        <is>
          <t>2000080</t>
        </is>
      </c>
      <c r="B1981" s="5" t="inlineStr">
        <is>
          <t>VENDA TIPO CAMBRIC X 5 CM</t>
        </is>
      </c>
      <c r="C1981" s="5" t="n"/>
      <c r="D1981" s="5" t="inlineStr">
        <is>
          <t>033</t>
        </is>
      </c>
      <c r="E1981" s="5" t="inlineStr">
        <is>
          <t>ZDES</t>
        </is>
      </c>
      <c r="F1981" s="5" t="inlineStr">
        <is>
          <t>1060</t>
        </is>
      </c>
      <c r="G1981" s="5" t="n"/>
      <c r="H1981" s="5" t="inlineStr">
        <is>
          <t>C/U</t>
        </is>
      </c>
      <c r="I1981" s="6" t="n">
        <v>0</v>
      </c>
      <c r="J1981" s="6" t="n">
        <v>30</v>
      </c>
      <c r="K1981" s="5" t="inlineStr">
        <is>
          <t>ARS</t>
        </is>
      </c>
      <c r="L1981" s="48" t="n">
        <v>2557.04</v>
      </c>
      <c r="M1981" s="48" t="n">
        <v>0</v>
      </c>
      <c r="O1981" s="11">
        <f>M1981/SUM($M$2:$M$2023)</f>
        <v/>
      </c>
      <c r="P1981" s="49">
        <f>IFERROR(M1981/I1981,0)</f>
        <v/>
      </c>
      <c r="Q1981" s="50" t="n"/>
      <c r="R1981" s="8">
        <f>I1981-Q1981</f>
        <v/>
      </c>
      <c r="S1981" s="49">
        <f>$AK1981*R1981</f>
        <v/>
      </c>
      <c r="U1981" s="39" t="inlineStr">
        <is>
          <t>Stock SAP</t>
        </is>
      </c>
      <c r="V1981" s="39" t="inlineStr">
        <is>
          <t>Descartables</t>
        </is>
      </c>
      <c r="W1981" s="39" t="inlineStr">
        <is>
          <t>Dentro del alcance</t>
        </is>
      </c>
      <c r="X1981" s="42" t="inlineStr">
        <is>
          <t>Media</t>
        </is>
      </c>
      <c r="Y1981" s="39" t="inlineStr">
        <is>
          <t>Homologado – confianza Media – pendiente de validación</t>
        </is>
      </c>
      <c r="Z1981" s="38" t="inlineStr">
        <is>
          <t>Dar de baja en SAP</t>
        </is>
      </c>
      <c r="AA1981" s="39" t="inlineStr">
        <is>
          <t>334</t>
        </is>
      </c>
      <c r="AB1981" s="39" t="inlineStr">
        <is>
          <t>VENDA CAMBRIC 5CM</t>
        </is>
      </c>
      <c r="AC1981" s="39" t="inlineStr">
        <is>
          <t>Homologación por código Avain (master D-143)</t>
        </is>
      </c>
      <c r="AD1981" s="39" t="inlineStr">
        <is>
          <t>Sí</t>
        </is>
      </c>
      <c r="AE1981" s="39" t="inlineStr">
        <is>
          <t>2000080, 2000314</t>
        </is>
      </c>
      <c r="AF1981" s="39" t="inlineStr">
        <is>
          <t>Sí</t>
        </is>
      </c>
      <c r="AG1981" s="39" t="inlineStr">
        <is>
          <t>D-143</t>
        </is>
      </c>
      <c r="AH1981" s="51" t="n"/>
      <c r="AI1981" s="51" t="n"/>
      <c r="AJ1981" s="51" t="n"/>
      <c r="AK1981" s="52" t="n">
        <v>85.23477358490565</v>
      </c>
      <c r="AL1981" s="52" t="n"/>
      <c r="AM1981" s="52" t="n"/>
      <c r="AN1981" s="39" t="n"/>
      <c r="AO1981" s="39" t="inlineStr">
        <is>
          <t>La cantidad física del material se imputó en la fila 212 (primera fila del material). Homologación: confianza base Media + confianza SAP Alta → Media. El cruce SAP–Avain identificó 2 códigos SAP como posibles equivalentes del mismo ítem de Avain (2000080, 2000314). Se imputó al primero (lógica BUSCARV); requiere validación posterior. El material ocupa 3 filas en la hoja 1060 NQN (lote/almacén). La cantidad SAP y la física de esta vista son el total del material.</t>
        </is>
      </c>
    </row>
    <row r="1982">
      <c r="A1982" s="5" t="inlineStr">
        <is>
          <t>2000085</t>
        </is>
      </c>
      <c r="B1982" s="5" t="inlineStr">
        <is>
          <t>BOLSAS ROJA CHICAS CON CIERRE ZIPLOC</t>
        </is>
      </c>
      <c r="C1982" s="5" t="n"/>
      <c r="D1982" s="5" t="inlineStr">
        <is>
          <t>033</t>
        </is>
      </c>
      <c r="E1982" s="5" t="inlineStr">
        <is>
          <t>ZDES</t>
        </is>
      </c>
      <c r="F1982" s="5" t="inlineStr">
        <is>
          <t>1060</t>
        </is>
      </c>
      <c r="G1982" s="5" t="n"/>
      <c r="H1982" s="5" t="inlineStr">
        <is>
          <t>C/U</t>
        </is>
      </c>
      <c r="I1982" s="6" t="n">
        <v>0</v>
      </c>
      <c r="J1982" s="6" t="n">
        <v>200</v>
      </c>
      <c r="K1982" s="5" t="inlineStr">
        <is>
          <t>ARS</t>
        </is>
      </c>
      <c r="L1982" s="48" t="n">
        <v>10148.67</v>
      </c>
      <c r="M1982" s="48" t="n">
        <v>0</v>
      </c>
      <c r="O1982" s="11">
        <f>M1982/SUM($M$2:$M$2023)</f>
        <v/>
      </c>
      <c r="P1982" s="49">
        <f>IFERROR(M1982/I1982,0)</f>
        <v/>
      </c>
      <c r="Q1982" s="50" t="n"/>
      <c r="R1982" s="8">
        <f>I1982-Q1982</f>
        <v/>
      </c>
      <c r="S1982" s="49">
        <f>$AK1982*R1982</f>
        <v/>
      </c>
      <c r="U1982" s="39" t="inlineStr">
        <is>
          <t>Stock SAP</t>
        </is>
      </c>
      <c r="V1982" s="39" t="inlineStr">
        <is>
          <t>Descartables</t>
        </is>
      </c>
      <c r="W1982" s="39" t="inlineStr">
        <is>
          <t>Dentro del alcance</t>
        </is>
      </c>
      <c r="X1982" s="39" t="n"/>
      <c r="Y1982" s="39" t="inlineStr">
        <is>
          <t>Sin recuento físico en el inventario de Avain</t>
        </is>
      </c>
      <c r="Z1982" s="40" t="inlineStr">
        <is>
          <t>Sin recuento físico</t>
        </is>
      </c>
      <c r="AA1982" s="39" t="n"/>
      <c r="AB1982" s="39" t="n"/>
      <c r="AC1982" s="39" t="n"/>
      <c r="AD1982" s="39" t="n"/>
      <c r="AE1982" s="39" t="n"/>
      <c r="AF1982" s="39" t="n"/>
      <c r="AG1982" s="39" t="n"/>
      <c r="AH1982" s="51" t="n"/>
      <c r="AI1982" s="51" t="n"/>
      <c r="AJ1982" s="51" t="n"/>
      <c r="AK1982" s="52" t="n">
        <v>50.7433</v>
      </c>
      <c r="AL1982" s="52" t="n"/>
      <c r="AM1982" s="52" t="n"/>
      <c r="AN1982" s="39" t="n"/>
      <c r="AO1982" s="39" t="inlineStr">
        <is>
          <t>El material ocupa 2 filas en la hoja 1060 NQN (lote/almacén). La cantidad SAP y la física de esta vista son el total del material.</t>
        </is>
      </c>
    </row>
    <row r="1983">
      <c r="A1983" s="5" t="inlineStr">
        <is>
          <t>2000090</t>
        </is>
      </c>
      <c r="B1983" s="5" t="inlineStr">
        <is>
          <t>MASCARA PARA NEBULIZAR ADULTO</t>
        </is>
      </c>
      <c r="C1983" s="5" t="n"/>
      <c r="D1983" s="5" t="inlineStr">
        <is>
          <t>033</t>
        </is>
      </c>
      <c r="E1983" s="5" t="inlineStr">
        <is>
          <t>ZDES</t>
        </is>
      </c>
      <c r="F1983" s="5" t="inlineStr">
        <is>
          <t>1060</t>
        </is>
      </c>
      <c r="G1983" s="5" t="n"/>
      <c r="H1983" s="5" t="inlineStr">
        <is>
          <t>C/U</t>
        </is>
      </c>
      <c r="I1983" s="6" t="n">
        <v>0</v>
      </c>
      <c r="J1983" s="6" t="n">
        <v>30</v>
      </c>
      <c r="K1983" s="5" t="inlineStr">
        <is>
          <t>ARS</t>
        </is>
      </c>
      <c r="L1983" s="48" t="n">
        <v>37320</v>
      </c>
      <c r="M1983" s="48" t="n">
        <v>0</v>
      </c>
      <c r="O1983" s="11">
        <f>M1983/SUM($M$2:$M$2023)</f>
        <v/>
      </c>
      <c r="P1983" s="49">
        <f>IFERROR(M1983/I1983,0)</f>
        <v/>
      </c>
      <c r="Q1983" s="50" t="n"/>
      <c r="R1983" s="8">
        <f>I1983-Q1983</f>
        <v/>
      </c>
      <c r="S1983" s="49">
        <f>$AK1983*R1983</f>
        <v/>
      </c>
      <c r="U1983" s="39" t="inlineStr">
        <is>
          <t>Stock SAP</t>
        </is>
      </c>
      <c r="V1983" s="39" t="inlineStr">
        <is>
          <t>Descartables</t>
        </is>
      </c>
      <c r="W1983" s="39" t="inlineStr">
        <is>
          <t>Dentro del alcance</t>
        </is>
      </c>
      <c r="X1983" s="37" t="inlineStr">
        <is>
          <t>Alta</t>
        </is>
      </c>
      <c r="Y1983" s="39" t="inlineStr">
        <is>
          <t>Homologado – confianza Alta</t>
        </is>
      </c>
      <c r="Z1983" s="38" t="inlineStr">
        <is>
          <t>Dar de baja en SAP</t>
        </is>
      </c>
      <c r="AA1983" s="39" t="inlineStr">
        <is>
          <t>366</t>
        </is>
      </c>
      <c r="AB1983" s="39" t="inlineStr">
        <is>
          <t>MASCARA PARA NEBULIZAR</t>
        </is>
      </c>
      <c r="AC1983" s="39" t="inlineStr">
        <is>
          <t>Cruce por nomenclatura SAP</t>
        </is>
      </c>
      <c r="AD1983" s="39" t="inlineStr">
        <is>
          <t>No</t>
        </is>
      </c>
      <c r="AE1983" s="39" t="n"/>
      <c r="AF1983" s="39" t="inlineStr">
        <is>
          <t>Sí</t>
        </is>
      </c>
      <c r="AG1983" s="39" t="n"/>
      <c r="AH1983" s="51" t="n"/>
      <c r="AI1983" s="51" t="n"/>
      <c r="AJ1983" s="51" t="n"/>
      <c r="AK1983" s="52" t="n">
        <v>1244</v>
      </c>
      <c r="AL1983" s="52" t="n"/>
      <c r="AM1983" s="52" t="n"/>
      <c r="AN1983" s="39" t="n"/>
      <c r="AO1983" s="39" t="inlineStr">
        <is>
          <t>La cantidad física del material se imputó en la fila 244 (primera fila del material). Cruce por nomenclatura: similitud 0.87. El material ocupa 3 filas en la hoja 1060 NQN (lote/almacén). La cantidad SAP y la física de esta vista son el total del material.</t>
        </is>
      </c>
    </row>
    <row r="1984">
      <c r="A1984" s="5" t="inlineStr">
        <is>
          <t>2000093</t>
        </is>
      </c>
      <c r="B1984" s="5" t="inlineStr">
        <is>
          <t>SONDA VESICAL DE 2 VIAS Nº 16  (LÁTEX)</t>
        </is>
      </c>
      <c r="C1984" s="5" t="n"/>
      <c r="D1984" s="5" t="inlineStr">
        <is>
          <t>033</t>
        </is>
      </c>
      <c r="E1984" s="5" t="inlineStr">
        <is>
          <t>ZDES</t>
        </is>
      </c>
      <c r="F1984" s="5" t="inlineStr">
        <is>
          <t>1060</t>
        </is>
      </c>
      <c r="G1984" s="5" t="n"/>
      <c r="H1984" s="5" t="inlineStr">
        <is>
          <t>C/U</t>
        </is>
      </c>
      <c r="I1984" s="6" t="n">
        <v>0</v>
      </c>
      <c r="J1984" s="6" t="n">
        <v>50</v>
      </c>
      <c r="K1984" s="5" t="inlineStr">
        <is>
          <t>ARS</t>
        </is>
      </c>
      <c r="L1984" s="48" t="n">
        <v>21925</v>
      </c>
      <c r="M1984" s="48" t="n">
        <v>0</v>
      </c>
      <c r="O1984" s="11">
        <f>M1984/SUM($M$2:$M$2023)</f>
        <v/>
      </c>
      <c r="P1984" s="49">
        <f>IFERROR(M1984/I1984,0)</f>
        <v/>
      </c>
      <c r="Q1984" s="50" t="n"/>
      <c r="R1984" s="8">
        <f>I1984-Q1984</f>
        <v/>
      </c>
      <c r="S1984" s="49">
        <f>$AK1984*R1984</f>
        <v/>
      </c>
      <c r="U1984" s="39" t="inlineStr">
        <is>
          <t>Stock SAP</t>
        </is>
      </c>
      <c r="V1984" s="39" t="inlineStr">
        <is>
          <t>Descartables</t>
        </is>
      </c>
      <c r="W1984" s="39" t="inlineStr">
        <is>
          <t>Dentro del alcance</t>
        </is>
      </c>
      <c r="X1984" s="39" t="n"/>
      <c r="Y1984" s="39" t="inlineStr">
        <is>
          <t>Sin recuento físico en el inventario de Avain</t>
        </is>
      </c>
      <c r="Z1984" s="40" t="inlineStr">
        <is>
          <t>Sin recuento físico</t>
        </is>
      </c>
      <c r="AA1984" s="39" t="n"/>
      <c r="AB1984" s="39" t="n"/>
      <c r="AC1984" s="39" t="n"/>
      <c r="AD1984" s="39" t="n"/>
      <c r="AE1984" s="39" t="n"/>
      <c r="AF1984" s="39" t="n"/>
      <c r="AG1984" s="39" t="n"/>
      <c r="AH1984" s="51" t="n"/>
      <c r="AI1984" s="51" t="n"/>
      <c r="AJ1984" s="51" t="n"/>
      <c r="AK1984" s="52" t="n">
        <v>438.5</v>
      </c>
      <c r="AL1984" s="52" t="n"/>
      <c r="AM1984" s="52" t="n"/>
      <c r="AN1984" s="39" t="n"/>
      <c r="AO1984" s="39" t="inlineStr">
        <is>
          <t>El material ocupa 2 filas en la hoja 1060 NQN (lote/almacén). La cantidad SAP y la física de esta vista son el total del material.</t>
        </is>
      </c>
    </row>
    <row r="1985">
      <c r="A1985" s="5" t="inlineStr">
        <is>
          <t>2000098</t>
        </is>
      </c>
      <c r="B1985" s="5" t="inlineStr">
        <is>
          <t>APOSITO QUIRURGICO ESTERIL 10X20CM-SYRA</t>
        </is>
      </c>
      <c r="C1985" s="5" t="n"/>
      <c r="D1985" s="5" t="inlineStr">
        <is>
          <t>033</t>
        </is>
      </c>
      <c r="E1985" s="5" t="inlineStr">
        <is>
          <t>ZDES</t>
        </is>
      </c>
      <c r="F1985" s="5" t="inlineStr">
        <is>
          <t>1060</t>
        </is>
      </c>
      <c r="G1985" s="5" t="n"/>
      <c r="H1985" s="5" t="inlineStr">
        <is>
          <t>C/U</t>
        </is>
      </c>
      <c r="I1985" s="6" t="n">
        <v>0</v>
      </c>
      <c r="J1985" s="6" t="n">
        <v>50</v>
      </c>
      <c r="K1985" s="5" t="inlineStr">
        <is>
          <t>ARS</t>
        </is>
      </c>
      <c r="L1985" s="48" t="n">
        <v>266.5</v>
      </c>
      <c r="M1985" s="48" t="n">
        <v>0</v>
      </c>
      <c r="O1985" s="11">
        <f>M1985/SUM($M$2:$M$2023)</f>
        <v/>
      </c>
      <c r="P1985" s="49">
        <f>IFERROR(M1985/I1985,0)</f>
        <v/>
      </c>
      <c r="Q1985" s="50" t="n"/>
      <c r="R1985" s="8">
        <f>I1985-Q1985</f>
        <v/>
      </c>
      <c r="S1985" s="49">
        <f>$AK1985*R1985</f>
        <v/>
      </c>
      <c r="U1985" s="39" t="inlineStr">
        <is>
          <t>Stock SAP</t>
        </is>
      </c>
      <c r="V1985" s="39" t="inlineStr">
        <is>
          <t>Descartables</t>
        </is>
      </c>
      <c r="W1985" s="39" t="inlineStr">
        <is>
          <t>Dentro del alcance</t>
        </is>
      </c>
      <c r="X1985" s="39" t="n"/>
      <c r="Y1985" s="39" t="inlineStr">
        <is>
          <t>Sin recuento físico en el inventario de Avain</t>
        </is>
      </c>
      <c r="Z1985" s="40" t="inlineStr">
        <is>
          <t>Sin recuento físico</t>
        </is>
      </c>
      <c r="AA1985" s="39" t="n"/>
      <c r="AB1985" s="39" t="n"/>
      <c r="AC1985" s="39" t="n"/>
      <c r="AD1985" s="39" t="n"/>
      <c r="AE1985" s="39" t="n"/>
      <c r="AF1985" s="39" t="n"/>
      <c r="AG1985" s="39" t="n"/>
      <c r="AH1985" s="51" t="n">
        <v>0</v>
      </c>
      <c r="AI1985" s="51">
        <f>Q1985</f>
        <v/>
      </c>
      <c r="AJ1985" s="51">
        <f>$AH1985-$AI1985</f>
        <v/>
      </c>
      <c r="AK1985" s="52" t="n">
        <v>0</v>
      </c>
      <c r="AL1985" s="52">
        <f>$AJ1985*$AK1985</f>
        <v/>
      </c>
      <c r="AM1985" s="52">
        <f>$AI1985*$AK1985</f>
        <v/>
      </c>
      <c r="AN1985" s="39" t="n"/>
      <c r="AO1985" s="39" t="n"/>
    </row>
    <row r="1986">
      <c r="A1986" s="5" t="inlineStr">
        <is>
          <t>2000100</t>
        </is>
      </c>
      <c r="B1986" s="5" t="inlineStr">
        <is>
          <t>BOLSA COLECTORA DE ORINA X 2000 ML</t>
        </is>
      </c>
      <c r="C1986" s="5" t="n"/>
      <c r="D1986" s="5" t="inlineStr">
        <is>
          <t>033</t>
        </is>
      </c>
      <c r="E1986" s="5" t="inlineStr">
        <is>
          <t>ZDES</t>
        </is>
      </c>
      <c r="F1986" s="5" t="inlineStr">
        <is>
          <t>1060</t>
        </is>
      </c>
      <c r="G1986" s="5" t="n"/>
      <c r="H1986" s="5" t="inlineStr">
        <is>
          <t>C/U</t>
        </is>
      </c>
      <c r="I1986" s="6" t="n">
        <v>0</v>
      </c>
      <c r="J1986" s="6" t="n">
        <v>150</v>
      </c>
      <c r="K1986" s="5" t="inlineStr">
        <is>
          <t>ARS</t>
        </is>
      </c>
      <c r="L1986" s="48" t="n">
        <v>59457</v>
      </c>
      <c r="M1986" s="48" t="n">
        <v>0</v>
      </c>
      <c r="O1986" s="11">
        <f>M1986/SUM($M$2:$M$2023)</f>
        <v/>
      </c>
      <c r="P1986" s="49">
        <f>IFERROR(M1986/I1986,0)</f>
        <v/>
      </c>
      <c r="Q1986" s="50" t="n"/>
      <c r="R1986" s="8">
        <f>I1986-Q1986</f>
        <v/>
      </c>
      <c r="S1986" s="49">
        <f>$AK1986*R1986</f>
        <v/>
      </c>
      <c r="U1986" s="39" t="inlineStr">
        <is>
          <t>Stock SAP</t>
        </is>
      </c>
      <c r="V1986" s="39" t="inlineStr">
        <is>
          <t>Descartables</t>
        </is>
      </c>
      <c r="W1986" s="39" t="inlineStr">
        <is>
          <t>Dentro del alcance</t>
        </is>
      </c>
      <c r="X1986" s="37" t="inlineStr">
        <is>
          <t>Alta</t>
        </is>
      </c>
      <c r="Y1986" s="39" t="inlineStr">
        <is>
          <t>Homologado – confianza Alta</t>
        </is>
      </c>
      <c r="Z1986" s="38" t="inlineStr">
        <is>
          <t>Dar de baja en SAP</t>
        </is>
      </c>
      <c r="AA1986" s="39" t="inlineStr">
        <is>
          <t>307</t>
        </is>
      </c>
      <c r="AB1986" s="39" t="inlineStr">
        <is>
          <t>BOLSA COLECTORA ORINA</t>
        </is>
      </c>
      <c r="AC1986" s="39" t="inlineStr">
        <is>
          <t>Homologación por código Avain (master D-165)</t>
        </is>
      </c>
      <c r="AD1986" s="39" t="inlineStr">
        <is>
          <t>No</t>
        </is>
      </c>
      <c r="AE1986" s="39" t="n"/>
      <c r="AF1986" s="39" t="inlineStr">
        <is>
          <t>Sí</t>
        </is>
      </c>
      <c r="AG1986" s="39" t="inlineStr">
        <is>
          <t>D-165</t>
        </is>
      </c>
      <c r="AH1986" s="51" t="n"/>
      <c r="AI1986" s="51" t="n"/>
      <c r="AJ1986" s="51" t="n"/>
      <c r="AK1986" s="52" t="n">
        <v>396.3799827586207</v>
      </c>
      <c r="AL1986" s="52" t="n"/>
      <c r="AM1986" s="52" t="n"/>
      <c r="AN1986" s="39" t="n"/>
      <c r="AO1986" s="39" t="inlineStr">
        <is>
          <t>La cantidad física del material se imputó en la fila 240 (primera fila del material). Homologación: confianza base Alta + confianza SAP Alta → Alta. El material ocupa 3 filas en la hoja 1060 NQN (lote/almacén). La cantidad SAP y la física de esta vista son el total del material.</t>
        </is>
      </c>
    </row>
    <row r="1987">
      <c r="A1987" s="5" t="inlineStr">
        <is>
          <t>2000128</t>
        </is>
      </c>
      <c r="B1987" s="5" t="inlineStr">
        <is>
          <t>ELECTRODOS 3M PARCHES P/CABLE PACIENTE</t>
        </is>
      </c>
      <c r="C1987" s="5" t="n"/>
      <c r="D1987" s="5" t="inlineStr">
        <is>
          <t>033</t>
        </is>
      </c>
      <c r="E1987" s="5" t="inlineStr">
        <is>
          <t>ZDES</t>
        </is>
      </c>
      <c r="F1987" s="5" t="inlineStr">
        <is>
          <t>1060</t>
        </is>
      </c>
      <c r="G1987" s="5" t="n"/>
      <c r="H1987" s="5" t="inlineStr">
        <is>
          <t>C/U</t>
        </is>
      </c>
      <c r="I1987" s="6" t="n">
        <v>0</v>
      </c>
      <c r="J1987" s="6" t="n">
        <v>46</v>
      </c>
      <c r="K1987" s="5" t="inlineStr">
        <is>
          <t>ARS</t>
        </is>
      </c>
      <c r="L1987" s="48" t="n">
        <v>334.6</v>
      </c>
      <c r="M1987" s="48" t="n">
        <v>0</v>
      </c>
      <c r="O1987" s="11">
        <f>M1987/SUM($M$2:$M$2023)</f>
        <v/>
      </c>
      <c r="P1987" s="49">
        <f>IFERROR(M1987/I1987,0)</f>
        <v/>
      </c>
      <c r="Q1987" s="50" t="n"/>
      <c r="R1987" s="8">
        <f>I1987-Q1987</f>
        <v/>
      </c>
      <c r="S1987" s="49">
        <f>$AK1987*R1987</f>
        <v/>
      </c>
      <c r="U1987" s="39" t="inlineStr">
        <is>
          <t>Stock SAP</t>
        </is>
      </c>
      <c r="V1987" s="39" t="inlineStr">
        <is>
          <t>Descartables</t>
        </is>
      </c>
      <c r="W1987" s="39" t="inlineStr">
        <is>
          <t>Dentro del alcance</t>
        </is>
      </c>
      <c r="X1987" s="39" t="n"/>
      <c r="Y1987" s="39" t="inlineStr">
        <is>
          <t>Sin recuento físico en el inventario de Avain</t>
        </is>
      </c>
      <c r="Z1987" s="40" t="inlineStr">
        <is>
          <t>Sin recuento físico</t>
        </is>
      </c>
      <c r="AA1987" s="39" t="n"/>
      <c r="AB1987" s="39" t="n"/>
      <c r="AC1987" s="39" t="n"/>
      <c r="AD1987" s="39" t="n"/>
      <c r="AE1987" s="39" t="n"/>
      <c r="AF1987" s="39" t="n"/>
      <c r="AG1987" s="39" t="n"/>
      <c r="AH1987" s="51" t="n"/>
      <c r="AI1987" s="51" t="n"/>
      <c r="AJ1987" s="51" t="n"/>
      <c r="AK1987" s="52" t="n">
        <v>7.273916666666667</v>
      </c>
      <c r="AL1987" s="52" t="n"/>
      <c r="AM1987" s="52" t="n"/>
      <c r="AN1987" s="39" t="n"/>
      <c r="AO1987" s="39" t="inlineStr">
        <is>
          <t>El material ocupa 2 filas en la hoja 1060 NQN (lote/almacén). La cantidad SAP y la física de esta vista son el total del material.</t>
        </is>
      </c>
    </row>
    <row r="1988">
      <c r="A1988" s="5" t="inlineStr">
        <is>
          <t>2000145</t>
        </is>
      </c>
      <c r="B1988" s="5" t="inlineStr">
        <is>
          <t>Kit  DE  H.I.V.</t>
        </is>
      </c>
      <c r="C1988" s="5" t="n"/>
      <c r="D1988" s="5" t="inlineStr">
        <is>
          <t>033</t>
        </is>
      </c>
      <c r="E1988" s="5" t="inlineStr">
        <is>
          <t>ZDES</t>
        </is>
      </c>
      <c r="F1988" s="5" t="inlineStr">
        <is>
          <t>1060</t>
        </is>
      </c>
      <c r="G1988" s="5" t="n"/>
      <c r="H1988" s="5" t="inlineStr">
        <is>
          <t>C/U</t>
        </is>
      </c>
      <c r="I1988" s="6" t="n">
        <v>0</v>
      </c>
      <c r="J1988" s="6" t="n">
        <v>30</v>
      </c>
      <c r="K1988" s="5" t="inlineStr">
        <is>
          <t>ARS</t>
        </is>
      </c>
      <c r="L1988" s="48" t="n">
        <v>51240</v>
      </c>
      <c r="M1988" s="48" t="n">
        <v>0</v>
      </c>
      <c r="O1988" s="11">
        <f>M1988/SUM($M$2:$M$2023)</f>
        <v/>
      </c>
      <c r="P1988" s="49">
        <f>IFERROR(M1988/I1988,0)</f>
        <v/>
      </c>
      <c r="Q1988" s="50" t="n"/>
      <c r="R1988" s="8">
        <f>I1988-Q1988</f>
        <v/>
      </c>
      <c r="S1988" s="49">
        <f>$AK1988*R1988</f>
        <v/>
      </c>
      <c r="U1988" s="39" t="inlineStr">
        <is>
          <t>Stock SAP</t>
        </is>
      </c>
      <c r="V1988" s="39" t="inlineStr">
        <is>
          <t>Descartables</t>
        </is>
      </c>
      <c r="W1988" s="39" t="inlineStr">
        <is>
          <t>Dentro del alcance</t>
        </is>
      </c>
      <c r="X1988" s="39" t="n"/>
      <c r="Y1988" s="39" t="inlineStr">
        <is>
          <t>Sin recuento físico en el inventario de Avain</t>
        </is>
      </c>
      <c r="Z1988" s="40" t="inlineStr">
        <is>
          <t>Sin recuento físico</t>
        </is>
      </c>
      <c r="AA1988" s="39" t="n"/>
      <c r="AB1988" s="39" t="n"/>
      <c r="AC1988" s="39" t="n"/>
      <c r="AD1988" s="39" t="n"/>
      <c r="AE1988" s="39" t="n"/>
      <c r="AF1988" s="39" t="n"/>
      <c r="AG1988" s="39" t="n"/>
      <c r="AH1988" s="51" t="n"/>
      <c r="AI1988" s="51" t="n"/>
      <c r="AJ1988" s="51" t="n"/>
      <c r="AK1988" s="52" t="n">
        <v>1708</v>
      </c>
      <c r="AL1988" s="52" t="n"/>
      <c r="AM1988" s="52" t="n"/>
      <c r="AN1988" s="39" t="n"/>
      <c r="AO1988" s="39" t="inlineStr">
        <is>
          <t>El material ocupa 2 filas en la hoja 1060 NQN (lote/almacén). La cantidad SAP y la física de esta vista son el total del material.</t>
        </is>
      </c>
    </row>
    <row r="1989">
      <c r="A1989" s="5" t="inlineStr">
        <is>
          <t>2000147</t>
        </is>
      </c>
      <c r="B1989" s="5" t="inlineStr">
        <is>
          <t>GASA ESTERIL 10X10 GASANA</t>
        </is>
      </c>
      <c r="C1989" s="5" t="n"/>
      <c r="D1989" s="5" t="inlineStr">
        <is>
          <t>033</t>
        </is>
      </c>
      <c r="E1989" s="5" t="inlineStr">
        <is>
          <t>ZDES</t>
        </is>
      </c>
      <c r="F1989" s="5" t="inlineStr">
        <is>
          <t>1060</t>
        </is>
      </c>
      <c r="G1989" s="5" t="n"/>
      <c r="H1989" s="5" t="inlineStr">
        <is>
          <t>C/U</t>
        </is>
      </c>
      <c r="I1989" s="6" t="n">
        <v>0</v>
      </c>
      <c r="J1989" s="6" t="n">
        <v>1225</v>
      </c>
      <c r="K1989" s="5" t="inlineStr">
        <is>
          <t>ARS</t>
        </is>
      </c>
      <c r="L1989" s="48" t="n">
        <v>10045</v>
      </c>
      <c r="M1989" s="48" t="n">
        <v>0</v>
      </c>
      <c r="O1989" s="11">
        <f>M1989/SUM($M$2:$M$2023)</f>
        <v/>
      </c>
      <c r="P1989" s="49">
        <f>IFERROR(M1989/I1989,0)</f>
        <v/>
      </c>
      <c r="Q1989" s="50" t="n"/>
      <c r="R1989" s="8">
        <f>I1989-Q1989</f>
        <v/>
      </c>
      <c r="S1989" s="49">
        <f>$AK1989*R1989</f>
        <v/>
      </c>
      <c r="U1989" s="39" t="inlineStr">
        <is>
          <t>Stock SAP</t>
        </is>
      </c>
      <c r="V1989" s="39" t="inlineStr">
        <is>
          <t>Descartables</t>
        </is>
      </c>
      <c r="W1989" s="39" t="inlineStr">
        <is>
          <t>Dentro del alcance</t>
        </is>
      </c>
      <c r="X1989" s="39" t="n"/>
      <c r="Y1989" s="39" t="inlineStr">
        <is>
          <t>Sin recuento físico en el inventario de Avain</t>
        </is>
      </c>
      <c r="Z1989" s="40" t="inlineStr">
        <is>
          <t>Sin recuento físico</t>
        </is>
      </c>
      <c r="AA1989" s="39" t="n"/>
      <c r="AB1989" s="39" t="n"/>
      <c r="AC1989" s="39" t="n"/>
      <c r="AD1989" s="39" t="n"/>
      <c r="AE1989" s="39" t="n"/>
      <c r="AF1989" s="39" t="n"/>
      <c r="AG1989" s="39" t="n"/>
      <c r="AH1989" s="51" t="n"/>
      <c r="AI1989" s="51" t="n"/>
      <c r="AJ1989" s="51" t="n"/>
      <c r="AK1989" s="52" t="n">
        <v>8.199999999999999</v>
      </c>
      <c r="AL1989" s="52" t="n"/>
      <c r="AM1989" s="52" t="n"/>
      <c r="AN1989" s="39" t="n"/>
      <c r="AO1989" s="39" t="inlineStr">
        <is>
          <t>El material ocupa 2 filas en la hoja 1060 NQN (lote/almacén). La cantidad SAP y la física de esta vista son el total del material.</t>
        </is>
      </c>
    </row>
    <row r="1990">
      <c r="A1990" s="5" t="inlineStr">
        <is>
          <t>2000158</t>
        </is>
      </c>
      <c r="B1990" s="5" t="inlineStr">
        <is>
          <t>GUANTES DE EXAMINACIÓN TALLE M</t>
        </is>
      </c>
      <c r="C1990" s="5" t="n"/>
      <c r="D1990" s="5" t="inlineStr">
        <is>
          <t>033</t>
        </is>
      </c>
      <c r="E1990" s="5" t="inlineStr">
        <is>
          <t>ZDES</t>
        </is>
      </c>
      <c r="F1990" s="5" t="inlineStr">
        <is>
          <t>1060</t>
        </is>
      </c>
      <c r="G1990" s="5" t="n"/>
      <c r="H1990" s="5" t="inlineStr">
        <is>
          <t>C/U</t>
        </is>
      </c>
      <c r="I1990" s="6" t="n">
        <v>0</v>
      </c>
      <c r="J1990" s="6" t="n">
        <v>7000</v>
      </c>
      <c r="K1990" s="5" t="inlineStr">
        <is>
          <t>ARS</t>
        </is>
      </c>
      <c r="L1990" s="48" t="n">
        <v>66638.13</v>
      </c>
      <c r="M1990" s="48" t="n">
        <v>0</v>
      </c>
      <c r="O1990" s="11">
        <f>M1990/SUM($M$2:$M$2023)</f>
        <v/>
      </c>
      <c r="P1990" s="49">
        <f>IFERROR(M1990/I1990,0)</f>
        <v/>
      </c>
      <c r="Q1990" s="50" t="n"/>
      <c r="R1990" s="8">
        <f>I1990-Q1990</f>
        <v/>
      </c>
      <c r="S1990" s="49">
        <f>$AK1990*R1990</f>
        <v/>
      </c>
      <c r="U1990" s="39" t="inlineStr">
        <is>
          <t>Stock SAP</t>
        </is>
      </c>
      <c r="V1990" s="39" t="inlineStr">
        <is>
          <t>Descartables</t>
        </is>
      </c>
      <c r="W1990" s="39" t="inlineStr">
        <is>
          <t>Dentro del alcance</t>
        </is>
      </c>
      <c r="X1990" s="39" t="n"/>
      <c r="Y1990" s="39" t="inlineStr">
        <is>
          <t>Sin recuento físico en el inventario de Avain</t>
        </is>
      </c>
      <c r="Z1990" s="40" t="inlineStr">
        <is>
          <t>Sin recuento físico</t>
        </is>
      </c>
      <c r="AA1990" s="39" t="n"/>
      <c r="AB1990" s="39" t="n"/>
      <c r="AC1990" s="39" t="n"/>
      <c r="AD1990" s="39" t="n"/>
      <c r="AE1990" s="39" t="n"/>
      <c r="AF1990" s="39" t="n"/>
      <c r="AG1990" s="39" t="n"/>
      <c r="AH1990" s="51" t="n"/>
      <c r="AI1990" s="51" t="n"/>
      <c r="AJ1990" s="51" t="n"/>
      <c r="AK1990" s="52" t="n">
        <v>33.31906537136294</v>
      </c>
      <c r="AL1990" s="52" t="n"/>
      <c r="AM1990" s="52" t="n"/>
      <c r="AN1990" s="39" t="n"/>
      <c r="AO1990" s="39" t="inlineStr">
        <is>
          <t>El material ocupa 3 filas en la hoja 1060 NQN (lote/almacén). La cantidad SAP y la física de esta vista son el total del material.</t>
        </is>
      </c>
    </row>
    <row r="1991">
      <c r="A1991" s="5" t="inlineStr">
        <is>
          <t>2000167</t>
        </is>
      </c>
      <c r="B1991" s="5" t="inlineStr">
        <is>
          <t>MASCARA PARA NEBULIZAR PEDIATRICA</t>
        </is>
      </c>
      <c r="C1991" s="5" t="n"/>
      <c r="D1991" s="5" t="inlineStr">
        <is>
          <t>033</t>
        </is>
      </c>
      <c r="E1991" s="5" t="inlineStr">
        <is>
          <t>ZDES</t>
        </is>
      </c>
      <c r="F1991" s="5" t="inlineStr">
        <is>
          <t>1060</t>
        </is>
      </c>
      <c r="G1991" s="5" t="n"/>
      <c r="H1991" s="5" t="inlineStr">
        <is>
          <t>C/U</t>
        </is>
      </c>
      <c r="I1991" s="6" t="n">
        <v>0</v>
      </c>
      <c r="J1991" s="6" t="n">
        <v>35</v>
      </c>
      <c r="K1991" s="5" t="inlineStr">
        <is>
          <t>ARS</t>
        </is>
      </c>
      <c r="L1991" s="48" t="n">
        <v>1400</v>
      </c>
      <c r="M1991" s="48" t="n">
        <v>0</v>
      </c>
      <c r="O1991" s="11">
        <f>M1991/SUM($M$2:$M$2023)</f>
        <v/>
      </c>
      <c r="P1991" s="49">
        <f>IFERROR(M1991/I1991,0)</f>
        <v/>
      </c>
      <c r="Q1991" s="50" t="n"/>
      <c r="R1991" s="8">
        <f>I1991-Q1991</f>
        <v/>
      </c>
      <c r="S1991" s="49">
        <f>$AK1991*R1991</f>
        <v/>
      </c>
      <c r="U1991" s="39" t="inlineStr">
        <is>
          <t>Stock SAP</t>
        </is>
      </c>
      <c r="V1991" s="39" t="inlineStr">
        <is>
          <t>Descartables</t>
        </is>
      </c>
      <c r="W1991" s="39" t="inlineStr">
        <is>
          <t>Dentro del alcance</t>
        </is>
      </c>
      <c r="X1991" s="39" t="n"/>
      <c r="Y1991" s="39" t="inlineStr">
        <is>
          <t>Sin recuento físico en el inventario de Avain</t>
        </is>
      </c>
      <c r="Z1991" s="40" t="inlineStr">
        <is>
          <t>Sin recuento físico</t>
        </is>
      </c>
      <c r="AA1991" s="39" t="n"/>
      <c r="AB1991" s="39" t="n"/>
      <c r="AC1991" s="39" t="n"/>
      <c r="AD1991" s="39" t="n"/>
      <c r="AE1991" s="39" t="n"/>
      <c r="AF1991" s="39" t="n"/>
      <c r="AG1991" s="39" t="n"/>
      <c r="AH1991" s="51" t="n">
        <v>0</v>
      </c>
      <c r="AI1991" s="51">
        <f>Q1991</f>
        <v/>
      </c>
      <c r="AJ1991" s="51">
        <f>$AH1991-$AI1991</f>
        <v/>
      </c>
      <c r="AK1991" s="52" t="n">
        <v>0</v>
      </c>
      <c r="AL1991" s="52">
        <f>$AJ1991*$AK1991</f>
        <v/>
      </c>
      <c r="AM1991" s="52">
        <f>$AI1991*$AK1991</f>
        <v/>
      </c>
      <c r="AN1991" s="39" t="n"/>
      <c r="AO1991" s="39" t="n"/>
    </row>
    <row r="1992">
      <c r="A1992" s="5" t="inlineStr">
        <is>
          <t>2000201</t>
        </is>
      </c>
      <c r="B1992" s="5" t="inlineStr">
        <is>
          <t>SONDA VESICAL DE 2 VIAS Nº 18 (LATEX)</t>
        </is>
      </c>
      <c r="C1992" s="5" t="n"/>
      <c r="D1992" s="5" t="inlineStr">
        <is>
          <t>033</t>
        </is>
      </c>
      <c r="E1992" s="5" t="inlineStr">
        <is>
          <t>ZDES</t>
        </is>
      </c>
      <c r="F1992" s="5" t="inlineStr">
        <is>
          <t>1060</t>
        </is>
      </c>
      <c r="G1992" s="5" t="n"/>
      <c r="H1992" s="5" t="inlineStr">
        <is>
          <t>C/U</t>
        </is>
      </c>
      <c r="I1992" s="6" t="n">
        <v>0</v>
      </c>
      <c r="J1992" s="6" t="n">
        <v>50</v>
      </c>
      <c r="K1992" s="5" t="inlineStr">
        <is>
          <t>ARS</t>
        </is>
      </c>
      <c r="L1992" s="48" t="n">
        <v>2851</v>
      </c>
      <c r="M1992" s="48" t="n">
        <v>0</v>
      </c>
      <c r="O1992" s="11">
        <f>M1992/SUM($M$2:$M$2023)</f>
        <v/>
      </c>
      <c r="P1992" s="49">
        <f>IFERROR(M1992/I1992,0)</f>
        <v/>
      </c>
      <c r="Q1992" s="50" t="n"/>
      <c r="R1992" s="8">
        <f>I1992-Q1992</f>
        <v/>
      </c>
      <c r="S1992" s="49">
        <f>$AK1992*R1992</f>
        <v/>
      </c>
      <c r="U1992" s="39" t="inlineStr">
        <is>
          <t>Stock SAP</t>
        </is>
      </c>
      <c r="V1992" s="39" t="inlineStr">
        <is>
          <t>Descartables</t>
        </is>
      </c>
      <c r="W1992" s="39" t="inlineStr">
        <is>
          <t>Dentro del alcance</t>
        </is>
      </c>
      <c r="X1992" s="39" t="n"/>
      <c r="Y1992" s="39" t="inlineStr">
        <is>
          <t>Sin recuento físico en el inventario de Avain</t>
        </is>
      </c>
      <c r="Z1992" s="40" t="inlineStr">
        <is>
          <t>Sin recuento físico</t>
        </is>
      </c>
      <c r="AA1992" s="39" t="n"/>
      <c r="AB1992" s="39" t="n"/>
      <c r="AC1992" s="39" t="n"/>
      <c r="AD1992" s="39" t="n"/>
      <c r="AE1992" s="39" t="n"/>
      <c r="AF1992" s="39" t="n"/>
      <c r="AG1992" s="39" t="n"/>
      <c r="AH1992" s="51" t="n"/>
      <c r="AI1992" s="51" t="n"/>
      <c r="AJ1992" s="51" t="n"/>
      <c r="AK1992" s="52" t="n">
        <v>57.02</v>
      </c>
      <c r="AL1992" s="52" t="n"/>
      <c r="AM1992" s="52" t="n"/>
      <c r="AN1992" s="39" t="n"/>
      <c r="AO1992" s="39" t="inlineStr">
        <is>
          <t>El material ocupa 2 filas en la hoja 1060 NQN (lote/almacén). La cantidad SAP y la física de esta vista son el total del material.</t>
        </is>
      </c>
    </row>
    <row r="1993">
      <c r="A1993" s="5" t="inlineStr">
        <is>
          <t>2000206</t>
        </is>
      </c>
      <c r="B1993" s="5" t="inlineStr">
        <is>
          <t>TELA ADHESIVA 5CM HOSPITALARIA</t>
        </is>
      </c>
      <c r="C1993" s="5" t="n"/>
      <c r="D1993" s="5" t="inlineStr">
        <is>
          <t>033</t>
        </is>
      </c>
      <c r="E1993" s="5" t="inlineStr">
        <is>
          <t>ZDES</t>
        </is>
      </c>
      <c r="F1993" s="5" t="inlineStr">
        <is>
          <t>1060</t>
        </is>
      </c>
      <c r="G1993" s="5" t="n"/>
      <c r="H1993" s="5" t="inlineStr">
        <is>
          <t>C/U</t>
        </is>
      </c>
      <c r="I1993" s="6" t="n">
        <v>0</v>
      </c>
      <c r="J1993" s="6" t="n">
        <v>60</v>
      </c>
      <c r="K1993" s="5" t="inlineStr">
        <is>
          <t>ARS</t>
        </is>
      </c>
      <c r="L1993" s="48" t="n">
        <v>4737.49</v>
      </c>
      <c r="M1993" s="48" t="n">
        <v>0</v>
      </c>
      <c r="O1993" s="11">
        <f>M1993/SUM($M$2:$M$2023)</f>
        <v/>
      </c>
      <c r="P1993" s="49">
        <f>IFERROR(M1993/I1993,0)</f>
        <v/>
      </c>
      <c r="Q1993" s="50" t="n"/>
      <c r="R1993" s="8">
        <f>I1993-Q1993</f>
        <v/>
      </c>
      <c r="S1993" s="49">
        <f>$AK1993*R1993</f>
        <v/>
      </c>
      <c r="U1993" s="39" t="inlineStr">
        <is>
          <t>Stock SAP</t>
        </is>
      </c>
      <c r="V1993" s="39" t="inlineStr">
        <is>
          <t>Descartables</t>
        </is>
      </c>
      <c r="W1993" s="39" t="inlineStr">
        <is>
          <t>Dentro del alcance</t>
        </is>
      </c>
      <c r="X1993" s="39" t="n"/>
      <c r="Y1993" s="39" t="inlineStr">
        <is>
          <t>Sin recuento físico en el inventario de Avain</t>
        </is>
      </c>
      <c r="Z1993" s="40" t="inlineStr">
        <is>
          <t>Sin recuento físico</t>
        </is>
      </c>
      <c r="AA1993" s="39" t="n"/>
      <c r="AB1993" s="39" t="n"/>
      <c r="AC1993" s="39" t="n"/>
      <c r="AD1993" s="39" t="n"/>
      <c r="AE1993" s="39" t="n"/>
      <c r="AF1993" s="39" t="n"/>
      <c r="AG1993" s="39" t="n"/>
      <c r="AH1993" s="51" t="n"/>
      <c r="AI1993" s="51" t="n"/>
      <c r="AJ1993" s="51" t="n"/>
      <c r="AK1993" s="52" t="n">
        <v>78.95823880597014</v>
      </c>
      <c r="AL1993" s="52" t="n"/>
      <c r="AM1993" s="52" t="n"/>
      <c r="AN1993" s="39" t="n"/>
      <c r="AO1993" s="39" t="inlineStr">
        <is>
          <t>El material ocupa 3 filas en la hoja 1060 NQN (lote/almacén). La cantidad SAP y la física de esta vista son el total del material.</t>
        </is>
      </c>
    </row>
    <row r="1994">
      <c r="A1994" s="5" t="inlineStr">
        <is>
          <t>2000207</t>
        </is>
      </c>
      <c r="B1994" s="5" t="inlineStr">
        <is>
          <t>TELA ADH AL ZnO NO HIPOALERG 2.5CM</t>
        </is>
      </c>
      <c r="C1994" s="5" t="n"/>
      <c r="D1994" s="5" t="inlineStr">
        <is>
          <t>033</t>
        </is>
      </c>
      <c r="E1994" s="5" t="inlineStr">
        <is>
          <t>ZDES</t>
        </is>
      </c>
      <c r="F1994" s="5" t="inlineStr">
        <is>
          <t>1060</t>
        </is>
      </c>
      <c r="G1994" s="5" t="n"/>
      <c r="H1994" s="5" t="inlineStr">
        <is>
          <t>C/U</t>
        </is>
      </c>
      <c r="I1994" s="6" t="n">
        <v>0</v>
      </c>
      <c r="J1994" s="6" t="n">
        <v>20</v>
      </c>
      <c r="K1994" s="5" t="inlineStr">
        <is>
          <t>ARS</t>
        </is>
      </c>
      <c r="L1994" s="48" t="n">
        <v>580</v>
      </c>
      <c r="M1994" s="48" t="n">
        <v>0</v>
      </c>
      <c r="O1994" s="11">
        <f>M1994/SUM($M$2:$M$2023)</f>
        <v/>
      </c>
      <c r="P1994" s="49">
        <f>IFERROR(M1994/I1994,0)</f>
        <v/>
      </c>
      <c r="Q1994" s="50" t="n"/>
      <c r="R1994" s="8">
        <f>I1994-Q1994</f>
        <v/>
      </c>
      <c r="S1994" s="49">
        <f>$AK1994*R1994</f>
        <v/>
      </c>
      <c r="U1994" s="39" t="inlineStr">
        <is>
          <t>Stock SAP</t>
        </is>
      </c>
      <c r="V1994" s="39" t="inlineStr">
        <is>
          <t>Descartables</t>
        </is>
      </c>
      <c r="W1994" s="39" t="inlineStr">
        <is>
          <t>Dentro del alcance</t>
        </is>
      </c>
      <c r="X1994" s="39" t="n"/>
      <c r="Y1994" s="39" t="inlineStr">
        <is>
          <t>Sin recuento físico en el inventario de Avain</t>
        </is>
      </c>
      <c r="Z1994" s="40" t="inlineStr">
        <is>
          <t>Sin recuento físico</t>
        </is>
      </c>
      <c r="AA1994" s="39" t="n"/>
      <c r="AB1994" s="39" t="n"/>
      <c r="AC1994" s="39" t="n"/>
      <c r="AD1994" s="39" t="n"/>
      <c r="AE1994" s="39" t="n"/>
      <c r="AF1994" s="39" t="n"/>
      <c r="AG1994" s="39" t="n"/>
      <c r="AH1994" s="51" t="n">
        <v>0</v>
      </c>
      <c r="AI1994" s="51">
        <f>Q1994</f>
        <v/>
      </c>
      <c r="AJ1994" s="51">
        <f>$AH1994-$AI1994</f>
        <v/>
      </c>
      <c r="AK1994" s="52" t="n">
        <v>0</v>
      </c>
      <c r="AL1994" s="52">
        <f>$AJ1994*$AK1994</f>
        <v/>
      </c>
      <c r="AM1994" s="52">
        <f>$AI1994*$AK1994</f>
        <v/>
      </c>
      <c r="AN1994" s="39" t="n"/>
      <c r="AO1994" s="39" t="n"/>
    </row>
    <row r="1995">
      <c r="A1995" s="5" t="inlineStr">
        <is>
          <t>2000211</t>
        </is>
      </c>
      <c r="B1995" s="5" t="inlineStr">
        <is>
          <t>TUBULADURA PARA O2  DE 2 MTS</t>
        </is>
      </c>
      <c r="C1995" s="5" t="n"/>
      <c r="D1995" s="5" t="inlineStr">
        <is>
          <t>033</t>
        </is>
      </c>
      <c r="E1995" s="5" t="inlineStr">
        <is>
          <t>ZDES</t>
        </is>
      </c>
      <c r="F1995" s="5" t="inlineStr">
        <is>
          <t>1060</t>
        </is>
      </c>
      <c r="G1995" s="5" t="n"/>
      <c r="H1995" s="5" t="inlineStr">
        <is>
          <t>C/U</t>
        </is>
      </c>
      <c r="I1995" s="6" t="n">
        <v>0</v>
      </c>
      <c r="J1995" s="6" t="n">
        <v>40</v>
      </c>
      <c r="K1995" s="5" t="inlineStr">
        <is>
          <t>ARS</t>
        </is>
      </c>
      <c r="L1995" s="48" t="n">
        <v>1620.9</v>
      </c>
      <c r="M1995" s="48" t="n">
        <v>0</v>
      </c>
      <c r="O1995" s="11">
        <f>M1995/SUM($M$2:$M$2023)</f>
        <v/>
      </c>
      <c r="P1995" s="49">
        <f>IFERROR(M1995/I1995,0)</f>
        <v/>
      </c>
      <c r="Q1995" s="50" t="n"/>
      <c r="R1995" s="8">
        <f>I1995-Q1995</f>
        <v/>
      </c>
      <c r="S1995" s="49">
        <f>$AK1995*R1995</f>
        <v/>
      </c>
      <c r="U1995" s="39" t="inlineStr">
        <is>
          <t>Stock SAP</t>
        </is>
      </c>
      <c r="V1995" s="39" t="inlineStr">
        <is>
          <t>Descartables</t>
        </is>
      </c>
      <c r="W1995" s="39" t="inlineStr">
        <is>
          <t>Dentro del alcance</t>
        </is>
      </c>
      <c r="X1995" s="39" t="n"/>
      <c r="Y1995" s="39" t="inlineStr">
        <is>
          <t>Sin recuento físico en el inventario de Avain</t>
        </is>
      </c>
      <c r="Z1995" s="40" t="inlineStr">
        <is>
          <t>Sin recuento físico</t>
        </is>
      </c>
      <c r="AA1995" s="39" t="n"/>
      <c r="AB1995" s="39" t="n"/>
      <c r="AC1995" s="39" t="n"/>
      <c r="AD1995" s="39" t="n"/>
      <c r="AE1995" s="39" t="n"/>
      <c r="AF1995" s="39" t="n"/>
      <c r="AG1995" s="39" t="n"/>
      <c r="AH1995" s="51" t="n">
        <v>0</v>
      </c>
      <c r="AI1995" s="51">
        <f>Q1995</f>
        <v/>
      </c>
      <c r="AJ1995" s="51">
        <f>$AH1995-$AI1995</f>
        <v/>
      </c>
      <c r="AK1995" s="52" t="n">
        <v>0</v>
      </c>
      <c r="AL1995" s="52">
        <f>$AJ1995*$AK1995</f>
        <v/>
      </c>
      <c r="AM1995" s="52">
        <f>$AI1995*$AK1995</f>
        <v/>
      </c>
      <c r="AN1995" s="39" t="n"/>
      <c r="AO1995" s="39" t="n"/>
    </row>
    <row r="1996">
      <c r="A1996" s="5" t="inlineStr">
        <is>
          <t>2000298</t>
        </is>
      </c>
      <c r="B1996" s="5" t="inlineStr">
        <is>
          <t>AEROCAMARA ADULTO CON MASCARA</t>
        </is>
      </c>
      <c r="C1996" s="5" t="n"/>
      <c r="D1996" s="5" t="inlineStr">
        <is>
          <t>033</t>
        </is>
      </c>
      <c r="E1996" s="5" t="inlineStr">
        <is>
          <t>ZDES</t>
        </is>
      </c>
      <c r="F1996" s="5" t="inlineStr">
        <is>
          <t>1060</t>
        </is>
      </c>
      <c r="G1996" s="5" t="n"/>
      <c r="H1996" s="5" t="inlineStr">
        <is>
          <t>C/U</t>
        </is>
      </c>
      <c r="I1996" s="6" t="n">
        <v>0</v>
      </c>
      <c r="J1996" s="6" t="n">
        <v>1</v>
      </c>
      <c r="K1996" s="5" t="inlineStr">
        <is>
          <t>ARS</t>
        </is>
      </c>
      <c r="L1996" s="48" t="n">
        <v>825.5</v>
      </c>
      <c r="M1996" s="48" t="n">
        <v>0</v>
      </c>
      <c r="O1996" s="11">
        <f>M1996/SUM($M$2:$M$2023)</f>
        <v/>
      </c>
      <c r="P1996" s="49">
        <f>IFERROR(M1996/I1996,0)</f>
        <v/>
      </c>
      <c r="Q1996" s="50" t="n"/>
      <c r="R1996" s="8">
        <f>I1996-Q1996</f>
        <v/>
      </c>
      <c r="S1996" s="49">
        <f>$AK1996*R1996</f>
        <v/>
      </c>
      <c r="U1996" s="39" t="inlineStr">
        <is>
          <t>Stock SAP</t>
        </is>
      </c>
      <c r="V1996" s="39" t="inlineStr">
        <is>
          <t>Descartables</t>
        </is>
      </c>
      <c r="W1996" s="39" t="inlineStr">
        <is>
          <t>Dentro del alcance</t>
        </is>
      </c>
      <c r="X1996" s="39" t="n"/>
      <c r="Y1996" s="39" t="inlineStr">
        <is>
          <t>Sin recuento físico en el inventario de Avain</t>
        </is>
      </c>
      <c r="Z1996" s="40" t="inlineStr">
        <is>
          <t>Sin recuento físico</t>
        </is>
      </c>
      <c r="AA1996" s="39" t="n"/>
      <c r="AB1996" s="39" t="n"/>
      <c r="AC1996" s="39" t="n"/>
      <c r="AD1996" s="39" t="n"/>
      <c r="AE1996" s="39" t="n"/>
      <c r="AF1996" s="39" t="n"/>
      <c r="AG1996" s="39" t="n"/>
      <c r="AH1996" s="51" t="n"/>
      <c r="AI1996" s="51" t="n"/>
      <c r="AJ1996" s="51" t="n"/>
      <c r="AK1996" s="52" t="n">
        <v>825.496</v>
      </c>
      <c r="AL1996" s="52" t="n"/>
      <c r="AM1996" s="52" t="n"/>
      <c r="AN1996" s="39" t="n"/>
      <c r="AO1996" s="39" t="inlineStr">
        <is>
          <t>El material ocupa 2 filas en la hoja 1060 NQN (lote/almacén). La cantidad SAP y la física de esta vista son el total del material.</t>
        </is>
      </c>
    </row>
    <row r="1997">
      <c r="A1997" s="5" t="inlineStr">
        <is>
          <t>2000306</t>
        </is>
      </c>
      <c r="B1997" s="5" t="inlineStr">
        <is>
          <t>TIRAS REACTIVAS</t>
        </is>
      </c>
      <c r="C1997" s="5" t="n"/>
      <c r="D1997" s="5" t="inlineStr">
        <is>
          <t>033</t>
        </is>
      </c>
      <c r="E1997" s="5" t="inlineStr">
        <is>
          <t>ZDES</t>
        </is>
      </c>
      <c r="F1997" s="5" t="inlineStr">
        <is>
          <t>1060</t>
        </is>
      </c>
      <c r="G1997" s="5" t="n"/>
      <c r="H1997" s="5" t="inlineStr">
        <is>
          <t>C/U</t>
        </is>
      </c>
      <c r="I1997" s="6" t="n">
        <v>0</v>
      </c>
      <c r="J1997" s="6" t="n">
        <v>2400</v>
      </c>
      <c r="K1997" s="5" t="inlineStr">
        <is>
          <t>ARS</t>
        </is>
      </c>
      <c r="L1997" s="48" t="n">
        <v>224537.62</v>
      </c>
      <c r="M1997" s="48" t="n">
        <v>0</v>
      </c>
      <c r="O1997" s="11">
        <f>M1997/SUM($M$2:$M$2023)</f>
        <v/>
      </c>
      <c r="P1997" s="49">
        <f>IFERROR(M1997/I1997,0)</f>
        <v/>
      </c>
      <c r="Q1997" s="50" t="n"/>
      <c r="R1997" s="8">
        <f>I1997-Q1997</f>
        <v/>
      </c>
      <c r="S1997" s="49">
        <f>$AK1997*R1997</f>
        <v/>
      </c>
      <c r="U1997" s="39" t="inlineStr">
        <is>
          <t>Stock SAP</t>
        </is>
      </c>
      <c r="V1997" s="39" t="inlineStr">
        <is>
          <t>Descartables</t>
        </is>
      </c>
      <c r="W1997" s="39" t="inlineStr">
        <is>
          <t>Dentro del alcance</t>
        </is>
      </c>
      <c r="X1997" s="39" t="n"/>
      <c r="Y1997" s="39" t="inlineStr">
        <is>
          <t>Sin recuento físico en el inventario de Avain</t>
        </is>
      </c>
      <c r="Z1997" s="40" t="inlineStr">
        <is>
          <t>Sin recuento físico</t>
        </is>
      </c>
      <c r="AA1997" s="39" t="n"/>
      <c r="AB1997" s="39" t="n"/>
      <c r="AC1997" s="39" t="n"/>
      <c r="AD1997" s="39" t="n"/>
      <c r="AE1997" s="39" t="n"/>
      <c r="AF1997" s="39" t="n"/>
      <c r="AG1997" s="39" t="n"/>
      <c r="AH1997" s="51" t="n"/>
      <c r="AI1997" s="51" t="n"/>
      <c r="AJ1997" s="51" t="n"/>
      <c r="AK1997" s="52" t="n">
        <v>160.3840112699572</v>
      </c>
      <c r="AL1997" s="52" t="n"/>
      <c r="AM1997" s="52" t="n"/>
      <c r="AN1997" s="39" t="n"/>
      <c r="AO1997" s="39" t="inlineStr">
        <is>
          <t>El material ocupa 3 filas en la hoja 1060 NQN (lote/almacén). La cantidad SAP y la física de esta vista son el total del material.</t>
        </is>
      </c>
    </row>
    <row r="1998">
      <c r="A1998" s="5" t="inlineStr">
        <is>
          <t>2000363</t>
        </is>
      </c>
      <c r="B1998" s="5" t="inlineStr">
        <is>
          <t>MASCARA PARA O2 ADULTO CON RESERVORIO</t>
        </is>
      </c>
      <c r="C1998" s="5" t="n"/>
      <c r="D1998" s="5" t="inlineStr">
        <is>
          <t>033</t>
        </is>
      </c>
      <c r="E1998" s="5" t="inlineStr">
        <is>
          <t>ZDES</t>
        </is>
      </c>
      <c r="F1998" s="5" t="inlineStr">
        <is>
          <t>1060</t>
        </is>
      </c>
      <c r="G1998" s="5" t="n"/>
      <c r="H1998" s="5" t="inlineStr">
        <is>
          <t>C/U</t>
        </is>
      </c>
      <c r="I1998" s="6" t="n">
        <v>0</v>
      </c>
      <c r="J1998" s="6" t="n">
        <v>10</v>
      </c>
      <c r="K1998" s="5" t="inlineStr">
        <is>
          <t>ARS</t>
        </is>
      </c>
      <c r="L1998" s="48" t="n">
        <v>13688.27</v>
      </c>
      <c r="M1998" s="48" t="n">
        <v>0</v>
      </c>
      <c r="O1998" s="11">
        <f>M1998/SUM($M$2:$M$2023)</f>
        <v/>
      </c>
      <c r="P1998" s="49">
        <f>IFERROR(M1998/I1998,0)</f>
        <v/>
      </c>
      <c r="Q1998" s="50" t="n"/>
      <c r="R1998" s="8">
        <f>I1998-Q1998</f>
        <v/>
      </c>
      <c r="S1998" s="49">
        <f>$AK1998*R1998</f>
        <v/>
      </c>
      <c r="U1998" s="39" t="inlineStr">
        <is>
          <t>Stock SAP</t>
        </is>
      </c>
      <c r="V1998" s="39" t="inlineStr">
        <is>
          <t>Descartables</t>
        </is>
      </c>
      <c r="W1998" s="39" t="inlineStr">
        <is>
          <t>Dentro del alcance</t>
        </is>
      </c>
      <c r="X1998" s="39" t="n"/>
      <c r="Y1998" s="39" t="inlineStr">
        <is>
          <t>Sin recuento físico en el inventario de Avain</t>
        </is>
      </c>
      <c r="Z1998" s="40" t="inlineStr">
        <is>
          <t>Sin recuento físico</t>
        </is>
      </c>
      <c r="AA1998" s="39" t="n"/>
      <c r="AB1998" s="39" t="n"/>
      <c r="AC1998" s="39" t="n"/>
      <c r="AD1998" s="39" t="n"/>
      <c r="AE1998" s="39" t="n"/>
      <c r="AF1998" s="39" t="n"/>
      <c r="AG1998" s="39" t="n"/>
      <c r="AH1998" s="51" t="n"/>
      <c r="AI1998" s="51" t="n"/>
      <c r="AJ1998" s="51" t="n"/>
      <c r="AK1998" s="52" t="n">
        <v>1368.826755386565</v>
      </c>
      <c r="AL1998" s="52" t="n"/>
      <c r="AM1998" s="52" t="n"/>
      <c r="AN1998" s="39" t="n"/>
      <c r="AO1998" s="39" t="inlineStr">
        <is>
          <t>El material ocupa 3 filas en la hoja 1060 NQN (lote/almacén). La cantidad SAP y la física de esta vista son el total del material.</t>
        </is>
      </c>
    </row>
    <row r="1999">
      <c r="A1999" s="5" t="inlineStr">
        <is>
          <t>2000364</t>
        </is>
      </c>
      <c r="B1999" s="5" t="inlineStr">
        <is>
          <t>MASCARA PARA O2 PEDIATRICA CON RESERVORI</t>
        </is>
      </c>
      <c r="C1999" s="5" t="n"/>
      <c r="D1999" s="5" t="inlineStr">
        <is>
          <t>033</t>
        </is>
      </c>
      <c r="E1999" s="5" t="inlineStr">
        <is>
          <t>ZDES</t>
        </is>
      </c>
      <c r="F1999" s="5" t="inlineStr">
        <is>
          <t>1060</t>
        </is>
      </c>
      <c r="G1999" s="5" t="n"/>
      <c r="H1999" s="5" t="inlineStr">
        <is>
          <t>C/U</t>
        </is>
      </c>
      <c r="I1999" s="6" t="n">
        <v>0</v>
      </c>
      <c r="J1999" s="6" t="n">
        <v>44</v>
      </c>
      <c r="K1999" s="5" t="inlineStr">
        <is>
          <t>ARS</t>
        </is>
      </c>
      <c r="L1999" s="48" t="n">
        <v>30971.28</v>
      </c>
      <c r="M1999" s="48" t="n">
        <v>0</v>
      </c>
      <c r="O1999" s="11">
        <f>M1999/SUM($M$2:$M$2023)</f>
        <v/>
      </c>
      <c r="P1999" s="49">
        <f>IFERROR(M1999/I1999,0)</f>
        <v/>
      </c>
      <c r="Q1999" s="50" t="n"/>
      <c r="R1999" s="8">
        <f>I1999-Q1999</f>
        <v/>
      </c>
      <c r="S1999" s="49">
        <f>$AK1999*R1999</f>
        <v/>
      </c>
      <c r="U1999" s="39" t="inlineStr">
        <is>
          <t>Stock SAP</t>
        </is>
      </c>
      <c r="V1999" s="39" t="inlineStr">
        <is>
          <t>Descartables</t>
        </is>
      </c>
      <c r="W1999" s="39" t="inlineStr">
        <is>
          <t>Dentro del alcance</t>
        </is>
      </c>
      <c r="X1999" s="39" t="n"/>
      <c r="Y1999" s="39" t="inlineStr">
        <is>
          <t>Sin recuento físico en el inventario de Avain</t>
        </is>
      </c>
      <c r="Z1999" s="40" t="inlineStr">
        <is>
          <t>Sin recuento físico</t>
        </is>
      </c>
      <c r="AA1999" s="39" t="n"/>
      <c r="AB1999" s="39" t="n"/>
      <c r="AC1999" s="39" t="n"/>
      <c r="AD1999" s="39" t="n"/>
      <c r="AE1999" s="39" t="n"/>
      <c r="AF1999" s="39" t="n"/>
      <c r="AG1999" s="39" t="n"/>
      <c r="AH1999" s="51" t="n"/>
      <c r="AI1999" s="51" t="n"/>
      <c r="AJ1999" s="51" t="n"/>
      <c r="AK1999" s="52" t="n">
        <v>703.8927</v>
      </c>
      <c r="AL1999" s="52" t="n"/>
      <c r="AM1999" s="52" t="n"/>
      <c r="AN1999" s="39" t="n"/>
      <c r="AO1999" s="39" t="inlineStr">
        <is>
          <t>El material ocupa 2 filas en la hoja 1060 NQN (lote/almacén). La cantidad SAP y la física de esta vista son el total del material.</t>
        </is>
      </c>
    </row>
    <row r="2000">
      <c r="A2000" s="5" t="inlineStr">
        <is>
          <t>2000396</t>
        </is>
      </c>
      <c r="B2000" s="5" t="inlineStr">
        <is>
          <t>MASCARA LARINGEA Nº 3</t>
        </is>
      </c>
      <c r="C2000" s="5" t="n"/>
      <c r="D2000" s="5" t="inlineStr">
        <is>
          <t>033</t>
        </is>
      </c>
      <c r="E2000" s="5" t="inlineStr">
        <is>
          <t>ZDES</t>
        </is>
      </c>
      <c r="F2000" s="5" t="inlineStr">
        <is>
          <t>1060</t>
        </is>
      </c>
      <c r="G2000" s="5" t="n"/>
      <c r="H2000" s="5" t="inlineStr">
        <is>
          <t>C/U</t>
        </is>
      </c>
      <c r="I2000" s="6" t="n">
        <v>0</v>
      </c>
      <c r="J2000" s="6" t="n">
        <v>30</v>
      </c>
      <c r="K2000" s="5" t="inlineStr">
        <is>
          <t>ARS</t>
        </is>
      </c>
      <c r="L2000" s="48" t="n">
        <v>165514.19</v>
      </c>
      <c r="M2000" s="48" t="n">
        <v>0</v>
      </c>
      <c r="O2000" s="11">
        <f>M2000/SUM($M$2:$M$2023)</f>
        <v/>
      </c>
      <c r="P2000" s="49">
        <f>IFERROR(M2000/I2000,0)</f>
        <v/>
      </c>
      <c r="Q2000" s="50" t="n"/>
      <c r="R2000" s="8">
        <f>I2000-Q2000</f>
        <v/>
      </c>
      <c r="S2000" s="49">
        <f>$AK2000*R2000</f>
        <v/>
      </c>
      <c r="U2000" s="39" t="inlineStr">
        <is>
          <t>Stock SAP</t>
        </is>
      </c>
      <c r="V2000" s="39" t="inlineStr">
        <is>
          <t>Descartables</t>
        </is>
      </c>
      <c r="W2000" s="39" t="inlineStr">
        <is>
          <t>Dentro del alcance</t>
        </is>
      </c>
      <c r="X2000" s="42" t="inlineStr">
        <is>
          <t>Media</t>
        </is>
      </c>
      <c r="Y2000" s="39" t="inlineStr">
        <is>
          <t>Homologado – confianza Media – pendiente de validación</t>
        </is>
      </c>
      <c r="Z2000" s="38" t="inlineStr">
        <is>
          <t>Dar de baja en SAP</t>
        </is>
      </c>
      <c r="AA2000" s="39" t="inlineStr">
        <is>
          <t>363</t>
        </is>
      </c>
      <c r="AB2000" s="39" t="inlineStr">
        <is>
          <t>mascara laríngea n3</t>
        </is>
      </c>
      <c r="AC2000" s="39" t="inlineStr">
        <is>
          <t>Cruce por nomenclatura SAP</t>
        </is>
      </c>
      <c r="AD2000" s="39" t="inlineStr">
        <is>
          <t>Sí</t>
        </is>
      </c>
      <c r="AE2000" s="39" t="inlineStr">
        <is>
          <t>2000396, 2000398, 2000397</t>
        </is>
      </c>
      <c r="AF2000" s="39" t="inlineStr">
        <is>
          <t>No</t>
        </is>
      </c>
      <c r="AG2000" s="39" t="n"/>
      <c r="AH2000" s="51" t="n"/>
      <c r="AI2000" s="51" t="n"/>
      <c r="AJ2000" s="51" t="n"/>
      <c r="AK2000" s="52" t="n">
        <v>5517.139626168224</v>
      </c>
      <c r="AL2000" s="52" t="n"/>
      <c r="AM2000" s="52" t="n"/>
      <c r="AN2000" s="39" t="n"/>
      <c r="AO2000" s="39" t="inlineStr">
        <is>
          <t>La cantidad física del material se imputó en la fila 1021 (primera fila del material). Cruce por nomenclatura: similitud 0.64. El cruce SAP–Avain identificó 3 códigos SAP como posibles equivalentes del mismo ítem de Avain (2000396, 2000398, 2000397). Se imputó al primero (lógica BUSCARV); requiere validación posterior. El material ocupa 3 filas en la hoja 1060 NQN (lote/almacén). La cantidad SAP y la física de esta vista son el total del material.</t>
        </is>
      </c>
    </row>
    <row r="2001">
      <c r="A2001" s="5" t="inlineStr">
        <is>
          <t>2000406</t>
        </is>
      </c>
      <c r="B2001" s="5" t="inlineStr">
        <is>
          <t>SONDA NASOGASTRICA K-33 KOLLER</t>
        </is>
      </c>
      <c r="C2001" s="5" t="n"/>
      <c r="D2001" s="5" t="inlineStr">
        <is>
          <t>033</t>
        </is>
      </c>
      <c r="E2001" s="5" t="inlineStr">
        <is>
          <t>ZDES</t>
        </is>
      </c>
      <c r="F2001" s="5" t="inlineStr">
        <is>
          <t>1060</t>
        </is>
      </c>
      <c r="G2001" s="5" t="n"/>
      <c r="H2001" s="5" t="inlineStr">
        <is>
          <t>C/U</t>
        </is>
      </c>
      <c r="I2001" s="6" t="n">
        <v>0</v>
      </c>
      <c r="J2001" s="6" t="n">
        <v>65</v>
      </c>
      <c r="K2001" s="5" t="inlineStr">
        <is>
          <t>ARS</t>
        </is>
      </c>
      <c r="L2001" s="48" t="n">
        <v>821.52</v>
      </c>
      <c r="M2001" s="48" t="n">
        <v>0</v>
      </c>
      <c r="O2001" s="11">
        <f>M2001/SUM($M$2:$M$2023)</f>
        <v/>
      </c>
      <c r="P2001" s="49">
        <f>IFERROR(M2001/I2001,0)</f>
        <v/>
      </c>
      <c r="Q2001" s="50" t="n"/>
      <c r="R2001" s="8">
        <f>I2001-Q2001</f>
        <v/>
      </c>
      <c r="S2001" s="49">
        <f>$AK2001*R2001</f>
        <v/>
      </c>
      <c r="U2001" s="39" t="inlineStr">
        <is>
          <t>Stock SAP</t>
        </is>
      </c>
      <c r="V2001" s="39" t="inlineStr">
        <is>
          <t>Descartables</t>
        </is>
      </c>
      <c r="W2001" s="39" t="inlineStr">
        <is>
          <t>Dentro del alcance</t>
        </is>
      </c>
      <c r="X2001" s="39" t="n"/>
      <c r="Y2001" s="39" t="inlineStr">
        <is>
          <t>Sin recuento físico en el inventario de Avain</t>
        </is>
      </c>
      <c r="Z2001" s="40" t="inlineStr">
        <is>
          <t>Sin recuento físico</t>
        </is>
      </c>
      <c r="AA2001" s="39" t="n"/>
      <c r="AB2001" s="39" t="n"/>
      <c r="AC2001" s="39" t="n"/>
      <c r="AD2001" s="39" t="n"/>
      <c r="AE2001" s="39" t="n"/>
      <c r="AF2001" s="39" t="n"/>
      <c r="AG2001" s="39" t="n"/>
      <c r="AH2001" s="51" t="n"/>
      <c r="AI2001" s="51" t="n"/>
      <c r="AJ2001" s="51" t="n"/>
      <c r="AK2001" s="52" t="n">
        <v>13.692</v>
      </c>
      <c r="AL2001" s="52" t="n"/>
      <c r="AM2001" s="52" t="n"/>
      <c r="AN2001" s="39" t="n"/>
      <c r="AO2001" s="39" t="inlineStr">
        <is>
          <t>El material ocupa 2 filas en la hoja 1060 NQN (lote/almacén). La cantidad SAP y la física de esta vista son el total del material.</t>
        </is>
      </c>
    </row>
    <row r="2002">
      <c r="A2002" s="5" t="inlineStr">
        <is>
          <t>2000412</t>
        </is>
      </c>
      <c r="B2002" s="5" t="inlineStr">
        <is>
          <t>JERINGA INSULINA x 1cc</t>
        </is>
      </c>
      <c r="C2002" s="5" t="n"/>
      <c r="D2002" s="5" t="inlineStr">
        <is>
          <t>033</t>
        </is>
      </c>
      <c r="E2002" s="5" t="inlineStr">
        <is>
          <t>ZDES</t>
        </is>
      </c>
      <c r="F2002" s="5" t="inlineStr">
        <is>
          <t>1060</t>
        </is>
      </c>
      <c r="G2002" s="5" t="n"/>
      <c r="H2002" s="5" t="inlineStr">
        <is>
          <t>C/U</t>
        </is>
      </c>
      <c r="I2002" s="6" t="n">
        <v>0</v>
      </c>
      <c r="J2002" s="6" t="n">
        <v>400</v>
      </c>
      <c r="K2002" s="5" t="inlineStr">
        <is>
          <t>ARS</t>
        </is>
      </c>
      <c r="L2002" s="48" t="n">
        <v>1222.4</v>
      </c>
      <c r="M2002" s="48" t="n">
        <v>0</v>
      </c>
      <c r="O2002" s="11">
        <f>M2002/SUM($M$2:$M$2023)</f>
        <v/>
      </c>
      <c r="P2002" s="49">
        <f>IFERROR(M2002/I2002,0)</f>
        <v/>
      </c>
      <c r="Q2002" s="50" t="n"/>
      <c r="R2002" s="8">
        <f>I2002-Q2002</f>
        <v/>
      </c>
      <c r="S2002" s="49">
        <f>$AK2002*R2002</f>
        <v/>
      </c>
      <c r="U2002" s="39" t="inlineStr">
        <is>
          <t>Stock SAP</t>
        </is>
      </c>
      <c r="V2002" s="39" t="inlineStr">
        <is>
          <t>Descartables</t>
        </is>
      </c>
      <c r="W2002" s="39" t="inlineStr">
        <is>
          <t>Dentro del alcance</t>
        </is>
      </c>
      <c r="X2002" s="39" t="n"/>
      <c r="Y2002" s="39" t="inlineStr">
        <is>
          <t>Sin recuento físico en el inventario de Avain</t>
        </is>
      </c>
      <c r="Z2002" s="40" t="inlineStr">
        <is>
          <t>Sin recuento físico</t>
        </is>
      </c>
      <c r="AA2002" s="39" t="n"/>
      <c r="AB2002" s="39" t="n"/>
      <c r="AC2002" s="39" t="n"/>
      <c r="AD2002" s="39" t="n"/>
      <c r="AE2002" s="39" t="n"/>
      <c r="AF2002" s="39" t="n"/>
      <c r="AG2002" s="39" t="n"/>
      <c r="AH2002" s="51" t="n"/>
      <c r="AI2002" s="51" t="n"/>
      <c r="AJ2002" s="51" t="n"/>
      <c r="AK2002" s="52" t="n">
        <v>3.056</v>
      </c>
      <c r="AL2002" s="52" t="n"/>
      <c r="AM2002" s="52" t="n"/>
      <c r="AN2002" s="39" t="n"/>
      <c r="AO2002" s="39" t="inlineStr">
        <is>
          <t>El material ocupa 2 filas en la hoja 1060 NQN (lote/almacén). La cantidad SAP y la física de esta vista son el total del material.</t>
        </is>
      </c>
    </row>
    <row r="2003">
      <c r="A2003" s="5" t="inlineStr">
        <is>
          <t>2000447</t>
        </is>
      </c>
      <c r="B2003" s="5" t="inlineStr">
        <is>
          <t>CABLE SENSOR PARA OXIMETRO ADULTO</t>
        </is>
      </c>
      <c r="C2003" s="5" t="n"/>
      <c r="D2003" s="5" t="inlineStr">
        <is>
          <t>033</t>
        </is>
      </c>
      <c r="E2003" s="5" t="inlineStr">
        <is>
          <t>ZDES</t>
        </is>
      </c>
      <c r="F2003" s="5" t="inlineStr">
        <is>
          <t>1060</t>
        </is>
      </c>
      <c r="G2003" s="5" t="n"/>
      <c r="H2003" s="5" t="inlineStr">
        <is>
          <t>C/U</t>
        </is>
      </c>
      <c r="I2003" s="6" t="n">
        <v>0</v>
      </c>
      <c r="J2003" s="6" t="n">
        <v>3</v>
      </c>
      <c r="K2003" s="5" t="inlineStr">
        <is>
          <t>ARS</t>
        </is>
      </c>
      <c r="L2003" s="48" t="n">
        <v>0</v>
      </c>
      <c r="M2003" s="48" t="n">
        <v>0</v>
      </c>
      <c r="O2003" s="11">
        <f>M2003/SUM($M$2:$M$2023)</f>
        <v/>
      </c>
      <c r="P2003" s="49">
        <f>IFERROR(M2003/I2003,0)</f>
        <v/>
      </c>
      <c r="Q2003" s="50" t="n"/>
      <c r="R2003" s="8">
        <f>I2003-Q2003</f>
        <v/>
      </c>
      <c r="S2003" s="49">
        <f>$AK2003*R2003</f>
        <v/>
      </c>
      <c r="U2003" s="39" t="inlineStr">
        <is>
          <t>Stock SAP</t>
        </is>
      </c>
      <c r="V2003" s="39" t="inlineStr">
        <is>
          <t>Descartables</t>
        </is>
      </c>
      <c r="W2003" s="39" t="inlineStr">
        <is>
          <t>Dentro del alcance</t>
        </is>
      </c>
      <c r="X2003" s="39" t="n"/>
      <c r="Y2003" s="39" t="inlineStr">
        <is>
          <t>Sin recuento físico en el inventario de Avain</t>
        </is>
      </c>
      <c r="Z2003" s="40" t="inlineStr">
        <is>
          <t>Sin recuento físico</t>
        </is>
      </c>
      <c r="AA2003" s="39" t="n"/>
      <c r="AB2003" s="39" t="n"/>
      <c r="AC2003" s="39" t="n"/>
      <c r="AD2003" s="39" t="n"/>
      <c r="AE2003" s="39" t="n"/>
      <c r="AF2003" s="39" t="n"/>
      <c r="AG2003" s="39" t="n"/>
      <c r="AH2003" s="51" t="n"/>
      <c r="AI2003" s="51" t="n"/>
      <c r="AJ2003" s="51" t="n"/>
      <c r="AK2003" s="52" t="n">
        <v>45914</v>
      </c>
      <c r="AL2003" s="52" t="n"/>
      <c r="AM2003" s="52" t="n"/>
      <c r="AN2003" s="39" t="n"/>
      <c r="AO2003" s="39" t="inlineStr">
        <is>
          <t>El material ocupa 2 filas en la hoja 1060 NQN (lote/almacén). La cantidad SAP y la física de esta vista son el total del material.</t>
        </is>
      </c>
    </row>
    <row r="2004">
      <c r="A2004" s="5" t="inlineStr">
        <is>
          <t>2000456</t>
        </is>
      </c>
      <c r="B2004" s="5" t="inlineStr">
        <is>
          <t>HOJA DE BISTURI Nº 15</t>
        </is>
      </c>
      <c r="C2004" s="5" t="n"/>
      <c r="D2004" s="5" t="inlineStr">
        <is>
          <t>033</t>
        </is>
      </c>
      <c r="E2004" s="5" t="inlineStr">
        <is>
          <t>ZDES</t>
        </is>
      </c>
      <c r="F2004" s="5" t="inlineStr">
        <is>
          <t>1060</t>
        </is>
      </c>
      <c r="G2004" s="5" t="n"/>
      <c r="H2004" s="5" t="inlineStr">
        <is>
          <t>C/U</t>
        </is>
      </c>
      <c r="I2004" s="6" t="n">
        <v>0</v>
      </c>
      <c r="J2004" s="6" t="n">
        <v>100</v>
      </c>
      <c r="K2004" s="5" t="inlineStr">
        <is>
          <t>ARS</t>
        </is>
      </c>
      <c r="L2004" s="48" t="n">
        <v>6445.44</v>
      </c>
      <c r="M2004" s="48" t="n">
        <v>0</v>
      </c>
      <c r="O2004" s="11">
        <f>M2004/SUM($M$2:$M$2023)</f>
        <v/>
      </c>
      <c r="P2004" s="49">
        <f>IFERROR(M2004/I2004,0)</f>
        <v/>
      </c>
      <c r="Q2004" s="50" t="n"/>
      <c r="R2004" s="8">
        <f>I2004-Q2004</f>
        <v/>
      </c>
      <c r="S2004" s="49">
        <f>$AK2004*R2004</f>
        <v/>
      </c>
      <c r="U2004" s="39" t="inlineStr">
        <is>
          <t>Stock SAP</t>
        </is>
      </c>
      <c r="V2004" s="39" t="inlineStr">
        <is>
          <t>Descartables</t>
        </is>
      </c>
      <c r="W2004" s="39" t="inlineStr">
        <is>
          <t>Dentro del alcance</t>
        </is>
      </c>
      <c r="X2004" s="37" t="inlineStr">
        <is>
          <t>Alta</t>
        </is>
      </c>
      <c r="Y2004" s="39" t="inlineStr">
        <is>
          <t>Homologado – confianza Alta</t>
        </is>
      </c>
      <c r="Z2004" s="38" t="inlineStr">
        <is>
          <t>Dar de baja en SAP</t>
        </is>
      </c>
      <c r="AA2004" s="39" t="inlineStr">
        <is>
          <t>475</t>
        </is>
      </c>
      <c r="AB2004" s="39" t="inlineStr">
        <is>
          <t>HOJA DE BISTURI Nº15</t>
        </is>
      </c>
      <c r="AC2004" s="39" t="inlineStr">
        <is>
          <t>Cruce por nomenclatura SAP</t>
        </is>
      </c>
      <c r="AD2004" s="39" t="inlineStr">
        <is>
          <t>No</t>
        </is>
      </c>
      <c r="AE2004" s="39" t="n"/>
      <c r="AF2004" s="39" t="inlineStr">
        <is>
          <t>Sí</t>
        </is>
      </c>
      <c r="AG2004" s="39" t="n"/>
      <c r="AH2004" s="51" t="n"/>
      <c r="AI2004" s="51" t="n"/>
      <c r="AJ2004" s="51" t="n"/>
      <c r="AK2004" s="52" t="n">
        <v>64.45</v>
      </c>
      <c r="AL2004" s="52" t="n"/>
      <c r="AM2004" s="52" t="n"/>
      <c r="AN2004" s="39" t="n"/>
      <c r="AO2004" s="39" t="inlineStr">
        <is>
          <t>La cantidad física del material se imputó en la fila 1836 (primera fila del material). Cruce por nomenclatura: similitud 1.00. El material ocupa 2 filas en la hoja 1060 NQN (lote/almacén). La cantidad SAP y la física de esta vista son el total del material.</t>
        </is>
      </c>
    </row>
    <row r="2005">
      <c r="A2005" s="5" t="inlineStr">
        <is>
          <t>2000463</t>
        </is>
      </c>
      <c r="B2005" s="5" t="inlineStr">
        <is>
          <t>SABANAS ESTERILES DESCARTABLES</t>
        </is>
      </c>
      <c r="C2005" s="5" t="n"/>
      <c r="D2005" s="5" t="inlineStr">
        <is>
          <t>033</t>
        </is>
      </c>
      <c r="E2005" s="5" t="inlineStr">
        <is>
          <t>ZDES</t>
        </is>
      </c>
      <c r="F2005" s="5" t="inlineStr">
        <is>
          <t>1060</t>
        </is>
      </c>
      <c r="G2005" s="5" t="n"/>
      <c r="H2005" s="5" t="inlineStr">
        <is>
          <t>C/U</t>
        </is>
      </c>
      <c r="I2005" s="6" t="n">
        <v>0</v>
      </c>
      <c r="J2005" s="6" t="n">
        <v>50</v>
      </c>
      <c r="K2005" s="5" t="inlineStr">
        <is>
          <t>ARS</t>
        </is>
      </c>
      <c r="L2005" s="48" t="n">
        <v>1249.5</v>
      </c>
      <c r="M2005" s="48" t="n">
        <v>0</v>
      </c>
      <c r="O2005" s="11">
        <f>M2005/SUM($M$2:$M$2023)</f>
        <v/>
      </c>
      <c r="P2005" s="49">
        <f>IFERROR(M2005/I2005,0)</f>
        <v/>
      </c>
      <c r="Q2005" s="50" t="n"/>
      <c r="R2005" s="8">
        <f>I2005-Q2005</f>
        <v/>
      </c>
      <c r="S2005" s="49">
        <f>$AK2005*R2005</f>
        <v/>
      </c>
      <c r="U2005" s="39" t="inlineStr">
        <is>
          <t>Stock SAP</t>
        </is>
      </c>
      <c r="V2005" s="39" t="inlineStr">
        <is>
          <t>Descartables</t>
        </is>
      </c>
      <c r="W2005" s="39" t="inlineStr">
        <is>
          <t>Dentro del alcance</t>
        </is>
      </c>
      <c r="X2005" s="42" t="inlineStr">
        <is>
          <t>Media</t>
        </is>
      </c>
      <c r="Y2005" s="39" t="inlineStr">
        <is>
          <t>Homologado – confianza Media – pendiente de validación</t>
        </is>
      </c>
      <c r="Z2005" s="37" t="inlineStr">
        <is>
          <t>Dar de alta en SAP</t>
        </is>
      </c>
      <c r="AA2005" s="39" t="inlineStr">
        <is>
          <t>386</t>
        </is>
      </c>
      <c r="AB2005" s="39" t="inlineStr">
        <is>
          <t>Sabanas</t>
        </is>
      </c>
      <c r="AC2005" s="39" t="inlineStr">
        <is>
          <t>Cruce por nomenclatura SAP</t>
        </is>
      </c>
      <c r="AD2005" s="39" t="inlineStr">
        <is>
          <t>No</t>
        </is>
      </c>
      <c r="AE2005" s="39" t="n"/>
      <c r="AF2005" s="39" t="inlineStr">
        <is>
          <t>Sí</t>
        </is>
      </c>
      <c r="AG2005" s="39" t="n"/>
      <c r="AH2005" s="51" t="n"/>
      <c r="AI2005" s="51" t="n"/>
      <c r="AJ2005" s="51" t="n"/>
      <c r="AK2005" s="52" t="n">
        <v>24.99</v>
      </c>
      <c r="AL2005" s="52" t="n"/>
      <c r="AM2005" s="52" t="n"/>
      <c r="AN2005" s="39" t="n"/>
      <c r="AO2005" s="39" t="inlineStr">
        <is>
          <t>La cantidad física del material se imputó en la fila 1837 (primera fila del material). Cruce por nomenclatura: similitud 0.69. El material ocupa 2 filas en la hoja 1060 NQN (lote/almacén). La cantidad SAP y la física de esta vista son el total del material.</t>
        </is>
      </c>
    </row>
    <row r="2006">
      <c r="A2006" s="5" t="inlineStr">
        <is>
          <t>2000464</t>
        </is>
      </c>
      <c r="B2006" s="5" t="inlineStr">
        <is>
          <t>PARCHE OCULAR DESCARTABLE</t>
        </is>
      </c>
      <c r="C2006" s="5" t="n"/>
      <c r="D2006" s="5" t="inlineStr">
        <is>
          <t>033</t>
        </is>
      </c>
      <c r="E2006" s="5" t="inlineStr">
        <is>
          <t>ZDES</t>
        </is>
      </c>
      <c r="F2006" s="5" t="inlineStr">
        <is>
          <t>1060</t>
        </is>
      </c>
      <c r="G2006" s="5" t="n"/>
      <c r="H2006" s="5" t="inlineStr">
        <is>
          <t>C/U</t>
        </is>
      </c>
      <c r="I2006" s="6" t="n">
        <v>0</v>
      </c>
      <c r="J2006" s="6" t="n">
        <v>200</v>
      </c>
      <c r="K2006" s="5" t="inlineStr">
        <is>
          <t>ARS</t>
        </is>
      </c>
      <c r="L2006" s="48" t="n">
        <v>2700</v>
      </c>
      <c r="M2006" s="48" t="n">
        <v>0</v>
      </c>
      <c r="O2006" s="11">
        <f>M2006/SUM($M$2:$M$2023)</f>
        <v/>
      </c>
      <c r="P2006" s="49">
        <f>IFERROR(M2006/I2006,0)</f>
        <v/>
      </c>
      <c r="Q2006" s="50" t="n"/>
      <c r="R2006" s="8">
        <f>I2006-Q2006</f>
        <v/>
      </c>
      <c r="S2006" s="49">
        <f>$AK2006*R2006</f>
        <v/>
      </c>
      <c r="U2006" s="39" t="inlineStr">
        <is>
          <t>Stock SAP</t>
        </is>
      </c>
      <c r="V2006" s="39" t="inlineStr">
        <is>
          <t>Descartables</t>
        </is>
      </c>
      <c r="W2006" s="39" t="inlineStr">
        <is>
          <t>Dentro del alcance</t>
        </is>
      </c>
      <c r="X2006" s="39" t="n"/>
      <c r="Y2006" s="39" t="inlineStr">
        <is>
          <t>Sin recuento físico en el inventario de Avain</t>
        </is>
      </c>
      <c r="Z2006" s="40" t="inlineStr">
        <is>
          <t>Sin recuento físico</t>
        </is>
      </c>
      <c r="AA2006" s="39" t="n"/>
      <c r="AB2006" s="39" t="n"/>
      <c r="AC2006" s="39" t="n"/>
      <c r="AD2006" s="39" t="n"/>
      <c r="AE2006" s="39" t="n"/>
      <c r="AF2006" s="39" t="n"/>
      <c r="AG2006" s="39" t="n"/>
      <c r="AH2006" s="51" t="n">
        <v>0</v>
      </c>
      <c r="AI2006" s="51">
        <f>Q2006</f>
        <v/>
      </c>
      <c r="AJ2006" s="51">
        <f>$AH2006-$AI2006</f>
        <v/>
      </c>
      <c r="AK2006" s="52" t="n">
        <v>0</v>
      </c>
      <c r="AL2006" s="52">
        <f>$AJ2006*$AK2006</f>
        <v/>
      </c>
      <c r="AM2006" s="52">
        <f>$AI2006*$AK2006</f>
        <v/>
      </c>
      <c r="AN2006" s="39" t="n"/>
      <c r="AO2006" s="39" t="n"/>
    </row>
    <row r="2007">
      <c r="A2007" s="5" t="inlineStr">
        <is>
          <t>2000471</t>
        </is>
      </c>
      <c r="B2007" s="5" t="inlineStr">
        <is>
          <t>SUJETADOR C/VELCRO CORTO</t>
        </is>
      </c>
      <c r="C2007" s="5" t="n"/>
      <c r="D2007" s="5" t="inlineStr">
        <is>
          <t>033</t>
        </is>
      </c>
      <c r="E2007" s="5" t="inlineStr">
        <is>
          <t>ZDES</t>
        </is>
      </c>
      <c r="F2007" s="5" t="inlineStr">
        <is>
          <t>1060</t>
        </is>
      </c>
      <c r="G2007" s="5" t="n"/>
      <c r="H2007" s="5" t="inlineStr">
        <is>
          <t>C/U</t>
        </is>
      </c>
      <c r="I2007" s="6" t="n">
        <v>0</v>
      </c>
      <c r="J2007" s="6" t="n">
        <v>15</v>
      </c>
      <c r="K2007" s="5" t="inlineStr">
        <is>
          <t>ARS</t>
        </is>
      </c>
      <c r="L2007" s="48" t="n">
        <v>0</v>
      </c>
      <c r="M2007" s="48" t="n">
        <v>0</v>
      </c>
      <c r="O2007" s="11">
        <f>M2007/SUM($M$2:$M$2023)</f>
        <v/>
      </c>
      <c r="P2007" s="49">
        <f>IFERROR(M2007/I2007,0)</f>
        <v/>
      </c>
      <c r="Q2007" s="50" t="n"/>
      <c r="R2007" s="8">
        <f>I2007-Q2007</f>
        <v/>
      </c>
      <c r="S2007" s="49">
        <f>$AK2007*R2007</f>
        <v/>
      </c>
      <c r="U2007" s="39" t="inlineStr">
        <is>
          <t>Stock SAP</t>
        </is>
      </c>
      <c r="V2007" s="39" t="inlineStr">
        <is>
          <t>Descartables</t>
        </is>
      </c>
      <c r="W2007" s="39" t="inlineStr">
        <is>
          <t>Dentro del alcance</t>
        </is>
      </c>
      <c r="X2007" s="39" t="n"/>
      <c r="Y2007" s="39" t="inlineStr">
        <is>
          <t>Sin recuento físico en el inventario de Avain</t>
        </is>
      </c>
      <c r="Z2007" s="40" t="inlineStr">
        <is>
          <t>Sin recuento físico</t>
        </is>
      </c>
      <c r="AA2007" s="39" t="n"/>
      <c r="AB2007" s="39" t="n"/>
      <c r="AC2007" s="39" t="n"/>
      <c r="AD2007" s="39" t="n"/>
      <c r="AE2007" s="39" t="n"/>
      <c r="AF2007" s="39" t="n"/>
      <c r="AG2007" s="39" t="n"/>
      <c r="AH2007" s="51" t="n">
        <v>0</v>
      </c>
      <c r="AI2007" s="51">
        <f>Q2007</f>
        <v/>
      </c>
      <c r="AJ2007" s="51">
        <f>$AH2007-$AI2007</f>
        <v/>
      </c>
      <c r="AK2007" s="52" t="n">
        <v>0</v>
      </c>
      <c r="AL2007" s="52">
        <f>$AJ2007*$AK2007</f>
        <v/>
      </c>
      <c r="AM2007" s="52">
        <f>$AI2007*$AK2007</f>
        <v/>
      </c>
      <c r="AN2007" s="39" t="n"/>
      <c r="AO2007" s="39" t="n"/>
    </row>
    <row r="2008">
      <c r="A2008" s="5" t="inlineStr">
        <is>
          <t>2000484</t>
        </is>
      </c>
      <c r="B2008" s="5" t="inlineStr">
        <is>
          <t>SUJETADOR C/VELCRO LARGO</t>
        </is>
      </c>
      <c r="C2008" s="5" t="n"/>
      <c r="D2008" s="5" t="inlineStr">
        <is>
          <t>033</t>
        </is>
      </c>
      <c r="E2008" s="5" t="inlineStr">
        <is>
          <t>ZDES</t>
        </is>
      </c>
      <c r="F2008" s="5" t="inlineStr">
        <is>
          <t>1060</t>
        </is>
      </c>
      <c r="G2008" s="5" t="n"/>
      <c r="H2008" s="5" t="inlineStr">
        <is>
          <t>C/U</t>
        </is>
      </c>
      <c r="I2008" s="6" t="n">
        <v>0</v>
      </c>
      <c r="J2008" s="6" t="n">
        <v>10</v>
      </c>
      <c r="K2008" s="5" t="inlineStr">
        <is>
          <t>ARS</t>
        </is>
      </c>
      <c r="L2008" s="48" t="n">
        <v>0</v>
      </c>
      <c r="M2008" s="48" t="n">
        <v>0</v>
      </c>
      <c r="O2008" s="11">
        <f>M2008/SUM($M$2:$M$2023)</f>
        <v/>
      </c>
      <c r="P2008" s="49">
        <f>IFERROR(M2008/I2008,0)</f>
        <v/>
      </c>
      <c r="Q2008" s="50" t="n"/>
      <c r="R2008" s="8">
        <f>I2008-Q2008</f>
        <v/>
      </c>
      <c r="S2008" s="49">
        <f>$AK2008*R2008</f>
        <v/>
      </c>
      <c r="U2008" s="39" t="inlineStr">
        <is>
          <t>Stock SAP</t>
        </is>
      </c>
      <c r="V2008" s="39" t="inlineStr">
        <is>
          <t>Descartables</t>
        </is>
      </c>
      <c r="W2008" s="39" t="inlineStr">
        <is>
          <t>Dentro del alcance</t>
        </is>
      </c>
      <c r="X2008" s="39" t="n"/>
      <c r="Y2008" s="39" t="inlineStr">
        <is>
          <t>Sin recuento físico en el inventario de Avain</t>
        </is>
      </c>
      <c r="Z2008" s="40" t="inlineStr">
        <is>
          <t>Sin recuento físico</t>
        </is>
      </c>
      <c r="AA2008" s="39" t="n"/>
      <c r="AB2008" s="39" t="n"/>
      <c r="AC2008" s="39" t="n"/>
      <c r="AD2008" s="39" t="n"/>
      <c r="AE2008" s="39" t="n"/>
      <c r="AF2008" s="39" t="n"/>
      <c r="AG2008" s="39" t="n"/>
      <c r="AH2008" s="51" t="n"/>
      <c r="AI2008" s="51" t="n"/>
      <c r="AJ2008" s="51" t="n"/>
      <c r="AK2008" s="52" t="n">
        <v>14600</v>
      </c>
      <c r="AL2008" s="52" t="n"/>
      <c r="AM2008" s="52" t="n"/>
      <c r="AN2008" s="39" t="n"/>
      <c r="AO2008" s="39" t="inlineStr">
        <is>
          <t>El material ocupa 2 filas en la hoja 1060 NQN (lote/almacén). La cantidad SAP y la física de esta vista son el total del material.</t>
        </is>
      </c>
    </row>
    <row r="2009">
      <c r="A2009" s="5" t="inlineStr">
        <is>
          <t>2000491</t>
        </is>
      </c>
      <c r="B2009" s="5" t="inlineStr">
        <is>
          <t>BOLSA RESUCITACION MANUAL(TIPO AMBU)ADUL</t>
        </is>
      </c>
      <c r="C2009" s="5" t="n"/>
      <c r="D2009" s="5" t="inlineStr">
        <is>
          <t>033</t>
        </is>
      </c>
      <c r="E2009" s="5" t="inlineStr">
        <is>
          <t>ZDES</t>
        </is>
      </c>
      <c r="F2009" s="5" t="inlineStr">
        <is>
          <t>1060</t>
        </is>
      </c>
      <c r="G2009" s="5" t="n"/>
      <c r="H2009" s="5" t="inlineStr">
        <is>
          <t>C/U</t>
        </is>
      </c>
      <c r="I2009" s="6" t="n">
        <v>0</v>
      </c>
      <c r="J2009" s="6" t="n">
        <v>60</v>
      </c>
      <c r="K2009" s="5" t="inlineStr">
        <is>
          <t>ARS</t>
        </is>
      </c>
      <c r="L2009" s="48" t="n">
        <v>108426.34</v>
      </c>
      <c r="M2009" s="48" t="n">
        <v>0</v>
      </c>
      <c r="O2009" s="11">
        <f>M2009/SUM($M$2:$M$2023)</f>
        <v/>
      </c>
      <c r="P2009" s="49">
        <f>IFERROR(M2009/I2009,0)</f>
        <v/>
      </c>
      <c r="Q2009" s="50" t="n"/>
      <c r="R2009" s="8">
        <f>I2009-Q2009</f>
        <v/>
      </c>
      <c r="S2009" s="49">
        <f>$AK2009*R2009</f>
        <v/>
      </c>
      <c r="U2009" s="39" t="inlineStr">
        <is>
          <t>Stock SAP</t>
        </is>
      </c>
      <c r="V2009" s="39" t="inlineStr">
        <is>
          <t>Descartables</t>
        </is>
      </c>
      <c r="W2009" s="39" t="inlineStr">
        <is>
          <t>Dentro del alcance</t>
        </is>
      </c>
      <c r="X2009" s="42" t="inlineStr">
        <is>
          <t>Media</t>
        </is>
      </c>
      <c r="Y2009" s="39" t="inlineStr">
        <is>
          <t>Homologado – confianza Media – pendiente de validación</t>
        </is>
      </c>
      <c r="Z2009" s="38" t="inlineStr">
        <is>
          <t>Dar de baja en SAP</t>
        </is>
      </c>
      <c r="AA2009" s="39" t="inlineStr">
        <is>
          <t>379</t>
        </is>
      </c>
      <c r="AB2009" s="39" t="inlineStr">
        <is>
          <t>AMBU</t>
        </is>
      </c>
      <c r="AC2009" s="39" t="inlineStr">
        <is>
          <t>Homologación por código Avain (master E-199)</t>
        </is>
      </c>
      <c r="AD2009" s="39" t="inlineStr">
        <is>
          <t>No</t>
        </is>
      </c>
      <c r="AE2009" s="39" t="n"/>
      <c r="AF2009" s="39" t="inlineStr">
        <is>
          <t>Sí</t>
        </is>
      </c>
      <c r="AG2009" s="39" t="inlineStr">
        <is>
          <t>E-199</t>
        </is>
      </c>
      <c r="AH2009" s="51" t="n"/>
      <c r="AI2009" s="51" t="n"/>
      <c r="AJ2009" s="51" t="n"/>
      <c r="AK2009" s="52" t="n">
        <v>1807.105773195876</v>
      </c>
      <c r="AL2009" s="52" t="n"/>
      <c r="AM2009" s="52" t="n"/>
      <c r="AN2009" s="39" t="n"/>
      <c r="AO2009" s="39" t="inlineStr">
        <is>
          <t>La cantidad física del material se imputó en la fila 897 (primera fila del material). Homologación: confianza base Media + confianza SAP Alta → Media. El material ocupa 2 filas en la hoja 1060 NQN (lote/almacén). La cantidad SAP y la física de esta vista son el total del material.</t>
        </is>
      </c>
    </row>
    <row r="2010">
      <c r="A2010" s="5" t="inlineStr">
        <is>
          <t>2000532</t>
        </is>
      </c>
      <c r="B2010" s="5" t="inlineStr">
        <is>
          <t>CURITAS TELA ELASTICA</t>
        </is>
      </c>
      <c r="C2010" s="5" t="n"/>
      <c r="D2010" s="5" t="inlineStr">
        <is>
          <t>033</t>
        </is>
      </c>
      <c r="E2010" s="5" t="inlineStr">
        <is>
          <t>ZDES</t>
        </is>
      </c>
      <c r="F2010" s="5" t="inlineStr">
        <is>
          <t>1060</t>
        </is>
      </c>
      <c r="G2010" s="5" t="n"/>
      <c r="H2010" s="5" t="inlineStr">
        <is>
          <t>C/U</t>
        </is>
      </c>
      <c r="I2010" s="6" t="n">
        <v>0</v>
      </c>
      <c r="J2010" s="6" t="n">
        <v>400</v>
      </c>
      <c r="K2010" s="5" t="inlineStr">
        <is>
          <t>ARS</t>
        </is>
      </c>
      <c r="L2010" s="48" t="n">
        <v>18497.58</v>
      </c>
      <c r="M2010" s="48" t="n">
        <v>0</v>
      </c>
      <c r="O2010" s="11">
        <f>M2010/SUM($M$2:$M$2023)</f>
        <v/>
      </c>
      <c r="P2010" s="49">
        <f>IFERROR(M2010/I2010,0)</f>
        <v/>
      </c>
      <c r="Q2010" s="50" t="n"/>
      <c r="R2010" s="8">
        <f>I2010-Q2010</f>
        <v/>
      </c>
      <c r="S2010" s="49">
        <f>$AK2010*R2010</f>
        <v/>
      </c>
      <c r="U2010" s="39" t="inlineStr">
        <is>
          <t>Stock SAP</t>
        </is>
      </c>
      <c r="V2010" s="39" t="inlineStr">
        <is>
          <t>Descartables</t>
        </is>
      </c>
      <c r="W2010" s="39" t="inlineStr">
        <is>
          <t>Dentro del alcance</t>
        </is>
      </c>
      <c r="X2010" s="38" t="inlineStr">
        <is>
          <t>Baja</t>
        </is>
      </c>
      <c r="Y2010" s="39" t="inlineStr">
        <is>
          <t>Homologado – confianza Baja – pendiente de validación</t>
        </is>
      </c>
      <c r="Z2010" s="38" t="inlineStr">
        <is>
          <t>Dar de baja en SAP</t>
        </is>
      </c>
      <c r="AA2010" s="39" t="inlineStr">
        <is>
          <t>64</t>
        </is>
      </c>
      <c r="AB2010" s="39" t="inlineStr">
        <is>
          <t>CURITAS X UNID</t>
        </is>
      </c>
      <c r="AC2010" s="39" t="inlineStr">
        <is>
          <t>Homologación por código Avain (master D-146)</t>
        </is>
      </c>
      <c r="AD2010" s="39" t="inlineStr">
        <is>
          <t>No</t>
        </is>
      </c>
      <c r="AE2010" s="39" t="n"/>
      <c r="AF2010" s="39" t="inlineStr">
        <is>
          <t>Sí</t>
        </is>
      </c>
      <c r="AG2010" s="39" t="inlineStr">
        <is>
          <t>D-146</t>
        </is>
      </c>
      <c r="AH2010" s="51" t="n"/>
      <c r="AI2010" s="51" t="n"/>
      <c r="AJ2010" s="51" t="n"/>
      <c r="AK2010" s="52" t="n">
        <v>46.24395435092725</v>
      </c>
      <c r="AL2010" s="52" t="n"/>
      <c r="AM2010" s="52" t="n"/>
      <c r="AN2010" s="39" t="n"/>
      <c r="AO2010" s="39" t="inlineStr">
        <is>
          <t>La cantidad física del material se imputó en la fila 21 (primera fila del material). Homologación: confianza base Alta + confianza SAP Alta → Alta. La nomenclatura del material imputado no respalda por sí sola la equivalencia (similitud 0.40); el vínculo proviene sólo de la homologación. Nivel degradado a Baja. El material ocupa 3 filas en la hoja 1060 NQN (lote/almacén). La cantidad SAP y la física de esta vista son el total del material.</t>
        </is>
      </c>
    </row>
    <row r="2011">
      <c r="A2011" s="5" t="inlineStr">
        <is>
          <t>2000553</t>
        </is>
      </c>
      <c r="B2011" s="5" t="inlineStr">
        <is>
          <t>TORNIQUETE TACTICO</t>
        </is>
      </c>
      <c r="C2011" s="5" t="n"/>
      <c r="D2011" s="5" t="inlineStr">
        <is>
          <t>033</t>
        </is>
      </c>
      <c r="E2011" s="5" t="inlineStr">
        <is>
          <t>ZDES</t>
        </is>
      </c>
      <c r="F2011" s="5" t="inlineStr">
        <is>
          <t>1060</t>
        </is>
      </c>
      <c r="G2011" s="5" t="n"/>
      <c r="H2011" s="5" t="inlineStr">
        <is>
          <t>C/U</t>
        </is>
      </c>
      <c r="I2011" s="6" t="n">
        <v>0</v>
      </c>
      <c r="J2011" s="6" t="n">
        <v>6</v>
      </c>
      <c r="K2011" s="5" t="inlineStr">
        <is>
          <t>ARS</t>
        </is>
      </c>
      <c r="L2011" s="48" t="n">
        <v>87993.8</v>
      </c>
      <c r="M2011" s="48" t="n">
        <v>0</v>
      </c>
      <c r="O2011" s="11">
        <f>M2011/SUM($M$2:$M$2023)</f>
        <v/>
      </c>
      <c r="P2011" s="49">
        <f>IFERROR(M2011/I2011,0)</f>
        <v/>
      </c>
      <c r="Q2011" s="50" t="n"/>
      <c r="R2011" s="8">
        <f>I2011-Q2011</f>
        <v/>
      </c>
      <c r="S2011" s="49">
        <f>$AK2011*R2011</f>
        <v/>
      </c>
      <c r="U2011" s="39" t="inlineStr">
        <is>
          <t>Stock SAP</t>
        </is>
      </c>
      <c r="V2011" s="39" t="inlineStr">
        <is>
          <t>Descartables</t>
        </is>
      </c>
      <c r="W2011" s="39" t="inlineStr">
        <is>
          <t>Dentro del alcance</t>
        </is>
      </c>
      <c r="X2011" s="42" t="inlineStr">
        <is>
          <t>Media</t>
        </is>
      </c>
      <c r="Y2011" s="39" t="inlineStr">
        <is>
          <t>Homologado – confianza Media – pendiente de validación</t>
        </is>
      </c>
      <c r="Z2011" s="38" t="inlineStr">
        <is>
          <t>Dar de baja en SAP</t>
        </is>
      </c>
      <c r="AA2011" s="39" t="inlineStr">
        <is>
          <t>303</t>
        </is>
      </c>
      <c r="AB2011" s="39" t="inlineStr">
        <is>
          <t>TORNIQUETE</t>
        </is>
      </c>
      <c r="AC2011" s="39" t="inlineStr">
        <is>
          <t>Homologación por código Avain (master E-195)</t>
        </is>
      </c>
      <c r="AD2011" s="39" t="inlineStr">
        <is>
          <t>No</t>
        </is>
      </c>
      <c r="AE2011" s="39" t="n"/>
      <c r="AF2011" s="39" t="inlineStr">
        <is>
          <t>Sí</t>
        </is>
      </c>
      <c r="AG2011" s="39" t="inlineStr">
        <is>
          <t>E-195</t>
        </is>
      </c>
      <c r="AH2011" s="51" t="n"/>
      <c r="AI2011" s="51" t="n"/>
      <c r="AJ2011" s="51" t="n"/>
      <c r="AK2011" s="52" t="n">
        <v>14665.63373493976</v>
      </c>
      <c r="AL2011" s="52" t="n"/>
      <c r="AM2011" s="52" t="n"/>
      <c r="AN2011" s="39" t="n"/>
      <c r="AO2011" s="39" t="inlineStr">
        <is>
          <t>La cantidad física del material se imputó en la fila 1026 (primera fila del material). Homologación: confianza base Media + confianza SAP Alta → Media. El material ocupa 3 filas en la hoja 1060 NQN (lote/almacén). La cantidad SAP y la física de esta vista son el total del material.</t>
        </is>
      </c>
    </row>
    <row r="2012">
      <c r="A2012" s="5" t="inlineStr">
        <is>
          <t>2000867</t>
        </is>
      </c>
      <c r="B2012" s="5" t="inlineStr">
        <is>
          <t>SONDA NASOGASTRICA K-10</t>
        </is>
      </c>
      <c r="C2012" s="5" t="n"/>
      <c r="D2012" s="5" t="inlineStr">
        <is>
          <t>033</t>
        </is>
      </c>
      <c r="E2012" s="5" t="inlineStr">
        <is>
          <t>ZDES</t>
        </is>
      </c>
      <c r="F2012" s="5" t="inlineStr">
        <is>
          <t>1060</t>
        </is>
      </c>
      <c r="G2012" s="5" t="n"/>
      <c r="H2012" s="5" t="inlineStr">
        <is>
          <t>C/U</t>
        </is>
      </c>
      <c r="I2012" s="6" t="n">
        <v>0</v>
      </c>
      <c r="J2012" s="6" t="n">
        <v>30</v>
      </c>
      <c r="K2012" s="5" t="inlineStr">
        <is>
          <t>ARS</t>
        </is>
      </c>
      <c r="L2012" s="48" t="n">
        <v>4951.18</v>
      </c>
      <c r="M2012" s="48" t="n">
        <v>0</v>
      </c>
      <c r="O2012" s="11">
        <f>M2012/SUM($M$2:$M$2023)</f>
        <v/>
      </c>
      <c r="P2012" s="49">
        <f>IFERROR(M2012/I2012,0)</f>
        <v/>
      </c>
      <c r="Q2012" s="50" t="n"/>
      <c r="R2012" s="8">
        <f>I2012-Q2012</f>
        <v/>
      </c>
      <c r="S2012" s="49">
        <f>$AK2012*R2012</f>
        <v/>
      </c>
      <c r="U2012" s="39" t="inlineStr">
        <is>
          <t>Stock SAP</t>
        </is>
      </c>
      <c r="V2012" s="39" t="inlineStr">
        <is>
          <t>Descartables</t>
        </is>
      </c>
      <c r="W2012" s="39" t="inlineStr">
        <is>
          <t>Dentro del alcance</t>
        </is>
      </c>
      <c r="X2012" s="38" t="inlineStr">
        <is>
          <t>Baja</t>
        </is>
      </c>
      <c r="Y2012" s="39" t="inlineStr">
        <is>
          <t>Homologado – confianza Baja – pendiente de validación</t>
        </is>
      </c>
      <c r="Z2012" s="38" t="inlineStr">
        <is>
          <t>Dar de baja en SAP</t>
        </is>
      </c>
      <c r="AA2012" s="39" t="inlineStr">
        <is>
          <t>287; 288</t>
        </is>
      </c>
      <c r="AB2012" s="39" t="inlineStr">
        <is>
          <t>Sonda nasogastrica N° 10; Sonda nasogastrica N°11</t>
        </is>
      </c>
      <c r="AC2012" s="39" t="inlineStr">
        <is>
          <t>Cruce por nomenclatura SAP; Homologación por código Avain (master D-163)</t>
        </is>
      </c>
      <c r="AD2012" s="39" t="inlineStr">
        <is>
          <t>No</t>
        </is>
      </c>
      <c r="AE2012" s="39" t="n"/>
      <c r="AF2012" s="39" t="inlineStr">
        <is>
          <t>Sí</t>
        </is>
      </c>
      <c r="AG2012" s="39" t="inlineStr">
        <is>
          <t>D-163</t>
        </is>
      </c>
      <c r="AH2012" s="51" t="n"/>
      <c r="AI2012" s="51" t="n"/>
      <c r="AJ2012" s="51" t="n"/>
      <c r="AK2012" s="52" t="n">
        <v>165.03928</v>
      </c>
      <c r="AL2012" s="52" t="n"/>
      <c r="AM2012" s="52" t="n"/>
      <c r="AN2012" s="39" t="n"/>
      <c r="AO2012" s="39" t="inlineStr">
        <is>
          <t>La cantidad física del material se imputó en la fila 386 (primera fila del material). Varias denominaciones del inventario físico corresponden a este material SAP (287 Sonda nasogastrica N° 10; 288 Sonda nasogastrica N°11). Se sumaron las cantidades físicas. Homologación: confianza base Media + confianza SAP Alta → Media. Cruce por nomenclatura: calibre/talle/medida distinta; similitud 0.60. El material ocupa 2 filas en la hoja 1060 NQN (lote/almacén). La cantidad SAP y la física de esta vista son el total del material.</t>
        </is>
      </c>
    </row>
    <row r="2013">
      <c r="A2013" s="5" t="inlineStr">
        <is>
          <t>2000868</t>
        </is>
      </c>
      <c r="B2013" s="5" t="inlineStr">
        <is>
          <t>DESCARTADOR C/TAPA GIRATORIA MOD M5 4.8L</t>
        </is>
      </c>
      <c r="C2013" s="5" t="n"/>
      <c r="D2013" s="5" t="inlineStr">
        <is>
          <t>033</t>
        </is>
      </c>
      <c r="E2013" s="5" t="inlineStr">
        <is>
          <t>ZDES</t>
        </is>
      </c>
      <c r="F2013" s="5" t="inlineStr">
        <is>
          <t>1060</t>
        </is>
      </c>
      <c r="G2013" s="5" t="n"/>
      <c r="H2013" s="5" t="inlineStr">
        <is>
          <t>C/U</t>
        </is>
      </c>
      <c r="I2013" s="6" t="n">
        <v>0</v>
      </c>
      <c r="J2013" s="6" t="n">
        <v>107</v>
      </c>
      <c r="K2013" s="5" t="inlineStr">
        <is>
          <t>ARS</t>
        </is>
      </c>
      <c r="L2013" s="48" t="n">
        <v>0</v>
      </c>
      <c r="M2013" s="48" t="n">
        <v>0</v>
      </c>
      <c r="O2013" s="11">
        <f>M2013/SUM($M$2:$M$2023)</f>
        <v/>
      </c>
      <c r="P2013" s="49">
        <f>IFERROR(M2013/I2013,0)</f>
        <v/>
      </c>
      <c r="Q2013" s="50" t="n"/>
      <c r="R2013" s="8">
        <f>I2013-Q2013</f>
        <v/>
      </c>
      <c r="S2013" s="49">
        <f>$AK2013*R2013</f>
        <v/>
      </c>
      <c r="U2013" s="39" t="inlineStr">
        <is>
          <t>Stock SAP</t>
        </is>
      </c>
      <c r="V2013" s="39" t="inlineStr">
        <is>
          <t>Descartables</t>
        </is>
      </c>
      <c r="W2013" s="39" t="inlineStr">
        <is>
          <t>Dentro del alcance</t>
        </is>
      </c>
      <c r="X2013" s="39" t="n"/>
      <c r="Y2013" s="39" t="inlineStr">
        <is>
          <t>Sin recuento físico en el inventario de Avain</t>
        </is>
      </c>
      <c r="Z2013" s="40" t="inlineStr">
        <is>
          <t>Sin recuento físico</t>
        </is>
      </c>
      <c r="AA2013" s="39" t="n"/>
      <c r="AB2013" s="39" t="n"/>
      <c r="AC2013" s="39" t="n"/>
      <c r="AD2013" s="39" t="n"/>
      <c r="AE2013" s="39" t="n"/>
      <c r="AF2013" s="39" t="n"/>
      <c r="AG2013" s="39" t="n"/>
      <c r="AH2013" s="51" t="n"/>
      <c r="AI2013" s="51" t="n"/>
      <c r="AJ2013" s="51" t="n"/>
      <c r="AK2013" s="52" t="n">
        <v>699.5826666666667</v>
      </c>
      <c r="AL2013" s="52" t="n"/>
      <c r="AM2013" s="52" t="n"/>
      <c r="AN2013" s="39" t="n"/>
      <c r="AO2013" s="39" t="inlineStr">
        <is>
          <t>El material ocupa 2 filas en la hoja 1060 NQN (lote/almacén). La cantidad SAP y la física de esta vista son el total del material.</t>
        </is>
      </c>
    </row>
    <row r="2014">
      <c r="A2014" s="5" t="inlineStr">
        <is>
          <t>2000900</t>
        </is>
      </c>
      <c r="B2014" s="5" t="inlineStr">
        <is>
          <t>GASA ESTERIL 10X10CM</t>
        </is>
      </c>
      <c r="C2014" s="5" t="n"/>
      <c r="D2014" s="5" t="inlineStr">
        <is>
          <t>033</t>
        </is>
      </c>
      <c r="E2014" s="5" t="inlineStr">
        <is>
          <t>ZDES</t>
        </is>
      </c>
      <c r="F2014" s="5" t="inlineStr">
        <is>
          <t>1060</t>
        </is>
      </c>
      <c r="G2014" s="5" t="n"/>
      <c r="H2014" s="5" t="inlineStr">
        <is>
          <t>C/U</t>
        </is>
      </c>
      <c r="I2014" s="6" t="n">
        <v>0</v>
      </c>
      <c r="J2014" s="6" t="n">
        <v>1000</v>
      </c>
      <c r="K2014" s="5" t="inlineStr">
        <is>
          <t>ARS</t>
        </is>
      </c>
      <c r="L2014" s="48" t="n">
        <v>0</v>
      </c>
      <c r="M2014" s="48" t="n">
        <v>0</v>
      </c>
      <c r="O2014" s="11">
        <f>M2014/SUM($M$2:$M$2023)</f>
        <v/>
      </c>
      <c r="P2014" s="49">
        <f>IFERROR(M2014/I2014,0)</f>
        <v/>
      </c>
      <c r="Q2014" s="50" t="n"/>
      <c r="R2014" s="8">
        <f>I2014-Q2014</f>
        <v/>
      </c>
      <c r="S2014" s="49">
        <f>$AK2014*R2014</f>
        <v/>
      </c>
      <c r="U2014" s="39" t="inlineStr">
        <is>
          <t>Stock SAP</t>
        </is>
      </c>
      <c r="V2014" s="39" t="inlineStr">
        <is>
          <t>Descartables</t>
        </is>
      </c>
      <c r="W2014" s="39" t="inlineStr">
        <is>
          <t>Dentro del alcance</t>
        </is>
      </c>
      <c r="X2014" s="42" t="inlineStr">
        <is>
          <t>Media</t>
        </is>
      </c>
      <c r="Y2014" s="39" t="inlineStr">
        <is>
          <t>Homologado – confianza Media – pendiente de validación</t>
        </is>
      </c>
      <c r="Z2014" s="38" t="inlineStr">
        <is>
          <t>Dar de baja en SAP</t>
        </is>
      </c>
      <c r="AA2014" s="39" t="inlineStr">
        <is>
          <t>257</t>
        </is>
      </c>
      <c r="AB2014" s="39" t="inlineStr">
        <is>
          <t>Gasas 10x10cm</t>
        </is>
      </c>
      <c r="AC2014" s="39" t="inlineStr">
        <is>
          <t>Homologación por código Avain (master K-243)</t>
        </is>
      </c>
      <c r="AD2014" s="39" t="inlineStr">
        <is>
          <t>Sí</t>
        </is>
      </c>
      <c r="AE2014" s="39" t="inlineStr">
        <is>
          <t>2000900, 2000147, 2000281, 2000299</t>
        </is>
      </c>
      <c r="AF2014" s="39" t="inlineStr">
        <is>
          <t>Sí</t>
        </is>
      </c>
      <c r="AG2014" s="39" t="inlineStr">
        <is>
          <t>K-243</t>
        </is>
      </c>
      <c r="AH2014" s="51" t="n"/>
      <c r="AI2014" s="51" t="n"/>
      <c r="AJ2014" s="51" t="n"/>
      <c r="AK2014" s="52" t="n">
        <v>21.20601162790698</v>
      </c>
      <c r="AL2014" s="52" t="n"/>
      <c r="AM2014" s="52" t="n"/>
      <c r="AN2014" s="39" t="n"/>
      <c r="AO2014" s="39" t="inlineStr">
        <is>
          <t>La cantidad física del material se imputó en la fila 23 (primera fila del material). Homologación: confianza base Media + confianza SAP Alta → Media. El cruce SAP–Avain identificó 4 códigos SAP como posibles equivalentes del mismo ítem de Avain (2000900, 2000147, 2000281, 2000299). Se imputó al primero (lógica BUSCARV); requiere validación posterior. El material ocupa 2 filas en la hoja 1060 NQN (lote/almacén). La cantidad SAP y la física de esta vista son el total del material.</t>
        </is>
      </c>
    </row>
    <row r="2015">
      <c r="A2015" s="5" t="inlineStr">
        <is>
          <t>2000901</t>
        </is>
      </c>
      <c r="B2015" s="5" t="inlineStr">
        <is>
          <t>GASA ESTERIL 20X20CM</t>
        </is>
      </c>
      <c r="C2015" s="5" t="n"/>
      <c r="D2015" s="5" t="inlineStr">
        <is>
          <t>033</t>
        </is>
      </c>
      <c r="E2015" s="5" t="inlineStr">
        <is>
          <t>ZDES</t>
        </is>
      </c>
      <c r="F2015" s="5" t="inlineStr">
        <is>
          <t>1060</t>
        </is>
      </c>
      <c r="G2015" s="5" t="n"/>
      <c r="H2015" s="5" t="inlineStr">
        <is>
          <t>C/U</t>
        </is>
      </c>
      <c r="I2015" s="6" t="n">
        <v>0</v>
      </c>
      <c r="J2015" s="6" t="n">
        <v>2400</v>
      </c>
      <c r="K2015" s="5" t="inlineStr">
        <is>
          <t>ARS</t>
        </is>
      </c>
      <c r="L2015" s="48" t="n">
        <v>0</v>
      </c>
      <c r="M2015" s="48" t="n">
        <v>0</v>
      </c>
      <c r="O2015" s="11">
        <f>M2015/SUM($M$2:$M$2023)</f>
        <v/>
      </c>
      <c r="P2015" s="49">
        <f>IFERROR(M2015/I2015,0)</f>
        <v/>
      </c>
      <c r="Q2015" s="50" t="n"/>
      <c r="R2015" s="8">
        <f>I2015-Q2015</f>
        <v/>
      </c>
      <c r="S2015" s="49">
        <f>$AK2015*R2015</f>
        <v/>
      </c>
      <c r="U2015" s="39" t="inlineStr">
        <is>
          <t>Stock SAP</t>
        </is>
      </c>
      <c r="V2015" s="39" t="inlineStr">
        <is>
          <t>Descartables</t>
        </is>
      </c>
      <c r="W2015" s="39" t="inlineStr">
        <is>
          <t>Dentro del alcance</t>
        </is>
      </c>
      <c r="X2015" s="39" t="n"/>
      <c r="Y2015" s="39" t="inlineStr">
        <is>
          <t>Sin recuento físico en el inventario de Avain</t>
        </is>
      </c>
      <c r="Z2015" s="40" t="inlineStr">
        <is>
          <t>Sin recuento físico</t>
        </is>
      </c>
      <c r="AA2015" s="39" t="n"/>
      <c r="AB2015" s="39" t="n"/>
      <c r="AC2015" s="39" t="n"/>
      <c r="AD2015" s="39" t="n"/>
      <c r="AE2015" s="39" t="n"/>
      <c r="AF2015" s="39" t="n"/>
      <c r="AG2015" s="39" t="n"/>
      <c r="AH2015" s="51" t="n">
        <v>0</v>
      </c>
      <c r="AI2015" s="51">
        <f>Q2015</f>
        <v/>
      </c>
      <c r="AJ2015" s="51">
        <f>$AH2015-$AI2015</f>
        <v/>
      </c>
      <c r="AK2015" s="52" t="n">
        <v>0</v>
      </c>
      <c r="AL2015" s="52">
        <f>$AJ2015*$AK2015</f>
        <v/>
      </c>
      <c r="AM2015" s="52">
        <f>$AI2015*$AK2015</f>
        <v/>
      </c>
      <c r="AN2015" s="39" t="n"/>
      <c r="AO2015" s="39" t="n"/>
    </row>
    <row r="2016">
      <c r="A2016" s="5" t="inlineStr">
        <is>
          <t>2001118</t>
        </is>
      </c>
      <c r="B2016" s="5" t="inlineStr">
        <is>
          <t>MAMELUCO DESCARTABLE</t>
        </is>
      </c>
      <c r="C2016" s="5" t="n"/>
      <c r="D2016" s="5" t="inlineStr">
        <is>
          <t>033</t>
        </is>
      </c>
      <c r="E2016" s="5" t="inlineStr">
        <is>
          <t>ZDES</t>
        </is>
      </c>
      <c r="F2016" s="5" t="inlineStr">
        <is>
          <t>1060</t>
        </is>
      </c>
      <c r="G2016" s="5" t="n"/>
      <c r="H2016" s="5" t="inlineStr">
        <is>
          <t>C/U</t>
        </is>
      </c>
      <c r="I2016" s="6" t="n">
        <v>0</v>
      </c>
      <c r="J2016" s="6" t="n">
        <v>900</v>
      </c>
      <c r="K2016" s="5" t="inlineStr">
        <is>
          <t>ARS</t>
        </is>
      </c>
      <c r="L2016" s="48" t="n">
        <v>354943.4</v>
      </c>
      <c r="M2016" s="48" t="n">
        <v>0</v>
      </c>
      <c r="O2016" s="11">
        <f>M2016/SUM($M$2:$M$2023)</f>
        <v/>
      </c>
      <c r="P2016" s="49">
        <f>IFERROR(M2016/I2016,0)</f>
        <v/>
      </c>
      <c r="Q2016" s="50" t="n"/>
      <c r="R2016" s="8">
        <f>I2016-Q2016</f>
        <v/>
      </c>
      <c r="S2016" s="49">
        <f>$AK2016*R2016</f>
        <v/>
      </c>
      <c r="U2016" s="39" t="inlineStr">
        <is>
          <t>Stock SAP</t>
        </is>
      </c>
      <c r="V2016" s="39" t="inlineStr">
        <is>
          <t>Descartables</t>
        </is>
      </c>
      <c r="W2016" s="39" t="inlineStr">
        <is>
          <t>Dentro del alcance</t>
        </is>
      </c>
      <c r="X2016" s="39" t="n"/>
      <c r="Y2016" s="39" t="inlineStr">
        <is>
          <t>Sin recuento físico en el inventario de Avain</t>
        </is>
      </c>
      <c r="Z2016" s="40" t="inlineStr">
        <is>
          <t>Sin recuento físico</t>
        </is>
      </c>
      <c r="AA2016" s="39" t="n"/>
      <c r="AB2016" s="39" t="n"/>
      <c r="AC2016" s="39" t="n"/>
      <c r="AD2016" s="39" t="n"/>
      <c r="AE2016" s="39" t="n"/>
      <c r="AF2016" s="39" t="n"/>
      <c r="AG2016" s="39" t="n"/>
      <c r="AH2016" s="51" t="n"/>
      <c r="AI2016" s="51" t="n"/>
      <c r="AJ2016" s="51" t="n"/>
      <c r="AK2016" s="52" t="n">
        <v>443.6793</v>
      </c>
      <c r="AL2016" s="52" t="n"/>
      <c r="AM2016" s="52" t="n"/>
      <c r="AN2016" s="39" t="n"/>
      <c r="AO2016" s="39" t="inlineStr">
        <is>
          <t>El material ocupa 2 filas en la hoja 1060 NQN (lote/almacén). La cantidad SAP y la física de esta vista son el total del material.</t>
        </is>
      </c>
    </row>
    <row r="2017">
      <c r="A2017" s="5" t="inlineStr">
        <is>
          <t>2001137</t>
        </is>
      </c>
      <c r="B2017" s="5" t="inlineStr">
        <is>
          <t>TERMOMETRO INFRARROJO</t>
        </is>
      </c>
      <c r="C2017" s="5" t="n"/>
      <c r="D2017" s="5" t="inlineStr">
        <is>
          <t>033</t>
        </is>
      </c>
      <c r="E2017" s="5" t="inlineStr">
        <is>
          <t>ZDES</t>
        </is>
      </c>
      <c r="F2017" s="5" t="inlineStr">
        <is>
          <t>1060</t>
        </is>
      </c>
      <c r="G2017" s="5" t="n"/>
      <c r="H2017" s="5" t="inlineStr">
        <is>
          <t>C/U</t>
        </is>
      </c>
      <c r="I2017" s="6" t="n">
        <v>0</v>
      </c>
      <c r="J2017" s="6" t="n">
        <v>10</v>
      </c>
      <c r="K2017" s="5" t="inlineStr">
        <is>
          <t>ARS</t>
        </is>
      </c>
      <c r="L2017" s="48" t="n">
        <v>174862.82</v>
      </c>
      <c r="M2017" s="48" t="n">
        <v>0</v>
      </c>
      <c r="O2017" s="11">
        <f>M2017/SUM($M$2:$M$2023)</f>
        <v/>
      </c>
      <c r="P2017" s="49">
        <f>IFERROR(M2017/I2017,0)</f>
        <v/>
      </c>
      <c r="Q2017" s="50" t="n"/>
      <c r="R2017" s="8">
        <f>I2017-Q2017</f>
        <v/>
      </c>
      <c r="S2017" s="49">
        <f>$AK2017*R2017</f>
        <v/>
      </c>
      <c r="U2017" s="39" t="inlineStr">
        <is>
          <t>Stock SAP</t>
        </is>
      </c>
      <c r="V2017" s="39" t="inlineStr">
        <is>
          <t>Descartables</t>
        </is>
      </c>
      <c r="W2017" s="39" t="inlineStr">
        <is>
          <t>Dentro del alcance</t>
        </is>
      </c>
      <c r="X2017" s="39" t="n"/>
      <c r="Y2017" s="39" t="inlineStr">
        <is>
          <t>Sin recuento físico en el inventario de Avain</t>
        </is>
      </c>
      <c r="Z2017" s="40" t="inlineStr">
        <is>
          <t>Sin recuento físico</t>
        </is>
      </c>
      <c r="AA2017" s="39" t="n"/>
      <c r="AB2017" s="39" t="n"/>
      <c r="AC2017" s="39" t="n"/>
      <c r="AD2017" s="39" t="n"/>
      <c r="AE2017" s="39" t="n"/>
      <c r="AF2017" s="39" t="n"/>
      <c r="AG2017" s="39" t="n"/>
      <c r="AH2017" s="51" t="n"/>
      <c r="AI2017" s="51" t="n"/>
      <c r="AJ2017" s="51" t="n"/>
      <c r="AK2017" s="52" t="n">
        <v>17486.282</v>
      </c>
      <c r="AL2017" s="52" t="n"/>
      <c r="AM2017" s="52" t="n"/>
      <c r="AN2017" s="39" t="n"/>
      <c r="AO2017" s="39" t="inlineStr">
        <is>
          <t>El material ocupa 2 filas en la hoja 1060 NQN (lote/almacén). La cantidad SAP y la física de esta vista son el total del material.</t>
        </is>
      </c>
    </row>
    <row r="2018">
      <c r="A2018" s="5" t="inlineStr">
        <is>
          <t>2001164</t>
        </is>
      </c>
      <c r="B2018" s="5" t="inlineStr">
        <is>
          <t>BOLSAS DE BIOSEGURIDAD</t>
        </is>
      </c>
      <c r="C2018" s="5" t="n"/>
      <c r="D2018" s="5" t="inlineStr">
        <is>
          <t>033</t>
        </is>
      </c>
      <c r="E2018" s="5" t="inlineStr">
        <is>
          <t>ZDES</t>
        </is>
      </c>
      <c r="F2018" s="5" t="inlineStr">
        <is>
          <t>1060</t>
        </is>
      </c>
      <c r="G2018" s="5" t="n"/>
      <c r="H2018" s="5" t="inlineStr">
        <is>
          <t>C/U</t>
        </is>
      </c>
      <c r="I2018" s="6" t="n">
        <v>0</v>
      </c>
      <c r="J2018" s="6" t="n">
        <v>1500</v>
      </c>
      <c r="K2018" s="5" t="inlineStr">
        <is>
          <t>ARS</t>
        </is>
      </c>
      <c r="L2018" s="48" t="n">
        <v>80889.14</v>
      </c>
      <c r="M2018" s="48" t="n">
        <v>0</v>
      </c>
      <c r="O2018" s="11">
        <f>M2018/SUM($M$2:$M$2023)</f>
        <v/>
      </c>
      <c r="P2018" s="49">
        <f>IFERROR(M2018/I2018,0)</f>
        <v/>
      </c>
      <c r="Q2018" s="50" t="n"/>
      <c r="R2018" s="8">
        <f>I2018-Q2018</f>
        <v/>
      </c>
      <c r="S2018" s="49">
        <f>$AK2018*R2018</f>
        <v/>
      </c>
      <c r="U2018" s="39" t="inlineStr">
        <is>
          <t>Stock SAP</t>
        </is>
      </c>
      <c r="V2018" s="39" t="inlineStr">
        <is>
          <t>Descartables</t>
        </is>
      </c>
      <c r="W2018" s="39" t="inlineStr">
        <is>
          <t>Dentro del alcance</t>
        </is>
      </c>
      <c r="X2018" s="39" t="n"/>
      <c r="Y2018" s="39" t="inlineStr">
        <is>
          <t>Sin recuento físico en el inventario de Avain</t>
        </is>
      </c>
      <c r="Z2018" s="40" t="inlineStr">
        <is>
          <t>Sin recuento físico</t>
        </is>
      </c>
      <c r="AA2018" s="39" t="n"/>
      <c r="AB2018" s="39" t="n"/>
      <c r="AC2018" s="39" t="n"/>
      <c r="AD2018" s="39" t="n"/>
      <c r="AE2018" s="39" t="n"/>
      <c r="AF2018" s="39" t="n"/>
      <c r="AG2018" s="39" t="n"/>
      <c r="AH2018" s="51" t="n"/>
      <c r="AI2018" s="51" t="n"/>
      <c r="AJ2018" s="51" t="n"/>
      <c r="AK2018" s="52" t="n">
        <v>53.926</v>
      </c>
      <c r="AL2018" s="52" t="n"/>
      <c r="AM2018" s="52" t="n"/>
      <c r="AN2018" s="39" t="n"/>
      <c r="AO2018" s="39" t="inlineStr">
        <is>
          <t>El material ocupa 2 filas en la hoja 1060 NQN (lote/almacén). La cantidad SAP y la física de esta vista son el total del material.</t>
        </is>
      </c>
    </row>
    <row r="2019">
      <c r="A2019" s="5" t="inlineStr">
        <is>
          <t>2001219</t>
        </is>
      </c>
      <c r="B2019" s="5" t="inlineStr">
        <is>
          <t>OXIMETRO DE PULSO</t>
        </is>
      </c>
      <c r="C2019" s="5" t="n"/>
      <c r="D2019" s="5" t="inlineStr">
        <is>
          <t>033</t>
        </is>
      </c>
      <c r="E2019" s="5" t="inlineStr">
        <is>
          <t>ZDES</t>
        </is>
      </c>
      <c r="F2019" s="5" t="inlineStr">
        <is>
          <t>1060</t>
        </is>
      </c>
      <c r="G2019" s="5" t="n"/>
      <c r="H2019" s="5" t="inlineStr">
        <is>
          <t>C/U</t>
        </is>
      </c>
      <c r="I2019" s="6" t="n">
        <v>0</v>
      </c>
      <c r="J2019" s="6" t="n">
        <v>15</v>
      </c>
      <c r="K2019" s="5" t="inlineStr">
        <is>
          <t>ARS</t>
        </is>
      </c>
      <c r="L2019" s="48" t="n">
        <v>0</v>
      </c>
      <c r="M2019" s="48" t="n">
        <v>0</v>
      </c>
      <c r="O2019" s="11">
        <f>M2019/SUM($M$2:$M$2023)</f>
        <v/>
      </c>
      <c r="P2019" s="49">
        <f>IFERROR(M2019/I2019,0)</f>
        <v/>
      </c>
      <c r="Q2019" s="50" t="n"/>
      <c r="R2019" s="8">
        <f>I2019-Q2019</f>
        <v/>
      </c>
      <c r="S2019" s="49">
        <f>$AK2019*R2019</f>
        <v/>
      </c>
      <c r="U2019" s="39" t="inlineStr">
        <is>
          <t>Stock SAP</t>
        </is>
      </c>
      <c r="V2019" s="39" t="inlineStr">
        <is>
          <t>Descartables</t>
        </is>
      </c>
      <c r="W2019" s="39" t="inlineStr">
        <is>
          <t>Dentro del alcance</t>
        </is>
      </c>
      <c r="X2019" s="42" t="inlineStr">
        <is>
          <t>Media</t>
        </is>
      </c>
      <c r="Y2019" s="39" t="inlineStr">
        <is>
          <t>Homologado – confianza Media – pendiente de validación</t>
        </is>
      </c>
      <c r="Z2019" s="38" t="inlineStr">
        <is>
          <t>Dar de baja en SAP</t>
        </is>
      </c>
      <c r="AA2019" s="39" t="inlineStr">
        <is>
          <t>393; 530</t>
        </is>
      </c>
      <c r="AB2019" s="39" t="inlineStr">
        <is>
          <t>OXIMETRO DE PULSO; SATUROMETRO</t>
        </is>
      </c>
      <c r="AC2019" s="39" t="inlineStr">
        <is>
          <t>Cruce por nomenclatura SAP; Homologación por código Avain (master K-230)</t>
        </is>
      </c>
      <c r="AD2019" s="39" t="inlineStr">
        <is>
          <t>No</t>
        </is>
      </c>
      <c r="AE2019" s="39" t="n"/>
      <c r="AF2019" s="39" t="inlineStr">
        <is>
          <t>Sí</t>
        </is>
      </c>
      <c r="AG2019" s="39" t="inlineStr">
        <is>
          <t>K-230</t>
        </is>
      </c>
      <c r="AH2019" s="51" t="n"/>
      <c r="AI2019" s="51" t="n"/>
      <c r="AJ2019" s="51" t="n"/>
      <c r="AK2019" s="52" t="n">
        <v>9369.159777777777</v>
      </c>
      <c r="AL2019" s="52" t="n"/>
      <c r="AM2019" s="52" t="n"/>
      <c r="AN2019" s="39" t="n"/>
      <c r="AO2019" s="39" t="inlineStr">
        <is>
          <t>La cantidad física del material se imputó en la fila 1189 (primera fila del material). Varias denominaciones del inventario físico corresponden a este material SAP (393 OXIMETRO DE PULSO; 530 SATUROMETRO). Se sumaron las cantidades físicas. Homologación: confianza base Media + confianza SAP Alta → Media. Otros códigos SAP del master no están en el stock de este centro: 5000971, 5004072, 2001510. Cruce por nomenclatura: similitud 0.78. El material ocupa 4 filas en la hoja 1060 NQN (lote/almacén). La cantidad SAP y la física de esta vista son el total del material.</t>
        </is>
      </c>
    </row>
    <row r="2020">
      <c r="A2020" s="5" t="inlineStr">
        <is>
          <t>2001240</t>
        </is>
      </c>
      <c r="B2020" s="5" t="inlineStr">
        <is>
          <t>TEST ANTIGENO PANBIO COVID</t>
        </is>
      </c>
      <c r="C2020" s="5" t="n"/>
      <c r="D2020" s="5" t="inlineStr">
        <is>
          <t>033</t>
        </is>
      </c>
      <c r="E2020" s="5" t="inlineStr">
        <is>
          <t>ZDES</t>
        </is>
      </c>
      <c r="F2020" s="5" t="inlineStr">
        <is>
          <t>1060</t>
        </is>
      </c>
      <c r="G2020" s="5" t="n"/>
      <c r="H2020" s="5" t="inlineStr">
        <is>
          <t>C/U</t>
        </is>
      </c>
      <c r="I2020" s="6" t="n">
        <v>0</v>
      </c>
      <c r="J2020" s="6" t="n">
        <v>900</v>
      </c>
      <c r="K2020" s="5" t="inlineStr">
        <is>
          <t>ARS</t>
        </is>
      </c>
      <c r="L2020" s="48" t="n">
        <v>466614.63</v>
      </c>
      <c r="M2020" s="48" t="n">
        <v>0</v>
      </c>
      <c r="O2020" s="11">
        <f>M2020/SUM($M$2:$M$2023)</f>
        <v/>
      </c>
      <c r="P2020" s="49">
        <f>IFERROR(M2020/I2020,0)</f>
        <v/>
      </c>
      <c r="Q2020" s="50" t="n"/>
      <c r="R2020" s="8">
        <f>I2020-Q2020</f>
        <v/>
      </c>
      <c r="S2020" s="49">
        <f>$AK2020*R2020</f>
        <v/>
      </c>
      <c r="U2020" s="39" t="inlineStr">
        <is>
          <t>Stock SAP</t>
        </is>
      </c>
      <c r="V2020" s="39" t="inlineStr">
        <is>
          <t>Descartables</t>
        </is>
      </c>
      <c r="W2020" s="39" t="inlineStr">
        <is>
          <t>Dentro del alcance</t>
        </is>
      </c>
      <c r="X2020" s="39" t="n"/>
      <c r="Y2020" s="39" t="inlineStr">
        <is>
          <t>Sin recuento físico en el inventario de Avain</t>
        </is>
      </c>
      <c r="Z2020" s="40" t="inlineStr">
        <is>
          <t>Sin recuento físico</t>
        </is>
      </c>
      <c r="AA2020" s="39" t="n"/>
      <c r="AB2020" s="39" t="n"/>
      <c r="AC2020" s="39" t="n"/>
      <c r="AD2020" s="39" t="n"/>
      <c r="AE2020" s="39" t="n"/>
      <c r="AF2020" s="39" t="n"/>
      <c r="AG2020" s="39" t="n"/>
      <c r="AH2020" s="51" t="n"/>
      <c r="AI2020" s="51" t="n"/>
      <c r="AJ2020" s="51" t="n"/>
      <c r="AK2020" s="52" t="n">
        <v>518.4607</v>
      </c>
      <c r="AL2020" s="52" t="n"/>
      <c r="AM2020" s="52" t="n"/>
      <c r="AN2020" s="39" t="n"/>
      <c r="AO2020" s="39" t="inlineStr">
        <is>
          <t>El material ocupa 2 filas en la hoja 1060 NQN (lote/almacén). La cantidad SAP y la física de esta vista son el total del material.</t>
        </is>
      </c>
    </row>
    <row r="2021">
      <c r="A2021" s="5" t="inlineStr">
        <is>
          <t>2001251</t>
        </is>
      </c>
      <c r="B2021" s="5" t="inlineStr">
        <is>
          <t>BARBIJO KN95</t>
        </is>
      </c>
      <c r="C2021" s="5" t="n"/>
      <c r="D2021" s="5" t="inlineStr">
        <is>
          <t>033</t>
        </is>
      </c>
      <c r="E2021" s="5" t="inlineStr">
        <is>
          <t>ZDES</t>
        </is>
      </c>
      <c r="F2021" s="5" t="inlineStr">
        <is>
          <t>1060</t>
        </is>
      </c>
      <c r="G2021" s="5" t="n"/>
      <c r="H2021" s="5" t="inlineStr">
        <is>
          <t>C/U</t>
        </is>
      </c>
      <c r="I2021" s="6" t="n">
        <v>0</v>
      </c>
      <c r="J2021" s="6" t="n">
        <v>1000</v>
      </c>
      <c r="K2021" s="5" t="inlineStr">
        <is>
          <t>ARS</t>
        </is>
      </c>
      <c r="L2021" s="48" t="n">
        <v>16830</v>
      </c>
      <c r="M2021" s="48" t="n">
        <v>0</v>
      </c>
      <c r="O2021" s="11">
        <f>M2021/SUM($M$2:$M$2023)</f>
        <v/>
      </c>
      <c r="P2021" s="49">
        <f>IFERROR(M2021/I2021,0)</f>
        <v/>
      </c>
      <c r="Q2021" s="50" t="n"/>
      <c r="R2021" s="8">
        <f>I2021-Q2021</f>
        <v/>
      </c>
      <c r="S2021" s="49">
        <f>$AK2021*R2021</f>
        <v/>
      </c>
      <c r="U2021" s="39" t="inlineStr">
        <is>
          <t>Stock SAP</t>
        </is>
      </c>
      <c r="V2021" s="39" t="inlineStr">
        <is>
          <t>Descartables</t>
        </is>
      </c>
      <c r="W2021" s="39" t="inlineStr">
        <is>
          <t>Dentro del alcance</t>
        </is>
      </c>
      <c r="X2021" s="38" t="inlineStr">
        <is>
          <t>Baja</t>
        </is>
      </c>
      <c r="Y2021" s="39" t="inlineStr">
        <is>
          <t>Homologado – confianza Baja – pendiente de validación</t>
        </is>
      </c>
      <c r="Z2021" s="38" t="inlineStr">
        <is>
          <t>Dar de baja en SAP</t>
        </is>
      </c>
      <c r="AA2021" s="39" t="inlineStr">
        <is>
          <t>338; 343</t>
        </is>
      </c>
      <c r="AB2021" s="39" t="inlineStr">
        <is>
          <t>BARBIJOS; BARBIJOS N95</t>
        </is>
      </c>
      <c r="AC2021" s="39" t="inlineStr">
        <is>
          <t>Cruce por nomenclatura SAP</t>
        </is>
      </c>
      <c r="AD2021" s="39" t="inlineStr">
        <is>
          <t>No</t>
        </is>
      </c>
      <c r="AE2021" s="39" t="n"/>
      <c r="AF2021" s="39" t="inlineStr">
        <is>
          <t>Sí</t>
        </is>
      </c>
      <c r="AG2021" s="39" t="inlineStr">
        <is>
          <t>D-155</t>
        </is>
      </c>
      <c r="AH2021" s="51" t="n"/>
      <c r="AI2021" s="51" t="n"/>
      <c r="AJ2021" s="51" t="n"/>
      <c r="AK2021" s="52" t="n">
        <v>56.1</v>
      </c>
      <c r="AL2021" s="52" t="n"/>
      <c r="AM2021" s="52" t="n"/>
      <c r="AN2021" s="39" t="n"/>
      <c r="AO2021" s="39" t="inlineStr">
        <is>
          <t>La cantidad física del material se imputó en la fila 110 (primera fila del material). Varias denominaciones del inventario físico corresponden a este material SAP (338 BARBIJOS; 343 BARBIJOS N95). Se sumaron las cantidades físicas. Homologado al master D-155, pero sus códigos SAP (2001263) no figuran en el stock SAP de este centro. Cruce por nomenclatura: similitud 0.79. Cruce por nomenclatura: similitud 0.54. El material ocupa 3 filas en la hoja 1060 NQN (lote/almacén). La cantidad SAP y la física de esta vista son el total del material.</t>
        </is>
      </c>
    </row>
    <row r="2022">
      <c r="A2022" s="5" t="inlineStr">
        <is>
          <t>CT0207RS</t>
        </is>
      </c>
      <c r="B2022" s="5" t="inlineStr">
        <is>
          <t>DEA SEMIAUTOMATICO CARDIAID D</t>
        </is>
      </c>
      <c r="C2022" s="5" t="n"/>
      <c r="D2022" s="5" t="inlineStr">
        <is>
          <t>009</t>
        </is>
      </c>
      <c r="E2022" s="5" t="inlineStr">
        <is>
          <t>ZEQI</t>
        </is>
      </c>
      <c r="F2022" s="5" t="inlineStr">
        <is>
          <t>1060</t>
        </is>
      </c>
      <c r="G2022" s="5" t="n"/>
      <c r="H2022" s="5" t="inlineStr">
        <is>
          <t>C/U</t>
        </is>
      </c>
      <c r="I2022" s="6" t="n">
        <v>0</v>
      </c>
      <c r="J2022" s="6" t="n">
        <v>10</v>
      </c>
      <c r="K2022" s="5" t="inlineStr">
        <is>
          <t>ARS</t>
        </is>
      </c>
      <c r="L2022" s="48" t="n">
        <v>0</v>
      </c>
      <c r="M2022" s="48" t="n">
        <v>0</v>
      </c>
      <c r="O2022" s="11">
        <f>M2022/SUM($M$2:$M$2023)</f>
        <v/>
      </c>
      <c r="P2022" s="49">
        <f>IFERROR(M2022/I2022,0)</f>
        <v/>
      </c>
      <c r="Q2022" s="50" t="n"/>
      <c r="R2022" s="8">
        <f>I2022-Q2022</f>
        <v/>
      </c>
      <c r="S2022" s="49">
        <f>$AK2022*R2022</f>
        <v/>
      </c>
      <c r="U2022" s="39" t="inlineStr">
        <is>
          <t>Stock SAP</t>
        </is>
      </c>
      <c r="V2022" s="39" t="inlineStr">
        <is>
          <t>Equipos</t>
        </is>
      </c>
      <c r="W2022" s="39" t="inlineStr">
        <is>
          <t>Fuera del alcance</t>
        </is>
      </c>
      <c r="X2022" s="39" t="n"/>
      <c r="Y2022" s="39" t="inlineStr">
        <is>
          <t>No aplica: equipos, clasificación que el inventario físico de Farmacia no releva</t>
        </is>
      </c>
      <c r="Z2022" s="40" t="inlineStr">
        <is>
          <t>Fuera del alcance del inventario físico</t>
        </is>
      </c>
      <c r="AA2022" s="39" t="n"/>
      <c r="AB2022" s="39" t="n"/>
      <c r="AC2022" s="39" t="n"/>
      <c r="AD2022" s="39" t="n"/>
      <c r="AE2022" s="39" t="n"/>
      <c r="AF2022" s="39" t="n"/>
      <c r="AG2022" s="39" t="n"/>
      <c r="AH2022" s="51" t="n">
        <v>0</v>
      </c>
      <c r="AI2022" s="51">
        <f>Q2022</f>
        <v/>
      </c>
      <c r="AJ2022" s="51">
        <f>$AH2022-$AI2022</f>
        <v/>
      </c>
      <c r="AK2022" s="52" t="n">
        <v>0</v>
      </c>
      <c r="AL2022" s="52">
        <f>$AJ2022*$AK2022</f>
        <v/>
      </c>
      <c r="AM2022" s="52">
        <f>$AI2022*$AK2022</f>
        <v/>
      </c>
      <c r="AN2022" s="39" t="n"/>
      <c r="AO2022" s="39" t="n"/>
    </row>
    <row r="2023">
      <c r="A2023" s="5" t="inlineStr">
        <is>
          <t>GAB123</t>
        </is>
      </c>
      <c r="B2023" s="5" t="inlineStr">
        <is>
          <t>GABINETE D</t>
        </is>
      </c>
      <c r="C2023" s="5" t="n"/>
      <c r="D2023" s="5" t="inlineStr">
        <is>
          <t>009</t>
        </is>
      </c>
      <c r="E2023" s="5" t="inlineStr">
        <is>
          <t>ZEQI</t>
        </is>
      </c>
      <c r="F2023" s="5" t="inlineStr">
        <is>
          <t>1060</t>
        </is>
      </c>
      <c r="G2023" s="5" t="n"/>
      <c r="H2023" s="5" t="inlineStr">
        <is>
          <t>C/U</t>
        </is>
      </c>
      <c r="I2023" s="6" t="n">
        <v>0</v>
      </c>
      <c r="J2023" s="6" t="n">
        <v>20</v>
      </c>
      <c r="K2023" s="5" t="inlineStr">
        <is>
          <t>ARS</t>
        </is>
      </c>
      <c r="L2023" s="48" t="n">
        <v>0</v>
      </c>
      <c r="M2023" s="48" t="n">
        <v>0</v>
      </c>
      <c r="O2023" s="11">
        <f>M2023/SUM($M$2:$M$2023)</f>
        <v/>
      </c>
      <c r="P2023" s="49">
        <f>IFERROR(M2023/I2023,0)</f>
        <v/>
      </c>
      <c r="Q2023" s="50" t="n"/>
      <c r="R2023" s="8">
        <f>I2023-Q2023</f>
        <v/>
      </c>
      <c r="S2023" s="49">
        <f>$AK2023*R2023</f>
        <v/>
      </c>
      <c r="U2023" s="39" t="inlineStr">
        <is>
          <t>Stock SAP</t>
        </is>
      </c>
      <c r="V2023" s="39" t="inlineStr">
        <is>
          <t>Equipos</t>
        </is>
      </c>
      <c r="W2023" s="39" t="inlineStr">
        <is>
          <t>Fuera del alcance</t>
        </is>
      </c>
      <c r="X2023" s="39" t="n"/>
      <c r="Y2023" s="39" t="inlineStr">
        <is>
          <t>No aplica: equipos, clasificación que el inventario físico de Farmacia no releva</t>
        </is>
      </c>
      <c r="Z2023" s="40" t="inlineStr">
        <is>
          <t>Fuera del alcance del inventario físico</t>
        </is>
      </c>
      <c r="AA2023" s="39" t="n"/>
      <c r="AB2023" s="39" t="n"/>
      <c r="AC2023" s="39" t="n"/>
      <c r="AD2023" s="39" t="n"/>
      <c r="AE2023" s="39" t="n"/>
      <c r="AF2023" s="39" t="n"/>
      <c r="AG2023" s="39" t="n"/>
      <c r="AH2023" s="51" t="n">
        <v>0</v>
      </c>
      <c r="AI2023" s="51">
        <f>Q2023</f>
        <v/>
      </c>
      <c r="AJ2023" s="51">
        <f>$AH2023-$AI2023</f>
        <v/>
      </c>
      <c r="AK2023" s="52" t="n">
        <v>0</v>
      </c>
      <c r="AL2023" s="52">
        <f>$AJ2023*$AK2023</f>
        <v/>
      </c>
      <c r="AM2023" s="52">
        <f>$AI2023*$AK2023</f>
        <v/>
      </c>
      <c r="AN2023" s="39" t="n"/>
      <c r="AO2023" s="39" t="n"/>
    </row>
    <row r="2024">
      <c r="A2024" s="29" t="n"/>
      <c r="B2024" s="29" t="inlineStr">
        <is>
          <t>Aguja 15/8</t>
        </is>
      </c>
      <c r="F2024" s="29" t="inlineStr">
        <is>
          <t>1060</t>
        </is>
      </c>
      <c r="H2024" s="29" t="inlineStr">
        <is>
          <t>C/U</t>
        </is>
      </c>
      <c r="I2024" s="30" t="n">
        <v>0</v>
      </c>
      <c r="J2024" s="8">
        <f>SUM(J2:J2023)</f>
        <v/>
      </c>
      <c r="M2024" s="8">
        <f>SUM(M2:M2023)</f>
        <v/>
      </c>
      <c r="Q2024" s="30" t="n">
        <v>18</v>
      </c>
      <c r="R2024" s="30">
        <f>I2024-Q2024</f>
        <v/>
      </c>
      <c r="T2024" s="29" t="inlineStr">
        <is>
          <t>Ítem del inventario físico de Avain sin código SAP en este centro. Se mantiene la línea sin código de material: la diferencia indica una cantidad a dar de alta en SAP.</t>
        </is>
      </c>
      <c r="U2024" s="44" t="inlineStr">
        <is>
          <t>Inventario físico sin código SAP</t>
        </is>
      </c>
      <c r="V2024" s="44" t="inlineStr">
        <is>
          <t>Sin clasificar en SAP</t>
        </is>
      </c>
      <c r="W2024" s="44" t="inlineStr">
        <is>
          <t>Dentro del alcance</t>
        </is>
      </c>
      <c r="X2024" s="45" t="inlineStr">
        <is>
          <t>Sin coincidencia</t>
        </is>
      </c>
      <c r="Y2024" s="44" t="inlineStr">
        <is>
          <t>Sin correspondencia confirmada: hay aproximaciones en SAP, descartadas por presentación o evidencia débil</t>
        </is>
      </c>
      <c r="Z2024" s="45" t="inlineStr">
        <is>
          <t>Alta de material en SAP (sin código)</t>
        </is>
      </c>
      <c r="AA2024" s="44" t="inlineStr">
        <is>
          <t>269</t>
        </is>
      </c>
      <c r="AB2024" s="44" t="inlineStr">
        <is>
          <t>Aguja 15/8</t>
        </is>
      </c>
      <c r="AC2024" s="44" t="inlineStr">
        <is>
          <t>Sin coincidencia</t>
        </is>
      </c>
      <c r="AD2024" s="44" t="inlineStr">
        <is>
          <t>No</t>
        </is>
      </c>
      <c r="AE2024" s="44" t="n"/>
      <c r="AF2024" s="44" t="inlineStr">
        <is>
          <t>No</t>
        </is>
      </c>
      <c r="AG2024" s="44" t="n"/>
      <c r="AH2024" s="54" t="n">
        <v>0</v>
      </c>
      <c r="AI2024" s="54" t="n">
        <v>18</v>
      </c>
      <c r="AJ2024" s="54" t="n">
        <v>-18</v>
      </c>
      <c r="AK2024" s="44" t="n"/>
      <c r="AL2024" s="44" t="n"/>
      <c r="AM2024" s="44" t="n"/>
      <c r="AN2024" s="41" t="inlineStr">
        <is>
          <t>Sin valor unitario en SAP: la diferencia económica de este ítem no puede calcularse (dato faltante).</t>
        </is>
      </c>
      <c r="AO2024" s="44" t="inlineStr">
        <is>
          <t>Mejor aproximación descartada: 2000291 AGUJA HUBER (similitud 0.39).</t>
        </is>
      </c>
    </row>
    <row r="2025">
      <c r="A2025" s="29" t="n"/>
      <c r="B2025" s="29" t="inlineStr">
        <is>
          <t>AGUJA PARA LAPICERA INSULINA 31G 5MM</t>
        </is>
      </c>
      <c r="F2025" s="29" t="inlineStr">
        <is>
          <t>1060</t>
        </is>
      </c>
      <c r="H2025" s="29" t="inlineStr">
        <is>
          <t>C/U</t>
        </is>
      </c>
      <c r="I2025" s="30" t="n">
        <v>0</v>
      </c>
      <c r="Q2025" s="30" t="n">
        <v>80</v>
      </c>
      <c r="R2025" s="30">
        <f>I2025-Q2025</f>
        <v/>
      </c>
      <c r="T2025" s="29" t="inlineStr">
        <is>
          <t>Ítem del inventario físico de Avain sin código SAP en este centro. Se mantiene la línea sin código de material: la diferencia indica una cantidad a dar de alta en SAP.</t>
        </is>
      </c>
      <c r="U2025" s="44" t="inlineStr">
        <is>
          <t>Inventario físico sin código SAP</t>
        </is>
      </c>
      <c r="V2025" s="44" t="inlineStr">
        <is>
          <t>Sin clasificar en SAP</t>
        </is>
      </c>
      <c r="W2025" s="44" t="inlineStr">
        <is>
          <t>Dentro del alcance</t>
        </is>
      </c>
      <c r="X2025" s="45" t="inlineStr">
        <is>
          <t>Sin coincidencia</t>
        </is>
      </c>
      <c r="Y2025" s="44" t="inlineStr">
        <is>
          <t>Sin correspondencia confirmada: hay aproximaciones en SAP, descartadas por presentación o evidencia débil</t>
        </is>
      </c>
      <c r="Z2025" s="45" t="inlineStr">
        <is>
          <t>Alta de material en SAP (sin código)</t>
        </is>
      </c>
      <c r="AA2025" s="44" t="inlineStr">
        <is>
          <t>473</t>
        </is>
      </c>
      <c r="AB2025" s="44" t="inlineStr">
        <is>
          <t>AGUJA PARA LAPICERA INSULINA 31G 5MM</t>
        </is>
      </c>
      <c r="AC2025" s="44" t="inlineStr">
        <is>
          <t>Sin coincidencia</t>
        </is>
      </c>
      <c r="AD2025" s="44" t="inlineStr">
        <is>
          <t>No</t>
        </is>
      </c>
      <c r="AE2025" s="44" t="n"/>
      <c r="AF2025" s="44" t="inlineStr">
        <is>
          <t>No</t>
        </is>
      </c>
      <c r="AG2025" s="44" t="n"/>
      <c r="AH2025" s="54" t="n">
        <v>0</v>
      </c>
      <c r="AI2025" s="54" t="n">
        <v>80</v>
      </c>
      <c r="AJ2025" s="54" t="n">
        <v>-80</v>
      </c>
      <c r="AK2025" s="44" t="n"/>
      <c r="AL2025" s="44" t="n"/>
      <c r="AM2025" s="44" t="n"/>
      <c r="AN2025" s="41" t="inlineStr">
        <is>
          <t>Sin valor unitario en SAP: la diferencia económica de este ítem no puede calcularse (dato faltante).</t>
        </is>
      </c>
      <c r="AO2025" s="44" t="inlineStr">
        <is>
          <t>Mejor aproximación descartada: 2000483 LINTERNA LAPICERA (una nomenclatura no informa dosis; similitud 0.38).</t>
        </is>
      </c>
    </row>
    <row r="2026">
      <c r="A2026" s="29" t="n"/>
      <c r="B2026" s="29" t="inlineStr">
        <is>
          <t>Camilleros pack x10</t>
        </is>
      </c>
      <c r="F2026" s="29" t="inlineStr">
        <is>
          <t>1060</t>
        </is>
      </c>
      <c r="H2026" s="29" t="inlineStr">
        <is>
          <t>C/U</t>
        </is>
      </c>
      <c r="I2026" s="30" t="n">
        <v>0</v>
      </c>
      <c r="Q2026" s="30" t="n">
        <v>0</v>
      </c>
      <c r="R2026" s="30">
        <f>I2026-Q2026</f>
        <v/>
      </c>
      <c r="T2026" s="29" t="inlineStr">
        <is>
          <t>Ítem del inventario físico de Avain sin código SAP en este centro. Se mantiene la línea sin código de material: la diferencia indica una cantidad a dar de alta en SAP.</t>
        </is>
      </c>
      <c r="U2026" s="44" t="inlineStr">
        <is>
          <t>Inventario físico sin código SAP</t>
        </is>
      </c>
      <c r="V2026" s="44" t="inlineStr">
        <is>
          <t>Sin clasificar en SAP</t>
        </is>
      </c>
      <c r="W2026" s="44" t="inlineStr">
        <is>
          <t>Dentro del alcance</t>
        </is>
      </c>
      <c r="X2026" s="45" t="inlineStr">
        <is>
          <t>Sin coincidencia</t>
        </is>
      </c>
      <c r="Y2026" s="44" t="inlineStr">
        <is>
          <t>Sin correspondencia confirmada: hay aproximaciones en SAP, descartadas por presentación o evidencia débil</t>
        </is>
      </c>
      <c r="Z2026" s="45" t="inlineStr">
        <is>
          <t>Alta de material en SAP (sin código)</t>
        </is>
      </c>
      <c r="AA2026" s="44" t="inlineStr">
        <is>
          <t>468</t>
        </is>
      </c>
      <c r="AB2026" s="44" t="inlineStr">
        <is>
          <t>Camilleros pack x10</t>
        </is>
      </c>
      <c r="AC2026" s="44" t="inlineStr">
        <is>
          <t>Sin coincidencia</t>
        </is>
      </c>
      <c r="AD2026" s="44" t="inlineStr">
        <is>
          <t>No</t>
        </is>
      </c>
      <c r="AE2026" s="44" t="n"/>
      <c r="AF2026" s="44" t="inlineStr">
        <is>
          <t>No</t>
        </is>
      </c>
      <c r="AG2026" s="44" t="n"/>
      <c r="AH2026" s="54" t="n">
        <v>0</v>
      </c>
      <c r="AI2026" s="54" t="n">
        <v>0</v>
      </c>
      <c r="AJ2026" s="54" t="n">
        <v>-0</v>
      </c>
      <c r="AK2026" s="44" t="n"/>
      <c r="AL2026" s="44" t="n"/>
      <c r="AM2026" s="44" t="n"/>
      <c r="AN2026" s="41" t="inlineStr">
        <is>
          <t>Sin valor unitario en SAP: la diferencia económica de este ítem no puede calcularse (dato faltante).</t>
        </is>
      </c>
      <c r="AO2026" s="44" t="inlineStr">
        <is>
          <t>Mejor aproximación descartada: 3000463 CAMPERON TRUKER GRIS YAC TM (similitud 0.11).</t>
        </is>
      </c>
    </row>
    <row r="2027">
      <c r="A2027" s="29" t="n"/>
      <c r="B2027" s="29" t="inlineStr">
        <is>
          <t>CAMISOLIN IMPERMEABLE + TOALLA CHICA</t>
        </is>
      </c>
      <c r="F2027" s="29" t="inlineStr">
        <is>
          <t>1060</t>
        </is>
      </c>
      <c r="H2027" s="29" t="inlineStr">
        <is>
          <t>C/U</t>
        </is>
      </c>
      <c r="I2027" s="30" t="n">
        <v>0</v>
      </c>
      <c r="Q2027" s="30" t="n">
        <v>16</v>
      </c>
      <c r="R2027" s="30">
        <f>I2027-Q2027</f>
        <v/>
      </c>
      <c r="T2027" s="29" t="inlineStr">
        <is>
          <t>Ítem del inventario físico de Avain sin código SAP en este centro. Se mantiene la línea sin código de material: la diferencia indica una cantidad a dar de alta en SAP.</t>
        </is>
      </c>
      <c r="U2027" s="44" t="inlineStr">
        <is>
          <t>Inventario físico sin código SAP</t>
        </is>
      </c>
      <c r="V2027" s="44" t="inlineStr">
        <is>
          <t>Sin clasificar en SAP</t>
        </is>
      </c>
      <c r="W2027" s="44" t="inlineStr">
        <is>
          <t>Dentro del alcance</t>
        </is>
      </c>
      <c r="X2027" s="45" t="inlineStr">
        <is>
          <t>Sin coincidencia</t>
        </is>
      </c>
      <c r="Y2027" s="44" t="inlineStr">
        <is>
          <t>Sin correspondencia confirmada: hay aproximaciones en SAP, descartadas por presentación o evidencia débil</t>
        </is>
      </c>
      <c r="Z2027" s="45" t="inlineStr">
        <is>
          <t>Alta de material en SAP (sin código)</t>
        </is>
      </c>
      <c r="AA2027" s="44" t="inlineStr">
        <is>
          <t>508</t>
        </is>
      </c>
      <c r="AB2027" s="44" t="inlineStr">
        <is>
          <t>CAMISOLIN IMPERMEABLE + TOALLA CHICA</t>
        </is>
      </c>
      <c r="AC2027" s="44" t="inlineStr">
        <is>
          <t>Sin coincidencia</t>
        </is>
      </c>
      <c r="AD2027" s="44" t="inlineStr">
        <is>
          <t>No</t>
        </is>
      </c>
      <c r="AE2027" s="44" t="n"/>
      <c r="AF2027" s="44" t="inlineStr">
        <is>
          <t>No</t>
        </is>
      </c>
      <c r="AG2027" s="44" t="n"/>
      <c r="AH2027" s="54" t="n">
        <v>0</v>
      </c>
      <c r="AI2027" s="54" t="n">
        <v>16</v>
      </c>
      <c r="AJ2027" s="54" t="n">
        <v>-16</v>
      </c>
      <c r="AK2027" s="44" t="n"/>
      <c r="AL2027" s="44" t="n"/>
      <c r="AM2027" s="44" t="n"/>
      <c r="AN2027" s="41" t="inlineStr">
        <is>
          <t>Sin valor unitario en SAP: la diferencia económica de este ítem no puede calcularse (dato faltante).</t>
        </is>
      </c>
      <c r="AO2027" s="44" t="inlineStr">
        <is>
          <t>El código Avain 508 figura en la homologación como «ClonazepamAmp.» (master M09-006), pero en el inventario físico corresponde a «CAMISOLIN IMPERMEABLE + TOALLA CHICA». El código no coincide con el producto: no se usó el vínculo de la homologación y se cruzó por nomenclatura. A revisar con los responsables de la base. Mejor aproximación descartada: 3000823 CAPA IMPERMEABLE TALLE XL (similitud 0.35).</t>
        </is>
      </c>
    </row>
    <row r="2028">
      <c r="A2028" s="29" t="n"/>
      <c r="B2028" s="29" t="inlineStr">
        <is>
          <t>CAMPO IMPERMEABLE CHICO</t>
        </is>
      </c>
      <c r="F2028" s="29" t="inlineStr">
        <is>
          <t>1060</t>
        </is>
      </c>
      <c r="H2028" s="29" t="inlineStr">
        <is>
          <t>C/U</t>
        </is>
      </c>
      <c r="I2028" s="30" t="n">
        <v>0</v>
      </c>
      <c r="Q2028" s="30" t="n">
        <v>16</v>
      </c>
      <c r="R2028" s="30">
        <f>I2028-Q2028</f>
        <v/>
      </c>
      <c r="T2028" s="29" t="inlineStr">
        <is>
          <t>Ítem del inventario físico de Avain sin código SAP en este centro. Se mantiene la línea sin código de material: la diferencia indica una cantidad a dar de alta en SAP.</t>
        </is>
      </c>
      <c r="U2028" s="44" t="inlineStr">
        <is>
          <t>Inventario físico sin código SAP</t>
        </is>
      </c>
      <c r="V2028" s="44" t="inlineStr">
        <is>
          <t>Sin clasificar en SAP</t>
        </is>
      </c>
      <c r="W2028" s="44" t="inlineStr">
        <is>
          <t>Dentro del alcance</t>
        </is>
      </c>
      <c r="X2028" s="45" t="inlineStr">
        <is>
          <t>Sin coincidencia</t>
        </is>
      </c>
      <c r="Y2028" s="44" t="inlineStr">
        <is>
          <t>Sin correspondencia confirmada: hay aproximaciones en SAP, descartadas por presentación o evidencia débil</t>
        </is>
      </c>
      <c r="Z2028" s="45" t="inlineStr">
        <is>
          <t>Alta de material en SAP (sin código)</t>
        </is>
      </c>
      <c r="AA2028" s="44" t="inlineStr">
        <is>
          <t>506</t>
        </is>
      </c>
      <c r="AB2028" s="44" t="inlineStr">
        <is>
          <t>CAMPO IMPERMEABLE CHICO</t>
        </is>
      </c>
      <c r="AC2028" s="44" t="inlineStr">
        <is>
          <t>Sin coincidencia</t>
        </is>
      </c>
      <c r="AD2028" s="44" t="inlineStr">
        <is>
          <t>No</t>
        </is>
      </c>
      <c r="AE2028" s="44" t="n"/>
      <c r="AF2028" s="44" t="inlineStr">
        <is>
          <t>No</t>
        </is>
      </c>
      <c r="AG2028" s="44" t="n"/>
      <c r="AH2028" s="54" t="n">
        <v>0</v>
      </c>
      <c r="AI2028" s="54" t="n">
        <v>16</v>
      </c>
      <c r="AJ2028" s="54" t="n">
        <v>-16</v>
      </c>
      <c r="AK2028" s="44" t="n"/>
      <c r="AL2028" s="44" t="n"/>
      <c r="AM2028" s="44" t="n"/>
      <c r="AN2028" s="41" t="inlineStr">
        <is>
          <t>Sin valor unitario en SAP: la diferencia económica de este ítem no puede calcularse (dato faltante).</t>
        </is>
      </c>
      <c r="AO2028" s="44" t="inlineStr">
        <is>
          <t>El código Avain 506 figura en la homologación como «Al/Mghidroxido» (master M08-009), pero en el inventario físico corresponde a «CAMPO IMPERMEABLE CHICO». El código no coincide con el producto: no se usó el vínculo de la homologación y se cruzó por nomenclatura. A revisar con los responsables de la base. Mejor aproximación descartada: 3000823 CAPA IMPERMEABLE TALLE XL (similitud 0.36).</t>
        </is>
      </c>
    </row>
    <row r="2029">
      <c r="A2029" s="29" t="n"/>
      <c r="B2029" s="29" t="inlineStr">
        <is>
          <t>CAMPO IMPERMEABLE GRANDE</t>
        </is>
      </c>
      <c r="F2029" s="29" t="inlineStr">
        <is>
          <t>1060</t>
        </is>
      </c>
      <c r="H2029" s="29" t="inlineStr">
        <is>
          <t>C/U</t>
        </is>
      </c>
      <c r="I2029" s="30" t="n">
        <v>0</v>
      </c>
      <c r="Q2029" s="30" t="n">
        <v>16</v>
      </c>
      <c r="R2029" s="30">
        <f>I2029-Q2029</f>
        <v/>
      </c>
      <c r="T2029" s="29" t="inlineStr">
        <is>
          <t>Ítem del inventario físico de Avain sin código SAP en este centro. Se mantiene la línea sin código de material: la diferencia indica una cantidad a dar de alta en SAP.</t>
        </is>
      </c>
      <c r="U2029" s="44" t="inlineStr">
        <is>
          <t>Inventario físico sin código SAP</t>
        </is>
      </c>
      <c r="V2029" s="44" t="inlineStr">
        <is>
          <t>Sin clasificar en SAP</t>
        </is>
      </c>
      <c r="W2029" s="44" t="inlineStr">
        <is>
          <t>Dentro del alcance</t>
        </is>
      </c>
      <c r="X2029" s="45" t="inlineStr">
        <is>
          <t>Sin coincidencia</t>
        </is>
      </c>
      <c r="Y2029" s="44" t="inlineStr">
        <is>
          <t>Sin correspondencia confirmada: hay aproximaciones en SAP, descartadas por presentación o evidencia débil</t>
        </is>
      </c>
      <c r="Z2029" s="45" t="inlineStr">
        <is>
          <t>Alta de material en SAP (sin código)</t>
        </is>
      </c>
      <c r="AA2029" s="44" t="inlineStr">
        <is>
          <t>507</t>
        </is>
      </c>
      <c r="AB2029" s="44" t="inlineStr">
        <is>
          <t>CAMPO IMPERMEABLE GRANDE</t>
        </is>
      </c>
      <c r="AC2029" s="44" t="inlineStr">
        <is>
          <t>Sin coincidencia</t>
        </is>
      </c>
      <c r="AD2029" s="44" t="inlineStr">
        <is>
          <t>No</t>
        </is>
      </c>
      <c r="AE2029" s="44" t="n"/>
      <c r="AF2029" s="44" t="inlineStr">
        <is>
          <t>No</t>
        </is>
      </c>
      <c r="AG2029" s="44" t="n"/>
      <c r="AH2029" s="54" t="n">
        <v>0</v>
      </c>
      <c r="AI2029" s="54" t="n">
        <v>16</v>
      </c>
      <c r="AJ2029" s="54" t="n">
        <v>-16</v>
      </c>
      <c r="AK2029" s="44" t="n"/>
      <c r="AL2029" s="44" t="n"/>
      <c r="AM2029" s="44" t="n"/>
      <c r="AN2029" s="41" t="inlineStr">
        <is>
          <t>Sin valor unitario en SAP: la diferencia económica de este ítem no puede calcularse (dato faltante).</t>
        </is>
      </c>
      <c r="AO2029" s="44" t="inlineStr">
        <is>
          <t>El código Avain 507 figura en la homologación como «Trimebutina+Simeticona» (master M08-011), pero en el inventario físico corresponde a «CAMPO IMPERMEABLE GRANDE». El código no coincide con el producto: no se usó el vínculo de la homologación y se cruzó por nomenclatura. A revisar con los responsables de la base. Mejor aproximación descartada: 3000823 CAPA IMPERMEABLE TALLE XL (similitud 0.40).</t>
        </is>
      </c>
    </row>
    <row r="2030">
      <c r="A2030" s="29" t="n"/>
      <c r="B2030" s="29" t="inlineStr">
        <is>
          <t>Cinta adhesiva traspore</t>
        </is>
      </c>
      <c r="F2030" s="29" t="inlineStr">
        <is>
          <t>1060</t>
        </is>
      </c>
      <c r="H2030" s="29" t="inlineStr">
        <is>
          <t>C/U</t>
        </is>
      </c>
      <c r="I2030" s="30" t="n">
        <v>0</v>
      </c>
      <c r="Q2030" s="30" t="n">
        <v>264</v>
      </c>
      <c r="R2030" s="30">
        <f>I2030-Q2030</f>
        <v/>
      </c>
      <c r="T2030" s="29" t="inlineStr">
        <is>
          <t>Ítem del inventario físico de Avain sin código SAP en este centro. Se mantiene la línea sin código de material: la diferencia indica una cantidad a dar de alta en SAP.</t>
        </is>
      </c>
      <c r="U2030" s="44" t="inlineStr">
        <is>
          <t>Inventario físico sin código SAP</t>
        </is>
      </c>
      <c r="V2030" s="44" t="inlineStr">
        <is>
          <t>Sin clasificar en SAP</t>
        </is>
      </c>
      <c r="W2030" s="44" t="inlineStr">
        <is>
          <t>Dentro del alcance</t>
        </is>
      </c>
      <c r="X2030" s="45" t="inlineStr">
        <is>
          <t>Sin coincidencia</t>
        </is>
      </c>
      <c r="Y2030" s="44" t="inlineStr">
        <is>
          <t>Sin correspondencia confirmada: hay aproximaciones en SAP, descartadas por presentación o evidencia débil</t>
        </is>
      </c>
      <c r="Z2030" s="45" t="inlineStr">
        <is>
          <t>Alta de material en SAP (sin código)</t>
        </is>
      </c>
      <c r="AA2030" s="44" t="inlineStr">
        <is>
          <t>289</t>
        </is>
      </c>
      <c r="AB2030" s="44" t="inlineStr">
        <is>
          <t>Cinta adhesiva traspore</t>
        </is>
      </c>
      <c r="AC2030" s="44" t="inlineStr">
        <is>
          <t>Sin coincidencia</t>
        </is>
      </c>
      <c r="AD2030" s="44" t="inlineStr">
        <is>
          <t>No</t>
        </is>
      </c>
      <c r="AE2030" s="44" t="n"/>
      <c r="AF2030" s="44" t="inlineStr">
        <is>
          <t>No</t>
        </is>
      </c>
      <c r="AG2030" s="44" t="n"/>
      <c r="AH2030" s="54" t="n">
        <v>0</v>
      </c>
      <c r="AI2030" s="54" t="n">
        <v>264</v>
      </c>
      <c r="AJ2030" s="54" t="n">
        <v>-264</v>
      </c>
      <c r="AK2030" s="44" t="n"/>
      <c r="AL2030" s="44" t="n"/>
      <c r="AM2030" s="44" t="n"/>
      <c r="AN2030" s="41" t="inlineStr">
        <is>
          <t>Sin valor unitario en SAP: la diferencia económica de este ítem no puede calcularse (dato faltante).</t>
        </is>
      </c>
      <c r="AO2030" s="44" t="inlineStr">
        <is>
          <t>Mejor aproximación descartada: 2000206 TELA ADHESIVA 5CM HOSPITALARIA (una nomenclatura no informa dosis; similitud 0.30).</t>
        </is>
      </c>
    </row>
    <row r="2031">
      <c r="A2031" s="29" t="n"/>
      <c r="B2031" s="29" t="inlineStr">
        <is>
          <t>CIRCUITO RESPIRATORIO UTIM</t>
        </is>
      </c>
      <c r="F2031" s="29" t="inlineStr">
        <is>
          <t>1060</t>
        </is>
      </c>
      <c r="H2031" s="29" t="inlineStr">
        <is>
          <t>C/U</t>
        </is>
      </c>
      <c r="I2031" s="30" t="n">
        <v>0</v>
      </c>
      <c r="Q2031" s="30" t="n">
        <v>11</v>
      </c>
      <c r="R2031" s="30">
        <f>I2031-Q2031</f>
        <v/>
      </c>
      <c r="T2031" s="29" t="inlineStr">
        <is>
          <t>Ítem del inventario físico de Avain sin código SAP en este centro. Se mantiene la línea sin código de material: la diferencia indica una cantidad a dar de alta en SAP.</t>
        </is>
      </c>
      <c r="U2031" s="44" t="inlineStr">
        <is>
          <t>Inventario físico sin código SAP</t>
        </is>
      </c>
      <c r="V2031" s="44" t="inlineStr">
        <is>
          <t>Sin clasificar en SAP</t>
        </is>
      </c>
      <c r="W2031" s="44" t="inlineStr">
        <is>
          <t>Dentro del alcance</t>
        </is>
      </c>
      <c r="X2031" s="45" t="inlineStr">
        <is>
          <t>Sin coincidencia</t>
        </is>
      </c>
      <c r="Y2031" s="44" t="inlineStr">
        <is>
          <t>Sin correspondencia confirmada: hay aproximaciones en SAP, descartadas por presentación o evidencia débil</t>
        </is>
      </c>
      <c r="Z2031" s="45" t="inlineStr">
        <is>
          <t>Alta de material en SAP (sin código)</t>
        </is>
      </c>
      <c r="AA2031" s="44" t="inlineStr">
        <is>
          <t>301</t>
        </is>
      </c>
      <c r="AB2031" s="44" t="inlineStr">
        <is>
          <t>CIRCUITO RESPIRATORIO UTIM</t>
        </is>
      </c>
      <c r="AC2031" s="44" t="inlineStr">
        <is>
          <t>Sin coincidencia</t>
        </is>
      </c>
      <c r="AD2031" s="44" t="inlineStr">
        <is>
          <t>No</t>
        </is>
      </c>
      <c r="AE2031" s="44" t="n"/>
      <c r="AF2031" s="44" t="inlineStr">
        <is>
          <t>No</t>
        </is>
      </c>
      <c r="AG2031" s="44" t="n"/>
      <c r="AH2031" s="54" t="n">
        <v>0</v>
      </c>
      <c r="AI2031" s="54" t="n">
        <v>11</v>
      </c>
      <c r="AJ2031" s="54" t="n">
        <v>-11</v>
      </c>
      <c r="AK2031" s="44" t="n"/>
      <c r="AL2031" s="44" t="n"/>
      <c r="AM2031" s="44" t="n"/>
      <c r="AN2031" s="41" t="inlineStr">
        <is>
          <t>Sin valor unitario en SAP: la diferencia económica de este ítem no puede calcularse (dato faltante).</t>
        </is>
      </c>
      <c r="AO2031" s="44" t="inlineStr">
        <is>
          <t>Mejor aproximación descartada: 2001024 VALVULA ESPIRATORIA (similitud 0.39).</t>
        </is>
      </c>
    </row>
    <row r="2032">
      <c r="A2032" s="29" t="n"/>
      <c r="B2032" s="29" t="inlineStr">
        <is>
          <t>CLONAZEPAM 2 MG</t>
        </is>
      </c>
      <c r="F2032" s="29" t="inlineStr">
        <is>
          <t>1060</t>
        </is>
      </c>
      <c r="H2032" s="29" t="inlineStr">
        <is>
          <t>C/U</t>
        </is>
      </c>
      <c r="I2032" s="30" t="n">
        <v>0</v>
      </c>
      <c r="Q2032" s="30" t="n">
        <v>0</v>
      </c>
      <c r="R2032" s="30">
        <f>I2032-Q2032</f>
        <v/>
      </c>
      <c r="T2032" s="29" t="inlineStr">
        <is>
          <t>Ítem del inventario físico de Avain sin código SAP en este centro. Se mantiene la línea sin código de material: la diferencia indica una cantidad a dar de alta en SAP.</t>
        </is>
      </c>
      <c r="U2032" s="44" t="inlineStr">
        <is>
          <t>Inventario físico sin código SAP</t>
        </is>
      </c>
      <c r="V2032" s="44" t="inlineStr">
        <is>
          <t>Sin clasificar en SAP</t>
        </is>
      </c>
      <c r="W2032" s="44" t="inlineStr">
        <is>
          <t>Dentro del alcance</t>
        </is>
      </c>
      <c r="X2032" s="45" t="inlineStr">
        <is>
          <t>Sin coincidencia</t>
        </is>
      </c>
      <c r="Y2032" s="44" t="inlineStr">
        <is>
          <t>Sin correspondencia confirmada: hay aproximaciones en SAP, descartadas por presentación o evidencia débil</t>
        </is>
      </c>
      <c r="Z2032" s="45" t="inlineStr">
        <is>
          <t>Alta de material en SAP (sin código)</t>
        </is>
      </c>
      <c r="AA2032" s="44" t="inlineStr">
        <is>
          <t>532</t>
        </is>
      </c>
      <c r="AB2032" s="44" t="inlineStr">
        <is>
          <t>CLONAZEPAM 2 MG</t>
        </is>
      </c>
      <c r="AC2032" s="44" t="inlineStr">
        <is>
          <t>Sin coincidencia</t>
        </is>
      </c>
      <c r="AD2032" s="44" t="inlineStr">
        <is>
          <t>No</t>
        </is>
      </c>
      <c r="AE2032" s="44" t="n"/>
      <c r="AF2032" s="44" t="inlineStr">
        <is>
          <t>No</t>
        </is>
      </c>
      <c r="AG2032" s="44" t="n"/>
      <c r="AH2032" s="54" t="n">
        <v>0</v>
      </c>
      <c r="AI2032" s="54" t="n">
        <v>0</v>
      </c>
      <c r="AJ2032" s="54" t="n">
        <v>-0</v>
      </c>
      <c r="AK2032" s="44" t="n"/>
      <c r="AL2032" s="44" t="n"/>
      <c r="AM2032" s="44" t="n"/>
      <c r="AN2032" s="41" t="inlineStr">
        <is>
          <t>Sin valor unitario en SAP: la diferencia económica de este ítem no puede calcularse (dato faltante).</t>
        </is>
      </c>
      <c r="AO2032" s="44" t="inlineStr">
        <is>
          <t>Mejor aproximación descartada: 1000597 LOPERAMIDA 2MG COMPRIMIDO (dosis coincide; similitud 0.32).</t>
        </is>
      </c>
    </row>
    <row r="2033">
      <c r="A2033" s="29" t="n"/>
      <c r="B2033" s="29" t="inlineStr">
        <is>
          <t>CLORURO DE SODIO HIPERTONICO 20%</t>
        </is>
      </c>
      <c r="F2033" s="29" t="inlineStr">
        <is>
          <t>1060</t>
        </is>
      </c>
      <c r="H2033" s="29" t="inlineStr">
        <is>
          <t>C/U</t>
        </is>
      </c>
      <c r="I2033" s="30" t="n">
        <v>0</v>
      </c>
      <c r="Q2033" s="30" t="n">
        <v>92</v>
      </c>
      <c r="R2033" s="30">
        <f>I2033-Q2033</f>
        <v/>
      </c>
      <c r="T2033" s="29" t="inlineStr">
        <is>
          <t>Ítem del inventario físico de Avain sin código SAP en este centro. Se mantiene la línea sin código de material: la diferencia indica una cantidad a dar de alta en SAP.</t>
        </is>
      </c>
      <c r="U2033" s="44" t="inlineStr">
        <is>
          <t>Inventario físico sin código SAP</t>
        </is>
      </c>
      <c r="V2033" s="44" t="inlineStr">
        <is>
          <t>Sin clasificar en SAP</t>
        </is>
      </c>
      <c r="W2033" s="44" t="inlineStr">
        <is>
          <t>Dentro del alcance</t>
        </is>
      </c>
      <c r="X2033" s="45" t="inlineStr">
        <is>
          <t>Sin coincidencia</t>
        </is>
      </c>
      <c r="Y2033" s="44" t="inlineStr">
        <is>
          <t>Sin correspondencia confirmada: hay aproximaciones en SAP, descartadas por presentación o evidencia débil</t>
        </is>
      </c>
      <c r="Z2033" s="45" t="inlineStr">
        <is>
          <t>Alta de material en SAP (sin código)</t>
        </is>
      </c>
      <c r="AA2033" s="44" t="inlineStr">
        <is>
          <t>511</t>
        </is>
      </c>
      <c r="AB2033" s="44" t="inlineStr">
        <is>
          <t>CLORURO DE SODIO HIPERTONICO 20%</t>
        </is>
      </c>
      <c r="AC2033" s="44" t="inlineStr">
        <is>
          <t>Sin coincidencia</t>
        </is>
      </c>
      <c r="AD2033" s="44" t="inlineStr">
        <is>
          <t>No</t>
        </is>
      </c>
      <c r="AE2033" s="44" t="n"/>
      <c r="AF2033" s="44" t="inlineStr">
        <is>
          <t>No</t>
        </is>
      </c>
      <c r="AG2033" s="44" t="n"/>
      <c r="AH2033" s="54" t="n">
        <v>0</v>
      </c>
      <c r="AI2033" s="54" t="n">
        <v>92</v>
      </c>
      <c r="AJ2033" s="54" t="n">
        <v>-92</v>
      </c>
      <c r="AK2033" s="44" t="n"/>
      <c r="AL2033" s="44" t="n"/>
      <c r="AM2033" s="44" t="n"/>
      <c r="AN2033" s="41" t="inlineStr">
        <is>
          <t>Sin valor unitario en SAP: la diferencia económica de este ítem no puede calcularse (dato faltante).</t>
        </is>
      </c>
      <c r="AO2033" s="44" t="inlineStr">
        <is>
          <t>El código Avain 511 figura en la homologación como «Clindamicina» (master M11-007), pero en el inventario físico corresponde a «CLORURO DE SODIO HIPERTONICO 20%». El código no coincide con el producto: no se usó el vínculo de la homologación y se cruzó por nomenclatura. A revisar con los responsables de la base. Mejor aproximación descartada: 1000234 GLUCOSADO HIPERTÓNICO 50% AMPOLLA (dosis/presentación distinta (20% vs 50%); similitud 0.43).</t>
        </is>
      </c>
    </row>
    <row r="2034">
      <c r="A2034" s="29" t="n"/>
      <c r="B2034" s="29" t="inlineStr">
        <is>
          <t>COLLAR FILADELFIA (distintas med.)</t>
        </is>
      </c>
      <c r="F2034" s="29" t="inlineStr">
        <is>
          <t>1060</t>
        </is>
      </c>
      <c r="H2034" s="29" t="inlineStr">
        <is>
          <t>C/U</t>
        </is>
      </c>
      <c r="I2034" s="30" t="n">
        <v>0</v>
      </c>
      <c r="Q2034" s="30" t="n">
        <v>41</v>
      </c>
      <c r="R2034" s="30">
        <f>I2034-Q2034</f>
        <v/>
      </c>
      <c r="T2034" s="29" t="inlineStr">
        <is>
          <t>Ítem del inventario físico de Avain sin código SAP en este centro. Se mantiene la línea sin código de material: la diferencia indica una cantidad a dar de alta en SAP.</t>
        </is>
      </c>
      <c r="U2034" s="44" t="inlineStr">
        <is>
          <t>Inventario físico sin código SAP</t>
        </is>
      </c>
      <c r="V2034" s="44" t="inlineStr">
        <is>
          <t>Sin clasificar en SAP</t>
        </is>
      </c>
      <c r="W2034" s="44" t="inlineStr">
        <is>
          <t>Dentro del alcance</t>
        </is>
      </c>
      <c r="X2034" s="45" t="inlineStr">
        <is>
          <t>Sin coincidencia</t>
        </is>
      </c>
      <c r="Y2034" s="44" t="inlineStr">
        <is>
          <t>Pendiente de validación: el ítem está en el Master pero no tiene código SAP confirmado</t>
        </is>
      </c>
      <c r="Z2034" s="45" t="inlineStr">
        <is>
          <t>Alta de material en SAP (sin código)</t>
        </is>
      </c>
      <c r="AA2034" s="44" t="inlineStr">
        <is>
          <t>411</t>
        </is>
      </c>
      <c r="AB2034" s="44" t="inlineStr">
        <is>
          <t>COLLAR FILADELFIA (distintas med.)</t>
        </is>
      </c>
      <c r="AC2034" s="44" t="inlineStr">
        <is>
          <t>Sin coincidencia</t>
        </is>
      </c>
      <c r="AD2034" s="44" t="inlineStr">
        <is>
          <t>No</t>
        </is>
      </c>
      <c r="AE2034" s="44" t="n"/>
      <c r="AF2034" s="44" t="inlineStr">
        <is>
          <t>Sí</t>
        </is>
      </c>
      <c r="AG2034" s="44" t="inlineStr">
        <is>
          <t>E-193</t>
        </is>
      </c>
      <c r="AH2034" s="54" t="n">
        <v>0</v>
      </c>
      <c r="AI2034" s="54" t="n">
        <v>41</v>
      </c>
      <c r="AJ2034" s="54" t="n">
        <v>-41</v>
      </c>
      <c r="AK2034" s="44" t="n"/>
      <c r="AL2034" s="44" t="n"/>
      <c r="AM2034" s="44" t="n"/>
      <c r="AN2034" s="41" t="inlineStr">
        <is>
          <t>Sin valor unitario en SAP: la diferencia económica de este ítem no puede calcularse (dato faltante).</t>
        </is>
      </c>
      <c r="AO2034" s="44" t="inlineStr">
        <is>
          <t>La homologación no confirma la equivalencia (confianza base Sin coincidencia / confianza SAP Alta). Se imputó al código SAP del master con nivel Baja para no perder el recuento; requiere validación. Homologado al master E-193, pero sus códigos SAP (2001447) no figuran en el stock SAP de este centro. Mejor aproximación descartada: 2000051 COLLAR CERVICAL MEDIANO (similitud 0.29).</t>
        </is>
      </c>
    </row>
    <row r="2035">
      <c r="A2035" s="29" t="n"/>
      <c r="B2035" s="29" t="inlineStr">
        <is>
          <t>COLLAR FILADELFIA AJUSTABLE</t>
        </is>
      </c>
      <c r="F2035" s="29" t="inlineStr">
        <is>
          <t>1060</t>
        </is>
      </c>
      <c r="H2035" s="29" t="inlineStr">
        <is>
          <t>C/U</t>
        </is>
      </c>
      <c r="I2035" s="30" t="n">
        <v>0</v>
      </c>
      <c r="Q2035" s="30" t="n">
        <v>5</v>
      </c>
      <c r="R2035" s="30">
        <f>I2035-Q2035</f>
        <v/>
      </c>
      <c r="T2035" s="29" t="inlineStr">
        <is>
          <t>Ítem del inventario físico de Avain sin código SAP en este centro. Se mantiene la línea sin código de material: la diferencia indica una cantidad a dar de alta en SAP.</t>
        </is>
      </c>
      <c r="U2035" s="44" t="inlineStr">
        <is>
          <t>Inventario físico sin código SAP</t>
        </is>
      </c>
      <c r="V2035" s="44" t="inlineStr">
        <is>
          <t>Sin clasificar en SAP</t>
        </is>
      </c>
      <c r="W2035" s="44" t="inlineStr">
        <is>
          <t>Dentro del alcance</t>
        </is>
      </c>
      <c r="X2035" s="45" t="inlineStr">
        <is>
          <t>Sin coincidencia</t>
        </is>
      </c>
      <c r="Y2035" s="44" t="inlineStr">
        <is>
          <t>Sin correspondencia confirmada: hay aproximaciones en SAP, descartadas por presentación o evidencia débil</t>
        </is>
      </c>
      <c r="Z2035" s="45" t="inlineStr">
        <is>
          <t>Alta de material en SAP (sin código)</t>
        </is>
      </c>
      <c r="AA2035" s="44" t="inlineStr">
        <is>
          <t>509</t>
        </is>
      </c>
      <c r="AB2035" s="44" t="inlineStr">
        <is>
          <t>COLLAR FILADELFIA AJUSTABLE</t>
        </is>
      </c>
      <c r="AC2035" s="44" t="inlineStr">
        <is>
          <t>Sin coincidencia</t>
        </is>
      </c>
      <c r="AD2035" s="44" t="inlineStr">
        <is>
          <t>No</t>
        </is>
      </c>
      <c r="AE2035" s="44" t="n"/>
      <c r="AF2035" s="44" t="inlineStr">
        <is>
          <t>No</t>
        </is>
      </c>
      <c r="AG2035" s="44" t="n"/>
      <c r="AH2035" s="54" t="n">
        <v>0</v>
      </c>
      <c r="AI2035" s="54" t="n">
        <v>5</v>
      </c>
      <c r="AJ2035" s="54" t="n">
        <v>-5</v>
      </c>
      <c r="AK2035" s="44" t="n"/>
      <c r="AL2035" s="44" t="n"/>
      <c r="AM2035" s="44" t="n"/>
      <c r="AN2035" s="41" t="inlineStr">
        <is>
          <t>Sin valor unitario en SAP: la diferencia económica de este ítem no puede calcularse (dato faltante).</t>
        </is>
      </c>
      <c r="AO2035" s="44" t="inlineStr">
        <is>
          <t>El código Avain 509 figura en la homologación como «Levofloxacina» (master M11-005), pero en el inventario físico corresponde a «COLLAR FILADELFIA AJUSTABLE». El código no coincide con el producto: no se usó el vínculo de la homologación y se cruzó por nomenclatura. A revisar con los responsables de la base. Mejor aproximación descartada: 2000051 COLLAR CERVICAL MEDIANO (similitud 0.31).</t>
        </is>
      </c>
    </row>
    <row r="2036">
      <c r="A2036" s="29" t="n"/>
      <c r="B2036" s="29" t="inlineStr">
        <is>
          <t>COLLAR FILADELFIA PEDIATRICO</t>
        </is>
      </c>
      <c r="F2036" s="29" t="inlineStr">
        <is>
          <t>1060</t>
        </is>
      </c>
      <c r="H2036" s="29" t="inlineStr">
        <is>
          <t>C/U</t>
        </is>
      </c>
      <c r="I2036" s="30" t="n">
        <v>0</v>
      </c>
      <c r="Q2036" s="30" t="n">
        <v>16</v>
      </c>
      <c r="R2036" s="30">
        <f>I2036-Q2036</f>
        <v/>
      </c>
      <c r="T2036" s="29" t="inlineStr">
        <is>
          <t>Ítem del inventario físico de Avain sin código SAP en este centro. Se mantiene la línea sin código de material: la diferencia indica una cantidad a dar de alta en SAP.</t>
        </is>
      </c>
      <c r="U2036" s="44" t="inlineStr">
        <is>
          <t>Inventario físico sin código SAP</t>
        </is>
      </c>
      <c r="V2036" s="44" t="inlineStr">
        <is>
          <t>Sin clasificar en SAP</t>
        </is>
      </c>
      <c r="W2036" s="44" t="inlineStr">
        <is>
          <t>Dentro del alcance</t>
        </is>
      </c>
      <c r="X2036" s="45" t="inlineStr">
        <is>
          <t>Sin coincidencia</t>
        </is>
      </c>
      <c r="Y2036" s="44" t="inlineStr">
        <is>
          <t>Sin correspondencia confirmada: hay aproximaciones en SAP, descartadas por presentación o evidencia débil</t>
        </is>
      </c>
      <c r="Z2036" s="45" t="inlineStr">
        <is>
          <t>Alta de material en SAP (sin código)</t>
        </is>
      </c>
      <c r="AA2036" s="44" t="inlineStr">
        <is>
          <t>412</t>
        </is>
      </c>
      <c r="AB2036" s="44" t="inlineStr">
        <is>
          <t>COLLAR FILADELFIA PEDIATRICO</t>
        </is>
      </c>
      <c r="AC2036" s="44" t="inlineStr">
        <is>
          <t>Sin coincidencia</t>
        </is>
      </c>
      <c r="AD2036" s="44" t="inlineStr">
        <is>
          <t>No</t>
        </is>
      </c>
      <c r="AE2036" s="44" t="n"/>
      <c r="AF2036" s="44" t="inlineStr">
        <is>
          <t>No</t>
        </is>
      </c>
      <c r="AG2036" s="44" t="n"/>
      <c r="AH2036" s="54" t="n">
        <v>0</v>
      </c>
      <c r="AI2036" s="54" t="n">
        <v>16</v>
      </c>
      <c r="AJ2036" s="54" t="n">
        <v>-16</v>
      </c>
      <c r="AK2036" s="44" t="n"/>
      <c r="AL2036" s="44" t="n"/>
      <c r="AM2036" s="44" t="n"/>
      <c r="AN2036" s="41" t="inlineStr">
        <is>
          <t>Sin valor unitario en SAP: la diferencia económica de este ítem no puede calcularse (dato faltante).</t>
        </is>
      </c>
      <c r="AO2036" s="44" t="inlineStr">
        <is>
          <t>El código Avain 412 figura en la homologación como «DESFIBRILADORDEA(ultimageneracion)» (master E-181), pero en el inventario físico corresponde a «COLLAR FILADELFIA PEDIATRICO». El código no coincide con el producto: no se usó el vínculo de la homologación y se cruzó por nomenclatura. A revisar con los responsables de la base. Mejor aproximación descartada: 2000036 TENSIOMETRO PEDIATRICO (similitud 0.44).</t>
        </is>
      </c>
    </row>
    <row r="2037">
      <c r="A2037" s="29" t="n"/>
      <c r="B2037" s="29" t="inlineStr">
        <is>
          <t>CUBRECAMILLAS PACK X 10 UNIDADES</t>
        </is>
      </c>
      <c r="F2037" s="29" t="inlineStr">
        <is>
          <t>1060</t>
        </is>
      </c>
      <c r="H2037" s="29" t="inlineStr">
        <is>
          <t>C/U</t>
        </is>
      </c>
      <c r="I2037" s="30" t="n">
        <v>0</v>
      </c>
      <c r="Q2037" s="30" t="n">
        <v>9</v>
      </c>
      <c r="R2037" s="30">
        <f>I2037-Q2037</f>
        <v/>
      </c>
      <c r="T2037" s="29" t="inlineStr">
        <is>
          <t>Ítem del inventario físico de Avain sin código SAP en este centro. Se mantiene la línea sin código de material: la diferencia indica una cantidad a dar de alta en SAP.</t>
        </is>
      </c>
      <c r="U2037" s="44" t="inlineStr">
        <is>
          <t>Inventario físico sin código SAP</t>
        </is>
      </c>
      <c r="V2037" s="44" t="inlineStr">
        <is>
          <t>Sin clasificar en SAP</t>
        </is>
      </c>
      <c r="W2037" s="44" t="inlineStr">
        <is>
          <t>Dentro del alcance</t>
        </is>
      </c>
      <c r="X2037" s="45" t="inlineStr">
        <is>
          <t>Sin coincidencia</t>
        </is>
      </c>
      <c r="Y2037" s="44" t="inlineStr">
        <is>
          <t>Sin correspondencia confirmada: hay aproximaciones en SAP, descartadas por presentación o evidencia débil</t>
        </is>
      </c>
      <c r="Z2037" s="45" t="inlineStr">
        <is>
          <t>Alta de material en SAP (sin código)</t>
        </is>
      </c>
      <c r="AA2037" s="44" t="inlineStr">
        <is>
          <t>384</t>
        </is>
      </c>
      <c r="AB2037" s="44" t="inlineStr">
        <is>
          <t>CUBRECAMILLAS PACK X 10 UNIDADES</t>
        </is>
      </c>
      <c r="AC2037" s="44" t="inlineStr">
        <is>
          <t>Sin coincidencia</t>
        </is>
      </c>
      <c r="AD2037" s="44" t="inlineStr">
        <is>
          <t>No</t>
        </is>
      </c>
      <c r="AE2037" s="44" t="n"/>
      <c r="AF2037" s="44" t="inlineStr">
        <is>
          <t>No</t>
        </is>
      </c>
      <c r="AG2037" s="44" t="n"/>
      <c r="AH2037" s="54" t="n">
        <v>0</v>
      </c>
      <c r="AI2037" s="54" t="n">
        <v>9</v>
      </c>
      <c r="AJ2037" s="54" t="n">
        <v>-9</v>
      </c>
      <c r="AK2037" s="44" t="n"/>
      <c r="AL2037" s="44" t="n"/>
      <c r="AM2037" s="44" t="n"/>
      <c r="AN2037" s="41" t="inlineStr">
        <is>
          <t>Sin valor unitario en SAP: la diferencia económica de este ítem no puede calcularse (dato faltante).</t>
        </is>
      </c>
      <c r="AO2037" s="44" t="inlineStr">
        <is>
          <t>Mejor aproximación descartada: 2000217 CUBRECAMILLA ELASTIZADA 0.90 X 2,00 MT (calibre/talle/medida distinta; similitud 0.27).</t>
        </is>
      </c>
    </row>
    <row r="2038">
      <c r="A2038" s="29" t="n"/>
      <c r="B2038" s="29" t="inlineStr">
        <is>
          <t>DESCARTADOR CORTOPUNZANTES 1,4 L</t>
        </is>
      </c>
      <c r="F2038" s="29" t="inlineStr">
        <is>
          <t>1060</t>
        </is>
      </c>
      <c r="H2038" s="29" t="inlineStr">
        <is>
          <t>C/U</t>
        </is>
      </c>
      <c r="I2038" s="30" t="n">
        <v>0</v>
      </c>
      <c r="Q2038" s="30" t="n">
        <v>39</v>
      </c>
      <c r="R2038" s="30">
        <f>I2038-Q2038</f>
        <v/>
      </c>
      <c r="T2038" s="29" t="inlineStr">
        <is>
          <t>Ítem del inventario físico de Avain sin código SAP en este centro. Se mantiene la línea sin código de material: la diferencia indica una cantidad a dar de alta en SAP.</t>
        </is>
      </c>
      <c r="U2038" s="44" t="inlineStr">
        <is>
          <t>Inventario físico sin código SAP</t>
        </is>
      </c>
      <c r="V2038" s="44" t="inlineStr">
        <is>
          <t>Sin clasificar en SAP</t>
        </is>
      </c>
      <c r="W2038" s="44" t="inlineStr">
        <is>
          <t>Dentro del alcance</t>
        </is>
      </c>
      <c r="X2038" s="45" t="inlineStr">
        <is>
          <t>Sin coincidencia</t>
        </is>
      </c>
      <c r="Y2038" s="44" t="inlineStr">
        <is>
          <t>Sin correspondencia confirmada: hay aproximaciones en SAP, descartadas por presentación o evidencia débil</t>
        </is>
      </c>
      <c r="Z2038" s="45" t="inlineStr">
        <is>
          <t>Alta de material en SAP (sin código)</t>
        </is>
      </c>
      <c r="AA2038" s="44" t="inlineStr">
        <is>
          <t>513</t>
        </is>
      </c>
      <c r="AB2038" s="44" t="inlineStr">
        <is>
          <t>DESCARTADOR CORTOPUNZANTES 1,4 L</t>
        </is>
      </c>
      <c r="AC2038" s="44" t="inlineStr">
        <is>
          <t>Sin coincidencia</t>
        </is>
      </c>
      <c r="AD2038" s="44" t="inlineStr">
        <is>
          <t>No</t>
        </is>
      </c>
      <c r="AE2038" s="44" t="n"/>
      <c r="AF2038" s="44" t="inlineStr">
        <is>
          <t>No</t>
        </is>
      </c>
      <c r="AG2038" s="44" t="n"/>
      <c r="AH2038" s="54" t="n">
        <v>0</v>
      </c>
      <c r="AI2038" s="54" t="n">
        <v>39</v>
      </c>
      <c r="AJ2038" s="54" t="n">
        <v>-39</v>
      </c>
      <c r="AK2038" s="44" t="n"/>
      <c r="AL2038" s="44" t="n"/>
      <c r="AM2038" s="44" t="n"/>
      <c r="AN2038" s="41" t="inlineStr">
        <is>
          <t>Sin valor unitario en SAP: la diferencia económica de este ítem no puede calcularse (dato faltante).</t>
        </is>
      </c>
      <c r="AO2038" s="44" t="inlineStr">
        <is>
          <t>El código Avain 513 figura en la homologación como «Ceftriaxona» (master M11-010), pero en el inventario físico corresponde a «DESCARTADOR CORTOPUNZANTES 1,4 L». El código no coincide con el producto: no se usó el vínculo de la homologación y se cruzó por nomenclatura. A revisar con los responsables de la base. Mejor aproximación descartada: 2000870 DESCARTADOR C/TAPA GIRATORIA MOD E1 1.4L (dosis coincide; similitud 0.55).</t>
        </is>
      </c>
    </row>
    <row r="2039">
      <c r="A2039" s="29" t="n"/>
      <c r="B2039" s="29" t="inlineStr">
        <is>
          <t>DESCARTADOR CORTOPUNZANTES 2,2 L</t>
        </is>
      </c>
      <c r="F2039" s="29" t="inlineStr">
        <is>
          <t>1060</t>
        </is>
      </c>
      <c r="H2039" s="29" t="inlineStr">
        <is>
          <t>C/U</t>
        </is>
      </c>
      <c r="I2039" s="30" t="n">
        <v>0</v>
      </c>
      <c r="Q2039" s="30" t="n">
        <v>1</v>
      </c>
      <c r="R2039" s="30">
        <f>I2039-Q2039</f>
        <v/>
      </c>
      <c r="T2039" s="29" t="inlineStr">
        <is>
          <t>Ítem del inventario físico de Avain sin código SAP en este centro. Se mantiene la línea sin código de material: la diferencia indica una cantidad a dar de alta en SAP.</t>
        </is>
      </c>
      <c r="U2039" s="44" t="inlineStr">
        <is>
          <t>Inventario físico sin código SAP</t>
        </is>
      </c>
      <c r="V2039" s="44" t="inlineStr">
        <is>
          <t>Sin clasificar en SAP</t>
        </is>
      </c>
      <c r="W2039" s="44" t="inlineStr">
        <is>
          <t>Dentro del alcance</t>
        </is>
      </c>
      <c r="X2039" s="45" t="inlineStr">
        <is>
          <t>Sin coincidencia</t>
        </is>
      </c>
      <c r="Y2039" s="44" t="inlineStr">
        <is>
          <t>Sin correspondencia confirmada: hay aproximaciones en SAP, descartadas por presentación o evidencia débil</t>
        </is>
      </c>
      <c r="Z2039" s="45" t="inlineStr">
        <is>
          <t>Alta de material en SAP (sin código)</t>
        </is>
      </c>
      <c r="AA2039" s="44" t="inlineStr">
        <is>
          <t>512</t>
        </is>
      </c>
      <c r="AB2039" s="44" t="inlineStr">
        <is>
          <t>DESCARTADOR CORTOPUNZANTES 2,2 L</t>
        </is>
      </c>
      <c r="AC2039" s="44" t="inlineStr">
        <is>
          <t>Sin coincidencia</t>
        </is>
      </c>
      <c r="AD2039" s="44" t="inlineStr">
        <is>
          <t>No</t>
        </is>
      </c>
      <c r="AE2039" s="44" t="n"/>
      <c r="AF2039" s="44" t="inlineStr">
        <is>
          <t>No</t>
        </is>
      </c>
      <c r="AG2039" s="44" t="n"/>
      <c r="AH2039" s="54" t="n">
        <v>0</v>
      </c>
      <c r="AI2039" s="54" t="n">
        <v>1</v>
      </c>
      <c r="AJ2039" s="54" t="n">
        <v>-1</v>
      </c>
      <c r="AK2039" s="44" t="n"/>
      <c r="AL2039" s="44" t="n"/>
      <c r="AM2039" s="44" t="n"/>
      <c r="AN2039" s="41" t="inlineStr">
        <is>
          <t>Sin valor unitario en SAP: la diferencia económica de este ítem no puede calcularse (dato faltante).</t>
        </is>
      </c>
      <c r="AO2039" s="44" t="inlineStr">
        <is>
          <t>El código Avain 512 figura en la homologación como «Metronidazol» (master M11-008), pero en el inventario físico corresponde a «DESCARTADOR CORTOPUNZANTES 2,2 L». El código no coincide con el producto: no se usó el vínculo de la homologación y se cruzó por nomenclatura. A revisar con los responsables de la base. Mejor aproximación descartada: 2000870 DESCARTADOR C/TAPA GIRATORIA MOD E1 1.4L (dosis/presentación distinta (2200ML vs 1400ML); similitud 0.34).</t>
        </is>
      </c>
    </row>
    <row r="2040">
      <c r="A2040" s="29" t="n"/>
      <c r="B2040" s="29" t="inlineStr">
        <is>
          <t>DESCARTADOR CORTOPUNZANTES 4,5 LTS</t>
        </is>
      </c>
      <c r="F2040" s="29" t="inlineStr">
        <is>
          <t>1060</t>
        </is>
      </c>
      <c r="H2040" s="29" t="inlineStr">
        <is>
          <t>C/U</t>
        </is>
      </c>
      <c r="I2040" s="30" t="n">
        <v>0</v>
      </c>
      <c r="Q2040" s="30" t="n">
        <v>15</v>
      </c>
      <c r="R2040" s="30">
        <f>I2040-Q2040</f>
        <v/>
      </c>
      <c r="T2040" s="29" t="inlineStr">
        <is>
          <t>Ítem del inventario físico de Avain sin código SAP en este centro. Se mantiene la línea sin código de material: la diferencia indica una cantidad a dar de alta en SAP.</t>
        </is>
      </c>
      <c r="U2040" s="44" t="inlineStr">
        <is>
          <t>Inventario físico sin código SAP</t>
        </is>
      </c>
      <c r="V2040" s="44" t="inlineStr">
        <is>
          <t>Sin clasificar en SAP</t>
        </is>
      </c>
      <c r="W2040" s="44" t="inlineStr">
        <is>
          <t>Dentro del alcance</t>
        </is>
      </c>
      <c r="X2040" s="45" t="inlineStr">
        <is>
          <t>Sin coincidencia</t>
        </is>
      </c>
      <c r="Y2040" s="44" t="inlineStr">
        <is>
          <t>Pendiente de validación: el ítem está en el Master pero no tiene código SAP confirmado</t>
        </is>
      </c>
      <c r="Z2040" s="45" t="inlineStr">
        <is>
          <t>Alta de material en SAP (sin código)</t>
        </is>
      </c>
      <c r="AA2040" s="44" t="inlineStr">
        <is>
          <t>361</t>
        </is>
      </c>
      <c r="AB2040" s="44" t="inlineStr">
        <is>
          <t>DESCARTADOR CORTOPUNZANTES 4,5 LTS</t>
        </is>
      </c>
      <c r="AC2040" s="44" t="inlineStr">
        <is>
          <t>Sin coincidencia</t>
        </is>
      </c>
      <c r="AD2040" s="44" t="inlineStr">
        <is>
          <t>No</t>
        </is>
      </c>
      <c r="AE2040" s="44" t="n"/>
      <c r="AF2040" s="44" t="inlineStr">
        <is>
          <t>Sí</t>
        </is>
      </c>
      <c r="AG2040" s="44" t="inlineStr">
        <is>
          <t>D-157</t>
        </is>
      </c>
      <c r="AH2040" s="54" t="n">
        <v>0</v>
      </c>
      <c r="AI2040" s="54" t="n">
        <v>15</v>
      </c>
      <c r="AJ2040" s="54" t="n">
        <v>-15</v>
      </c>
      <c r="AK2040" s="44" t="n"/>
      <c r="AL2040" s="44" t="n"/>
      <c r="AM2040" s="44" t="n"/>
      <c r="AN2040" s="41" t="inlineStr">
        <is>
          <t>Sin valor unitario en SAP: la diferencia económica de este ítem no puede calcularse (dato faltante).</t>
        </is>
      </c>
      <c r="AO2040" s="44" t="inlineStr">
        <is>
          <t>La denominación del inventario («DESCARTADOR CORTOPUNZANTES 4,5 LTS») difiere de la que registra el master para ese código («DESCARTADORCORTOPUNZANTES4LTS»). Nivel degradado a Baja hasta validar la equivalencia. Homologado al master D-157, pero sus códigos SAP (2000014, 1005328) no figuran en el stock SAP de este centro. Mejor aproximación descartada: 2000868 DESCARTADOR C/TAPA GIRATORIA MOD M5 4.8L (dosis/presentación distinta (4500ML vs 4800ML); similitud 0.37).</t>
        </is>
      </c>
    </row>
    <row r="2041">
      <c r="A2041" s="29" t="n"/>
      <c r="B2041" s="29" t="inlineStr">
        <is>
          <t>DESCARTADOR CORTOPUZANTES 7 LTS</t>
        </is>
      </c>
      <c r="F2041" s="29" t="inlineStr">
        <is>
          <t>1060</t>
        </is>
      </c>
      <c r="H2041" s="29" t="inlineStr">
        <is>
          <t>C/U</t>
        </is>
      </c>
      <c r="I2041" s="30" t="n">
        <v>0</v>
      </c>
      <c r="Q2041" s="30" t="n">
        <v>1</v>
      </c>
      <c r="R2041" s="30">
        <f>I2041-Q2041</f>
        <v/>
      </c>
      <c r="T2041" s="29" t="inlineStr">
        <is>
          <t>Ítem del inventario físico de Avain sin código SAP en este centro. Se mantiene la línea sin código de material: la diferencia indica una cantidad a dar de alta en SAP.</t>
        </is>
      </c>
      <c r="U2041" s="44" t="inlineStr">
        <is>
          <t>Inventario físico sin código SAP</t>
        </is>
      </c>
      <c r="V2041" s="44" t="inlineStr">
        <is>
          <t>Sin clasificar en SAP</t>
        </is>
      </c>
      <c r="W2041" s="44" t="inlineStr">
        <is>
          <t>Dentro del alcance</t>
        </is>
      </c>
      <c r="X2041" s="45" t="inlineStr">
        <is>
          <t>Sin coincidencia</t>
        </is>
      </c>
      <c r="Y2041" s="44" t="inlineStr">
        <is>
          <t>Sin correspondencia confirmada: hay aproximaciones en SAP, descartadas por presentación o evidencia débil</t>
        </is>
      </c>
      <c r="Z2041" s="45" t="inlineStr">
        <is>
          <t>Alta de material en SAP (sin código)</t>
        </is>
      </c>
      <c r="AA2041" s="44" t="inlineStr">
        <is>
          <t>360</t>
        </is>
      </c>
      <c r="AB2041" s="44" t="inlineStr">
        <is>
          <t>DESCARTADOR CORTOPUZANTES 7 LTS</t>
        </is>
      </c>
      <c r="AC2041" s="44" t="inlineStr">
        <is>
          <t>Sin coincidencia</t>
        </is>
      </c>
      <c r="AD2041" s="44" t="inlineStr">
        <is>
          <t>No</t>
        </is>
      </c>
      <c r="AE2041" s="44" t="n"/>
      <c r="AF2041" s="44" t="inlineStr">
        <is>
          <t>No</t>
        </is>
      </c>
      <c r="AG2041" s="44" t="n"/>
      <c r="AH2041" s="54" t="n">
        <v>0</v>
      </c>
      <c r="AI2041" s="54" t="n">
        <v>1</v>
      </c>
      <c r="AJ2041" s="54" t="n">
        <v>-1</v>
      </c>
      <c r="AK2041" s="44" t="n"/>
      <c r="AL2041" s="44" t="n"/>
      <c r="AM2041" s="44" t="n"/>
      <c r="AN2041" s="41" t="inlineStr">
        <is>
          <t>Sin valor unitario en SAP: la diferencia económica de este ítem no puede calcularse (dato faltante).</t>
        </is>
      </c>
      <c r="AO2041" s="44" t="inlineStr">
        <is>
          <t>Mejor aproximación descartada: 2000870 DESCARTADOR C/TAPA GIRATORIA MOD E1 1.4L (dosis/presentación distinta (7000ML vs 1400ML); similitud 0.34).</t>
        </is>
      </c>
    </row>
    <row r="2042">
      <c r="A2042" s="29" t="n"/>
      <c r="B2042" s="29" t="inlineStr">
        <is>
          <t>desloratadina</t>
        </is>
      </c>
      <c r="F2042" s="29" t="inlineStr">
        <is>
          <t>1060</t>
        </is>
      </c>
      <c r="H2042" s="29" t="inlineStr">
        <is>
          <t>C/U</t>
        </is>
      </c>
      <c r="I2042" s="30" t="n">
        <v>0</v>
      </c>
      <c r="Q2042" s="30" t="n">
        <v>30</v>
      </c>
      <c r="R2042" s="30">
        <f>I2042-Q2042</f>
        <v/>
      </c>
      <c r="T2042" s="29" t="inlineStr">
        <is>
          <t>Ítem del inventario físico de Avain sin código SAP en este centro. Se mantiene la línea sin código de material: la diferencia indica una cantidad a dar de alta en SAP.</t>
        </is>
      </c>
      <c r="U2042" s="44" t="inlineStr">
        <is>
          <t>Inventario físico sin código SAP</t>
        </is>
      </c>
      <c r="V2042" s="44" t="inlineStr">
        <is>
          <t>Sin clasificar en SAP</t>
        </is>
      </c>
      <c r="W2042" s="44" t="inlineStr">
        <is>
          <t>Dentro del alcance</t>
        </is>
      </c>
      <c r="X2042" s="45" t="inlineStr">
        <is>
          <t>Sin coincidencia</t>
        </is>
      </c>
      <c r="Y2042" s="44" t="inlineStr">
        <is>
          <t>Sin correspondencia confirmada: hay aproximaciones en SAP, descartadas por presentación o evidencia débil</t>
        </is>
      </c>
      <c r="Z2042" s="45" t="inlineStr">
        <is>
          <t>Alta de material en SAP (sin código)</t>
        </is>
      </c>
      <c r="AA2042" s="44" t="inlineStr">
        <is>
          <t>534</t>
        </is>
      </c>
      <c r="AB2042" s="44" t="inlineStr">
        <is>
          <t>desloratadina</t>
        </is>
      </c>
      <c r="AC2042" s="44" t="inlineStr">
        <is>
          <t>Sin coincidencia</t>
        </is>
      </c>
      <c r="AD2042" s="44" t="inlineStr">
        <is>
          <t>No</t>
        </is>
      </c>
      <c r="AE2042" s="44" t="n"/>
      <c r="AF2042" s="44" t="inlineStr">
        <is>
          <t>No</t>
        </is>
      </c>
      <c r="AG2042" s="44" t="n"/>
      <c r="AH2042" s="54" t="n">
        <v>0</v>
      </c>
      <c r="AI2042" s="54" t="n">
        <v>30</v>
      </c>
      <c r="AJ2042" s="54" t="n">
        <v>-30</v>
      </c>
      <c r="AK2042" s="44" t="n"/>
      <c r="AL2042" s="44" t="n"/>
      <c r="AM2042" s="44" t="n"/>
      <c r="AN2042" s="41" t="inlineStr">
        <is>
          <t>Sin valor unitario en SAP: la diferencia económica de este ítem no puede calcularse (dato faltante).</t>
        </is>
      </c>
      <c r="AO2042" s="44" t="inlineStr">
        <is>
          <t>Mejor aproximación descartada: 1000144 LORATADINA 10 MG COMP (una nomenclatura no informa dosis; similitud 0.43).</t>
        </is>
      </c>
    </row>
    <row r="2043">
      <c r="A2043" s="29" t="n"/>
      <c r="B2043" s="29" t="inlineStr">
        <is>
          <t>FERULAS DIGITALES</t>
        </is>
      </c>
      <c r="F2043" s="29" t="inlineStr">
        <is>
          <t>1060</t>
        </is>
      </c>
      <c r="H2043" s="29" t="inlineStr">
        <is>
          <t>C/U</t>
        </is>
      </c>
      <c r="I2043" s="30" t="n">
        <v>0</v>
      </c>
      <c r="Q2043" s="30" t="n">
        <v>46</v>
      </c>
      <c r="R2043" s="30">
        <f>I2043-Q2043</f>
        <v/>
      </c>
      <c r="T2043" s="29" t="inlineStr">
        <is>
          <t>Ítem del inventario físico de Avain sin código SAP en este centro. Se mantiene la línea sin código de material: la diferencia indica una cantidad a dar de alta en SAP.</t>
        </is>
      </c>
      <c r="U2043" s="44" t="inlineStr">
        <is>
          <t>Inventario físico sin código SAP</t>
        </is>
      </c>
      <c r="V2043" s="44" t="inlineStr">
        <is>
          <t>Sin clasificar en SAP</t>
        </is>
      </c>
      <c r="W2043" s="44" t="inlineStr">
        <is>
          <t>Dentro del alcance</t>
        </is>
      </c>
      <c r="X2043" s="45" t="inlineStr">
        <is>
          <t>Sin coincidencia</t>
        </is>
      </c>
      <c r="Y2043" s="44" t="inlineStr">
        <is>
          <t>Sin correspondencia confirmada: hay aproximaciones en SAP, descartadas por presentación o evidencia débil</t>
        </is>
      </c>
      <c r="Z2043" s="45" t="inlineStr">
        <is>
          <t>Alta de material en SAP (sin código)</t>
        </is>
      </c>
      <c r="AA2043" s="44" t="inlineStr">
        <is>
          <t>470</t>
        </is>
      </c>
      <c r="AB2043" s="44" t="inlineStr">
        <is>
          <t>FERULAS DIGITALES</t>
        </is>
      </c>
      <c r="AC2043" s="44" t="inlineStr">
        <is>
          <t>Sin coincidencia</t>
        </is>
      </c>
      <c r="AD2043" s="44" t="inlineStr">
        <is>
          <t>No</t>
        </is>
      </c>
      <c r="AE2043" s="44" t="n"/>
      <c r="AF2043" s="44" t="inlineStr">
        <is>
          <t>No</t>
        </is>
      </c>
      <c r="AG2043" s="44" t="n"/>
      <c r="AH2043" s="54" t="n">
        <v>0</v>
      </c>
      <c r="AI2043" s="54" t="n">
        <v>46</v>
      </c>
      <c r="AJ2043" s="54" t="n">
        <v>-46</v>
      </c>
      <c r="AK2043" s="44" t="n"/>
      <c r="AL2043" s="44" t="n"/>
      <c r="AM2043" s="44" t="n"/>
      <c r="AN2043" s="41" t="inlineStr">
        <is>
          <t>Sin valor unitario en SAP: la diferencia económica de este ítem no puede calcularse (dato faltante).</t>
        </is>
      </c>
      <c r="AO2043" s="44" t="inlineStr">
        <is>
          <t>Mejor aproximación descartada: 2000749 SET FERULAS RIGIDAS 4 PIEZAS (similitud 0.41).</t>
        </is>
      </c>
    </row>
    <row r="2044">
      <c r="A2044" s="29" t="n"/>
      <c r="B2044" s="29" t="inlineStr">
        <is>
          <t>FIJADOR DE TUBO ENDOTRAQUEAL</t>
        </is>
      </c>
      <c r="F2044" s="29" t="inlineStr">
        <is>
          <t>1060</t>
        </is>
      </c>
      <c r="H2044" s="29" t="inlineStr">
        <is>
          <t>C/U</t>
        </is>
      </c>
      <c r="I2044" s="30" t="n">
        <v>0</v>
      </c>
      <c r="Q2044" s="30" t="n">
        <v>11</v>
      </c>
      <c r="R2044" s="30">
        <f>I2044-Q2044</f>
        <v/>
      </c>
      <c r="T2044" s="29" t="inlineStr">
        <is>
          <t>Ítem del inventario físico de Avain sin código SAP en este centro. Se mantiene la línea sin código de material: la diferencia indica una cantidad a dar de alta en SAP.</t>
        </is>
      </c>
      <c r="U2044" s="44" t="inlineStr">
        <is>
          <t>Inventario físico sin código SAP</t>
        </is>
      </c>
      <c r="V2044" s="44" t="inlineStr">
        <is>
          <t>Sin clasificar en SAP</t>
        </is>
      </c>
      <c r="W2044" s="44" t="inlineStr">
        <is>
          <t>Dentro del alcance</t>
        </is>
      </c>
      <c r="X2044" s="45" t="inlineStr">
        <is>
          <t>Sin coincidencia</t>
        </is>
      </c>
      <c r="Y2044" s="44" t="inlineStr">
        <is>
          <t>Sin correspondencia confirmada: hay aproximaciones en SAP, descartadas por presentación o evidencia débil</t>
        </is>
      </c>
      <c r="Z2044" s="45" t="inlineStr">
        <is>
          <t>Alta de material en SAP (sin código)</t>
        </is>
      </c>
      <c r="AA2044" s="44" t="inlineStr">
        <is>
          <t>370</t>
        </is>
      </c>
      <c r="AB2044" s="44" t="inlineStr">
        <is>
          <t>FIJADOR DE TUBO ENDOTRAQUEAL</t>
        </is>
      </c>
      <c r="AC2044" s="44" t="inlineStr">
        <is>
          <t>Sin coincidencia</t>
        </is>
      </c>
      <c r="AD2044" s="44" t="inlineStr">
        <is>
          <t>No</t>
        </is>
      </c>
      <c r="AE2044" s="44" t="n"/>
      <c r="AF2044" s="44" t="inlineStr">
        <is>
          <t>No</t>
        </is>
      </c>
      <c r="AG2044" s="44" t="n"/>
      <c r="AH2044" s="54" t="n">
        <v>0</v>
      </c>
      <c r="AI2044" s="54" t="n">
        <v>11</v>
      </c>
      <c r="AJ2044" s="54" t="n">
        <v>-11</v>
      </c>
      <c r="AK2044" s="44" t="n"/>
      <c r="AL2044" s="44" t="n"/>
      <c r="AM2044" s="44" t="n"/>
      <c r="AN2044" s="41" t="inlineStr">
        <is>
          <t>Sin valor unitario en SAP: la diferencia económica de este ítem no puede calcularse (dato faltante).</t>
        </is>
      </c>
      <c r="AO2044" s="44" t="inlineStr">
        <is>
          <t>Mejor aproximación descartada: 2000568 MORDILLOS DE FIJACION TUBO ENDOTRAQUEAL (similitud 0.54).</t>
        </is>
      </c>
    </row>
    <row r="2045">
      <c r="A2045" s="29" t="n"/>
      <c r="B2045" s="29" t="inlineStr">
        <is>
          <t>GOTA PC ® TETRAHIDRAZOLINA CLORHIDRATO</t>
        </is>
      </c>
      <c r="F2045" s="29" t="inlineStr">
        <is>
          <t>1060</t>
        </is>
      </c>
      <c r="H2045" s="29" t="inlineStr">
        <is>
          <t>C/U</t>
        </is>
      </c>
      <c r="I2045" s="30" t="n">
        <v>0</v>
      </c>
      <c r="Q2045" s="30" t="n">
        <v>49</v>
      </c>
      <c r="R2045" s="30">
        <f>I2045-Q2045</f>
        <v/>
      </c>
      <c r="T2045" s="29" t="inlineStr">
        <is>
          <t>Ítem del inventario físico de Avain sin código SAP en este centro. Se mantiene la línea sin código de material: la diferencia indica una cantidad a dar de alta en SAP.</t>
        </is>
      </c>
      <c r="U2045" s="44" t="inlineStr">
        <is>
          <t>Inventario físico sin código SAP</t>
        </is>
      </c>
      <c r="V2045" s="44" t="inlineStr">
        <is>
          <t>Sin clasificar en SAP</t>
        </is>
      </c>
      <c r="W2045" s="44" t="inlineStr">
        <is>
          <t>Dentro del alcance</t>
        </is>
      </c>
      <c r="X2045" s="45" t="inlineStr">
        <is>
          <t>Sin coincidencia</t>
        </is>
      </c>
      <c r="Y2045" s="44" t="inlineStr">
        <is>
          <t>Sin correspondencia confirmada: hay aproximaciones en SAP, descartadas por presentación o evidencia débil</t>
        </is>
      </c>
      <c r="Z2045" s="45" t="inlineStr">
        <is>
          <t>Alta de material en SAP (sin código)</t>
        </is>
      </c>
      <c r="AA2045" s="44" t="inlineStr">
        <is>
          <t>124</t>
        </is>
      </c>
      <c r="AB2045" s="44" t="inlineStr">
        <is>
          <t>GOTA PC ® TETRAHIDRAZOLINA CLORHIDRATO</t>
        </is>
      </c>
      <c r="AC2045" s="44" t="inlineStr">
        <is>
          <t>Sin coincidencia</t>
        </is>
      </c>
      <c r="AD2045" s="44" t="inlineStr">
        <is>
          <t>No</t>
        </is>
      </c>
      <c r="AE2045" s="44" t="n"/>
      <c r="AF2045" s="44" t="inlineStr">
        <is>
          <t>No</t>
        </is>
      </c>
      <c r="AG2045" s="44" t="n"/>
      <c r="AH2045" s="54" t="n">
        <v>0</v>
      </c>
      <c r="AI2045" s="54" t="n">
        <v>49</v>
      </c>
      <c r="AJ2045" s="54" t="n">
        <v>-49</v>
      </c>
      <c r="AK2045" s="44" t="n"/>
      <c r="AL2045" s="44" t="n"/>
      <c r="AM2045" s="44" t="n"/>
      <c r="AN2045" s="41" t="inlineStr">
        <is>
          <t>Sin valor unitario en SAP: la diferencia económica de este ítem no puede calcularse (dato faltante).</t>
        </is>
      </c>
      <c r="AO2045" s="44" t="inlineStr">
        <is>
          <t>Mejor aproximación descartada: 1000314 MORFINA CLORHIDRATO 10MG (una nomenclatura no informa dosis; similitud 0.36).</t>
        </is>
      </c>
    </row>
    <row r="2046">
      <c r="A2046" s="29" t="n"/>
      <c r="B2046" s="29" t="inlineStr">
        <is>
          <t>GOTAS OFTÁLMICAS (TOBRA + DEXA)</t>
        </is>
      </c>
      <c r="F2046" s="29" t="inlineStr">
        <is>
          <t>1060</t>
        </is>
      </c>
      <c r="H2046" s="29" t="inlineStr">
        <is>
          <t>C/U</t>
        </is>
      </c>
      <c r="I2046" s="30" t="n">
        <v>0</v>
      </c>
      <c r="Q2046" s="30" t="n">
        <v>0</v>
      </c>
      <c r="R2046" s="30">
        <f>I2046-Q2046</f>
        <v/>
      </c>
      <c r="T2046" s="29" t="inlineStr">
        <is>
          <t>Ítem del inventario físico de Avain sin código SAP en este centro. Se mantiene la línea sin código de material: la diferencia indica una cantidad a dar de alta en SAP.</t>
        </is>
      </c>
      <c r="U2046" s="44" t="inlineStr">
        <is>
          <t>Inventario físico sin código SAP</t>
        </is>
      </c>
      <c r="V2046" s="44" t="inlineStr">
        <is>
          <t>Sin clasificar en SAP</t>
        </is>
      </c>
      <c r="W2046" s="44" t="inlineStr">
        <is>
          <t>Dentro del alcance</t>
        </is>
      </c>
      <c r="X2046" s="45" t="inlineStr">
        <is>
          <t>Sin coincidencia</t>
        </is>
      </c>
      <c r="Y2046" s="44" t="inlineStr">
        <is>
          <t>Sin correspondencia confirmada: hay aproximaciones en SAP, descartadas por presentación o evidencia débil</t>
        </is>
      </c>
      <c r="Z2046" s="45" t="inlineStr">
        <is>
          <t>Alta de material en SAP (sin código)</t>
        </is>
      </c>
      <c r="AA2046" s="44" t="inlineStr">
        <is>
          <t>125</t>
        </is>
      </c>
      <c r="AB2046" s="44" t="inlineStr">
        <is>
          <t>GOTAS OFTÁLMICAS (TOBRA + DEXA)</t>
        </is>
      </c>
      <c r="AC2046" s="44" t="inlineStr">
        <is>
          <t>Sin coincidencia</t>
        </is>
      </c>
      <c r="AD2046" s="44" t="inlineStr">
        <is>
          <t>No</t>
        </is>
      </c>
      <c r="AE2046" s="44" t="n"/>
      <c r="AF2046" s="44" t="inlineStr">
        <is>
          <t>No</t>
        </is>
      </c>
      <c r="AG2046" s="44" t="n"/>
      <c r="AH2046" s="54" t="n">
        <v>0</v>
      </c>
      <c r="AI2046" s="54" t="n">
        <v>0</v>
      </c>
      <c r="AJ2046" s="54" t="n">
        <v>-0</v>
      </c>
      <c r="AK2046" s="44" t="n"/>
      <c r="AL2046" s="44" t="n"/>
      <c r="AM2046" s="44" t="n"/>
      <c r="AN2046" s="41" t="inlineStr">
        <is>
          <t>Sin valor unitario en SAP: la diferencia económica de este ítem no puede calcularse (dato faltante).</t>
        </is>
      </c>
      <c r="AO2046" s="44" t="inlineStr">
        <is>
          <t>Mejor aproximación descartada: 1000615 GOTAS OFTALMICAS CON GLICERINA (similitud 0.55).</t>
        </is>
      </c>
    </row>
    <row r="2047">
      <c r="A2047" s="29" t="n"/>
      <c r="B2047" s="29" t="inlineStr">
        <is>
          <t>heparina</t>
        </is>
      </c>
      <c r="F2047" s="29" t="inlineStr">
        <is>
          <t>1060</t>
        </is>
      </c>
      <c r="H2047" s="29" t="inlineStr">
        <is>
          <t>C/U</t>
        </is>
      </c>
      <c r="I2047" s="30" t="n">
        <v>0</v>
      </c>
      <c r="Q2047" s="30" t="n">
        <v>80</v>
      </c>
      <c r="R2047" s="30">
        <f>I2047-Q2047</f>
        <v/>
      </c>
      <c r="T2047" s="29" t="inlineStr">
        <is>
          <t>Ítem del inventario físico de Avain sin código SAP en este centro. Se mantiene la línea sin código de material: la diferencia indica una cantidad a dar de alta en SAP.</t>
        </is>
      </c>
      <c r="U2047" s="44" t="inlineStr">
        <is>
          <t>Inventario físico sin código SAP</t>
        </is>
      </c>
      <c r="V2047" s="44" t="inlineStr">
        <is>
          <t>Sin clasificar en SAP</t>
        </is>
      </c>
      <c r="W2047" s="44" t="inlineStr">
        <is>
          <t>Dentro del alcance</t>
        </is>
      </c>
      <c r="X2047" s="45" t="inlineStr">
        <is>
          <t>Sin coincidencia</t>
        </is>
      </c>
      <c r="Y2047" s="44" t="inlineStr">
        <is>
          <t>Sin correspondencia confirmada: hay aproximaciones en SAP, descartadas por presentación o evidencia débil</t>
        </is>
      </c>
      <c r="Z2047" s="45" t="inlineStr">
        <is>
          <t>Alta de material en SAP (sin código)</t>
        </is>
      </c>
      <c r="AA2047" s="44" t="inlineStr">
        <is>
          <t>526</t>
        </is>
      </c>
      <c r="AB2047" s="44" t="inlineStr">
        <is>
          <t>heparina</t>
        </is>
      </c>
      <c r="AC2047" s="44" t="inlineStr">
        <is>
          <t>Sin coincidencia</t>
        </is>
      </c>
      <c r="AD2047" s="44" t="inlineStr">
        <is>
          <t>No</t>
        </is>
      </c>
      <c r="AE2047" s="44" t="n"/>
      <c r="AF2047" s="44" t="inlineStr">
        <is>
          <t>No</t>
        </is>
      </c>
      <c r="AG2047" s="44" t="n"/>
      <c r="AH2047" s="54" t="n">
        <v>0</v>
      </c>
      <c r="AI2047" s="54" t="n">
        <v>80</v>
      </c>
      <c r="AJ2047" s="54" t="n">
        <v>-80</v>
      </c>
      <c r="AK2047" s="44" t="n"/>
      <c r="AL2047" s="44" t="n"/>
      <c r="AM2047" s="44" t="n"/>
      <c r="AN2047" s="41" t="inlineStr">
        <is>
          <t>Sin valor unitario en SAP: la diferencia económica de este ítem no puede calcularse (dato faltante).</t>
        </is>
      </c>
      <c r="AO2047" s="44" t="inlineStr">
        <is>
          <t>Mejor aproximación descartada: 2000027 JERINGA DE 5 ML (una nomenclatura no informa dosis; similitud 0.14).</t>
        </is>
      </c>
    </row>
    <row r="2048">
      <c r="A2048" s="29" t="n"/>
      <c r="B2048" s="29" t="inlineStr">
        <is>
          <t>HIOSCINA SIMPLE AMP</t>
        </is>
      </c>
      <c r="F2048" s="29" t="inlineStr">
        <is>
          <t>1060</t>
        </is>
      </c>
      <c r="H2048" s="29" t="inlineStr">
        <is>
          <t>C/U</t>
        </is>
      </c>
      <c r="I2048" s="30" t="n">
        <v>0</v>
      </c>
      <c r="Q2048" s="30" t="n">
        <v>131</v>
      </c>
      <c r="R2048" s="30">
        <f>I2048-Q2048</f>
        <v/>
      </c>
      <c r="T2048" s="29" t="inlineStr">
        <is>
          <t>Ítem del inventario físico de Avain sin código SAP en este centro. Se mantiene la línea sin código de material: la diferencia indica una cantidad a dar de alta en SAP.</t>
        </is>
      </c>
      <c r="U2048" s="44" t="inlineStr">
        <is>
          <t>Inventario físico sin código SAP</t>
        </is>
      </c>
      <c r="V2048" s="44" t="inlineStr">
        <is>
          <t>Sin clasificar en SAP</t>
        </is>
      </c>
      <c r="W2048" s="44" t="inlineStr">
        <is>
          <t>Dentro del alcance</t>
        </is>
      </c>
      <c r="X2048" s="45" t="inlineStr">
        <is>
          <t>Sin coincidencia</t>
        </is>
      </c>
      <c r="Y2048" s="44" t="inlineStr">
        <is>
          <t>Sin correspondencia confirmada: hay aproximaciones en SAP, descartadas por presentación o evidencia débil</t>
        </is>
      </c>
      <c r="Z2048" s="45" t="inlineStr">
        <is>
          <t>Alta de material en SAP (sin código)</t>
        </is>
      </c>
      <c r="AA2048" s="44" t="inlineStr">
        <is>
          <t>131</t>
        </is>
      </c>
      <c r="AB2048" s="44" t="inlineStr">
        <is>
          <t>HIOSCINA SIMPLE AMP</t>
        </is>
      </c>
      <c r="AC2048" s="44" t="inlineStr">
        <is>
          <t>Sin coincidencia</t>
        </is>
      </c>
      <c r="AD2048" s="44" t="inlineStr">
        <is>
          <t>No</t>
        </is>
      </c>
      <c r="AE2048" s="44" t="n"/>
      <c r="AF2048" s="44" t="inlineStr">
        <is>
          <t>No</t>
        </is>
      </c>
      <c r="AG2048" s="44" t="n"/>
      <c r="AH2048" s="54" t="n">
        <v>0</v>
      </c>
      <c r="AI2048" s="54" t="n">
        <v>131</v>
      </c>
      <c r="AJ2048" s="54" t="n">
        <v>-131</v>
      </c>
      <c r="AK2048" s="44" t="n"/>
      <c r="AL2048" s="44" t="n"/>
      <c r="AM2048" s="44" t="n"/>
      <c r="AN2048" s="41" t="inlineStr">
        <is>
          <t>Sin valor unitario en SAP: la diferencia económica de este ítem no puede calcularse (dato faltante).</t>
        </is>
      </c>
      <c r="AO2048" s="44" t="inlineStr">
        <is>
          <t>Mejor aproximación descartada: 1000170 BUSCAPINA SIMPLE AMP (similitud 0.59).</t>
        </is>
      </c>
    </row>
    <row r="2049">
      <c r="A2049" s="29" t="n"/>
      <c r="B2049" s="29" t="inlineStr">
        <is>
          <t>ISOSORBIDA SUBLINGUAL COMPR</t>
        </is>
      </c>
      <c r="F2049" s="29" t="inlineStr">
        <is>
          <t>1060</t>
        </is>
      </c>
      <c r="H2049" s="29" t="inlineStr">
        <is>
          <t>C/U</t>
        </is>
      </c>
      <c r="I2049" s="30" t="n">
        <v>0</v>
      </c>
      <c r="Q2049" s="30" t="n">
        <v>375</v>
      </c>
      <c r="R2049" s="30">
        <f>I2049-Q2049</f>
        <v/>
      </c>
      <c r="T2049" s="29" t="inlineStr">
        <is>
          <t>Ítem del inventario físico de Avain sin código SAP en este centro. Se mantiene la línea sin código de material: la diferencia indica una cantidad a dar de alta en SAP.</t>
        </is>
      </c>
      <c r="U2049" s="44" t="inlineStr">
        <is>
          <t>Inventario físico sin código SAP</t>
        </is>
      </c>
      <c r="V2049" s="44" t="inlineStr">
        <is>
          <t>Sin clasificar en SAP</t>
        </is>
      </c>
      <c r="W2049" s="44" t="inlineStr">
        <is>
          <t>Dentro del alcance</t>
        </is>
      </c>
      <c r="X2049" s="45" t="inlineStr">
        <is>
          <t>Sin coincidencia</t>
        </is>
      </c>
      <c r="Y2049" s="44" t="inlineStr">
        <is>
          <t>Sin correspondencia confirmada: hay aproximaciones en SAP, descartadas por presentación o evidencia débil</t>
        </is>
      </c>
      <c r="Z2049" s="45" t="inlineStr">
        <is>
          <t>Alta de material en SAP (sin código)</t>
        </is>
      </c>
      <c r="AA2049" s="44" t="inlineStr">
        <is>
          <t>326</t>
        </is>
      </c>
      <c r="AB2049" s="44" t="inlineStr">
        <is>
          <t>ISOSORBIDA SUBLINGUAL COMPR</t>
        </is>
      </c>
      <c r="AC2049" s="44" t="inlineStr">
        <is>
          <t>Sin coincidencia</t>
        </is>
      </c>
      <c r="AD2049" s="44" t="inlineStr">
        <is>
          <t>No</t>
        </is>
      </c>
      <c r="AE2049" s="44" t="n"/>
      <c r="AF2049" s="44" t="inlineStr">
        <is>
          <t>No</t>
        </is>
      </c>
      <c r="AG2049" s="44" t="n"/>
      <c r="AH2049" s="54" t="n">
        <v>0</v>
      </c>
      <c r="AI2049" s="54" t="n">
        <v>375</v>
      </c>
      <c r="AJ2049" s="54" t="n">
        <v>-375</v>
      </c>
      <c r="AK2049" s="44" t="n"/>
      <c r="AL2049" s="44" t="n"/>
      <c r="AM2049" s="44" t="n"/>
      <c r="AN2049" s="41" t="inlineStr">
        <is>
          <t>Sin valor unitario en SAP: la diferencia económica de este ítem no puede calcularse (dato faltante).</t>
        </is>
      </c>
      <c r="AO2049" s="44" t="inlineStr">
        <is>
          <t>Mejor aproximación descartada: 1000129 KETOROLAC 10MG SUBLINGUAL (una nomenclatura no informa dosis; similitud 0.34).</t>
        </is>
      </c>
    </row>
    <row r="2050">
      <c r="A2050" s="29" t="n"/>
      <c r="B2050" s="29" t="inlineStr">
        <is>
          <t>KIT DE PARTO</t>
        </is>
      </c>
      <c r="F2050" s="29" t="inlineStr">
        <is>
          <t>1060</t>
        </is>
      </c>
      <c r="H2050" s="29" t="inlineStr">
        <is>
          <t>C/U</t>
        </is>
      </c>
      <c r="I2050" s="30" t="n">
        <v>0</v>
      </c>
      <c r="Q2050" s="30" t="n">
        <v>2</v>
      </c>
      <c r="R2050" s="30">
        <f>I2050-Q2050</f>
        <v/>
      </c>
      <c r="T2050" s="29" t="inlineStr">
        <is>
          <t>Ítem del inventario físico de Avain sin código SAP en este centro. Se mantiene la línea sin código de material: la diferencia indica una cantidad a dar de alta en SAP.</t>
        </is>
      </c>
      <c r="U2050" s="44" t="inlineStr">
        <is>
          <t>Inventario físico sin código SAP</t>
        </is>
      </c>
      <c r="V2050" s="44" t="inlineStr">
        <is>
          <t>Sin clasificar en SAP</t>
        </is>
      </c>
      <c r="W2050" s="44" t="inlineStr">
        <is>
          <t>Dentro del alcance</t>
        </is>
      </c>
      <c r="X2050" s="45" t="inlineStr">
        <is>
          <t>Sin coincidencia</t>
        </is>
      </c>
      <c r="Y2050" s="44" t="inlineStr">
        <is>
          <t>Sin correspondencia confirmada: hay aproximaciones en SAP, descartadas por presentación o evidencia débil</t>
        </is>
      </c>
      <c r="Z2050" s="45" t="inlineStr">
        <is>
          <t>Alta de material en SAP (sin código)</t>
        </is>
      </c>
      <c r="AA2050" s="44" t="inlineStr">
        <is>
          <t>516</t>
        </is>
      </c>
      <c r="AB2050" s="44" t="inlineStr">
        <is>
          <t>KIT DE PARTO</t>
        </is>
      </c>
      <c r="AC2050" s="44" t="inlineStr">
        <is>
          <t>Sin coincidencia</t>
        </is>
      </c>
      <c r="AD2050" s="44" t="inlineStr">
        <is>
          <t>No</t>
        </is>
      </c>
      <c r="AE2050" s="44" t="n"/>
      <c r="AF2050" s="44" t="inlineStr">
        <is>
          <t>No</t>
        </is>
      </c>
      <c r="AG2050" s="44" t="n"/>
      <c r="AH2050" s="54" t="n">
        <v>0</v>
      </c>
      <c r="AI2050" s="54" t="n">
        <v>2</v>
      </c>
      <c r="AJ2050" s="54" t="n">
        <v>-2</v>
      </c>
      <c r="AK2050" s="44" t="n"/>
      <c r="AL2050" s="44" t="n"/>
      <c r="AM2050" s="44" t="n"/>
      <c r="AN2050" s="41" t="inlineStr">
        <is>
          <t>Sin valor unitario en SAP: la diferencia económica de este ítem no puede calcularse (dato faltante).</t>
        </is>
      </c>
      <c r="AO2050" s="44" t="inlineStr">
        <is>
          <t>El código Avain 516 figura en la homologación como «Dextrosa25%Amp.» (master M13-005), pero en el inventario físico corresponde a «KIT DE PARTO». El código no coincide con el producto: no se usó el vínculo de la homologación y se cruzó por nomenclatura. A revisar con los responsables de la base. Mejor aproximación descartada: 2000057 KIT DE OBSTETRICIA (similitud 0.37).</t>
        </is>
      </c>
    </row>
    <row r="2051">
      <c r="A2051" s="29" t="n"/>
      <c r="B2051" s="29" t="inlineStr">
        <is>
          <t>LUBRICANTE OCULAR</t>
        </is>
      </c>
      <c r="F2051" s="29" t="inlineStr">
        <is>
          <t>1060</t>
        </is>
      </c>
      <c r="H2051" s="29" t="inlineStr">
        <is>
          <t>C/U</t>
        </is>
      </c>
      <c r="I2051" s="30" t="n">
        <v>0</v>
      </c>
      <c r="Q2051" s="30" t="n">
        <v>2</v>
      </c>
      <c r="R2051" s="30">
        <f>I2051-Q2051</f>
        <v/>
      </c>
      <c r="T2051" s="29" t="inlineStr">
        <is>
          <t>Ítem del inventario físico de Avain sin código SAP en este centro. Se mantiene la línea sin código de material: la diferencia indica una cantidad a dar de alta en SAP.</t>
        </is>
      </c>
      <c r="U2051" s="44" t="inlineStr">
        <is>
          <t>Inventario físico sin código SAP</t>
        </is>
      </c>
      <c r="V2051" s="44" t="inlineStr">
        <is>
          <t>Sin clasificar en SAP</t>
        </is>
      </c>
      <c r="W2051" s="44" t="inlineStr">
        <is>
          <t>Dentro del alcance</t>
        </is>
      </c>
      <c r="X2051" s="45" t="inlineStr">
        <is>
          <t>Sin coincidencia</t>
        </is>
      </c>
      <c r="Y2051" s="44" t="inlineStr">
        <is>
          <t>Sin correspondencia confirmada: hay aproximaciones en SAP, descartadas por presentación o evidencia débil</t>
        </is>
      </c>
      <c r="Z2051" s="45" t="inlineStr">
        <is>
          <t>Alta de material en SAP (sin código)</t>
        </is>
      </c>
      <c r="AA2051" s="44" t="inlineStr">
        <is>
          <t>562</t>
        </is>
      </c>
      <c r="AB2051" s="44" t="inlineStr">
        <is>
          <t>LUBRICANTE OCULAR</t>
        </is>
      </c>
      <c r="AC2051" s="44" t="inlineStr">
        <is>
          <t>Sin coincidencia</t>
        </is>
      </c>
      <c r="AD2051" s="44" t="inlineStr">
        <is>
          <t>No</t>
        </is>
      </c>
      <c r="AE2051" s="44" t="n"/>
      <c r="AF2051" s="44" t="inlineStr">
        <is>
          <t>No</t>
        </is>
      </c>
      <c r="AG2051" s="44" t="n"/>
      <c r="AH2051" s="54" t="n">
        <v>0</v>
      </c>
      <c r="AI2051" s="54" t="n">
        <v>2</v>
      </c>
      <c r="AJ2051" s="54" t="n">
        <v>-2</v>
      </c>
      <c r="AK2051" s="44" t="n"/>
      <c r="AL2051" s="44" t="n"/>
      <c r="AM2051" s="44" t="n"/>
      <c r="AN2051" s="41" t="inlineStr">
        <is>
          <t>Sin valor unitario en SAP: la diferencia económica de este ítem no puede calcularse (dato faltante).</t>
        </is>
      </c>
      <c r="AO2051" s="44" t="inlineStr">
        <is>
          <t>Mejor aproximación descartada: 1000191 GOTAS LUBRICANTES GLICERINA 1% 10ML (una nomenclatura no informa dosis; similitud 0.40).</t>
        </is>
      </c>
    </row>
    <row r="2052">
      <c r="A2052" s="29" t="n"/>
      <c r="B2052" s="29" t="inlineStr">
        <is>
          <t>MANGO DE BISTURI N° 3</t>
        </is>
      </c>
      <c r="F2052" s="29" t="inlineStr">
        <is>
          <t>1060</t>
        </is>
      </c>
      <c r="H2052" s="29" t="inlineStr">
        <is>
          <t>C/U</t>
        </is>
      </c>
      <c r="I2052" s="30" t="n">
        <v>0</v>
      </c>
      <c r="Q2052" s="30" t="n">
        <v>10</v>
      </c>
      <c r="R2052" s="30">
        <f>I2052-Q2052</f>
        <v/>
      </c>
      <c r="T2052" s="29" t="inlineStr">
        <is>
          <t>Ítem del inventario físico de Avain sin código SAP en este centro. Se mantiene la línea sin código de material: la diferencia indica una cantidad a dar de alta en SAP.</t>
        </is>
      </c>
      <c r="U2052" s="44" t="inlineStr">
        <is>
          <t>Inventario físico sin código SAP</t>
        </is>
      </c>
      <c r="V2052" s="44" t="inlineStr">
        <is>
          <t>Sin clasificar en SAP</t>
        </is>
      </c>
      <c r="W2052" s="44" t="inlineStr">
        <is>
          <t>Dentro del alcance</t>
        </is>
      </c>
      <c r="X2052" s="45" t="inlineStr">
        <is>
          <t>Sin coincidencia</t>
        </is>
      </c>
      <c r="Y2052" s="44" t="inlineStr">
        <is>
          <t>Sin correspondencia confirmada: hay aproximaciones en SAP, descartadas por presentación o evidencia débil</t>
        </is>
      </c>
      <c r="Z2052" s="45" t="inlineStr">
        <is>
          <t>Alta de material en SAP (sin código)</t>
        </is>
      </c>
      <c r="AA2052" s="44" t="inlineStr">
        <is>
          <t>531</t>
        </is>
      </c>
      <c r="AB2052" s="44" t="inlineStr">
        <is>
          <t>MANGO DE BISTURI N° 3</t>
        </is>
      </c>
      <c r="AC2052" s="44" t="inlineStr">
        <is>
          <t>Sin coincidencia</t>
        </is>
      </c>
      <c r="AD2052" s="44" t="inlineStr">
        <is>
          <t>No</t>
        </is>
      </c>
      <c r="AE2052" s="44" t="n"/>
      <c r="AF2052" s="44" t="inlineStr">
        <is>
          <t>No</t>
        </is>
      </c>
      <c r="AG2052" s="44" t="n"/>
      <c r="AH2052" s="54" t="n">
        <v>0</v>
      </c>
      <c r="AI2052" s="54" t="n">
        <v>10</v>
      </c>
      <c r="AJ2052" s="54" t="n">
        <v>-10</v>
      </c>
      <c r="AK2052" s="44" t="n"/>
      <c r="AL2052" s="44" t="n"/>
      <c r="AM2052" s="44" t="n"/>
      <c r="AN2052" s="41" t="inlineStr">
        <is>
          <t>Sin valor unitario en SAP: la diferencia económica de este ítem no puede calcularse (dato faltante).</t>
        </is>
      </c>
      <c r="AO2052" s="44" t="inlineStr">
        <is>
          <t>Mejor aproximación descartada: 2001386 PORTA BISTURI N°3 (similitud 0.60).</t>
        </is>
      </c>
    </row>
    <row r="2053">
      <c r="A2053" s="29" t="n"/>
      <c r="B2053" s="29" t="inlineStr">
        <is>
          <t>MANGO DE BISTURI N° 4</t>
        </is>
      </c>
      <c r="F2053" s="29" t="inlineStr">
        <is>
          <t>1060</t>
        </is>
      </c>
      <c r="H2053" s="29" t="inlineStr">
        <is>
          <t>C/U</t>
        </is>
      </c>
      <c r="I2053" s="30" t="n">
        <v>0</v>
      </c>
      <c r="Q2053" s="30" t="n">
        <v>13</v>
      </c>
      <c r="R2053" s="30">
        <f>I2053-Q2053</f>
        <v/>
      </c>
      <c r="T2053" s="29" t="inlineStr">
        <is>
          <t>Ítem del inventario físico de Avain sin código SAP en este centro. Se mantiene la línea sin código de material: la diferencia indica una cantidad a dar de alta en SAP.</t>
        </is>
      </c>
      <c r="U2053" s="44" t="inlineStr">
        <is>
          <t>Inventario físico sin código SAP</t>
        </is>
      </c>
      <c r="V2053" s="44" t="inlineStr">
        <is>
          <t>Sin clasificar en SAP</t>
        </is>
      </c>
      <c r="W2053" s="44" t="inlineStr">
        <is>
          <t>Dentro del alcance</t>
        </is>
      </c>
      <c r="X2053" s="45" t="inlineStr">
        <is>
          <t>Sin coincidencia</t>
        </is>
      </c>
      <c r="Y2053" s="44" t="inlineStr">
        <is>
          <t>Sin correspondencia confirmada: hay aproximaciones en SAP, descartadas por presentación o evidencia débil</t>
        </is>
      </c>
      <c r="Z2053" s="45" t="inlineStr">
        <is>
          <t>Alta de material en SAP (sin código)</t>
        </is>
      </c>
      <c r="AA2053" s="44" t="inlineStr">
        <is>
          <t>532</t>
        </is>
      </c>
      <c r="AB2053" s="44" t="inlineStr">
        <is>
          <t>MANGO DE BISTURI N° 4</t>
        </is>
      </c>
      <c r="AC2053" s="44" t="inlineStr">
        <is>
          <t>Sin coincidencia</t>
        </is>
      </c>
      <c r="AD2053" s="44" t="inlineStr">
        <is>
          <t>No</t>
        </is>
      </c>
      <c r="AE2053" s="44" t="n"/>
      <c r="AF2053" s="44" t="inlineStr">
        <is>
          <t>No</t>
        </is>
      </c>
      <c r="AG2053" s="44" t="n"/>
      <c r="AH2053" s="54" t="n">
        <v>0</v>
      </c>
      <c r="AI2053" s="54" t="n">
        <v>13</v>
      </c>
      <c r="AJ2053" s="54" t="n">
        <v>-13</v>
      </c>
      <c r="AK2053" s="44" t="n"/>
      <c r="AL2053" s="44" t="n"/>
      <c r="AM2053" s="44" t="n"/>
      <c r="AN2053" s="41" t="inlineStr">
        <is>
          <t>Sin valor unitario en SAP: la diferencia económica de este ítem no puede calcularse (dato faltante).</t>
        </is>
      </c>
      <c r="AO2053" s="44" t="inlineStr">
        <is>
          <t>Mejor aproximación descartada: 2000455 HOJA DE BISTURI Nº 24 (calibre/talle/medida distinta; similitud 0.58).</t>
        </is>
      </c>
    </row>
    <row r="2054">
      <c r="A2054" s="29" t="n"/>
      <c r="B2054" s="29" t="inlineStr">
        <is>
          <t>MASCARA DE OXIGENO CON RESERVORIO</t>
        </is>
      </c>
      <c r="F2054" s="29" t="inlineStr">
        <is>
          <t>1060</t>
        </is>
      </c>
      <c r="H2054" s="29" t="inlineStr">
        <is>
          <t>C/U</t>
        </is>
      </c>
      <c r="I2054" s="30" t="n">
        <v>0</v>
      </c>
      <c r="Q2054" s="30" t="n">
        <v>642</v>
      </c>
      <c r="R2054" s="30">
        <f>I2054-Q2054</f>
        <v/>
      </c>
      <c r="T2054" s="29" t="inlineStr">
        <is>
          <t>Ítem del inventario físico de Avain sin código SAP en este centro. Se mantiene la línea sin código de material: la diferencia indica una cantidad a dar de alta en SAP.</t>
        </is>
      </c>
      <c r="U2054" s="44" t="inlineStr">
        <is>
          <t>Inventario físico sin código SAP</t>
        </is>
      </c>
      <c r="V2054" s="44" t="inlineStr">
        <is>
          <t>Sin clasificar en SAP</t>
        </is>
      </c>
      <c r="W2054" s="44" t="inlineStr">
        <is>
          <t>Dentro del alcance</t>
        </is>
      </c>
      <c r="X2054" s="45" t="inlineStr">
        <is>
          <t>Sin coincidencia</t>
        </is>
      </c>
      <c r="Y2054" s="44" t="inlineStr">
        <is>
          <t>Sin correspondencia confirmada: hay aproximaciones en SAP, descartadas por presentación o evidencia débil</t>
        </is>
      </c>
      <c r="Z2054" s="45" t="inlineStr">
        <is>
          <t>Alta de material en SAP (sin código)</t>
        </is>
      </c>
      <c r="AA2054" s="44" t="inlineStr">
        <is>
          <t>365</t>
        </is>
      </c>
      <c r="AB2054" s="44" t="inlineStr">
        <is>
          <t>MASCARA DE OXIGENO CON RESERVORIO</t>
        </is>
      </c>
      <c r="AC2054" s="44" t="inlineStr">
        <is>
          <t>Sin coincidencia</t>
        </is>
      </c>
      <c r="AD2054" s="44" t="inlineStr">
        <is>
          <t>No</t>
        </is>
      </c>
      <c r="AE2054" s="44" t="n"/>
      <c r="AF2054" s="44" t="inlineStr">
        <is>
          <t>No</t>
        </is>
      </c>
      <c r="AG2054" s="44" t="n"/>
      <c r="AH2054" s="54" t="n">
        <v>0</v>
      </c>
      <c r="AI2054" s="54" t="n">
        <v>642</v>
      </c>
      <c r="AJ2054" s="54" t="n">
        <v>-642</v>
      </c>
      <c r="AK2054" s="44" t="n"/>
      <c r="AL2054" s="44" t="n"/>
      <c r="AM2054" s="44" t="n"/>
      <c r="AN2054" s="41" t="inlineStr">
        <is>
          <t>Sin valor unitario en SAP: la diferencia económica de este ítem no puede calcularse (dato faltante).</t>
        </is>
      </c>
      <c r="AO2054" s="44" t="inlineStr">
        <is>
          <t>Mejor aproximación descartada: 2000363 MASCARA PARA O2 ADULTO CON RESERVORIO (similitud 0.60).</t>
        </is>
      </c>
    </row>
    <row r="2055">
      <c r="A2055" s="29" t="n"/>
      <c r="B2055" s="29" t="inlineStr">
        <is>
          <t>MASCARA PARA ANESTESIA #6</t>
        </is>
      </c>
      <c r="F2055" s="29" t="inlineStr">
        <is>
          <t>1060</t>
        </is>
      </c>
      <c r="H2055" s="29" t="inlineStr">
        <is>
          <t>C/U</t>
        </is>
      </c>
      <c r="I2055" s="30" t="n">
        <v>0</v>
      </c>
      <c r="Q2055" s="30" t="n">
        <v>26</v>
      </c>
      <c r="R2055" s="30">
        <f>I2055-Q2055</f>
        <v/>
      </c>
      <c r="T2055" s="29" t="inlineStr">
        <is>
          <t>Ítem del inventario físico de Avain sin código SAP en este centro. Se mantiene la línea sin código de material: la diferencia indica una cantidad a dar de alta en SAP.</t>
        </is>
      </c>
      <c r="U2055" s="44" t="inlineStr">
        <is>
          <t>Inventario físico sin código SAP</t>
        </is>
      </c>
      <c r="V2055" s="44" t="inlineStr">
        <is>
          <t>Sin clasificar en SAP</t>
        </is>
      </c>
      <c r="W2055" s="44" t="inlineStr">
        <is>
          <t>Dentro del alcance</t>
        </is>
      </c>
      <c r="X2055" s="45" t="inlineStr">
        <is>
          <t>Sin coincidencia</t>
        </is>
      </c>
      <c r="Y2055" s="44" t="inlineStr">
        <is>
          <t>Sin correspondencia confirmada: hay aproximaciones en SAP, descartadas por presentación o evidencia débil</t>
        </is>
      </c>
      <c r="Z2055" s="45" t="inlineStr">
        <is>
          <t>Alta de material en SAP (sin código)</t>
        </is>
      </c>
      <c r="AA2055" s="44" t="inlineStr">
        <is>
          <t>377</t>
        </is>
      </c>
      <c r="AB2055" s="44" t="inlineStr">
        <is>
          <t>MASCARA PARA ANESTESIA #6</t>
        </is>
      </c>
      <c r="AC2055" s="44" t="inlineStr">
        <is>
          <t>Sin coincidencia</t>
        </is>
      </c>
      <c r="AD2055" s="44" t="inlineStr">
        <is>
          <t>No</t>
        </is>
      </c>
      <c r="AE2055" s="44" t="n"/>
      <c r="AF2055" s="44" t="inlineStr">
        <is>
          <t>No</t>
        </is>
      </c>
      <c r="AG2055" s="44" t="n"/>
      <c r="AH2055" s="54" t="n">
        <v>0</v>
      </c>
      <c r="AI2055" s="54" t="n">
        <v>26</v>
      </c>
      <c r="AJ2055" s="54" t="n">
        <v>-26</v>
      </c>
      <c r="AK2055" s="44" t="n"/>
      <c r="AL2055" s="44" t="n"/>
      <c r="AM2055" s="44" t="n"/>
      <c r="AN2055" s="41" t="inlineStr">
        <is>
          <t>Sin valor unitario en SAP: la diferencia económica de este ítem no puede calcularse (dato faltante).</t>
        </is>
      </c>
      <c r="AO2055" s="44" t="inlineStr">
        <is>
          <t>Mejor aproximación descartada: 2000396 MASCARA LARINGEA Nº 3 (similitud 0.32).</t>
        </is>
      </c>
    </row>
    <row r="2056">
      <c r="A2056" s="29" t="n"/>
      <c r="B2056" s="29" t="inlineStr">
        <is>
          <t>MASCARA PARA ANESTESIA L</t>
        </is>
      </c>
      <c r="F2056" s="29" t="inlineStr">
        <is>
          <t>1060</t>
        </is>
      </c>
      <c r="H2056" s="29" t="inlineStr">
        <is>
          <t>C/U</t>
        </is>
      </c>
      <c r="I2056" s="30" t="n">
        <v>0</v>
      </c>
      <c r="Q2056" s="30" t="n">
        <v>49</v>
      </c>
      <c r="R2056" s="30">
        <f>I2056-Q2056</f>
        <v/>
      </c>
      <c r="T2056" s="29" t="inlineStr">
        <is>
          <t>Ítem del inventario físico de Avain sin código SAP en este centro. Se mantiene la línea sin código de material: la diferencia indica una cantidad a dar de alta en SAP.</t>
        </is>
      </c>
      <c r="U2056" s="44" t="inlineStr">
        <is>
          <t>Inventario físico sin código SAP</t>
        </is>
      </c>
      <c r="V2056" s="44" t="inlineStr">
        <is>
          <t>Sin clasificar en SAP</t>
        </is>
      </c>
      <c r="W2056" s="44" t="inlineStr">
        <is>
          <t>Dentro del alcance</t>
        </is>
      </c>
      <c r="X2056" s="45" t="inlineStr">
        <is>
          <t>Sin coincidencia</t>
        </is>
      </c>
      <c r="Y2056" s="44" t="inlineStr">
        <is>
          <t>Sin correspondencia confirmada: hay aproximaciones en SAP, descartadas por presentación o evidencia débil</t>
        </is>
      </c>
      <c r="Z2056" s="45" t="inlineStr">
        <is>
          <t>Alta de material en SAP (sin código)</t>
        </is>
      </c>
      <c r="AA2056" s="44" t="inlineStr">
        <is>
          <t>378</t>
        </is>
      </c>
      <c r="AB2056" s="44" t="inlineStr">
        <is>
          <t>MASCARA PARA ANESTESIA L</t>
        </is>
      </c>
      <c r="AC2056" s="44" t="inlineStr">
        <is>
          <t>Sin coincidencia</t>
        </is>
      </c>
      <c r="AD2056" s="44" t="inlineStr">
        <is>
          <t>No</t>
        </is>
      </c>
      <c r="AE2056" s="44" t="n"/>
      <c r="AF2056" s="44" t="inlineStr">
        <is>
          <t>No</t>
        </is>
      </c>
      <c r="AG2056" s="44" t="n"/>
      <c r="AH2056" s="54" t="n">
        <v>0</v>
      </c>
      <c r="AI2056" s="54" t="n">
        <v>49</v>
      </c>
      <c r="AJ2056" s="54" t="n">
        <v>-49</v>
      </c>
      <c r="AK2056" s="44" t="n"/>
      <c r="AL2056" s="44" t="n"/>
      <c r="AM2056" s="44" t="n"/>
      <c r="AN2056" s="41" t="inlineStr">
        <is>
          <t>Sin valor unitario en SAP: la diferencia económica de este ítem no puede calcularse (dato faltante).</t>
        </is>
      </c>
      <c r="AO2056" s="44" t="inlineStr">
        <is>
          <t>Mejor aproximación descartada: 2000396 MASCARA LARINGEA Nº 3 (similitud 0.34).</t>
        </is>
      </c>
    </row>
    <row r="2057">
      <c r="A2057" s="29" t="n"/>
      <c r="B2057" s="29" t="inlineStr">
        <is>
          <t>MASCARA VENTURI</t>
        </is>
      </c>
      <c r="F2057" s="29" t="inlineStr">
        <is>
          <t>1060</t>
        </is>
      </c>
      <c r="H2057" s="29" t="inlineStr">
        <is>
          <t>C/U</t>
        </is>
      </c>
      <c r="I2057" s="30" t="n">
        <v>0</v>
      </c>
      <c r="Q2057" s="30" t="n">
        <v>42</v>
      </c>
      <c r="R2057" s="30">
        <f>I2057-Q2057</f>
        <v/>
      </c>
      <c r="T2057" s="29" t="inlineStr">
        <is>
          <t>Ítem del inventario físico de Avain sin código SAP en este centro. Se mantiene la línea sin código de material: la diferencia indica una cantidad a dar de alta en SAP.</t>
        </is>
      </c>
      <c r="U2057" s="44" t="inlineStr">
        <is>
          <t>Inventario físico sin código SAP</t>
        </is>
      </c>
      <c r="V2057" s="44" t="inlineStr">
        <is>
          <t>Sin clasificar en SAP</t>
        </is>
      </c>
      <c r="W2057" s="44" t="inlineStr">
        <is>
          <t>Dentro del alcance</t>
        </is>
      </c>
      <c r="X2057" s="45" t="inlineStr">
        <is>
          <t>Sin coincidencia</t>
        </is>
      </c>
      <c r="Y2057" s="44" t="inlineStr">
        <is>
          <t>Sin correspondencia confirmada: hay aproximaciones en SAP, descartadas por presentación o evidencia débil</t>
        </is>
      </c>
      <c r="Z2057" s="45" t="inlineStr">
        <is>
          <t>Alta de material en SAP (sin código)</t>
        </is>
      </c>
      <c r="AA2057" s="44" t="inlineStr">
        <is>
          <t>367</t>
        </is>
      </c>
      <c r="AB2057" s="44" t="inlineStr">
        <is>
          <t>MASCARA VENTURI</t>
        </is>
      </c>
      <c r="AC2057" s="44" t="inlineStr">
        <is>
          <t>Sin coincidencia</t>
        </is>
      </c>
      <c r="AD2057" s="44" t="inlineStr">
        <is>
          <t>No</t>
        </is>
      </c>
      <c r="AE2057" s="44" t="n"/>
      <c r="AF2057" s="44" t="inlineStr">
        <is>
          <t>No</t>
        </is>
      </c>
      <c r="AG2057" s="44" t="n"/>
      <c r="AH2057" s="54" t="n">
        <v>0</v>
      </c>
      <c r="AI2057" s="54" t="n">
        <v>42</v>
      </c>
      <c r="AJ2057" s="54" t="n">
        <v>-42</v>
      </c>
      <c r="AK2057" s="44" t="n"/>
      <c r="AL2057" s="44" t="n"/>
      <c r="AM2057" s="44" t="n"/>
      <c r="AN2057" s="41" t="inlineStr">
        <is>
          <t>Sin valor unitario en SAP: la diferencia económica de este ítem no puede calcularse (dato faltante).</t>
        </is>
      </c>
      <c r="AO2057" s="44" t="inlineStr">
        <is>
          <t>Mejor aproximación descartada: 2000396 MASCARA LARINGEA Nº 3 (similitud 0.35).</t>
        </is>
      </c>
    </row>
    <row r="2058">
      <c r="A2058" s="29" t="n"/>
      <c r="B2058" s="29" t="inlineStr">
        <is>
          <t>Metronidazol 500mg</t>
        </is>
      </c>
      <c r="F2058" s="29" t="inlineStr">
        <is>
          <t>1060</t>
        </is>
      </c>
      <c r="H2058" s="29" t="inlineStr">
        <is>
          <t>C/U</t>
        </is>
      </c>
      <c r="I2058" s="30" t="n">
        <v>0</v>
      </c>
      <c r="Q2058" s="30" t="n">
        <v>20</v>
      </c>
      <c r="R2058" s="30">
        <f>I2058-Q2058</f>
        <v/>
      </c>
      <c r="T2058" s="29" t="inlineStr">
        <is>
          <t>Ítem del inventario físico de Avain sin código SAP en este centro. Se mantiene la línea sin código de material: la diferencia indica una cantidad a dar de alta en SAP.</t>
        </is>
      </c>
      <c r="U2058" s="44" t="inlineStr">
        <is>
          <t>Inventario físico sin código SAP</t>
        </is>
      </c>
      <c r="V2058" s="44" t="inlineStr">
        <is>
          <t>Sin clasificar en SAP</t>
        </is>
      </c>
      <c r="W2058" s="44" t="inlineStr">
        <is>
          <t>Dentro del alcance</t>
        </is>
      </c>
      <c r="X2058" s="45" t="inlineStr">
        <is>
          <t>Sin coincidencia</t>
        </is>
      </c>
      <c r="Y2058" s="44" t="inlineStr">
        <is>
          <t>Sin correspondencia confirmada: hay aproximaciones en SAP, descartadas por presentación o evidencia débil</t>
        </is>
      </c>
      <c r="Z2058" s="45" t="inlineStr">
        <is>
          <t>Alta de material en SAP (sin código)</t>
        </is>
      </c>
      <c r="AA2058" s="44" t="inlineStr">
        <is>
          <t>MED-008</t>
        </is>
      </c>
      <c r="AB2058" s="44" t="inlineStr">
        <is>
          <t>Metronidazol 500mg</t>
        </is>
      </c>
      <c r="AC2058" s="44" t="inlineStr">
        <is>
          <t>Sin coincidencia</t>
        </is>
      </c>
      <c r="AD2058" s="44" t="inlineStr">
        <is>
          <t>No</t>
        </is>
      </c>
      <c r="AE2058" s="44" t="n"/>
      <c r="AF2058" s="44" t="inlineStr">
        <is>
          <t>No</t>
        </is>
      </c>
      <c r="AG2058" s="44" t="n"/>
      <c r="AH2058" s="54" t="n">
        <v>0</v>
      </c>
      <c r="AI2058" s="54" t="n">
        <v>20</v>
      </c>
      <c r="AJ2058" s="54" t="n">
        <v>-20</v>
      </c>
      <c r="AK2058" s="44" t="n"/>
      <c r="AL2058" s="44" t="n"/>
      <c r="AM2058" s="44" t="n"/>
      <c r="AN2058" s="41" t="inlineStr">
        <is>
          <t>Sin valor unitario en SAP: la diferencia económica de este ítem no puede calcularse (dato faltante).</t>
        </is>
      </c>
      <c r="AO2058" s="44" t="inlineStr">
        <is>
          <t>Mejor aproximación descartada: 1000468 AMOXICILINA  500 MGR (dosis coincide; similitud 0.39). Informe Avain: Diferencia stock actual - saldo de movimientos: 20</t>
        </is>
      </c>
    </row>
    <row r="2059">
      <c r="A2059" s="29" t="n"/>
      <c r="B2059" s="29" t="inlineStr">
        <is>
          <t>OTOLEF HC GOTAS OTICAS</t>
        </is>
      </c>
      <c r="F2059" s="29" t="inlineStr">
        <is>
          <t>1060</t>
        </is>
      </c>
      <c r="H2059" s="29" t="inlineStr">
        <is>
          <t>C/U</t>
        </is>
      </c>
      <c r="I2059" s="30" t="n">
        <v>0</v>
      </c>
      <c r="Q2059" s="30" t="n">
        <v>22</v>
      </c>
      <c r="R2059" s="30">
        <f>I2059-Q2059</f>
        <v/>
      </c>
      <c r="T2059" s="29" t="inlineStr">
        <is>
          <t>Ítem del inventario físico de Avain sin código SAP en este centro. Se mantiene la línea sin código de material: la diferencia indica una cantidad a dar de alta en SAP.</t>
        </is>
      </c>
      <c r="U2059" s="44" t="inlineStr">
        <is>
          <t>Inventario físico sin código SAP</t>
        </is>
      </c>
      <c r="V2059" s="44" t="inlineStr">
        <is>
          <t>Sin clasificar en SAP</t>
        </is>
      </c>
      <c r="W2059" s="44" t="inlineStr">
        <is>
          <t>Dentro del alcance</t>
        </is>
      </c>
      <c r="X2059" s="45" t="inlineStr">
        <is>
          <t>Sin coincidencia</t>
        </is>
      </c>
      <c r="Y2059" s="44" t="inlineStr">
        <is>
          <t>Sin correspondencia confirmada: hay aproximaciones en SAP, descartadas por presentación o evidencia débil</t>
        </is>
      </c>
      <c r="Z2059" s="45" t="inlineStr">
        <is>
          <t>Alta de material en SAP (sin código)</t>
        </is>
      </c>
      <c r="AA2059" s="44" t="inlineStr">
        <is>
          <t>368</t>
        </is>
      </c>
      <c r="AB2059" s="44" t="inlineStr">
        <is>
          <t>OTOLEF HC GOTAS OTICAS</t>
        </is>
      </c>
      <c r="AC2059" s="44" t="inlineStr">
        <is>
          <t>Sin coincidencia</t>
        </is>
      </c>
      <c r="AD2059" s="44" t="inlineStr">
        <is>
          <t>No</t>
        </is>
      </c>
      <c r="AE2059" s="44" t="n"/>
      <c r="AF2059" s="44" t="inlineStr">
        <is>
          <t>No</t>
        </is>
      </c>
      <c r="AG2059" s="44" t="n"/>
      <c r="AH2059" s="54" t="n">
        <v>0</v>
      </c>
      <c r="AI2059" s="54" t="n">
        <v>22</v>
      </c>
      <c r="AJ2059" s="54" t="n">
        <v>-22</v>
      </c>
      <c r="AK2059" s="44" t="n"/>
      <c r="AL2059" s="44" t="n"/>
      <c r="AM2059" s="44" t="n"/>
      <c r="AN2059" s="41" t="inlineStr">
        <is>
          <t>Sin valor unitario en SAP: la diferencia económica de este ítem no puede calcularse (dato faltante).</t>
        </is>
      </c>
      <c r="AO2059" s="44" t="inlineStr">
        <is>
          <t>Mejor aproximación descartada: 1000360 GOTAS OTOSPORIN (similitud 0.36).</t>
        </is>
      </c>
    </row>
    <row r="2060">
      <c r="A2060" s="29" t="n"/>
      <c r="B2060" s="29" t="inlineStr">
        <is>
          <t>PENICILINA G. 2.4 MILLONES</t>
        </is>
      </c>
      <c r="F2060" s="29" t="inlineStr">
        <is>
          <t>1060</t>
        </is>
      </c>
      <c r="H2060" s="29" t="inlineStr">
        <is>
          <t>C/U</t>
        </is>
      </c>
      <c r="I2060" s="30" t="n">
        <v>0</v>
      </c>
      <c r="Q2060" s="30" t="n">
        <v>40</v>
      </c>
      <c r="R2060" s="30">
        <f>I2060-Q2060</f>
        <v/>
      </c>
      <c r="T2060" s="29" t="inlineStr">
        <is>
          <t>Ítem del inventario físico de Avain sin código SAP en este centro. Se mantiene la línea sin código de material: la diferencia indica una cantidad a dar de alta en SAP.</t>
        </is>
      </c>
      <c r="U2060" s="44" t="inlineStr">
        <is>
          <t>Inventario físico sin código SAP</t>
        </is>
      </c>
      <c r="V2060" s="44" t="inlineStr">
        <is>
          <t>Sin clasificar en SAP</t>
        </is>
      </c>
      <c r="W2060" s="44" t="inlineStr">
        <is>
          <t>Dentro del alcance</t>
        </is>
      </c>
      <c r="X2060" s="45" t="inlineStr">
        <is>
          <t>Sin coincidencia</t>
        </is>
      </c>
      <c r="Y2060" s="44" t="inlineStr">
        <is>
          <t>Sin correspondencia confirmada: hay aproximaciones en SAP, descartadas por presentación o evidencia débil</t>
        </is>
      </c>
      <c r="Z2060" s="45" t="inlineStr">
        <is>
          <t>Alta de material en SAP (sin código)</t>
        </is>
      </c>
      <c r="AA2060" s="44" t="inlineStr">
        <is>
          <t>481</t>
        </is>
      </c>
      <c r="AB2060" s="44" t="inlineStr">
        <is>
          <t>PENICILINA G. 2.4 MILLONES</t>
        </is>
      </c>
      <c r="AC2060" s="44" t="inlineStr">
        <is>
          <t>Sin coincidencia</t>
        </is>
      </c>
      <c r="AD2060" s="44" t="inlineStr">
        <is>
          <t>No</t>
        </is>
      </c>
      <c r="AE2060" s="44" t="n"/>
      <c r="AF2060" s="44" t="inlineStr">
        <is>
          <t>No</t>
        </is>
      </c>
      <c r="AG2060" s="44" t="n"/>
      <c r="AH2060" s="54" t="n">
        <v>0</v>
      </c>
      <c r="AI2060" s="54" t="n">
        <v>40</v>
      </c>
      <c r="AJ2060" s="54" t="n">
        <v>-40</v>
      </c>
      <c r="AK2060" s="44" t="n"/>
      <c r="AL2060" s="44" t="n"/>
      <c r="AM2060" s="44" t="n"/>
      <c r="AN2060" s="41" t="inlineStr">
        <is>
          <t>Sin valor unitario en SAP: la diferencia económica de este ítem no puede calcularse (dato faltante).</t>
        </is>
      </c>
      <c r="AO2060" s="44" t="inlineStr">
        <is>
          <t>El código Avain 481 figura en la homologación como «PENICILINAG.2.4MILLONES» (master M11-012), pero en el inventario físico corresponde a «PENICILINA G. 2.4 MILLONES». El código no coincide con el producto: no se usó el vínculo de la homologación y se cruzó por nomenclatura. A revisar con los responsables de la base. Mejor aproximación descartada: 1000175 AMOXICILINA 1 GR (calibre/talle/medida distinta; una nomenclatura no informa dosis; similitud 0.26).</t>
        </is>
      </c>
    </row>
    <row r="2061">
      <c r="A2061" s="29" t="n"/>
      <c r="B2061" s="29" t="inlineStr">
        <is>
          <t>POEN CAINAPOEN CAINA ® PROPARACAINA CLORHIDRATO 500 MG</t>
        </is>
      </c>
      <c r="F2061" s="29" t="inlineStr">
        <is>
          <t>1060</t>
        </is>
      </c>
      <c r="H2061" s="29" t="inlineStr">
        <is>
          <t>C/U</t>
        </is>
      </c>
      <c r="I2061" s="30" t="n">
        <v>0</v>
      </c>
      <c r="Q2061" s="30" t="n">
        <v>0</v>
      </c>
      <c r="R2061" s="30">
        <f>I2061-Q2061</f>
        <v/>
      </c>
      <c r="T2061" s="29" t="inlineStr">
        <is>
          <t>Ítem del inventario físico de Avain sin código SAP en este centro. Se mantiene la línea sin código de material: la diferencia indica una cantidad a dar de alta en SAP.</t>
        </is>
      </c>
      <c r="U2061" s="44" t="inlineStr">
        <is>
          <t>Inventario físico sin código SAP</t>
        </is>
      </c>
      <c r="V2061" s="44" t="inlineStr">
        <is>
          <t>Sin clasificar en SAP</t>
        </is>
      </c>
      <c r="W2061" s="44" t="inlineStr">
        <is>
          <t>Dentro del alcance</t>
        </is>
      </c>
      <c r="X2061" s="45" t="inlineStr">
        <is>
          <t>Sin coincidencia</t>
        </is>
      </c>
      <c r="Y2061" s="44" t="inlineStr">
        <is>
          <t>Sin correspondencia confirmada: hay aproximaciones en SAP, descartadas por presentación o evidencia débil</t>
        </is>
      </c>
      <c r="Z2061" s="45" t="inlineStr">
        <is>
          <t>Alta de material en SAP (sin código)</t>
        </is>
      </c>
      <c r="AA2061" s="44" t="inlineStr">
        <is>
          <t>187</t>
        </is>
      </c>
      <c r="AB2061" s="44" t="inlineStr">
        <is>
          <t>POEN CAINAPOEN CAINA ® PROPARACAINA CLORHIDRATO 500 MG</t>
        </is>
      </c>
      <c r="AC2061" s="44" t="inlineStr">
        <is>
          <t>Sin coincidencia</t>
        </is>
      </c>
      <c r="AD2061" s="44" t="inlineStr">
        <is>
          <t>No</t>
        </is>
      </c>
      <c r="AE2061" s="44" t="n"/>
      <c r="AF2061" s="44" t="inlineStr">
        <is>
          <t>No</t>
        </is>
      </c>
      <c r="AG2061" s="44" t="n"/>
      <c r="AH2061" s="54" t="n">
        <v>0</v>
      </c>
      <c r="AI2061" s="54" t="n">
        <v>0</v>
      </c>
      <c r="AJ2061" s="54" t="n">
        <v>-0</v>
      </c>
      <c r="AK2061" s="44" t="n"/>
      <c r="AL2061" s="44" t="n"/>
      <c r="AM2061" s="44" t="n"/>
      <c r="AN2061" s="41" t="inlineStr">
        <is>
          <t>Sin valor unitario en SAP: la diferencia económica de este ítem no puede calcularse (dato faltante).</t>
        </is>
      </c>
      <c r="AO2061" s="44" t="inlineStr">
        <is>
          <t>Mejor aproximación descartada: 1000314 MORFINA CLORHIDRATO 10MG (dosis/presentación distinta (500MG vs 10MG); similitud 0.39).</t>
        </is>
      </c>
    </row>
    <row r="2062">
      <c r="A2062" s="29" t="n"/>
      <c r="B2062" s="29" t="inlineStr">
        <is>
          <t>SOLUCION MOLAR DE BICARBONATO DE SODIO X 100 ML</t>
        </is>
      </c>
      <c r="F2062" s="29" t="inlineStr">
        <is>
          <t>1060</t>
        </is>
      </c>
      <c r="H2062" s="29" t="inlineStr">
        <is>
          <t>C/U</t>
        </is>
      </c>
      <c r="I2062" s="30" t="n">
        <v>0</v>
      </c>
      <c r="Q2062" s="30" t="n">
        <v>0</v>
      </c>
      <c r="R2062" s="30">
        <f>I2062-Q2062</f>
        <v/>
      </c>
      <c r="T2062" s="29" t="inlineStr">
        <is>
          <t>Ítem del inventario físico de Avain sin código SAP en este centro. Se mantiene la línea sin código de material: la diferencia indica una cantidad a dar de alta en SAP.</t>
        </is>
      </c>
      <c r="U2062" s="44" t="inlineStr">
        <is>
          <t>Inventario físico sin código SAP</t>
        </is>
      </c>
      <c r="V2062" s="44" t="inlineStr">
        <is>
          <t>Sin clasificar en SAP</t>
        </is>
      </c>
      <c r="W2062" s="44" t="inlineStr">
        <is>
          <t>Dentro del alcance</t>
        </is>
      </c>
      <c r="X2062" s="45" t="inlineStr">
        <is>
          <t>Sin coincidencia</t>
        </is>
      </c>
      <c r="Y2062" s="44" t="inlineStr">
        <is>
          <t>Sin correspondencia confirmada: hay aproximaciones en SAP, descartadas por presentación o evidencia débil</t>
        </is>
      </c>
      <c r="Z2062" s="45" t="inlineStr">
        <is>
          <t>Alta de material en SAP (sin código)</t>
        </is>
      </c>
      <c r="AA2062" s="44" t="inlineStr">
        <is>
          <t>341</t>
        </is>
      </c>
      <c r="AB2062" s="44" t="inlineStr">
        <is>
          <t>SOLUCION MOLAR DE BICARBONATO DE SODIO X 100 ML</t>
        </is>
      </c>
      <c r="AC2062" s="44" t="inlineStr">
        <is>
          <t>Sin coincidencia</t>
        </is>
      </c>
      <c r="AD2062" s="44" t="inlineStr">
        <is>
          <t>No</t>
        </is>
      </c>
      <c r="AE2062" s="44" t="n"/>
      <c r="AF2062" s="44" t="inlineStr">
        <is>
          <t>No</t>
        </is>
      </c>
      <c r="AG2062" s="44" t="n"/>
      <c r="AH2062" s="54" t="n">
        <v>0</v>
      </c>
      <c r="AI2062" s="54" t="n">
        <v>0</v>
      </c>
      <c r="AJ2062" s="54" t="n">
        <v>-0</v>
      </c>
      <c r="AK2062" s="44" t="n"/>
      <c r="AL2062" s="44" t="n"/>
      <c r="AM2062" s="44" t="n"/>
      <c r="AN2062" s="41" t="inlineStr">
        <is>
          <t>Sin valor unitario en SAP: la diferencia económica de este ítem no puede calcularse (dato faltante).</t>
        </is>
      </c>
      <c r="AO2062" s="44" t="inlineStr">
        <is>
          <t>El código Avain 341 figura en la homologación como «SOLUCIONMOLARDEBICARBONATODESODIOX100ML» (master M03-005), pero en el inventario físico corresponde a «SOLUCION MOLAR DE BICARBONATO DE SODIO X 100 ML». El código no coincide con el producto: no se usó el vínculo de la homologación y se cruzó por nomenclatura. A revisar con los responsables de la base. Mejor aproximación descartada: 1000168 BICARBONATO DE SODIO SOL. 1 MOL. 100 CM3 (una nomenclatura no informa dosis; similitud 0.56).</t>
        </is>
      </c>
    </row>
    <row r="2063">
      <c r="A2063" s="29" t="n"/>
      <c r="B2063" s="29" t="inlineStr">
        <is>
          <t>Sonda de succión tipo K29P</t>
        </is>
      </c>
      <c r="F2063" s="29" t="inlineStr">
        <is>
          <t>1060</t>
        </is>
      </c>
      <c r="H2063" s="29" t="inlineStr">
        <is>
          <t>C/U</t>
        </is>
      </c>
      <c r="I2063" s="30" t="n">
        <v>0</v>
      </c>
      <c r="Q2063" s="30" t="n">
        <v>0</v>
      </c>
      <c r="R2063" s="30">
        <f>I2063-Q2063</f>
        <v/>
      </c>
      <c r="T2063" s="29" t="inlineStr">
        <is>
          <t>Ítem del inventario físico de Avain sin código SAP en este centro. Se mantiene la línea sin código de material: la diferencia indica una cantidad a dar de alta en SAP.</t>
        </is>
      </c>
      <c r="U2063" s="44" t="inlineStr">
        <is>
          <t>Inventario físico sin código SAP</t>
        </is>
      </c>
      <c r="V2063" s="44" t="inlineStr">
        <is>
          <t>Sin clasificar en SAP</t>
        </is>
      </c>
      <c r="W2063" s="44" t="inlineStr">
        <is>
          <t>Dentro del alcance</t>
        </is>
      </c>
      <c r="X2063" s="45" t="inlineStr">
        <is>
          <t>Sin coincidencia</t>
        </is>
      </c>
      <c r="Y2063" s="44" t="inlineStr">
        <is>
          <t>Sin correspondencia confirmada: hay aproximaciones en SAP, descartadas por presentación o evidencia débil</t>
        </is>
      </c>
      <c r="Z2063" s="45" t="inlineStr">
        <is>
          <t>Alta de material en SAP (sin código)</t>
        </is>
      </c>
      <c r="AA2063" s="44" t="inlineStr">
        <is>
          <t>387</t>
        </is>
      </c>
      <c r="AB2063" s="44" t="inlineStr">
        <is>
          <t>Sonda de succión tipo K29P</t>
        </is>
      </c>
      <c r="AC2063" s="44" t="inlineStr">
        <is>
          <t>Sin coincidencia</t>
        </is>
      </c>
      <c r="AD2063" s="44" t="inlineStr">
        <is>
          <t>No</t>
        </is>
      </c>
      <c r="AE2063" s="44" t="n"/>
      <c r="AF2063" s="44" t="inlineStr">
        <is>
          <t>No</t>
        </is>
      </c>
      <c r="AG2063" s="44" t="n"/>
      <c r="AH2063" s="54" t="n">
        <v>0</v>
      </c>
      <c r="AI2063" s="54" t="n">
        <v>0</v>
      </c>
      <c r="AJ2063" s="54" t="n">
        <v>-0</v>
      </c>
      <c r="AK2063" s="44" t="n"/>
      <c r="AL2063" s="44" t="n"/>
      <c r="AM2063" s="44" t="n"/>
      <c r="AN2063" s="41" t="inlineStr">
        <is>
          <t>Sin valor unitario en SAP: la diferencia económica de este ítem no puede calcularse (dato faltante).</t>
        </is>
      </c>
      <c r="AO2063" s="44" t="inlineStr">
        <is>
          <t>Mejor aproximación descartada: 2000193 SONDA DE ASPIRACION K-29P KOLLER C/REG (similitud 0.45).</t>
        </is>
      </c>
    </row>
    <row r="2064">
      <c r="A2064" s="29" t="n"/>
      <c r="B2064" s="29" t="inlineStr">
        <is>
          <t>sonda foley 18</t>
        </is>
      </c>
      <c r="F2064" s="29" t="inlineStr">
        <is>
          <t>1060</t>
        </is>
      </c>
      <c r="H2064" s="29" t="inlineStr">
        <is>
          <t>C/U</t>
        </is>
      </c>
      <c r="I2064" s="30" t="n">
        <v>0</v>
      </c>
      <c r="Q2064" s="30" t="n">
        <v>40</v>
      </c>
      <c r="R2064" s="30">
        <f>I2064-Q2064</f>
        <v/>
      </c>
      <c r="T2064" s="29" t="inlineStr">
        <is>
          <t>Ítem del inventario físico de Avain sin código SAP en este centro. Se mantiene la línea sin código de material: la diferencia indica una cantidad a dar de alta en SAP.</t>
        </is>
      </c>
      <c r="U2064" s="44" t="inlineStr">
        <is>
          <t>Inventario físico sin código SAP</t>
        </is>
      </c>
      <c r="V2064" s="44" t="inlineStr">
        <is>
          <t>Sin clasificar en SAP</t>
        </is>
      </c>
      <c r="W2064" s="44" t="inlineStr">
        <is>
          <t>Dentro del alcance</t>
        </is>
      </c>
      <c r="X2064" s="45" t="inlineStr">
        <is>
          <t>Sin coincidencia</t>
        </is>
      </c>
      <c r="Y2064" s="44" t="inlineStr">
        <is>
          <t>Sin correspondencia confirmada: hay aproximaciones en SAP, descartadas por presentación o evidencia débil</t>
        </is>
      </c>
      <c r="Z2064" s="45" t="inlineStr">
        <is>
          <t>Alta de material en SAP (sin código)</t>
        </is>
      </c>
      <c r="AA2064" s="44" t="inlineStr">
        <is>
          <t>347</t>
        </is>
      </c>
      <c r="AB2064" s="44" t="inlineStr">
        <is>
          <t>sonda foley 18</t>
        </is>
      </c>
      <c r="AC2064" s="44" t="inlineStr">
        <is>
          <t>Sin coincidencia</t>
        </is>
      </c>
      <c r="AD2064" s="44" t="inlineStr">
        <is>
          <t>No</t>
        </is>
      </c>
      <c r="AE2064" s="44" t="n"/>
      <c r="AF2064" s="44" t="inlineStr">
        <is>
          <t>No</t>
        </is>
      </c>
      <c r="AG2064" s="44" t="n"/>
      <c r="AH2064" s="54" t="n">
        <v>0</v>
      </c>
      <c r="AI2064" s="54" t="n">
        <v>40</v>
      </c>
      <c r="AJ2064" s="54" t="n">
        <v>-40</v>
      </c>
      <c r="AK2064" s="44" t="n"/>
      <c r="AL2064" s="44" t="n"/>
      <c r="AM2064" s="44" t="n"/>
      <c r="AN2064" s="41" t="inlineStr">
        <is>
          <t>Sin valor unitario en SAP: la diferencia económica de este ítem no puede calcularse (dato faltante).</t>
        </is>
      </c>
      <c r="AO2064" s="44" t="inlineStr">
        <is>
          <t>Mejor aproximación descartada: 2000244 SONDA FOLEY 2 VIAS Nº16 DE LÁTEX (calibre/talle/medida distinta; similitud 0.48).</t>
        </is>
      </c>
    </row>
    <row r="2065">
      <c r="A2065" s="29" t="n"/>
      <c r="B2065" s="29" t="inlineStr">
        <is>
          <t>Sonda nasogastrica N° 9</t>
        </is>
      </c>
      <c r="F2065" s="29" t="inlineStr">
        <is>
          <t>1060</t>
        </is>
      </c>
      <c r="H2065" s="29" t="inlineStr">
        <is>
          <t>C/U</t>
        </is>
      </c>
      <c r="I2065" s="30" t="n">
        <v>0</v>
      </c>
      <c r="Q2065" s="30" t="n">
        <v>136</v>
      </c>
      <c r="R2065" s="30">
        <f>I2065-Q2065</f>
        <v/>
      </c>
      <c r="T2065" s="29" t="inlineStr">
        <is>
          <t>Ítem del inventario físico de Avain sin código SAP en este centro. Se mantiene la línea sin código de material: la diferencia indica una cantidad a dar de alta en SAP.</t>
        </is>
      </c>
      <c r="U2065" s="44" t="inlineStr">
        <is>
          <t>Inventario físico sin código SAP</t>
        </is>
      </c>
      <c r="V2065" s="44" t="inlineStr">
        <is>
          <t>Sin clasificar en SAP</t>
        </is>
      </c>
      <c r="W2065" s="44" t="inlineStr">
        <is>
          <t>Dentro del alcance</t>
        </is>
      </c>
      <c r="X2065" s="45" t="inlineStr">
        <is>
          <t>Sin coincidencia</t>
        </is>
      </c>
      <c r="Y2065" s="44" t="inlineStr">
        <is>
          <t>Sin correspondencia confirmada: hay aproximaciones en SAP, descartadas por presentación o evidencia débil</t>
        </is>
      </c>
      <c r="Z2065" s="45" t="inlineStr">
        <is>
          <t>Alta de material en SAP (sin código)</t>
        </is>
      </c>
      <c r="AA2065" s="44" t="inlineStr">
        <is>
          <t>286</t>
        </is>
      </c>
      <c r="AB2065" s="44" t="inlineStr">
        <is>
          <t>Sonda nasogastrica N° 9</t>
        </is>
      </c>
      <c r="AC2065" s="44" t="inlineStr">
        <is>
          <t>Sin coincidencia</t>
        </is>
      </c>
      <c r="AD2065" s="44" t="inlineStr">
        <is>
          <t>No</t>
        </is>
      </c>
      <c r="AE2065" s="44" t="n"/>
      <c r="AF2065" s="44" t="inlineStr">
        <is>
          <t>No</t>
        </is>
      </c>
      <c r="AG2065" s="44" t="n"/>
      <c r="AH2065" s="54" t="n">
        <v>0</v>
      </c>
      <c r="AI2065" s="54" t="n">
        <v>136</v>
      </c>
      <c r="AJ2065" s="54" t="n">
        <v>-136</v>
      </c>
      <c r="AK2065" s="44" t="n"/>
      <c r="AL2065" s="44" t="n"/>
      <c r="AM2065" s="44" t="n"/>
      <c r="AN2065" s="41" t="inlineStr">
        <is>
          <t>Sin valor unitario en SAP: la diferencia económica de este ítem no puede calcularse (dato faltante).</t>
        </is>
      </c>
      <c r="AO2065" s="44" t="inlineStr">
        <is>
          <t>Mejor aproximación descartada: 2000867 SONDA NASOGASTRICA K-10 (calibre/talle/medida distinta; similitud 0.59).</t>
        </is>
      </c>
    </row>
    <row r="2066">
      <c r="A2066" s="29" t="n"/>
      <c r="B2066" s="29" t="inlineStr">
        <is>
          <t>SONDA PARA SUCCION SK-32P</t>
        </is>
      </c>
      <c r="F2066" s="29" t="inlineStr">
        <is>
          <t>1060</t>
        </is>
      </c>
      <c r="H2066" s="29" t="inlineStr">
        <is>
          <t>C/U</t>
        </is>
      </c>
      <c r="I2066" s="30" t="n">
        <v>0</v>
      </c>
      <c r="Q2066" s="30" t="n">
        <v>179</v>
      </c>
      <c r="R2066" s="30">
        <f>I2066-Q2066</f>
        <v/>
      </c>
      <c r="T2066" s="29" t="inlineStr">
        <is>
          <t>Ítem del inventario físico de Avain sin código SAP en este centro. Se mantiene la línea sin código de material: la diferencia indica una cantidad a dar de alta en SAP.</t>
        </is>
      </c>
      <c r="U2066" s="44" t="inlineStr">
        <is>
          <t>Inventario físico sin código SAP</t>
        </is>
      </c>
      <c r="V2066" s="44" t="inlineStr">
        <is>
          <t>Sin clasificar en SAP</t>
        </is>
      </c>
      <c r="W2066" s="44" t="inlineStr">
        <is>
          <t>Dentro del alcance</t>
        </is>
      </c>
      <c r="X2066" s="45" t="inlineStr">
        <is>
          <t>Sin coincidencia</t>
        </is>
      </c>
      <c r="Y2066" s="44" t="inlineStr">
        <is>
          <t>Sin correspondencia confirmada: hay aproximaciones en SAP, descartadas por presentación o evidencia débil</t>
        </is>
      </c>
      <c r="Z2066" s="45" t="inlineStr">
        <is>
          <t>Alta de material en SAP (sin código)</t>
        </is>
      </c>
      <c r="AA2066" s="44" t="inlineStr">
        <is>
          <t>372</t>
        </is>
      </c>
      <c r="AB2066" s="44" t="inlineStr">
        <is>
          <t>SONDA PARA SUCCION SK-32P</t>
        </is>
      </c>
      <c r="AC2066" s="44" t="inlineStr">
        <is>
          <t>Sin coincidencia</t>
        </is>
      </c>
      <c r="AD2066" s="44" t="inlineStr">
        <is>
          <t>No</t>
        </is>
      </c>
      <c r="AE2066" s="44" t="n"/>
      <c r="AF2066" s="44" t="inlineStr">
        <is>
          <t>No</t>
        </is>
      </c>
      <c r="AG2066" s="44" t="n"/>
      <c r="AH2066" s="54" t="n">
        <v>0</v>
      </c>
      <c r="AI2066" s="54" t="n">
        <v>179</v>
      </c>
      <c r="AJ2066" s="54" t="n">
        <v>-179</v>
      </c>
      <c r="AK2066" s="44" t="n"/>
      <c r="AL2066" s="44" t="n"/>
      <c r="AM2066" s="44" t="n"/>
      <c r="AN2066" s="41" t="inlineStr">
        <is>
          <t>Sin valor unitario en SAP: la diferencia económica de este ítem no puede calcularse (dato faltante).</t>
        </is>
      </c>
      <c r="AO2066" s="44" t="inlineStr">
        <is>
          <t>Mejor aproximación descartada: 2000245 SONDA DE ASPIRACION K-32P KOLLER (similitud 0.42).</t>
        </is>
      </c>
    </row>
    <row r="2067">
      <c r="A2067" s="29" t="n"/>
      <c r="B2067" s="29" t="inlineStr">
        <is>
          <t>TERMOMETRO INFRARED</t>
        </is>
      </c>
      <c r="F2067" s="29" t="inlineStr">
        <is>
          <t>1060</t>
        </is>
      </c>
      <c r="H2067" s="29" t="inlineStr">
        <is>
          <t>C/U</t>
        </is>
      </c>
      <c r="I2067" s="30" t="n">
        <v>0</v>
      </c>
      <c r="Q2067" s="30" t="n">
        <v>10</v>
      </c>
      <c r="R2067" s="30">
        <f>I2067-Q2067</f>
        <v/>
      </c>
      <c r="T2067" s="29" t="inlineStr">
        <is>
          <t>Ítem del inventario físico de Avain sin código SAP en este centro. Se mantiene la línea sin código de material: la diferencia indica una cantidad a dar de alta en SAP.</t>
        </is>
      </c>
      <c r="U2067" s="44" t="inlineStr">
        <is>
          <t>Inventario físico sin código SAP</t>
        </is>
      </c>
      <c r="V2067" s="44" t="inlineStr">
        <is>
          <t>Sin clasificar en SAP</t>
        </is>
      </c>
      <c r="W2067" s="44" t="inlineStr">
        <is>
          <t>Dentro del alcance</t>
        </is>
      </c>
      <c r="X2067" s="45" t="inlineStr">
        <is>
          <t>Sin coincidencia</t>
        </is>
      </c>
      <c r="Y2067" s="44" t="inlineStr">
        <is>
          <t>Sin correspondencia confirmada: hay aproximaciones en SAP, descartadas por presentación o evidencia débil</t>
        </is>
      </c>
      <c r="Z2067" s="45" t="inlineStr">
        <is>
          <t>Alta de material en SAP (sin código)</t>
        </is>
      </c>
      <c r="AA2067" s="44" t="inlineStr">
        <is>
          <t>535</t>
        </is>
      </c>
      <c r="AB2067" s="44" t="inlineStr">
        <is>
          <t>TERMOMETRO INFRARED</t>
        </is>
      </c>
      <c r="AC2067" s="44" t="inlineStr">
        <is>
          <t>Sin coincidencia</t>
        </is>
      </c>
      <c r="AD2067" s="44" t="inlineStr">
        <is>
          <t>No</t>
        </is>
      </c>
      <c r="AE2067" s="44" t="n"/>
      <c r="AF2067" s="44" t="inlineStr">
        <is>
          <t>No</t>
        </is>
      </c>
      <c r="AG2067" s="44" t="n"/>
      <c r="AH2067" s="54" t="n">
        <v>0</v>
      </c>
      <c r="AI2067" s="54" t="n">
        <v>10</v>
      </c>
      <c r="AJ2067" s="54" t="n">
        <v>-10</v>
      </c>
      <c r="AK2067" s="44" t="n"/>
      <c r="AL2067" s="44" t="n"/>
      <c r="AM2067" s="44" t="n"/>
      <c r="AN2067" s="41" t="inlineStr">
        <is>
          <t>Sin valor unitario en SAP: la diferencia económica de este ítem no puede calcularse (dato faltante).</t>
        </is>
      </c>
      <c r="AO2067" s="44" t="inlineStr">
        <is>
          <t>Mejor aproximación descartada: 2001137 TERMOMETRO INFRARROJO (similitud 0.49).</t>
        </is>
      </c>
    </row>
    <row r="2068">
      <c r="A2068" s="29" t="n"/>
      <c r="B2068" s="29" t="inlineStr">
        <is>
          <t>TIJERA MULTIUSO</t>
        </is>
      </c>
      <c r="F2068" s="29" t="inlineStr">
        <is>
          <t>1060</t>
        </is>
      </c>
      <c r="H2068" s="29" t="inlineStr">
        <is>
          <t>C/U</t>
        </is>
      </c>
      <c r="I2068" s="30" t="n">
        <v>0</v>
      </c>
      <c r="Q2068" s="30" t="n">
        <v>27</v>
      </c>
      <c r="R2068" s="30">
        <f>I2068-Q2068</f>
        <v/>
      </c>
      <c r="T2068" s="29" t="inlineStr">
        <is>
          <t>Ítem del inventario físico de Avain sin código SAP en este centro. Se mantiene la línea sin código de material: la diferencia indica una cantidad a dar de alta en SAP.</t>
        </is>
      </c>
      <c r="U2068" s="44" t="inlineStr">
        <is>
          <t>Inventario físico sin código SAP</t>
        </is>
      </c>
      <c r="V2068" s="44" t="inlineStr">
        <is>
          <t>Sin clasificar en SAP</t>
        </is>
      </c>
      <c r="W2068" s="44" t="inlineStr">
        <is>
          <t>Dentro del alcance</t>
        </is>
      </c>
      <c r="X2068" s="45" t="inlineStr">
        <is>
          <t>Sin coincidencia</t>
        </is>
      </c>
      <c r="Y2068" s="44" t="inlineStr">
        <is>
          <t>Sin correspondencia confirmada: hay aproximaciones en SAP, descartadas por presentación o evidencia débil</t>
        </is>
      </c>
      <c r="Z2068" s="45" t="inlineStr">
        <is>
          <t>Alta de material en SAP (sin código)</t>
        </is>
      </c>
      <c r="AA2068" s="44" t="inlineStr">
        <is>
          <t>528</t>
        </is>
      </c>
      <c r="AB2068" s="44" t="inlineStr">
        <is>
          <t>TIJERA MULTIUSO</t>
        </is>
      </c>
      <c r="AC2068" s="44" t="inlineStr">
        <is>
          <t>Sin coincidencia</t>
        </is>
      </c>
      <c r="AD2068" s="44" t="inlineStr">
        <is>
          <t>No</t>
        </is>
      </c>
      <c r="AE2068" s="44" t="n"/>
      <c r="AF2068" s="44" t="inlineStr">
        <is>
          <t>No</t>
        </is>
      </c>
      <c r="AG2068" s="44" t="n"/>
      <c r="AH2068" s="54" t="n">
        <v>0</v>
      </c>
      <c r="AI2068" s="54" t="n">
        <v>27</v>
      </c>
      <c r="AJ2068" s="54" t="n">
        <v>-27</v>
      </c>
      <c r="AK2068" s="44" t="n"/>
      <c r="AL2068" s="44" t="n"/>
      <c r="AM2068" s="44" t="n"/>
      <c r="AN2068" s="41" t="inlineStr">
        <is>
          <t>Sin valor unitario en SAP: la diferencia económica de este ítem no puede calcularse (dato faltante).</t>
        </is>
      </c>
      <c r="AO2068" s="44" t="inlineStr">
        <is>
          <t>Mejor aproximación descartada: 1000049 TIJERA  DE MAYO RECTA (similitud 0.40).</t>
        </is>
      </c>
    </row>
    <row r="2069">
      <c r="A2069" s="29" t="n"/>
      <c r="B2069" s="29" t="inlineStr">
        <is>
          <t>TIJERA PUNTA ROMA</t>
        </is>
      </c>
      <c r="F2069" s="29" t="inlineStr">
        <is>
          <t>1060</t>
        </is>
      </c>
      <c r="H2069" s="29" t="inlineStr">
        <is>
          <t>C/U</t>
        </is>
      </c>
      <c r="I2069" s="30" t="n">
        <v>0</v>
      </c>
      <c r="Q2069" s="30" t="n">
        <v>22</v>
      </c>
      <c r="R2069" s="30">
        <f>I2069-Q2069</f>
        <v/>
      </c>
      <c r="T2069" s="29" t="inlineStr">
        <is>
          <t>Ítem del inventario físico de Avain sin código SAP en este centro. Se mantiene la línea sin código de material: la diferencia indica una cantidad a dar de alta en SAP.</t>
        </is>
      </c>
      <c r="U2069" s="44" t="inlineStr">
        <is>
          <t>Inventario físico sin código SAP</t>
        </is>
      </c>
      <c r="V2069" s="44" t="inlineStr">
        <is>
          <t>Sin clasificar en SAP</t>
        </is>
      </c>
      <c r="W2069" s="44" t="inlineStr">
        <is>
          <t>Dentro del alcance</t>
        </is>
      </c>
      <c r="X2069" s="45" t="inlineStr">
        <is>
          <t>Sin coincidencia</t>
        </is>
      </c>
      <c r="Y2069" s="44" t="inlineStr">
        <is>
          <t>Sin correspondencia confirmada: hay aproximaciones en SAP, descartadas por presentación o evidencia débil</t>
        </is>
      </c>
      <c r="Z2069" s="45" t="inlineStr">
        <is>
          <t>Alta de material en SAP (sin código)</t>
        </is>
      </c>
      <c r="AA2069" s="44" t="inlineStr">
        <is>
          <t>529</t>
        </is>
      </c>
      <c r="AB2069" s="44" t="inlineStr">
        <is>
          <t>TIJERA PUNTA ROMA</t>
        </is>
      </c>
      <c r="AC2069" s="44" t="inlineStr">
        <is>
          <t>Sin coincidencia</t>
        </is>
      </c>
      <c r="AD2069" s="44" t="inlineStr">
        <is>
          <t>No</t>
        </is>
      </c>
      <c r="AE2069" s="44" t="n"/>
      <c r="AF2069" s="44" t="inlineStr">
        <is>
          <t>No</t>
        </is>
      </c>
      <c r="AG2069" s="44" t="n"/>
      <c r="AH2069" s="54" t="n">
        <v>0</v>
      </c>
      <c r="AI2069" s="54" t="n">
        <v>22</v>
      </c>
      <c r="AJ2069" s="54" t="n">
        <v>-22</v>
      </c>
      <c r="AK2069" s="44" t="n"/>
      <c r="AL2069" s="44" t="n"/>
      <c r="AM2069" s="44" t="n"/>
      <c r="AN2069" s="41" t="inlineStr">
        <is>
          <t>Sin valor unitario en SAP: la diferencia económica de este ítem no puede calcularse (dato faltante).</t>
        </is>
      </c>
      <c r="AO2069" s="44" t="inlineStr">
        <is>
          <t>El código Avain 529 figura en la homologación como «CLORURO DE POTASIO» (master M03-010), pero en el inventario físico corresponde a «TIJERA PUNTA ROMA». El código no coincide con el producto: no se usó el vínculo de la homologación y se cruzó por nomenclatura. A revisar con los responsables de la base. Mejor aproximación descartada: 1000049 TIJERA  DE MAYO RECTA (similitud 0.34).</t>
        </is>
      </c>
    </row>
    <row r="2070">
      <c r="A2070" s="29" t="n"/>
      <c r="B2070" s="29" t="inlineStr">
        <is>
          <t>TOBRAMICINA+DEXAMET ASONA</t>
        </is>
      </c>
      <c r="F2070" s="29" t="inlineStr">
        <is>
          <t>1060</t>
        </is>
      </c>
      <c r="H2070" s="29" t="inlineStr">
        <is>
          <t>C/U</t>
        </is>
      </c>
      <c r="I2070" s="30" t="n">
        <v>0</v>
      </c>
      <c r="Q2070" s="30" t="n">
        <v>4</v>
      </c>
      <c r="R2070" s="30">
        <f>I2070-Q2070</f>
        <v/>
      </c>
      <c r="T2070" s="29" t="inlineStr">
        <is>
          <t>Ítem del inventario físico de Avain sin código SAP en este centro. Se mantiene la línea sin código de material: la diferencia indica una cantidad a dar de alta en SAP.</t>
        </is>
      </c>
      <c r="U2070" s="44" t="inlineStr">
        <is>
          <t>Inventario físico sin código SAP</t>
        </is>
      </c>
      <c r="V2070" s="44" t="inlineStr">
        <is>
          <t>Sin clasificar en SAP</t>
        </is>
      </c>
      <c r="W2070" s="44" t="inlineStr">
        <is>
          <t>Dentro del alcance</t>
        </is>
      </c>
      <c r="X2070" s="45" t="inlineStr">
        <is>
          <t>Sin coincidencia</t>
        </is>
      </c>
      <c r="Y2070" s="44" t="inlineStr">
        <is>
          <t>Sin correspondencia confirmada: hay aproximaciones en SAP, descartadas por presentación o evidencia débil</t>
        </is>
      </c>
      <c r="Z2070" s="45" t="inlineStr">
        <is>
          <t>Alta de material en SAP (sin código)</t>
        </is>
      </c>
      <c r="AA2070" s="44" t="inlineStr">
        <is>
          <t>478</t>
        </is>
      </c>
      <c r="AB2070" s="44" t="inlineStr">
        <is>
          <t>TOBRAMICINA+DEXAMET ASONA</t>
        </is>
      </c>
      <c r="AC2070" s="44" t="inlineStr">
        <is>
          <t>Sin coincidencia</t>
        </is>
      </c>
      <c r="AD2070" s="44" t="inlineStr">
        <is>
          <t>No</t>
        </is>
      </c>
      <c r="AE2070" s="44" t="n"/>
      <c r="AF2070" s="44" t="inlineStr">
        <is>
          <t>No</t>
        </is>
      </c>
      <c r="AG2070" s="44" t="n"/>
      <c r="AH2070" s="54" t="n">
        <v>0</v>
      </c>
      <c r="AI2070" s="54" t="n">
        <v>4</v>
      </c>
      <c r="AJ2070" s="54" t="n">
        <v>-4</v>
      </c>
      <c r="AK2070" s="44" t="n"/>
      <c r="AL2070" s="44" t="n"/>
      <c r="AM2070" s="44" t="n"/>
      <c r="AN2070" s="41" t="inlineStr">
        <is>
          <t>Sin valor unitario en SAP: la diferencia económica de este ítem no puede calcularse (dato faltante).</t>
        </is>
      </c>
      <c r="AO2070" s="44" t="inlineStr">
        <is>
          <t>Mejor aproximación descartada: 1000369 TOBRAMICINA+ DEX G (similitud 0.41).</t>
        </is>
      </c>
    </row>
    <row r="2071">
      <c r="A2071" s="29" t="n"/>
      <c r="B2071" s="29" t="inlineStr">
        <is>
          <t>TUBO ENDOTRAQUEAL N°7</t>
        </is>
      </c>
      <c r="F2071" s="29" t="inlineStr">
        <is>
          <t>1060</t>
        </is>
      </c>
      <c r="H2071" s="29" t="inlineStr">
        <is>
          <t>C/U</t>
        </is>
      </c>
      <c r="I2071" s="30" t="n">
        <v>0</v>
      </c>
      <c r="Q2071" s="30" t="n">
        <v>96</v>
      </c>
      <c r="R2071" s="30">
        <f>I2071-Q2071</f>
        <v/>
      </c>
      <c r="T2071" s="29" t="inlineStr">
        <is>
          <t>Ítem del inventario físico de Avain sin código SAP en este centro. Se mantiene la línea sin código de material: la diferencia indica una cantidad a dar de alta en SAP.</t>
        </is>
      </c>
      <c r="U2071" s="44" t="inlineStr">
        <is>
          <t>Inventario físico sin código SAP</t>
        </is>
      </c>
      <c r="V2071" s="44" t="inlineStr">
        <is>
          <t>Sin clasificar en SAP</t>
        </is>
      </c>
      <c r="W2071" s="44" t="inlineStr">
        <is>
          <t>Dentro del alcance</t>
        </is>
      </c>
      <c r="X2071" s="45" t="inlineStr">
        <is>
          <t>Sin coincidencia</t>
        </is>
      </c>
      <c r="Y2071" s="44" t="inlineStr">
        <is>
          <t>Sin correspondencia confirmada: hay aproximaciones en SAP, descartadas por presentación o evidencia débil</t>
        </is>
      </c>
      <c r="Z2071" s="45" t="inlineStr">
        <is>
          <t>Alta de material en SAP (sin código)</t>
        </is>
      </c>
      <c r="AA2071" s="44" t="inlineStr">
        <is>
          <t>364</t>
        </is>
      </c>
      <c r="AB2071" s="44" t="inlineStr">
        <is>
          <t>TUBO ENDOTRAQUEAL N°7</t>
        </is>
      </c>
      <c r="AC2071" s="44" t="inlineStr">
        <is>
          <t>Sin coincidencia</t>
        </is>
      </c>
      <c r="AD2071" s="44" t="inlineStr">
        <is>
          <t>No</t>
        </is>
      </c>
      <c r="AE2071" s="44" t="n"/>
      <c r="AF2071" s="44" t="inlineStr">
        <is>
          <t>No</t>
        </is>
      </c>
      <c r="AG2071" s="44" t="n"/>
      <c r="AH2071" s="54" t="n">
        <v>0</v>
      </c>
      <c r="AI2071" s="54" t="n">
        <v>96</v>
      </c>
      <c r="AJ2071" s="54" t="n">
        <v>-96</v>
      </c>
      <c r="AK2071" s="44" t="n"/>
      <c r="AL2071" s="44" t="n"/>
      <c r="AM2071" s="44" t="n"/>
      <c r="AN2071" s="41" t="inlineStr">
        <is>
          <t>Sin valor unitario en SAP: la diferencia económica de este ítem no puede calcularse (dato faltante).</t>
        </is>
      </c>
      <c r="AO2071" s="44" t="inlineStr">
        <is>
          <t>Mejor aproximación descartada: 2000077 TUBO ENDOTRAQ Nº 7 C/BALON (similitud 0.58).</t>
        </is>
      </c>
    </row>
    <row r="2072">
      <c r="A2072" s="29" t="n"/>
      <c r="B2072" s="29" t="inlineStr">
        <is>
          <t>UVASAL SOBRES X 2 UNIDADES</t>
        </is>
      </c>
      <c r="F2072" s="29" t="inlineStr">
        <is>
          <t>1060</t>
        </is>
      </c>
      <c r="H2072" s="29" t="inlineStr">
        <is>
          <t>C/U</t>
        </is>
      </c>
      <c r="I2072" s="30" t="n">
        <v>0</v>
      </c>
      <c r="Q2072" s="30" t="n">
        <v>0</v>
      </c>
      <c r="R2072" s="30">
        <f>I2072-Q2072</f>
        <v/>
      </c>
      <c r="T2072" s="29" t="inlineStr">
        <is>
          <t>Ítem del inventario físico de Avain sin código SAP en este centro. Se mantiene la línea sin código de material: la diferencia indica una cantidad a dar de alta en SAP.</t>
        </is>
      </c>
      <c r="U2072" s="44" t="inlineStr">
        <is>
          <t>Inventario físico sin código SAP</t>
        </is>
      </c>
      <c r="V2072" s="44" t="inlineStr">
        <is>
          <t>Sin clasificar en SAP</t>
        </is>
      </c>
      <c r="W2072" s="44" t="inlineStr">
        <is>
          <t>Dentro del alcance</t>
        </is>
      </c>
      <c r="X2072" s="45" t="inlineStr">
        <is>
          <t>Sin coincidencia</t>
        </is>
      </c>
      <c r="Y2072" s="44" t="inlineStr">
        <is>
          <t>Sin correspondencia confirmada: hay aproximaciones en SAP, descartadas por presentación o evidencia débil</t>
        </is>
      </c>
      <c r="Z2072" s="45" t="inlineStr">
        <is>
          <t>Alta de material en SAP (sin código)</t>
        </is>
      </c>
      <c r="AA2072" s="44" t="inlineStr">
        <is>
          <t>333</t>
        </is>
      </c>
      <c r="AB2072" s="44" t="inlineStr">
        <is>
          <t>UVASAL SOBRES X 2 UNIDADES</t>
        </is>
      </c>
      <c r="AC2072" s="44" t="inlineStr">
        <is>
          <t>Sin coincidencia</t>
        </is>
      </c>
      <c r="AD2072" s="44" t="inlineStr">
        <is>
          <t>No</t>
        </is>
      </c>
      <c r="AE2072" s="44" t="n"/>
      <c r="AF2072" s="44" t="inlineStr">
        <is>
          <t>No</t>
        </is>
      </c>
      <c r="AG2072" s="44" t="n"/>
      <c r="AH2072" s="54" t="n">
        <v>0</v>
      </c>
      <c r="AI2072" s="54" t="n">
        <v>0</v>
      </c>
      <c r="AJ2072" s="54" t="n">
        <v>-0</v>
      </c>
      <c r="AK2072" s="44" t="n"/>
      <c r="AL2072" s="44" t="n"/>
      <c r="AM2072" s="44" t="n"/>
      <c r="AN2072" s="41" t="inlineStr">
        <is>
          <t>Sin valor unitario en SAP: la diferencia económica de este ítem no puede calcularse (dato faltante).</t>
        </is>
      </c>
      <c r="AO2072" s="44" t="inlineStr">
        <is>
          <t>Mejor aproximación descartada: 1000368 UVASAL SOBRES X30 (similitud 0.58).</t>
        </is>
      </c>
    </row>
    <row r="2073">
      <c r="A2073" s="29" t="n"/>
      <c r="B2073" s="29" t="inlineStr">
        <is>
          <t>VACUNA ANTIGRIPAL</t>
        </is>
      </c>
      <c r="F2073" s="29" t="inlineStr">
        <is>
          <t>1060</t>
        </is>
      </c>
      <c r="H2073" s="29" t="inlineStr">
        <is>
          <t>C/U</t>
        </is>
      </c>
      <c r="I2073" s="30" t="n">
        <v>0</v>
      </c>
      <c r="Q2073" s="30" t="n">
        <v>0</v>
      </c>
      <c r="R2073" s="30">
        <f>I2073-Q2073</f>
        <v/>
      </c>
      <c r="T2073" s="29" t="inlineStr">
        <is>
          <t>Ítem del inventario físico de Avain sin código SAP en este centro. Se mantiene la línea sin código de material: la diferencia indica una cantidad a dar de alta en SAP.</t>
        </is>
      </c>
      <c r="U2073" s="44" t="inlineStr">
        <is>
          <t>Inventario físico sin código SAP</t>
        </is>
      </c>
      <c r="V2073" s="44" t="inlineStr">
        <is>
          <t>Sin clasificar en SAP</t>
        </is>
      </c>
      <c r="W2073" s="44" t="inlineStr">
        <is>
          <t>Dentro del alcance</t>
        </is>
      </c>
      <c r="X2073" s="45" t="inlineStr">
        <is>
          <t>Sin coincidencia</t>
        </is>
      </c>
      <c r="Y2073" s="44" t="inlineStr">
        <is>
          <t>Sin correspondencia confirmada: hay aproximaciones en SAP, descartadas por presentación o evidencia débil</t>
        </is>
      </c>
      <c r="Z2073" s="45" t="inlineStr">
        <is>
          <t>Alta de material en SAP (sin código)</t>
        </is>
      </c>
      <c r="AA2073" s="44" t="inlineStr">
        <is>
          <t>232</t>
        </is>
      </c>
      <c r="AB2073" s="44" t="inlineStr">
        <is>
          <t>VACUNA ANTIGRIPAL</t>
        </is>
      </c>
      <c r="AC2073" s="44" t="inlineStr">
        <is>
          <t>Sin coincidencia</t>
        </is>
      </c>
      <c r="AD2073" s="44" t="inlineStr">
        <is>
          <t>No</t>
        </is>
      </c>
      <c r="AE2073" s="44" t="n"/>
      <c r="AF2073" s="44" t="inlineStr">
        <is>
          <t>No</t>
        </is>
      </c>
      <c r="AG2073" s="44" t="n"/>
      <c r="AH2073" s="54" t="n">
        <v>0</v>
      </c>
      <c r="AI2073" s="54" t="n">
        <v>0</v>
      </c>
      <c r="AJ2073" s="54" t="n">
        <v>-0</v>
      </c>
      <c r="AK2073" s="44" t="n"/>
      <c r="AL2073" s="44" t="n"/>
      <c r="AM2073" s="44" t="n"/>
      <c r="AN2073" s="41" t="inlineStr">
        <is>
          <t>Sin valor unitario en SAP: la diferencia económica de este ítem no puede calcularse (dato faltante).</t>
        </is>
      </c>
      <c r="AO2073" s="44" t="inlineStr">
        <is>
          <t>Mejor aproximación descartada: 2001024 VALVULA ESPIRATORIA (similitud 0.13).</t>
        </is>
      </c>
    </row>
    <row r="2074">
      <c r="A2074" s="29" t="n"/>
      <c r="B2074" s="29" t="inlineStr">
        <is>
          <t>vía central</t>
        </is>
      </c>
      <c r="F2074" s="29" t="inlineStr">
        <is>
          <t>1060</t>
        </is>
      </c>
      <c r="H2074" s="29" t="inlineStr">
        <is>
          <t>C/U</t>
        </is>
      </c>
      <c r="I2074" s="30" t="n">
        <v>0</v>
      </c>
      <c r="Q2074" s="30" t="n">
        <v>0</v>
      </c>
      <c r="R2074" s="30">
        <f>I2074-Q2074</f>
        <v/>
      </c>
      <c r="T2074" s="29" t="inlineStr">
        <is>
          <t>Ítem del inventario físico de Avain sin código SAP en este centro. Se mantiene la línea sin código de material: la diferencia indica una cantidad a dar de alta en SAP.</t>
        </is>
      </c>
      <c r="U2074" s="44" t="inlineStr">
        <is>
          <t>Inventario físico sin código SAP</t>
        </is>
      </c>
      <c r="V2074" s="44" t="inlineStr">
        <is>
          <t>Sin clasificar en SAP</t>
        </is>
      </c>
      <c r="W2074" s="44" t="inlineStr">
        <is>
          <t>Dentro del alcance</t>
        </is>
      </c>
      <c r="X2074" s="45" t="inlineStr">
        <is>
          <t>Sin coincidencia</t>
        </is>
      </c>
      <c r="Y2074" s="44" t="inlineStr">
        <is>
          <t>Pendiente de validación: el ítem está en el Master pero no tiene código SAP confirmado</t>
        </is>
      </c>
      <c r="Z2074" s="45" t="inlineStr">
        <is>
          <t>Alta de material en SAP (sin código)</t>
        </is>
      </c>
      <c r="AA2074" s="44" t="inlineStr">
        <is>
          <t>537</t>
        </is>
      </c>
      <c r="AB2074" s="44" t="inlineStr">
        <is>
          <t>vía central</t>
        </is>
      </c>
      <c r="AC2074" s="44" t="inlineStr">
        <is>
          <t>Sin coincidencia</t>
        </is>
      </c>
      <c r="AD2074" s="44" t="inlineStr">
        <is>
          <t>No</t>
        </is>
      </c>
      <c r="AE2074" s="44" t="n"/>
      <c r="AF2074" s="44" t="inlineStr">
        <is>
          <t>Sí</t>
        </is>
      </c>
      <c r="AG2074" s="44" t="inlineStr">
        <is>
          <t>E-204</t>
        </is>
      </c>
      <c r="AH2074" s="54" t="n">
        <v>0</v>
      </c>
      <c r="AI2074" s="54" t="n">
        <v>0</v>
      </c>
      <c r="AJ2074" s="54" t="n">
        <v>-0</v>
      </c>
      <c r="AK2074" s="44" t="n"/>
      <c r="AL2074" s="44" t="n"/>
      <c r="AM2074" s="44" t="n"/>
      <c r="AN2074" s="41" t="inlineStr">
        <is>
          <t>Sin valor unitario en SAP: la diferencia económica de este ítem no puede calcularse (dato faltante).</t>
        </is>
      </c>
      <c r="AO2074" s="44" t="inlineStr">
        <is>
          <t>La homologación no confirma la equivalencia (confianza base Sin coincidencia / confianza SAP Alta). Se imputó al código SAP del master con nivel Baja para no perder el recuento; requiere validación. Homologado al master E-204, pero sus códigos SAP (2001491) no figuran en el stock SAP de este centro. Mejor aproximación descartada: 2000043 BOLSO DE VIA AEREA AZUL (similitud 0.40).</t>
        </is>
      </c>
    </row>
    <row r="2075">
      <c r="A2075" s="32" t="n"/>
      <c r="B2075" s="32" t="inlineStr">
        <is>
          <t>TOTAL — Stock SAP + inventario físico sin código SAP</t>
        </is>
      </c>
      <c r="C2075" s="32" t="n"/>
      <c r="D2075" s="32" t="n"/>
      <c r="E2075" s="32" t="n"/>
      <c r="F2075" s="32" t="n"/>
      <c r="G2075" s="32" t="n"/>
      <c r="H2075" s="32" t="n"/>
      <c r="I2075" s="33">
        <f>SUM(I2:I2074)</f>
        <v/>
      </c>
      <c r="J2075" s="32" t="n"/>
      <c r="K2075" s="32" t="n"/>
      <c r="L2075" s="32" t="n"/>
      <c r="M2075" s="34">
        <f>SUM(M2:M2023)</f>
        <v/>
      </c>
      <c r="N2075" s="32" t="n"/>
      <c r="O2075" s="32" t="n"/>
      <c r="P2075" s="32" t="n"/>
      <c r="Q2075" s="33">
        <f>SUM(Q2:Q2074)</f>
        <v/>
      </c>
      <c r="R2075" s="33">
        <f>I2075-Q2075</f>
        <v/>
      </c>
      <c r="S2075" s="34">
        <f>SUM(S2:S2074)</f>
        <v/>
      </c>
      <c r="T2075" s="32" t="n"/>
      <c r="U2075" s="32" t="inlineStr">
        <is>
          <t>TOTAL</t>
        </is>
      </c>
      <c r="V2075" s="32" t="n"/>
      <c r="W2075" s="32" t="n"/>
      <c r="X2075" s="32" t="n"/>
      <c r="Y2075" s="32" t="n"/>
      <c r="Z2075" s="32" t="n"/>
      <c r="AA2075" s="32" t="n"/>
      <c r="AB2075" s="32" t="n"/>
      <c r="AC2075" s="32" t="n"/>
      <c r="AD2075" s="32" t="n"/>
      <c r="AE2075" s="32" t="n"/>
      <c r="AF2075" s="32" t="n"/>
      <c r="AG2075" s="32" t="n"/>
      <c r="AH2075" s="32" t="n"/>
      <c r="AI2075" s="32" t="n"/>
      <c r="AJ2075" s="32" t="n"/>
      <c r="AK2075" s="32" t="n"/>
      <c r="AL2075" s="34">
        <f>SUM(AL2:AL2074)</f>
        <v/>
      </c>
      <c r="AM2075" s="32" t="n"/>
      <c r="AN2075" s="32" t="n"/>
      <c r="AO2075" s="32" t="n"/>
    </row>
  </sheetData>
  <autoFilter ref="A1:AO2074"/>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O579"/>
  <sheetViews>
    <sheetView topLeftCell="F1" workbookViewId="0">
      <pane xSplit="2" ySplit="1" topLeftCell="C2" activePane="bottomRight" state="frozen"/>
      <selection pane="topRight"/>
      <selection pane="bottomLeft"/>
      <selection pane="bottomRight" activeCell="R2" sqref="R2"/>
    </sheetView>
  </sheetViews>
  <sheetFormatPr baseColWidth="10" defaultColWidth="8.7265625" defaultRowHeight="12.5"/>
  <cols>
    <col width="10" bestFit="1" customWidth="1" style="13" min="1" max="1"/>
    <col width="42" bestFit="1" customWidth="1" style="13" min="2" max="2"/>
    <col width="12" bestFit="1" customWidth="1" style="13" min="3" max="3"/>
    <col width="6" bestFit="1" customWidth="1" style="13" min="4" max="4"/>
    <col width="15" bestFit="1" customWidth="1" style="13" min="5" max="5"/>
    <col width="8" bestFit="1" customWidth="1" style="13" min="6" max="6"/>
    <col width="9" bestFit="1" customWidth="1" style="13" min="7" max="7"/>
    <col width="13" bestFit="1" customWidth="1" style="13" min="8" max="8"/>
    <col width="7" bestFit="1" customWidth="1" style="13" min="9" max="9"/>
    <col width="9" bestFit="1" customWidth="1" style="13" min="10" max="10"/>
    <col width="8" bestFit="1" customWidth="1" style="13" min="11" max="11"/>
    <col width="6" bestFit="1" customWidth="1" style="13" min="12" max="12"/>
    <col width="19" bestFit="1" customWidth="1" style="13" min="13" max="13"/>
    <col width="24" customWidth="1" style="13" min="21" max="21"/>
    <col width="16" customWidth="1" style="13" min="22" max="22"/>
    <col width="16" customWidth="1" style="13" min="23" max="23"/>
    <col width="18" customWidth="1" style="13" min="24" max="24"/>
    <col width="46" customWidth="1" style="13" min="25" max="25"/>
    <col width="22" customWidth="1" style="13" min="26" max="26"/>
    <col width="13" customWidth="1" style="13" min="27" max="27"/>
    <col width="40" customWidth="1" style="13" min="28" max="28"/>
    <col width="32" customWidth="1" style="13" min="29" max="29"/>
    <col width="11" customWidth="1" style="13" min="30" max="30"/>
    <col width="22" customWidth="1" style="13" min="31" max="31"/>
    <col width="12" customWidth="1" style="13" min="32" max="32"/>
    <col width="12" customWidth="1" style="13" min="33" max="33"/>
    <col width="15" customWidth="1" style="13" min="34" max="34"/>
    <col width="15" customWidth="1" style="13" min="35" max="35"/>
    <col width="15" customWidth="1" style="13" min="36" max="36"/>
    <col width="16" customWidth="1" style="13" min="37" max="37"/>
    <col width="17" customWidth="1" style="13" min="38" max="38"/>
    <col width="17" customWidth="1" style="13" min="39" max="39"/>
    <col width="60" customWidth="1" style="13" min="40" max="40"/>
    <col width="100" customWidth="1" style="13" min="41" max="41"/>
  </cols>
  <sheetData>
    <row r="1" ht="60" customHeight="1" s="13">
      <c r="A1" s="1" t="inlineStr">
        <is>
          <t>Material</t>
        </is>
      </c>
      <c r="B1" s="1" t="inlineStr">
        <is>
          <t>Texto breve de material</t>
        </is>
      </c>
      <c r="C1" s="1" t="inlineStr">
        <is>
          <t>Lote</t>
        </is>
      </c>
      <c r="D1" s="4" t="inlineStr">
        <is>
          <t>Grupo de artículos</t>
        </is>
      </c>
      <c r="E1" s="1" t="inlineStr">
        <is>
          <t>Tipo material</t>
        </is>
      </c>
      <c r="F1" s="1" t="inlineStr">
        <is>
          <t>Centro</t>
        </is>
      </c>
      <c r="G1" s="1" t="inlineStr">
        <is>
          <t>Almacén</t>
        </is>
      </c>
      <c r="H1" s="4" t="inlineStr">
        <is>
          <t>Unidad medida base</t>
        </is>
      </c>
      <c r="I1" s="4" t="inlineStr">
        <is>
          <t>Libre utilización</t>
        </is>
      </c>
      <c r="J1" s="4" t="inlineStr">
        <is>
          <t>Trans./Trasl.</t>
        </is>
      </c>
      <c r="K1" s="1" t="inlineStr">
        <is>
          <t>Moneda</t>
        </is>
      </c>
      <c r="L1" s="4" t="inlineStr">
        <is>
          <t>Valor tránsito</t>
        </is>
      </c>
      <c r="M1" s="1" t="inlineStr">
        <is>
          <t>Valor libre util.</t>
        </is>
      </c>
      <c r="N1" s="4" t="inlineStr">
        <is>
          <t>Cuenta</t>
        </is>
      </c>
      <c r="O1" s="4" t="inlineStr">
        <is>
          <t>%</t>
        </is>
      </c>
      <c r="P1" s="4" t="inlineStr">
        <is>
          <t>VU</t>
        </is>
      </c>
      <c r="Q1" s="9" t="inlineStr">
        <is>
          <t>Cantidad fisica(recuento)</t>
        </is>
      </c>
      <c r="R1" s="4" t="inlineStr">
        <is>
          <t>Diferencia Q</t>
        </is>
      </c>
      <c r="S1" s="10" t="inlineStr">
        <is>
          <t>Diferencia economica</t>
        </is>
      </c>
      <c r="T1" s="4" t="inlineStr">
        <is>
          <t>Comentarios</t>
        </is>
      </c>
      <c r="U1" s="28" t="inlineStr">
        <is>
          <t>Origen del registro</t>
        </is>
      </c>
      <c r="V1" s="28" t="inlineStr">
        <is>
          <t>Clasificación SAP</t>
        </is>
      </c>
      <c r="W1" s="28" t="inlineStr">
        <is>
          <t>Alcance del inventario físico</t>
        </is>
      </c>
      <c r="X1" s="28" t="inlineStr">
        <is>
          <t>Nivel de coincidencia SAP–Avain</t>
        </is>
      </c>
      <c r="Y1" s="28" t="inlineStr">
        <is>
          <t>Estado de homologación / validación</t>
        </is>
      </c>
      <c r="Z1" s="28" t="inlineStr">
        <is>
          <t>Acción en SAP</t>
        </is>
      </c>
      <c r="AA1" s="28" t="inlineStr">
        <is>
          <t>Código Avain</t>
        </is>
      </c>
      <c r="AB1" s="28" t="inlineStr">
        <is>
          <t>Nombre en inventario físico Avain</t>
        </is>
      </c>
      <c r="AC1" s="28" t="inlineStr">
        <is>
          <t>Método de cruce</t>
        </is>
      </c>
      <c r="AD1" s="28" t="inlineStr">
        <is>
          <t>¿Posible duplicidad SAP?</t>
        </is>
      </c>
      <c r="AE1" s="28" t="inlineStr">
        <is>
          <t>Códigos SAP posibles equivalentes</t>
        </is>
      </c>
      <c r="AF1" s="28" t="inlineStr">
        <is>
          <t>¿Informado en Master de Seba?</t>
        </is>
      </c>
      <c r="AG1" s="28" t="inlineStr">
        <is>
          <t>ID común (Master)</t>
        </is>
      </c>
      <c r="AH1" s="28" t="inlineStr">
        <is>
          <t>Cantidad SAP del material · UNIDADES</t>
        </is>
      </c>
      <c r="AI1" s="28" t="inlineStr">
        <is>
          <t>Inventario físico Avain del material · UNIDADES</t>
        </is>
      </c>
      <c r="AJ1" s="28" t="inlineStr">
        <is>
          <t>Diferencia del material (SAP − físico) · UNIDADES</t>
        </is>
      </c>
      <c r="AK1" s="28" t="inlineStr">
        <is>
          <t>VU promedio ponderado del material · IMPORTE $ por unidad</t>
        </is>
      </c>
      <c r="AL1" s="28" t="inlineStr">
        <is>
          <t>Diferencia económica del material · IMPORTE $</t>
        </is>
      </c>
      <c r="AM1" s="28" t="inlineStr">
        <is>
          <t>Valor del recuento físico (VU × cantidad física) · IMPORTE $</t>
        </is>
      </c>
      <c r="AN1" s="28" t="inlineStr">
        <is>
          <t>Alerta de valorización</t>
        </is>
      </c>
      <c r="AO1" s="28" t="inlineStr">
        <is>
          <t>Observaciones del cruce</t>
        </is>
      </c>
    </row>
    <row r="2">
      <c r="A2" s="5" t="inlineStr">
        <is>
          <t>1000124</t>
        </is>
      </c>
      <c r="B2" s="5" t="inlineStr">
        <is>
          <t>IBUPROFENO COMP 600MG</t>
        </is>
      </c>
      <c r="C2" s="5" t="inlineStr">
        <is>
          <t>00000</t>
        </is>
      </c>
      <c r="D2" s="5" t="inlineStr">
        <is>
          <t>033</t>
        </is>
      </c>
      <c r="E2" s="5" t="inlineStr">
        <is>
          <t>ZMED</t>
        </is>
      </c>
      <c r="F2" s="5" t="inlineStr">
        <is>
          <t>1130</t>
        </is>
      </c>
      <c r="G2" s="5" t="inlineStr">
        <is>
          <t>3013</t>
        </is>
      </c>
      <c r="H2" s="5" t="inlineStr">
        <is>
          <t>C/U</t>
        </is>
      </c>
      <c r="I2" s="6" t="n">
        <v>2630</v>
      </c>
      <c r="J2" s="6" t="n">
        <v>0</v>
      </c>
      <c r="K2" s="5" t="inlineStr">
        <is>
          <t>ARS</t>
        </is>
      </c>
      <c r="L2" s="48" t="n">
        <v>0</v>
      </c>
      <c r="M2" s="48" t="n">
        <v>142539.07</v>
      </c>
      <c r="O2" s="11">
        <f>M2/SUM($M$2:$M$485)</f>
        <v/>
      </c>
      <c r="P2" s="49">
        <f>IFERROR(M2/I2,0)</f>
        <v/>
      </c>
      <c r="Q2" s="50" t="n">
        <v>1130</v>
      </c>
      <c r="R2" s="8">
        <f>I2-Q2</f>
        <v/>
      </c>
      <c r="S2" s="49">
        <f>$AK2*R2</f>
        <v/>
      </c>
      <c r="U2" s="39" t="inlineStr">
        <is>
          <t>Stock SAP</t>
        </is>
      </c>
      <c r="V2" s="39" t="inlineStr">
        <is>
          <t>Medicamentos</t>
        </is>
      </c>
      <c r="W2" s="39" t="inlineStr">
        <is>
          <t>Dentro del alcance</t>
        </is>
      </c>
      <c r="X2" s="37" t="inlineStr">
        <is>
          <t>Alta</t>
        </is>
      </c>
      <c r="Y2" s="39" t="inlineStr">
        <is>
          <t>Homologado – confianza Alta</t>
        </is>
      </c>
      <c r="Z2" s="38" t="inlineStr">
        <is>
          <t>Dar de baja en SAP</t>
        </is>
      </c>
      <c r="AA2" s="39" t="inlineStr">
        <is>
          <t>150</t>
        </is>
      </c>
      <c r="AB2" s="39" t="inlineStr">
        <is>
          <t>Ibuprofeno Comprimidos x 600mg</t>
        </is>
      </c>
      <c r="AC2" s="39" t="inlineStr">
        <is>
          <t>Homologación por código Avain (master M01-005)</t>
        </is>
      </c>
      <c r="AD2" s="39" t="inlineStr">
        <is>
          <t>No</t>
        </is>
      </c>
      <c r="AE2" s="39" t="n"/>
      <c r="AF2" s="39" t="inlineStr">
        <is>
          <t>Sí</t>
        </is>
      </c>
      <c r="AG2" s="39" t="inlineStr">
        <is>
          <t>M01-005</t>
        </is>
      </c>
      <c r="AH2" s="51" t="n">
        <v>4340</v>
      </c>
      <c r="AI2" s="51">
        <f>Q2</f>
        <v/>
      </c>
      <c r="AJ2" s="51">
        <f>$AH2-$AI2</f>
        <v/>
      </c>
      <c r="AK2" s="52" t="n">
        <v>54.19736635944701</v>
      </c>
      <c r="AL2" s="52">
        <f>$AJ2*$AK2</f>
        <v/>
      </c>
      <c r="AM2" s="52">
        <f>$AI2*$AK2</f>
        <v/>
      </c>
      <c r="AN2" s="39" t="n"/>
      <c r="AO2" s="39" t="inlineStr">
        <is>
          <t>Homologación: confianza base Alta + confianza SAP Alta → Alta. El material ocupa 5 filas en la hoja 1130 Salta (lote/almacén). La cantidad SAP y la física de esta vista son el total del material.</t>
        </is>
      </c>
    </row>
    <row r="3">
      <c r="A3" s="5" t="inlineStr">
        <is>
          <t>1001297</t>
        </is>
      </c>
      <c r="B3" s="5" t="inlineStr">
        <is>
          <t>PULMONIX ANTIGRIP 20 COMP</t>
        </is>
      </c>
      <c r="C3" s="5" t="inlineStr">
        <is>
          <t>00000</t>
        </is>
      </c>
      <c r="D3" s="5" t="inlineStr">
        <is>
          <t>MEGE</t>
        </is>
      </c>
      <c r="E3" s="5" t="inlineStr">
        <is>
          <t>ZMED</t>
        </is>
      </c>
      <c r="F3" s="5" t="inlineStr">
        <is>
          <t>1130</t>
        </is>
      </c>
      <c r="G3" s="5" t="inlineStr">
        <is>
          <t>3013</t>
        </is>
      </c>
      <c r="H3" s="5" t="inlineStr">
        <is>
          <t>C/U</t>
        </is>
      </c>
      <c r="I3" s="6" t="n">
        <v>1675</v>
      </c>
      <c r="J3" s="6" t="n">
        <v>0</v>
      </c>
      <c r="K3" s="5" t="inlineStr">
        <is>
          <t>ARS</t>
        </is>
      </c>
      <c r="L3" s="48" t="n">
        <v>0</v>
      </c>
      <c r="M3" s="48" t="n">
        <v>1104090</v>
      </c>
      <c r="O3" s="11">
        <f>M3/SUM($M$2:$M$485)</f>
        <v/>
      </c>
      <c r="P3" s="49">
        <f>IFERROR(M3/I3,0)</f>
        <v/>
      </c>
      <c r="Q3" s="50" t="n"/>
      <c r="R3" s="8">
        <f>I3-Q3</f>
        <v/>
      </c>
      <c r="S3" s="49">
        <f>$AK3*R3</f>
        <v/>
      </c>
      <c r="U3" s="39" t="inlineStr">
        <is>
          <t>Stock SAP</t>
        </is>
      </c>
      <c r="V3" s="39" t="inlineStr">
        <is>
          <t>Medicamentos</t>
        </is>
      </c>
      <c r="W3" s="39" t="inlineStr">
        <is>
          <t>Dentro del alcance</t>
        </is>
      </c>
      <c r="X3" s="39" t="n"/>
      <c r="Y3" s="39" t="inlineStr">
        <is>
          <t>Sin recuento físico en el inventario de Avain</t>
        </is>
      </c>
      <c r="Z3" s="40" t="inlineStr">
        <is>
          <t>Sin recuento físico</t>
        </is>
      </c>
      <c r="AA3" s="39" t="n"/>
      <c r="AB3" s="39" t="n"/>
      <c r="AC3" s="39" t="n"/>
      <c r="AD3" s="39" t="n"/>
      <c r="AE3" s="39" t="n"/>
      <c r="AF3" s="39" t="n"/>
      <c r="AG3" s="39" t="n"/>
      <c r="AH3" s="51" t="n">
        <v>1675</v>
      </c>
      <c r="AI3" s="51">
        <f>Q3</f>
        <v/>
      </c>
      <c r="AJ3" s="51">
        <f>$AH3-$AI3</f>
        <v/>
      </c>
      <c r="AK3" s="52" t="n">
        <v>659.1582089552239</v>
      </c>
      <c r="AL3" s="52">
        <f>$AJ3*$AK3</f>
        <v/>
      </c>
      <c r="AM3" s="52">
        <f>$AI3*$AK3</f>
        <v/>
      </c>
      <c r="AN3" s="39" t="n"/>
      <c r="AO3" s="39" t="n"/>
    </row>
    <row r="4">
      <c r="A4" s="5" t="inlineStr">
        <is>
          <t>1000722</t>
        </is>
      </c>
      <c r="B4" s="5" t="inlineStr">
        <is>
          <t>CARAMELOS ANTI FECOFAR</t>
        </is>
      </c>
      <c r="C4" s="5" t="inlineStr">
        <is>
          <t>00000</t>
        </is>
      </c>
      <c r="D4" s="5" t="inlineStr">
        <is>
          <t>MEGE</t>
        </is>
      </c>
      <c r="E4" s="5" t="inlineStr">
        <is>
          <t>ZMED</t>
        </is>
      </c>
      <c r="F4" s="5" t="inlineStr">
        <is>
          <t>1130</t>
        </is>
      </c>
      <c r="G4" s="5" t="inlineStr">
        <is>
          <t>3013</t>
        </is>
      </c>
      <c r="H4" s="5" t="inlineStr">
        <is>
          <t>C/U</t>
        </is>
      </c>
      <c r="I4" s="6" t="n">
        <v>1503</v>
      </c>
      <c r="J4" s="6" t="n">
        <v>0</v>
      </c>
      <c r="K4" s="5" t="inlineStr">
        <is>
          <t>ARS</t>
        </is>
      </c>
      <c r="L4" s="48" t="n">
        <v>0</v>
      </c>
      <c r="M4" s="48" t="n">
        <v>319763.25</v>
      </c>
      <c r="O4" s="11">
        <f>M4/SUM($M$2:$M$485)</f>
        <v/>
      </c>
      <c r="P4" s="49">
        <f>IFERROR(M4/I4,0)</f>
        <v/>
      </c>
      <c r="Q4" s="50" t="n"/>
      <c r="R4" s="8">
        <f>I4-Q4</f>
        <v/>
      </c>
      <c r="S4" s="49">
        <f>$AK4*R4</f>
        <v/>
      </c>
      <c r="U4" s="39" t="inlineStr">
        <is>
          <t>Stock SAP</t>
        </is>
      </c>
      <c r="V4" s="39" t="inlineStr">
        <is>
          <t>Medicamentos</t>
        </is>
      </c>
      <c r="W4" s="39" t="inlineStr">
        <is>
          <t>Dentro del alcance</t>
        </is>
      </c>
      <c r="X4" s="39" t="n"/>
      <c r="Y4" s="39" t="inlineStr">
        <is>
          <t>Sin recuento físico en el inventario de Avain</t>
        </is>
      </c>
      <c r="Z4" s="40" t="inlineStr">
        <is>
          <t>Sin recuento físico</t>
        </is>
      </c>
      <c r="AA4" s="39" t="n"/>
      <c r="AB4" s="39" t="n"/>
      <c r="AC4" s="39" t="n"/>
      <c r="AD4" s="39" t="n"/>
      <c r="AE4" s="39" t="n"/>
      <c r="AF4" s="39" t="n"/>
      <c r="AG4" s="39" t="n"/>
      <c r="AH4" s="51" t="n">
        <v>1503</v>
      </c>
      <c r="AI4" s="51">
        <f>Q4</f>
        <v/>
      </c>
      <c r="AJ4" s="51">
        <f>$AH4-$AI4</f>
        <v/>
      </c>
      <c r="AK4" s="52" t="n">
        <v>212.75</v>
      </c>
      <c r="AL4" s="52">
        <f>$AJ4*$AK4</f>
        <v/>
      </c>
      <c r="AM4" s="52">
        <f>$AI4*$AK4</f>
        <v/>
      </c>
      <c r="AN4" s="39" t="n"/>
      <c r="AO4" s="39" t="n"/>
    </row>
    <row r="5">
      <c r="A5" s="5" t="inlineStr">
        <is>
          <t>1000470</t>
        </is>
      </c>
      <c r="B5" s="5" t="inlineStr">
        <is>
          <t>PARACETAMOL COMP 1 GRAMO</t>
        </is>
      </c>
      <c r="C5" s="5" t="inlineStr">
        <is>
          <t>00000</t>
        </is>
      </c>
      <c r="D5" s="5" t="inlineStr">
        <is>
          <t>033</t>
        </is>
      </c>
      <c r="E5" s="5" t="inlineStr">
        <is>
          <t>ZMED</t>
        </is>
      </c>
      <c r="F5" s="5" t="inlineStr">
        <is>
          <t>1130</t>
        </is>
      </c>
      <c r="G5" s="5" t="inlineStr">
        <is>
          <t>3013</t>
        </is>
      </c>
      <c r="H5" s="5" t="inlineStr">
        <is>
          <t>C/U</t>
        </is>
      </c>
      <c r="I5" s="6" t="n">
        <v>1287</v>
      </c>
      <c r="J5" s="6" t="n">
        <v>0</v>
      </c>
      <c r="K5" s="5" t="inlineStr">
        <is>
          <t>ARS</t>
        </is>
      </c>
      <c r="L5" s="48" t="n">
        <v>0</v>
      </c>
      <c r="M5" s="48" t="n">
        <v>180173.33</v>
      </c>
      <c r="O5" s="11">
        <f>M5/SUM($M$2:$M$485)</f>
        <v/>
      </c>
      <c r="P5" s="49">
        <f>IFERROR(M5/I5,0)</f>
        <v/>
      </c>
      <c r="Q5" s="50" t="n">
        <v>260</v>
      </c>
      <c r="R5" s="8">
        <f>I5-Q5</f>
        <v/>
      </c>
      <c r="S5" s="49">
        <f>$AK5*R5</f>
        <v/>
      </c>
      <c r="U5" s="39" t="inlineStr">
        <is>
          <t>Stock SAP</t>
        </is>
      </c>
      <c r="V5" s="39" t="inlineStr">
        <is>
          <t>Medicamentos</t>
        </is>
      </c>
      <c r="W5" s="39" t="inlineStr">
        <is>
          <t>Dentro del alcance</t>
        </is>
      </c>
      <c r="X5" s="38" t="inlineStr">
        <is>
          <t>Baja</t>
        </is>
      </c>
      <c r="Y5" s="39" t="inlineStr">
        <is>
          <t>Homologado – confianza Baja – pendiente de validación</t>
        </is>
      </c>
      <c r="Z5" s="38" t="inlineStr">
        <is>
          <t>Dar de baja en SAP</t>
        </is>
      </c>
      <c r="AA5" s="39" t="inlineStr">
        <is>
          <t>197; 198</t>
        </is>
      </c>
      <c r="AB5" s="39" t="inlineStr">
        <is>
          <t>Paracetamol comprimidos 1gr; Paracetamol comprimidos 500mg</t>
        </is>
      </c>
      <c r="AC5" s="39" t="inlineStr">
        <is>
          <t>Cruce por nomenclatura SAP; Homologación por código Avain (master M01-008)</t>
        </is>
      </c>
      <c r="AD5" s="39" t="inlineStr">
        <is>
          <t>No</t>
        </is>
      </c>
      <c r="AE5" s="39" t="n"/>
      <c r="AF5" s="39" t="inlineStr">
        <is>
          <t>Sí</t>
        </is>
      </c>
      <c r="AG5" s="39" t="inlineStr">
        <is>
          <t>M01-008</t>
        </is>
      </c>
      <c r="AH5" s="51" t="n">
        <v>1687</v>
      </c>
      <c r="AI5" s="51">
        <f>Q5</f>
        <v/>
      </c>
      <c r="AJ5" s="51">
        <f>$AH5-$AI5</f>
        <v/>
      </c>
      <c r="AK5" s="52" t="n">
        <v>139.9948192056906</v>
      </c>
      <c r="AL5" s="52">
        <f>$AJ5*$AK5</f>
        <v/>
      </c>
      <c r="AM5" s="52">
        <f>$AI5*$AK5</f>
        <v/>
      </c>
      <c r="AN5" s="39" t="n"/>
      <c r="AO5" s="39" t="inlineStr">
        <is>
          <t>Varias denominaciones del inventario físico corresponden a este material SAP (197 Paracetamol comprimidos 1gr; 198 Paracetamol comprimidos 500mg). Se sumaron las cantidades físicas. Cruce por nomenclatura: dosis coincide; similitud 0.92. Homologación: confianza base Alta + confianza SAP Baja → Baja. Aunque la homologación vincula estos registros, la presentación no coincide con el material imputado (dosis/presentación distinta (500MG vs 1000MG); similitud 0.61). Nivel degradado a Baja: verificar si corresponde otro código SAP. El material ocupa 2 filas en la hoja 1130 Salta (lote/almacén). La cantidad SAP y la física de esta vista son el total del material.</t>
        </is>
      </c>
    </row>
    <row r="6">
      <c r="A6" s="5" t="inlineStr">
        <is>
          <t>2000011</t>
        </is>
      </c>
      <c r="B6" s="5" t="inlineStr">
        <is>
          <t>BAJALENGUAS DE MADERA</t>
        </is>
      </c>
      <c r="C6" s="5" t="n"/>
      <c r="D6" s="5" t="inlineStr">
        <is>
          <t>033</t>
        </is>
      </c>
      <c r="E6" s="5" t="inlineStr">
        <is>
          <t>ZDES</t>
        </is>
      </c>
      <c r="F6" s="5" t="inlineStr">
        <is>
          <t>1130</t>
        </is>
      </c>
      <c r="G6" s="5" t="inlineStr">
        <is>
          <t>3014</t>
        </is>
      </c>
      <c r="H6" s="5" t="inlineStr">
        <is>
          <t>C/U</t>
        </is>
      </c>
      <c r="I6" s="6" t="n">
        <v>1000</v>
      </c>
      <c r="J6" s="6" t="n">
        <v>0</v>
      </c>
      <c r="K6" s="5" t="inlineStr">
        <is>
          <t>ARS</t>
        </is>
      </c>
      <c r="L6" s="48" t="n">
        <v>0</v>
      </c>
      <c r="M6" s="48" t="n">
        <v>50022.01</v>
      </c>
      <c r="O6" s="11">
        <f>M6/SUM($M$2:$M$485)</f>
        <v/>
      </c>
      <c r="P6" s="49">
        <f>IFERROR(M6/I6,0)</f>
        <v/>
      </c>
      <c r="Q6" s="50" t="n">
        <v>680</v>
      </c>
      <c r="R6" s="8">
        <f>I6-Q6</f>
        <v/>
      </c>
      <c r="S6" s="49">
        <f>$AK6*R6</f>
        <v/>
      </c>
      <c r="U6" s="39" t="inlineStr">
        <is>
          <t>Stock SAP</t>
        </is>
      </c>
      <c r="V6" s="39" t="inlineStr">
        <is>
          <t>Descartables</t>
        </is>
      </c>
      <c r="W6" s="39" t="inlineStr">
        <is>
          <t>Dentro del alcance</t>
        </is>
      </c>
      <c r="X6" s="37" t="inlineStr">
        <is>
          <t>Alta</t>
        </is>
      </c>
      <c r="Y6" s="39" t="inlineStr">
        <is>
          <t>Homologado – confianza Alta</t>
        </is>
      </c>
      <c r="Z6" s="38" t="inlineStr">
        <is>
          <t>Dar de baja en SAP</t>
        </is>
      </c>
      <c r="AA6" s="39" t="inlineStr">
        <is>
          <t>42</t>
        </is>
      </c>
      <c r="AB6" s="39" t="inlineStr">
        <is>
          <t>Bajalenguas</t>
        </is>
      </c>
      <c r="AC6" s="39" t="inlineStr">
        <is>
          <t>Cruce por nomenclatura SAP</t>
        </is>
      </c>
      <c r="AD6" s="39" t="inlineStr">
        <is>
          <t>No</t>
        </is>
      </c>
      <c r="AE6" s="39" t="n"/>
      <c r="AF6" s="39" t="inlineStr">
        <is>
          <t>No</t>
        </is>
      </c>
      <c r="AG6" s="39" t="n"/>
      <c r="AH6" s="51" t="n">
        <v>1017</v>
      </c>
      <c r="AI6" s="51">
        <f>Q6</f>
        <v/>
      </c>
      <c r="AJ6" s="51">
        <f>$AH6-$AI6</f>
        <v/>
      </c>
      <c r="AK6" s="52" t="n">
        <v>50.02200589970502</v>
      </c>
      <c r="AL6" s="52">
        <f>$AJ6*$AK6</f>
        <v/>
      </c>
      <c r="AM6" s="52">
        <f>$AI6*$AK6</f>
        <v/>
      </c>
      <c r="AN6" s="39" t="n"/>
      <c r="AO6" s="39" t="inlineStr">
        <is>
          <t>Cruce por nomenclatura: similitud 0.80. El material ocupa 2 filas en la hoja 1130 Salta (lote/almacén). La cantidad SAP y la física de esta vista son el total del material.</t>
        </is>
      </c>
    </row>
    <row r="7">
      <c r="A7" s="5" t="inlineStr">
        <is>
          <t>2001249</t>
        </is>
      </c>
      <c r="B7" s="5" t="inlineStr">
        <is>
          <t>TIRAS REACTIVAS OPTIUM NEO H</t>
        </is>
      </c>
      <c r="C7" s="5" t="n"/>
      <c r="D7" s="5" t="inlineStr">
        <is>
          <t>033</t>
        </is>
      </c>
      <c r="E7" s="5" t="inlineStr">
        <is>
          <t>ZDES</t>
        </is>
      </c>
      <c r="F7" s="5" t="inlineStr">
        <is>
          <t>1130</t>
        </is>
      </c>
      <c r="G7" s="5" t="inlineStr">
        <is>
          <t>3014</t>
        </is>
      </c>
      <c r="H7" s="5" t="inlineStr">
        <is>
          <t>C/U</t>
        </is>
      </c>
      <c r="I7" s="6" t="n">
        <v>900</v>
      </c>
      <c r="J7" s="6" t="n">
        <v>0</v>
      </c>
      <c r="K7" s="5" t="inlineStr">
        <is>
          <t>ARS</t>
        </is>
      </c>
      <c r="L7" s="48" t="n">
        <v>0</v>
      </c>
      <c r="M7" s="48" t="n">
        <v>390393.21</v>
      </c>
      <c r="O7" s="11">
        <f>M7/SUM($M$2:$M$485)</f>
        <v/>
      </c>
      <c r="P7" s="49">
        <f>IFERROR(M7/I7,0)</f>
        <v/>
      </c>
      <c r="Q7" s="50" t="n">
        <v>590</v>
      </c>
      <c r="R7" s="8">
        <f>I7-Q7</f>
        <v/>
      </c>
      <c r="S7" s="49">
        <f>$AK7*R7</f>
        <v/>
      </c>
      <c r="U7" s="39" t="inlineStr">
        <is>
          <t>Stock SAP</t>
        </is>
      </c>
      <c r="V7" s="39" t="inlineStr">
        <is>
          <t>Descartables</t>
        </is>
      </c>
      <c r="W7" s="39" t="inlineStr">
        <is>
          <t>Dentro del alcance</t>
        </is>
      </c>
      <c r="X7" s="38" t="inlineStr">
        <is>
          <t>Baja</t>
        </is>
      </c>
      <c r="Y7" s="39" t="inlineStr">
        <is>
          <t>Homologado – confianza Baja – pendiente de validación</t>
        </is>
      </c>
      <c r="Z7" s="38" t="inlineStr">
        <is>
          <t>Dar de baja en SAP</t>
        </is>
      </c>
      <c r="AA7" s="39" t="inlineStr">
        <is>
          <t>237</t>
        </is>
      </c>
      <c r="AB7" s="39" t="inlineStr">
        <is>
          <t>Tiras reactivas FREESTYLE</t>
        </is>
      </c>
      <c r="AC7" s="39" t="inlineStr">
        <is>
          <t>Homologación por código Avain (master D-170)</t>
        </is>
      </c>
      <c r="AD7" s="39" t="inlineStr">
        <is>
          <t>No</t>
        </is>
      </c>
      <c r="AE7" s="39" t="n"/>
      <c r="AF7" s="39" t="inlineStr">
        <is>
          <t>Sí</t>
        </is>
      </c>
      <c r="AG7" s="39" t="inlineStr">
        <is>
          <t>D-170</t>
        </is>
      </c>
      <c r="AH7" s="51" t="n">
        <v>900</v>
      </c>
      <c r="AI7" s="51">
        <f>Q7</f>
        <v/>
      </c>
      <c r="AJ7" s="51">
        <f>$AH7-$AI7</f>
        <v/>
      </c>
      <c r="AK7" s="52" t="n">
        <v>433.7702333333334</v>
      </c>
      <c r="AL7" s="52">
        <f>$AJ7*$AK7</f>
        <v/>
      </c>
      <c r="AM7" s="52">
        <f>$AI7*$AK7</f>
        <v/>
      </c>
      <c r="AN7" s="39" t="n"/>
      <c r="AO7" s="39" t="inlineStr">
        <is>
          <t>Homologación: confianza base Alta + confianza SAP Media → Media. La nomenclatura del material imputado no respalda por sí sola la equivalencia (similitud 0.52); el vínculo proviene sólo de la homologación. Nivel degradado a Baja. Otros códigos SAP del master no están en el stock de este centro: 2001327, 2001422.</t>
        </is>
      </c>
    </row>
    <row r="8">
      <c r="A8" s="5" t="inlineStr">
        <is>
          <t>1000124</t>
        </is>
      </c>
      <c r="B8" s="5" t="inlineStr">
        <is>
          <t>IBUPROFENO COMP 600MG</t>
        </is>
      </c>
      <c r="C8" s="5" t="inlineStr">
        <is>
          <t>184</t>
        </is>
      </c>
      <c r="D8" s="5" t="inlineStr">
        <is>
          <t>033</t>
        </is>
      </c>
      <c r="E8" s="5" t="inlineStr">
        <is>
          <t>ZMED</t>
        </is>
      </c>
      <c r="F8" s="5" t="inlineStr">
        <is>
          <t>1130</t>
        </is>
      </c>
      <c r="G8" s="5" t="inlineStr">
        <is>
          <t>3013</t>
        </is>
      </c>
      <c r="H8" s="5" t="inlineStr">
        <is>
          <t>C/U</t>
        </is>
      </c>
      <c r="I8" s="6" t="n">
        <v>820</v>
      </c>
      <c r="J8" s="6" t="n">
        <v>0</v>
      </c>
      <c r="K8" s="5" t="inlineStr">
        <is>
          <t>ARS</t>
        </is>
      </c>
      <c r="L8" s="48" t="n">
        <v>0</v>
      </c>
      <c r="M8" s="48" t="n">
        <v>44441.84</v>
      </c>
      <c r="O8" s="11">
        <f>M8/SUM($M$2:$M$485)</f>
        <v/>
      </c>
      <c r="P8" s="49">
        <f>IFERROR(M8/I8,0)</f>
        <v/>
      </c>
      <c r="Q8" s="50" t="n"/>
      <c r="R8" s="8">
        <f>I8-Q8</f>
        <v/>
      </c>
      <c r="S8" s="49">
        <f>$AK8*R8</f>
        <v/>
      </c>
      <c r="U8" s="39" t="inlineStr">
        <is>
          <t>Stock SAP</t>
        </is>
      </c>
      <c r="V8" s="39" t="inlineStr">
        <is>
          <t>Medicamentos</t>
        </is>
      </c>
      <c r="W8" s="39" t="inlineStr">
        <is>
          <t>Dentro del alcance</t>
        </is>
      </c>
      <c r="X8" s="37" t="inlineStr">
        <is>
          <t>Alta</t>
        </is>
      </c>
      <c r="Y8" s="39" t="inlineStr">
        <is>
          <t>Homologado – confianza Alta</t>
        </is>
      </c>
      <c r="Z8" s="38" t="inlineStr">
        <is>
          <t>Dar de baja en SAP</t>
        </is>
      </c>
      <c r="AA8" s="39" t="inlineStr">
        <is>
          <t>150</t>
        </is>
      </c>
      <c r="AB8" s="39" t="inlineStr">
        <is>
          <t>Ibuprofeno Comprimidos x 600mg</t>
        </is>
      </c>
      <c r="AC8" s="39" t="inlineStr">
        <is>
          <t>Homologación por código Avain (master M01-005)</t>
        </is>
      </c>
      <c r="AD8" s="39" t="inlineStr">
        <is>
          <t>No</t>
        </is>
      </c>
      <c r="AE8" s="39" t="n"/>
      <c r="AF8" s="39" t="inlineStr">
        <is>
          <t>Sí</t>
        </is>
      </c>
      <c r="AG8" s="39" t="inlineStr">
        <is>
          <t>M01-005</t>
        </is>
      </c>
      <c r="AH8" s="51" t="n"/>
      <c r="AI8" s="51" t="n"/>
      <c r="AJ8" s="51" t="n"/>
      <c r="AK8" s="52" t="n">
        <v>54.19736635944701</v>
      </c>
      <c r="AL8" s="52" t="n"/>
      <c r="AM8" s="52" t="n"/>
      <c r="AN8" s="39" t="n"/>
      <c r="AO8" s="39" t="inlineStr">
        <is>
          <t>La cantidad física del material se imputó en la fila 2 (primera fila del material). Homologación: confianza base Alta + confianza SAP Alta → Alta. El material ocupa 5 filas en la hoja 1130 Salta (lote/almacén). La cantidad SAP y la física de esta vista son el total del material.</t>
        </is>
      </c>
    </row>
    <row r="9">
      <c r="A9" s="5" t="inlineStr">
        <is>
          <t>2000041</t>
        </is>
      </c>
      <c r="B9" s="5" t="inlineStr">
        <is>
          <t>BARBIJO TRIPLE RECTO C/ELÁSTI</t>
        </is>
      </c>
      <c r="C9" s="5" t="n"/>
      <c r="D9" s="5" t="inlineStr">
        <is>
          <t>033</t>
        </is>
      </c>
      <c r="E9" s="5" t="inlineStr">
        <is>
          <t>ZDES</t>
        </is>
      </c>
      <c r="F9" s="5" t="inlineStr">
        <is>
          <t>1130</t>
        </is>
      </c>
      <c r="G9" s="5" t="inlineStr">
        <is>
          <t>3014</t>
        </is>
      </c>
      <c r="H9" s="5" t="inlineStr">
        <is>
          <t>C/U</t>
        </is>
      </c>
      <c r="I9" s="6" t="n">
        <v>800</v>
      </c>
      <c r="J9" s="6" t="n">
        <v>0</v>
      </c>
      <c r="K9" s="5" t="inlineStr">
        <is>
          <t>ARS</t>
        </is>
      </c>
      <c r="L9" s="48" t="n">
        <v>0</v>
      </c>
      <c r="M9" s="48" t="n">
        <v>23743.29</v>
      </c>
      <c r="O9" s="11">
        <f>M9/SUM($M$2:$M$485)</f>
        <v/>
      </c>
      <c r="P9" s="49">
        <f>IFERROR(M9/I9,0)</f>
        <v/>
      </c>
      <c r="Q9" s="50" t="n"/>
      <c r="R9" s="8">
        <f>I9-Q9</f>
        <v/>
      </c>
      <c r="S9" s="49">
        <f>$AK9*R9</f>
        <v/>
      </c>
      <c r="U9" s="39" t="inlineStr">
        <is>
          <t>Stock SAP</t>
        </is>
      </c>
      <c r="V9" s="39" t="inlineStr">
        <is>
          <t>Descartables</t>
        </is>
      </c>
      <c r="W9" s="39" t="inlineStr">
        <is>
          <t>Dentro del alcance</t>
        </is>
      </c>
      <c r="X9" s="39" t="n"/>
      <c r="Y9" s="39" t="inlineStr">
        <is>
          <t>Sin recuento físico en el inventario de Avain</t>
        </is>
      </c>
      <c r="Z9" s="40" t="inlineStr">
        <is>
          <t>Sin recuento físico</t>
        </is>
      </c>
      <c r="AA9" s="39" t="n"/>
      <c r="AB9" s="39" t="n"/>
      <c r="AC9" s="39" t="n"/>
      <c r="AD9" s="39" t="n"/>
      <c r="AE9" s="39" t="n"/>
      <c r="AF9" s="39" t="n"/>
      <c r="AG9" s="39" t="n"/>
      <c r="AH9" s="51" t="n">
        <v>804</v>
      </c>
      <c r="AI9" s="51">
        <f>Q9</f>
        <v/>
      </c>
      <c r="AJ9" s="51">
        <f>$AH9-$AI9</f>
        <v/>
      </c>
      <c r="AK9" s="52" t="n">
        <v>29.67911691542289</v>
      </c>
      <c r="AL9" s="52">
        <f>$AJ9*$AK9</f>
        <v/>
      </c>
      <c r="AM9" s="52">
        <f>$AI9*$AK9</f>
        <v/>
      </c>
      <c r="AN9" s="39" t="n"/>
      <c r="AO9" s="39" t="inlineStr">
        <is>
          <t>El material ocupa 2 filas en la hoja 1130 Salta (lote/almacén). La cantidad SAP y la física de esta vista son el total del material.</t>
        </is>
      </c>
    </row>
    <row r="10">
      <c r="A10" s="5" t="inlineStr">
        <is>
          <t>1000129</t>
        </is>
      </c>
      <c r="B10" s="5" t="inlineStr">
        <is>
          <t>KETOROLAC 10MG SUBLINGUAL</t>
        </is>
      </c>
      <c r="C10" s="5" t="inlineStr">
        <is>
          <t>00000</t>
        </is>
      </c>
      <c r="D10" s="5" t="inlineStr">
        <is>
          <t>033</t>
        </is>
      </c>
      <c r="E10" s="5" t="inlineStr">
        <is>
          <t>ZMED</t>
        </is>
      </c>
      <c r="F10" s="5" t="inlineStr">
        <is>
          <t>1130</t>
        </is>
      </c>
      <c r="G10" s="5" t="inlineStr">
        <is>
          <t>3013</t>
        </is>
      </c>
      <c r="H10" s="5" t="inlineStr">
        <is>
          <t>C/U</t>
        </is>
      </c>
      <c r="I10" s="6" t="n">
        <v>750</v>
      </c>
      <c r="J10" s="6" t="n">
        <v>0</v>
      </c>
      <c r="K10" s="5" t="inlineStr">
        <is>
          <t>ARS</t>
        </is>
      </c>
      <c r="L10" s="48" t="n">
        <v>0</v>
      </c>
      <c r="M10" s="48" t="n">
        <v>48619.6</v>
      </c>
      <c r="O10" s="11">
        <f>M10/SUM($M$2:$M$485)</f>
        <v/>
      </c>
      <c r="P10" s="49">
        <f>IFERROR(M10/I10,0)</f>
        <v/>
      </c>
      <c r="Q10" s="50" t="n">
        <v>371</v>
      </c>
      <c r="R10" s="8">
        <f>I10-Q10</f>
        <v/>
      </c>
      <c r="S10" s="49">
        <f>$AK10*R10</f>
        <v/>
      </c>
      <c r="U10" s="39" t="inlineStr">
        <is>
          <t>Stock SAP</t>
        </is>
      </c>
      <c r="V10" s="39" t="inlineStr">
        <is>
          <t>Medicamentos</t>
        </is>
      </c>
      <c r="W10" s="39" t="inlineStr">
        <is>
          <t>Dentro del alcance</t>
        </is>
      </c>
      <c r="X10" s="37" t="inlineStr">
        <is>
          <t>Alta</t>
        </is>
      </c>
      <c r="Y10" s="39" t="inlineStr">
        <is>
          <t>Homologado – confianza Alta</t>
        </is>
      </c>
      <c r="Z10" s="38" t="inlineStr">
        <is>
          <t>Dar de baja en SAP</t>
        </is>
      </c>
      <c r="AA10" s="39" t="inlineStr">
        <is>
          <t>162</t>
        </is>
      </c>
      <c r="AB10" s="39" t="inlineStr">
        <is>
          <t>Ketorolac S/L Comprimidos x 10mg sl</t>
        </is>
      </c>
      <c r="AC10" s="39" t="inlineStr">
        <is>
          <t>Homologación por código Avain (master M01-006)</t>
        </is>
      </c>
      <c r="AD10" s="39" t="inlineStr">
        <is>
          <t>No</t>
        </is>
      </c>
      <c r="AE10" s="39" t="n"/>
      <c r="AF10" s="39" t="inlineStr">
        <is>
          <t>Sí</t>
        </is>
      </c>
      <c r="AG10" s="39" t="inlineStr">
        <is>
          <t>M01-006</t>
        </is>
      </c>
      <c r="AH10" s="51" t="n">
        <v>750</v>
      </c>
      <c r="AI10" s="51">
        <f>Q10</f>
        <v/>
      </c>
      <c r="AJ10" s="51">
        <f>$AH10-$AI10</f>
        <v/>
      </c>
      <c r="AK10" s="52" t="n">
        <v>64.82613333333333</v>
      </c>
      <c r="AL10" s="52">
        <f>$AJ10*$AK10</f>
        <v/>
      </c>
      <c r="AM10" s="52">
        <f>$AI10*$AK10</f>
        <v/>
      </c>
      <c r="AN10" s="39" t="n"/>
      <c r="AO10" s="39" t="inlineStr">
        <is>
          <t>Homologación: confianza base Alta + confianza SAP Alta → Alta.</t>
        </is>
      </c>
    </row>
    <row r="11">
      <c r="A11" s="5" t="inlineStr">
        <is>
          <t>1000528</t>
        </is>
      </c>
      <c r="B11" s="5" t="inlineStr">
        <is>
          <t>KETOROLAC  20 MG COMPRIMIDOS</t>
        </is>
      </c>
      <c r="C11" s="5" t="inlineStr">
        <is>
          <t>00000</t>
        </is>
      </c>
      <c r="D11" s="5" t="inlineStr">
        <is>
          <t>033</t>
        </is>
      </c>
      <c r="E11" s="5" t="inlineStr">
        <is>
          <t>ZMED</t>
        </is>
      </c>
      <c r="F11" s="5" t="inlineStr">
        <is>
          <t>1130</t>
        </is>
      </c>
      <c r="G11" s="5" t="inlineStr">
        <is>
          <t>3013</t>
        </is>
      </c>
      <c r="H11" s="5" t="inlineStr">
        <is>
          <t>C/U</t>
        </is>
      </c>
      <c r="I11" s="6" t="n">
        <v>750</v>
      </c>
      <c r="J11" s="6" t="n">
        <v>0</v>
      </c>
      <c r="K11" s="5" t="inlineStr">
        <is>
          <t>ARS</t>
        </is>
      </c>
      <c r="L11" s="48" t="n">
        <v>0</v>
      </c>
      <c r="M11" s="48" t="n">
        <v>51150</v>
      </c>
      <c r="O11" s="11">
        <f>M11/SUM($M$2:$M$485)</f>
        <v/>
      </c>
      <c r="P11" s="49">
        <f>IFERROR(M11/I11,0)</f>
        <v/>
      </c>
      <c r="Q11" s="50" t="n">
        <v>300</v>
      </c>
      <c r="R11" s="8">
        <f>I11-Q11</f>
        <v/>
      </c>
      <c r="S11" s="49">
        <f>$AK11*R11</f>
        <v/>
      </c>
      <c r="U11" s="39" t="inlineStr">
        <is>
          <t>Stock SAP</t>
        </is>
      </c>
      <c r="V11" s="39" t="inlineStr">
        <is>
          <t>Medicamentos</t>
        </is>
      </c>
      <c r="W11" s="39" t="inlineStr">
        <is>
          <t>Dentro del alcance</t>
        </is>
      </c>
      <c r="X11" s="37" t="inlineStr">
        <is>
          <t>Alta</t>
        </is>
      </c>
      <c r="Y11" s="39" t="inlineStr">
        <is>
          <t>Homologado – confianza Alta</t>
        </is>
      </c>
      <c r="Z11" s="38" t="inlineStr">
        <is>
          <t>Dar de baja en SAP</t>
        </is>
      </c>
      <c r="AA11" s="39" t="inlineStr">
        <is>
          <t>161</t>
        </is>
      </c>
      <c r="AB11" s="39" t="inlineStr">
        <is>
          <t>Ketorolac comp comprimidos x 20mg</t>
        </is>
      </c>
      <c r="AC11" s="39" t="inlineStr">
        <is>
          <t>Cruce por nomenclatura SAP</t>
        </is>
      </c>
      <c r="AD11" s="39" t="inlineStr">
        <is>
          <t>No</t>
        </is>
      </c>
      <c r="AE11" s="39" t="n"/>
      <c r="AF11" s="39" t="inlineStr">
        <is>
          <t>Sí</t>
        </is>
      </c>
      <c r="AG11" s="39" t="n"/>
      <c r="AH11" s="51" t="n">
        <v>850</v>
      </c>
      <c r="AI11" s="51">
        <f>Q11</f>
        <v/>
      </c>
      <c r="AJ11" s="51">
        <f>$AH11-$AI11</f>
        <v/>
      </c>
      <c r="AK11" s="52" t="n">
        <v>68.2</v>
      </c>
      <c r="AL11" s="52">
        <f>$AJ11*$AK11</f>
        <v/>
      </c>
      <c r="AM11" s="52">
        <f>$AI11*$AK11</f>
        <v/>
      </c>
      <c r="AN11" s="39" t="n"/>
      <c r="AO11" s="39" t="inlineStr">
        <is>
          <t>Cruce por nomenclatura: dosis coincide; similitud 0.87. El material ocupa 2 filas en la hoja 1130 Salta (lote/almacén). La cantidad SAP y la física de esta vista son el total del material.</t>
        </is>
      </c>
    </row>
    <row r="12">
      <c r="A12" s="5" t="inlineStr">
        <is>
          <t>2000354</t>
        </is>
      </c>
      <c r="B12" s="5" t="inlineStr">
        <is>
          <t>APOSITO ESTERIL (G+A) 10X20CM</t>
        </is>
      </c>
      <c r="C12" s="5" t="n"/>
      <c r="D12" s="5" t="inlineStr">
        <is>
          <t>033</t>
        </is>
      </c>
      <c r="E12" s="5" t="inlineStr">
        <is>
          <t>ZDES</t>
        </is>
      </c>
      <c r="F12" s="5" t="inlineStr">
        <is>
          <t>1130</t>
        </is>
      </c>
      <c r="G12" s="5" t="inlineStr">
        <is>
          <t>3014</t>
        </is>
      </c>
      <c r="H12" s="5" t="inlineStr">
        <is>
          <t>C/U</t>
        </is>
      </c>
      <c r="I12" s="6" t="n">
        <v>700</v>
      </c>
      <c r="J12" s="6" t="n">
        <v>0</v>
      </c>
      <c r="K12" s="5" t="inlineStr">
        <is>
          <t>ARS</t>
        </is>
      </c>
      <c r="L12" s="48" t="n">
        <v>0</v>
      </c>
      <c r="M12" s="48" t="n">
        <v>122590.99</v>
      </c>
      <c r="O12" s="11">
        <f>M12/SUM($M$2:$M$485)</f>
        <v/>
      </c>
      <c r="P12" s="49">
        <f>IFERROR(M12/I12,0)</f>
        <v/>
      </c>
      <c r="Q12" s="50" t="n">
        <v>294</v>
      </c>
      <c r="R12" s="8">
        <f>I12-Q12</f>
        <v/>
      </c>
      <c r="S12" s="49">
        <f>$AK12*R12</f>
        <v/>
      </c>
      <c r="U12" s="39" t="inlineStr">
        <is>
          <t>Stock SAP</t>
        </is>
      </c>
      <c r="V12" s="39" t="inlineStr">
        <is>
          <t>Descartables</t>
        </is>
      </c>
      <c r="W12" s="39" t="inlineStr">
        <is>
          <t>Dentro del alcance</t>
        </is>
      </c>
      <c r="X12" s="42" t="inlineStr">
        <is>
          <t>Media</t>
        </is>
      </c>
      <c r="Y12" s="39" t="inlineStr">
        <is>
          <t>Homologado – confianza Media – pendiente de validación</t>
        </is>
      </c>
      <c r="Z12" s="38" t="inlineStr">
        <is>
          <t>Dar de baja en SAP</t>
        </is>
      </c>
      <c r="AA12" s="39" t="inlineStr">
        <is>
          <t>37</t>
        </is>
      </c>
      <c r="AB12" s="39" t="inlineStr">
        <is>
          <t>Apósitos estériles</t>
        </is>
      </c>
      <c r="AC12" s="39" t="inlineStr">
        <is>
          <t>Homologación por código Avain (master D-142)</t>
        </is>
      </c>
      <c r="AD12" s="39" t="inlineStr">
        <is>
          <t>No</t>
        </is>
      </c>
      <c r="AE12" s="39" t="n"/>
      <c r="AF12" s="39" t="inlineStr">
        <is>
          <t>Sí</t>
        </is>
      </c>
      <c r="AG12" s="39" t="inlineStr">
        <is>
          <t>D-142</t>
        </is>
      </c>
      <c r="AH12" s="51" t="n">
        <v>700</v>
      </c>
      <c r="AI12" s="51">
        <f>Q12</f>
        <v/>
      </c>
      <c r="AJ12" s="51">
        <f>$AH12-$AI12</f>
        <v/>
      </c>
      <c r="AK12" s="52" t="n">
        <v>175.1299857142857</v>
      </c>
      <c r="AL12" s="52">
        <f>$AJ12*$AK12</f>
        <v/>
      </c>
      <c r="AM12" s="52">
        <f>$AI12*$AK12</f>
        <v/>
      </c>
      <c r="AN12" s="39" t="n"/>
      <c r="AO12" s="39" t="inlineStr">
        <is>
          <t>Homologación: confianza base Media + confianza SAP Alta → Media. Otros códigos SAP del master no están en el stock de este centro: 2000098, 2000278, 2000279.</t>
        </is>
      </c>
    </row>
    <row r="13">
      <c r="A13" s="5" t="inlineStr">
        <is>
          <t>1000125</t>
        </is>
      </c>
      <c r="B13" s="5" t="inlineStr">
        <is>
          <t>DICLOFENAC 75 MG COMPRIMIDOS</t>
        </is>
      </c>
      <c r="C13" s="5" t="inlineStr">
        <is>
          <t>00000</t>
        </is>
      </c>
      <c r="D13" s="5" t="inlineStr">
        <is>
          <t>033</t>
        </is>
      </c>
      <c r="E13" s="5" t="inlineStr">
        <is>
          <t>ZMED</t>
        </is>
      </c>
      <c r="F13" s="5" t="inlineStr">
        <is>
          <t>1130</t>
        </is>
      </c>
      <c r="G13" s="5" t="inlineStr">
        <is>
          <t>3013</t>
        </is>
      </c>
      <c r="H13" s="5" t="inlineStr">
        <is>
          <t>C/U</t>
        </is>
      </c>
      <c r="I13" s="6" t="n">
        <v>570</v>
      </c>
      <c r="J13" s="6" t="n">
        <v>0</v>
      </c>
      <c r="K13" s="5" t="inlineStr">
        <is>
          <t>ARS</t>
        </is>
      </c>
      <c r="L13" s="48" t="n">
        <v>0</v>
      </c>
      <c r="M13" s="48" t="n">
        <v>19007.92</v>
      </c>
      <c r="O13" s="11">
        <f>M13/SUM($M$2:$M$485)</f>
        <v/>
      </c>
      <c r="P13" s="49">
        <f>IFERROR(M13/I13,0)</f>
        <v/>
      </c>
      <c r="Q13" s="50" t="n">
        <v>510</v>
      </c>
      <c r="R13" s="8">
        <f>I13-Q13</f>
        <v/>
      </c>
      <c r="S13" s="49">
        <f>$AK13*R13</f>
        <v/>
      </c>
      <c r="U13" s="39" t="inlineStr">
        <is>
          <t>Stock SAP</t>
        </is>
      </c>
      <c r="V13" s="39" t="inlineStr">
        <is>
          <t>Medicamentos</t>
        </is>
      </c>
      <c r="W13" s="39" t="inlineStr">
        <is>
          <t>Dentro del alcance</t>
        </is>
      </c>
      <c r="X13" s="37" t="inlineStr">
        <is>
          <t>Alta</t>
        </is>
      </c>
      <c r="Y13" s="39" t="inlineStr">
        <is>
          <t>Homologado – confianza Alta</t>
        </is>
      </c>
      <c r="Z13" s="38" t="inlineStr">
        <is>
          <t>Dar de baja en SAP</t>
        </is>
      </c>
      <c r="AA13" s="39" t="inlineStr">
        <is>
          <t>99</t>
        </is>
      </c>
      <c r="AB13" s="39" t="inlineStr">
        <is>
          <t>Diclofenac Sódico Comprimidos x75mg</t>
        </is>
      </c>
      <c r="AC13" s="39" t="inlineStr">
        <is>
          <t>Homologación por código Avain (master M01-002)</t>
        </is>
      </c>
      <c r="AD13" s="39" t="inlineStr">
        <is>
          <t>No</t>
        </is>
      </c>
      <c r="AE13" s="39" t="n"/>
      <c r="AF13" s="39" t="inlineStr">
        <is>
          <t>Sí</t>
        </is>
      </c>
      <c r="AG13" s="39" t="inlineStr">
        <is>
          <t>M01-002</t>
        </is>
      </c>
      <c r="AH13" s="51" t="n">
        <v>975</v>
      </c>
      <c r="AI13" s="51">
        <f>Q13</f>
        <v/>
      </c>
      <c r="AJ13" s="51">
        <f>$AH13-$AI13</f>
        <v/>
      </c>
      <c r="AK13" s="52" t="n">
        <v>33.34723076923076</v>
      </c>
      <c r="AL13" s="52">
        <f>$AJ13*$AK13</f>
        <v/>
      </c>
      <c r="AM13" s="52">
        <f>$AI13*$AK13</f>
        <v/>
      </c>
      <c r="AN13" s="39" t="n"/>
      <c r="AO13" s="39" t="inlineStr">
        <is>
          <t>Homologación: confianza base Alta + confianza SAP Alta → Alta. El material ocupa 2 filas en la hoja 1130 Salta (lote/almacén). La cantidad SAP y la física de esta vista son el total del material.</t>
        </is>
      </c>
    </row>
    <row r="14">
      <c r="A14" s="5" t="inlineStr">
        <is>
          <t>1000529</t>
        </is>
      </c>
      <c r="B14" s="5" t="inlineStr">
        <is>
          <t>DEXAMETASONA 4 MG COMPRIMIDOS</t>
        </is>
      </c>
      <c r="C14" s="5" t="inlineStr">
        <is>
          <t>00000</t>
        </is>
      </c>
      <c r="D14" s="5" t="inlineStr">
        <is>
          <t>MEGE</t>
        </is>
      </c>
      <c r="E14" s="5" t="inlineStr">
        <is>
          <t>ZMED</t>
        </is>
      </c>
      <c r="F14" s="5" t="inlineStr">
        <is>
          <t>1130</t>
        </is>
      </c>
      <c r="G14" s="5" t="inlineStr">
        <is>
          <t>3013</t>
        </is>
      </c>
      <c r="H14" s="5" t="inlineStr">
        <is>
          <t>C/U</t>
        </is>
      </c>
      <c r="I14" s="6" t="n">
        <v>550</v>
      </c>
      <c r="J14" s="6" t="n">
        <v>0</v>
      </c>
      <c r="K14" s="5" t="inlineStr">
        <is>
          <t>ARS</t>
        </is>
      </c>
      <c r="L14" s="48" t="n">
        <v>0</v>
      </c>
      <c r="M14" s="48" t="n">
        <v>171432.5</v>
      </c>
      <c r="O14" s="11">
        <f>M14/SUM($M$2:$M$485)</f>
        <v/>
      </c>
      <c r="P14" s="49">
        <f>IFERROR(M14/I14,0)</f>
        <v/>
      </c>
      <c r="Q14" s="50" t="n">
        <v>410</v>
      </c>
      <c r="R14" s="8">
        <f>I14-Q14</f>
        <v/>
      </c>
      <c r="S14" s="49">
        <f>$AK14*R14</f>
        <v/>
      </c>
      <c r="U14" s="39" t="inlineStr">
        <is>
          <t>Stock SAP</t>
        </is>
      </c>
      <c r="V14" s="39" t="inlineStr">
        <is>
          <t>Medicamentos</t>
        </is>
      </c>
      <c r="W14" s="39" t="inlineStr">
        <is>
          <t>Dentro del alcance</t>
        </is>
      </c>
      <c r="X14" s="37" t="inlineStr">
        <is>
          <t>Alta</t>
        </is>
      </c>
      <c r="Y14" s="39" t="inlineStr">
        <is>
          <t>Homologado – confianza Alta</t>
        </is>
      </c>
      <c r="Z14" s="38" t="inlineStr">
        <is>
          <t>Dar de baja en SAP</t>
        </is>
      </c>
      <c r="AA14" s="39" t="inlineStr">
        <is>
          <t>389</t>
        </is>
      </c>
      <c r="AB14" s="39" t="inlineStr">
        <is>
          <t>Dexametasona comp 4 mg</t>
        </is>
      </c>
      <c r="AC14" s="39" t="inlineStr">
        <is>
          <t>Homologación por código Avain (master M06-002)</t>
        </is>
      </c>
      <c r="AD14" s="39" t="inlineStr">
        <is>
          <t>No</t>
        </is>
      </c>
      <c r="AE14" s="39" t="n"/>
      <c r="AF14" s="39" t="inlineStr">
        <is>
          <t>Sí</t>
        </is>
      </c>
      <c r="AG14" s="39" t="inlineStr">
        <is>
          <t>M06-002</t>
        </is>
      </c>
      <c r="AH14" s="51" t="n">
        <v>550</v>
      </c>
      <c r="AI14" s="51">
        <f>Q14</f>
        <v/>
      </c>
      <c r="AJ14" s="51">
        <f>$AH14-$AI14</f>
        <v/>
      </c>
      <c r="AK14" s="52" t="n">
        <v>311.6954545454545</v>
      </c>
      <c r="AL14" s="52">
        <f>$AJ14*$AK14</f>
        <v/>
      </c>
      <c r="AM14" s="52">
        <f>$AI14*$AK14</f>
        <v/>
      </c>
      <c r="AN14" s="39" t="n"/>
      <c r="AO14" s="39" t="inlineStr">
        <is>
          <t>Homologación: confianza base Alta + confianza SAP Alta → Alta.</t>
        </is>
      </c>
    </row>
    <row r="15">
      <c r="A15" s="5" t="inlineStr">
        <is>
          <t>1000478</t>
        </is>
      </c>
      <c r="B15" s="5" t="inlineStr">
        <is>
          <t>DEXAMETASONA 8MG/2ML AMP(DESCONTINUADO)</t>
        </is>
      </c>
      <c r="C15" s="5" t="inlineStr">
        <is>
          <t>00000</t>
        </is>
      </c>
      <c r="D15" s="5" t="inlineStr">
        <is>
          <t>033</t>
        </is>
      </c>
      <c r="E15" s="5" t="inlineStr">
        <is>
          <t>ZMED</t>
        </is>
      </c>
      <c r="F15" s="5" t="inlineStr">
        <is>
          <t>1130</t>
        </is>
      </c>
      <c r="G15" s="5" t="inlineStr">
        <is>
          <t>3013</t>
        </is>
      </c>
      <c r="H15" s="5" t="inlineStr">
        <is>
          <t>C/U</t>
        </is>
      </c>
      <c r="I15" s="6" t="n">
        <v>518</v>
      </c>
      <c r="J15" s="6" t="n">
        <v>0</v>
      </c>
      <c r="K15" s="5" t="inlineStr">
        <is>
          <t>ARS</t>
        </is>
      </c>
      <c r="L15" s="48" t="n">
        <v>0</v>
      </c>
      <c r="M15" s="48" t="n">
        <v>406472.99</v>
      </c>
      <c r="O15" s="11">
        <f>M15/SUM($M$2:$M$485)</f>
        <v/>
      </c>
      <c r="P15" s="49">
        <f>IFERROR(M15/I15,0)</f>
        <v/>
      </c>
      <c r="Q15" s="50" t="n">
        <v>403</v>
      </c>
      <c r="R15" s="8">
        <f>I15-Q15</f>
        <v/>
      </c>
      <c r="S15" s="49">
        <f>$AK15*R15</f>
        <v/>
      </c>
      <c r="U15" s="39" t="inlineStr">
        <is>
          <t>Stock SAP</t>
        </is>
      </c>
      <c r="V15" s="39" t="inlineStr">
        <is>
          <t>Medicamentos</t>
        </is>
      </c>
      <c r="W15" s="39" t="inlineStr">
        <is>
          <t>Dentro del alcance</t>
        </is>
      </c>
      <c r="X15" s="37" t="inlineStr">
        <is>
          <t>Alta</t>
        </is>
      </c>
      <c r="Y15" s="39" t="inlineStr">
        <is>
          <t>Homologado – confianza Alta</t>
        </is>
      </c>
      <c r="Z15" s="38" t="inlineStr">
        <is>
          <t>Dar de baja en SAP</t>
        </is>
      </c>
      <c r="AA15" s="39" t="inlineStr">
        <is>
          <t>92</t>
        </is>
      </c>
      <c r="AB15" s="39" t="inlineStr">
        <is>
          <t>Dexametasona inyectable 1 amp=2ml x8mg</t>
        </is>
      </c>
      <c r="AC15" s="39" t="inlineStr">
        <is>
          <t>Homologación por código Avain (master M06-001)</t>
        </is>
      </c>
      <c r="AD15" s="39" t="inlineStr">
        <is>
          <t>No</t>
        </is>
      </c>
      <c r="AE15" s="39" t="n"/>
      <c r="AF15" s="39" t="inlineStr">
        <is>
          <t>Sí</t>
        </is>
      </c>
      <c r="AG15" s="39" t="inlineStr">
        <is>
          <t>M06-001</t>
        </is>
      </c>
      <c r="AH15" s="51" t="n">
        <v>1016</v>
      </c>
      <c r="AI15" s="51">
        <f>Q15</f>
        <v/>
      </c>
      <c r="AJ15" s="51">
        <f>$AH15-$AI15</f>
        <v/>
      </c>
      <c r="AK15" s="52" t="n">
        <v>784.6968996062991</v>
      </c>
      <c r="AL15" s="52">
        <f>$AJ15*$AK15</f>
        <v/>
      </c>
      <c r="AM15" s="52">
        <f>$AI15*$AK15</f>
        <v/>
      </c>
      <c r="AN15" s="39" t="n"/>
      <c r="AO15" s="39" t="inlineStr">
        <is>
          <t>Homologación: confianza base Alta + confianza SAP Alta → Alta. El material ocupa 3 filas en la hoja 1130 Salta (lote/almacén). La cantidad SAP y la física de esta vista son el total del material.</t>
        </is>
      </c>
    </row>
    <row r="16">
      <c r="A16" s="5" t="inlineStr">
        <is>
          <t>2000007</t>
        </is>
      </c>
      <c r="B16" s="5" t="inlineStr">
        <is>
          <t>AGUJA HIPODERMICA 25G x ⅝ - 16/5</t>
        </is>
      </c>
      <c r="C16" s="5" t="n"/>
      <c r="D16" s="5" t="inlineStr">
        <is>
          <t>033</t>
        </is>
      </c>
      <c r="E16" s="5" t="inlineStr">
        <is>
          <t>ZDES</t>
        </is>
      </c>
      <c r="F16" s="5" t="inlineStr">
        <is>
          <t>1130</t>
        </is>
      </c>
      <c r="G16" s="5" t="inlineStr">
        <is>
          <t>3014</t>
        </is>
      </c>
      <c r="H16" s="5" t="inlineStr">
        <is>
          <t>C/U</t>
        </is>
      </c>
      <c r="I16" s="6" t="n">
        <v>500</v>
      </c>
      <c r="J16" s="6" t="n">
        <v>0</v>
      </c>
      <c r="K16" s="5" t="inlineStr">
        <is>
          <t>ARS</t>
        </is>
      </c>
      <c r="L16" s="48" t="n">
        <v>0</v>
      </c>
      <c r="M16" s="48" t="n">
        <v>4934.05</v>
      </c>
      <c r="O16" s="11">
        <f>M16/SUM($M$2:$M$485)</f>
        <v/>
      </c>
      <c r="P16" s="49">
        <f>IFERROR(M16/I16,0)</f>
        <v/>
      </c>
      <c r="Q16" s="50" t="n">
        <v>859</v>
      </c>
      <c r="R16" s="8">
        <f>I16-Q16</f>
        <v/>
      </c>
      <c r="S16" s="49">
        <f>$AK16*R16</f>
        <v/>
      </c>
      <c r="U16" s="39" t="inlineStr">
        <is>
          <t>Stock SAP</t>
        </is>
      </c>
      <c r="V16" s="39" t="inlineStr">
        <is>
          <t>Descartables</t>
        </is>
      </c>
      <c r="W16" s="39" t="inlineStr">
        <is>
          <t>Dentro del alcance</t>
        </is>
      </c>
      <c r="X16" s="37" t="inlineStr">
        <is>
          <t>Alta</t>
        </is>
      </c>
      <c r="Y16" s="39" t="inlineStr">
        <is>
          <t>Homologado – confianza Alta</t>
        </is>
      </c>
      <c r="Z16" s="37" t="inlineStr">
        <is>
          <t>Dar de alta en SAP</t>
        </is>
      </c>
      <c r="AA16" s="39" t="inlineStr">
        <is>
          <t>19</t>
        </is>
      </c>
      <c r="AB16" s="39" t="inlineStr">
        <is>
          <t>Agujas 16/5</t>
        </is>
      </c>
      <c r="AC16" s="39" t="inlineStr">
        <is>
          <t>Homologación por código Avain (master D-140)</t>
        </is>
      </c>
      <c r="AD16" s="39" t="inlineStr">
        <is>
          <t>No</t>
        </is>
      </c>
      <c r="AE16" s="39" t="n"/>
      <c r="AF16" s="39" t="inlineStr">
        <is>
          <t>Sí</t>
        </is>
      </c>
      <c r="AG16" s="39" t="inlineStr">
        <is>
          <t>D-140</t>
        </is>
      </c>
      <c r="AH16" s="51" t="n">
        <v>500</v>
      </c>
      <c r="AI16" s="51">
        <f>Q16</f>
        <v/>
      </c>
      <c r="AJ16" s="51">
        <f>$AH16-$AI16</f>
        <v/>
      </c>
      <c r="AK16" s="52" t="n">
        <v>9.8681</v>
      </c>
      <c r="AL16" s="52">
        <f>$AJ16*$AK16</f>
        <v/>
      </c>
      <c r="AM16" s="52">
        <f>$AI16*$AK16</f>
        <v/>
      </c>
      <c r="AN16" s="39" t="n"/>
      <c r="AO16" s="39" t="inlineStr">
        <is>
          <t>Homologación: confianza base Alta + confianza SAP Alta → Alta.</t>
        </is>
      </c>
    </row>
    <row r="17">
      <c r="A17" s="5" t="inlineStr">
        <is>
          <t>2000027</t>
        </is>
      </c>
      <c r="B17" s="5" t="inlineStr">
        <is>
          <t>JERINGA DE 5 ML</t>
        </is>
      </c>
      <c r="C17" s="5" t="n"/>
      <c r="D17" s="5" t="inlineStr">
        <is>
          <t>033</t>
        </is>
      </c>
      <c r="E17" s="5" t="inlineStr">
        <is>
          <t>ZDES</t>
        </is>
      </c>
      <c r="F17" s="5" t="inlineStr">
        <is>
          <t>1130</t>
        </is>
      </c>
      <c r="G17" s="5" t="inlineStr">
        <is>
          <t>3014</t>
        </is>
      </c>
      <c r="H17" s="5" t="inlineStr">
        <is>
          <t>C/U</t>
        </is>
      </c>
      <c r="I17" s="6" t="n">
        <v>500</v>
      </c>
      <c r="J17" s="6" t="n">
        <v>0</v>
      </c>
      <c r="K17" s="5" t="inlineStr">
        <is>
          <t>ARS</t>
        </is>
      </c>
      <c r="L17" s="48" t="n">
        <v>0</v>
      </c>
      <c r="M17" s="48" t="n">
        <v>50248.29</v>
      </c>
      <c r="O17" s="11">
        <f>M17/SUM($M$2:$M$485)</f>
        <v/>
      </c>
      <c r="P17" s="49">
        <f>IFERROR(M17/I17,0)</f>
        <v/>
      </c>
      <c r="Q17" s="50" t="n">
        <v>1342</v>
      </c>
      <c r="R17" s="8">
        <f>I17-Q17</f>
        <v/>
      </c>
      <c r="S17" s="49">
        <f>$AK17*R17</f>
        <v/>
      </c>
      <c r="U17" s="39" t="inlineStr">
        <is>
          <t>Stock SAP</t>
        </is>
      </c>
      <c r="V17" s="39" t="inlineStr">
        <is>
          <t>Descartables</t>
        </is>
      </c>
      <c r="W17" s="39" t="inlineStr">
        <is>
          <t>Dentro del alcance</t>
        </is>
      </c>
      <c r="X17" s="37" t="inlineStr">
        <is>
          <t>Alta</t>
        </is>
      </c>
      <c r="Y17" s="39" t="inlineStr">
        <is>
          <t>Homologado – confianza Alta</t>
        </is>
      </c>
      <c r="Z17" s="37" t="inlineStr">
        <is>
          <t>Dar de alta en SAP</t>
        </is>
      </c>
      <c r="AA17" s="39" t="inlineStr">
        <is>
          <t>158</t>
        </is>
      </c>
      <c r="AB17" s="39" t="inlineStr">
        <is>
          <t>Jeringas 5 cc</t>
        </is>
      </c>
      <c r="AC17" s="39" t="inlineStr">
        <is>
          <t>Homologación por código Avain (master D-135)</t>
        </is>
      </c>
      <c r="AD17" s="39" t="inlineStr">
        <is>
          <t>No</t>
        </is>
      </c>
      <c r="AE17" s="39" t="n"/>
      <c r="AF17" s="39" t="inlineStr">
        <is>
          <t>Sí</t>
        </is>
      </c>
      <c r="AG17" s="39" t="inlineStr">
        <is>
          <t>D-135</t>
        </is>
      </c>
      <c r="AH17" s="51" t="n">
        <v>506</v>
      </c>
      <c r="AI17" s="51">
        <f>Q17</f>
        <v/>
      </c>
      <c r="AJ17" s="51">
        <f>$AH17-$AI17</f>
        <v/>
      </c>
      <c r="AK17" s="52" t="n">
        <v>100.496581027668</v>
      </c>
      <c r="AL17" s="52">
        <f>$AJ17*$AK17</f>
        <v/>
      </c>
      <c r="AM17" s="52">
        <f>$AI17*$AK17</f>
        <v/>
      </c>
      <c r="AN17" s="39" t="n"/>
      <c r="AO17" s="39" t="inlineStr">
        <is>
          <t>Homologación: confianza base Alta + confianza SAP Alta → Alta. El material ocupa 2 filas en la hoja 1130 Salta (lote/almacén). La cantidad SAP y la física de esta vista son el total del material.</t>
        </is>
      </c>
    </row>
    <row r="18">
      <c r="A18" s="5" t="inlineStr">
        <is>
          <t>2000900</t>
        </is>
      </c>
      <c r="B18" s="5" t="inlineStr">
        <is>
          <t>GASA ESTERIL 10X10CM</t>
        </is>
      </c>
      <c r="C18" s="5" t="n"/>
      <c r="D18" s="5" t="inlineStr">
        <is>
          <t>033</t>
        </is>
      </c>
      <c r="E18" s="5" t="inlineStr">
        <is>
          <t>ZDES</t>
        </is>
      </c>
      <c r="F18" s="5" t="inlineStr">
        <is>
          <t>1130</t>
        </is>
      </c>
      <c r="G18" s="5" t="inlineStr">
        <is>
          <t>3014</t>
        </is>
      </c>
      <c r="H18" s="5" t="inlineStr">
        <is>
          <t>C/U</t>
        </is>
      </c>
      <c r="I18" s="6" t="n">
        <v>500</v>
      </c>
      <c r="J18" s="6" t="n">
        <v>0</v>
      </c>
      <c r="K18" s="5" t="inlineStr">
        <is>
          <t>ARS</t>
        </is>
      </c>
      <c r="L18" s="48" t="n">
        <v>0</v>
      </c>
      <c r="M18" s="48" t="n">
        <v>104086.99</v>
      </c>
      <c r="O18" s="11">
        <f>M18/SUM($M$2:$M$485)</f>
        <v/>
      </c>
      <c r="P18" s="49">
        <f>IFERROR(M18/I18,0)</f>
        <v/>
      </c>
      <c r="Q18" s="50" t="n">
        <v>832</v>
      </c>
      <c r="R18" s="8">
        <f>I18-Q18</f>
        <v/>
      </c>
      <c r="S18" s="49">
        <f>$AK18*R18</f>
        <v/>
      </c>
      <c r="U18" s="39" t="inlineStr">
        <is>
          <t>Stock SAP</t>
        </is>
      </c>
      <c r="V18" s="39" t="inlineStr">
        <is>
          <t>Descartables</t>
        </is>
      </c>
      <c r="W18" s="39" t="inlineStr">
        <is>
          <t>Dentro del alcance</t>
        </is>
      </c>
      <c r="X18" s="42" t="inlineStr">
        <is>
          <t>Media</t>
        </is>
      </c>
      <c r="Y18" s="39" t="inlineStr">
        <is>
          <t>Homologado – confianza Media – pendiente de validación</t>
        </is>
      </c>
      <c r="Z18" s="37" t="inlineStr">
        <is>
          <t>Dar de alta en SAP</t>
        </is>
      </c>
      <c r="AA18" s="39" t="inlineStr">
        <is>
          <t>129</t>
        </is>
      </c>
      <c r="AB18" s="39" t="inlineStr">
        <is>
          <t>Gasas 10 x 10</t>
        </is>
      </c>
      <c r="AC18" s="39" t="inlineStr">
        <is>
          <t>Homologación por código Avain (master D-141)</t>
        </is>
      </c>
      <c r="AD18" s="39" t="inlineStr">
        <is>
          <t>No</t>
        </is>
      </c>
      <c r="AE18" s="39" t="n"/>
      <c r="AF18" s="39" t="inlineStr">
        <is>
          <t>Sí</t>
        </is>
      </c>
      <c r="AG18" s="39" t="inlineStr">
        <is>
          <t>D-141</t>
        </is>
      </c>
      <c r="AH18" s="51" t="n">
        <v>569</v>
      </c>
      <c r="AI18" s="51">
        <f>Q18</f>
        <v/>
      </c>
      <c r="AJ18" s="51">
        <f>$AH18-$AI18</f>
        <v/>
      </c>
      <c r="AK18" s="52" t="n">
        <v>208.1739718804921</v>
      </c>
      <c r="AL18" s="52">
        <f>$AJ18*$AK18</f>
        <v/>
      </c>
      <c r="AM18" s="52">
        <f>$AI18*$AK18</f>
        <v/>
      </c>
      <c r="AN18" s="39" t="n"/>
      <c r="AO18" s="39" t="inlineStr">
        <is>
          <t>Homologación: confianza base Media + confianza SAP Alta → Media. Otros códigos SAP del master no están en el stock de este centro: 2000147, 2000281, 2000299. El material ocupa 2 filas en la hoja 1130 Salta (lote/almacén). La cantidad SAP y la física de esta vista son el total del material.</t>
        </is>
      </c>
    </row>
    <row r="19">
      <c r="A19" s="5" t="inlineStr">
        <is>
          <t>1000530</t>
        </is>
      </c>
      <c r="B19" s="5" t="inlineStr">
        <is>
          <t>DIFENHIDRAMINA 50 MG COMPRIMIDOS</t>
        </is>
      </c>
      <c r="C19" s="5" t="inlineStr">
        <is>
          <t>00000</t>
        </is>
      </c>
      <c r="D19" s="5" t="inlineStr">
        <is>
          <t>033</t>
        </is>
      </c>
      <c r="E19" s="5" t="inlineStr">
        <is>
          <t>ZMED</t>
        </is>
      </c>
      <c r="F19" s="5" t="inlineStr">
        <is>
          <t>1130</t>
        </is>
      </c>
      <c r="G19" s="5" t="inlineStr">
        <is>
          <t>3013</t>
        </is>
      </c>
      <c r="H19" s="5" t="inlineStr">
        <is>
          <t>C/U</t>
        </is>
      </c>
      <c r="I19" s="6" t="n">
        <v>485</v>
      </c>
      <c r="J19" s="6" t="n">
        <v>0</v>
      </c>
      <c r="K19" s="5" t="inlineStr">
        <is>
          <t>ARS</t>
        </is>
      </c>
      <c r="L19" s="48" t="n">
        <v>0</v>
      </c>
      <c r="M19" s="48" t="n">
        <v>129164</v>
      </c>
      <c r="O19" s="11">
        <f>M19/SUM($M$2:$M$485)</f>
        <v/>
      </c>
      <c r="P19" s="49">
        <f>IFERROR(M19/I19,0)</f>
        <v/>
      </c>
      <c r="Q19" s="50" t="n">
        <v>200</v>
      </c>
      <c r="R19" s="8">
        <f>I19-Q19</f>
        <v/>
      </c>
      <c r="S19" s="49">
        <f>$AK19*R19</f>
        <v/>
      </c>
      <c r="U19" s="39" t="inlineStr">
        <is>
          <t>Stock SAP</t>
        </is>
      </c>
      <c r="V19" s="39" t="inlineStr">
        <is>
          <t>Medicamentos</t>
        </is>
      </c>
      <c r="W19" s="39" t="inlineStr">
        <is>
          <t>Dentro del alcance</t>
        </is>
      </c>
      <c r="X19" s="37" t="inlineStr">
        <is>
          <t>Alta</t>
        </is>
      </c>
      <c r="Y19" s="39" t="inlineStr">
        <is>
          <t>Homologado – confianza Alta</t>
        </is>
      </c>
      <c r="Z19" s="38" t="inlineStr">
        <is>
          <t>Dar de baja en SAP</t>
        </is>
      </c>
      <c r="AA19" s="39" t="inlineStr">
        <is>
          <t>102</t>
        </is>
      </c>
      <c r="AB19" s="39" t="inlineStr">
        <is>
          <t>Difenhidramina Comprimidos x 50mg</t>
        </is>
      </c>
      <c r="AC19" s="39" t="inlineStr">
        <is>
          <t>Cruce por nomenclatura SAP</t>
        </is>
      </c>
      <c r="AD19" s="39" t="inlineStr">
        <is>
          <t>No</t>
        </is>
      </c>
      <c r="AE19" s="39" t="n"/>
      <c r="AF19" s="39" t="inlineStr">
        <is>
          <t>No</t>
        </is>
      </c>
      <c r="AG19" s="39" t="n"/>
      <c r="AH19" s="51" t="n">
        <v>485</v>
      </c>
      <c r="AI19" s="51">
        <f>Q19</f>
        <v/>
      </c>
      <c r="AJ19" s="51">
        <f>$AH19-$AI19</f>
        <v/>
      </c>
      <c r="AK19" s="52" t="n">
        <v>266.3175257731959</v>
      </c>
      <c r="AL19" s="52">
        <f>$AJ19*$AK19</f>
        <v/>
      </c>
      <c r="AM19" s="52">
        <f>$AI19*$AK19</f>
        <v/>
      </c>
      <c r="AN19" s="39" t="n"/>
      <c r="AO19" s="39" t="inlineStr">
        <is>
          <t>Cruce por nomenclatura: dosis coincide; similitud 0.96.</t>
        </is>
      </c>
    </row>
    <row r="20">
      <c r="A20" s="5" t="inlineStr">
        <is>
          <t>1000125</t>
        </is>
      </c>
      <c r="B20" s="5" t="inlineStr">
        <is>
          <t>DICLOFENAC 75 MG COMPRIMIDOS</t>
        </is>
      </c>
      <c r="C20" s="5" t="inlineStr">
        <is>
          <t>53727</t>
        </is>
      </c>
      <c r="D20" s="5" t="inlineStr">
        <is>
          <t>033</t>
        </is>
      </c>
      <c r="E20" s="5" t="inlineStr">
        <is>
          <t>ZMED</t>
        </is>
      </c>
      <c r="F20" s="5" t="inlineStr">
        <is>
          <t>1130</t>
        </is>
      </c>
      <c r="G20" s="5" t="inlineStr">
        <is>
          <t>3013</t>
        </is>
      </c>
      <c r="H20" s="5" t="inlineStr">
        <is>
          <t>C/U</t>
        </is>
      </c>
      <c r="I20" s="6" t="n">
        <v>405</v>
      </c>
      <c r="J20" s="6" t="n">
        <v>0</v>
      </c>
      <c r="K20" s="5" t="inlineStr">
        <is>
          <t>ARS</t>
        </is>
      </c>
      <c r="L20" s="48" t="n">
        <v>0</v>
      </c>
      <c r="M20" s="48" t="n">
        <v>13505.63</v>
      </c>
      <c r="O20" s="11">
        <f>M20/SUM($M$2:$M$485)</f>
        <v/>
      </c>
      <c r="P20" s="49">
        <f>IFERROR(M20/I20,0)</f>
        <v/>
      </c>
      <c r="Q20" s="50" t="n"/>
      <c r="R20" s="8">
        <f>I20-Q20</f>
        <v/>
      </c>
      <c r="S20" s="49">
        <f>$AK20*R20</f>
        <v/>
      </c>
      <c r="U20" s="39" t="inlineStr">
        <is>
          <t>Stock SAP</t>
        </is>
      </c>
      <c r="V20" s="39" t="inlineStr">
        <is>
          <t>Medicamentos</t>
        </is>
      </c>
      <c r="W20" s="39" t="inlineStr">
        <is>
          <t>Dentro del alcance</t>
        </is>
      </c>
      <c r="X20" s="37" t="inlineStr">
        <is>
          <t>Alta</t>
        </is>
      </c>
      <c r="Y20" s="39" t="inlineStr">
        <is>
          <t>Homologado – confianza Alta</t>
        </is>
      </c>
      <c r="Z20" s="38" t="inlineStr">
        <is>
          <t>Dar de baja en SAP</t>
        </is>
      </c>
      <c r="AA20" s="39" t="inlineStr">
        <is>
          <t>99</t>
        </is>
      </c>
      <c r="AB20" s="39" t="inlineStr">
        <is>
          <t>Diclofenac Sódico Comprimidos x75mg</t>
        </is>
      </c>
      <c r="AC20" s="39" t="inlineStr">
        <is>
          <t>Homologación por código Avain (master M01-002)</t>
        </is>
      </c>
      <c r="AD20" s="39" t="inlineStr">
        <is>
          <t>No</t>
        </is>
      </c>
      <c r="AE20" s="39" t="n"/>
      <c r="AF20" s="39" t="inlineStr">
        <is>
          <t>Sí</t>
        </is>
      </c>
      <c r="AG20" s="39" t="inlineStr">
        <is>
          <t>M01-002</t>
        </is>
      </c>
      <c r="AH20" s="51" t="n"/>
      <c r="AI20" s="51" t="n"/>
      <c r="AJ20" s="51" t="n"/>
      <c r="AK20" s="52" t="n">
        <v>33.34723076923076</v>
      </c>
      <c r="AL20" s="52" t="n"/>
      <c r="AM20" s="52" t="n"/>
      <c r="AN20" s="39" t="n"/>
      <c r="AO20" s="39" t="inlineStr">
        <is>
          <t>La cantidad física del material se imputó en la fila 13 (primera fila del material). Homologación: confianza base Alta + confianza SAP Alta → Alta. El material ocupa 2 filas en la hoja 1130 Salta (lote/almacén). La cantidad SAP y la física de esta vista son el total del material.</t>
        </is>
      </c>
    </row>
    <row r="21">
      <c r="A21" s="5" t="inlineStr">
        <is>
          <t>1000373</t>
        </is>
      </c>
      <c r="B21" s="5" t="inlineStr">
        <is>
          <t>DICLOFENAC 50MG COMPRIMIDO</t>
        </is>
      </c>
      <c r="C21" s="5" t="inlineStr">
        <is>
          <t>51453</t>
        </is>
      </c>
      <c r="D21" s="5" t="inlineStr">
        <is>
          <t>033</t>
        </is>
      </c>
      <c r="E21" s="5" t="inlineStr">
        <is>
          <t>ZMED</t>
        </is>
      </c>
      <c r="F21" s="5" t="inlineStr">
        <is>
          <t>1130</t>
        </is>
      </c>
      <c r="G21" s="5" t="inlineStr">
        <is>
          <t>3013</t>
        </is>
      </c>
      <c r="H21" s="5" t="inlineStr">
        <is>
          <t>C/U</t>
        </is>
      </c>
      <c r="I21" s="6" t="n">
        <v>405</v>
      </c>
      <c r="J21" s="6" t="n">
        <v>0</v>
      </c>
      <c r="K21" s="5" t="inlineStr">
        <is>
          <t>ARS</t>
        </is>
      </c>
      <c r="L21" s="48" t="n">
        <v>0</v>
      </c>
      <c r="M21" s="48" t="n">
        <v>9108.17</v>
      </c>
      <c r="O21" s="11">
        <f>M21/SUM($M$2:$M$485)</f>
        <v/>
      </c>
      <c r="P21" s="49">
        <f>IFERROR(M21/I21,0)</f>
        <v/>
      </c>
      <c r="Q21" s="50" t="n"/>
      <c r="R21" s="8">
        <f>I21-Q21</f>
        <v/>
      </c>
      <c r="S21" s="49">
        <f>$AK21*R21</f>
        <v/>
      </c>
      <c r="U21" s="39" t="inlineStr">
        <is>
          <t>Stock SAP</t>
        </is>
      </c>
      <c r="V21" s="39" t="inlineStr">
        <is>
          <t>Medicamentos</t>
        </is>
      </c>
      <c r="W21" s="39" t="inlineStr">
        <is>
          <t>Dentro del alcance</t>
        </is>
      </c>
      <c r="X21" s="39" t="n"/>
      <c r="Y21" s="39" t="inlineStr">
        <is>
          <t>Sin recuento físico en el inventario de Avain</t>
        </is>
      </c>
      <c r="Z21" s="40" t="inlineStr">
        <is>
          <t>Sin recuento físico</t>
        </is>
      </c>
      <c r="AA21" s="39" t="n"/>
      <c r="AB21" s="39" t="n"/>
      <c r="AC21" s="39" t="n"/>
      <c r="AD21" s="39" t="n"/>
      <c r="AE21" s="39" t="n"/>
      <c r="AF21" s="39" t="n"/>
      <c r="AG21" s="39" t="n"/>
      <c r="AH21" s="51" t="n">
        <v>405</v>
      </c>
      <c r="AI21" s="51">
        <f>Q21</f>
        <v/>
      </c>
      <c r="AJ21" s="51">
        <f>$AH21-$AI21</f>
        <v/>
      </c>
      <c r="AK21" s="52" t="n">
        <v>22.48930864197531</v>
      </c>
      <c r="AL21" s="52">
        <f>$AJ21*$AK21</f>
        <v/>
      </c>
      <c r="AM21" s="52">
        <f>$AI21*$AK21</f>
        <v/>
      </c>
      <c r="AN21" s="39" t="n"/>
      <c r="AO21" s="39" t="n"/>
    </row>
    <row r="22">
      <c r="A22" s="5" t="inlineStr">
        <is>
          <t>1000045</t>
        </is>
      </c>
      <c r="B22" s="5" t="inlineStr">
        <is>
          <t>DICLOFENAC 75MG AMPOLLA 3ML</t>
        </is>
      </c>
      <c r="C22" s="5" t="inlineStr">
        <is>
          <t>50567</t>
        </is>
      </c>
      <c r="D22" s="5" t="inlineStr">
        <is>
          <t>033</t>
        </is>
      </c>
      <c r="E22" s="5" t="inlineStr">
        <is>
          <t>ZMED</t>
        </is>
      </c>
      <c r="F22" s="5" t="inlineStr">
        <is>
          <t>1130</t>
        </is>
      </c>
      <c r="G22" s="5" t="inlineStr">
        <is>
          <t>3013</t>
        </is>
      </c>
      <c r="H22" s="5" t="inlineStr">
        <is>
          <t>C/U</t>
        </is>
      </c>
      <c r="I22" s="6" t="n">
        <v>400</v>
      </c>
      <c r="J22" s="6" t="n">
        <v>0</v>
      </c>
      <c r="K22" s="5" t="inlineStr">
        <is>
          <t>ARS</t>
        </is>
      </c>
      <c r="L22" s="48" t="n">
        <v>0</v>
      </c>
      <c r="M22" s="48" t="n">
        <v>219967.37</v>
      </c>
      <c r="O22" s="11">
        <f>M22/SUM($M$2:$M$485)</f>
        <v/>
      </c>
      <c r="P22" s="49">
        <f>IFERROR(M22/I22,0)</f>
        <v/>
      </c>
      <c r="Q22" s="50" t="n">
        <v>460</v>
      </c>
      <c r="R22" s="8">
        <f>I22-Q22</f>
        <v/>
      </c>
      <c r="S22" s="49">
        <f>$AK22*R22</f>
        <v/>
      </c>
      <c r="U22" s="39" t="inlineStr">
        <is>
          <t>Stock SAP</t>
        </is>
      </c>
      <c r="V22" s="39" t="inlineStr">
        <is>
          <t>Medicamentos</t>
        </is>
      </c>
      <c r="W22" s="39" t="inlineStr">
        <is>
          <t>Dentro del alcance</t>
        </is>
      </c>
      <c r="X22" s="37" t="inlineStr">
        <is>
          <t>Alta</t>
        </is>
      </c>
      <c r="Y22" s="39" t="inlineStr">
        <is>
          <t>Homologado – confianza Alta</t>
        </is>
      </c>
      <c r="Z22" s="38" t="inlineStr">
        <is>
          <t>Dar de baja en SAP</t>
        </is>
      </c>
      <c r="AA22" s="39" t="inlineStr">
        <is>
          <t>97</t>
        </is>
      </c>
      <c r="AB22" s="39" t="inlineStr">
        <is>
          <t>Diclofenac inyectable 1 amp=3ml x 75mg</t>
        </is>
      </c>
      <c r="AC22" s="39" t="inlineStr">
        <is>
          <t>Homologación por código Avain (master M01-003)</t>
        </is>
      </c>
      <c r="AD22" s="39" t="inlineStr">
        <is>
          <t>No</t>
        </is>
      </c>
      <c r="AE22" s="39" t="n"/>
      <c r="AF22" s="39" t="inlineStr">
        <is>
          <t>Sí</t>
        </is>
      </c>
      <c r="AG22" s="39" t="inlineStr">
        <is>
          <t>M01-003</t>
        </is>
      </c>
      <c r="AH22" s="51" t="n">
        <v>550</v>
      </c>
      <c r="AI22" s="51">
        <f>Q22</f>
        <v/>
      </c>
      <c r="AJ22" s="51">
        <f>$AH22-$AI22</f>
        <v/>
      </c>
      <c r="AK22" s="52" t="n">
        <v>549.9184181818182</v>
      </c>
      <c r="AL22" s="52">
        <f>$AJ22*$AK22</f>
        <v/>
      </c>
      <c r="AM22" s="52">
        <f>$AI22*$AK22</f>
        <v/>
      </c>
      <c r="AN22" s="39" t="n"/>
      <c r="AO22" s="39" t="inlineStr">
        <is>
          <t>Homologación: confianza base Alta + confianza SAP Alta → Alta. El material ocupa 2 filas en la hoja 1130 Salta (lote/almacén). La cantidad SAP y la física de esta vista son el total del material.</t>
        </is>
      </c>
    </row>
    <row r="23">
      <c r="A23" s="5" t="inlineStr">
        <is>
          <t>1000124</t>
        </is>
      </c>
      <c r="B23" s="5" t="inlineStr">
        <is>
          <t>IBUPROFENO COMP 600MG</t>
        </is>
      </c>
      <c r="C23" s="5" t="inlineStr">
        <is>
          <t>183</t>
        </is>
      </c>
      <c r="D23" s="5" t="inlineStr">
        <is>
          <t>033</t>
        </is>
      </c>
      <c r="E23" s="5" t="inlineStr">
        <is>
          <t>ZMED</t>
        </is>
      </c>
      <c r="F23" s="5" t="inlineStr">
        <is>
          <t>1130</t>
        </is>
      </c>
      <c r="G23" s="5" t="inlineStr">
        <is>
          <t>3013</t>
        </is>
      </c>
      <c r="H23" s="5" t="inlineStr">
        <is>
          <t>C/U</t>
        </is>
      </c>
      <c r="I23" s="6" t="n">
        <v>400</v>
      </c>
      <c r="J23" s="6" t="n">
        <v>0</v>
      </c>
      <c r="K23" s="5" t="inlineStr">
        <is>
          <t>ARS</t>
        </is>
      </c>
      <c r="L23" s="48" t="n">
        <v>0</v>
      </c>
      <c r="M23" s="48" t="n">
        <v>21678.95</v>
      </c>
      <c r="O23" s="11">
        <f>M23/SUM($M$2:$M$485)</f>
        <v/>
      </c>
      <c r="P23" s="49">
        <f>IFERROR(M23/I23,0)</f>
        <v/>
      </c>
      <c r="Q23" s="50" t="n"/>
      <c r="R23" s="8">
        <f>I23-Q23</f>
        <v/>
      </c>
      <c r="S23" s="49">
        <f>$AK23*R23</f>
        <v/>
      </c>
      <c r="U23" s="39" t="inlineStr">
        <is>
          <t>Stock SAP</t>
        </is>
      </c>
      <c r="V23" s="39" t="inlineStr">
        <is>
          <t>Medicamentos</t>
        </is>
      </c>
      <c r="W23" s="39" t="inlineStr">
        <is>
          <t>Dentro del alcance</t>
        </is>
      </c>
      <c r="X23" s="37" t="inlineStr">
        <is>
          <t>Alta</t>
        </is>
      </c>
      <c r="Y23" s="39" t="inlineStr">
        <is>
          <t>Homologado – confianza Alta</t>
        </is>
      </c>
      <c r="Z23" s="38" t="inlineStr">
        <is>
          <t>Dar de baja en SAP</t>
        </is>
      </c>
      <c r="AA23" s="39" t="inlineStr">
        <is>
          <t>150</t>
        </is>
      </c>
      <c r="AB23" s="39" t="inlineStr">
        <is>
          <t>Ibuprofeno Comprimidos x 600mg</t>
        </is>
      </c>
      <c r="AC23" s="39" t="inlineStr">
        <is>
          <t>Homologación por código Avain (master M01-005)</t>
        </is>
      </c>
      <c r="AD23" s="39" t="inlineStr">
        <is>
          <t>No</t>
        </is>
      </c>
      <c r="AE23" s="39" t="n"/>
      <c r="AF23" s="39" t="inlineStr">
        <is>
          <t>Sí</t>
        </is>
      </c>
      <c r="AG23" s="39" t="inlineStr">
        <is>
          <t>M01-005</t>
        </is>
      </c>
      <c r="AH23" s="51" t="n"/>
      <c r="AI23" s="51" t="n"/>
      <c r="AJ23" s="51" t="n"/>
      <c r="AK23" s="52" t="n">
        <v>54.19736635944701</v>
      </c>
      <c r="AL23" s="52" t="n"/>
      <c r="AM23" s="52" t="n"/>
      <c r="AN23" s="39" t="n"/>
      <c r="AO23" s="39" t="inlineStr">
        <is>
          <t>La cantidad física del material se imputó en la fila 2 (primera fila del material). Homologación: confianza base Alta + confianza SAP Alta → Alta. El material ocupa 5 filas en la hoja 1130 Salta (lote/almacén). La cantidad SAP y la física de esta vista son el total del material.</t>
        </is>
      </c>
    </row>
    <row r="24">
      <c r="A24" s="5" t="inlineStr">
        <is>
          <t>1000124</t>
        </is>
      </c>
      <c r="B24" s="5" t="inlineStr">
        <is>
          <t>IBUPROFENO COMP 600MG</t>
        </is>
      </c>
      <c r="C24" s="5" t="inlineStr">
        <is>
          <t>185</t>
        </is>
      </c>
      <c r="D24" s="5" t="inlineStr">
        <is>
          <t>033</t>
        </is>
      </c>
      <c r="E24" s="5" t="inlineStr">
        <is>
          <t>ZMED</t>
        </is>
      </c>
      <c r="F24" s="5" t="inlineStr">
        <is>
          <t>1130</t>
        </is>
      </c>
      <c r="G24" s="5" t="inlineStr">
        <is>
          <t>3013</t>
        </is>
      </c>
      <c r="H24" s="5" t="inlineStr">
        <is>
          <t>C/U</t>
        </is>
      </c>
      <c r="I24" s="6" t="n">
        <v>400</v>
      </c>
      <c r="J24" s="6" t="n">
        <v>0</v>
      </c>
      <c r="K24" s="5" t="inlineStr">
        <is>
          <t>ARS</t>
        </is>
      </c>
      <c r="L24" s="48" t="n">
        <v>0</v>
      </c>
      <c r="M24" s="48" t="n">
        <v>21678.95</v>
      </c>
      <c r="O24" s="11">
        <f>M24/SUM($M$2:$M$485)</f>
        <v/>
      </c>
      <c r="P24" s="49">
        <f>IFERROR(M24/I24,0)</f>
        <v/>
      </c>
      <c r="Q24" s="50" t="n"/>
      <c r="R24" s="8">
        <f>I24-Q24</f>
        <v/>
      </c>
      <c r="S24" s="49">
        <f>$AK24*R24</f>
        <v/>
      </c>
      <c r="U24" s="39" t="inlineStr">
        <is>
          <t>Stock SAP</t>
        </is>
      </c>
      <c r="V24" s="39" t="inlineStr">
        <is>
          <t>Medicamentos</t>
        </is>
      </c>
      <c r="W24" s="39" t="inlineStr">
        <is>
          <t>Dentro del alcance</t>
        </is>
      </c>
      <c r="X24" s="37" t="inlineStr">
        <is>
          <t>Alta</t>
        </is>
      </c>
      <c r="Y24" s="39" t="inlineStr">
        <is>
          <t>Homologado – confianza Alta</t>
        </is>
      </c>
      <c r="Z24" s="38" t="inlineStr">
        <is>
          <t>Dar de baja en SAP</t>
        </is>
      </c>
      <c r="AA24" s="39" t="inlineStr">
        <is>
          <t>150</t>
        </is>
      </c>
      <c r="AB24" s="39" t="inlineStr">
        <is>
          <t>Ibuprofeno Comprimidos x 600mg</t>
        </is>
      </c>
      <c r="AC24" s="39" t="inlineStr">
        <is>
          <t>Homologación por código Avain (master M01-005)</t>
        </is>
      </c>
      <c r="AD24" s="39" t="inlineStr">
        <is>
          <t>No</t>
        </is>
      </c>
      <c r="AE24" s="39" t="n"/>
      <c r="AF24" s="39" t="inlineStr">
        <is>
          <t>Sí</t>
        </is>
      </c>
      <c r="AG24" s="39" t="inlineStr">
        <is>
          <t>M01-005</t>
        </is>
      </c>
      <c r="AH24" s="51" t="n"/>
      <c r="AI24" s="51" t="n"/>
      <c r="AJ24" s="51" t="n"/>
      <c r="AK24" s="52" t="n">
        <v>54.19736635944701</v>
      </c>
      <c r="AL24" s="52" t="n"/>
      <c r="AM24" s="52" t="n"/>
      <c r="AN24" s="39" t="n"/>
      <c r="AO24" s="39" t="inlineStr">
        <is>
          <t>La cantidad física del material se imputó en la fila 2 (primera fila del material). Homologación: confianza base Alta + confianza SAP Alta → Alta. El material ocupa 5 filas en la hoja 1130 Salta (lote/almacén). La cantidad SAP y la física de esta vista son el total del material.</t>
        </is>
      </c>
    </row>
    <row r="25">
      <c r="A25" s="5" t="inlineStr">
        <is>
          <t>1000470</t>
        </is>
      </c>
      <c r="B25" s="5" t="inlineStr">
        <is>
          <t>PARACETAMOL COMP 1 GRAMO</t>
        </is>
      </c>
      <c r="C25" s="5" t="inlineStr">
        <is>
          <t>38242</t>
        </is>
      </c>
      <c r="D25" s="5" t="inlineStr">
        <is>
          <t>033</t>
        </is>
      </c>
      <c r="E25" s="5" t="inlineStr">
        <is>
          <t>ZMED</t>
        </is>
      </c>
      <c r="F25" s="5" t="inlineStr">
        <is>
          <t>1130</t>
        </is>
      </c>
      <c r="G25" s="5" t="inlineStr">
        <is>
          <t>3013</t>
        </is>
      </c>
      <c r="H25" s="5" t="inlineStr">
        <is>
          <t>C/U</t>
        </is>
      </c>
      <c r="I25" s="6" t="n">
        <v>400</v>
      </c>
      <c r="J25" s="6" t="n">
        <v>0</v>
      </c>
      <c r="K25" s="5" t="inlineStr">
        <is>
          <t>ARS</t>
        </is>
      </c>
      <c r="L25" s="48" t="n">
        <v>0</v>
      </c>
      <c r="M25" s="48" t="n">
        <v>55997.93</v>
      </c>
      <c r="O25" s="11">
        <f>M25/SUM($M$2:$M$485)</f>
        <v/>
      </c>
      <c r="P25" s="49">
        <f>IFERROR(M25/I25,0)</f>
        <v/>
      </c>
      <c r="Q25" s="50" t="n"/>
      <c r="R25" s="8">
        <f>I25-Q25</f>
        <v/>
      </c>
      <c r="S25" s="49">
        <f>$AK25*R25</f>
        <v/>
      </c>
      <c r="U25" s="39" t="inlineStr">
        <is>
          <t>Stock SAP</t>
        </is>
      </c>
      <c r="V25" s="39" t="inlineStr">
        <is>
          <t>Medicamentos</t>
        </is>
      </c>
      <c r="W25" s="39" t="inlineStr">
        <is>
          <t>Dentro del alcance</t>
        </is>
      </c>
      <c r="X25" s="38" t="inlineStr">
        <is>
          <t>Baja</t>
        </is>
      </c>
      <c r="Y25" s="39" t="inlineStr">
        <is>
          <t>Homologado – confianza Baja – pendiente de validación</t>
        </is>
      </c>
      <c r="Z25" s="38" t="inlineStr">
        <is>
          <t>Dar de baja en SAP</t>
        </is>
      </c>
      <c r="AA25" s="39" t="inlineStr">
        <is>
          <t>197; 198</t>
        </is>
      </c>
      <c r="AB25" s="39" t="inlineStr">
        <is>
          <t>Paracetamol comprimidos 1gr; Paracetamol comprimidos 500mg</t>
        </is>
      </c>
      <c r="AC25" s="39" t="inlineStr">
        <is>
          <t>Cruce por nomenclatura SAP; Homologación por código Avain (master M01-008)</t>
        </is>
      </c>
      <c r="AD25" s="39" t="inlineStr">
        <is>
          <t>No</t>
        </is>
      </c>
      <c r="AE25" s="39" t="n"/>
      <c r="AF25" s="39" t="inlineStr">
        <is>
          <t>Sí</t>
        </is>
      </c>
      <c r="AG25" s="39" t="inlineStr">
        <is>
          <t>M01-008</t>
        </is>
      </c>
      <c r="AH25" s="51" t="n"/>
      <c r="AI25" s="51" t="n"/>
      <c r="AJ25" s="51" t="n"/>
      <c r="AK25" s="52" t="n">
        <v>139.9948192056906</v>
      </c>
      <c r="AL25" s="52" t="n"/>
      <c r="AM25" s="52" t="n"/>
      <c r="AN25" s="39" t="n"/>
      <c r="AO25" s="39" t="inlineStr">
        <is>
          <t>La cantidad física del material se imputó en la fila 5 (primera fila del material). Varias denominaciones del inventario físico corresponden a este material SAP (197 Paracetamol comprimidos 1gr; 198 Paracetamol comprimidos 500mg). Se sumaron las cantidades físicas. Cruce por nomenclatura: dosis coincide; similitud 0.92. Homologación: confianza base Alta + confianza SAP Baja → Baja. Aunque la homologación vincula estos registros, la presentación no coincide con el material imputado (dosis/presentación distinta (500MG vs 1000MG); similitud 0.61). Nivel degradado a Baja: verificar si corresponde otro código SAP. El material ocupa 2 filas en la hoja 1130 Salta (lote/almacén). La cantidad SAP y la física de esta vista son el total del material.</t>
        </is>
      </c>
    </row>
    <row r="26">
      <c r="A26" s="5" t="inlineStr">
        <is>
          <t>1001118</t>
        </is>
      </c>
      <c r="B26" s="5" t="inlineStr">
        <is>
          <t>SALES REHIDRATANTES SOBRE POLVO</t>
        </is>
      </c>
      <c r="C26" s="5" t="inlineStr">
        <is>
          <t>00000</t>
        </is>
      </c>
      <c r="D26" s="5" t="inlineStr">
        <is>
          <t>033</t>
        </is>
      </c>
      <c r="E26" s="5" t="inlineStr">
        <is>
          <t>ZMED</t>
        </is>
      </c>
      <c r="F26" s="5" t="inlineStr">
        <is>
          <t>1130</t>
        </is>
      </c>
      <c r="G26" s="5" t="inlineStr">
        <is>
          <t>3013</t>
        </is>
      </c>
      <c r="H26" s="5" t="inlineStr">
        <is>
          <t>C/U</t>
        </is>
      </c>
      <c r="I26" s="6" t="n">
        <v>350</v>
      </c>
      <c r="J26" s="6" t="n">
        <v>0</v>
      </c>
      <c r="K26" s="5" t="inlineStr">
        <is>
          <t>ARS</t>
        </is>
      </c>
      <c r="L26" s="48" t="n">
        <v>0</v>
      </c>
      <c r="M26" s="48" t="n">
        <v>464341</v>
      </c>
      <c r="O26" s="11">
        <f>M26/SUM($M$2:$M$485)</f>
        <v/>
      </c>
      <c r="P26" s="49">
        <f>IFERROR(M26/I26,0)</f>
        <v/>
      </c>
      <c r="Q26" s="50" t="n">
        <v>66</v>
      </c>
      <c r="R26" s="8">
        <f>I26-Q26</f>
        <v/>
      </c>
      <c r="S26" s="49">
        <f>$AK26*R26</f>
        <v/>
      </c>
      <c r="U26" s="39" t="inlineStr">
        <is>
          <t>Stock SAP</t>
        </is>
      </c>
      <c r="V26" s="39" t="inlineStr">
        <is>
          <t>Medicamentos</t>
        </is>
      </c>
      <c r="W26" s="39" t="inlineStr">
        <is>
          <t>Dentro del alcance</t>
        </is>
      </c>
      <c r="X26" s="38" t="inlineStr">
        <is>
          <t>Baja</t>
        </is>
      </c>
      <c r="Y26" s="39" t="inlineStr">
        <is>
          <t>Homologado – confianza Baja – pendiente de validación</t>
        </is>
      </c>
      <c r="Z26" s="38" t="inlineStr">
        <is>
          <t>Dar de baja en SAP</t>
        </is>
      </c>
      <c r="AA26" s="39" t="inlineStr">
        <is>
          <t>215</t>
        </is>
      </c>
      <c r="AB26" s="39" t="inlineStr">
        <is>
          <t>Sales de rehidratación Polvo oral</t>
        </is>
      </c>
      <c r="AC26" s="39" t="inlineStr">
        <is>
          <t>Homologación por código Avain (master M08-012)</t>
        </is>
      </c>
      <c r="AD26" s="39" t="inlineStr">
        <is>
          <t>No</t>
        </is>
      </c>
      <c r="AE26" s="39" t="n"/>
      <c r="AF26" s="39" t="inlineStr">
        <is>
          <t>Sí</t>
        </is>
      </c>
      <c r="AG26" s="39" t="inlineStr">
        <is>
          <t>M08-012</t>
        </is>
      </c>
      <c r="AH26" s="51" t="n">
        <v>350</v>
      </c>
      <c r="AI26" s="51">
        <f>Q26</f>
        <v/>
      </c>
      <c r="AJ26" s="51">
        <f>$AH26-$AI26</f>
        <v/>
      </c>
      <c r="AK26" s="52" t="n">
        <v>1326.688571428571</v>
      </c>
      <c r="AL26" s="52">
        <f>$AJ26*$AK26</f>
        <v/>
      </c>
      <c r="AM26" s="52">
        <f>$AI26*$AK26</f>
        <v/>
      </c>
      <c r="AN26" s="39" t="n"/>
      <c r="AO26" s="39" t="inlineStr">
        <is>
          <t>Homologación: confianza base Alta + confianza SAP Alta → Alta. La nomenclatura del material imputado no respalda por sí sola la equivalencia (similitud 0.50); el vínculo proviene sólo de la homologación. Nivel degradado a Baja.</t>
        </is>
      </c>
    </row>
    <row r="27">
      <c r="A27" s="5" t="inlineStr">
        <is>
          <t>1000144</t>
        </is>
      </c>
      <c r="B27" s="5" t="inlineStr">
        <is>
          <t>LORATADINA 10 MG COMP</t>
        </is>
      </c>
      <c r="C27" s="5" t="inlineStr">
        <is>
          <t>00000</t>
        </is>
      </c>
      <c r="D27" s="5" t="inlineStr">
        <is>
          <t>033</t>
        </is>
      </c>
      <c r="E27" s="5" t="inlineStr">
        <is>
          <t>ZMED</t>
        </is>
      </c>
      <c r="F27" s="5" t="inlineStr">
        <is>
          <t>1130</t>
        </is>
      </c>
      <c r="G27" s="5" t="inlineStr">
        <is>
          <t>3013</t>
        </is>
      </c>
      <c r="H27" s="5" t="inlineStr">
        <is>
          <t>C/U</t>
        </is>
      </c>
      <c r="I27" s="6" t="n">
        <v>340</v>
      </c>
      <c r="J27" s="6" t="n">
        <v>0</v>
      </c>
      <c r="K27" s="5" t="inlineStr">
        <is>
          <t>ARS</t>
        </is>
      </c>
      <c r="L27" s="48" t="n">
        <v>0</v>
      </c>
      <c r="M27" s="48" t="n">
        <v>15950.35</v>
      </c>
      <c r="O27" s="11">
        <f>M27/SUM($M$2:$M$485)</f>
        <v/>
      </c>
      <c r="P27" s="49">
        <f>IFERROR(M27/I27,0)</f>
        <v/>
      </c>
      <c r="Q27" s="50" t="n">
        <v>140</v>
      </c>
      <c r="R27" s="8">
        <f>I27-Q27</f>
        <v/>
      </c>
      <c r="S27" s="49">
        <f>$AK27*R27</f>
        <v/>
      </c>
      <c r="U27" s="39" t="inlineStr">
        <is>
          <t>Stock SAP</t>
        </is>
      </c>
      <c r="V27" s="39" t="inlineStr">
        <is>
          <t>Medicamentos</t>
        </is>
      </c>
      <c r="W27" s="39" t="inlineStr">
        <is>
          <t>Dentro del alcance</t>
        </is>
      </c>
      <c r="X27" s="37" t="inlineStr">
        <is>
          <t>Alta</t>
        </is>
      </c>
      <c r="Y27" s="39" t="inlineStr">
        <is>
          <t>Homologado – confianza Alta</t>
        </is>
      </c>
      <c r="Z27" s="38" t="inlineStr">
        <is>
          <t>Dar de baja en SAP</t>
        </is>
      </c>
      <c r="AA27" s="39" t="inlineStr">
        <is>
          <t>173</t>
        </is>
      </c>
      <c r="AB27" s="39" t="inlineStr">
        <is>
          <t>Loratadina Comprimidos 10mgr</t>
        </is>
      </c>
      <c r="AC27" s="39" t="inlineStr">
        <is>
          <t>Homologación por código Avain (master M07-002)</t>
        </is>
      </c>
      <c r="AD27" s="39" t="inlineStr">
        <is>
          <t>No</t>
        </is>
      </c>
      <c r="AE27" s="39" t="n"/>
      <c r="AF27" s="39" t="inlineStr">
        <is>
          <t>Sí</t>
        </is>
      </c>
      <c r="AG27" s="39" t="inlineStr">
        <is>
          <t>M07-002</t>
        </is>
      </c>
      <c r="AH27" s="51" t="n">
        <v>340</v>
      </c>
      <c r="AI27" s="51">
        <f>Q27</f>
        <v/>
      </c>
      <c r="AJ27" s="51">
        <f>$AH27-$AI27</f>
        <v/>
      </c>
      <c r="AK27" s="52" t="n">
        <v>46.91279411764706</v>
      </c>
      <c r="AL27" s="52">
        <f>$AJ27*$AK27</f>
        <v/>
      </c>
      <c r="AM27" s="52">
        <f>$AI27*$AK27</f>
        <v/>
      </c>
      <c r="AN27" s="39" t="n"/>
      <c r="AO27" s="39" t="inlineStr">
        <is>
          <t>Homologación: confianza base Alta + confianza SAP Alta → Alta.</t>
        </is>
      </c>
    </row>
    <row r="28">
      <c r="A28" s="5" t="inlineStr">
        <is>
          <t>1000196</t>
        </is>
      </c>
      <c r="B28" s="5" t="inlineStr">
        <is>
          <t>KETOROLAC 30 MG/1ML AMP</t>
        </is>
      </c>
      <c r="C28" s="5" t="inlineStr">
        <is>
          <t>00000</t>
        </is>
      </c>
      <c r="D28" s="5" t="inlineStr">
        <is>
          <t>033</t>
        </is>
      </c>
      <c r="E28" s="5" t="inlineStr">
        <is>
          <t>ZMED</t>
        </is>
      </c>
      <c r="F28" s="5" t="inlineStr">
        <is>
          <t>1130</t>
        </is>
      </c>
      <c r="G28" s="5" t="inlineStr">
        <is>
          <t>3013</t>
        </is>
      </c>
      <c r="H28" s="5" t="inlineStr">
        <is>
          <t>C/U</t>
        </is>
      </c>
      <c r="I28" s="6" t="n">
        <v>303</v>
      </c>
      <c r="J28" s="6" t="n">
        <v>0</v>
      </c>
      <c r="K28" s="5" t="inlineStr">
        <is>
          <t>ARS</t>
        </is>
      </c>
      <c r="L28" s="48" t="n">
        <v>0</v>
      </c>
      <c r="M28" s="48" t="n">
        <v>129603.05</v>
      </c>
      <c r="O28" s="11">
        <f>M28/SUM($M$2:$M$485)</f>
        <v/>
      </c>
      <c r="P28" s="49">
        <f>IFERROR(M28/I28,0)</f>
        <v/>
      </c>
      <c r="Q28" s="50" t="n">
        <v>343</v>
      </c>
      <c r="R28" s="8">
        <f>I28-Q28</f>
        <v/>
      </c>
      <c r="S28" s="49">
        <f>$AK28*R28</f>
        <v/>
      </c>
      <c r="U28" s="39" t="inlineStr">
        <is>
          <t>Stock SAP</t>
        </is>
      </c>
      <c r="V28" s="39" t="inlineStr">
        <is>
          <t>Medicamentos</t>
        </is>
      </c>
      <c r="W28" s="39" t="inlineStr">
        <is>
          <t>Dentro del alcance</t>
        </is>
      </c>
      <c r="X28" s="38" t="inlineStr">
        <is>
          <t>Baja</t>
        </is>
      </c>
      <c r="Y28" s="39" t="inlineStr">
        <is>
          <t>Homologado – confianza Baja – pendiente de validación</t>
        </is>
      </c>
      <c r="Z28" s="38" t="inlineStr">
        <is>
          <t>Dar de baja en SAP</t>
        </is>
      </c>
      <c r="AA28" s="39" t="inlineStr">
        <is>
          <t>160</t>
        </is>
      </c>
      <c r="AB28" s="39" t="inlineStr">
        <is>
          <t>Ketorolac 1 amp=30 mgr x 1ml</t>
        </is>
      </c>
      <c r="AC28" s="39" t="inlineStr">
        <is>
          <t>Homologación por código Avain (master M01-007)</t>
        </is>
      </c>
      <c r="AD28" s="39" t="inlineStr">
        <is>
          <t>No</t>
        </is>
      </c>
      <c r="AE28" s="39" t="n"/>
      <c r="AF28" s="39" t="inlineStr">
        <is>
          <t>Sí</t>
        </is>
      </c>
      <c r="AG28" s="39" t="inlineStr">
        <is>
          <t>M01-007</t>
        </is>
      </c>
      <c r="AH28" s="51" t="n">
        <v>603</v>
      </c>
      <c r="AI28" s="51">
        <f>Q28</f>
        <v/>
      </c>
      <c r="AJ28" s="51">
        <f>$AH28-$AI28</f>
        <v/>
      </c>
      <c r="AK28" s="52" t="n">
        <v>427.7328358208956</v>
      </c>
      <c r="AL28" s="52">
        <f>$AJ28*$AK28</f>
        <v/>
      </c>
      <c r="AM28" s="52">
        <f>$AI28*$AK28</f>
        <v/>
      </c>
      <c r="AN28" s="39" t="n"/>
      <c r="AO28" s="39" t="inlineStr">
        <is>
          <t>Homologación: confianza base Alta + confianza SAP Alta → Alta. La nomenclatura del material imputado no respalda por sí sola la equivalencia (similitud 0.58); el vínculo proviene sólo de la homologación. Nivel degradado a Baja. El material ocupa 2 filas en la hoja 1130 Salta (lote/almacén). La cantidad SAP y la física de esta vista son el total del material.</t>
        </is>
      </c>
    </row>
    <row r="29">
      <c r="A29" s="5" t="inlineStr">
        <is>
          <t>1000059</t>
        </is>
      </c>
      <c r="B29" s="5" t="inlineStr">
        <is>
          <t>BUTIL BROMURO DE HIOSCINA 20MG AMPOLLA</t>
        </is>
      </c>
      <c r="C29" s="5" t="inlineStr">
        <is>
          <t>120026</t>
        </is>
      </c>
      <c r="D29" s="5" t="inlineStr">
        <is>
          <t>033</t>
        </is>
      </c>
      <c r="E29" s="5" t="inlineStr">
        <is>
          <t>ZMED</t>
        </is>
      </c>
      <c r="F29" s="5" t="inlineStr">
        <is>
          <t>1130</t>
        </is>
      </c>
      <c r="G29" s="5" t="inlineStr">
        <is>
          <t>3013</t>
        </is>
      </c>
      <c r="H29" s="5" t="inlineStr">
        <is>
          <t>C/U</t>
        </is>
      </c>
      <c r="I29" s="6" t="n">
        <v>300</v>
      </c>
      <c r="J29" s="6" t="n">
        <v>0</v>
      </c>
      <c r="K29" s="5" t="inlineStr">
        <is>
          <t>ARS</t>
        </is>
      </c>
      <c r="L29" s="48" t="n">
        <v>0</v>
      </c>
      <c r="M29" s="48" t="n">
        <v>129255.56</v>
      </c>
      <c r="O29" s="11">
        <f>M29/SUM($M$2:$M$485)</f>
        <v/>
      </c>
      <c r="P29" s="49">
        <f>IFERROR(M29/I29,0)</f>
        <v/>
      </c>
      <c r="Q29" s="50" t="n">
        <v>695</v>
      </c>
      <c r="R29" s="8">
        <f>I29-Q29</f>
        <v/>
      </c>
      <c r="S29" s="49">
        <f>$AK29*R29</f>
        <v/>
      </c>
      <c r="U29" s="39" t="inlineStr">
        <is>
          <t>Stock SAP</t>
        </is>
      </c>
      <c r="V29" s="39" t="inlineStr">
        <is>
          <t>Medicamentos</t>
        </is>
      </c>
      <c r="W29" s="39" t="inlineStr">
        <is>
          <t>Dentro del alcance</t>
        </is>
      </c>
      <c r="X29" s="42" t="inlineStr">
        <is>
          <t>Media</t>
        </is>
      </c>
      <c r="Y29" s="39" t="inlineStr">
        <is>
          <t>Homologado – confianza Media – pendiente de validación</t>
        </is>
      </c>
      <c r="Z29" s="37" t="inlineStr">
        <is>
          <t>Dar de alta en SAP</t>
        </is>
      </c>
      <c r="AA29" s="39" t="inlineStr">
        <is>
          <t>385</t>
        </is>
      </c>
      <c r="AB29" s="39" t="inlineStr">
        <is>
          <t>Hioscina 1 amp x 20mg</t>
        </is>
      </c>
      <c r="AC29" s="39" t="inlineStr">
        <is>
          <t>Homologación por código Avain (master M08-003)</t>
        </is>
      </c>
      <c r="AD29" s="39" t="inlineStr">
        <is>
          <t>No</t>
        </is>
      </c>
      <c r="AE29" s="39" t="n"/>
      <c r="AF29" s="39" t="inlineStr">
        <is>
          <t>Sí</t>
        </is>
      </c>
      <c r="AG29" s="39" t="inlineStr">
        <is>
          <t>M08-003</t>
        </is>
      </c>
      <c r="AH29" s="51" t="n">
        <v>423</v>
      </c>
      <c r="AI29" s="51">
        <f>Q29</f>
        <v/>
      </c>
      <c r="AJ29" s="51">
        <f>$AH29-$AI29</f>
        <v/>
      </c>
      <c r="AK29" s="52" t="n">
        <v>430.8518676122931</v>
      </c>
      <c r="AL29" s="52">
        <f>$AJ29*$AK29</f>
        <v/>
      </c>
      <c r="AM29" s="52">
        <f>$AI29*$AK29</f>
        <v/>
      </c>
      <c r="AN29" s="39" t="n"/>
      <c r="AO29" s="39" t="inlineStr">
        <is>
          <t>Homologación: confianza base Media + confianza SAP Alta → Media. El material ocupa 2 filas en la hoja 1130 Salta (lote/almacén). La cantidad SAP y la física de esta vista son el total del material.</t>
        </is>
      </c>
    </row>
    <row r="30">
      <c r="A30" s="5" t="inlineStr">
        <is>
          <t>1000105</t>
        </is>
      </c>
      <c r="B30" s="5" t="inlineStr">
        <is>
          <t>METOCLOPRAMIDA 10MG/2ML AMPOLLA</t>
        </is>
      </c>
      <c r="C30" s="5" t="inlineStr">
        <is>
          <t>316-264</t>
        </is>
      </c>
      <c r="D30" s="5" t="inlineStr">
        <is>
          <t>033</t>
        </is>
      </c>
      <c r="E30" s="5" t="inlineStr">
        <is>
          <t>ZMED</t>
        </is>
      </c>
      <c r="F30" s="5" t="inlineStr">
        <is>
          <t>1130</t>
        </is>
      </c>
      <c r="G30" s="5" t="inlineStr">
        <is>
          <t>3013</t>
        </is>
      </c>
      <c r="H30" s="5" t="inlineStr">
        <is>
          <t>C/U</t>
        </is>
      </c>
      <c r="I30" s="6" t="n">
        <v>300</v>
      </c>
      <c r="J30" s="6" t="n">
        <v>0</v>
      </c>
      <c r="K30" s="5" t="inlineStr">
        <is>
          <t>ARS</t>
        </is>
      </c>
      <c r="L30" s="48" t="n">
        <v>0</v>
      </c>
      <c r="M30" s="48" t="n">
        <v>136941</v>
      </c>
      <c r="O30" s="11">
        <f>M30/SUM($M$2:$M$485)</f>
        <v/>
      </c>
      <c r="P30" s="49">
        <f>IFERROR(M30/I30,0)</f>
        <v/>
      </c>
      <c r="Q30" s="50" t="n">
        <v>499</v>
      </c>
      <c r="R30" s="8">
        <f>I30-Q30</f>
        <v/>
      </c>
      <c r="S30" s="49">
        <f>$AK30*R30</f>
        <v/>
      </c>
      <c r="U30" s="39" t="inlineStr">
        <is>
          <t>Stock SAP</t>
        </is>
      </c>
      <c r="V30" s="39" t="inlineStr">
        <is>
          <t>Medicamentos</t>
        </is>
      </c>
      <c r="W30" s="39" t="inlineStr">
        <is>
          <t>Dentro del alcance</t>
        </is>
      </c>
      <c r="X30" s="37" t="inlineStr">
        <is>
          <t>Alta</t>
        </is>
      </c>
      <c r="Y30" s="39" t="inlineStr">
        <is>
          <t>Homologado – confianza Alta</t>
        </is>
      </c>
      <c r="Z30" s="38" t="inlineStr">
        <is>
          <t>Dar de baja en SAP</t>
        </is>
      </c>
      <c r="AA30" s="39" t="inlineStr">
        <is>
          <t>183</t>
        </is>
      </c>
      <c r="AB30" s="39" t="inlineStr">
        <is>
          <t>Metoclopramida 1 amp=2ml x10mg</t>
        </is>
      </c>
      <c r="AC30" s="39" t="inlineStr">
        <is>
          <t>Homologación por código Avain (master M08-001)</t>
        </is>
      </c>
      <c r="AD30" s="39" t="inlineStr">
        <is>
          <t>No</t>
        </is>
      </c>
      <c r="AE30" s="39" t="n"/>
      <c r="AF30" s="39" t="inlineStr">
        <is>
          <t>Sí</t>
        </is>
      </c>
      <c r="AG30" s="39" t="inlineStr">
        <is>
          <t>M08-001</t>
        </is>
      </c>
      <c r="AH30" s="51" t="n">
        <v>500</v>
      </c>
      <c r="AI30" s="51">
        <f>Q30</f>
        <v/>
      </c>
      <c r="AJ30" s="51">
        <f>$AH30-$AI30</f>
        <v/>
      </c>
      <c r="AK30" s="52" t="n">
        <v>456.47</v>
      </c>
      <c r="AL30" s="52">
        <f>$AJ30*$AK30</f>
        <v/>
      </c>
      <c r="AM30" s="52">
        <f>$AI30*$AK30</f>
        <v/>
      </c>
      <c r="AN30" s="39" t="n"/>
      <c r="AO30" s="39" t="inlineStr">
        <is>
          <t>Homologación: confianza base Alta + confianza SAP Alta → Alta. El material ocupa 2 filas en la hoja 1130 Salta (lote/almacén). La cantidad SAP y la física de esta vista son el total del material.</t>
        </is>
      </c>
    </row>
    <row r="31">
      <c r="A31" s="5" t="inlineStr">
        <is>
          <t>1000196</t>
        </is>
      </c>
      <c r="B31" s="5" t="inlineStr">
        <is>
          <t>KETOROLAC 30 MG/1ML AMP</t>
        </is>
      </c>
      <c r="C31" s="5" t="inlineStr">
        <is>
          <t>220145</t>
        </is>
      </c>
      <c r="D31" s="5" t="inlineStr">
        <is>
          <t>033</t>
        </is>
      </c>
      <c r="E31" s="5" t="inlineStr">
        <is>
          <t>ZMED</t>
        </is>
      </c>
      <c r="F31" s="5" t="inlineStr">
        <is>
          <t>1130</t>
        </is>
      </c>
      <c r="G31" s="5" t="inlineStr">
        <is>
          <t>3013</t>
        </is>
      </c>
      <c r="H31" s="5" t="inlineStr">
        <is>
          <t>C/U</t>
        </is>
      </c>
      <c r="I31" s="6" t="n">
        <v>300</v>
      </c>
      <c r="J31" s="6" t="n">
        <v>0</v>
      </c>
      <c r="K31" s="5" t="inlineStr">
        <is>
          <t>ARS</t>
        </is>
      </c>
      <c r="L31" s="48" t="n">
        <v>0</v>
      </c>
      <c r="M31" s="48" t="n">
        <v>128319.85</v>
      </c>
      <c r="O31" s="11">
        <f>M31/SUM($M$2:$M$485)</f>
        <v/>
      </c>
      <c r="P31" s="49">
        <f>IFERROR(M31/I31,0)</f>
        <v/>
      </c>
      <c r="Q31" s="50" t="n"/>
      <c r="R31" s="8">
        <f>I31-Q31</f>
        <v/>
      </c>
      <c r="S31" s="49">
        <f>$AK31*R31</f>
        <v/>
      </c>
      <c r="U31" s="39" t="inlineStr">
        <is>
          <t>Stock SAP</t>
        </is>
      </c>
      <c r="V31" s="39" t="inlineStr">
        <is>
          <t>Medicamentos</t>
        </is>
      </c>
      <c r="W31" s="39" t="inlineStr">
        <is>
          <t>Dentro del alcance</t>
        </is>
      </c>
      <c r="X31" s="38" t="inlineStr">
        <is>
          <t>Baja</t>
        </is>
      </c>
      <c r="Y31" s="39" t="inlineStr">
        <is>
          <t>Homologado – confianza Baja – pendiente de validación</t>
        </is>
      </c>
      <c r="Z31" s="38" t="inlineStr">
        <is>
          <t>Dar de baja en SAP</t>
        </is>
      </c>
      <c r="AA31" s="39" t="inlineStr">
        <is>
          <t>160</t>
        </is>
      </c>
      <c r="AB31" s="39" t="inlineStr">
        <is>
          <t>Ketorolac 1 amp=30 mgr x 1ml</t>
        </is>
      </c>
      <c r="AC31" s="39" t="inlineStr">
        <is>
          <t>Homologación por código Avain (master M01-007)</t>
        </is>
      </c>
      <c r="AD31" s="39" t="inlineStr">
        <is>
          <t>No</t>
        </is>
      </c>
      <c r="AE31" s="39" t="n"/>
      <c r="AF31" s="39" t="inlineStr">
        <is>
          <t>Sí</t>
        </is>
      </c>
      <c r="AG31" s="39" t="inlineStr">
        <is>
          <t>M01-007</t>
        </is>
      </c>
      <c r="AH31" s="51" t="n"/>
      <c r="AI31" s="51" t="n"/>
      <c r="AJ31" s="51" t="n"/>
      <c r="AK31" s="52" t="n">
        <v>427.7328358208956</v>
      </c>
      <c r="AL31" s="52" t="n"/>
      <c r="AM31" s="52" t="n"/>
      <c r="AN31" s="39" t="n"/>
      <c r="AO31" s="39" t="inlineStr">
        <is>
          <t>La cantidad física del material se imputó en la fila 28 (primera fila del material). Homologación: confianza base Alta + confianza SAP Alta → Alta. La nomenclatura del material imputado no respalda por sí sola la equivalencia (similitud 0.58); el vínculo proviene sólo de la homologación. Nivel degradado a Baja. El material ocupa 2 filas en la hoja 1130 Salta (lote/almacén). La cantidad SAP y la física de esta vista son el total del material.</t>
        </is>
      </c>
    </row>
    <row r="32">
      <c r="A32" s="5" t="inlineStr">
        <is>
          <t>1001233</t>
        </is>
      </c>
      <c r="B32" s="5" t="inlineStr">
        <is>
          <t>DIFENHIDRAMINA 10 MG X 1 ML AMP</t>
        </is>
      </c>
      <c r="C32" s="5" t="inlineStr">
        <is>
          <t>00000</t>
        </is>
      </c>
      <c r="D32" s="5" t="inlineStr">
        <is>
          <t>MEGE</t>
        </is>
      </c>
      <c r="E32" s="5" t="inlineStr">
        <is>
          <t>ZMED</t>
        </is>
      </c>
      <c r="F32" s="5" t="inlineStr">
        <is>
          <t>1130</t>
        </is>
      </c>
      <c r="G32" s="5" t="inlineStr">
        <is>
          <t>3013</t>
        </is>
      </c>
      <c r="H32" s="5" t="inlineStr">
        <is>
          <t>C/U</t>
        </is>
      </c>
      <c r="I32" s="6" t="n">
        <v>300</v>
      </c>
      <c r="J32" s="6" t="n">
        <v>0</v>
      </c>
      <c r="K32" s="5" t="inlineStr">
        <is>
          <t>ARS</t>
        </is>
      </c>
      <c r="L32" s="48" t="n">
        <v>0</v>
      </c>
      <c r="M32" s="48" t="n">
        <v>324760</v>
      </c>
      <c r="O32" s="11">
        <f>M32/SUM($M$2:$M$485)</f>
        <v/>
      </c>
      <c r="P32" s="49">
        <f>IFERROR(M32/I32,0)</f>
        <v/>
      </c>
      <c r="Q32" s="50" t="n">
        <v>317</v>
      </c>
      <c r="R32" s="8">
        <f>I32-Q32</f>
        <v/>
      </c>
      <c r="S32" s="49">
        <f>$AK32*R32</f>
        <v/>
      </c>
      <c r="U32" s="39" t="inlineStr">
        <is>
          <t>Stock SAP</t>
        </is>
      </c>
      <c r="V32" s="39" t="inlineStr">
        <is>
          <t>Medicamentos</t>
        </is>
      </c>
      <c r="W32" s="39" t="inlineStr">
        <is>
          <t>Dentro del alcance</t>
        </is>
      </c>
      <c r="X32" s="42" t="inlineStr">
        <is>
          <t>Media</t>
        </is>
      </c>
      <c r="Y32" s="39" t="inlineStr">
        <is>
          <t>Homologado – confianza Media – pendiente de validación</t>
        </is>
      </c>
      <c r="Z32" s="37" t="inlineStr">
        <is>
          <t>Dar de alta en SAP</t>
        </is>
      </c>
      <c r="AA32" s="39" t="inlineStr">
        <is>
          <t>101</t>
        </is>
      </c>
      <c r="AB32" s="39" t="inlineStr">
        <is>
          <t>Difenhidramina amp Ampolla x 10 mg</t>
        </is>
      </c>
      <c r="AC32" s="39" t="inlineStr">
        <is>
          <t>Homologación por código Avain (master M07-001)</t>
        </is>
      </c>
      <c r="AD32" s="39" t="inlineStr">
        <is>
          <t>No</t>
        </is>
      </c>
      <c r="AE32" s="39" t="n"/>
      <c r="AF32" s="39" t="inlineStr">
        <is>
          <t>Sí</t>
        </is>
      </c>
      <c r="AG32" s="39" t="inlineStr">
        <is>
          <t>M07-001</t>
        </is>
      </c>
      <c r="AH32" s="51" t="n">
        <v>300</v>
      </c>
      <c r="AI32" s="51">
        <f>Q32</f>
        <v/>
      </c>
      <c r="AJ32" s="51">
        <f>$AH32-$AI32</f>
        <v/>
      </c>
      <c r="AK32" s="52" t="n">
        <v>1082.533333333333</v>
      </c>
      <c r="AL32" s="52">
        <f>$AJ32*$AK32</f>
        <v/>
      </c>
      <c r="AM32" s="52">
        <f>$AI32*$AK32</f>
        <v/>
      </c>
      <c r="AN32" s="39" t="n"/>
      <c r="AO32" s="39" t="inlineStr">
        <is>
          <t>Homologación: confianza base Media + confianza SAP Alta → Media.</t>
        </is>
      </c>
    </row>
    <row r="33">
      <c r="A33" s="5" t="inlineStr">
        <is>
          <t>1005140</t>
        </is>
      </c>
      <c r="B33" s="5" t="inlineStr">
        <is>
          <t>ENALAPRIL 10MG X 10COMP</t>
        </is>
      </c>
      <c r="C33" s="5" t="inlineStr">
        <is>
          <t>00000</t>
        </is>
      </c>
      <c r="D33" s="5" t="inlineStr">
        <is>
          <t>033</t>
        </is>
      </c>
      <c r="E33" s="5" t="inlineStr">
        <is>
          <t>ZMED</t>
        </is>
      </c>
      <c r="F33" s="5" t="inlineStr">
        <is>
          <t>1130</t>
        </is>
      </c>
      <c r="G33" s="5" t="inlineStr">
        <is>
          <t>3013</t>
        </is>
      </c>
      <c r="H33" s="5" t="inlineStr">
        <is>
          <t>C/U</t>
        </is>
      </c>
      <c r="I33" s="6" t="n">
        <v>300</v>
      </c>
      <c r="J33" s="6" t="n">
        <v>0</v>
      </c>
      <c r="K33" s="5" t="inlineStr">
        <is>
          <t>ARS</t>
        </is>
      </c>
      <c r="L33" s="48" t="n">
        <v>0</v>
      </c>
      <c r="M33" s="48" t="n">
        <v>11332</v>
      </c>
      <c r="O33" s="11">
        <f>M33/SUM($M$2:$M$485)</f>
        <v/>
      </c>
      <c r="P33" s="49">
        <f>IFERROR(M33/I33,0)</f>
        <v/>
      </c>
      <c r="Q33" s="50" t="n">
        <v>370</v>
      </c>
      <c r="R33" s="8">
        <f>I33-Q33</f>
        <v/>
      </c>
      <c r="S33" s="49">
        <f>$AK33*R33</f>
        <v/>
      </c>
      <c r="U33" s="39" t="inlineStr">
        <is>
          <t>Stock SAP</t>
        </is>
      </c>
      <c r="V33" s="39" t="inlineStr">
        <is>
          <t>Medicamentos</t>
        </is>
      </c>
      <c r="W33" s="39" t="inlineStr">
        <is>
          <t>Dentro del alcance</t>
        </is>
      </c>
      <c r="X33" s="37" t="inlineStr">
        <is>
          <t>Alta</t>
        </is>
      </c>
      <c r="Y33" s="39" t="inlineStr">
        <is>
          <t>Homologado – confianza Alta</t>
        </is>
      </c>
      <c r="Z33" s="37" t="inlineStr">
        <is>
          <t>Dar de alta en SAP</t>
        </is>
      </c>
      <c r="AA33" s="39" t="inlineStr">
        <is>
          <t>111</t>
        </is>
      </c>
      <c r="AB33" s="39" t="inlineStr">
        <is>
          <t>Enalapril Comprimidos x 10mg</t>
        </is>
      </c>
      <c r="AC33" s="39" t="inlineStr">
        <is>
          <t>Homologación por código Avain (master M04-003)</t>
        </is>
      </c>
      <c r="AD33" s="39" t="inlineStr">
        <is>
          <t>No</t>
        </is>
      </c>
      <c r="AE33" s="39" t="n"/>
      <c r="AF33" s="39" t="inlineStr">
        <is>
          <t>Sí</t>
        </is>
      </c>
      <c r="AG33" s="39" t="inlineStr">
        <is>
          <t>M04-003</t>
        </is>
      </c>
      <c r="AH33" s="51" t="n">
        <v>300</v>
      </c>
      <c r="AI33" s="51">
        <f>Q33</f>
        <v/>
      </c>
      <c r="AJ33" s="51">
        <f>$AH33-$AI33</f>
        <v/>
      </c>
      <c r="AK33" s="52" t="n">
        <v>37.77333333333333</v>
      </c>
      <c r="AL33" s="52">
        <f>$AJ33*$AK33</f>
        <v/>
      </c>
      <c r="AM33" s="52">
        <f>$AI33*$AK33</f>
        <v/>
      </c>
      <c r="AN33" s="39" t="n"/>
      <c r="AO33" s="39" t="inlineStr">
        <is>
          <t>Homologación: confianza base Alta + confianza SAP Alta → Alta.</t>
        </is>
      </c>
    </row>
    <row r="34">
      <c r="A34" s="5" t="inlineStr">
        <is>
          <t>1005308</t>
        </is>
      </c>
      <c r="B34" s="5" t="inlineStr">
        <is>
          <t>DIPIRONA 400MG COMPRIMIDOS</t>
        </is>
      </c>
      <c r="C34" s="5" t="inlineStr">
        <is>
          <t>00000</t>
        </is>
      </c>
      <c r="D34" s="5" t="inlineStr">
        <is>
          <t>033</t>
        </is>
      </c>
      <c r="E34" s="5" t="inlineStr">
        <is>
          <t>ZMED</t>
        </is>
      </c>
      <c r="F34" s="5" t="inlineStr">
        <is>
          <t>1130</t>
        </is>
      </c>
      <c r="G34" s="5" t="inlineStr">
        <is>
          <t>3013</t>
        </is>
      </c>
      <c r="H34" s="5" t="inlineStr">
        <is>
          <t>C/U</t>
        </is>
      </c>
      <c r="I34" s="6" t="n">
        <v>300</v>
      </c>
      <c r="J34" s="6" t="n">
        <v>0</v>
      </c>
      <c r="K34" s="5" t="inlineStr">
        <is>
          <t>ARS</t>
        </is>
      </c>
      <c r="L34" s="48" t="n">
        <v>0</v>
      </c>
      <c r="M34" s="48" t="n">
        <v>39900</v>
      </c>
      <c r="O34" s="11">
        <f>M34/SUM($M$2:$M$485)</f>
        <v/>
      </c>
      <c r="P34" s="49">
        <f>IFERROR(M34/I34,0)</f>
        <v/>
      </c>
      <c r="Q34" s="50" t="n">
        <v>210</v>
      </c>
      <c r="R34" s="8">
        <f>I34-Q34</f>
        <v/>
      </c>
      <c r="S34" s="49">
        <f>$AK34*R34</f>
        <v/>
      </c>
      <c r="U34" s="39" t="inlineStr">
        <is>
          <t>Stock SAP</t>
        </is>
      </c>
      <c r="V34" s="39" t="inlineStr">
        <is>
          <t>Medicamentos</t>
        </is>
      </c>
      <c r="W34" s="39" t="inlineStr">
        <is>
          <t>Dentro del alcance</t>
        </is>
      </c>
      <c r="X34" s="38" t="inlineStr">
        <is>
          <t>Baja</t>
        </is>
      </c>
      <c r="Y34" s="39" t="inlineStr">
        <is>
          <t>Homologado – confianza Baja – pendiente de validación</t>
        </is>
      </c>
      <c r="Z34" s="38" t="inlineStr">
        <is>
          <t>Dar de baja en SAP</t>
        </is>
      </c>
      <c r="AA34" s="39" t="inlineStr">
        <is>
          <t>105</t>
        </is>
      </c>
      <c r="AB34" s="39" t="inlineStr">
        <is>
          <t>Dipirona comprimidos x500mg</t>
        </is>
      </c>
      <c r="AC34" s="39" t="inlineStr">
        <is>
          <t>Cruce por nomenclatura SAP</t>
        </is>
      </c>
      <c r="AD34" s="39" t="inlineStr">
        <is>
          <t>No</t>
        </is>
      </c>
      <c r="AE34" s="39" t="n"/>
      <c r="AF34" s="39" t="inlineStr">
        <is>
          <t>Sí</t>
        </is>
      </c>
      <c r="AG34" s="39" t="inlineStr">
        <is>
          <t>M01-009</t>
        </is>
      </c>
      <c r="AH34" s="51" t="n">
        <v>300</v>
      </c>
      <c r="AI34" s="51">
        <f>Q34</f>
        <v/>
      </c>
      <c r="AJ34" s="51">
        <f>$AH34-$AI34</f>
        <v/>
      </c>
      <c r="AK34" s="52" t="n">
        <v>133</v>
      </c>
      <c r="AL34" s="52">
        <f>$AJ34*$AK34</f>
        <v/>
      </c>
      <c r="AM34" s="52">
        <f>$AI34*$AK34</f>
        <v/>
      </c>
      <c r="AN34" s="39" t="n"/>
      <c r="AO34" s="39" t="inlineStr">
        <is>
          <t>Homologado al master M01-009, pero sus códigos SAP (1005149) no figuran en el stock SAP de este centro. Cruce por nomenclatura: dosis/presentación distinta (500MG vs 400MG); similitud 0.66.</t>
        </is>
      </c>
    </row>
    <row r="35">
      <c r="A35" s="5" t="inlineStr">
        <is>
          <t>2000005</t>
        </is>
      </c>
      <c r="B35" s="5" t="inlineStr">
        <is>
          <t>CATETER INTRAVENOSO 20G T/ABBOCATH</t>
        </is>
      </c>
      <c r="C35" s="5" t="n"/>
      <c r="D35" s="5" t="inlineStr">
        <is>
          <t>033</t>
        </is>
      </c>
      <c r="E35" s="5" t="inlineStr">
        <is>
          <t>ZDES</t>
        </is>
      </c>
      <c r="F35" s="5" t="inlineStr">
        <is>
          <t>1130</t>
        </is>
      </c>
      <c r="G35" s="5" t="inlineStr">
        <is>
          <t>3014</t>
        </is>
      </c>
      <c r="H35" s="5" t="inlineStr">
        <is>
          <t>C/U</t>
        </is>
      </c>
      <c r="I35" s="6" t="n">
        <v>300</v>
      </c>
      <c r="J35" s="6" t="n">
        <v>0</v>
      </c>
      <c r="K35" s="5" t="inlineStr">
        <is>
          <t>ARS</t>
        </is>
      </c>
      <c r="L35" s="48" t="n">
        <v>0</v>
      </c>
      <c r="M35" s="48" t="n">
        <v>49083.72</v>
      </c>
      <c r="O35" s="11">
        <f>M35/SUM($M$2:$M$485)</f>
        <v/>
      </c>
      <c r="P35" s="49">
        <f>IFERROR(M35/I35,0)</f>
        <v/>
      </c>
      <c r="Q35" s="50" t="n">
        <v>420</v>
      </c>
      <c r="R35" s="8">
        <f>I35-Q35</f>
        <v/>
      </c>
      <c r="S35" s="49">
        <f>$AK35*R35</f>
        <v/>
      </c>
      <c r="U35" s="39" t="inlineStr">
        <is>
          <t>Stock SAP</t>
        </is>
      </c>
      <c r="V35" s="39" t="inlineStr">
        <is>
          <t>Descartables</t>
        </is>
      </c>
      <c r="W35" s="39" t="inlineStr">
        <is>
          <t>Dentro del alcance</t>
        </is>
      </c>
      <c r="X35" s="37" t="inlineStr">
        <is>
          <t>Alta</t>
        </is>
      </c>
      <c r="Y35" s="39" t="inlineStr">
        <is>
          <t>Homologado – confianza Alta</t>
        </is>
      </c>
      <c r="Z35" s="37" t="inlineStr">
        <is>
          <t>Dar de alta en SAP</t>
        </is>
      </c>
      <c r="AA35" s="39" t="inlineStr">
        <is>
          <t>4</t>
        </is>
      </c>
      <c r="AB35" s="39" t="inlineStr">
        <is>
          <t>Abbocath N° 20</t>
        </is>
      </c>
      <c r="AC35" s="39" t="inlineStr">
        <is>
          <t>Homologación por código Avain (master D-128)</t>
        </is>
      </c>
      <c r="AD35" s="39" t="inlineStr">
        <is>
          <t>No</t>
        </is>
      </c>
      <c r="AE35" s="39" t="n"/>
      <c r="AF35" s="39" t="inlineStr">
        <is>
          <t>Sí</t>
        </is>
      </c>
      <c r="AG35" s="39" t="inlineStr">
        <is>
          <t>D-128</t>
        </is>
      </c>
      <c r="AH35" s="51" t="n">
        <v>300</v>
      </c>
      <c r="AI35" s="51">
        <f>Q35</f>
        <v/>
      </c>
      <c r="AJ35" s="51">
        <f>$AH35-$AI35</f>
        <v/>
      </c>
      <c r="AK35" s="52" t="n">
        <v>163.6124</v>
      </c>
      <c r="AL35" s="52">
        <f>$AJ35*$AK35</f>
        <v/>
      </c>
      <c r="AM35" s="52">
        <f>$AI35*$AK35</f>
        <v/>
      </c>
      <c r="AN35" s="39" t="n"/>
      <c r="AO35" s="39" t="inlineStr">
        <is>
          <t>Homologación: confianza base Alta + confianza SAP Alta → Alta.</t>
        </is>
      </c>
    </row>
    <row r="36">
      <c r="A36" s="5" t="inlineStr">
        <is>
          <t>2000028</t>
        </is>
      </c>
      <c r="B36" s="5" t="inlineStr">
        <is>
          <t>JERINGA 10 ML</t>
        </is>
      </c>
      <c r="C36" s="5" t="n"/>
      <c r="D36" s="5" t="inlineStr">
        <is>
          <t>033</t>
        </is>
      </c>
      <c r="E36" s="5" t="inlineStr">
        <is>
          <t>ZDES</t>
        </is>
      </c>
      <c r="F36" s="5" t="inlineStr">
        <is>
          <t>1130</t>
        </is>
      </c>
      <c r="G36" s="5" t="inlineStr">
        <is>
          <t>3014</t>
        </is>
      </c>
      <c r="H36" s="5" t="inlineStr">
        <is>
          <t>C/U</t>
        </is>
      </c>
      <c r="I36" s="6" t="n">
        <v>300</v>
      </c>
      <c r="J36" s="6" t="n">
        <v>0</v>
      </c>
      <c r="K36" s="5" t="inlineStr">
        <is>
          <t>ARS</t>
        </is>
      </c>
      <c r="L36" s="48" t="n">
        <v>0</v>
      </c>
      <c r="M36" s="48" t="n">
        <v>56425.13</v>
      </c>
      <c r="O36" s="11">
        <f>M36/SUM($M$2:$M$485)</f>
        <v/>
      </c>
      <c r="P36" s="49">
        <f>IFERROR(M36/I36,0)</f>
        <v/>
      </c>
      <c r="Q36" s="50" t="n">
        <v>1277</v>
      </c>
      <c r="R36" s="8">
        <f>I36-Q36</f>
        <v/>
      </c>
      <c r="S36" s="49">
        <f>$AK36*R36</f>
        <v/>
      </c>
      <c r="U36" s="39" t="inlineStr">
        <is>
          <t>Stock SAP</t>
        </is>
      </c>
      <c r="V36" s="39" t="inlineStr">
        <is>
          <t>Descartables</t>
        </is>
      </c>
      <c r="W36" s="39" t="inlineStr">
        <is>
          <t>Dentro del alcance</t>
        </is>
      </c>
      <c r="X36" s="37" t="inlineStr">
        <is>
          <t>Alta</t>
        </is>
      </c>
      <c r="Y36" s="39" t="inlineStr">
        <is>
          <t>Homologado – confianza Alta</t>
        </is>
      </c>
      <c r="Z36" s="37" t="inlineStr">
        <is>
          <t>Dar de alta en SAP</t>
        </is>
      </c>
      <c r="AA36" s="39" t="inlineStr">
        <is>
          <t>155</t>
        </is>
      </c>
      <c r="AB36" s="39" t="inlineStr">
        <is>
          <t>Jeringas 10 cc</t>
        </is>
      </c>
      <c r="AC36" s="39" t="inlineStr">
        <is>
          <t>Homologación por código Avain (master D-136)</t>
        </is>
      </c>
      <c r="AD36" s="39" t="inlineStr">
        <is>
          <t>No</t>
        </is>
      </c>
      <c r="AE36" s="39" t="n"/>
      <c r="AF36" s="39" t="inlineStr">
        <is>
          <t>Sí</t>
        </is>
      </c>
      <c r="AG36" s="39" t="inlineStr">
        <is>
          <t>D-136</t>
        </is>
      </c>
      <c r="AH36" s="51" t="n">
        <v>305</v>
      </c>
      <c r="AI36" s="51">
        <f>Q36</f>
        <v/>
      </c>
      <c r="AJ36" s="51">
        <f>$AH36-$AI36</f>
        <v/>
      </c>
      <c r="AK36" s="52" t="n">
        <v>188.0837704918033</v>
      </c>
      <c r="AL36" s="52">
        <f>$AJ36*$AK36</f>
        <v/>
      </c>
      <c r="AM36" s="52">
        <f>$AI36*$AK36</f>
        <v/>
      </c>
      <c r="AN36" s="39" t="n"/>
      <c r="AO36" s="39" t="inlineStr">
        <is>
          <t>Homologación: confianza base Alta + confianza SAP Alta → Alta. El material ocupa 2 filas en la hoja 1130 Salta (lote/almacén). La cantidad SAP y la física de esta vista son el total del material.</t>
        </is>
      </c>
    </row>
    <row r="37">
      <c r="A37" s="5" t="inlineStr">
        <is>
          <t>2000217</t>
        </is>
      </c>
      <c r="B37" s="5" t="inlineStr">
        <is>
          <t>CUBRECAMILLA ELASTIZADA 0.90 X 2,00 MT</t>
        </is>
      </c>
      <c r="C37" s="5" t="n"/>
      <c r="D37" s="5" t="inlineStr">
        <is>
          <t>033</t>
        </is>
      </c>
      <c r="E37" s="5" t="inlineStr">
        <is>
          <t>ZDES</t>
        </is>
      </c>
      <c r="F37" s="5" t="inlineStr">
        <is>
          <t>1130</t>
        </is>
      </c>
      <c r="G37" s="5" t="inlineStr">
        <is>
          <t>3014</t>
        </is>
      </c>
      <c r="H37" s="5" t="inlineStr">
        <is>
          <t>C/U</t>
        </is>
      </c>
      <c r="I37" s="6" t="n">
        <v>300</v>
      </c>
      <c r="J37" s="6" t="n">
        <v>0</v>
      </c>
      <c r="K37" s="5" t="inlineStr">
        <is>
          <t>ARS</t>
        </is>
      </c>
      <c r="L37" s="48" t="n">
        <v>0</v>
      </c>
      <c r="M37" s="48" t="n">
        <v>69374.61</v>
      </c>
      <c r="O37" s="11">
        <f>M37/SUM($M$2:$M$485)</f>
        <v/>
      </c>
      <c r="P37" s="49">
        <f>IFERROR(M37/I37,0)</f>
        <v/>
      </c>
      <c r="Q37" s="50" t="n"/>
      <c r="R37" s="8">
        <f>I37-Q37</f>
        <v/>
      </c>
      <c r="S37" s="49">
        <f>$AK37*R37</f>
        <v/>
      </c>
      <c r="U37" s="39" t="inlineStr">
        <is>
          <t>Stock SAP</t>
        </is>
      </c>
      <c r="V37" s="39" t="inlineStr">
        <is>
          <t>Descartables</t>
        </is>
      </c>
      <c r="W37" s="39" t="inlineStr">
        <is>
          <t>Dentro del alcance</t>
        </is>
      </c>
      <c r="X37" s="39" t="n"/>
      <c r="Y37" s="39" t="inlineStr">
        <is>
          <t>Sin recuento físico en el inventario de Avain</t>
        </is>
      </c>
      <c r="Z37" s="40" t="inlineStr">
        <is>
          <t>Sin recuento físico</t>
        </is>
      </c>
      <c r="AA37" s="39" t="n"/>
      <c r="AB37" s="39" t="n"/>
      <c r="AC37" s="39" t="n"/>
      <c r="AD37" s="39" t="n"/>
      <c r="AE37" s="39" t="n"/>
      <c r="AF37" s="39" t="n"/>
      <c r="AG37" s="39" t="n"/>
      <c r="AH37" s="51" t="n">
        <v>300</v>
      </c>
      <c r="AI37" s="51">
        <f>Q37</f>
        <v/>
      </c>
      <c r="AJ37" s="51">
        <f>$AH37-$AI37</f>
        <v/>
      </c>
      <c r="AK37" s="52" t="n">
        <v>231.2487</v>
      </c>
      <c r="AL37" s="52">
        <f>$AJ37*$AK37</f>
        <v/>
      </c>
      <c r="AM37" s="52">
        <f>$AI37*$AK37</f>
        <v/>
      </c>
      <c r="AN37" s="39" t="n"/>
      <c r="AO37" s="39" t="n"/>
    </row>
    <row r="38">
      <c r="A38" s="5" t="inlineStr">
        <is>
          <t>1000478</t>
        </is>
      </c>
      <c r="B38" s="5" t="inlineStr">
        <is>
          <t>DEXAMETASONA 8MG/2ML AMP(DESCONTINUADO)</t>
        </is>
      </c>
      <c r="C38" s="5" t="inlineStr">
        <is>
          <t>29798</t>
        </is>
      </c>
      <c r="D38" s="5" t="inlineStr">
        <is>
          <t>033</t>
        </is>
      </c>
      <c r="E38" s="5" t="inlineStr">
        <is>
          <t>ZMED</t>
        </is>
      </c>
      <c r="F38" s="5" t="inlineStr">
        <is>
          <t>1130</t>
        </is>
      </c>
      <c r="G38" s="5" t="inlineStr">
        <is>
          <t>3013</t>
        </is>
      </c>
      <c r="H38" s="5" t="inlineStr">
        <is>
          <t>C/U</t>
        </is>
      </c>
      <c r="I38" s="6" t="n">
        <v>298</v>
      </c>
      <c r="J38" s="6" t="n">
        <v>0</v>
      </c>
      <c r="K38" s="5" t="inlineStr">
        <is>
          <t>ARS</t>
        </is>
      </c>
      <c r="L38" s="48" t="n">
        <v>0</v>
      </c>
      <c r="M38" s="48" t="n">
        <v>233839.68</v>
      </c>
      <c r="O38" s="11">
        <f>M38/SUM($M$2:$M$485)</f>
        <v/>
      </c>
      <c r="P38" s="49">
        <f>IFERROR(M38/I38,0)</f>
        <v/>
      </c>
      <c r="Q38" s="50" t="n"/>
      <c r="R38" s="8">
        <f>I38-Q38</f>
        <v/>
      </c>
      <c r="S38" s="49">
        <f>$AK38*R38</f>
        <v/>
      </c>
      <c r="U38" s="39" t="inlineStr">
        <is>
          <t>Stock SAP</t>
        </is>
      </c>
      <c r="V38" s="39" t="inlineStr">
        <is>
          <t>Medicamentos</t>
        </is>
      </c>
      <c r="W38" s="39" t="inlineStr">
        <is>
          <t>Dentro del alcance</t>
        </is>
      </c>
      <c r="X38" s="37" t="inlineStr">
        <is>
          <t>Alta</t>
        </is>
      </c>
      <c r="Y38" s="39" t="inlineStr">
        <is>
          <t>Homologado – confianza Alta</t>
        </is>
      </c>
      <c r="Z38" s="38" t="inlineStr">
        <is>
          <t>Dar de baja en SAP</t>
        </is>
      </c>
      <c r="AA38" s="39" t="inlineStr">
        <is>
          <t>92</t>
        </is>
      </c>
      <c r="AB38" s="39" t="inlineStr">
        <is>
          <t>Dexametasona inyectable 1 amp=2ml x8mg</t>
        </is>
      </c>
      <c r="AC38" s="39" t="inlineStr">
        <is>
          <t>Homologación por código Avain (master M06-001)</t>
        </is>
      </c>
      <c r="AD38" s="39" t="inlineStr">
        <is>
          <t>No</t>
        </is>
      </c>
      <c r="AE38" s="39" t="n"/>
      <c r="AF38" s="39" t="inlineStr">
        <is>
          <t>Sí</t>
        </is>
      </c>
      <c r="AG38" s="39" t="inlineStr">
        <is>
          <t>M06-001</t>
        </is>
      </c>
      <c r="AH38" s="51" t="n"/>
      <c r="AI38" s="51" t="n"/>
      <c r="AJ38" s="51" t="n"/>
      <c r="AK38" s="52" t="n">
        <v>784.6968996062991</v>
      </c>
      <c r="AL38" s="52" t="n"/>
      <c r="AM38" s="52" t="n"/>
      <c r="AN38" s="39" t="n"/>
      <c r="AO38" s="39" t="inlineStr">
        <is>
          <t>La cantidad física del material se imputó en la fila 15 (primera fila del material). Homologación: confianza base Alta + confianza SAP Alta → Alta. El material ocupa 3 filas en la hoja 1130 Salta (lote/almacén). La cantidad SAP y la física de esta vista son el total del material.</t>
        </is>
      </c>
    </row>
    <row r="39">
      <c r="A39" s="5" t="inlineStr">
        <is>
          <t>1000122</t>
        </is>
      </c>
      <c r="B39" s="5" t="inlineStr">
        <is>
          <t>METOCLOPRAMIDA DE 10MG SL</t>
        </is>
      </c>
      <c r="C39" s="5" t="inlineStr">
        <is>
          <t>00000</t>
        </is>
      </c>
      <c r="D39" s="5" t="inlineStr">
        <is>
          <t>033</t>
        </is>
      </c>
      <c r="E39" s="5" t="inlineStr">
        <is>
          <t>ZMED</t>
        </is>
      </c>
      <c r="F39" s="5" t="inlineStr">
        <is>
          <t>1130</t>
        </is>
      </c>
      <c r="G39" s="5" t="inlineStr">
        <is>
          <t>3013</t>
        </is>
      </c>
      <c r="H39" s="5" t="inlineStr">
        <is>
          <t>C/U</t>
        </is>
      </c>
      <c r="I39" s="6" t="n">
        <v>280</v>
      </c>
      <c r="J39" s="6" t="n">
        <v>0</v>
      </c>
      <c r="K39" s="5" t="inlineStr">
        <is>
          <t>ARS</t>
        </is>
      </c>
      <c r="L39" s="48" t="n">
        <v>0</v>
      </c>
      <c r="M39" s="48" t="n">
        <v>148458.63</v>
      </c>
      <c r="O39" s="11">
        <f>M39/SUM($M$2:$M$485)</f>
        <v/>
      </c>
      <c r="P39" s="49">
        <f>IFERROR(M39/I39,0)</f>
        <v/>
      </c>
      <c r="Q39" s="50" t="n">
        <v>660</v>
      </c>
      <c r="R39" s="8">
        <f>I39-Q39</f>
        <v/>
      </c>
      <c r="S39" s="49">
        <f>$AK39*R39</f>
        <v/>
      </c>
      <c r="U39" s="39" t="inlineStr">
        <is>
          <t>Stock SAP</t>
        </is>
      </c>
      <c r="V39" s="39" t="inlineStr">
        <is>
          <t>Medicamentos</t>
        </is>
      </c>
      <c r="W39" s="39" t="inlineStr">
        <is>
          <t>Dentro del alcance</t>
        </is>
      </c>
      <c r="X39" s="42" t="inlineStr">
        <is>
          <t>Media</t>
        </is>
      </c>
      <c r="Y39" s="39" t="inlineStr">
        <is>
          <t>Homologado – confianza Media – pendiente de validación</t>
        </is>
      </c>
      <c r="Z39" s="37" t="inlineStr">
        <is>
          <t>Dar de alta en SAP</t>
        </is>
      </c>
      <c r="AA39" s="39" t="inlineStr">
        <is>
          <t>184; 260</t>
        </is>
      </c>
      <c r="AB39" s="39" t="inlineStr">
        <is>
          <t>Metoclopramida Comp Comprimidos x 10mg; Metoclopramida subl. 10 mgs</t>
        </is>
      </c>
      <c r="AC39" s="39" t="inlineStr">
        <is>
          <t>Homologación por código Avain (master M08-002)</t>
        </is>
      </c>
      <c r="AD39" s="39" t="inlineStr">
        <is>
          <t>No</t>
        </is>
      </c>
      <c r="AE39" s="39" t="n"/>
      <c r="AF39" s="39" t="inlineStr">
        <is>
          <t>Sí</t>
        </is>
      </c>
      <c r="AG39" s="39" t="inlineStr">
        <is>
          <t>M08-002</t>
        </is>
      </c>
      <c r="AH39" s="51" t="n">
        <v>480</v>
      </c>
      <c r="AI39" s="51">
        <f>Q39</f>
        <v/>
      </c>
      <c r="AJ39" s="51">
        <f>$AH39-$AI39</f>
        <v/>
      </c>
      <c r="AK39" s="52" t="n">
        <v>530.2093958333334</v>
      </c>
      <c r="AL39" s="52">
        <f>$AJ39*$AK39</f>
        <v/>
      </c>
      <c r="AM39" s="52">
        <f>$AI39*$AK39</f>
        <v/>
      </c>
      <c r="AN39" s="39" t="n"/>
      <c r="AO39" s="39" t="inlineStr">
        <is>
          <t>Varias denominaciones del inventario físico corresponden a este material SAP (184 Metoclopramida Comp Comprimidos x 10mg; 260 Metoclopramida subl. 10 mgs). Se sumaron las cantidades físicas. Homologación: confianza base Media + confianza SAP Alta → Media. Homologación: confianza base Media + confianza SAP Alta → Media. El material ocupa 2 filas en la hoja 1130 Salta (lote/almacén). La cantidad SAP y la física de esta vista son el total del material.</t>
        </is>
      </c>
    </row>
    <row r="40">
      <c r="A40" s="5" t="inlineStr">
        <is>
          <t>1000133</t>
        </is>
      </c>
      <c r="B40" s="5" t="inlineStr">
        <is>
          <t>OMEPRAZOL DE 20MG COMPRIMIDOS</t>
        </is>
      </c>
      <c r="C40" s="5" t="inlineStr">
        <is>
          <t>00000</t>
        </is>
      </c>
      <c r="D40" s="5" t="inlineStr">
        <is>
          <t>033</t>
        </is>
      </c>
      <c r="E40" s="5" t="inlineStr">
        <is>
          <t>ZMED</t>
        </is>
      </c>
      <c r="F40" s="5" t="inlineStr">
        <is>
          <t>1130</t>
        </is>
      </c>
      <c r="G40" s="5" t="inlineStr">
        <is>
          <t>3013</t>
        </is>
      </c>
      <c r="H40" s="5" t="inlineStr">
        <is>
          <t>C/U</t>
        </is>
      </c>
      <c r="I40" s="6" t="n">
        <v>280</v>
      </c>
      <c r="J40" s="6" t="n">
        <v>0</v>
      </c>
      <c r="K40" s="5" t="inlineStr">
        <is>
          <t>ARS</t>
        </is>
      </c>
      <c r="L40" s="48" t="n">
        <v>0</v>
      </c>
      <c r="M40" s="48" t="n">
        <v>9940</v>
      </c>
      <c r="O40" s="11">
        <f>M40/SUM($M$2:$M$485)</f>
        <v/>
      </c>
      <c r="P40" s="49">
        <f>IFERROR(M40/I40,0)</f>
        <v/>
      </c>
      <c r="Q40" s="50" t="n">
        <v>308</v>
      </c>
      <c r="R40" s="8">
        <f>I40-Q40</f>
        <v/>
      </c>
      <c r="S40" s="49">
        <f>$AK40*R40</f>
        <v/>
      </c>
      <c r="U40" s="39" t="inlineStr">
        <is>
          <t>Stock SAP</t>
        </is>
      </c>
      <c r="V40" s="39" t="inlineStr">
        <is>
          <t>Medicamentos</t>
        </is>
      </c>
      <c r="W40" s="39" t="inlineStr">
        <is>
          <t>Dentro del alcance</t>
        </is>
      </c>
      <c r="X40" s="37" t="inlineStr">
        <is>
          <t>Alta</t>
        </is>
      </c>
      <c r="Y40" s="39" t="inlineStr">
        <is>
          <t>Homologado – confianza Alta</t>
        </is>
      </c>
      <c r="Z40" s="37" t="inlineStr">
        <is>
          <t>Dar de alta en SAP</t>
        </is>
      </c>
      <c r="AA40" s="39" t="inlineStr">
        <is>
          <t>192</t>
        </is>
      </c>
      <c r="AB40" s="39" t="inlineStr">
        <is>
          <t>Omeprazol comp Comprimidos x 20mg</t>
        </is>
      </c>
      <c r="AC40" s="39" t="inlineStr">
        <is>
          <t>Homologación por código Avain (master M08-007)</t>
        </is>
      </c>
      <c r="AD40" s="39" t="inlineStr">
        <is>
          <t>No</t>
        </is>
      </c>
      <c r="AE40" s="39" t="n"/>
      <c r="AF40" s="39" t="inlineStr">
        <is>
          <t>Sí</t>
        </is>
      </c>
      <c r="AG40" s="39" t="inlineStr">
        <is>
          <t>M08-007</t>
        </is>
      </c>
      <c r="AH40" s="51" t="n">
        <v>280</v>
      </c>
      <c r="AI40" s="51">
        <f>Q40</f>
        <v/>
      </c>
      <c r="AJ40" s="51">
        <f>$AH40-$AI40</f>
        <v/>
      </c>
      <c r="AK40" s="52" t="n">
        <v>35.5</v>
      </c>
      <c r="AL40" s="52">
        <f>$AJ40*$AK40</f>
        <v/>
      </c>
      <c r="AM40" s="52">
        <f>$AI40*$AK40</f>
        <v/>
      </c>
      <c r="AN40" s="39" t="n"/>
      <c r="AO40" s="39" t="inlineStr">
        <is>
          <t>Homologación: confianza base Alta + confianza SAP Alta → Alta.</t>
        </is>
      </c>
    </row>
    <row r="41">
      <c r="A41" s="5" t="inlineStr">
        <is>
          <t>1000816</t>
        </is>
      </c>
      <c r="B41" s="5" t="inlineStr">
        <is>
          <t>AMOXICILINA+AC.CLA 875MG/125MG x 14 COMP</t>
        </is>
      </c>
      <c r="C41" s="5" t="inlineStr">
        <is>
          <t>00000</t>
        </is>
      </c>
      <c r="D41" s="5" t="inlineStr">
        <is>
          <t>033</t>
        </is>
      </c>
      <c r="E41" s="5" t="inlineStr">
        <is>
          <t>ZMED</t>
        </is>
      </c>
      <c r="F41" s="5" t="inlineStr">
        <is>
          <t>1130</t>
        </is>
      </c>
      <c r="G41" s="5" t="inlineStr">
        <is>
          <t>3013</t>
        </is>
      </c>
      <c r="H41" s="5" t="inlineStr">
        <is>
          <t>C/U</t>
        </is>
      </c>
      <c r="I41" s="6" t="n">
        <v>280</v>
      </c>
      <c r="J41" s="6" t="n">
        <v>0</v>
      </c>
      <c r="K41" s="5" t="inlineStr">
        <is>
          <t>ARS</t>
        </is>
      </c>
      <c r="L41" s="48" t="n">
        <v>0</v>
      </c>
      <c r="M41" s="48" t="n">
        <v>142324</v>
      </c>
      <c r="O41" s="11">
        <f>M41/SUM($M$2:$M$485)</f>
        <v/>
      </c>
      <c r="P41" s="49">
        <f>IFERROR(M41/I41,0)</f>
        <v/>
      </c>
      <c r="Q41" s="50" t="n">
        <v>378</v>
      </c>
      <c r="R41" s="8">
        <f>I41-Q41</f>
        <v/>
      </c>
      <c r="S41" s="49">
        <f>$AK41*R41</f>
        <v/>
      </c>
      <c r="U41" s="39" t="inlineStr">
        <is>
          <t>Stock SAP</t>
        </is>
      </c>
      <c r="V41" s="39" t="inlineStr">
        <is>
          <t>Medicamentos</t>
        </is>
      </c>
      <c r="W41" s="39" t="inlineStr">
        <is>
          <t>Dentro del alcance</t>
        </is>
      </c>
      <c r="X41" s="38" t="inlineStr">
        <is>
          <t>Baja</t>
        </is>
      </c>
      <c r="Y41" s="39" t="inlineStr">
        <is>
          <t>Homologado – confianza Baja – pendiente de validación</t>
        </is>
      </c>
      <c r="Z41" s="37" t="inlineStr">
        <is>
          <t>Dar de alta en SAP</t>
        </is>
      </c>
      <c r="AA41" s="39" t="inlineStr">
        <is>
          <t>36</t>
        </is>
      </c>
      <c r="AB41" s="39" t="inlineStr">
        <is>
          <t>Amoxicilina + Clavulanato Comprimidos X 1g</t>
        </is>
      </c>
      <c r="AC41" s="39" t="inlineStr">
        <is>
          <t>Homologación por código Avain (master M11-001)</t>
        </is>
      </c>
      <c r="AD41" s="39" t="inlineStr">
        <is>
          <t>No</t>
        </is>
      </c>
      <c r="AE41" s="39" t="n"/>
      <c r="AF41" s="39" t="inlineStr">
        <is>
          <t>Sí</t>
        </is>
      </c>
      <c r="AG41" s="39" t="inlineStr">
        <is>
          <t>M11-001</t>
        </is>
      </c>
      <c r="AH41" s="51" t="n">
        <v>280</v>
      </c>
      <c r="AI41" s="51">
        <f>Q41</f>
        <v/>
      </c>
      <c r="AJ41" s="51">
        <f>$AH41-$AI41</f>
        <v/>
      </c>
      <c r="AK41" s="52" t="n">
        <v>508.3</v>
      </c>
      <c r="AL41" s="52">
        <f>$AJ41*$AK41</f>
        <v/>
      </c>
      <c r="AM41" s="52">
        <f>$AI41*$AK41</f>
        <v/>
      </c>
      <c r="AN41" s="39" t="n"/>
      <c r="AO41" s="39" t="inlineStr">
        <is>
          <t>Homologación: confianza base Alta + confianza SAP Media → Media. Aunque la homologación vincula estos registros, la presentación no coincide con el material imputado (dosis/presentación distinta (1000MG vs 125MG, 875MG); similitud 0.37). Nivel degradado a Baja: verificar si corresponde otro código SAP. Otros códigos SAP del master no están en el stock de este centro: 1000527.</t>
        </is>
      </c>
    </row>
    <row r="42">
      <c r="A42" s="5" t="inlineStr">
        <is>
          <t>1000509</t>
        </is>
      </c>
      <c r="B42" s="5" t="inlineStr">
        <is>
          <t>DICLOFENAC + PRIDINOL</t>
        </is>
      </c>
      <c r="C42" s="5" t="inlineStr">
        <is>
          <t>00000</t>
        </is>
      </c>
      <c r="D42" s="5" t="inlineStr">
        <is>
          <t>033</t>
        </is>
      </c>
      <c r="E42" s="5" t="inlineStr">
        <is>
          <t>ZMED</t>
        </is>
      </c>
      <c r="F42" s="5" t="inlineStr">
        <is>
          <t>1130</t>
        </is>
      </c>
      <c r="G42" s="5" t="inlineStr">
        <is>
          <t>3013</t>
        </is>
      </c>
      <c r="H42" s="5" t="inlineStr">
        <is>
          <t>C/U</t>
        </is>
      </c>
      <c r="I42" s="6" t="n">
        <v>270</v>
      </c>
      <c r="J42" s="6" t="n">
        <v>0</v>
      </c>
      <c r="K42" s="5" t="inlineStr">
        <is>
          <t>ARS</t>
        </is>
      </c>
      <c r="L42" s="48" t="n">
        <v>0</v>
      </c>
      <c r="M42" s="48" t="n">
        <v>15835.5</v>
      </c>
      <c r="O42" s="11">
        <f>M42/SUM($M$2:$M$485)</f>
        <v/>
      </c>
      <c r="P42" s="49">
        <f>IFERROR(M42/I42,0)</f>
        <v/>
      </c>
      <c r="Q42" s="50" t="n"/>
      <c r="R42" s="8">
        <f>I42-Q42</f>
        <v/>
      </c>
      <c r="S42" s="49">
        <f>$AK42*R42</f>
        <v/>
      </c>
      <c r="U42" s="39" t="inlineStr">
        <is>
          <t>Stock SAP</t>
        </is>
      </c>
      <c r="V42" s="39" t="inlineStr">
        <is>
          <t>Medicamentos</t>
        </is>
      </c>
      <c r="W42" s="39" t="inlineStr">
        <is>
          <t>Dentro del alcance</t>
        </is>
      </c>
      <c r="X42" s="39" t="n"/>
      <c r="Y42" s="39" t="inlineStr">
        <is>
          <t>Sin recuento físico en el inventario de Avain</t>
        </is>
      </c>
      <c r="Z42" s="40" t="inlineStr">
        <is>
          <t>Sin recuento físico</t>
        </is>
      </c>
      <c r="AA42" s="39" t="n"/>
      <c r="AB42" s="39" t="n"/>
      <c r="AC42" s="39" t="n"/>
      <c r="AD42" s="39" t="n"/>
      <c r="AE42" s="39" t="n"/>
      <c r="AF42" s="39" t="n"/>
      <c r="AG42" s="39" t="n"/>
      <c r="AH42" s="51" t="n">
        <v>270</v>
      </c>
      <c r="AI42" s="51">
        <f>Q42</f>
        <v/>
      </c>
      <c r="AJ42" s="51">
        <f>$AH42-$AI42</f>
        <v/>
      </c>
      <c r="AK42" s="52" t="n">
        <v>58.65</v>
      </c>
      <c r="AL42" s="52">
        <f>$AJ42*$AK42</f>
        <v/>
      </c>
      <c r="AM42" s="52">
        <f>$AI42*$AK42</f>
        <v/>
      </c>
      <c r="AN42" s="39" t="n"/>
      <c r="AO42" s="39" t="n"/>
    </row>
    <row r="43">
      <c r="A43" s="5" t="inlineStr">
        <is>
          <t>1000182</t>
        </is>
      </c>
      <c r="B43" s="5" t="inlineStr">
        <is>
          <t>METOCLOPRAMIDA COMPRIMIDO</t>
        </is>
      </c>
      <c r="C43" s="5" t="inlineStr">
        <is>
          <t>00000</t>
        </is>
      </c>
      <c r="D43" s="5" t="inlineStr">
        <is>
          <t>033</t>
        </is>
      </c>
      <c r="E43" s="5" t="inlineStr">
        <is>
          <t>ZMED</t>
        </is>
      </c>
      <c r="F43" s="5" t="inlineStr">
        <is>
          <t>1130</t>
        </is>
      </c>
      <c r="G43" s="5" t="inlineStr">
        <is>
          <t>3013</t>
        </is>
      </c>
      <c r="H43" s="5" t="inlineStr">
        <is>
          <t>C/U</t>
        </is>
      </c>
      <c r="I43" s="6" t="n">
        <v>265</v>
      </c>
      <c r="J43" s="6" t="n">
        <v>0</v>
      </c>
      <c r="K43" s="5" t="inlineStr">
        <is>
          <t>ARS</t>
        </is>
      </c>
      <c r="L43" s="48" t="n">
        <v>0</v>
      </c>
      <c r="M43" s="48" t="n">
        <v>11681.05</v>
      </c>
      <c r="O43" s="11">
        <f>M43/SUM($M$2:$M$485)</f>
        <v/>
      </c>
      <c r="P43" s="49">
        <f>IFERROR(M43/I43,0)</f>
        <v/>
      </c>
      <c r="Q43" s="50" t="n"/>
      <c r="R43" s="8">
        <f>I43-Q43</f>
        <v/>
      </c>
      <c r="S43" s="49">
        <f>$AK43*R43</f>
        <v/>
      </c>
      <c r="U43" s="39" t="inlineStr">
        <is>
          <t>Stock SAP</t>
        </is>
      </c>
      <c r="V43" s="39" t="inlineStr">
        <is>
          <t>Medicamentos</t>
        </is>
      </c>
      <c r="W43" s="39" t="inlineStr">
        <is>
          <t>Dentro del alcance</t>
        </is>
      </c>
      <c r="X43" s="39" t="n"/>
      <c r="Y43" s="39" t="inlineStr">
        <is>
          <t>Sin recuento físico en el inventario de Avain</t>
        </is>
      </c>
      <c r="Z43" s="40" t="inlineStr">
        <is>
          <t>Sin recuento físico</t>
        </is>
      </c>
      <c r="AA43" s="39" t="n"/>
      <c r="AB43" s="39" t="n"/>
      <c r="AC43" s="39" t="n"/>
      <c r="AD43" s="39" t="n"/>
      <c r="AE43" s="39" t="n"/>
      <c r="AF43" s="39" t="n"/>
      <c r="AG43" s="39" t="n"/>
      <c r="AH43" s="51" t="n">
        <v>415</v>
      </c>
      <c r="AI43" s="51">
        <f>Q43</f>
        <v/>
      </c>
      <c r="AJ43" s="51">
        <f>$AH43-$AI43</f>
        <v/>
      </c>
      <c r="AK43" s="52" t="n">
        <v>44.07942168674698</v>
      </c>
      <c r="AL43" s="52">
        <f>$AJ43*$AK43</f>
        <v/>
      </c>
      <c r="AM43" s="52">
        <f>$AI43*$AK43</f>
        <v/>
      </c>
      <c r="AN43" s="39" t="n"/>
      <c r="AO43" s="39" t="inlineStr">
        <is>
          <t>El material ocupa 2 filas en la hoja 1130 Salta (lote/almacén). La cantidad SAP y la física de esta vista son el total del material.</t>
        </is>
      </c>
    </row>
    <row r="44">
      <c r="A44" s="5" t="inlineStr">
        <is>
          <t>1005299</t>
        </is>
      </c>
      <c r="B44" s="5" t="inlineStr">
        <is>
          <t>AMOXICILINA +AC. CLAVULONICO 1GR COMP</t>
        </is>
      </c>
      <c r="C44" s="5" t="inlineStr">
        <is>
          <t>00000</t>
        </is>
      </c>
      <c r="D44" s="5" t="inlineStr">
        <is>
          <t>033</t>
        </is>
      </c>
      <c r="E44" s="5" t="inlineStr">
        <is>
          <t>ZMED</t>
        </is>
      </c>
      <c r="F44" s="5" t="inlineStr">
        <is>
          <t>1130</t>
        </is>
      </c>
      <c r="G44" s="5" t="inlineStr">
        <is>
          <t>3013</t>
        </is>
      </c>
      <c r="H44" s="5" t="inlineStr">
        <is>
          <t>C/U</t>
        </is>
      </c>
      <c r="I44" s="6" t="n">
        <v>258</v>
      </c>
      <c r="J44" s="6" t="n">
        <v>0</v>
      </c>
      <c r="K44" s="5" t="inlineStr">
        <is>
          <t>ARS</t>
        </is>
      </c>
      <c r="L44" s="48" t="n">
        <v>0</v>
      </c>
      <c r="M44" s="48" t="n">
        <v>188584.84</v>
      </c>
      <c r="O44" s="11">
        <f>M44/SUM($M$2:$M$485)</f>
        <v/>
      </c>
      <c r="P44" s="49">
        <f>IFERROR(M44/I44,0)</f>
        <v/>
      </c>
      <c r="Q44" s="50" t="n">
        <v>10</v>
      </c>
      <c r="R44" s="8">
        <f>I44-Q44</f>
        <v/>
      </c>
      <c r="S44" s="49">
        <f>$AK44*R44</f>
        <v/>
      </c>
      <c r="U44" s="39" t="inlineStr">
        <is>
          <t>Stock SAP</t>
        </is>
      </c>
      <c r="V44" s="39" t="inlineStr">
        <is>
          <t>Medicamentos</t>
        </is>
      </c>
      <c r="W44" s="39" t="inlineStr">
        <is>
          <t>Dentro del alcance</t>
        </is>
      </c>
      <c r="X44" s="37" t="inlineStr">
        <is>
          <t>Alta</t>
        </is>
      </c>
      <c r="Y44" s="39" t="inlineStr">
        <is>
          <t>Homologado – confianza Alta</t>
        </is>
      </c>
      <c r="Z44" s="38" t="inlineStr">
        <is>
          <t>Dar de baja en SAP</t>
        </is>
      </c>
      <c r="AA44" s="39" t="inlineStr">
        <is>
          <t>35</t>
        </is>
      </c>
      <c r="AB44" s="39" t="inlineStr">
        <is>
          <t>Amoxicilina Comp. X1gr</t>
        </is>
      </c>
      <c r="AC44" s="39" t="inlineStr">
        <is>
          <t>Cruce por nomenclatura SAP</t>
        </is>
      </c>
      <c r="AD44" s="39" t="inlineStr">
        <is>
          <t>No</t>
        </is>
      </c>
      <c r="AE44" s="39" t="n"/>
      <c r="AF44" s="39" t="inlineStr">
        <is>
          <t>No</t>
        </is>
      </c>
      <c r="AG44" s="39" t="n"/>
      <c r="AH44" s="51" t="n">
        <v>258</v>
      </c>
      <c r="AI44" s="51">
        <f>Q44</f>
        <v/>
      </c>
      <c r="AJ44" s="51">
        <f>$AH44-$AI44</f>
        <v/>
      </c>
      <c r="AK44" s="52" t="n">
        <v>730.948992248062</v>
      </c>
      <c r="AL44" s="52">
        <f>$AJ44*$AK44</f>
        <v/>
      </c>
      <c r="AM44" s="52">
        <f>$AI44*$AK44</f>
        <v/>
      </c>
      <c r="AN44" s="39" t="n"/>
      <c r="AO44" s="39" t="inlineStr">
        <is>
          <t>Cruce por nomenclatura: dosis coincide; similitud 0.81.</t>
        </is>
      </c>
    </row>
    <row r="45">
      <c r="A45" s="5" t="inlineStr">
        <is>
          <t>1000143</t>
        </is>
      </c>
      <c r="B45" s="5" t="inlineStr">
        <is>
          <t>BUTIL BROMURO DE HIOSCINA COMPRIMIDO</t>
        </is>
      </c>
      <c r="C45" s="5" t="inlineStr">
        <is>
          <t>F6501</t>
        </is>
      </c>
      <c r="D45" s="5" t="inlineStr">
        <is>
          <t>033</t>
        </is>
      </c>
      <c r="E45" s="5" t="inlineStr">
        <is>
          <t>ZMED</t>
        </is>
      </c>
      <c r="F45" s="5" t="inlineStr">
        <is>
          <t>1130</t>
        </is>
      </c>
      <c r="G45" s="5" t="inlineStr">
        <is>
          <t>3013</t>
        </is>
      </c>
      <c r="H45" s="5" t="inlineStr">
        <is>
          <t>C/U</t>
        </is>
      </c>
      <c r="I45" s="6" t="n">
        <v>255</v>
      </c>
      <c r="J45" s="6" t="n">
        <v>0</v>
      </c>
      <c r="K45" s="5" t="inlineStr">
        <is>
          <t>ARS</t>
        </is>
      </c>
      <c r="L45" s="48" t="n">
        <v>0</v>
      </c>
      <c r="M45" s="48" t="n">
        <v>86470.5</v>
      </c>
      <c r="O45" s="11">
        <f>M45/SUM($M$2:$M$485)</f>
        <v/>
      </c>
      <c r="P45" s="49">
        <f>IFERROR(M45/I45,0)</f>
        <v/>
      </c>
      <c r="Q45" s="50" t="n"/>
      <c r="R45" s="8">
        <f>I45-Q45</f>
        <v/>
      </c>
      <c r="S45" s="49">
        <f>$AK45*R45</f>
        <v/>
      </c>
      <c r="U45" s="39" t="inlineStr">
        <is>
          <t>Stock SAP</t>
        </is>
      </c>
      <c r="V45" s="39" t="inlineStr">
        <is>
          <t>Medicamentos</t>
        </is>
      </c>
      <c r="W45" s="39" t="inlineStr">
        <is>
          <t>Dentro del alcance</t>
        </is>
      </c>
      <c r="X45" s="39" t="n"/>
      <c r="Y45" s="39" t="inlineStr">
        <is>
          <t>Sin recuento físico en el inventario de Avain</t>
        </is>
      </c>
      <c r="Z45" s="40" t="inlineStr">
        <is>
          <t>Sin recuento físico</t>
        </is>
      </c>
      <c r="AA45" s="39" t="n"/>
      <c r="AB45" s="39" t="n"/>
      <c r="AC45" s="39" t="n"/>
      <c r="AD45" s="39" t="n"/>
      <c r="AE45" s="39" t="n"/>
      <c r="AF45" s="39" t="n"/>
      <c r="AG45" s="39" t="n"/>
      <c r="AH45" s="51" t="n">
        <v>255</v>
      </c>
      <c r="AI45" s="51">
        <f>Q45</f>
        <v/>
      </c>
      <c r="AJ45" s="51">
        <f>$AH45-$AI45</f>
        <v/>
      </c>
      <c r="AK45" s="52" t="n">
        <v>339.1</v>
      </c>
      <c r="AL45" s="52">
        <f>$AJ45*$AK45</f>
        <v/>
      </c>
      <c r="AM45" s="52">
        <f>$AI45*$AK45</f>
        <v/>
      </c>
      <c r="AN45" s="39" t="n"/>
      <c r="AO45" s="39" t="n"/>
    </row>
    <row r="46">
      <c r="A46" s="5" t="inlineStr">
        <is>
          <t>1000387</t>
        </is>
      </c>
      <c r="B46" s="5" t="inlineStr">
        <is>
          <t>AMLODIPINA 10 mg COMPRIMIDOS</t>
        </is>
      </c>
      <c r="C46" s="5" t="inlineStr">
        <is>
          <t>00000</t>
        </is>
      </c>
      <c r="D46" s="5" t="inlineStr">
        <is>
          <t>033</t>
        </is>
      </c>
      <c r="E46" s="5" t="inlineStr">
        <is>
          <t>ZMED</t>
        </is>
      </c>
      <c r="F46" s="5" t="inlineStr">
        <is>
          <t>1130</t>
        </is>
      </c>
      <c r="G46" s="5" t="inlineStr">
        <is>
          <t>3013</t>
        </is>
      </c>
      <c r="H46" s="5" t="inlineStr">
        <is>
          <t>C/U</t>
        </is>
      </c>
      <c r="I46" s="6" t="n">
        <v>250</v>
      </c>
      <c r="J46" s="6" t="n">
        <v>0</v>
      </c>
      <c r="K46" s="5" t="inlineStr">
        <is>
          <t>ARS</t>
        </is>
      </c>
      <c r="L46" s="48" t="n">
        <v>0</v>
      </c>
      <c r="M46" s="48" t="n">
        <v>15355</v>
      </c>
      <c r="O46" s="11">
        <f>M46/SUM($M$2:$M$485)</f>
        <v/>
      </c>
      <c r="P46" s="49">
        <f>IFERROR(M46/I46,0)</f>
        <v/>
      </c>
      <c r="Q46" s="50" t="n">
        <v>230</v>
      </c>
      <c r="R46" s="8">
        <f>I46-Q46</f>
        <v/>
      </c>
      <c r="S46" s="49">
        <f>$AK46*R46</f>
        <v/>
      </c>
      <c r="U46" s="39" t="inlineStr">
        <is>
          <t>Stock SAP</t>
        </is>
      </c>
      <c r="V46" s="39" t="inlineStr">
        <is>
          <t>Medicamentos</t>
        </is>
      </c>
      <c r="W46" s="39" t="inlineStr">
        <is>
          <t>Dentro del alcance</t>
        </is>
      </c>
      <c r="X46" s="37" t="inlineStr">
        <is>
          <t>Alta</t>
        </is>
      </c>
      <c r="Y46" s="39" t="inlineStr">
        <is>
          <t>Homologado – confianza Alta</t>
        </is>
      </c>
      <c r="Z46" s="38" t="inlineStr">
        <is>
          <t>Dar de baja en SAP</t>
        </is>
      </c>
      <c r="AA46" s="39" t="inlineStr">
        <is>
          <t>33</t>
        </is>
      </c>
      <c r="AB46" s="39" t="inlineStr">
        <is>
          <t>Amlodipina Comprimidos x 10mg</t>
        </is>
      </c>
      <c r="AC46" s="39" t="inlineStr">
        <is>
          <t>Homologación por código Avain (master M04-004)</t>
        </is>
      </c>
      <c r="AD46" s="39" t="inlineStr">
        <is>
          <t>No</t>
        </is>
      </c>
      <c r="AE46" s="39" t="n"/>
      <c r="AF46" s="39" t="inlineStr">
        <is>
          <t>Sí</t>
        </is>
      </c>
      <c r="AG46" s="39" t="inlineStr">
        <is>
          <t>M04-004</t>
        </is>
      </c>
      <c r="AH46" s="51" t="n">
        <v>250</v>
      </c>
      <c r="AI46" s="51">
        <f>Q46</f>
        <v/>
      </c>
      <c r="AJ46" s="51">
        <f>$AH46-$AI46</f>
        <v/>
      </c>
      <c r="AK46" s="52" t="n">
        <v>61.42</v>
      </c>
      <c r="AL46" s="52">
        <f>$AJ46*$AK46</f>
        <v/>
      </c>
      <c r="AM46" s="52">
        <f>$AI46*$AK46</f>
        <v/>
      </c>
      <c r="AN46" s="39" t="n"/>
      <c r="AO46" s="39" t="inlineStr">
        <is>
          <t>Homologación: confianza base Alta + confianza SAP Alta → Alta.</t>
        </is>
      </c>
    </row>
    <row r="47">
      <c r="A47" s="5" t="inlineStr">
        <is>
          <t>2000532</t>
        </is>
      </c>
      <c r="B47" s="5" t="inlineStr">
        <is>
          <t>CURITAS TELA ELASTICA</t>
        </is>
      </c>
      <c r="C47" s="5" t="n"/>
      <c r="D47" s="5" t="inlineStr">
        <is>
          <t>033</t>
        </is>
      </c>
      <c r="E47" s="5" t="inlineStr">
        <is>
          <t>ZDES</t>
        </is>
      </c>
      <c r="F47" s="5" t="inlineStr">
        <is>
          <t>1130</t>
        </is>
      </c>
      <c r="G47" s="5" t="inlineStr">
        <is>
          <t>3014</t>
        </is>
      </c>
      <c r="H47" s="5" t="inlineStr">
        <is>
          <t>C/U</t>
        </is>
      </c>
      <c r="I47" s="6" t="n">
        <v>250</v>
      </c>
      <c r="J47" s="6" t="n">
        <v>0</v>
      </c>
      <c r="K47" s="5" t="inlineStr">
        <is>
          <t>ARS</t>
        </is>
      </c>
      <c r="L47" s="48" t="n">
        <v>0</v>
      </c>
      <c r="M47" s="48" t="n">
        <v>22101.85</v>
      </c>
      <c r="O47" s="11">
        <f>M47/SUM($M$2:$M$485)</f>
        <v/>
      </c>
      <c r="P47" s="49">
        <f>IFERROR(M47/I47,0)</f>
        <v/>
      </c>
      <c r="Q47" s="50" t="n">
        <v>230</v>
      </c>
      <c r="R47" s="8">
        <f>I47-Q47</f>
        <v/>
      </c>
      <c r="S47" s="49">
        <f>$AK47*R47</f>
        <v/>
      </c>
      <c r="U47" s="39" t="inlineStr">
        <is>
          <t>Stock SAP</t>
        </is>
      </c>
      <c r="V47" s="39" t="inlineStr">
        <is>
          <t>Descartables</t>
        </is>
      </c>
      <c r="W47" s="39" t="inlineStr">
        <is>
          <t>Dentro del alcance</t>
        </is>
      </c>
      <c r="X47" s="37" t="inlineStr">
        <is>
          <t>Alta</t>
        </is>
      </c>
      <c r="Y47" s="39" t="inlineStr">
        <is>
          <t>Homologado – confianza Alta</t>
        </is>
      </c>
      <c r="Z47" s="38" t="inlineStr">
        <is>
          <t>Dar de baja en SAP</t>
        </is>
      </c>
      <c r="AA47" s="39" t="inlineStr">
        <is>
          <t>88</t>
        </is>
      </c>
      <c r="AB47" s="39" t="inlineStr">
        <is>
          <t>Curitas</t>
        </is>
      </c>
      <c r="AC47" s="39" t="inlineStr">
        <is>
          <t>Homologación por código Avain (master D-146)</t>
        </is>
      </c>
      <c r="AD47" s="39" t="inlineStr">
        <is>
          <t>No</t>
        </is>
      </c>
      <c r="AE47" s="39" t="n"/>
      <c r="AF47" s="39" t="inlineStr">
        <is>
          <t>Sí</t>
        </is>
      </c>
      <c r="AG47" s="39" t="inlineStr">
        <is>
          <t>D-146</t>
        </is>
      </c>
      <c r="AH47" s="51" t="n">
        <v>270</v>
      </c>
      <c r="AI47" s="51">
        <f>Q47</f>
        <v/>
      </c>
      <c r="AJ47" s="51">
        <f>$AH47-$AI47</f>
        <v/>
      </c>
      <c r="AK47" s="52" t="n">
        <v>88.4074074074074</v>
      </c>
      <c r="AL47" s="52">
        <f>$AJ47*$AK47</f>
        <v/>
      </c>
      <c r="AM47" s="52">
        <f>$AI47*$AK47</f>
        <v/>
      </c>
      <c r="AN47" s="39" t="n"/>
      <c r="AO47" s="39" t="inlineStr">
        <is>
          <t>Homologación: confianza base Alta + confianza SAP Alta → Alta. El material ocupa 2 filas en la hoja 1130 Salta (lote/almacén). La cantidad SAP y la física de esta vista son el total del material.</t>
        </is>
      </c>
    </row>
    <row r="48">
      <c r="A48" s="5" t="inlineStr">
        <is>
          <t>1000340</t>
        </is>
      </c>
      <c r="B48" s="5" t="inlineStr">
        <is>
          <t>AMLODIPINA COMP. 5MG</t>
        </is>
      </c>
      <c r="C48" s="5" t="inlineStr">
        <is>
          <t>00000</t>
        </is>
      </c>
      <c r="D48" s="5" t="inlineStr">
        <is>
          <t>033</t>
        </is>
      </c>
      <c r="E48" s="5" t="inlineStr">
        <is>
          <t>ZMED</t>
        </is>
      </c>
      <c r="F48" s="5" t="inlineStr">
        <is>
          <t>1130</t>
        </is>
      </c>
      <c r="G48" s="5" t="inlineStr">
        <is>
          <t>3013</t>
        </is>
      </c>
      <c r="H48" s="5" t="inlineStr">
        <is>
          <t>C/U</t>
        </is>
      </c>
      <c r="I48" s="6" t="n">
        <v>240</v>
      </c>
      <c r="J48" s="6" t="n">
        <v>0</v>
      </c>
      <c r="K48" s="5" t="inlineStr">
        <is>
          <t>ARS</t>
        </is>
      </c>
      <c r="L48" s="48" t="n">
        <v>0</v>
      </c>
      <c r="M48" s="48" t="n">
        <v>13706.4</v>
      </c>
      <c r="O48" s="11">
        <f>M48/SUM($M$2:$M$485)</f>
        <v/>
      </c>
      <c r="P48" s="49">
        <f>IFERROR(M48/I48,0)</f>
        <v/>
      </c>
      <c r="Q48" s="50" t="n">
        <v>290</v>
      </c>
      <c r="R48" s="8">
        <f>I48-Q48</f>
        <v/>
      </c>
      <c r="S48" s="49">
        <f>$AK48*R48</f>
        <v/>
      </c>
      <c r="U48" s="39" t="inlineStr">
        <is>
          <t>Stock SAP</t>
        </is>
      </c>
      <c r="V48" s="39" t="inlineStr">
        <is>
          <t>Medicamentos</t>
        </is>
      </c>
      <c r="W48" s="39" t="inlineStr">
        <is>
          <t>Dentro del alcance</t>
        </is>
      </c>
      <c r="X48" s="37" t="inlineStr">
        <is>
          <t>Alta</t>
        </is>
      </c>
      <c r="Y48" s="39" t="inlineStr">
        <is>
          <t>Homologado – confianza Alta</t>
        </is>
      </c>
      <c r="Z48" s="37" t="inlineStr">
        <is>
          <t>Dar de alta en SAP</t>
        </is>
      </c>
      <c r="AA48" s="39" t="inlineStr">
        <is>
          <t>34</t>
        </is>
      </c>
      <c r="AB48" s="39" t="inlineStr">
        <is>
          <t>Amlodipina Comprimidos x 5 mg</t>
        </is>
      </c>
      <c r="AC48" s="39" t="inlineStr">
        <is>
          <t>Cruce por nomenclatura SAP</t>
        </is>
      </c>
      <c r="AD48" s="39" t="inlineStr">
        <is>
          <t>No</t>
        </is>
      </c>
      <c r="AE48" s="39" t="n"/>
      <c r="AF48" s="39" t="inlineStr">
        <is>
          <t>No</t>
        </is>
      </c>
      <c r="AG48" s="39" t="n"/>
      <c r="AH48" s="51" t="n">
        <v>240</v>
      </c>
      <c r="AI48" s="51">
        <f>Q48</f>
        <v/>
      </c>
      <c r="AJ48" s="51">
        <f>$AH48-$AI48</f>
        <v/>
      </c>
      <c r="AK48" s="52" t="n">
        <v>57.11</v>
      </c>
      <c r="AL48" s="52">
        <f>$AJ48*$AK48</f>
        <v/>
      </c>
      <c r="AM48" s="52">
        <f>$AI48*$AK48</f>
        <v/>
      </c>
      <c r="AN48" s="39" t="n"/>
      <c r="AO48" s="39" t="inlineStr">
        <is>
          <t>Cruce por nomenclatura: dosis coincide; similitud 1.00.</t>
        </is>
      </c>
    </row>
    <row r="49">
      <c r="A49" s="5" t="inlineStr">
        <is>
          <t>2000008</t>
        </is>
      </c>
      <c r="B49" s="5" t="inlineStr">
        <is>
          <t>AGUJA HIPODERMICA 21G x 1 - 25/8</t>
        </is>
      </c>
      <c r="C49" s="5" t="n"/>
      <c r="D49" s="5" t="inlineStr">
        <is>
          <t>033</t>
        </is>
      </c>
      <c r="E49" s="5" t="inlineStr">
        <is>
          <t>ZDES</t>
        </is>
      </c>
      <c r="F49" s="5" t="inlineStr">
        <is>
          <t>1130</t>
        </is>
      </c>
      <c r="G49" s="5" t="inlineStr">
        <is>
          <t>3014</t>
        </is>
      </c>
      <c r="H49" s="5" t="inlineStr">
        <is>
          <t>C/U</t>
        </is>
      </c>
      <c r="I49" s="6" t="n">
        <v>212</v>
      </c>
      <c r="J49" s="6" t="n">
        <v>0</v>
      </c>
      <c r="K49" s="5" t="inlineStr">
        <is>
          <t>ARS</t>
        </is>
      </c>
      <c r="L49" s="48" t="n">
        <v>0</v>
      </c>
      <c r="M49" s="48" t="n">
        <v>9596.530000000001</v>
      </c>
      <c r="O49" s="11">
        <f>M49/SUM($M$2:$M$485)</f>
        <v/>
      </c>
      <c r="P49" s="49">
        <f>IFERROR(M49/I49,0)</f>
        <v/>
      </c>
      <c r="Q49" s="50" t="n">
        <v>1669</v>
      </c>
      <c r="R49" s="8">
        <f>I49-Q49</f>
        <v/>
      </c>
      <c r="S49" s="49">
        <f>$AK49*R49</f>
        <v/>
      </c>
      <c r="U49" s="39" t="inlineStr">
        <is>
          <t>Stock SAP</t>
        </is>
      </c>
      <c r="V49" s="39" t="inlineStr">
        <is>
          <t>Descartables</t>
        </is>
      </c>
      <c r="W49" s="39" t="inlineStr">
        <is>
          <t>Dentro del alcance</t>
        </is>
      </c>
      <c r="X49" s="37" t="inlineStr">
        <is>
          <t>Alta</t>
        </is>
      </c>
      <c r="Y49" s="39" t="inlineStr">
        <is>
          <t>Homologado – confianza Alta</t>
        </is>
      </c>
      <c r="Z49" s="37" t="inlineStr">
        <is>
          <t>Dar de alta en SAP</t>
        </is>
      </c>
      <c r="AA49" s="39" t="inlineStr">
        <is>
          <t>20</t>
        </is>
      </c>
      <c r="AB49" s="39" t="inlineStr">
        <is>
          <t>Agujas 25/8</t>
        </is>
      </c>
      <c r="AC49" s="39" t="inlineStr">
        <is>
          <t>Homologación por código Avain (master D-138)</t>
        </is>
      </c>
      <c r="AD49" s="39" t="inlineStr">
        <is>
          <t>No</t>
        </is>
      </c>
      <c r="AE49" s="39" t="n"/>
      <c r="AF49" s="39" t="inlineStr">
        <is>
          <t>Sí</t>
        </is>
      </c>
      <c r="AG49" s="39" t="inlineStr">
        <is>
          <t>D-138</t>
        </is>
      </c>
      <c r="AH49" s="51" t="n">
        <v>217</v>
      </c>
      <c r="AI49" s="51">
        <f>Q49</f>
        <v/>
      </c>
      <c r="AJ49" s="51">
        <f>$AH49-$AI49</f>
        <v/>
      </c>
      <c r="AK49" s="52" t="n">
        <v>45.26663594470046</v>
      </c>
      <c r="AL49" s="52">
        <f>$AJ49*$AK49</f>
        <v/>
      </c>
      <c r="AM49" s="52">
        <f>$AI49*$AK49</f>
        <v/>
      </c>
      <c r="AN49" s="39" t="n"/>
      <c r="AO49" s="39" t="inlineStr">
        <is>
          <t>Homologación: confianza base Alta + confianza SAP Alta → Alta. El material ocupa 2 filas en la hoja 1130 Salta (lote/almacén). La cantidad SAP y la física de esta vista son el total del material.</t>
        </is>
      </c>
    </row>
    <row r="50">
      <c r="A50" s="5" t="inlineStr">
        <is>
          <t>1005326</t>
        </is>
      </c>
      <c r="B50" s="5" t="inlineStr">
        <is>
          <t>BUTIL BROMURO DE HIOSCINA 10MG COMP</t>
        </is>
      </c>
      <c r="C50" s="5" t="inlineStr">
        <is>
          <t>00000</t>
        </is>
      </c>
      <c r="D50" s="5" t="inlineStr">
        <is>
          <t>033</t>
        </is>
      </c>
      <c r="E50" s="5" t="inlineStr">
        <is>
          <t>ZMED</t>
        </is>
      </c>
      <c r="F50" s="5" t="inlineStr">
        <is>
          <t>1130</t>
        </is>
      </c>
      <c r="G50" s="5" t="inlineStr">
        <is>
          <t>3013</t>
        </is>
      </c>
      <c r="H50" s="5" t="inlineStr">
        <is>
          <t>C/U</t>
        </is>
      </c>
      <c r="I50" s="6" t="n">
        <v>210</v>
      </c>
      <c r="J50" s="6" t="n">
        <v>0</v>
      </c>
      <c r="K50" s="5" t="inlineStr">
        <is>
          <t>ARS</t>
        </is>
      </c>
      <c r="L50" s="48" t="n">
        <v>0</v>
      </c>
      <c r="M50" s="48" t="n">
        <v>30870</v>
      </c>
      <c r="O50" s="11">
        <f>M50/SUM($M$2:$M$485)</f>
        <v/>
      </c>
      <c r="P50" s="49">
        <f>IFERROR(M50/I50,0)</f>
        <v/>
      </c>
      <c r="Q50" s="50" t="n">
        <v>465</v>
      </c>
      <c r="R50" s="8">
        <f>I50-Q50</f>
        <v/>
      </c>
      <c r="S50" s="49">
        <f>$AK50*R50</f>
        <v/>
      </c>
      <c r="U50" s="39" t="inlineStr">
        <is>
          <t>Stock SAP</t>
        </is>
      </c>
      <c r="V50" s="39" t="inlineStr">
        <is>
          <t>Medicamentos</t>
        </is>
      </c>
      <c r="W50" s="39" t="inlineStr">
        <is>
          <t>Dentro del alcance</t>
        </is>
      </c>
      <c r="X50" s="42" t="inlineStr">
        <is>
          <t>Media</t>
        </is>
      </c>
      <c r="Y50" s="39" t="inlineStr">
        <is>
          <t>Homologado – confianza Media – pendiente de validación</t>
        </is>
      </c>
      <c r="Z50" s="37" t="inlineStr">
        <is>
          <t>Dar de alta en SAP</t>
        </is>
      </c>
      <c r="AA50" s="39" t="inlineStr">
        <is>
          <t>51</t>
        </is>
      </c>
      <c r="AB50" s="39" t="inlineStr">
        <is>
          <t>Hioscina Comprimidos x 10 mg</t>
        </is>
      </c>
      <c r="AC50" s="39" t="inlineStr">
        <is>
          <t>Homologación por código Avain (master M08-004)</t>
        </is>
      </c>
      <c r="AD50" s="39" t="inlineStr">
        <is>
          <t>No</t>
        </is>
      </c>
      <c r="AE50" s="39" t="n"/>
      <c r="AF50" s="39" t="inlineStr">
        <is>
          <t>Sí</t>
        </is>
      </c>
      <c r="AG50" s="39" t="inlineStr">
        <is>
          <t>M08-004</t>
        </is>
      </c>
      <c r="AH50" s="51" t="n">
        <v>210</v>
      </c>
      <c r="AI50" s="51">
        <f>Q50</f>
        <v/>
      </c>
      <c r="AJ50" s="51">
        <f>$AH50-$AI50</f>
        <v/>
      </c>
      <c r="AK50" s="52" t="n">
        <v>147</v>
      </c>
      <c r="AL50" s="52">
        <f>$AJ50*$AK50</f>
        <v/>
      </c>
      <c r="AM50" s="52">
        <f>$AI50*$AK50</f>
        <v/>
      </c>
      <c r="AN50" s="39" t="n"/>
      <c r="AO50" s="39" t="inlineStr">
        <is>
          <t>Homologación: confianza base Media + confianza SAP Alta → Media.</t>
        </is>
      </c>
    </row>
    <row r="51">
      <c r="A51" s="5" t="inlineStr">
        <is>
          <t>1000066</t>
        </is>
      </c>
      <c r="B51" s="5" t="inlineStr">
        <is>
          <t>ENALAPRIL MALEATO 10MG COMPRIMIDO</t>
        </is>
      </c>
      <c r="C51" s="5" t="inlineStr">
        <is>
          <t>1001</t>
        </is>
      </c>
      <c r="D51" s="5" t="inlineStr">
        <is>
          <t>033</t>
        </is>
      </c>
      <c r="E51" s="5" t="inlineStr">
        <is>
          <t>ZMED</t>
        </is>
      </c>
      <c r="F51" s="5" t="inlineStr">
        <is>
          <t>1130</t>
        </is>
      </c>
      <c r="G51" s="5" t="inlineStr">
        <is>
          <t>3013</t>
        </is>
      </c>
      <c r="H51" s="5" t="inlineStr">
        <is>
          <t>C/U</t>
        </is>
      </c>
      <c r="I51" s="6" t="n">
        <v>200</v>
      </c>
      <c r="J51" s="6" t="n">
        <v>0</v>
      </c>
      <c r="K51" s="5" t="inlineStr">
        <is>
          <t>ARS</t>
        </is>
      </c>
      <c r="L51" s="48" t="n">
        <v>0</v>
      </c>
      <c r="M51" s="48" t="n">
        <v>6354.97</v>
      </c>
      <c r="O51" s="11">
        <f>M51/SUM($M$2:$M$485)</f>
        <v/>
      </c>
      <c r="P51" s="49">
        <f>IFERROR(M51/I51,0)</f>
        <v/>
      </c>
      <c r="Q51" s="50" t="n"/>
      <c r="R51" s="8">
        <f>I51-Q51</f>
        <v/>
      </c>
      <c r="S51" s="49">
        <f>$AK51*R51</f>
        <v/>
      </c>
      <c r="U51" s="39" t="inlineStr">
        <is>
          <t>Stock SAP</t>
        </is>
      </c>
      <c r="V51" s="39" t="inlineStr">
        <is>
          <t>Medicamentos</t>
        </is>
      </c>
      <c r="W51" s="39" t="inlineStr">
        <is>
          <t>Dentro del alcance</t>
        </is>
      </c>
      <c r="X51" s="39" t="n"/>
      <c r="Y51" s="39" t="inlineStr">
        <is>
          <t>Sin recuento físico en el inventario de Avain</t>
        </is>
      </c>
      <c r="Z51" s="40" t="inlineStr">
        <is>
          <t>Sin recuento físico</t>
        </is>
      </c>
      <c r="AA51" s="39" t="n"/>
      <c r="AB51" s="39" t="n"/>
      <c r="AC51" s="39" t="n"/>
      <c r="AD51" s="39" t="n"/>
      <c r="AE51" s="39" t="n"/>
      <c r="AF51" s="39" t="n"/>
      <c r="AG51" s="39" t="n"/>
      <c r="AH51" s="51" t="n">
        <v>200</v>
      </c>
      <c r="AI51" s="51">
        <f>Q51</f>
        <v/>
      </c>
      <c r="AJ51" s="51">
        <f>$AH51-$AI51</f>
        <v/>
      </c>
      <c r="AK51" s="52" t="n">
        <v>31.77485</v>
      </c>
      <c r="AL51" s="52">
        <f>$AJ51*$AK51</f>
        <v/>
      </c>
      <c r="AM51" s="52">
        <f>$AI51*$AK51</f>
        <v/>
      </c>
      <c r="AN51" s="39" t="n"/>
      <c r="AO51" s="39" t="n"/>
    </row>
    <row r="52">
      <c r="A52" s="5" t="inlineStr">
        <is>
          <t>1000094</t>
        </is>
      </c>
      <c r="B52" s="5" t="inlineStr">
        <is>
          <t>DEXAMETASONA INY 4MG/ML AMPOLLA</t>
        </is>
      </c>
      <c r="C52" s="5" t="inlineStr">
        <is>
          <t>00000</t>
        </is>
      </c>
      <c r="D52" s="5" t="inlineStr">
        <is>
          <t>033</t>
        </is>
      </c>
      <c r="E52" s="5" t="inlineStr">
        <is>
          <t>ZMED</t>
        </is>
      </c>
      <c r="F52" s="5" t="inlineStr">
        <is>
          <t>1130</t>
        </is>
      </c>
      <c r="G52" s="5" t="inlineStr">
        <is>
          <t>3013</t>
        </is>
      </c>
      <c r="H52" s="5" t="inlineStr">
        <is>
          <t>C/U</t>
        </is>
      </c>
      <c r="I52" s="6" t="n">
        <v>200</v>
      </c>
      <c r="J52" s="6" t="n">
        <v>0</v>
      </c>
      <c r="K52" s="5" t="inlineStr">
        <is>
          <t>ARS</t>
        </is>
      </c>
      <c r="L52" s="48" t="n">
        <v>0</v>
      </c>
      <c r="M52" s="48" t="n">
        <v>70000</v>
      </c>
      <c r="O52" s="11">
        <f>M52/SUM($M$2:$M$485)</f>
        <v/>
      </c>
      <c r="P52" s="49">
        <f>IFERROR(M52/I52,0)</f>
        <v/>
      </c>
      <c r="Q52" s="50" t="n">
        <v>86</v>
      </c>
      <c r="R52" s="8">
        <f>I52-Q52</f>
        <v/>
      </c>
      <c r="S52" s="49">
        <f>$AK52*R52</f>
        <v/>
      </c>
      <c r="U52" s="39" t="inlineStr">
        <is>
          <t>Stock SAP</t>
        </is>
      </c>
      <c r="V52" s="39" t="inlineStr">
        <is>
          <t>Medicamentos</t>
        </is>
      </c>
      <c r="W52" s="39" t="inlineStr">
        <is>
          <t>Dentro del alcance</t>
        </is>
      </c>
      <c r="X52" s="38" t="inlineStr">
        <is>
          <t>Baja</t>
        </is>
      </c>
      <c r="Y52" s="39" t="inlineStr">
        <is>
          <t>Homologado – confianza Baja – pendiente de validación</t>
        </is>
      </c>
      <c r="Z52" s="38" t="inlineStr">
        <is>
          <t>Dar de baja en SAP</t>
        </is>
      </c>
      <c r="AA52" s="39" t="inlineStr">
        <is>
          <t>45</t>
        </is>
      </c>
      <c r="AB52" s="39" t="inlineStr">
        <is>
          <t>Betametasona inyectable 4mg/1ml amp</t>
        </is>
      </c>
      <c r="AC52" s="39" t="inlineStr">
        <is>
          <t>Cruce por nomenclatura SAP</t>
        </is>
      </c>
      <c r="AD52" s="39" t="inlineStr">
        <is>
          <t>No</t>
        </is>
      </c>
      <c r="AE52" s="39" t="n"/>
      <c r="AF52" s="39" t="inlineStr">
        <is>
          <t>No</t>
        </is>
      </c>
      <c r="AG52" s="39" t="n"/>
      <c r="AH52" s="51" t="n">
        <v>200</v>
      </c>
      <c r="AI52" s="51">
        <f>Q52</f>
        <v/>
      </c>
      <c r="AJ52" s="51">
        <f>$AH52-$AI52</f>
        <v/>
      </c>
      <c r="AK52" s="52" t="n">
        <v>350</v>
      </c>
      <c r="AL52" s="52">
        <f>$AJ52*$AK52</f>
        <v/>
      </c>
      <c r="AM52" s="52">
        <f>$AI52*$AK52</f>
        <v/>
      </c>
      <c r="AN52" s="39" t="n"/>
      <c r="AO52" s="39" t="inlineStr">
        <is>
          <t>Cruce por nomenclatura: dosis coincide; similitud 0.76.</t>
        </is>
      </c>
    </row>
    <row r="53">
      <c r="A53" s="5" t="inlineStr">
        <is>
          <t>1000105</t>
        </is>
      </c>
      <c r="B53" s="5" t="inlineStr">
        <is>
          <t>METOCLOPRAMIDA 10MG/2ML AMPOLLA</t>
        </is>
      </c>
      <c r="C53" s="5" t="inlineStr">
        <is>
          <t>00000</t>
        </is>
      </c>
      <c r="D53" s="5" t="inlineStr">
        <is>
          <t>033</t>
        </is>
      </c>
      <c r="E53" s="5" t="inlineStr">
        <is>
          <t>ZMED</t>
        </is>
      </c>
      <c r="F53" s="5" t="inlineStr">
        <is>
          <t>1130</t>
        </is>
      </c>
      <c r="G53" s="5" t="inlineStr">
        <is>
          <t>3013</t>
        </is>
      </c>
      <c r="H53" s="5" t="inlineStr">
        <is>
          <t>C/U</t>
        </is>
      </c>
      <c r="I53" s="6" t="n">
        <v>200</v>
      </c>
      <c r="J53" s="6" t="n">
        <v>0</v>
      </c>
      <c r="K53" s="5" t="inlineStr">
        <is>
          <t>ARS</t>
        </is>
      </c>
      <c r="L53" s="48" t="n">
        <v>0</v>
      </c>
      <c r="M53" s="48" t="n">
        <v>91294</v>
      </c>
      <c r="O53" s="11">
        <f>M53/SUM($M$2:$M$485)</f>
        <v/>
      </c>
      <c r="P53" s="49">
        <f>IFERROR(M53/I53,0)</f>
        <v/>
      </c>
      <c r="Q53" s="50" t="n"/>
      <c r="R53" s="8">
        <f>I53-Q53</f>
        <v/>
      </c>
      <c r="S53" s="49">
        <f>$AK53*R53</f>
        <v/>
      </c>
      <c r="U53" s="39" t="inlineStr">
        <is>
          <t>Stock SAP</t>
        </is>
      </c>
      <c r="V53" s="39" t="inlineStr">
        <is>
          <t>Medicamentos</t>
        </is>
      </c>
      <c r="W53" s="39" t="inlineStr">
        <is>
          <t>Dentro del alcance</t>
        </is>
      </c>
      <c r="X53" s="37" t="inlineStr">
        <is>
          <t>Alta</t>
        </is>
      </c>
      <c r="Y53" s="39" t="inlineStr">
        <is>
          <t>Homologado – confianza Alta</t>
        </is>
      </c>
      <c r="Z53" s="38" t="inlineStr">
        <is>
          <t>Dar de baja en SAP</t>
        </is>
      </c>
      <c r="AA53" s="39" t="inlineStr">
        <is>
          <t>183</t>
        </is>
      </c>
      <c r="AB53" s="39" t="inlineStr">
        <is>
          <t>Metoclopramida 1 amp=2ml x10mg</t>
        </is>
      </c>
      <c r="AC53" s="39" t="inlineStr">
        <is>
          <t>Homologación por código Avain (master M08-001)</t>
        </is>
      </c>
      <c r="AD53" s="39" t="inlineStr">
        <is>
          <t>No</t>
        </is>
      </c>
      <c r="AE53" s="39" t="n"/>
      <c r="AF53" s="39" t="inlineStr">
        <is>
          <t>Sí</t>
        </is>
      </c>
      <c r="AG53" s="39" t="inlineStr">
        <is>
          <t>M08-001</t>
        </is>
      </c>
      <c r="AH53" s="51" t="n"/>
      <c r="AI53" s="51" t="n"/>
      <c r="AJ53" s="51" t="n"/>
      <c r="AK53" s="52" t="n">
        <v>456.47</v>
      </c>
      <c r="AL53" s="52" t="n"/>
      <c r="AM53" s="52" t="n"/>
      <c r="AN53" s="39" t="n"/>
      <c r="AO53" s="39" t="inlineStr">
        <is>
          <t>La cantidad física del material se imputó en la fila 30 (primera fila del material). Homologación: confianza base Alta + confianza SAP Alta → Alta. El material ocupa 2 filas en la hoja 1130 Salta (lote/almacén). La cantidad SAP y la física de esta vista son el total del material.</t>
        </is>
      </c>
    </row>
    <row r="54">
      <c r="A54" s="5" t="inlineStr">
        <is>
          <t>1000122</t>
        </is>
      </c>
      <c r="B54" s="5" t="inlineStr">
        <is>
          <t>METOCLOPRAMIDA DE 10MG SL</t>
        </is>
      </c>
      <c r="C54" s="5" t="inlineStr">
        <is>
          <t>115076</t>
        </is>
      </c>
      <c r="D54" s="5" t="inlineStr">
        <is>
          <t>033</t>
        </is>
      </c>
      <c r="E54" s="5" t="inlineStr">
        <is>
          <t>ZMED</t>
        </is>
      </c>
      <c r="F54" s="5" t="inlineStr">
        <is>
          <t>1130</t>
        </is>
      </c>
      <c r="G54" s="5" t="inlineStr">
        <is>
          <t>3013</t>
        </is>
      </c>
      <c r="H54" s="5" t="inlineStr">
        <is>
          <t>C/U</t>
        </is>
      </c>
      <c r="I54" s="6" t="n">
        <v>200</v>
      </c>
      <c r="J54" s="6" t="n">
        <v>0</v>
      </c>
      <c r="K54" s="5" t="inlineStr">
        <is>
          <t>ARS</t>
        </is>
      </c>
      <c r="L54" s="48" t="n">
        <v>0</v>
      </c>
      <c r="M54" s="48" t="n">
        <v>106041.88</v>
      </c>
      <c r="O54" s="11">
        <f>M54/SUM($M$2:$M$485)</f>
        <v/>
      </c>
      <c r="P54" s="49">
        <f>IFERROR(M54/I54,0)</f>
        <v/>
      </c>
      <c r="Q54" s="50" t="n"/>
      <c r="R54" s="8">
        <f>I54-Q54</f>
        <v/>
      </c>
      <c r="S54" s="49">
        <f>$AK54*R54</f>
        <v/>
      </c>
      <c r="U54" s="39" t="inlineStr">
        <is>
          <t>Stock SAP</t>
        </is>
      </c>
      <c r="V54" s="39" t="inlineStr">
        <is>
          <t>Medicamentos</t>
        </is>
      </c>
      <c r="W54" s="39" t="inlineStr">
        <is>
          <t>Dentro del alcance</t>
        </is>
      </c>
      <c r="X54" s="42" t="inlineStr">
        <is>
          <t>Media</t>
        </is>
      </c>
      <c r="Y54" s="39" t="inlineStr">
        <is>
          <t>Homologado – confianza Media – pendiente de validación</t>
        </is>
      </c>
      <c r="Z54" s="37" t="inlineStr">
        <is>
          <t>Dar de alta en SAP</t>
        </is>
      </c>
      <c r="AA54" s="39" t="inlineStr">
        <is>
          <t>184; 260</t>
        </is>
      </c>
      <c r="AB54" s="39" t="inlineStr">
        <is>
          <t>Metoclopramida Comp Comprimidos x 10mg; Metoclopramida subl. 10 mgs</t>
        </is>
      </c>
      <c r="AC54" s="39" t="inlineStr">
        <is>
          <t>Homologación por código Avain (master M08-002)</t>
        </is>
      </c>
      <c r="AD54" s="39" t="inlineStr">
        <is>
          <t>No</t>
        </is>
      </c>
      <c r="AE54" s="39" t="n"/>
      <c r="AF54" s="39" t="inlineStr">
        <is>
          <t>Sí</t>
        </is>
      </c>
      <c r="AG54" s="39" t="inlineStr">
        <is>
          <t>M08-002</t>
        </is>
      </c>
      <c r="AH54" s="51" t="n"/>
      <c r="AI54" s="51" t="n"/>
      <c r="AJ54" s="51" t="n"/>
      <c r="AK54" s="52" t="n">
        <v>530.2093958333334</v>
      </c>
      <c r="AL54" s="52" t="n"/>
      <c r="AM54" s="52" t="n"/>
      <c r="AN54" s="39" t="n"/>
      <c r="AO54" s="39" t="inlineStr">
        <is>
          <t>La cantidad física del material se imputó en la fila 39 (primera fila del material). Varias denominaciones del inventario físico corresponden a este material SAP (184 Metoclopramida Comp Comprimidos x 10mg; 260 Metoclopramida subl. 10 mgs). Se sumaron las cantidades físicas. Homologación: confianza base Media + confianza SAP Alta → Media. Homologación: confianza base Media + confianza SAP Alta → Media. El material ocupa 2 filas en la hoja 1130 Salta (lote/almacén). La cantidad SAP y la física de esta vista son el total del material.</t>
        </is>
      </c>
    </row>
    <row r="55">
      <c r="A55" s="5" t="inlineStr">
        <is>
          <t>1000478</t>
        </is>
      </c>
      <c r="B55" s="5" t="inlineStr">
        <is>
          <t>DEXAMETASONA 8MG/2ML AMP(DESCONTINUADO)</t>
        </is>
      </c>
      <c r="C55" s="5" t="inlineStr">
        <is>
          <t>50234</t>
        </is>
      </c>
      <c r="D55" s="5" t="inlineStr">
        <is>
          <t>033</t>
        </is>
      </c>
      <c r="E55" s="5" t="inlineStr">
        <is>
          <t>ZMED</t>
        </is>
      </c>
      <c r="F55" s="5" t="inlineStr">
        <is>
          <t>1130</t>
        </is>
      </c>
      <c r="G55" s="5" t="inlineStr">
        <is>
          <t>3013</t>
        </is>
      </c>
      <c r="H55" s="5" t="inlineStr">
        <is>
          <t>C/U</t>
        </is>
      </c>
      <c r="I55" s="6" t="n">
        <v>200</v>
      </c>
      <c r="J55" s="6" t="n">
        <v>0</v>
      </c>
      <c r="K55" s="5" t="inlineStr">
        <is>
          <t>ARS</t>
        </is>
      </c>
      <c r="L55" s="48" t="n">
        <v>0</v>
      </c>
      <c r="M55" s="48" t="n">
        <v>156939.38</v>
      </c>
      <c r="O55" s="11">
        <f>M55/SUM($M$2:$M$485)</f>
        <v/>
      </c>
      <c r="P55" s="49">
        <f>IFERROR(M55/I55,0)</f>
        <v/>
      </c>
      <c r="Q55" s="50" t="n"/>
      <c r="R55" s="8">
        <f>I55-Q55</f>
        <v/>
      </c>
      <c r="S55" s="49">
        <f>$AK55*R55</f>
        <v/>
      </c>
      <c r="U55" s="39" t="inlineStr">
        <is>
          <t>Stock SAP</t>
        </is>
      </c>
      <c r="V55" s="39" t="inlineStr">
        <is>
          <t>Medicamentos</t>
        </is>
      </c>
      <c r="W55" s="39" t="inlineStr">
        <is>
          <t>Dentro del alcance</t>
        </is>
      </c>
      <c r="X55" s="37" t="inlineStr">
        <is>
          <t>Alta</t>
        </is>
      </c>
      <c r="Y55" s="39" t="inlineStr">
        <is>
          <t>Homologado – confianza Alta</t>
        </is>
      </c>
      <c r="Z55" s="38" t="inlineStr">
        <is>
          <t>Dar de baja en SAP</t>
        </is>
      </c>
      <c r="AA55" s="39" t="inlineStr">
        <is>
          <t>92</t>
        </is>
      </c>
      <c r="AB55" s="39" t="inlineStr">
        <is>
          <t>Dexametasona inyectable 1 amp=2ml x8mg</t>
        </is>
      </c>
      <c r="AC55" s="39" t="inlineStr">
        <is>
          <t>Homologación por código Avain (master M06-001)</t>
        </is>
      </c>
      <c r="AD55" s="39" t="inlineStr">
        <is>
          <t>No</t>
        </is>
      </c>
      <c r="AE55" s="39" t="n"/>
      <c r="AF55" s="39" t="inlineStr">
        <is>
          <t>Sí</t>
        </is>
      </c>
      <c r="AG55" s="39" t="inlineStr">
        <is>
          <t>M06-001</t>
        </is>
      </c>
      <c r="AH55" s="51" t="n"/>
      <c r="AI55" s="51" t="n"/>
      <c r="AJ55" s="51" t="n"/>
      <c r="AK55" s="52" t="n">
        <v>784.6968996062991</v>
      </c>
      <c r="AL55" s="52" t="n"/>
      <c r="AM55" s="52" t="n"/>
      <c r="AN55" s="39" t="n"/>
      <c r="AO55" s="39" t="inlineStr">
        <is>
          <t>La cantidad física del material se imputó en la fila 15 (primera fila del material). Homologación: confianza base Alta + confianza SAP Alta → Alta. El material ocupa 3 filas en la hoja 1130 Salta (lote/almacén). La cantidad SAP y la física de esta vista son el total del material.</t>
        </is>
      </c>
    </row>
    <row r="56">
      <c r="A56" s="5" t="inlineStr">
        <is>
          <t>1005273</t>
        </is>
      </c>
      <c r="B56" s="5" t="inlineStr">
        <is>
          <t>DEXALERGIN 10MG COMP</t>
        </is>
      </c>
      <c r="C56" s="5" t="n"/>
      <c r="D56" s="5" t="inlineStr">
        <is>
          <t>033</t>
        </is>
      </c>
      <c r="E56" s="5" t="inlineStr">
        <is>
          <t>ZMED</t>
        </is>
      </c>
      <c r="F56" s="5" t="inlineStr">
        <is>
          <t>1130</t>
        </is>
      </c>
      <c r="G56" s="5" t="inlineStr">
        <is>
          <t>3013</t>
        </is>
      </c>
      <c r="H56" s="5" t="inlineStr">
        <is>
          <t>C/U</t>
        </is>
      </c>
      <c r="I56" s="6" t="n">
        <v>200</v>
      </c>
      <c r="J56" s="6" t="n">
        <v>0</v>
      </c>
      <c r="K56" s="5" t="inlineStr">
        <is>
          <t>ARS</t>
        </is>
      </c>
      <c r="L56" s="48" t="n">
        <v>0</v>
      </c>
      <c r="M56" s="48" t="n">
        <v>14720</v>
      </c>
      <c r="O56" s="11">
        <f>M56/SUM($M$2:$M$485)</f>
        <v/>
      </c>
      <c r="P56" s="49">
        <f>IFERROR(M56/I56,0)</f>
        <v/>
      </c>
      <c r="Q56" s="50" t="n"/>
      <c r="R56" s="8">
        <f>I56-Q56</f>
        <v/>
      </c>
      <c r="S56" s="49">
        <f>$AK56*R56</f>
        <v/>
      </c>
      <c r="U56" s="39" t="inlineStr">
        <is>
          <t>Stock SAP</t>
        </is>
      </c>
      <c r="V56" s="39" t="inlineStr">
        <is>
          <t>Medicamentos</t>
        </is>
      </c>
      <c r="W56" s="39" t="inlineStr">
        <is>
          <t>Dentro del alcance</t>
        </is>
      </c>
      <c r="X56" s="39" t="n"/>
      <c r="Y56" s="39" t="inlineStr">
        <is>
          <t>Sin recuento físico en el inventario de Avain</t>
        </is>
      </c>
      <c r="Z56" s="40" t="inlineStr">
        <is>
          <t>Sin recuento físico</t>
        </is>
      </c>
      <c r="AA56" s="39" t="n"/>
      <c r="AB56" s="39" t="n"/>
      <c r="AC56" s="39" t="n"/>
      <c r="AD56" s="39" t="n"/>
      <c r="AE56" s="39" t="n"/>
      <c r="AF56" s="39" t="n"/>
      <c r="AG56" s="39" t="n"/>
      <c r="AH56" s="51" t="n">
        <v>200</v>
      </c>
      <c r="AI56" s="51">
        <f>Q56</f>
        <v/>
      </c>
      <c r="AJ56" s="51">
        <f>$AH56-$AI56</f>
        <v/>
      </c>
      <c r="AK56" s="52" t="n">
        <v>73.59999999999999</v>
      </c>
      <c r="AL56" s="52">
        <f>$AJ56*$AK56</f>
        <v/>
      </c>
      <c r="AM56" s="52">
        <f>$AI56*$AK56</f>
        <v/>
      </c>
      <c r="AN56" s="39" t="n"/>
      <c r="AO56" s="39" t="n"/>
    </row>
    <row r="57">
      <c r="A57" s="5" t="inlineStr">
        <is>
          <t>1005334</t>
        </is>
      </c>
      <c r="B57" s="5" t="inlineStr">
        <is>
          <t>LORATADINA 2 MG COMP</t>
        </is>
      </c>
      <c r="C57" s="5" t="inlineStr">
        <is>
          <t>00000</t>
        </is>
      </c>
      <c r="D57" s="5" t="inlineStr">
        <is>
          <t>033</t>
        </is>
      </c>
      <c r="E57" s="5" t="inlineStr">
        <is>
          <t>ZMED</t>
        </is>
      </c>
      <c r="F57" s="5" t="inlineStr">
        <is>
          <t>1130</t>
        </is>
      </c>
      <c r="G57" s="5" t="inlineStr">
        <is>
          <t>3013</t>
        </is>
      </c>
      <c r="H57" s="5" t="inlineStr">
        <is>
          <t>C/U</t>
        </is>
      </c>
      <c r="I57" s="6" t="n">
        <v>200</v>
      </c>
      <c r="J57" s="6" t="n">
        <v>0</v>
      </c>
      <c r="K57" s="5" t="inlineStr">
        <is>
          <t>ARS</t>
        </is>
      </c>
      <c r="L57" s="48" t="n">
        <v>0</v>
      </c>
      <c r="M57" s="48" t="n">
        <v>9662</v>
      </c>
      <c r="O57" s="11">
        <f>M57/SUM($M$2:$M$485)</f>
        <v/>
      </c>
      <c r="P57" s="49">
        <f>IFERROR(M57/I57,0)</f>
        <v/>
      </c>
      <c r="Q57" s="50" t="n"/>
      <c r="R57" s="8">
        <f>I57-Q57</f>
        <v/>
      </c>
      <c r="S57" s="49">
        <f>$AK57*R57</f>
        <v/>
      </c>
      <c r="U57" s="39" t="inlineStr">
        <is>
          <t>Stock SAP</t>
        </is>
      </c>
      <c r="V57" s="39" t="inlineStr">
        <is>
          <t>Medicamentos</t>
        </is>
      </c>
      <c r="W57" s="39" t="inlineStr">
        <is>
          <t>Dentro del alcance</t>
        </is>
      </c>
      <c r="X57" s="39" t="n"/>
      <c r="Y57" s="39" t="inlineStr">
        <is>
          <t>Sin recuento físico en el inventario de Avain</t>
        </is>
      </c>
      <c r="Z57" s="40" t="inlineStr">
        <is>
          <t>Sin recuento físico</t>
        </is>
      </c>
      <c r="AA57" s="39" t="n"/>
      <c r="AB57" s="39" t="n"/>
      <c r="AC57" s="39" t="n"/>
      <c r="AD57" s="39" t="n"/>
      <c r="AE57" s="39" t="n"/>
      <c r="AF57" s="39" t="n"/>
      <c r="AG57" s="39" t="n"/>
      <c r="AH57" s="51" t="n">
        <v>200</v>
      </c>
      <c r="AI57" s="51">
        <f>Q57</f>
        <v/>
      </c>
      <c r="AJ57" s="51">
        <f>$AH57-$AI57</f>
        <v/>
      </c>
      <c r="AK57" s="52" t="n">
        <v>48.31</v>
      </c>
      <c r="AL57" s="52">
        <f>$AJ57*$AK57</f>
        <v/>
      </c>
      <c r="AM57" s="52">
        <f>$AI57*$AK57</f>
        <v/>
      </c>
      <c r="AN57" s="39" t="n"/>
      <c r="AO57" s="39" t="n"/>
    </row>
    <row r="58">
      <c r="A58" s="5" t="inlineStr">
        <is>
          <t>2000003</t>
        </is>
      </c>
      <c r="B58" s="5" t="inlineStr">
        <is>
          <t>CATETER INTRAVENOSO 16G T/ABBOCATH</t>
        </is>
      </c>
      <c r="C58" s="5" t="n"/>
      <c r="D58" s="5" t="inlineStr">
        <is>
          <t>033</t>
        </is>
      </c>
      <c r="E58" s="5" t="inlineStr">
        <is>
          <t>ZDES</t>
        </is>
      </c>
      <c r="F58" s="5" t="inlineStr">
        <is>
          <t>1130</t>
        </is>
      </c>
      <c r="G58" s="5" t="inlineStr">
        <is>
          <t>3013</t>
        </is>
      </c>
      <c r="H58" s="5" t="inlineStr">
        <is>
          <t>C/U</t>
        </is>
      </c>
      <c r="I58" s="6" t="n">
        <v>200</v>
      </c>
      <c r="J58" s="6" t="n">
        <v>0</v>
      </c>
      <c r="K58" s="5" t="inlineStr">
        <is>
          <t>ARS</t>
        </is>
      </c>
      <c r="L58" s="48" t="n">
        <v>0</v>
      </c>
      <c r="M58" s="48" t="n">
        <v>37778.41</v>
      </c>
      <c r="O58" s="11">
        <f>M58/SUM($M$2:$M$485)</f>
        <v/>
      </c>
      <c r="P58" s="49">
        <f>IFERROR(M58/I58,0)</f>
        <v/>
      </c>
      <c r="Q58" s="50" t="n">
        <v>239</v>
      </c>
      <c r="R58" s="8">
        <f>I58-Q58</f>
        <v/>
      </c>
      <c r="S58" s="49">
        <f>$AK58*R58</f>
        <v/>
      </c>
      <c r="U58" s="39" t="inlineStr">
        <is>
          <t>Stock SAP</t>
        </is>
      </c>
      <c r="V58" s="39" t="inlineStr">
        <is>
          <t>Descartables</t>
        </is>
      </c>
      <c r="W58" s="39" t="inlineStr">
        <is>
          <t>Dentro del alcance</t>
        </is>
      </c>
      <c r="X58" s="37" t="inlineStr">
        <is>
          <t>Alta</t>
        </is>
      </c>
      <c r="Y58" s="39" t="inlineStr">
        <is>
          <t>Homologado – confianza Alta</t>
        </is>
      </c>
      <c r="Z58" s="38" t="inlineStr">
        <is>
          <t>Dar de baja en SAP</t>
        </is>
      </c>
      <c r="AA58" s="39" t="inlineStr">
        <is>
          <t>2</t>
        </is>
      </c>
      <c r="AB58" s="39" t="inlineStr">
        <is>
          <t>Abbocath N° 16</t>
        </is>
      </c>
      <c r="AC58" s="39" t="inlineStr">
        <is>
          <t>Homologación por código Avain (master D-126)</t>
        </is>
      </c>
      <c r="AD58" s="39" t="inlineStr">
        <is>
          <t>No</t>
        </is>
      </c>
      <c r="AE58" s="39" t="n"/>
      <c r="AF58" s="39" t="inlineStr">
        <is>
          <t>Sí</t>
        </is>
      </c>
      <c r="AG58" s="39" t="inlineStr">
        <is>
          <t>D-126</t>
        </is>
      </c>
      <c r="AH58" s="51" t="n">
        <v>300</v>
      </c>
      <c r="AI58" s="51">
        <f>Q58</f>
        <v/>
      </c>
      <c r="AJ58" s="51">
        <f>$AH58-$AI58</f>
        <v/>
      </c>
      <c r="AK58" s="52" t="n">
        <v>188.8920333333333</v>
      </c>
      <c r="AL58" s="52">
        <f>$AJ58*$AK58</f>
        <v/>
      </c>
      <c r="AM58" s="52">
        <f>$AI58*$AK58</f>
        <v/>
      </c>
      <c r="AN58" s="39" t="n"/>
      <c r="AO58" s="39" t="inlineStr">
        <is>
          <t>Homologación: confianza base Alta + confianza SAP Alta → Alta. Otros códigos SAP del master no están en el stock de este centro: 2001218. El material ocupa 2 filas en la hoja 1130 Salta (lote/almacén). La cantidad SAP y la física de esta vista son el total del material.</t>
        </is>
      </c>
    </row>
    <row r="59">
      <c r="A59" s="5" t="inlineStr">
        <is>
          <t>2000004</t>
        </is>
      </c>
      <c r="B59" s="5" t="inlineStr">
        <is>
          <t>CATETER INTRAVENOSO 18G T/ABBOCATH</t>
        </is>
      </c>
      <c r="C59" s="5" t="n"/>
      <c r="D59" s="5" t="inlineStr">
        <is>
          <t>033</t>
        </is>
      </c>
      <c r="E59" s="5" t="inlineStr">
        <is>
          <t>ZDES</t>
        </is>
      </c>
      <c r="F59" s="5" t="inlineStr">
        <is>
          <t>1130</t>
        </is>
      </c>
      <c r="G59" s="5" t="inlineStr">
        <is>
          <t>3014</t>
        </is>
      </c>
      <c r="H59" s="5" t="inlineStr">
        <is>
          <t>C/U</t>
        </is>
      </c>
      <c r="I59" s="6" t="n">
        <v>200</v>
      </c>
      <c r="J59" s="6" t="n">
        <v>0</v>
      </c>
      <c r="K59" s="5" t="inlineStr">
        <is>
          <t>ARS</t>
        </is>
      </c>
      <c r="L59" s="48" t="n">
        <v>0</v>
      </c>
      <c r="M59" s="48" t="n">
        <v>29611.01</v>
      </c>
      <c r="O59" s="11">
        <f>M59/SUM($M$2:$M$485)</f>
        <v/>
      </c>
      <c r="P59" s="49">
        <f>IFERROR(M59/I59,0)</f>
        <v/>
      </c>
      <c r="Q59" s="50" t="n">
        <v>393</v>
      </c>
      <c r="R59" s="8">
        <f>I59-Q59</f>
        <v/>
      </c>
      <c r="S59" s="49">
        <f>$AK59*R59</f>
        <v/>
      </c>
      <c r="U59" s="39" t="inlineStr">
        <is>
          <t>Stock SAP</t>
        </is>
      </c>
      <c r="V59" s="39" t="inlineStr">
        <is>
          <t>Descartables</t>
        </is>
      </c>
      <c r="W59" s="39" t="inlineStr">
        <is>
          <t>Dentro del alcance</t>
        </is>
      </c>
      <c r="X59" s="37" t="inlineStr">
        <is>
          <t>Alta</t>
        </is>
      </c>
      <c r="Y59" s="39" t="inlineStr">
        <is>
          <t>Homologado – confianza Alta</t>
        </is>
      </c>
      <c r="Z59" s="37" t="inlineStr">
        <is>
          <t>Dar de alta en SAP</t>
        </is>
      </c>
      <c r="AA59" s="39" t="inlineStr">
        <is>
          <t>3</t>
        </is>
      </c>
      <c r="AB59" s="39" t="inlineStr">
        <is>
          <t>Abbocath N° 18</t>
        </is>
      </c>
      <c r="AC59" s="39" t="inlineStr">
        <is>
          <t>Homologación por código Avain (master D-127)</t>
        </is>
      </c>
      <c r="AD59" s="39" t="inlineStr">
        <is>
          <t>No</t>
        </is>
      </c>
      <c r="AE59" s="39" t="n"/>
      <c r="AF59" s="39" t="inlineStr">
        <is>
          <t>Sí</t>
        </is>
      </c>
      <c r="AG59" s="39" t="inlineStr">
        <is>
          <t>D-127</t>
        </is>
      </c>
      <c r="AH59" s="51" t="n">
        <v>200</v>
      </c>
      <c r="AI59" s="51">
        <f>Q59</f>
        <v/>
      </c>
      <c r="AJ59" s="51">
        <f>$AH59-$AI59</f>
        <v/>
      </c>
      <c r="AK59" s="52" t="n">
        <v>148.05505</v>
      </c>
      <c r="AL59" s="52">
        <f>$AJ59*$AK59</f>
        <v/>
      </c>
      <c r="AM59" s="52">
        <f>$AI59*$AK59</f>
        <v/>
      </c>
      <c r="AN59" s="39" t="n"/>
      <c r="AO59" s="39" t="inlineStr">
        <is>
          <t>Homologación: confianza base Alta + confianza SAP Alta → Alta.</t>
        </is>
      </c>
    </row>
    <row r="60">
      <c r="A60" s="5" t="inlineStr">
        <is>
          <t>1000089</t>
        </is>
      </c>
      <c r="B60" s="5" t="inlineStr">
        <is>
          <t>SOLUCION FISIOLOGICA DE 500CC</t>
        </is>
      </c>
      <c r="C60" s="5" t="inlineStr">
        <is>
          <t>00000</t>
        </is>
      </c>
      <c r="D60" s="5" t="inlineStr">
        <is>
          <t>033</t>
        </is>
      </c>
      <c r="E60" s="5" t="inlineStr">
        <is>
          <t>ZMED</t>
        </is>
      </c>
      <c r="F60" s="5" t="inlineStr">
        <is>
          <t>1130</t>
        </is>
      </c>
      <c r="G60" s="5" t="inlineStr">
        <is>
          <t>3013</t>
        </is>
      </c>
      <c r="H60" s="5" t="inlineStr">
        <is>
          <t>C/U</t>
        </is>
      </c>
      <c r="I60" s="6" t="n">
        <v>188</v>
      </c>
      <c r="J60" s="6" t="n">
        <v>0</v>
      </c>
      <c r="K60" s="5" t="inlineStr">
        <is>
          <t>ARS</t>
        </is>
      </c>
      <c r="L60" s="48" t="n">
        <v>0</v>
      </c>
      <c r="M60" s="48" t="n">
        <v>333961.45</v>
      </c>
      <c r="O60" s="11">
        <f>M60/SUM($M$2:$M$485)</f>
        <v/>
      </c>
      <c r="P60" s="49">
        <f>IFERROR(M60/I60,0)</f>
        <v/>
      </c>
      <c r="Q60" s="50" t="n">
        <v>54</v>
      </c>
      <c r="R60" s="8">
        <f>I60-Q60</f>
        <v/>
      </c>
      <c r="S60" s="49">
        <f>$AK60*R60</f>
        <v/>
      </c>
      <c r="U60" s="39" t="inlineStr">
        <is>
          <t>Stock SAP</t>
        </is>
      </c>
      <c r="V60" s="39" t="inlineStr">
        <is>
          <t>Medicamentos</t>
        </is>
      </c>
      <c r="W60" s="39" t="inlineStr">
        <is>
          <t>Dentro del alcance</t>
        </is>
      </c>
      <c r="X60" s="38" t="inlineStr">
        <is>
          <t>Baja</t>
        </is>
      </c>
      <c r="Y60" s="39" t="inlineStr">
        <is>
          <t>Homologado – confianza Baja – pendiente de validación</t>
        </is>
      </c>
      <c r="Z60" s="38" t="inlineStr">
        <is>
          <t>Dar de baja en SAP</t>
        </is>
      </c>
      <c r="AA60" s="39" t="inlineStr">
        <is>
          <t>218; 219</t>
        </is>
      </c>
      <c r="AB60" s="39" t="inlineStr">
        <is>
          <t>Solucion fisiológica 500ml Baxter 500ml; Solucion Fisiologica x 100ml gotero</t>
        </is>
      </c>
      <c r="AC60" s="39" t="inlineStr">
        <is>
          <t>Homologación por código Avain (master D-177); Homologación por código Avain (master M13-001)</t>
        </is>
      </c>
      <c r="AD60" s="39" t="inlineStr">
        <is>
          <t>Sí</t>
        </is>
      </c>
      <c r="AE60" s="39" t="inlineStr">
        <is>
          <t>1000089, 1000791</t>
        </is>
      </c>
      <c r="AF60" s="39" t="inlineStr">
        <is>
          <t>Sí</t>
        </is>
      </c>
      <c r="AG60" s="39" t="inlineStr">
        <is>
          <t>D-177; M13-001</t>
        </is>
      </c>
      <c r="AH60" s="51" t="n">
        <v>238</v>
      </c>
      <c r="AI60" s="51">
        <f>Q60</f>
        <v/>
      </c>
      <c r="AJ60" s="51">
        <f>$AH60-$AI60</f>
        <v/>
      </c>
      <c r="AK60" s="52" t="n">
        <v>1776.390672268908</v>
      </c>
      <c r="AL60" s="52">
        <f>$AJ60*$AK60</f>
        <v/>
      </c>
      <c r="AM60" s="52">
        <f>$AI60*$AK60</f>
        <v/>
      </c>
      <c r="AN60" s="39" t="n"/>
      <c r="AO60" s="39" t="inlineStr">
        <is>
          <t>Varias denominaciones del inventario físico corresponden a este material SAP (218 Solucion fisiológica 500ml Baxter 500ml; 219 Solucion Fisiologica x 100ml gotero). Se sumaron las cantidades físicas. Homologación: confianza base Alta + confianza SAP Alta → Alta. La nomenclatura del material imputado no respalda por sí sola la equivalencia (similitud 0.54); el vínculo proviene sólo de la homologación. Nivel degradado a Baja. Otros códigos SAP del master no están en el stock de este centro: 1005145. Homologación: confianza base Media + confianza SAP Media → Media. La nomenclatura del material imputado no respalda por sí sola la equivalencia (similitud 0.56); el vínculo proviene sólo de la homologación. Nivel degradado a Baja. El cruce SAP–Avain identificó 2 códigos SAP como posibles equivalentes del mismo ítem de Avain (1000089, 1000791). Se imputó al primero (lógica BUSCARV); requiere validación posterior. El material ocupa 2 filas en la hoja 1130 Salta (lote/almacén). La cantidad SAP y la física de esta vista son el total del material.</t>
        </is>
      </c>
    </row>
    <row r="61">
      <c r="A61" s="5" t="inlineStr">
        <is>
          <t>1000889</t>
        </is>
      </c>
      <c r="B61" s="5" t="inlineStr">
        <is>
          <t>DICLOFENAC+PRIDINOL COMPRIMIDOS</t>
        </is>
      </c>
      <c r="C61" s="5" t="inlineStr">
        <is>
          <t>00000</t>
        </is>
      </c>
      <c r="D61" s="5" t="inlineStr">
        <is>
          <t>033</t>
        </is>
      </c>
      <c r="E61" s="5" t="inlineStr">
        <is>
          <t>ZMED</t>
        </is>
      </c>
      <c r="F61" s="5" t="inlineStr">
        <is>
          <t>1130</t>
        </is>
      </c>
      <c r="G61" s="5" t="inlineStr">
        <is>
          <t>3013</t>
        </is>
      </c>
      <c r="H61" s="5" t="inlineStr">
        <is>
          <t>C/U</t>
        </is>
      </c>
      <c r="I61" s="6" t="n">
        <v>180</v>
      </c>
      <c r="J61" s="6" t="n">
        <v>0</v>
      </c>
      <c r="K61" s="5" t="inlineStr">
        <is>
          <t>ARS</t>
        </is>
      </c>
      <c r="L61" s="48" t="n">
        <v>0</v>
      </c>
      <c r="M61" s="48" t="n">
        <v>9828</v>
      </c>
      <c r="O61" s="11">
        <f>M61/SUM($M$2:$M$485)</f>
        <v/>
      </c>
      <c r="P61" s="49">
        <f>IFERROR(M61/I61,0)</f>
        <v/>
      </c>
      <c r="Q61" s="50" t="n">
        <v>1018</v>
      </c>
      <c r="R61" s="8">
        <f>I61-Q61</f>
        <v/>
      </c>
      <c r="S61" s="49">
        <f>$AK61*R61</f>
        <v/>
      </c>
      <c r="U61" s="39" t="inlineStr">
        <is>
          <t>Stock SAP</t>
        </is>
      </c>
      <c r="V61" s="39" t="inlineStr">
        <is>
          <t>Medicamentos</t>
        </is>
      </c>
      <c r="W61" s="39" t="inlineStr">
        <is>
          <t>Dentro del alcance</t>
        </is>
      </c>
      <c r="X61" s="37" t="inlineStr">
        <is>
          <t>Alta</t>
        </is>
      </c>
      <c r="Y61" s="39" t="inlineStr">
        <is>
          <t>Homologado – confianza Alta</t>
        </is>
      </c>
      <c r="Z61" s="37" t="inlineStr">
        <is>
          <t>Dar de alta en SAP</t>
        </is>
      </c>
      <c r="AA61" s="39" t="inlineStr">
        <is>
          <t>96</t>
        </is>
      </c>
      <c r="AB61" s="39" t="inlineStr">
        <is>
          <t>Diclofenac + Pridinol Compromidos x50/4mg</t>
        </is>
      </c>
      <c r="AC61" s="39" t="inlineStr">
        <is>
          <t>Homologación por código Avain (master M01-004)</t>
        </is>
      </c>
      <c r="AD61" s="39" t="inlineStr">
        <is>
          <t>No</t>
        </is>
      </c>
      <c r="AE61" s="39" t="n"/>
      <c r="AF61" s="39" t="inlineStr">
        <is>
          <t>Sí</t>
        </is>
      </c>
      <c r="AG61" s="39" t="inlineStr">
        <is>
          <t>M01-004</t>
        </is>
      </c>
      <c r="AH61" s="51" t="n">
        <v>180</v>
      </c>
      <c r="AI61" s="51">
        <f>Q61</f>
        <v/>
      </c>
      <c r="AJ61" s="51">
        <f>$AH61-$AI61</f>
        <v/>
      </c>
      <c r="AK61" s="52" t="n">
        <v>54.6</v>
      </c>
      <c r="AL61" s="52">
        <f>$AJ61*$AK61</f>
        <v/>
      </c>
      <c r="AM61" s="52">
        <f>$AI61*$AK61</f>
        <v/>
      </c>
      <c r="AN61" s="39" t="n"/>
      <c r="AO61" s="39" t="inlineStr">
        <is>
          <t>Homologación: confianza base Alta + confianza SAP Alta → Alta.</t>
        </is>
      </c>
    </row>
    <row r="62">
      <c r="A62" s="5" t="inlineStr">
        <is>
          <t>1000351</t>
        </is>
      </c>
      <c r="B62" s="5" t="inlineStr">
        <is>
          <t>DICLOFENACSODICO75mg+VITB 12+BETAMETASON</t>
        </is>
      </c>
      <c r="C62" s="5" t="inlineStr">
        <is>
          <t>00000</t>
        </is>
      </c>
      <c r="D62" s="5" t="inlineStr">
        <is>
          <t>033</t>
        </is>
      </c>
      <c r="E62" s="5" t="inlineStr">
        <is>
          <t>ZMED</t>
        </is>
      </c>
      <c r="F62" s="5" t="inlineStr">
        <is>
          <t>1130</t>
        </is>
      </c>
      <c r="G62" s="5" t="inlineStr">
        <is>
          <t>3013</t>
        </is>
      </c>
      <c r="H62" s="5" t="inlineStr">
        <is>
          <t>C/U</t>
        </is>
      </c>
      <c r="I62" s="6" t="n">
        <v>177</v>
      </c>
      <c r="J62" s="6" t="n">
        <v>0</v>
      </c>
      <c r="K62" s="5" t="inlineStr">
        <is>
          <t>ARS</t>
        </is>
      </c>
      <c r="L62" s="48" t="n">
        <v>0</v>
      </c>
      <c r="M62" s="48" t="n">
        <v>204898</v>
      </c>
      <c r="O62" s="11">
        <f>M62/SUM($M$2:$M$485)</f>
        <v/>
      </c>
      <c r="P62" s="49">
        <f>IFERROR(M62/I62,0)</f>
        <v/>
      </c>
      <c r="Q62" s="50" t="n"/>
      <c r="R62" s="8">
        <f>I62-Q62</f>
        <v/>
      </c>
      <c r="S62" s="49">
        <f>$AK62*R62</f>
        <v/>
      </c>
      <c r="U62" s="39" t="inlineStr">
        <is>
          <t>Stock SAP</t>
        </is>
      </c>
      <c r="V62" s="39" t="inlineStr">
        <is>
          <t>Medicamentos</t>
        </is>
      </c>
      <c r="W62" s="39" t="inlineStr">
        <is>
          <t>Dentro del alcance</t>
        </is>
      </c>
      <c r="X62" s="39" t="n"/>
      <c r="Y62" s="39" t="inlineStr">
        <is>
          <t>Sin recuento físico en el inventario de Avain</t>
        </is>
      </c>
      <c r="Z62" s="40" t="inlineStr">
        <is>
          <t>Sin recuento físico</t>
        </is>
      </c>
      <c r="AA62" s="39" t="n"/>
      <c r="AB62" s="39" t="n"/>
      <c r="AC62" s="39" t="n"/>
      <c r="AD62" s="39" t="n"/>
      <c r="AE62" s="39" t="n"/>
      <c r="AF62" s="39" t="n"/>
      <c r="AG62" s="39" t="n"/>
      <c r="AH62" s="51" t="n">
        <v>177</v>
      </c>
      <c r="AI62" s="51">
        <f>Q62</f>
        <v/>
      </c>
      <c r="AJ62" s="51">
        <f>$AH62-$AI62</f>
        <v/>
      </c>
      <c r="AK62" s="52" t="n">
        <v>1157.61581920904</v>
      </c>
      <c r="AL62" s="52">
        <f>$AJ62*$AK62</f>
        <v/>
      </c>
      <c r="AM62" s="52">
        <f>$AI62*$AK62</f>
        <v/>
      </c>
      <c r="AN62" s="39" t="n"/>
      <c r="AO62" s="39" t="n"/>
    </row>
    <row r="63">
      <c r="A63" s="5" t="inlineStr">
        <is>
          <t>1000562</t>
        </is>
      </c>
      <c r="B63" s="5" t="inlineStr">
        <is>
          <t>CONTRACTIL (FLEBOCONSTRICTOR) COMP</t>
        </is>
      </c>
      <c r="C63" s="5" t="inlineStr">
        <is>
          <t>00000</t>
        </is>
      </c>
      <c r="D63" s="5" t="inlineStr">
        <is>
          <t>033</t>
        </is>
      </c>
      <c r="E63" s="5" t="inlineStr">
        <is>
          <t>ZMED</t>
        </is>
      </c>
      <c r="F63" s="5" t="inlineStr">
        <is>
          <t>1130</t>
        </is>
      </c>
      <c r="G63" s="5" t="inlineStr">
        <is>
          <t>3013</t>
        </is>
      </c>
      <c r="H63" s="5" t="inlineStr">
        <is>
          <t>C/U</t>
        </is>
      </c>
      <c r="I63" s="6" t="n">
        <v>161</v>
      </c>
      <c r="J63" s="6" t="n">
        <v>0</v>
      </c>
      <c r="K63" s="5" t="inlineStr">
        <is>
          <t>ARS</t>
        </is>
      </c>
      <c r="L63" s="48" t="n">
        <v>0</v>
      </c>
      <c r="M63" s="48" t="n">
        <v>90300.83</v>
      </c>
      <c r="O63" s="11">
        <f>M63/SUM($M$2:$M$485)</f>
        <v/>
      </c>
      <c r="P63" s="49">
        <f>IFERROR(M63/I63,0)</f>
        <v/>
      </c>
      <c r="Q63" s="50" t="n"/>
      <c r="R63" s="8">
        <f>I63-Q63</f>
        <v/>
      </c>
      <c r="S63" s="49">
        <f>$AK63*R63</f>
        <v/>
      </c>
      <c r="U63" s="39" t="inlineStr">
        <is>
          <t>Stock SAP</t>
        </is>
      </c>
      <c r="V63" s="39" t="inlineStr">
        <is>
          <t>Medicamentos</t>
        </is>
      </c>
      <c r="W63" s="39" t="inlineStr">
        <is>
          <t>Dentro del alcance</t>
        </is>
      </c>
      <c r="X63" s="39" t="n"/>
      <c r="Y63" s="39" t="inlineStr">
        <is>
          <t>Sin recuento físico en el inventario de Avain</t>
        </is>
      </c>
      <c r="Z63" s="40" t="inlineStr">
        <is>
          <t>Sin recuento físico</t>
        </is>
      </c>
      <c r="AA63" s="39" t="n"/>
      <c r="AB63" s="39" t="n"/>
      <c r="AC63" s="39" t="n"/>
      <c r="AD63" s="39" t="n"/>
      <c r="AE63" s="39" t="n"/>
      <c r="AF63" s="39" t="n"/>
      <c r="AG63" s="39" t="n"/>
      <c r="AH63" s="51" t="n">
        <v>161</v>
      </c>
      <c r="AI63" s="51">
        <f>Q63</f>
        <v/>
      </c>
      <c r="AJ63" s="51">
        <f>$AH63-$AI63</f>
        <v/>
      </c>
      <c r="AK63" s="52" t="n">
        <v>560.8747204968944</v>
      </c>
      <c r="AL63" s="52">
        <f>$AJ63*$AK63</f>
        <v/>
      </c>
      <c r="AM63" s="52">
        <f>$AI63*$AK63</f>
        <v/>
      </c>
      <c r="AN63" s="39" t="n"/>
      <c r="AO63" s="39" t="n"/>
    </row>
    <row r="64">
      <c r="A64" s="5" t="inlineStr">
        <is>
          <t>1000045</t>
        </is>
      </c>
      <c r="B64" s="5" t="inlineStr">
        <is>
          <t>DICLOFENAC 75MG AMPOLLA 3ML</t>
        </is>
      </c>
      <c r="C64" s="5" t="inlineStr">
        <is>
          <t>00000</t>
        </is>
      </c>
      <c r="D64" s="5" t="inlineStr">
        <is>
          <t>033</t>
        </is>
      </c>
      <c r="E64" s="5" t="inlineStr">
        <is>
          <t>ZMED</t>
        </is>
      </c>
      <c r="F64" s="5" t="inlineStr">
        <is>
          <t>1130</t>
        </is>
      </c>
      <c r="G64" s="5" t="inlineStr">
        <is>
          <t>3013</t>
        </is>
      </c>
      <c r="H64" s="5" t="inlineStr">
        <is>
          <t>C/U</t>
        </is>
      </c>
      <c r="I64" s="6" t="n">
        <v>150</v>
      </c>
      <c r="J64" s="6" t="n">
        <v>0</v>
      </c>
      <c r="K64" s="5" t="inlineStr">
        <is>
          <t>ARS</t>
        </is>
      </c>
      <c r="L64" s="48" t="n">
        <v>0</v>
      </c>
      <c r="M64" s="48" t="n">
        <v>82487.75999999999</v>
      </c>
      <c r="O64" s="11">
        <f>M64/SUM($M$2:$M$485)</f>
        <v/>
      </c>
      <c r="P64" s="49">
        <f>IFERROR(M64/I64,0)</f>
        <v/>
      </c>
      <c r="Q64" s="50" t="n"/>
      <c r="R64" s="8">
        <f>I64-Q64</f>
        <v/>
      </c>
      <c r="S64" s="49">
        <f>$AK64*R64</f>
        <v/>
      </c>
      <c r="U64" s="39" t="inlineStr">
        <is>
          <t>Stock SAP</t>
        </is>
      </c>
      <c r="V64" s="39" t="inlineStr">
        <is>
          <t>Medicamentos</t>
        </is>
      </c>
      <c r="W64" s="39" t="inlineStr">
        <is>
          <t>Dentro del alcance</t>
        </is>
      </c>
      <c r="X64" s="37" t="inlineStr">
        <is>
          <t>Alta</t>
        </is>
      </c>
      <c r="Y64" s="39" t="inlineStr">
        <is>
          <t>Homologado – confianza Alta</t>
        </is>
      </c>
      <c r="Z64" s="38" t="inlineStr">
        <is>
          <t>Dar de baja en SAP</t>
        </is>
      </c>
      <c r="AA64" s="39" t="inlineStr">
        <is>
          <t>97</t>
        </is>
      </c>
      <c r="AB64" s="39" t="inlineStr">
        <is>
          <t>Diclofenac inyectable 1 amp=3ml x 75mg</t>
        </is>
      </c>
      <c r="AC64" s="39" t="inlineStr">
        <is>
          <t>Homologación por código Avain (master M01-003)</t>
        </is>
      </c>
      <c r="AD64" s="39" t="inlineStr">
        <is>
          <t>No</t>
        </is>
      </c>
      <c r="AE64" s="39" t="n"/>
      <c r="AF64" s="39" t="inlineStr">
        <is>
          <t>Sí</t>
        </is>
      </c>
      <c r="AG64" s="39" t="inlineStr">
        <is>
          <t>M01-003</t>
        </is>
      </c>
      <c r="AH64" s="51" t="n"/>
      <c r="AI64" s="51" t="n"/>
      <c r="AJ64" s="51" t="n"/>
      <c r="AK64" s="52" t="n">
        <v>549.9184181818182</v>
      </c>
      <c r="AL64" s="52" t="n"/>
      <c r="AM64" s="52" t="n"/>
      <c r="AN64" s="39" t="n"/>
      <c r="AO64" s="39" t="inlineStr">
        <is>
          <t>La cantidad física del material se imputó en la fila 22 (primera fila del material). Homologación: confianza base Alta + confianza SAP Alta → Alta. El material ocupa 2 filas en la hoja 1130 Salta (lote/almacén). La cantidad SAP y la física de esta vista son el total del material.</t>
        </is>
      </c>
    </row>
    <row r="65">
      <c r="A65" s="5" t="inlineStr">
        <is>
          <t>1000181</t>
        </is>
      </c>
      <c r="B65" s="5" t="inlineStr">
        <is>
          <t>LOPERAMIDA COMPRIMIDO</t>
        </is>
      </c>
      <c r="C65" s="5" t="inlineStr">
        <is>
          <t>115019</t>
        </is>
      </c>
      <c r="D65" s="5" t="inlineStr">
        <is>
          <t>033</t>
        </is>
      </c>
      <c r="E65" s="5" t="inlineStr">
        <is>
          <t>ZMED</t>
        </is>
      </c>
      <c r="F65" s="5" t="inlineStr">
        <is>
          <t>1130</t>
        </is>
      </c>
      <c r="G65" s="5" t="inlineStr">
        <is>
          <t>3013</t>
        </is>
      </c>
      <c r="H65" s="5" t="inlineStr">
        <is>
          <t>C/U</t>
        </is>
      </c>
      <c r="I65" s="6" t="n">
        <v>150</v>
      </c>
      <c r="J65" s="6" t="n">
        <v>0</v>
      </c>
      <c r="K65" s="5" t="inlineStr">
        <is>
          <t>ARS</t>
        </is>
      </c>
      <c r="L65" s="48" t="n">
        <v>0</v>
      </c>
      <c r="M65" s="48" t="n">
        <v>4620</v>
      </c>
      <c r="O65" s="11">
        <f>M65/SUM($M$2:$M$485)</f>
        <v/>
      </c>
      <c r="P65" s="49">
        <f>IFERROR(M65/I65,0)</f>
        <v/>
      </c>
      <c r="Q65" s="50" t="n">
        <v>250</v>
      </c>
      <c r="R65" s="8">
        <f>I65-Q65</f>
        <v/>
      </c>
      <c r="S65" s="49">
        <f>$AK65*R65</f>
        <v/>
      </c>
      <c r="U65" s="39" t="inlineStr">
        <is>
          <t>Stock SAP</t>
        </is>
      </c>
      <c r="V65" s="39" t="inlineStr">
        <is>
          <t>Medicamentos</t>
        </is>
      </c>
      <c r="W65" s="39" t="inlineStr">
        <is>
          <t>Dentro del alcance</t>
        </is>
      </c>
      <c r="X65" s="37" t="inlineStr">
        <is>
          <t>Alta</t>
        </is>
      </c>
      <c r="Y65" s="39" t="inlineStr">
        <is>
          <t>Homologado – confianza Alta</t>
        </is>
      </c>
      <c r="Z65" s="37" t="inlineStr">
        <is>
          <t>Dar de alta en SAP</t>
        </is>
      </c>
      <c r="AA65" s="39" t="inlineStr">
        <is>
          <t>172</t>
        </is>
      </c>
      <c r="AB65" s="39" t="inlineStr">
        <is>
          <t>Loperamida Comprimidos x 2mg</t>
        </is>
      </c>
      <c r="AC65" s="39" t="inlineStr">
        <is>
          <t>Cruce por nomenclatura SAP</t>
        </is>
      </c>
      <c r="AD65" s="39" t="inlineStr">
        <is>
          <t>No</t>
        </is>
      </c>
      <c r="AE65" s="39" t="n"/>
      <c r="AF65" s="39" t="inlineStr">
        <is>
          <t>Sí</t>
        </is>
      </c>
      <c r="AG65" s="39" t="inlineStr">
        <is>
          <t>M08-010</t>
        </is>
      </c>
      <c r="AH65" s="51" t="n">
        <v>150</v>
      </c>
      <c r="AI65" s="51">
        <f>Q65</f>
        <v/>
      </c>
      <c r="AJ65" s="51">
        <f>$AH65-$AI65</f>
        <v/>
      </c>
      <c r="AK65" s="52" t="n">
        <v>30.8</v>
      </c>
      <c r="AL65" s="52">
        <f>$AJ65*$AK65</f>
        <v/>
      </c>
      <c r="AM65" s="52">
        <f>$AI65*$AK65</f>
        <v/>
      </c>
      <c r="AN65" s="39" t="n"/>
      <c r="AO65" s="39" t="inlineStr">
        <is>
          <t>Homologado al master M08-010, pero sus códigos SAP (1000597) no figuran en el stock SAP de este centro. Cruce por nomenclatura: una nomenclatura no informa dosis; similitud 0.87.</t>
        </is>
      </c>
    </row>
    <row r="66">
      <c r="A66" s="5" t="inlineStr">
        <is>
          <t>1000182</t>
        </is>
      </c>
      <c r="B66" s="5" t="inlineStr">
        <is>
          <t>METOCLOPRAMIDA COMPRIMIDO</t>
        </is>
      </c>
      <c r="C66" s="5" t="inlineStr">
        <is>
          <t>A1501</t>
        </is>
      </c>
      <c r="D66" s="5" t="inlineStr">
        <is>
          <t>033</t>
        </is>
      </c>
      <c r="E66" s="5" t="inlineStr">
        <is>
          <t>ZMED</t>
        </is>
      </c>
      <c r="F66" s="5" t="inlineStr">
        <is>
          <t>1130</t>
        </is>
      </c>
      <c r="G66" s="5" t="inlineStr">
        <is>
          <t>3013</t>
        </is>
      </c>
      <c r="H66" s="5" t="inlineStr">
        <is>
          <t>C/U</t>
        </is>
      </c>
      <c r="I66" s="6" t="n">
        <v>150</v>
      </c>
      <c r="J66" s="6" t="n">
        <v>0</v>
      </c>
      <c r="K66" s="5" t="inlineStr">
        <is>
          <t>ARS</t>
        </is>
      </c>
      <c r="L66" s="48" t="n">
        <v>0</v>
      </c>
      <c r="M66" s="48" t="n">
        <v>6611.91</v>
      </c>
      <c r="O66" s="11">
        <f>M66/SUM($M$2:$M$485)</f>
        <v/>
      </c>
      <c r="P66" s="49">
        <f>IFERROR(M66/I66,0)</f>
        <v/>
      </c>
      <c r="Q66" s="50" t="n"/>
      <c r="R66" s="8">
        <f>I66-Q66</f>
        <v/>
      </c>
      <c r="S66" s="49">
        <f>$AK66*R66</f>
        <v/>
      </c>
      <c r="U66" s="39" t="inlineStr">
        <is>
          <t>Stock SAP</t>
        </is>
      </c>
      <c r="V66" s="39" t="inlineStr">
        <is>
          <t>Medicamentos</t>
        </is>
      </c>
      <c r="W66" s="39" t="inlineStr">
        <is>
          <t>Dentro del alcance</t>
        </is>
      </c>
      <c r="X66" s="39" t="n"/>
      <c r="Y66" s="39" t="inlineStr">
        <is>
          <t>Sin recuento físico en el inventario de Avain</t>
        </is>
      </c>
      <c r="Z66" s="40" t="inlineStr">
        <is>
          <t>Sin recuento físico</t>
        </is>
      </c>
      <c r="AA66" s="39" t="n"/>
      <c r="AB66" s="39" t="n"/>
      <c r="AC66" s="39" t="n"/>
      <c r="AD66" s="39" t="n"/>
      <c r="AE66" s="39" t="n"/>
      <c r="AF66" s="39" t="n"/>
      <c r="AG66" s="39" t="n"/>
      <c r="AH66" s="51" t="n"/>
      <c r="AI66" s="51" t="n"/>
      <c r="AJ66" s="51" t="n"/>
      <c r="AK66" s="52" t="n">
        <v>44.07942168674698</v>
      </c>
      <c r="AL66" s="52" t="n"/>
      <c r="AM66" s="52" t="n"/>
      <c r="AN66" s="39" t="n"/>
      <c r="AO66" s="39" t="inlineStr">
        <is>
          <t>El material ocupa 2 filas en la hoja 1130 Salta (lote/almacén). La cantidad SAP y la física de esta vista son el total del material.</t>
        </is>
      </c>
    </row>
    <row r="67">
      <c r="A67" s="5" t="inlineStr">
        <is>
          <t>1005231</t>
        </is>
      </c>
      <c r="B67" s="5" t="inlineStr">
        <is>
          <t>LOSARTAN 50MG COMP</t>
        </is>
      </c>
      <c r="C67" s="5" t="inlineStr">
        <is>
          <t>00000</t>
        </is>
      </c>
      <c r="D67" s="5" t="inlineStr">
        <is>
          <t>033</t>
        </is>
      </c>
      <c r="E67" s="5" t="inlineStr">
        <is>
          <t>ZMED</t>
        </is>
      </c>
      <c r="F67" s="5" t="inlineStr">
        <is>
          <t>1130</t>
        </is>
      </c>
      <c r="G67" s="5" t="inlineStr">
        <is>
          <t>3013</t>
        </is>
      </c>
      <c r="H67" s="5" t="inlineStr">
        <is>
          <t>C/U</t>
        </is>
      </c>
      <c r="I67" s="6" t="n">
        <v>150</v>
      </c>
      <c r="J67" s="6" t="n">
        <v>0</v>
      </c>
      <c r="K67" s="5" t="inlineStr">
        <is>
          <t>ARS</t>
        </is>
      </c>
      <c r="L67" s="48" t="n">
        <v>0</v>
      </c>
      <c r="M67" s="48" t="n">
        <v>6555</v>
      </c>
      <c r="O67" s="11">
        <f>M67/SUM($M$2:$M$485)</f>
        <v/>
      </c>
      <c r="P67" s="49">
        <f>IFERROR(M67/I67,0)</f>
        <v/>
      </c>
      <c r="Q67" s="50" t="n">
        <v>15</v>
      </c>
      <c r="R67" s="8">
        <f>I67-Q67</f>
        <v/>
      </c>
      <c r="S67" s="49">
        <f>$AK67*R67</f>
        <v/>
      </c>
      <c r="U67" s="39" t="inlineStr">
        <is>
          <t>Stock SAP</t>
        </is>
      </c>
      <c r="V67" s="39" t="inlineStr">
        <is>
          <t>Medicamentos</t>
        </is>
      </c>
      <c r="W67" s="39" t="inlineStr">
        <is>
          <t>Dentro del alcance</t>
        </is>
      </c>
      <c r="X67" s="37" t="inlineStr">
        <is>
          <t>Alta</t>
        </is>
      </c>
      <c r="Y67" s="39" t="inlineStr">
        <is>
          <t>Homologado – confianza Alta</t>
        </is>
      </c>
      <c r="Z67" s="38" t="inlineStr">
        <is>
          <t>Dar de baja en SAP</t>
        </is>
      </c>
      <c r="AA67" s="39" t="inlineStr">
        <is>
          <t>176</t>
        </is>
      </c>
      <c r="AB67" s="39" t="inlineStr">
        <is>
          <t>Losartan Comprimidos x 50mg</t>
        </is>
      </c>
      <c r="AC67" s="39" t="inlineStr">
        <is>
          <t>Homologación por código Avain (master M04-005)</t>
        </is>
      </c>
      <c r="AD67" s="39" t="inlineStr">
        <is>
          <t>No</t>
        </is>
      </c>
      <c r="AE67" s="39" t="n"/>
      <c r="AF67" s="39" t="inlineStr">
        <is>
          <t>Sí</t>
        </is>
      </c>
      <c r="AG67" s="39" t="inlineStr">
        <is>
          <t>M04-005</t>
        </is>
      </c>
      <c r="AH67" s="51" t="n">
        <v>150</v>
      </c>
      <c r="AI67" s="51">
        <f>Q67</f>
        <v/>
      </c>
      <c r="AJ67" s="51">
        <f>$AH67-$AI67</f>
        <v/>
      </c>
      <c r="AK67" s="52" t="n">
        <v>43.7</v>
      </c>
      <c r="AL67" s="52">
        <f>$AJ67*$AK67</f>
        <v/>
      </c>
      <c r="AM67" s="52">
        <f>$AI67*$AK67</f>
        <v/>
      </c>
      <c r="AN67" s="39" t="n"/>
      <c r="AO67" s="39" t="inlineStr">
        <is>
          <t>Homologación: confianza base Alta + confianza SAP Alta → Alta.</t>
        </is>
      </c>
    </row>
    <row r="68">
      <c r="A68" s="5" t="inlineStr">
        <is>
          <t>1001195</t>
        </is>
      </c>
      <c r="B68" s="5" t="inlineStr">
        <is>
          <t>Omeprazol 20mg x14 caps</t>
        </is>
      </c>
      <c r="C68" s="5" t="inlineStr">
        <is>
          <t>00000</t>
        </is>
      </c>
      <c r="D68" s="5" t="inlineStr">
        <is>
          <t>MEGE</t>
        </is>
      </c>
      <c r="E68" s="5" t="inlineStr">
        <is>
          <t>ZMED</t>
        </is>
      </c>
      <c r="F68" s="5" t="inlineStr">
        <is>
          <t>1130</t>
        </is>
      </c>
      <c r="G68" s="5" t="inlineStr">
        <is>
          <t>3013</t>
        </is>
      </c>
      <c r="H68" s="5" t="inlineStr">
        <is>
          <t>C/U</t>
        </is>
      </c>
      <c r="I68" s="6" t="n">
        <v>126</v>
      </c>
      <c r="J68" s="6" t="n">
        <v>0</v>
      </c>
      <c r="K68" s="5" t="inlineStr">
        <is>
          <t>ARS</t>
        </is>
      </c>
      <c r="L68" s="48" t="n">
        <v>0</v>
      </c>
      <c r="M68" s="48" t="n">
        <v>5023.2</v>
      </c>
      <c r="O68" s="11">
        <f>M68/SUM($M$2:$M$485)</f>
        <v/>
      </c>
      <c r="P68" s="49">
        <f>IFERROR(M68/I68,0)</f>
        <v/>
      </c>
      <c r="Q68" s="50" t="n"/>
      <c r="R68" s="8">
        <f>I68-Q68</f>
        <v/>
      </c>
      <c r="S68" s="49">
        <f>$AK68*R68</f>
        <v/>
      </c>
      <c r="U68" s="39" t="inlineStr">
        <is>
          <t>Stock SAP</t>
        </is>
      </c>
      <c r="V68" s="39" t="inlineStr">
        <is>
          <t>Medicamentos</t>
        </is>
      </c>
      <c r="W68" s="39" t="inlineStr">
        <is>
          <t>Dentro del alcance</t>
        </is>
      </c>
      <c r="X68" s="39" t="n"/>
      <c r="Y68" s="39" t="inlineStr">
        <is>
          <t>Sin recuento físico en el inventario de Avain</t>
        </is>
      </c>
      <c r="Z68" s="40" t="inlineStr">
        <is>
          <t>Sin recuento físico</t>
        </is>
      </c>
      <c r="AA68" s="39" t="n"/>
      <c r="AB68" s="39" t="n"/>
      <c r="AC68" s="39" t="n"/>
      <c r="AD68" s="39" t="n"/>
      <c r="AE68" s="39" t="n"/>
      <c r="AF68" s="39" t="n"/>
      <c r="AG68" s="39" t="n"/>
      <c r="AH68" s="51" t="n">
        <v>126</v>
      </c>
      <c r="AI68" s="51">
        <f>Q68</f>
        <v/>
      </c>
      <c r="AJ68" s="51">
        <f>$AH68-$AI68</f>
        <v/>
      </c>
      <c r="AK68" s="52" t="n">
        <v>39.86666666666667</v>
      </c>
      <c r="AL68" s="52">
        <f>$AJ68*$AK68</f>
        <v/>
      </c>
      <c r="AM68" s="52">
        <f>$AI68*$AK68</f>
        <v/>
      </c>
      <c r="AN68" s="39" t="n"/>
      <c r="AO68" s="39" t="n"/>
    </row>
    <row r="69">
      <c r="A69" s="5" t="inlineStr">
        <is>
          <t>1000059</t>
        </is>
      </c>
      <c r="B69" s="5" t="inlineStr">
        <is>
          <t>BUTIL BROMURO DE HIOSCINA 20MG AMPOLLA</t>
        </is>
      </c>
      <c r="C69" s="5" t="inlineStr">
        <is>
          <t>00000</t>
        </is>
      </c>
      <c r="D69" s="5" t="inlineStr">
        <is>
          <t>033</t>
        </is>
      </c>
      <c r="E69" s="5" t="inlineStr">
        <is>
          <t>ZMED</t>
        </is>
      </c>
      <c r="F69" s="5" t="inlineStr">
        <is>
          <t>1130</t>
        </is>
      </c>
      <c r="G69" s="5" t="inlineStr">
        <is>
          <t>3013</t>
        </is>
      </c>
      <c r="H69" s="5" t="inlineStr">
        <is>
          <t>C/U</t>
        </is>
      </c>
      <c r="I69" s="6" t="n">
        <v>123</v>
      </c>
      <c r="J69" s="6" t="n">
        <v>0</v>
      </c>
      <c r="K69" s="5" t="inlineStr">
        <is>
          <t>ARS</t>
        </is>
      </c>
      <c r="L69" s="48" t="n">
        <v>0</v>
      </c>
      <c r="M69" s="48" t="n">
        <v>52994.78</v>
      </c>
      <c r="O69" s="11">
        <f>M69/SUM($M$2:$M$485)</f>
        <v/>
      </c>
      <c r="P69" s="49">
        <f>IFERROR(M69/I69,0)</f>
        <v/>
      </c>
      <c r="Q69" s="50" t="n"/>
      <c r="R69" s="8">
        <f>I69-Q69</f>
        <v/>
      </c>
      <c r="S69" s="49">
        <f>$AK69*R69</f>
        <v/>
      </c>
      <c r="U69" s="39" t="inlineStr">
        <is>
          <t>Stock SAP</t>
        </is>
      </c>
      <c r="V69" s="39" t="inlineStr">
        <is>
          <t>Medicamentos</t>
        </is>
      </c>
      <c r="W69" s="39" t="inlineStr">
        <is>
          <t>Dentro del alcance</t>
        </is>
      </c>
      <c r="X69" s="42" t="inlineStr">
        <is>
          <t>Media</t>
        </is>
      </c>
      <c r="Y69" s="39" t="inlineStr">
        <is>
          <t>Homologado – confianza Media – pendiente de validación</t>
        </is>
      </c>
      <c r="Z69" s="37" t="inlineStr">
        <is>
          <t>Dar de alta en SAP</t>
        </is>
      </c>
      <c r="AA69" s="39" t="inlineStr">
        <is>
          <t>385</t>
        </is>
      </c>
      <c r="AB69" s="39" t="inlineStr">
        <is>
          <t>Hioscina 1 amp x 20mg</t>
        </is>
      </c>
      <c r="AC69" s="39" t="inlineStr">
        <is>
          <t>Homologación por código Avain (master M08-003)</t>
        </is>
      </c>
      <c r="AD69" s="39" t="inlineStr">
        <is>
          <t>No</t>
        </is>
      </c>
      <c r="AE69" s="39" t="n"/>
      <c r="AF69" s="39" t="inlineStr">
        <is>
          <t>Sí</t>
        </is>
      </c>
      <c r="AG69" s="39" t="inlineStr">
        <is>
          <t>M08-003</t>
        </is>
      </c>
      <c r="AH69" s="51" t="n"/>
      <c r="AI69" s="51" t="n"/>
      <c r="AJ69" s="51" t="n"/>
      <c r="AK69" s="52" t="n">
        <v>430.8518676122931</v>
      </c>
      <c r="AL69" s="52" t="n"/>
      <c r="AM69" s="52" t="n"/>
      <c r="AN69" s="39" t="n"/>
      <c r="AO69" s="39" t="inlineStr">
        <is>
          <t>La cantidad física del material se imputó en la fila 29 (primera fila del material). Homologación: confianza base Media + confianza SAP Alta → Media. El material ocupa 2 filas en la hoja 1130 Salta (lote/almacén). La cantidad SAP y la física de esta vista son el total del material.</t>
        </is>
      </c>
    </row>
    <row r="70">
      <c r="A70" s="5" t="inlineStr">
        <is>
          <t>1000005</t>
        </is>
      </c>
      <c r="B70" s="5" t="inlineStr">
        <is>
          <t>AMIODARONA 150MG AMPOLLA DE 3 ML INYEC</t>
        </is>
      </c>
      <c r="C70" s="5" t="inlineStr">
        <is>
          <t>00000</t>
        </is>
      </c>
      <c r="D70" s="5" t="inlineStr">
        <is>
          <t>033</t>
        </is>
      </c>
      <c r="E70" s="5" t="inlineStr">
        <is>
          <t>ZMED</t>
        </is>
      </c>
      <c r="F70" s="5" t="inlineStr">
        <is>
          <t>1130</t>
        </is>
      </c>
      <c r="G70" s="5" t="inlineStr">
        <is>
          <t>3013</t>
        </is>
      </c>
      <c r="H70" s="5" t="inlineStr">
        <is>
          <t>C/U</t>
        </is>
      </c>
      <c r="I70" s="6" t="n">
        <v>120</v>
      </c>
      <c r="J70" s="6" t="n">
        <v>0</v>
      </c>
      <c r="K70" s="5" t="inlineStr">
        <is>
          <t>ARS</t>
        </is>
      </c>
      <c r="L70" s="48" t="n">
        <v>0</v>
      </c>
      <c r="M70" s="48" t="n">
        <v>350084.48</v>
      </c>
      <c r="O70" s="11">
        <f>M70/SUM($M$2:$M$485)</f>
        <v/>
      </c>
      <c r="P70" s="49">
        <f>IFERROR(M70/I70,0)</f>
        <v/>
      </c>
      <c r="Q70" s="50" t="n">
        <v>28</v>
      </c>
      <c r="R70" s="8">
        <f>I70-Q70</f>
        <v/>
      </c>
      <c r="S70" s="49">
        <f>$AK70*R70</f>
        <v/>
      </c>
      <c r="U70" s="39" t="inlineStr">
        <is>
          <t>Stock SAP</t>
        </is>
      </c>
      <c r="V70" s="39" t="inlineStr">
        <is>
          <t>Medicamentos</t>
        </is>
      </c>
      <c r="W70" s="39" t="inlineStr">
        <is>
          <t>Dentro del alcance</t>
        </is>
      </c>
      <c r="X70" s="37" t="inlineStr">
        <is>
          <t>Alta</t>
        </is>
      </c>
      <c r="Y70" s="39" t="inlineStr">
        <is>
          <t>Homologado – confianza Alta</t>
        </is>
      </c>
      <c r="Z70" s="38" t="inlineStr">
        <is>
          <t>Dar de baja en SAP</t>
        </is>
      </c>
      <c r="AA70" s="39" t="inlineStr">
        <is>
          <t>32</t>
        </is>
      </c>
      <c r="AB70" s="39" t="inlineStr">
        <is>
          <t>Amiodarona 1 amp=3ml 150 mg/3ml</t>
        </is>
      </c>
      <c r="AC70" s="39" t="inlineStr">
        <is>
          <t>Homologación por código Avain (master M03-003)</t>
        </is>
      </c>
      <c r="AD70" s="39" t="inlineStr">
        <is>
          <t>No</t>
        </is>
      </c>
      <c r="AE70" s="39" t="n"/>
      <c r="AF70" s="39" t="inlineStr">
        <is>
          <t>Sí</t>
        </is>
      </c>
      <c r="AG70" s="39" t="inlineStr">
        <is>
          <t>M03-003</t>
        </is>
      </c>
      <c r="AH70" s="51" t="n">
        <v>145</v>
      </c>
      <c r="AI70" s="51">
        <f>Q70</f>
        <v/>
      </c>
      <c r="AJ70" s="51">
        <f>$AH70-$AI70</f>
        <v/>
      </c>
      <c r="AK70" s="52" t="n">
        <v>2917.370689655173</v>
      </c>
      <c r="AL70" s="52">
        <f>$AJ70*$AK70</f>
        <v/>
      </c>
      <c r="AM70" s="52">
        <f>$AI70*$AK70</f>
        <v/>
      </c>
      <c r="AN70" s="39" t="n"/>
      <c r="AO70" s="39" t="inlineStr">
        <is>
          <t>Homologación: confianza base Alta + confianza SAP Alta → Alta. El material ocupa 2 filas en la hoja 1130 Salta (lote/almacén). La cantidad SAP y la física de esta vista son el total del material.</t>
        </is>
      </c>
    </row>
    <row r="71">
      <c r="A71" s="5" t="inlineStr">
        <is>
          <t>1000011</t>
        </is>
      </c>
      <c r="B71" s="5" t="inlineStr">
        <is>
          <t>DINITRATO DE ISOSORBIDE 5 MG COMP SL</t>
        </is>
      </c>
      <c r="C71" s="5" t="inlineStr">
        <is>
          <t>00000</t>
        </is>
      </c>
      <c r="D71" s="5" t="inlineStr">
        <is>
          <t>033</t>
        </is>
      </c>
      <c r="E71" s="5" t="inlineStr">
        <is>
          <t>ZMED</t>
        </is>
      </c>
      <c r="F71" s="5" t="inlineStr">
        <is>
          <t>1130</t>
        </is>
      </c>
      <c r="G71" s="5" t="inlineStr">
        <is>
          <t>3013</t>
        </is>
      </c>
      <c r="H71" s="5" t="inlineStr">
        <is>
          <t>C/U</t>
        </is>
      </c>
      <c r="I71" s="6" t="n">
        <v>120</v>
      </c>
      <c r="J71" s="6" t="n">
        <v>0</v>
      </c>
      <c r="K71" s="5" t="inlineStr">
        <is>
          <t>ARS</t>
        </is>
      </c>
      <c r="L71" s="48" t="n">
        <v>0</v>
      </c>
      <c r="M71" s="48" t="n">
        <v>43574.75</v>
      </c>
      <c r="O71" s="11">
        <f>M71/SUM($M$2:$M$485)</f>
        <v/>
      </c>
      <c r="P71" s="49">
        <f>IFERROR(M71/I71,0)</f>
        <v/>
      </c>
      <c r="Q71" s="50" t="n">
        <v>150</v>
      </c>
      <c r="R71" s="8">
        <f>I71-Q71</f>
        <v/>
      </c>
      <c r="S71" s="49">
        <f>$AK71*R71</f>
        <v/>
      </c>
      <c r="U71" s="39" t="inlineStr">
        <is>
          <t>Stock SAP</t>
        </is>
      </c>
      <c r="V71" s="39" t="inlineStr">
        <is>
          <t>Medicamentos</t>
        </is>
      </c>
      <c r="W71" s="39" t="inlineStr">
        <is>
          <t>Dentro del alcance</t>
        </is>
      </c>
      <c r="X71" s="37" t="inlineStr">
        <is>
          <t>Alta</t>
        </is>
      </c>
      <c r="Y71" s="39" t="inlineStr">
        <is>
          <t>Homologado – confianza Alta</t>
        </is>
      </c>
      <c r="Z71" s="38" t="inlineStr">
        <is>
          <t>Dar de baja en SAP</t>
        </is>
      </c>
      <c r="AA71" s="39" t="inlineStr">
        <is>
          <t>287</t>
        </is>
      </c>
      <c r="AB71" s="39" t="inlineStr">
        <is>
          <t>Dinitrato de Isosorbide 5mg comp SBL</t>
        </is>
      </c>
      <c r="AC71" s="39" t="inlineStr">
        <is>
          <t>Homologación por código Avain (master M04-006)</t>
        </is>
      </c>
      <c r="AD71" s="39" t="inlineStr">
        <is>
          <t>No</t>
        </is>
      </c>
      <c r="AE71" s="39" t="n"/>
      <c r="AF71" s="39" t="inlineStr">
        <is>
          <t>Sí</t>
        </is>
      </c>
      <c r="AG71" s="39" t="inlineStr">
        <is>
          <t>M04-006</t>
        </is>
      </c>
      <c r="AH71" s="51" t="n">
        <v>180</v>
      </c>
      <c r="AI71" s="51">
        <f>Q71</f>
        <v/>
      </c>
      <c r="AJ71" s="51">
        <f>$AH71-$AI71</f>
        <v/>
      </c>
      <c r="AK71" s="52" t="n">
        <v>363.1229444444444</v>
      </c>
      <c r="AL71" s="52">
        <f>$AJ71*$AK71</f>
        <v/>
      </c>
      <c r="AM71" s="52">
        <f>$AI71*$AK71</f>
        <v/>
      </c>
      <c r="AN71" s="39" t="n"/>
      <c r="AO71" s="39" t="inlineStr">
        <is>
          <t>Homologación: confianza base Alta + confianza SAP Alta → Alta. El material ocupa 2 filas en la hoja 1130 Salta (lote/almacén). La cantidad SAP y la física de esta vista son el total del material.</t>
        </is>
      </c>
    </row>
    <row r="72">
      <c r="A72" s="5" t="inlineStr">
        <is>
          <t>1000391</t>
        </is>
      </c>
      <c r="B72" s="5" t="inlineStr">
        <is>
          <t>DIMENHIDRINATO LAFEDAR COMP</t>
        </is>
      </c>
      <c r="C72" s="5" t="inlineStr">
        <is>
          <t>00000</t>
        </is>
      </c>
      <c r="D72" s="5" t="inlineStr">
        <is>
          <t>033</t>
        </is>
      </c>
      <c r="E72" s="5" t="inlineStr">
        <is>
          <t>ZMED</t>
        </is>
      </c>
      <c r="F72" s="5" t="inlineStr">
        <is>
          <t>1130</t>
        </is>
      </c>
      <c r="G72" s="5" t="inlineStr">
        <is>
          <t>3013</t>
        </is>
      </c>
      <c r="H72" s="5" t="inlineStr">
        <is>
          <t>C/U</t>
        </is>
      </c>
      <c r="I72" s="6" t="n">
        <v>120</v>
      </c>
      <c r="J72" s="6" t="n">
        <v>0</v>
      </c>
      <c r="K72" s="5" t="inlineStr">
        <is>
          <t>ARS</t>
        </is>
      </c>
      <c r="L72" s="48" t="n">
        <v>0</v>
      </c>
      <c r="M72" s="48" t="n">
        <v>69552</v>
      </c>
      <c r="O72" s="11">
        <f>M72/SUM($M$2:$M$485)</f>
        <v/>
      </c>
      <c r="P72" s="49">
        <f>IFERROR(M72/I72,0)</f>
        <v/>
      </c>
      <c r="Q72" s="50" t="n"/>
      <c r="R72" s="8">
        <f>I72-Q72</f>
        <v/>
      </c>
      <c r="S72" s="49">
        <f>$AK72*R72</f>
        <v/>
      </c>
      <c r="U72" s="39" t="inlineStr">
        <is>
          <t>Stock SAP</t>
        </is>
      </c>
      <c r="V72" s="39" t="inlineStr">
        <is>
          <t>Medicamentos</t>
        </is>
      </c>
      <c r="W72" s="39" t="inlineStr">
        <is>
          <t>Dentro del alcance</t>
        </is>
      </c>
      <c r="X72" s="39" t="n"/>
      <c r="Y72" s="39" t="inlineStr">
        <is>
          <t>Sin recuento físico en el inventario de Avain</t>
        </is>
      </c>
      <c r="Z72" s="40" t="inlineStr">
        <is>
          <t>Sin recuento físico</t>
        </is>
      </c>
      <c r="AA72" s="39" t="n"/>
      <c r="AB72" s="39" t="n"/>
      <c r="AC72" s="39" t="n"/>
      <c r="AD72" s="39" t="n"/>
      <c r="AE72" s="39" t="n"/>
      <c r="AF72" s="39" t="n"/>
      <c r="AG72" s="39" t="n"/>
      <c r="AH72" s="51" t="n">
        <v>120</v>
      </c>
      <c r="AI72" s="51">
        <f>Q72</f>
        <v/>
      </c>
      <c r="AJ72" s="51">
        <f>$AH72-$AI72</f>
        <v/>
      </c>
      <c r="AK72" s="52" t="n">
        <v>579.6</v>
      </c>
      <c r="AL72" s="52">
        <f>$AJ72*$AK72</f>
        <v/>
      </c>
      <c r="AM72" s="52">
        <f>$AI72*$AK72</f>
        <v/>
      </c>
      <c r="AN72" s="39" t="n"/>
      <c r="AO72" s="39" t="n"/>
    </row>
    <row r="73">
      <c r="A73" s="5" t="inlineStr">
        <is>
          <t>1000488</t>
        </is>
      </c>
      <c r="B73" s="5" t="inlineStr">
        <is>
          <t>CLOPIDOGREL 75MG COMP</t>
        </is>
      </c>
      <c r="C73" s="5" t="inlineStr">
        <is>
          <t>00000</t>
        </is>
      </c>
      <c r="D73" s="5" t="inlineStr">
        <is>
          <t>033</t>
        </is>
      </c>
      <c r="E73" s="5" t="inlineStr">
        <is>
          <t>ZMED</t>
        </is>
      </c>
      <c r="F73" s="5" t="inlineStr">
        <is>
          <t>1130</t>
        </is>
      </c>
      <c r="G73" s="5" t="inlineStr">
        <is>
          <t>3013</t>
        </is>
      </c>
      <c r="H73" s="5" t="inlineStr">
        <is>
          <t>C/U</t>
        </is>
      </c>
      <c r="I73" s="6" t="n">
        <v>120</v>
      </c>
      <c r="J73" s="6" t="n">
        <v>0</v>
      </c>
      <c r="K73" s="5" t="inlineStr">
        <is>
          <t>ARS</t>
        </is>
      </c>
      <c r="L73" s="48" t="n">
        <v>0</v>
      </c>
      <c r="M73" s="48" t="n">
        <v>34638</v>
      </c>
      <c r="O73" s="11">
        <f>M73/SUM($M$2:$M$485)</f>
        <v/>
      </c>
      <c r="P73" s="49">
        <f>IFERROR(M73/I73,0)</f>
        <v/>
      </c>
      <c r="Q73" s="50" t="n">
        <v>110</v>
      </c>
      <c r="R73" s="8">
        <f>I73-Q73</f>
        <v/>
      </c>
      <c r="S73" s="49">
        <f>$AK73*R73</f>
        <v/>
      </c>
      <c r="U73" s="39" t="inlineStr">
        <is>
          <t>Stock SAP</t>
        </is>
      </c>
      <c r="V73" s="39" t="inlineStr">
        <is>
          <t>Medicamentos</t>
        </is>
      </c>
      <c r="W73" s="39" t="inlineStr">
        <is>
          <t>Dentro del alcance</t>
        </is>
      </c>
      <c r="X73" s="37" t="inlineStr">
        <is>
          <t>Alta</t>
        </is>
      </c>
      <c r="Y73" s="39" t="inlineStr">
        <is>
          <t>Homologado – confianza Alta</t>
        </is>
      </c>
      <c r="Z73" s="38" t="inlineStr">
        <is>
          <t>Dar de baja en SAP</t>
        </is>
      </c>
      <c r="AA73" s="39" t="inlineStr">
        <is>
          <t>76</t>
        </is>
      </c>
      <c r="AB73" s="39" t="inlineStr">
        <is>
          <t>Clopidogrel Comprimidos x 75mg</t>
        </is>
      </c>
      <c r="AC73" s="39" t="inlineStr">
        <is>
          <t>Homologación por código Avain (master M04-001)</t>
        </is>
      </c>
      <c r="AD73" s="39" t="inlineStr">
        <is>
          <t>No</t>
        </is>
      </c>
      <c r="AE73" s="39" t="n"/>
      <c r="AF73" s="39" t="inlineStr">
        <is>
          <t>Sí</t>
        </is>
      </c>
      <c r="AG73" s="39" t="inlineStr">
        <is>
          <t>M04-001</t>
        </is>
      </c>
      <c r="AH73" s="51" t="n">
        <v>120</v>
      </c>
      <c r="AI73" s="51">
        <f>Q73</f>
        <v/>
      </c>
      <c r="AJ73" s="51">
        <f>$AH73-$AI73</f>
        <v/>
      </c>
      <c r="AK73" s="52" t="n">
        <v>288.65</v>
      </c>
      <c r="AL73" s="52">
        <f>$AJ73*$AK73</f>
        <v/>
      </c>
      <c r="AM73" s="52">
        <f>$AI73*$AK73</f>
        <v/>
      </c>
      <c r="AN73" s="39" t="n"/>
      <c r="AO73" s="39" t="inlineStr">
        <is>
          <t>Homologación: confianza base Alta + confianza SAP Alta → Alta.</t>
        </is>
      </c>
    </row>
    <row r="74">
      <c r="A74" s="5" t="inlineStr">
        <is>
          <t>1000485</t>
        </is>
      </c>
      <c r="B74" s="5" t="inlineStr">
        <is>
          <t>CIPROFLOXACINA 500MG COMP</t>
        </is>
      </c>
      <c r="C74" s="5" t="inlineStr">
        <is>
          <t>00000</t>
        </is>
      </c>
      <c r="D74" s="5" t="inlineStr">
        <is>
          <t>033</t>
        </is>
      </c>
      <c r="E74" s="5" t="inlineStr">
        <is>
          <t>ZMED</t>
        </is>
      </c>
      <c r="F74" s="5" t="inlineStr">
        <is>
          <t>1130</t>
        </is>
      </c>
      <c r="G74" s="5" t="inlineStr">
        <is>
          <t>3013</t>
        </is>
      </c>
      <c r="H74" s="5" t="inlineStr">
        <is>
          <t>C/U</t>
        </is>
      </c>
      <c r="I74" s="6" t="n">
        <v>110</v>
      </c>
      <c r="J74" s="6" t="n">
        <v>0</v>
      </c>
      <c r="K74" s="5" t="inlineStr">
        <is>
          <t>ARS</t>
        </is>
      </c>
      <c r="L74" s="48" t="n">
        <v>0</v>
      </c>
      <c r="M74" s="48" t="n">
        <v>15452.8</v>
      </c>
      <c r="O74" s="11">
        <f>M74/SUM($M$2:$M$485)</f>
        <v/>
      </c>
      <c r="P74" s="49">
        <f>IFERROR(M74/I74,0)</f>
        <v/>
      </c>
      <c r="Q74" s="50" t="n">
        <v>90</v>
      </c>
      <c r="R74" s="8">
        <f>I74-Q74</f>
        <v/>
      </c>
      <c r="S74" s="49">
        <f>$AK74*R74</f>
        <v/>
      </c>
      <c r="U74" s="39" t="inlineStr">
        <is>
          <t>Stock SAP</t>
        </is>
      </c>
      <c r="V74" s="39" t="inlineStr">
        <is>
          <t>Medicamentos</t>
        </is>
      </c>
      <c r="W74" s="39" t="inlineStr">
        <is>
          <t>Dentro del alcance</t>
        </is>
      </c>
      <c r="X74" s="37" t="inlineStr">
        <is>
          <t>Alta</t>
        </is>
      </c>
      <c r="Y74" s="39" t="inlineStr">
        <is>
          <t>Homologado – confianza Alta</t>
        </is>
      </c>
      <c r="Z74" s="38" t="inlineStr">
        <is>
          <t>Dar de baja en SAP</t>
        </is>
      </c>
      <c r="AA74" s="39" t="inlineStr">
        <is>
          <t>72</t>
        </is>
      </c>
      <c r="AB74" s="39" t="inlineStr">
        <is>
          <t>Ciprofloxacina Comprimidos x 500mg</t>
        </is>
      </c>
      <c r="AC74" s="39" t="inlineStr">
        <is>
          <t>Homologación por código Avain (master M11-004)</t>
        </is>
      </c>
      <c r="AD74" s="39" t="inlineStr">
        <is>
          <t>No</t>
        </is>
      </c>
      <c r="AE74" s="39" t="n"/>
      <c r="AF74" s="39" t="inlineStr">
        <is>
          <t>Sí</t>
        </is>
      </c>
      <c r="AG74" s="39" t="inlineStr">
        <is>
          <t>M11-004</t>
        </is>
      </c>
      <c r="AH74" s="51" t="n">
        <v>110</v>
      </c>
      <c r="AI74" s="51">
        <f>Q74</f>
        <v/>
      </c>
      <c r="AJ74" s="51">
        <f>$AH74-$AI74</f>
        <v/>
      </c>
      <c r="AK74" s="52" t="n">
        <v>140.48</v>
      </c>
      <c r="AL74" s="52">
        <f>$AJ74*$AK74</f>
        <v/>
      </c>
      <c r="AM74" s="52">
        <f>$AI74*$AK74</f>
        <v/>
      </c>
      <c r="AN74" s="39" t="n"/>
      <c r="AO74" s="39" t="inlineStr">
        <is>
          <t>Homologación: confianza base Alta + confianza SAP Alta → Alta. Otros códigos SAP del master no están en el stock de este centro: 1000853.</t>
        </is>
      </c>
    </row>
    <row r="75">
      <c r="A75" s="5" t="inlineStr">
        <is>
          <t>2002475</t>
        </is>
      </c>
      <c r="B75" s="5" t="inlineStr">
        <is>
          <t>VENDAS TIPO CAMBRIC - 7CM</t>
        </is>
      </c>
      <c r="C75" s="5" t="n"/>
      <c r="D75" s="5" t="inlineStr">
        <is>
          <t>033</t>
        </is>
      </c>
      <c r="E75" s="5" t="inlineStr">
        <is>
          <t>ZDES</t>
        </is>
      </c>
      <c r="F75" s="5" t="inlineStr">
        <is>
          <t>1130</t>
        </is>
      </c>
      <c r="G75" s="5" t="inlineStr">
        <is>
          <t>3013</t>
        </is>
      </c>
      <c r="H75" s="5" t="inlineStr">
        <is>
          <t>C/U</t>
        </is>
      </c>
      <c r="I75" s="6" t="n">
        <v>110</v>
      </c>
      <c r="J75" s="6" t="n">
        <v>0</v>
      </c>
      <c r="K75" s="5" t="inlineStr">
        <is>
          <t>ARS</t>
        </is>
      </c>
      <c r="L75" s="48" t="n">
        <v>0</v>
      </c>
      <c r="M75" s="48" t="n">
        <v>35162.4</v>
      </c>
      <c r="O75" s="11">
        <f>M75/SUM($M$2:$M$485)</f>
        <v/>
      </c>
      <c r="P75" s="49">
        <f>IFERROR(M75/I75,0)</f>
        <v/>
      </c>
      <c r="Q75" s="50" t="n">
        <v>107</v>
      </c>
      <c r="R75" s="8">
        <f>I75-Q75</f>
        <v/>
      </c>
      <c r="S75" s="49">
        <f>$AK75*R75</f>
        <v/>
      </c>
      <c r="U75" s="39" t="inlineStr">
        <is>
          <t>Stock SAP</t>
        </is>
      </c>
      <c r="V75" s="39" t="inlineStr">
        <is>
          <t>Descartables</t>
        </is>
      </c>
      <c r="W75" s="39" t="inlineStr">
        <is>
          <t>Dentro del alcance</t>
        </is>
      </c>
      <c r="X75" s="42" t="inlineStr">
        <is>
          <t>Media</t>
        </is>
      </c>
      <c r="Y75" s="39" t="inlineStr">
        <is>
          <t>Homologado – confianza Media – pendiente de validación</t>
        </is>
      </c>
      <c r="Z75" s="38" t="inlineStr">
        <is>
          <t>Dar de baja en SAP</t>
        </is>
      </c>
      <c r="AA75" s="39" t="inlineStr">
        <is>
          <t>440</t>
        </is>
      </c>
      <c r="AB75" s="39" t="inlineStr">
        <is>
          <t>Venda de 7 cm</t>
        </is>
      </c>
      <c r="AC75" s="39" t="inlineStr">
        <is>
          <t>Homologación por código Avain (master K-270)</t>
        </is>
      </c>
      <c r="AD75" s="39" t="inlineStr">
        <is>
          <t>Sí</t>
        </is>
      </c>
      <c r="AE75" s="39" t="inlineStr">
        <is>
          <t>2002475, 2000079</t>
        </is>
      </c>
      <c r="AF75" s="39" t="inlineStr">
        <is>
          <t>Sí</t>
        </is>
      </c>
      <c r="AG75" s="39" t="inlineStr">
        <is>
          <t>K-270</t>
        </is>
      </c>
      <c r="AH75" s="51" t="n">
        <v>110</v>
      </c>
      <c r="AI75" s="51">
        <f>Q75</f>
        <v/>
      </c>
      <c r="AJ75" s="51">
        <f>$AH75-$AI75</f>
        <v/>
      </c>
      <c r="AK75" s="52" t="n">
        <v>319.6581818181818</v>
      </c>
      <c r="AL75" s="52">
        <f>$AJ75*$AK75</f>
        <v/>
      </c>
      <c r="AM75" s="52">
        <f>$AI75*$AK75</f>
        <v/>
      </c>
      <c r="AN75" s="39" t="n"/>
      <c r="AO75" s="39" t="inlineStr">
        <is>
          <t>Homologación: confianza base Media + confianza SAP Media → Media. El cruce SAP–Avain identificó 2 códigos SAP como posibles equivalentes del mismo ítem de Avain (2002475, 2000079). Se imputó al primero (lógica BUSCARV); requiere validación posterior. Otros códigos SAP del master no están en el stock de este centro: 2000080, 2000314.</t>
        </is>
      </c>
    </row>
    <row r="76">
      <c r="A76" s="5" t="inlineStr">
        <is>
          <t>1000471</t>
        </is>
      </c>
      <c r="B76" s="5" t="inlineStr">
        <is>
          <t>ACETAZOLAMIDA 250 MG</t>
        </is>
      </c>
      <c r="C76" s="5" t="inlineStr">
        <is>
          <t>00000</t>
        </is>
      </c>
      <c r="D76" s="5" t="inlineStr">
        <is>
          <t>033</t>
        </is>
      </c>
      <c r="E76" s="5" t="inlineStr">
        <is>
          <t>ZMED</t>
        </is>
      </c>
      <c r="F76" s="5" t="inlineStr">
        <is>
          <t>1130</t>
        </is>
      </c>
      <c r="G76" s="5" t="inlineStr">
        <is>
          <t>3013</t>
        </is>
      </c>
      <c r="H76" s="5" t="inlineStr">
        <is>
          <t>C/U</t>
        </is>
      </c>
      <c r="I76" s="6" t="n">
        <v>107</v>
      </c>
      <c r="J76" s="6" t="n">
        <v>0</v>
      </c>
      <c r="K76" s="5" t="inlineStr">
        <is>
          <t>ARS</t>
        </is>
      </c>
      <c r="L76" s="48" t="n">
        <v>0</v>
      </c>
      <c r="M76" s="48" t="n">
        <v>226974.46</v>
      </c>
      <c r="O76" s="11">
        <f>M76/SUM($M$2:$M$485)</f>
        <v/>
      </c>
      <c r="P76" s="49">
        <f>IFERROR(M76/I76,0)</f>
        <v/>
      </c>
      <c r="Q76" s="50" t="n">
        <v>90</v>
      </c>
      <c r="R76" s="8">
        <f>I76-Q76</f>
        <v/>
      </c>
      <c r="S76" s="49">
        <f>$AK76*R76</f>
        <v/>
      </c>
      <c r="U76" s="39" t="inlineStr">
        <is>
          <t>Stock SAP</t>
        </is>
      </c>
      <c r="V76" s="39" t="inlineStr">
        <is>
          <t>Medicamentos</t>
        </is>
      </c>
      <c r="W76" s="39" t="inlineStr">
        <is>
          <t>Dentro del alcance</t>
        </is>
      </c>
      <c r="X76" s="37" t="inlineStr">
        <is>
          <t>Alta</t>
        </is>
      </c>
      <c r="Y76" s="39" t="inlineStr">
        <is>
          <t>Homologado – confianza Alta</t>
        </is>
      </c>
      <c r="Z76" s="38" t="inlineStr">
        <is>
          <t>Dar de baja en SAP</t>
        </is>
      </c>
      <c r="AA76" s="39" t="inlineStr">
        <is>
          <t>9</t>
        </is>
      </c>
      <c r="AB76" s="39" t="inlineStr">
        <is>
          <t>Acetazolamida Comprimidos x 250mg</t>
        </is>
      </c>
      <c r="AC76" s="39" t="inlineStr">
        <is>
          <t>Homologación por código Avain (master M12-002)</t>
        </is>
      </c>
      <c r="AD76" s="39" t="inlineStr">
        <is>
          <t>No</t>
        </is>
      </c>
      <c r="AE76" s="39" t="n"/>
      <c r="AF76" s="39" t="inlineStr">
        <is>
          <t>Sí</t>
        </is>
      </c>
      <c r="AG76" s="39" t="inlineStr">
        <is>
          <t>M12-002</t>
        </is>
      </c>
      <c r="AH76" s="51" t="n">
        <v>107</v>
      </c>
      <c r="AI76" s="51">
        <f>Q76</f>
        <v/>
      </c>
      <c r="AJ76" s="51">
        <f>$AH76-$AI76</f>
        <v/>
      </c>
      <c r="AK76" s="52" t="n">
        <v>2121.256635514018</v>
      </c>
      <c r="AL76" s="52">
        <f>$AJ76*$AK76</f>
        <v/>
      </c>
      <c r="AM76" s="52">
        <f>$AI76*$AK76</f>
        <v/>
      </c>
      <c r="AN76" s="39" t="n"/>
      <c r="AO76" s="39" t="inlineStr">
        <is>
          <t>Homologación: confianza base Alta + confianza SAP Alta → Alta.</t>
        </is>
      </c>
    </row>
    <row r="77">
      <c r="A77" s="5" t="inlineStr">
        <is>
          <t>1000526</t>
        </is>
      </c>
      <c r="B77" s="5" t="inlineStr">
        <is>
          <t>CLARITROMICINA 500 COMPRIMIDOS</t>
        </is>
      </c>
      <c r="C77" s="5" t="inlineStr">
        <is>
          <t>00000</t>
        </is>
      </c>
      <c r="D77" s="5" t="inlineStr">
        <is>
          <t>033</t>
        </is>
      </c>
      <c r="E77" s="5" t="inlineStr">
        <is>
          <t>ZMED</t>
        </is>
      </c>
      <c r="F77" s="5" t="inlineStr">
        <is>
          <t>1130</t>
        </is>
      </c>
      <c r="G77" s="5" t="inlineStr">
        <is>
          <t>3013</t>
        </is>
      </c>
      <c r="H77" s="5" t="inlineStr">
        <is>
          <t>C/U</t>
        </is>
      </c>
      <c r="I77" s="6" t="n">
        <v>104</v>
      </c>
      <c r="J77" s="6" t="n">
        <v>0</v>
      </c>
      <c r="K77" s="5" t="inlineStr">
        <is>
          <t>ARS</t>
        </is>
      </c>
      <c r="L77" s="48" t="n">
        <v>0</v>
      </c>
      <c r="M77" s="48" t="n">
        <v>49992.8</v>
      </c>
      <c r="O77" s="11">
        <f>M77/SUM($M$2:$M$485)</f>
        <v/>
      </c>
      <c r="P77" s="49">
        <f>IFERROR(M77/I77,0)</f>
        <v/>
      </c>
      <c r="Q77" s="50" t="n">
        <v>40</v>
      </c>
      <c r="R77" s="8">
        <f>I77-Q77</f>
        <v/>
      </c>
      <c r="S77" s="49">
        <f>$AK77*R77</f>
        <v/>
      </c>
      <c r="U77" s="39" t="inlineStr">
        <is>
          <t>Stock SAP</t>
        </is>
      </c>
      <c r="V77" s="39" t="inlineStr">
        <is>
          <t>Medicamentos</t>
        </is>
      </c>
      <c r="W77" s="39" t="inlineStr">
        <is>
          <t>Dentro del alcance</t>
        </is>
      </c>
      <c r="X77" s="42" t="inlineStr">
        <is>
          <t>Media</t>
        </is>
      </c>
      <c r="Y77" s="39" t="inlineStr">
        <is>
          <t>Homologado – confianza Media – pendiente de validación</t>
        </is>
      </c>
      <c r="Z77" s="38" t="inlineStr">
        <is>
          <t>Dar de baja en SAP</t>
        </is>
      </c>
      <c r="AA77" s="39" t="inlineStr">
        <is>
          <t>73</t>
        </is>
      </c>
      <c r="AB77" s="39" t="inlineStr">
        <is>
          <t>Claritromicina Comprimidos x 500mg</t>
        </is>
      </c>
      <c r="AC77" s="39" t="inlineStr">
        <is>
          <t>Homologación por código Avain (master M11-006)</t>
        </is>
      </c>
      <c r="AD77" s="39" t="inlineStr">
        <is>
          <t>No</t>
        </is>
      </c>
      <c r="AE77" s="39" t="n"/>
      <c r="AF77" s="39" t="inlineStr">
        <is>
          <t>Sí</t>
        </is>
      </c>
      <c r="AG77" s="39" t="inlineStr">
        <is>
          <t>M11-006</t>
        </is>
      </c>
      <c r="AH77" s="51" t="n">
        <v>104</v>
      </c>
      <c r="AI77" s="51">
        <f>Q77</f>
        <v/>
      </c>
      <c r="AJ77" s="51">
        <f>$AH77-$AI77</f>
        <v/>
      </c>
      <c r="AK77" s="52" t="n">
        <v>480.7</v>
      </c>
      <c r="AL77" s="52">
        <f>$AJ77*$AK77</f>
        <v/>
      </c>
      <c r="AM77" s="52">
        <f>$AI77*$AK77</f>
        <v/>
      </c>
      <c r="AN77" s="39" t="n"/>
      <c r="AO77" s="39" t="inlineStr">
        <is>
          <t>Homologación: confianza base Alta + confianza SAP Media → Media.</t>
        </is>
      </c>
    </row>
    <row r="78">
      <c r="A78" s="5" t="inlineStr">
        <is>
          <t>1000022</t>
        </is>
      </c>
      <c r="B78" s="5" t="inlineStr">
        <is>
          <t>DIPIRONA 1G AMPOLLA DE 2ML INYECTABLE</t>
        </is>
      </c>
      <c r="C78" s="5" t="inlineStr">
        <is>
          <t>00000</t>
        </is>
      </c>
      <c r="D78" s="5" t="inlineStr">
        <is>
          <t>033</t>
        </is>
      </c>
      <c r="E78" s="5" t="inlineStr">
        <is>
          <t>ZMED</t>
        </is>
      </c>
      <c r="F78" s="5" t="inlineStr">
        <is>
          <t>1130</t>
        </is>
      </c>
      <c r="G78" s="5" t="inlineStr">
        <is>
          <t>3013</t>
        </is>
      </c>
      <c r="H78" s="5" t="inlineStr">
        <is>
          <t>C/U</t>
        </is>
      </c>
      <c r="I78" s="6" t="n">
        <v>100</v>
      </c>
      <c r="J78" s="6" t="n">
        <v>0</v>
      </c>
      <c r="K78" s="5" t="inlineStr">
        <is>
          <t>ARS</t>
        </is>
      </c>
      <c r="L78" s="48" t="n">
        <v>0</v>
      </c>
      <c r="M78" s="48" t="n">
        <v>67200</v>
      </c>
      <c r="O78" s="11">
        <f>M78/SUM($M$2:$M$485)</f>
        <v/>
      </c>
      <c r="P78" s="49">
        <f>IFERROR(M78/I78,0)</f>
        <v/>
      </c>
      <c r="Q78" s="50" t="n">
        <v>157</v>
      </c>
      <c r="R78" s="8">
        <f>I78-Q78</f>
        <v/>
      </c>
      <c r="S78" s="49">
        <f>$AK78*R78</f>
        <v/>
      </c>
      <c r="U78" s="39" t="inlineStr">
        <is>
          <t>Stock SAP</t>
        </is>
      </c>
      <c r="V78" s="39" t="inlineStr">
        <is>
          <t>Medicamentos</t>
        </is>
      </c>
      <c r="W78" s="39" t="inlineStr">
        <is>
          <t>Dentro del alcance</t>
        </is>
      </c>
      <c r="X78" s="37" t="inlineStr">
        <is>
          <t>Alta</t>
        </is>
      </c>
      <c r="Y78" s="39" t="inlineStr">
        <is>
          <t>Homologado – confianza Alta</t>
        </is>
      </c>
      <c r="Z78" s="37" t="inlineStr">
        <is>
          <t>Dar de alta en SAP</t>
        </is>
      </c>
      <c r="AA78" s="39" t="inlineStr">
        <is>
          <t>106</t>
        </is>
      </c>
      <c r="AB78" s="39" t="inlineStr">
        <is>
          <t>Dipirona inyectable 1amp=2ml 1gr</t>
        </is>
      </c>
      <c r="AC78" s="39" t="inlineStr">
        <is>
          <t>Homologación por código Avain (master M01-010)</t>
        </is>
      </c>
      <c r="AD78" s="39" t="inlineStr">
        <is>
          <t>No</t>
        </is>
      </c>
      <c r="AE78" s="39" t="n"/>
      <c r="AF78" s="39" t="inlineStr">
        <is>
          <t>Sí</t>
        </is>
      </c>
      <c r="AG78" s="39" t="inlineStr">
        <is>
          <t>M01-010</t>
        </is>
      </c>
      <c r="AH78" s="51" t="n">
        <v>100</v>
      </c>
      <c r="AI78" s="51">
        <f>Q78</f>
        <v/>
      </c>
      <c r="AJ78" s="51">
        <f>$AH78-$AI78</f>
        <v/>
      </c>
      <c r="AK78" s="52" t="n">
        <v>672</v>
      </c>
      <c r="AL78" s="52">
        <f>$AJ78*$AK78</f>
        <v/>
      </c>
      <c r="AM78" s="52">
        <f>$AI78*$AK78</f>
        <v/>
      </c>
      <c r="AN78" s="39" t="n"/>
      <c r="AO78" s="39" t="inlineStr">
        <is>
          <t>Homologación: confianza base Alta + confianza SAP Alta → Alta.</t>
        </is>
      </c>
    </row>
    <row r="79">
      <c r="A79" s="5" t="inlineStr">
        <is>
          <t>1000078</t>
        </is>
      </c>
      <c r="B79" s="5" t="inlineStr">
        <is>
          <t>SOLUCION GLUCOSADA HIPERTONICA 25% AMP</t>
        </is>
      </c>
      <c r="C79" s="5" t="inlineStr">
        <is>
          <t>15244</t>
        </is>
      </c>
      <c r="D79" s="5" t="inlineStr">
        <is>
          <t>033</t>
        </is>
      </c>
      <c r="E79" s="5" t="inlineStr">
        <is>
          <t>ZMED</t>
        </is>
      </c>
      <c r="F79" s="5" t="inlineStr">
        <is>
          <t>1130</t>
        </is>
      </c>
      <c r="G79" s="5" t="inlineStr">
        <is>
          <t>3013</t>
        </is>
      </c>
      <c r="H79" s="5" t="inlineStr">
        <is>
          <t>C/U</t>
        </is>
      </c>
      <c r="I79" s="6" t="n">
        <v>100</v>
      </c>
      <c r="J79" s="6" t="n">
        <v>0</v>
      </c>
      <c r="K79" s="5" t="inlineStr">
        <is>
          <t>ARS</t>
        </is>
      </c>
      <c r="L79" s="48" t="n">
        <v>0</v>
      </c>
      <c r="M79" s="48" t="n">
        <v>59960.27</v>
      </c>
      <c r="O79" s="11">
        <f>M79/SUM($M$2:$M$485)</f>
        <v/>
      </c>
      <c r="P79" s="49">
        <f>IFERROR(M79/I79,0)</f>
        <v/>
      </c>
      <c r="Q79" s="50" t="n">
        <v>104</v>
      </c>
      <c r="R79" s="8">
        <f>I79-Q79</f>
        <v/>
      </c>
      <c r="S79" s="49">
        <f>$AK79*R79</f>
        <v/>
      </c>
      <c r="U79" s="39" t="inlineStr">
        <is>
          <t>Stock SAP</t>
        </is>
      </c>
      <c r="V79" s="39" t="inlineStr">
        <is>
          <t>Medicamentos</t>
        </is>
      </c>
      <c r="W79" s="39" t="inlineStr">
        <is>
          <t>Dentro del alcance</t>
        </is>
      </c>
      <c r="X79" s="42" t="inlineStr">
        <is>
          <t>Media</t>
        </is>
      </c>
      <c r="Y79" s="39" t="inlineStr">
        <is>
          <t>Homologado – confianza Media – pendiente de validación</t>
        </is>
      </c>
      <c r="Z79" s="37" t="inlineStr">
        <is>
          <t>Dar de alta en SAP</t>
        </is>
      </c>
      <c r="AA79" s="39" t="inlineStr">
        <is>
          <t>132</t>
        </is>
      </c>
      <c r="AB79" s="39" t="inlineStr">
        <is>
          <t>Glucosado hipertónico al 25% 1 amp=10ml 250mg/1ml</t>
        </is>
      </c>
      <c r="AC79" s="39" t="inlineStr">
        <is>
          <t>Cruce por nomenclatura SAP</t>
        </is>
      </c>
      <c r="AD79" s="39" t="inlineStr">
        <is>
          <t>No</t>
        </is>
      </c>
      <c r="AE79" s="39" t="n"/>
      <c r="AF79" s="39" t="inlineStr">
        <is>
          <t>Sí</t>
        </is>
      </c>
      <c r="AG79" s="39" t="inlineStr">
        <is>
          <t>M13-004</t>
        </is>
      </c>
      <c r="AH79" s="51" t="n">
        <v>100</v>
      </c>
      <c r="AI79" s="51">
        <f>Q79</f>
        <v/>
      </c>
      <c r="AJ79" s="51">
        <f>$AH79-$AI79</f>
        <v/>
      </c>
      <c r="AK79" s="52" t="n">
        <v>599.6026999999999</v>
      </c>
      <c r="AL79" s="52">
        <f>$AJ79*$AK79</f>
        <v/>
      </c>
      <c r="AM79" s="52">
        <f>$AI79*$AK79</f>
        <v/>
      </c>
      <c r="AN79" s="39" t="n"/>
      <c r="AO79" s="39" t="inlineStr">
        <is>
          <t>Homologado al master M13-004, pero sus códigos SAP (1000288) no figuran en el stock SAP de este centro. Cruce por nomenclatura: dosis coincide; similitud 0.59.</t>
        </is>
      </c>
    </row>
    <row r="80">
      <c r="A80" s="5" t="inlineStr">
        <is>
          <t>1000103</t>
        </is>
      </c>
      <c r="B80" s="5" t="inlineStr">
        <is>
          <t>FENITOINA 100MG /2ML AMPOLLA</t>
        </is>
      </c>
      <c r="C80" s="5" t="inlineStr">
        <is>
          <t>16335</t>
        </is>
      </c>
      <c r="D80" s="5" t="inlineStr">
        <is>
          <t>033</t>
        </is>
      </c>
      <c r="E80" s="5" t="inlineStr">
        <is>
          <t>ZMED</t>
        </is>
      </c>
      <c r="F80" s="5" t="inlineStr">
        <is>
          <t>1130</t>
        </is>
      </c>
      <c r="G80" s="5" t="inlineStr">
        <is>
          <t>3013</t>
        </is>
      </c>
      <c r="H80" s="5" t="inlineStr">
        <is>
          <t>C/U</t>
        </is>
      </c>
      <c r="I80" s="6" t="n">
        <v>100</v>
      </c>
      <c r="J80" s="6" t="n">
        <v>0</v>
      </c>
      <c r="K80" s="5" t="inlineStr">
        <is>
          <t>ARS</t>
        </is>
      </c>
      <c r="L80" s="48" t="n">
        <v>0</v>
      </c>
      <c r="M80" s="48" t="n">
        <v>53729</v>
      </c>
      <c r="O80" s="11">
        <f>M80/SUM($M$2:$M$485)</f>
        <v/>
      </c>
      <c r="P80" s="49">
        <f>IFERROR(M80/I80,0)</f>
        <v/>
      </c>
      <c r="Q80" s="50" t="n">
        <v>75</v>
      </c>
      <c r="R80" s="8">
        <f>I80-Q80</f>
        <v/>
      </c>
      <c r="S80" s="49">
        <f>$AK80*R80</f>
        <v/>
      </c>
      <c r="U80" s="39" t="inlineStr">
        <is>
          <t>Stock SAP</t>
        </is>
      </c>
      <c r="V80" s="39" t="inlineStr">
        <is>
          <t>Medicamentos</t>
        </is>
      </c>
      <c r="W80" s="39" t="inlineStr">
        <is>
          <t>Dentro del alcance</t>
        </is>
      </c>
      <c r="X80" s="37" t="inlineStr">
        <is>
          <t>Alta</t>
        </is>
      </c>
      <c r="Y80" s="39" t="inlineStr">
        <is>
          <t>Homologado – confianza Alta</t>
        </is>
      </c>
      <c r="Z80" s="38" t="inlineStr">
        <is>
          <t>Dar de baja en SAP</t>
        </is>
      </c>
      <c r="AA80" s="39" t="inlineStr">
        <is>
          <t>103</t>
        </is>
      </c>
      <c r="AB80" s="39" t="inlineStr">
        <is>
          <t>Fenitoina 1 amp=2ml x100mg</t>
        </is>
      </c>
      <c r="AC80" s="39" t="inlineStr">
        <is>
          <t>Homologación por código Avain (master M09-002)</t>
        </is>
      </c>
      <c r="AD80" s="39" t="inlineStr">
        <is>
          <t>No</t>
        </is>
      </c>
      <c r="AE80" s="39" t="n"/>
      <c r="AF80" s="39" t="inlineStr">
        <is>
          <t>Sí</t>
        </is>
      </c>
      <c r="AG80" s="39" t="inlineStr">
        <is>
          <t>M09-002</t>
        </is>
      </c>
      <c r="AH80" s="51" t="n">
        <v>100</v>
      </c>
      <c r="AI80" s="51">
        <f>Q80</f>
        <v/>
      </c>
      <c r="AJ80" s="51">
        <f>$AH80-$AI80</f>
        <v/>
      </c>
      <c r="AK80" s="52" t="n">
        <v>537.29</v>
      </c>
      <c r="AL80" s="52">
        <f>$AJ80*$AK80</f>
        <v/>
      </c>
      <c r="AM80" s="52">
        <f>$AI80*$AK80</f>
        <v/>
      </c>
      <c r="AN80" s="39" t="n"/>
      <c r="AO80" s="39" t="inlineStr">
        <is>
          <t>Homologación: confianza base Alta + confianza SAP Alta → Alta.</t>
        </is>
      </c>
    </row>
    <row r="81">
      <c r="A81" s="5" t="inlineStr">
        <is>
          <t>1000108</t>
        </is>
      </c>
      <c r="B81" s="5" t="inlineStr">
        <is>
          <t>HALOPERIDOL  5MG/1ML AMPOLLA</t>
        </is>
      </c>
      <c r="C81" s="5" t="inlineStr">
        <is>
          <t>00000</t>
        </is>
      </c>
      <c r="D81" s="5" t="inlineStr">
        <is>
          <t>033</t>
        </is>
      </c>
      <c r="E81" s="5" t="inlineStr">
        <is>
          <t>ZMED</t>
        </is>
      </c>
      <c r="F81" s="5" t="inlineStr">
        <is>
          <t>1130</t>
        </is>
      </c>
      <c r="G81" s="5" t="inlineStr">
        <is>
          <t>3013</t>
        </is>
      </c>
      <c r="H81" s="5" t="inlineStr">
        <is>
          <t>C/U</t>
        </is>
      </c>
      <c r="I81" s="6" t="n">
        <v>100</v>
      </c>
      <c r="J81" s="6" t="n">
        <v>0</v>
      </c>
      <c r="K81" s="5" t="inlineStr">
        <is>
          <t>ARS</t>
        </is>
      </c>
      <c r="L81" s="48" t="n">
        <v>0</v>
      </c>
      <c r="M81" s="48" t="n">
        <v>69030</v>
      </c>
      <c r="O81" s="11">
        <f>M81/SUM($M$2:$M$485)</f>
        <v/>
      </c>
      <c r="P81" s="49">
        <f>IFERROR(M81/I81,0)</f>
        <v/>
      </c>
      <c r="Q81" s="50" t="n">
        <v>111</v>
      </c>
      <c r="R81" s="8">
        <f>I81-Q81</f>
        <v/>
      </c>
      <c r="S81" s="49">
        <f>$AK81*R81</f>
        <v/>
      </c>
      <c r="U81" s="39" t="inlineStr">
        <is>
          <t>Stock SAP</t>
        </is>
      </c>
      <c r="V81" s="39" t="inlineStr">
        <is>
          <t>Medicamentos</t>
        </is>
      </c>
      <c r="W81" s="39" t="inlineStr">
        <is>
          <t>Dentro del alcance</t>
        </is>
      </c>
      <c r="X81" s="42" t="inlineStr">
        <is>
          <t>Media</t>
        </is>
      </c>
      <c r="Y81" s="39" t="inlineStr">
        <is>
          <t>Homologado – confianza Media – pendiente de validación</t>
        </is>
      </c>
      <c r="Z81" s="38" t="inlineStr">
        <is>
          <t>Dar de baja en SAP</t>
        </is>
      </c>
      <c r="AA81" s="39" t="inlineStr">
        <is>
          <t>141</t>
        </is>
      </c>
      <c r="AB81" s="39" t="inlineStr">
        <is>
          <t>Haloperidol 1 amp=1ml</t>
        </is>
      </c>
      <c r="AC81" s="39" t="inlineStr">
        <is>
          <t>Homologación por código Avain (master M09-005)</t>
        </is>
      </c>
      <c r="AD81" s="39" t="inlineStr">
        <is>
          <t>No</t>
        </is>
      </c>
      <c r="AE81" s="39" t="n"/>
      <c r="AF81" s="39" t="inlineStr">
        <is>
          <t>Sí</t>
        </is>
      </c>
      <c r="AG81" s="39" t="inlineStr">
        <is>
          <t>M09-005</t>
        </is>
      </c>
      <c r="AH81" s="51" t="n">
        <v>120</v>
      </c>
      <c r="AI81" s="51">
        <f>Q81</f>
        <v/>
      </c>
      <c r="AJ81" s="51">
        <f>$AH81-$AI81</f>
        <v/>
      </c>
      <c r="AK81" s="52" t="n">
        <v>690.3</v>
      </c>
      <c r="AL81" s="52">
        <f>$AJ81*$AK81</f>
        <v/>
      </c>
      <c r="AM81" s="52">
        <f>$AI81*$AK81</f>
        <v/>
      </c>
      <c r="AN81" s="39" t="n"/>
      <c r="AO81" s="39" t="inlineStr">
        <is>
          <t>Homologación: confianza base Media + confianza SAP Alta → Media. El material ocupa 2 filas en la hoja 1130 Salta (lote/almacén). La cantidad SAP y la física de esta vista son el total del material.</t>
        </is>
      </c>
    </row>
    <row r="82">
      <c r="A82" s="5" t="inlineStr">
        <is>
          <t>1000136</t>
        </is>
      </c>
      <c r="B82" s="5" t="inlineStr">
        <is>
          <t>ASPIRINA DE 100 MG</t>
        </is>
      </c>
      <c r="C82" s="5" t="inlineStr">
        <is>
          <t>00000</t>
        </is>
      </c>
      <c r="D82" s="5" t="inlineStr">
        <is>
          <t>033</t>
        </is>
      </c>
      <c r="E82" s="5" t="inlineStr">
        <is>
          <t>ZMED</t>
        </is>
      </c>
      <c r="F82" s="5" t="inlineStr">
        <is>
          <t>1130</t>
        </is>
      </c>
      <c r="G82" s="5" t="inlineStr">
        <is>
          <t>3013</t>
        </is>
      </c>
      <c r="H82" s="5" t="inlineStr">
        <is>
          <t>C/U</t>
        </is>
      </c>
      <c r="I82" s="6" t="n">
        <v>100</v>
      </c>
      <c r="J82" s="6" t="n">
        <v>0</v>
      </c>
      <c r="K82" s="5" t="inlineStr">
        <is>
          <t>ARS</t>
        </is>
      </c>
      <c r="L82" s="48" t="n">
        <v>0</v>
      </c>
      <c r="M82" s="48" t="n">
        <v>185472</v>
      </c>
      <c r="O82" s="11">
        <f>M82/SUM($M$2:$M$485)</f>
        <v/>
      </c>
      <c r="P82" s="49">
        <f>IFERROR(M82/I82,0)</f>
        <v/>
      </c>
      <c r="Q82" s="50" t="n">
        <v>50</v>
      </c>
      <c r="R82" s="8">
        <f>I82-Q82</f>
        <v/>
      </c>
      <c r="S82" s="49">
        <f>$AK82*R82</f>
        <v/>
      </c>
      <c r="U82" s="39" t="inlineStr">
        <is>
          <t>Stock SAP</t>
        </is>
      </c>
      <c r="V82" s="39" t="inlineStr">
        <is>
          <t>Medicamentos</t>
        </is>
      </c>
      <c r="W82" s="39" t="inlineStr">
        <is>
          <t>Dentro del alcance</t>
        </is>
      </c>
      <c r="X82" s="38" t="inlineStr">
        <is>
          <t>Baja</t>
        </is>
      </c>
      <c r="Y82" s="39" t="inlineStr">
        <is>
          <t>Homologado – confianza Baja – pendiente de validación</t>
        </is>
      </c>
      <c r="Z82" s="38" t="inlineStr">
        <is>
          <t>Dar de baja en SAP</t>
        </is>
      </c>
      <c r="AA82" s="39" t="inlineStr">
        <is>
          <t>38</t>
        </is>
      </c>
      <c r="AB82" s="39" t="inlineStr">
        <is>
          <t>Aspirina Comprimidos x 500mg</t>
        </is>
      </c>
      <c r="AC82" s="39" t="inlineStr">
        <is>
          <t>Cruce por nomenclatura SAP</t>
        </is>
      </c>
      <c r="AD82" s="39" t="inlineStr">
        <is>
          <t>No</t>
        </is>
      </c>
      <c r="AE82" s="39" t="n"/>
      <c r="AF82" s="39" t="inlineStr">
        <is>
          <t>Sí</t>
        </is>
      </c>
      <c r="AG82" s="39" t="n"/>
      <c r="AH82" s="51" t="n">
        <v>100</v>
      </c>
      <c r="AI82" s="51">
        <f>Q82</f>
        <v/>
      </c>
      <c r="AJ82" s="51">
        <f>$AH82-$AI82</f>
        <v/>
      </c>
      <c r="AK82" s="52" t="n">
        <v>1854.72</v>
      </c>
      <c r="AL82" s="52">
        <f>$AJ82*$AK82</f>
        <v/>
      </c>
      <c r="AM82" s="52">
        <f>$AI82*$AK82</f>
        <v/>
      </c>
      <c r="AN82" s="39" t="n"/>
      <c r="AO82" s="39" t="inlineStr">
        <is>
          <t>Cruce por nomenclatura: dosis/presentación distinta (500MG vs 100MG); similitud 0.60.</t>
        </is>
      </c>
    </row>
    <row r="83">
      <c r="A83" s="5" t="inlineStr">
        <is>
          <t>1000528</t>
        </is>
      </c>
      <c r="B83" s="5" t="inlineStr">
        <is>
          <t>KETOROLAC  20 MG COMPRIMIDOS</t>
        </is>
      </c>
      <c r="C83" s="5" t="inlineStr">
        <is>
          <t>000000</t>
        </is>
      </c>
      <c r="D83" s="5" t="inlineStr">
        <is>
          <t>033</t>
        </is>
      </c>
      <c r="E83" s="5" t="inlineStr">
        <is>
          <t>ZMED</t>
        </is>
      </c>
      <c r="F83" s="5" t="inlineStr">
        <is>
          <t>1130</t>
        </is>
      </c>
      <c r="G83" s="5" t="inlineStr">
        <is>
          <t>3013</t>
        </is>
      </c>
      <c r="H83" s="5" t="inlineStr">
        <is>
          <t>C/U</t>
        </is>
      </c>
      <c r="I83" s="6" t="n">
        <v>100</v>
      </c>
      <c r="J83" s="6" t="n">
        <v>0</v>
      </c>
      <c r="K83" s="5" t="inlineStr">
        <is>
          <t>ARS</t>
        </is>
      </c>
      <c r="L83" s="48" t="n">
        <v>0</v>
      </c>
      <c r="M83" s="48" t="n">
        <v>6820</v>
      </c>
      <c r="O83" s="11">
        <f>M83/SUM($M$2:$M$485)</f>
        <v/>
      </c>
      <c r="P83" s="49">
        <f>IFERROR(M83/I83,0)</f>
        <v/>
      </c>
      <c r="Q83" s="50" t="n"/>
      <c r="R83" s="8">
        <f>I83-Q83</f>
        <v/>
      </c>
      <c r="S83" s="49">
        <f>$AK83*R83</f>
        <v/>
      </c>
      <c r="U83" s="39" t="inlineStr">
        <is>
          <t>Stock SAP</t>
        </is>
      </c>
      <c r="V83" s="39" t="inlineStr">
        <is>
          <t>Medicamentos</t>
        </is>
      </c>
      <c r="W83" s="39" t="inlineStr">
        <is>
          <t>Dentro del alcance</t>
        </is>
      </c>
      <c r="X83" s="37" t="inlineStr">
        <is>
          <t>Alta</t>
        </is>
      </c>
      <c r="Y83" s="39" t="inlineStr">
        <is>
          <t>Homologado – confianza Alta</t>
        </is>
      </c>
      <c r="Z83" s="38" t="inlineStr">
        <is>
          <t>Dar de baja en SAP</t>
        </is>
      </c>
      <c r="AA83" s="39" t="inlineStr">
        <is>
          <t>161</t>
        </is>
      </c>
      <c r="AB83" s="39" t="inlineStr">
        <is>
          <t>Ketorolac comp comprimidos x 20mg</t>
        </is>
      </c>
      <c r="AC83" s="39" t="inlineStr">
        <is>
          <t>Cruce por nomenclatura SAP</t>
        </is>
      </c>
      <c r="AD83" s="39" t="inlineStr">
        <is>
          <t>No</t>
        </is>
      </c>
      <c r="AE83" s="39" t="n"/>
      <c r="AF83" s="39" t="inlineStr">
        <is>
          <t>Sí</t>
        </is>
      </c>
      <c r="AG83" s="39" t="n"/>
      <c r="AH83" s="51" t="n"/>
      <c r="AI83" s="51" t="n"/>
      <c r="AJ83" s="51" t="n"/>
      <c r="AK83" s="52" t="n">
        <v>68.2</v>
      </c>
      <c r="AL83" s="52" t="n"/>
      <c r="AM83" s="52" t="n"/>
      <c r="AN83" s="39" t="n"/>
      <c r="AO83" s="39" t="inlineStr">
        <is>
          <t>La cantidad física del material se imputó en la fila 11 (primera fila del material). Cruce por nomenclatura: dosis coincide; similitud 0.87. El material ocupa 2 filas en la hoja 1130 Salta (lote/almacén). La cantidad SAP y la física de esta vista son el total del material.</t>
        </is>
      </c>
    </row>
    <row r="84">
      <c r="A84" s="5" t="inlineStr">
        <is>
          <t>1000684</t>
        </is>
      </c>
      <c r="B84" s="5" t="inlineStr">
        <is>
          <t>HIOSCINA+DIPIRONA AMP X 5 ML IV/IM</t>
        </is>
      </c>
      <c r="C84" s="5" t="inlineStr">
        <is>
          <t>136-574</t>
        </is>
      </c>
      <c r="D84" s="5" t="inlineStr">
        <is>
          <t>033</t>
        </is>
      </c>
      <c r="E84" s="5" t="inlineStr">
        <is>
          <t>ZMED</t>
        </is>
      </c>
      <c r="F84" s="5" t="inlineStr">
        <is>
          <t>1130</t>
        </is>
      </c>
      <c r="G84" s="5" t="inlineStr">
        <is>
          <t>3013</t>
        </is>
      </c>
      <c r="H84" s="5" t="inlineStr">
        <is>
          <t>C/U</t>
        </is>
      </c>
      <c r="I84" s="6" t="n">
        <v>100</v>
      </c>
      <c r="J84" s="6" t="n">
        <v>0</v>
      </c>
      <c r="K84" s="5" t="inlineStr">
        <is>
          <t>ARS</t>
        </is>
      </c>
      <c r="L84" s="48" t="n">
        <v>0</v>
      </c>
      <c r="M84" s="48" t="n">
        <v>67982.11</v>
      </c>
      <c r="O84" s="11">
        <f>M84/SUM($M$2:$M$485)</f>
        <v/>
      </c>
      <c r="P84" s="49">
        <f>IFERROR(M84/I84,0)</f>
        <v/>
      </c>
      <c r="Q84" s="50" t="n">
        <v>83</v>
      </c>
      <c r="R84" s="8">
        <f>I84-Q84</f>
        <v/>
      </c>
      <c r="S84" s="49">
        <f>$AK84*R84</f>
        <v/>
      </c>
      <c r="U84" s="39" t="inlineStr">
        <is>
          <t>Stock SAP</t>
        </is>
      </c>
      <c r="V84" s="39" t="inlineStr">
        <is>
          <t>Medicamentos</t>
        </is>
      </c>
      <c r="W84" s="39" t="inlineStr">
        <is>
          <t>Dentro del alcance</t>
        </is>
      </c>
      <c r="X84" s="37" t="inlineStr">
        <is>
          <t>Alta</t>
        </is>
      </c>
      <c r="Y84" s="39" t="inlineStr">
        <is>
          <t>Homologado – confianza Alta</t>
        </is>
      </c>
      <c r="Z84" s="38" t="inlineStr">
        <is>
          <t>Dar de baja en SAP</t>
        </is>
      </c>
      <c r="AA84" s="39" t="inlineStr">
        <is>
          <t>50</t>
        </is>
      </c>
      <c r="AB84" s="39" t="inlineStr">
        <is>
          <t>Hioscina 20mg + Dipirona 2500mg. 1 amp</t>
        </is>
      </c>
      <c r="AC84" s="39" t="inlineStr">
        <is>
          <t>Homologación por código Avain (master M08-005)</t>
        </is>
      </c>
      <c r="AD84" s="39" t="inlineStr">
        <is>
          <t>Sí</t>
        </is>
      </c>
      <c r="AE84" s="39" t="inlineStr">
        <is>
          <t>1000684, 1000244</t>
        </is>
      </c>
      <c r="AF84" s="39" t="inlineStr">
        <is>
          <t>Sí</t>
        </is>
      </c>
      <c r="AG84" s="39" t="inlineStr">
        <is>
          <t>M08-005</t>
        </is>
      </c>
      <c r="AH84" s="51" t="n">
        <v>150</v>
      </c>
      <c r="AI84" s="51">
        <f>Q84</f>
        <v/>
      </c>
      <c r="AJ84" s="51">
        <f>$AH84-$AI84</f>
        <v/>
      </c>
      <c r="AK84" s="52" t="n">
        <v>679.8211333333334</v>
      </c>
      <c r="AL84" s="52">
        <f>$AJ84*$AK84</f>
        <v/>
      </c>
      <c r="AM84" s="52">
        <f>$AI84*$AK84</f>
        <v/>
      </c>
      <c r="AN84" s="39" t="n"/>
      <c r="AO84" s="39" t="inlineStr">
        <is>
          <t>Homologación: confianza base Alta + confianza SAP Alta → Alta. El cruce SAP–Avain identificó 2 códigos SAP como posibles equivalentes del mismo ítem de Avain (1000684, 1000244). Se imputó al primero (lógica BUSCARV); requiere validación posterior. El material ocupa 2 filas en la hoja 1130 Salta (lote/almacén). La cantidad SAP y la física de esta vista son el total del material.</t>
        </is>
      </c>
    </row>
    <row r="85">
      <c r="A85" s="5" t="inlineStr">
        <is>
          <t>1001231</t>
        </is>
      </c>
      <c r="B85" s="5" t="inlineStr">
        <is>
          <t>HIOSCINA 20 MG AMP cjax100</t>
        </is>
      </c>
      <c r="C85" s="5" t="inlineStr">
        <is>
          <t>00000</t>
        </is>
      </c>
      <c r="D85" s="5" t="inlineStr">
        <is>
          <t>MEGE</t>
        </is>
      </c>
      <c r="E85" s="5" t="inlineStr">
        <is>
          <t>ZMED</t>
        </is>
      </c>
      <c r="F85" s="5" t="inlineStr">
        <is>
          <t>1130</t>
        </is>
      </c>
      <c r="G85" s="5" t="inlineStr">
        <is>
          <t>3013</t>
        </is>
      </c>
      <c r="H85" s="5" t="inlineStr">
        <is>
          <t>C/U</t>
        </is>
      </c>
      <c r="I85" s="6" t="n">
        <v>100</v>
      </c>
      <c r="J85" s="6" t="n">
        <v>0</v>
      </c>
      <c r="K85" s="5" t="inlineStr">
        <is>
          <t>ARS</t>
        </is>
      </c>
      <c r="L85" s="48" t="n">
        <v>0</v>
      </c>
      <c r="M85" s="48" t="n">
        <v>56760</v>
      </c>
      <c r="O85" s="11">
        <f>M85/SUM($M$2:$M$485)</f>
        <v/>
      </c>
      <c r="P85" s="49">
        <f>IFERROR(M85/I85,0)</f>
        <v/>
      </c>
      <c r="Q85" s="50" t="n"/>
      <c r="R85" s="8">
        <f>I85-Q85</f>
        <v/>
      </c>
      <c r="S85" s="49">
        <f>$AK85*R85</f>
        <v/>
      </c>
      <c r="U85" s="39" t="inlineStr">
        <is>
          <t>Stock SAP</t>
        </is>
      </c>
      <c r="V85" s="39" t="inlineStr">
        <is>
          <t>Medicamentos</t>
        </is>
      </c>
      <c r="W85" s="39" t="inlineStr">
        <is>
          <t>Dentro del alcance</t>
        </is>
      </c>
      <c r="X85" s="39" t="n"/>
      <c r="Y85" s="39" t="inlineStr">
        <is>
          <t>Sin recuento físico en el inventario de Avain</t>
        </is>
      </c>
      <c r="Z85" s="40" t="inlineStr">
        <is>
          <t>Sin recuento físico</t>
        </is>
      </c>
      <c r="AA85" s="39" t="n"/>
      <c r="AB85" s="39" t="n"/>
      <c r="AC85" s="39" t="n"/>
      <c r="AD85" s="39" t="n"/>
      <c r="AE85" s="39" t="n"/>
      <c r="AF85" s="39" t="n"/>
      <c r="AG85" s="39" t="n"/>
      <c r="AH85" s="51" t="n">
        <v>100</v>
      </c>
      <c r="AI85" s="51">
        <f>Q85</f>
        <v/>
      </c>
      <c r="AJ85" s="51">
        <f>$AH85-$AI85</f>
        <v/>
      </c>
      <c r="AK85" s="52" t="n">
        <v>567.6</v>
      </c>
      <c r="AL85" s="52">
        <f>$AJ85*$AK85</f>
        <v/>
      </c>
      <c r="AM85" s="52">
        <f>$AI85*$AK85</f>
        <v/>
      </c>
      <c r="AN85" s="39" t="n"/>
      <c r="AO85" s="39" t="n"/>
    </row>
    <row r="86">
      <c r="A86" s="5" t="inlineStr">
        <is>
          <t>1001262</t>
        </is>
      </c>
      <c r="B86" s="5" t="inlineStr">
        <is>
          <t>CATETER IV N14</t>
        </is>
      </c>
      <c r="C86" s="5" t="n"/>
      <c r="D86" s="5" t="inlineStr">
        <is>
          <t>MDES</t>
        </is>
      </c>
      <c r="E86" s="5" t="inlineStr">
        <is>
          <t>ZMED</t>
        </is>
      </c>
      <c r="F86" s="5" t="inlineStr">
        <is>
          <t>1130</t>
        </is>
      </c>
      <c r="G86" s="5" t="inlineStr">
        <is>
          <t>3013</t>
        </is>
      </c>
      <c r="H86" s="5" t="inlineStr">
        <is>
          <t>C/U</t>
        </is>
      </c>
      <c r="I86" s="6" t="n">
        <v>100</v>
      </c>
      <c r="J86" s="6" t="n">
        <v>0</v>
      </c>
      <c r="K86" s="5" t="inlineStr">
        <is>
          <t>ARS</t>
        </is>
      </c>
      <c r="L86" s="48" t="n">
        <v>0</v>
      </c>
      <c r="M86" s="48" t="n">
        <v>25316</v>
      </c>
      <c r="O86" s="11">
        <f>M86/SUM($M$2:$M$485)</f>
        <v/>
      </c>
      <c r="P86" s="49">
        <f>IFERROR(M86/I86,0)</f>
        <v/>
      </c>
      <c r="Q86" s="50" t="n">
        <v>69</v>
      </c>
      <c r="R86" s="8">
        <f>I86-Q86</f>
        <v/>
      </c>
      <c r="S86" s="49">
        <f>$AK86*R86</f>
        <v/>
      </c>
      <c r="U86" s="39" t="inlineStr">
        <is>
          <t>Stock SAP</t>
        </is>
      </c>
      <c r="V86" s="39" t="inlineStr">
        <is>
          <t>Medicamentos</t>
        </is>
      </c>
      <c r="W86" s="39" t="inlineStr">
        <is>
          <t>Dentro del alcance</t>
        </is>
      </c>
      <c r="X86" s="38" t="inlineStr">
        <is>
          <t>Baja</t>
        </is>
      </c>
      <c r="Y86" s="39" t="inlineStr">
        <is>
          <t>Homologado – confianza Baja – pendiente de validación</t>
        </is>
      </c>
      <c r="Z86" s="38" t="inlineStr">
        <is>
          <t>Dar de baja en SAP</t>
        </is>
      </c>
      <c r="AA86" s="39" t="inlineStr">
        <is>
          <t>1</t>
        </is>
      </c>
      <c r="AB86" s="39" t="inlineStr">
        <is>
          <t>Abbocath N° 14</t>
        </is>
      </c>
      <c r="AC86" s="39" t="inlineStr">
        <is>
          <t>Homologación por código Avain (master D-125)</t>
        </is>
      </c>
      <c r="AD86" s="39" t="inlineStr">
        <is>
          <t>No</t>
        </is>
      </c>
      <c r="AE86" s="39" t="n"/>
      <c r="AF86" s="39" t="inlineStr">
        <is>
          <t>Sí</t>
        </is>
      </c>
      <c r="AG86" s="39" t="inlineStr">
        <is>
          <t>D-125</t>
        </is>
      </c>
      <c r="AH86" s="51" t="n">
        <v>100</v>
      </c>
      <c r="AI86" s="51">
        <f>Q86</f>
        <v/>
      </c>
      <c r="AJ86" s="51">
        <f>$AH86-$AI86</f>
        <v/>
      </c>
      <c r="AK86" s="52" t="n">
        <v>253.16</v>
      </c>
      <c r="AL86" s="52">
        <f>$AJ86*$AK86</f>
        <v/>
      </c>
      <c r="AM86" s="52">
        <f>$AI86*$AK86</f>
        <v/>
      </c>
      <c r="AN86" s="39" t="n"/>
      <c r="AO86" s="39" t="inlineStr">
        <is>
          <t>Homologación: confianza base Alta + confianza SAP Alta → Alta. La nomenclatura del material imputado no respalda por sí sola la equivalencia (similitud 0.10); el vínculo proviene sólo de la homologación. Nivel degradado a Baja. Otros códigos SAP del master no están en el stock de este centro: 2000002.</t>
        </is>
      </c>
    </row>
    <row r="87">
      <c r="A87" s="5" t="inlineStr">
        <is>
          <t>1001306</t>
        </is>
      </c>
      <c r="B87" s="5" t="inlineStr">
        <is>
          <t>LIDOCAINA 2% 5 ML AMPOLLA</t>
        </is>
      </c>
      <c r="C87" s="5" t="n"/>
      <c r="D87" s="5" t="inlineStr">
        <is>
          <t>FARM</t>
        </is>
      </c>
      <c r="E87" s="5" t="inlineStr">
        <is>
          <t>ZMED</t>
        </is>
      </c>
      <c r="F87" s="5" t="inlineStr">
        <is>
          <t>1130</t>
        </is>
      </c>
      <c r="G87" s="5" t="inlineStr">
        <is>
          <t>3013</t>
        </is>
      </c>
      <c r="H87" s="5" t="inlineStr">
        <is>
          <t>C/U</t>
        </is>
      </c>
      <c r="I87" s="6" t="n">
        <v>100</v>
      </c>
      <c r="J87" s="6" t="n">
        <v>0</v>
      </c>
      <c r="K87" s="5" t="inlineStr">
        <is>
          <t>ARS</t>
        </is>
      </c>
      <c r="L87" s="48" t="n">
        <v>0</v>
      </c>
      <c r="M87" s="48" t="n">
        <v>63360</v>
      </c>
      <c r="O87" s="11">
        <f>M87/SUM($M$2:$M$485)</f>
        <v/>
      </c>
      <c r="P87" s="49">
        <f>IFERROR(M87/I87,0)</f>
        <v/>
      </c>
      <c r="Q87" s="50" t="n">
        <v>147</v>
      </c>
      <c r="R87" s="8">
        <f>I87-Q87</f>
        <v/>
      </c>
      <c r="S87" s="49">
        <f>$AK87*R87</f>
        <v/>
      </c>
      <c r="U87" s="39" t="inlineStr">
        <is>
          <t>Stock SAP</t>
        </is>
      </c>
      <c r="V87" s="39" t="inlineStr">
        <is>
          <t>Medicamentos</t>
        </is>
      </c>
      <c r="W87" s="39" t="inlineStr">
        <is>
          <t>Dentro del alcance</t>
        </is>
      </c>
      <c r="X87" s="37" t="inlineStr">
        <is>
          <t>Alta</t>
        </is>
      </c>
      <c r="Y87" s="39" t="inlineStr">
        <is>
          <t>Homologado – confianza Alta</t>
        </is>
      </c>
      <c r="Z87" s="37" t="inlineStr">
        <is>
          <t>Dar de alta en SAP</t>
        </is>
      </c>
      <c r="AA87" s="39" t="inlineStr">
        <is>
          <t>168</t>
        </is>
      </c>
      <c r="AB87" s="39" t="inlineStr">
        <is>
          <t>Lidocaina 2% 1 amp=5ml</t>
        </is>
      </c>
      <c r="AC87" s="39" t="inlineStr">
        <is>
          <t>Homologación por código Avain (master M15-001)</t>
        </is>
      </c>
      <c r="AD87" s="39" t="inlineStr">
        <is>
          <t>No</t>
        </is>
      </c>
      <c r="AE87" s="39" t="n"/>
      <c r="AF87" s="39" t="inlineStr">
        <is>
          <t>Sí</t>
        </is>
      </c>
      <c r="AG87" s="39" t="inlineStr">
        <is>
          <t>M15-001</t>
        </is>
      </c>
      <c r="AH87" s="51" t="n">
        <v>100</v>
      </c>
      <c r="AI87" s="51">
        <f>Q87</f>
        <v/>
      </c>
      <c r="AJ87" s="51">
        <f>$AH87-$AI87</f>
        <v/>
      </c>
      <c r="AK87" s="52" t="n">
        <v>633.6</v>
      </c>
      <c r="AL87" s="52">
        <f>$AJ87*$AK87</f>
        <v/>
      </c>
      <c r="AM87" s="52">
        <f>$AI87*$AK87</f>
        <v/>
      </c>
      <c r="AN87" s="39" t="n"/>
      <c r="AO87" s="39" t="inlineStr">
        <is>
          <t>Homologación: confianza base Alta + confianza SAP Alta → Alta. Otros códigos SAP del master no están en el stock de este centro: 1000082.</t>
        </is>
      </c>
    </row>
    <row r="88">
      <c r="A88" s="5" t="inlineStr">
        <is>
          <t>1005131</t>
        </is>
      </c>
      <c r="B88" s="5" t="inlineStr">
        <is>
          <t>DIFENHIDRAMINA 10 MG AMPOLLAS</t>
        </is>
      </c>
      <c r="C88" s="5" t="inlineStr">
        <is>
          <t>00000</t>
        </is>
      </c>
      <c r="D88" s="5" t="inlineStr">
        <is>
          <t>033</t>
        </is>
      </c>
      <c r="E88" s="5" t="inlineStr">
        <is>
          <t>ZMED</t>
        </is>
      </c>
      <c r="F88" s="5" t="inlineStr">
        <is>
          <t>1130</t>
        </is>
      </c>
      <c r="G88" s="5" t="inlineStr">
        <is>
          <t>3013</t>
        </is>
      </c>
      <c r="H88" s="5" t="inlineStr">
        <is>
          <t>C/U</t>
        </is>
      </c>
      <c r="I88" s="6" t="n">
        <v>100</v>
      </c>
      <c r="J88" s="6" t="n">
        <v>0</v>
      </c>
      <c r="K88" s="5" t="inlineStr">
        <is>
          <t>ARS</t>
        </is>
      </c>
      <c r="L88" s="48" t="n">
        <v>0</v>
      </c>
      <c r="M88" s="48" t="n">
        <v>125103</v>
      </c>
      <c r="O88" s="11">
        <f>M88/SUM($M$2:$M$485)</f>
        <v/>
      </c>
      <c r="P88" s="49">
        <f>IFERROR(M88/I88,0)</f>
        <v/>
      </c>
      <c r="Q88" s="50" t="n"/>
      <c r="R88" s="8">
        <f>I88-Q88</f>
        <v/>
      </c>
      <c r="S88" s="49">
        <f>$AK88*R88</f>
        <v/>
      </c>
      <c r="U88" s="39" t="inlineStr">
        <is>
          <t>Stock SAP</t>
        </is>
      </c>
      <c r="V88" s="39" t="inlineStr">
        <is>
          <t>Medicamentos</t>
        </is>
      </c>
      <c r="W88" s="39" t="inlineStr">
        <is>
          <t>Dentro del alcance</t>
        </is>
      </c>
      <c r="X88" s="39" t="n"/>
      <c r="Y88" s="39" t="inlineStr">
        <is>
          <t>Sin recuento físico en el inventario de Avain</t>
        </is>
      </c>
      <c r="Z88" s="40" t="inlineStr">
        <is>
          <t>Sin recuento físico</t>
        </is>
      </c>
      <c r="AA88" s="39" t="n"/>
      <c r="AB88" s="39" t="n"/>
      <c r="AC88" s="39" t="n"/>
      <c r="AD88" s="39" t="n"/>
      <c r="AE88" s="39" t="n"/>
      <c r="AF88" s="39" t="n"/>
      <c r="AG88" s="39" t="n"/>
      <c r="AH88" s="51" t="n">
        <v>100</v>
      </c>
      <c r="AI88" s="51">
        <f>Q88</f>
        <v/>
      </c>
      <c r="AJ88" s="51">
        <f>$AH88-$AI88</f>
        <v/>
      </c>
      <c r="AK88" s="52" t="n">
        <v>1251.03</v>
      </c>
      <c r="AL88" s="52">
        <f>$AJ88*$AK88</f>
        <v/>
      </c>
      <c r="AM88" s="52">
        <f>$AI88*$AK88</f>
        <v/>
      </c>
      <c r="AN88" s="39" t="n"/>
      <c r="AO88" s="39" t="n"/>
    </row>
    <row r="89">
      <c r="A89" s="5" t="inlineStr">
        <is>
          <t>1005278</t>
        </is>
      </c>
      <c r="B89" s="5" t="inlineStr">
        <is>
          <t>PARAC+PSEUDO+BROMH GRIP COMP</t>
        </is>
      </c>
      <c r="C89" s="5" t="inlineStr">
        <is>
          <t>00000</t>
        </is>
      </c>
      <c r="D89" s="5" t="inlineStr">
        <is>
          <t>MEGE</t>
        </is>
      </c>
      <c r="E89" s="5" t="inlineStr">
        <is>
          <t>ZMED</t>
        </is>
      </c>
      <c r="F89" s="5" t="inlineStr">
        <is>
          <t>1130</t>
        </is>
      </c>
      <c r="G89" s="5" t="inlineStr">
        <is>
          <t>3013</t>
        </is>
      </c>
      <c r="H89" s="5" t="inlineStr">
        <is>
          <t>C/U</t>
        </is>
      </c>
      <c r="I89" s="6" t="n">
        <v>100</v>
      </c>
      <c r="J89" s="6" t="n">
        <v>0</v>
      </c>
      <c r="K89" s="5" t="inlineStr">
        <is>
          <t>ARS</t>
        </is>
      </c>
      <c r="L89" s="48" t="n">
        <v>0</v>
      </c>
      <c r="M89" s="48" t="n">
        <v>60114</v>
      </c>
      <c r="O89" s="11">
        <f>M89/SUM($M$2:$M$485)</f>
        <v/>
      </c>
      <c r="P89" s="49">
        <f>IFERROR(M89/I89,0)</f>
        <v/>
      </c>
      <c r="Q89" s="50" t="n"/>
      <c r="R89" s="8">
        <f>I89-Q89</f>
        <v/>
      </c>
      <c r="S89" s="49">
        <f>$AK89*R89</f>
        <v/>
      </c>
      <c r="U89" s="39" t="inlineStr">
        <is>
          <t>Stock SAP</t>
        </is>
      </c>
      <c r="V89" s="39" t="inlineStr">
        <is>
          <t>Medicamentos</t>
        </is>
      </c>
      <c r="W89" s="39" t="inlineStr">
        <is>
          <t>Dentro del alcance</t>
        </is>
      </c>
      <c r="X89" s="39" t="n"/>
      <c r="Y89" s="39" t="inlineStr">
        <is>
          <t>Sin recuento físico en el inventario de Avain</t>
        </is>
      </c>
      <c r="Z89" s="40" t="inlineStr">
        <is>
          <t>Sin recuento físico</t>
        </is>
      </c>
      <c r="AA89" s="39" t="n"/>
      <c r="AB89" s="39" t="n"/>
      <c r="AC89" s="39" t="n"/>
      <c r="AD89" s="39" t="n"/>
      <c r="AE89" s="39" t="n"/>
      <c r="AF89" s="39" t="n"/>
      <c r="AG89" s="39" t="n"/>
      <c r="AH89" s="51" t="n">
        <v>100</v>
      </c>
      <c r="AI89" s="51">
        <f>Q89</f>
        <v/>
      </c>
      <c r="AJ89" s="51">
        <f>$AH89-$AI89</f>
        <v/>
      </c>
      <c r="AK89" s="52" t="n">
        <v>601.14</v>
      </c>
      <c r="AL89" s="52">
        <f>$AJ89*$AK89</f>
        <v/>
      </c>
      <c r="AM89" s="52">
        <f>$AI89*$AK89</f>
        <v/>
      </c>
      <c r="AN89" s="39" t="n"/>
      <c r="AO89" s="39" t="n"/>
    </row>
    <row r="90">
      <c r="A90" s="5" t="inlineStr">
        <is>
          <t>2000003</t>
        </is>
      </c>
      <c r="B90" s="5" t="inlineStr">
        <is>
          <t>CATETER INTRAVENOSO 16G T/ABBOCATH</t>
        </is>
      </c>
      <c r="C90" s="5" t="n"/>
      <c r="D90" s="5" t="inlineStr">
        <is>
          <t>033</t>
        </is>
      </c>
      <c r="E90" s="5" t="inlineStr">
        <is>
          <t>ZDES</t>
        </is>
      </c>
      <c r="F90" s="5" t="inlineStr">
        <is>
          <t>1130</t>
        </is>
      </c>
      <c r="G90" s="5" t="inlineStr">
        <is>
          <t>3014</t>
        </is>
      </c>
      <c r="H90" s="5" t="inlineStr">
        <is>
          <t>C/U</t>
        </is>
      </c>
      <c r="I90" s="6" t="n">
        <v>100</v>
      </c>
      <c r="J90" s="6" t="n">
        <v>0</v>
      </c>
      <c r="K90" s="5" t="inlineStr">
        <is>
          <t>ARS</t>
        </is>
      </c>
      <c r="L90" s="48" t="n">
        <v>0</v>
      </c>
      <c r="M90" s="48" t="n">
        <v>18889.2</v>
      </c>
      <c r="O90" s="11">
        <f>M90/SUM($M$2:$M$485)</f>
        <v/>
      </c>
      <c r="P90" s="49">
        <f>IFERROR(M90/I90,0)</f>
        <v/>
      </c>
      <c r="Q90" s="50" t="n"/>
      <c r="R90" s="8">
        <f>I90-Q90</f>
        <v/>
      </c>
      <c r="S90" s="49">
        <f>$AK90*R90</f>
        <v/>
      </c>
      <c r="U90" s="39" t="inlineStr">
        <is>
          <t>Stock SAP</t>
        </is>
      </c>
      <c r="V90" s="39" t="inlineStr">
        <is>
          <t>Descartables</t>
        </is>
      </c>
      <c r="W90" s="39" t="inlineStr">
        <is>
          <t>Dentro del alcance</t>
        </is>
      </c>
      <c r="X90" s="37" t="inlineStr">
        <is>
          <t>Alta</t>
        </is>
      </c>
      <c r="Y90" s="39" t="inlineStr">
        <is>
          <t>Homologado – confianza Alta</t>
        </is>
      </c>
      <c r="Z90" s="38" t="inlineStr">
        <is>
          <t>Dar de baja en SAP</t>
        </is>
      </c>
      <c r="AA90" s="39" t="inlineStr">
        <is>
          <t>2</t>
        </is>
      </c>
      <c r="AB90" s="39" t="inlineStr">
        <is>
          <t>Abbocath N° 16</t>
        </is>
      </c>
      <c r="AC90" s="39" t="inlineStr">
        <is>
          <t>Homologación por código Avain (master D-126)</t>
        </is>
      </c>
      <c r="AD90" s="39" t="inlineStr">
        <is>
          <t>No</t>
        </is>
      </c>
      <c r="AE90" s="39" t="n"/>
      <c r="AF90" s="39" t="inlineStr">
        <is>
          <t>Sí</t>
        </is>
      </c>
      <c r="AG90" s="39" t="inlineStr">
        <is>
          <t>D-126</t>
        </is>
      </c>
      <c r="AH90" s="51" t="n"/>
      <c r="AI90" s="51" t="n"/>
      <c r="AJ90" s="51" t="n"/>
      <c r="AK90" s="52" t="n">
        <v>188.8920333333333</v>
      </c>
      <c r="AL90" s="52" t="n"/>
      <c r="AM90" s="52" t="n"/>
      <c r="AN90" s="39" t="n"/>
      <c r="AO90" s="39" t="inlineStr">
        <is>
          <t>La cantidad física del material se imputó en la fila 58 (primera fila del material). Homologación: confianza base Alta + confianza SAP Alta → Alta. Otros códigos SAP del master no están en el stock de este centro: 2001218. El material ocupa 2 filas en la hoja 1130 Salta (lote/almacén). La cantidad SAP y la física de esta vista son el total del material.</t>
        </is>
      </c>
    </row>
    <row r="91">
      <c r="A91" s="5" t="inlineStr">
        <is>
          <t>2000006</t>
        </is>
      </c>
      <c r="B91" s="5" t="inlineStr">
        <is>
          <t>CATETER INTRAVENOSO 22G T/ABBOCATH</t>
        </is>
      </c>
      <c r="C91" s="5" t="n"/>
      <c r="D91" s="5" t="inlineStr">
        <is>
          <t>033</t>
        </is>
      </c>
      <c r="E91" s="5" t="inlineStr">
        <is>
          <t>ZDES</t>
        </is>
      </c>
      <c r="F91" s="5" t="inlineStr">
        <is>
          <t>1130</t>
        </is>
      </c>
      <c r="G91" s="5" t="inlineStr">
        <is>
          <t>3014</t>
        </is>
      </c>
      <c r="H91" s="5" t="inlineStr">
        <is>
          <t>C/U</t>
        </is>
      </c>
      <c r="I91" s="6" t="n">
        <v>100</v>
      </c>
      <c r="J91" s="6" t="n">
        <v>0</v>
      </c>
      <c r="K91" s="5" t="inlineStr">
        <is>
          <t>ARS</t>
        </is>
      </c>
      <c r="L91" s="48" t="n">
        <v>0</v>
      </c>
      <c r="M91" s="48" t="n">
        <v>17050.27</v>
      </c>
      <c r="O91" s="11">
        <f>M91/SUM($M$2:$M$485)</f>
        <v/>
      </c>
      <c r="P91" s="49">
        <f>IFERROR(M91/I91,0)</f>
        <v/>
      </c>
      <c r="Q91" s="50" t="n">
        <v>189</v>
      </c>
      <c r="R91" s="8">
        <f>I91-Q91</f>
        <v/>
      </c>
      <c r="S91" s="49">
        <f>$AK91*R91</f>
        <v/>
      </c>
      <c r="U91" s="39" t="inlineStr">
        <is>
          <t>Stock SAP</t>
        </is>
      </c>
      <c r="V91" s="39" t="inlineStr">
        <is>
          <t>Descartables</t>
        </is>
      </c>
      <c r="W91" s="39" t="inlineStr">
        <is>
          <t>Dentro del alcance</t>
        </is>
      </c>
      <c r="X91" s="38" t="inlineStr">
        <is>
          <t>Baja</t>
        </is>
      </c>
      <c r="Y91" s="39" t="inlineStr">
        <is>
          <t>Homologado – confianza Baja – pendiente de validación</t>
        </is>
      </c>
      <c r="Z91" s="37" t="inlineStr">
        <is>
          <t>Dar de alta en SAP</t>
        </is>
      </c>
      <c r="AA91" s="39" t="inlineStr">
        <is>
          <t>5; 6</t>
        </is>
      </c>
      <c r="AB91" s="39" t="inlineStr">
        <is>
          <t>Abbocath N° 22; Abbocath N° 24</t>
        </is>
      </c>
      <c r="AC91" s="39" t="inlineStr">
        <is>
          <t>Homologación por código Avain (master D-129); Homologación por código Avain (master K-263)</t>
        </is>
      </c>
      <c r="AD91" s="39" t="inlineStr">
        <is>
          <t>No</t>
        </is>
      </c>
      <c r="AE91" s="39" t="n"/>
      <c r="AF91" s="39" t="inlineStr">
        <is>
          <t>Sí</t>
        </is>
      </c>
      <c r="AG91" s="39" t="inlineStr">
        <is>
          <t>D-129; K-263</t>
        </is>
      </c>
      <c r="AH91" s="51" t="n">
        <v>100</v>
      </c>
      <c r="AI91" s="51">
        <f>Q91</f>
        <v/>
      </c>
      <c r="AJ91" s="51">
        <f>$AH91-$AI91</f>
        <v/>
      </c>
      <c r="AK91" s="52" t="n">
        <v>170.5027</v>
      </c>
      <c r="AL91" s="52">
        <f>$AJ91*$AK91</f>
        <v/>
      </c>
      <c r="AM91" s="52">
        <f>$AI91*$AK91</f>
        <v/>
      </c>
      <c r="AN91" s="39" t="n"/>
      <c r="AO91" s="39" t="inlineStr">
        <is>
          <t>Varias denominaciones del inventario físico corresponden a este material SAP (5 Abbocath N° 22; 6 Abbocath N° 24). Se sumaron las cantidades físicas. Homologación: confianza base Alta + confianza SAP Alta → Alta. Homologación: confianza base Media + confianza SAP Media → Media. La nomenclatura del material imputado no respalda por sí sola la equivalencia (similitud 0.31); el vínculo proviene sólo de la homologación. Nivel degradado a Baja. Otros códigos SAP del master no están en el stock de este centro: 2000641.</t>
        </is>
      </c>
    </row>
    <row r="92">
      <c r="A92" s="5" t="inlineStr">
        <is>
          <t>2000026</t>
        </is>
      </c>
      <c r="B92" s="5" t="inlineStr">
        <is>
          <t>JERINGA TUBERCULINA X 1 CC</t>
        </is>
      </c>
      <c r="C92" s="5" t="n"/>
      <c r="D92" s="5" t="inlineStr">
        <is>
          <t>033</t>
        </is>
      </c>
      <c r="E92" s="5" t="inlineStr">
        <is>
          <t>ZDES</t>
        </is>
      </c>
      <c r="F92" s="5" t="inlineStr">
        <is>
          <t>1130</t>
        </is>
      </c>
      <c r="G92" s="5" t="inlineStr">
        <is>
          <t>3014</t>
        </is>
      </c>
      <c r="H92" s="5" t="inlineStr">
        <is>
          <t>C/U</t>
        </is>
      </c>
      <c r="I92" s="6" t="n">
        <v>100</v>
      </c>
      <c r="J92" s="6" t="n">
        <v>0</v>
      </c>
      <c r="K92" s="5" t="inlineStr">
        <is>
          <t>ARS</t>
        </is>
      </c>
      <c r="L92" s="48" t="n">
        <v>0</v>
      </c>
      <c r="M92" s="48" t="n">
        <v>2880.8</v>
      </c>
      <c r="O92" s="11">
        <f>M92/SUM($M$2:$M$485)</f>
        <v/>
      </c>
      <c r="P92" s="49">
        <f>IFERROR(M92/I92,0)</f>
        <v/>
      </c>
      <c r="Q92" s="50" t="n">
        <v>143</v>
      </c>
      <c r="R92" s="8">
        <f>I92-Q92</f>
        <v/>
      </c>
      <c r="S92" s="49">
        <f>$AK92*R92</f>
        <v/>
      </c>
      <c r="U92" s="39" t="inlineStr">
        <is>
          <t>Stock SAP</t>
        </is>
      </c>
      <c r="V92" s="39" t="inlineStr">
        <is>
          <t>Descartables</t>
        </is>
      </c>
      <c r="W92" s="39" t="inlineStr">
        <is>
          <t>Dentro del alcance</t>
        </is>
      </c>
      <c r="X92" s="42" t="inlineStr">
        <is>
          <t>Media</t>
        </is>
      </c>
      <c r="Y92" s="39" t="inlineStr">
        <is>
          <t>Homologado – confianza Media – pendiente de validación</t>
        </is>
      </c>
      <c r="Z92" s="37" t="inlineStr">
        <is>
          <t>Dar de alta en SAP</t>
        </is>
      </c>
      <c r="AA92" s="39" t="inlineStr">
        <is>
          <t>154</t>
        </is>
      </c>
      <c r="AB92" s="39" t="inlineStr">
        <is>
          <t>Jeringas 1 cc</t>
        </is>
      </c>
      <c r="AC92" s="39" t="inlineStr">
        <is>
          <t>Homologación por código Avain (master D-134)</t>
        </is>
      </c>
      <c r="AD92" s="39" t="inlineStr">
        <is>
          <t>No</t>
        </is>
      </c>
      <c r="AE92" s="39" t="n"/>
      <c r="AF92" s="39" t="inlineStr">
        <is>
          <t>Sí</t>
        </is>
      </c>
      <c r="AG92" s="39" t="inlineStr">
        <is>
          <t>D-134</t>
        </is>
      </c>
      <c r="AH92" s="51" t="n">
        <v>100</v>
      </c>
      <c r="AI92" s="51">
        <f>Q92</f>
        <v/>
      </c>
      <c r="AJ92" s="51">
        <f>$AH92-$AI92</f>
        <v/>
      </c>
      <c r="AK92" s="52" t="n">
        <v>28.808</v>
      </c>
      <c r="AL92" s="52">
        <f>$AJ92*$AK92</f>
        <v/>
      </c>
      <c r="AM92" s="52">
        <f>$AI92*$AK92</f>
        <v/>
      </c>
      <c r="AN92" s="39" t="n"/>
      <c r="AO92" s="39" t="inlineStr">
        <is>
          <t>Homologación: confianza base Alta + confianza SAP Media → Media. Otros códigos SAP del master no están en el stock de este centro: 2000451.</t>
        </is>
      </c>
    </row>
    <row r="93">
      <c r="A93" s="5" t="inlineStr">
        <is>
          <t>2000029</t>
        </is>
      </c>
      <c r="B93" s="5" t="inlineStr">
        <is>
          <t>JERINGA 20 ML</t>
        </is>
      </c>
      <c r="C93" s="5" t="n"/>
      <c r="D93" s="5" t="inlineStr">
        <is>
          <t>033</t>
        </is>
      </c>
      <c r="E93" s="5" t="inlineStr">
        <is>
          <t>ZDES</t>
        </is>
      </c>
      <c r="F93" s="5" t="inlineStr">
        <is>
          <t>1130</t>
        </is>
      </c>
      <c r="G93" s="5" t="inlineStr">
        <is>
          <t>3014</t>
        </is>
      </c>
      <c r="H93" s="5" t="inlineStr">
        <is>
          <t>C/U</t>
        </is>
      </c>
      <c r="I93" s="6" t="n">
        <v>100</v>
      </c>
      <c r="J93" s="6" t="n">
        <v>0</v>
      </c>
      <c r="K93" s="5" t="inlineStr">
        <is>
          <t>ARS</t>
        </is>
      </c>
      <c r="L93" s="48" t="n">
        <v>0</v>
      </c>
      <c r="M93" s="48" t="n">
        <v>8452.32</v>
      </c>
      <c r="O93" s="11">
        <f>M93/SUM($M$2:$M$485)</f>
        <v/>
      </c>
      <c r="P93" s="49">
        <f>IFERROR(M93/I93,0)</f>
        <v/>
      </c>
      <c r="Q93" s="50" t="n">
        <v>413</v>
      </c>
      <c r="R93" s="8">
        <f>I93-Q93</f>
        <v/>
      </c>
      <c r="S93" s="49">
        <f>$AK93*R93</f>
        <v/>
      </c>
      <c r="U93" s="39" t="inlineStr">
        <is>
          <t>Stock SAP</t>
        </is>
      </c>
      <c r="V93" s="39" t="inlineStr">
        <is>
          <t>Descartables</t>
        </is>
      </c>
      <c r="W93" s="39" t="inlineStr">
        <is>
          <t>Dentro del alcance</t>
        </is>
      </c>
      <c r="X93" s="37" t="inlineStr">
        <is>
          <t>Alta</t>
        </is>
      </c>
      <c r="Y93" s="39" t="inlineStr">
        <is>
          <t>Homologado – confianza Alta</t>
        </is>
      </c>
      <c r="Z93" s="37" t="inlineStr">
        <is>
          <t>Dar de alta en SAP</t>
        </is>
      </c>
      <c r="AA93" s="39" t="inlineStr">
        <is>
          <t>156</t>
        </is>
      </c>
      <c r="AB93" s="39" t="inlineStr">
        <is>
          <t>Jeringas 20 cc</t>
        </is>
      </c>
      <c r="AC93" s="39" t="inlineStr">
        <is>
          <t>Homologación por código Avain (master D-137)</t>
        </is>
      </c>
      <c r="AD93" s="39" t="inlineStr">
        <is>
          <t>No</t>
        </is>
      </c>
      <c r="AE93" s="39" t="n"/>
      <c r="AF93" s="39" t="inlineStr">
        <is>
          <t>Sí</t>
        </is>
      </c>
      <c r="AG93" s="39" t="inlineStr">
        <is>
          <t>D-137</t>
        </is>
      </c>
      <c r="AH93" s="51" t="n">
        <v>100</v>
      </c>
      <c r="AI93" s="51">
        <f>Q93</f>
        <v/>
      </c>
      <c r="AJ93" s="51">
        <f>$AH93-$AI93</f>
        <v/>
      </c>
      <c r="AK93" s="52" t="n">
        <v>84.5232</v>
      </c>
      <c r="AL93" s="52">
        <f>$AJ93*$AK93</f>
        <v/>
      </c>
      <c r="AM93" s="52">
        <f>$AI93*$AK93</f>
        <v/>
      </c>
      <c r="AN93" s="39" t="n"/>
      <c r="AO93" s="39" t="inlineStr">
        <is>
          <t>Homologación: confianza base Alta + confianza SAP Alta → Alta. Otros códigos SAP del master no están en el stock de este centro: 2002429, 2002430.</t>
        </is>
      </c>
    </row>
    <row r="94">
      <c r="A94" s="5" t="inlineStr">
        <is>
          <t>2000363</t>
        </is>
      </c>
      <c r="B94" s="5" t="inlineStr">
        <is>
          <t>MASCARA PARA O2 ADULTO CON RESERVORIO</t>
        </is>
      </c>
      <c r="C94" s="5" t="n"/>
      <c r="D94" s="5" t="inlineStr">
        <is>
          <t>033</t>
        </is>
      </c>
      <c r="E94" s="5" t="inlineStr">
        <is>
          <t>ZDES</t>
        </is>
      </c>
      <c r="F94" s="5" t="inlineStr">
        <is>
          <t>1130</t>
        </is>
      </c>
      <c r="G94" s="5" t="inlineStr">
        <is>
          <t>3013</t>
        </is>
      </c>
      <c r="H94" s="5" t="inlineStr">
        <is>
          <t>C/U</t>
        </is>
      </c>
      <c r="I94" s="6" t="n">
        <v>100</v>
      </c>
      <c r="J94" s="6" t="n">
        <v>0</v>
      </c>
      <c r="K94" s="5" t="inlineStr">
        <is>
          <t>ARS</t>
        </is>
      </c>
      <c r="L94" s="48" t="n">
        <v>0</v>
      </c>
      <c r="M94" s="48" t="n">
        <v>116898.5</v>
      </c>
      <c r="O94" s="11">
        <f>M94/SUM($M$2:$M$485)</f>
        <v/>
      </c>
      <c r="P94" s="49">
        <f>IFERROR(M94/I94,0)</f>
        <v/>
      </c>
      <c r="Q94" s="50" t="n">
        <v>210</v>
      </c>
      <c r="R94" s="8">
        <f>I94-Q94</f>
        <v/>
      </c>
      <c r="S94" s="49">
        <f>$AK94*R94</f>
        <v/>
      </c>
      <c r="U94" s="39" t="inlineStr">
        <is>
          <t>Stock SAP</t>
        </is>
      </c>
      <c r="V94" s="39" t="inlineStr">
        <is>
          <t>Descartables</t>
        </is>
      </c>
      <c r="W94" s="39" t="inlineStr">
        <is>
          <t>Dentro del alcance</t>
        </is>
      </c>
      <c r="X94" s="42" t="inlineStr">
        <is>
          <t>Media</t>
        </is>
      </c>
      <c r="Y94" s="39" t="inlineStr">
        <is>
          <t>Homologado – confianza Media – pendiente de validación</t>
        </is>
      </c>
      <c r="Z94" s="37" t="inlineStr">
        <is>
          <t>Dar de alta en SAP</t>
        </is>
      </c>
      <c r="AA94" s="39" t="inlineStr">
        <is>
          <t>182</t>
        </is>
      </c>
      <c r="AB94" s="39" t="inlineStr">
        <is>
          <t>Máscaras para oxigeno c/ reservorio</t>
        </is>
      </c>
      <c r="AC94" s="39" t="inlineStr">
        <is>
          <t>Homologación por código Avain (master D-159)</t>
        </is>
      </c>
      <c r="AD94" s="39" t="inlineStr">
        <is>
          <t>Sí</t>
        </is>
      </c>
      <c r="AE94" s="39" t="inlineStr">
        <is>
          <t>2000363, 2000364</t>
        </is>
      </c>
      <c r="AF94" s="39" t="inlineStr">
        <is>
          <t>Sí</t>
        </is>
      </c>
      <c r="AG94" s="39" t="inlineStr">
        <is>
          <t>D-159</t>
        </is>
      </c>
      <c r="AH94" s="51" t="n">
        <v>200</v>
      </c>
      <c r="AI94" s="51">
        <f>Q94</f>
        <v/>
      </c>
      <c r="AJ94" s="51">
        <f>$AH94-$AI94</f>
        <v/>
      </c>
      <c r="AK94" s="52" t="n">
        <v>1168.985</v>
      </c>
      <c r="AL94" s="52">
        <f>$AJ94*$AK94</f>
        <v/>
      </c>
      <c r="AM94" s="52">
        <f>$AI94*$AK94</f>
        <v/>
      </c>
      <c r="AN94" s="39" t="n"/>
      <c r="AO94" s="39" t="inlineStr">
        <is>
          <t>Homologación: confianza base Alta + confianza SAP Media → Media. El cruce SAP–Avain identificó 2 códigos SAP como posibles equivalentes del mismo ítem de Avain (2000363, 2000364). Se imputó al primero (lógica BUSCARV); requiere validación posterior. El material ocupa 2 filas en la hoja 1130 Salta (lote/almacén). La cantidad SAP y la física de esta vista son el total del material.</t>
        </is>
      </c>
    </row>
    <row r="95">
      <c r="A95" s="5" t="inlineStr">
        <is>
          <t>2000363</t>
        </is>
      </c>
      <c r="B95" s="5" t="inlineStr">
        <is>
          <t>MASCARA PARA O2 ADULTO CON RESERVORIO</t>
        </is>
      </c>
      <c r="C95" s="5" t="n"/>
      <c r="D95" s="5" t="inlineStr">
        <is>
          <t>033</t>
        </is>
      </c>
      <c r="E95" s="5" t="inlineStr">
        <is>
          <t>ZDES</t>
        </is>
      </c>
      <c r="F95" s="5" t="inlineStr">
        <is>
          <t>1130</t>
        </is>
      </c>
      <c r="G95" s="5" t="inlineStr">
        <is>
          <t>3014</t>
        </is>
      </c>
      <c r="H95" s="5" t="inlineStr">
        <is>
          <t>C/U</t>
        </is>
      </c>
      <c r="I95" s="6" t="n">
        <v>100</v>
      </c>
      <c r="J95" s="6" t="n">
        <v>0</v>
      </c>
      <c r="K95" s="5" t="inlineStr">
        <is>
          <t>ARS</t>
        </is>
      </c>
      <c r="L95" s="48" t="n">
        <v>0</v>
      </c>
      <c r="M95" s="48" t="n">
        <v>116898.5</v>
      </c>
      <c r="O95" s="11">
        <f>M95/SUM($M$2:$M$485)</f>
        <v/>
      </c>
      <c r="P95" s="49">
        <f>IFERROR(M95/I95,0)</f>
        <v/>
      </c>
      <c r="Q95" s="50" t="n"/>
      <c r="R95" s="8">
        <f>I95-Q95</f>
        <v/>
      </c>
      <c r="S95" s="49">
        <f>$AK95*R95</f>
        <v/>
      </c>
      <c r="U95" s="39" t="inlineStr">
        <is>
          <t>Stock SAP</t>
        </is>
      </c>
      <c r="V95" s="39" t="inlineStr">
        <is>
          <t>Descartables</t>
        </is>
      </c>
      <c r="W95" s="39" t="inlineStr">
        <is>
          <t>Dentro del alcance</t>
        </is>
      </c>
      <c r="X95" s="42" t="inlineStr">
        <is>
          <t>Media</t>
        </is>
      </c>
      <c r="Y95" s="39" t="inlineStr">
        <is>
          <t>Homologado – confianza Media – pendiente de validación</t>
        </is>
      </c>
      <c r="Z95" s="37" t="inlineStr">
        <is>
          <t>Dar de alta en SAP</t>
        </is>
      </c>
      <c r="AA95" s="39" t="inlineStr">
        <is>
          <t>182</t>
        </is>
      </c>
      <c r="AB95" s="39" t="inlineStr">
        <is>
          <t>Máscaras para oxigeno c/ reservorio</t>
        </is>
      </c>
      <c r="AC95" s="39" t="inlineStr">
        <is>
          <t>Homologación por código Avain (master D-159)</t>
        </is>
      </c>
      <c r="AD95" s="39" t="inlineStr">
        <is>
          <t>Sí</t>
        </is>
      </c>
      <c r="AE95" s="39" t="inlineStr">
        <is>
          <t>2000363, 2000364</t>
        </is>
      </c>
      <c r="AF95" s="39" t="inlineStr">
        <is>
          <t>Sí</t>
        </is>
      </c>
      <c r="AG95" s="39" t="inlineStr">
        <is>
          <t>D-159</t>
        </is>
      </c>
      <c r="AH95" s="51" t="n"/>
      <c r="AI95" s="51" t="n"/>
      <c r="AJ95" s="51" t="n"/>
      <c r="AK95" s="52" t="n">
        <v>1168.985</v>
      </c>
      <c r="AL95" s="52" t="n"/>
      <c r="AM95" s="52" t="n"/>
      <c r="AN95" s="39" t="n"/>
      <c r="AO95" s="39" t="inlineStr">
        <is>
          <t>La cantidad física del material se imputó en la fila 94 (primera fila del material). Homologación: confianza base Alta + confianza SAP Media → Media. El cruce SAP–Avain identificó 2 códigos SAP como posibles equivalentes del mismo ítem de Avain (2000363, 2000364). Se imputó al primero (lógica BUSCARV); requiere validación posterior. El material ocupa 2 filas en la hoja 1130 Salta (lote/almacén). La cantidad SAP y la física de esta vista son el total del material.</t>
        </is>
      </c>
    </row>
    <row r="96">
      <c r="A96" s="5" t="inlineStr">
        <is>
          <t>2000364</t>
        </is>
      </c>
      <c r="B96" s="5" t="inlineStr">
        <is>
          <t>MASCARA PARA O2 PEDIATRICA CON RESERVORI</t>
        </is>
      </c>
      <c r="C96" s="5" t="n"/>
      <c r="D96" s="5" t="inlineStr">
        <is>
          <t>033</t>
        </is>
      </c>
      <c r="E96" s="5" t="inlineStr">
        <is>
          <t>ZDES</t>
        </is>
      </c>
      <c r="F96" s="5" t="inlineStr">
        <is>
          <t>1130</t>
        </is>
      </c>
      <c r="G96" s="5" t="inlineStr">
        <is>
          <t>3014</t>
        </is>
      </c>
      <c r="H96" s="5" t="inlineStr">
        <is>
          <t>C/U</t>
        </is>
      </c>
      <c r="I96" s="6" t="n">
        <v>100</v>
      </c>
      <c r="J96" s="6" t="n">
        <v>0</v>
      </c>
      <c r="K96" s="5" t="inlineStr">
        <is>
          <t>ARS</t>
        </is>
      </c>
      <c r="L96" s="48" t="n">
        <v>0</v>
      </c>
      <c r="M96" s="48" t="n">
        <v>97550</v>
      </c>
      <c r="O96" s="11">
        <f>M96/SUM($M$2:$M$485)</f>
        <v/>
      </c>
      <c r="P96" s="49">
        <f>IFERROR(M96/I96,0)</f>
        <v/>
      </c>
      <c r="Q96" s="50" t="n"/>
      <c r="R96" s="8">
        <f>I96-Q96</f>
        <v/>
      </c>
      <c r="S96" s="49">
        <f>$AK96*R96</f>
        <v/>
      </c>
      <c r="U96" s="39" t="inlineStr">
        <is>
          <t>Stock SAP</t>
        </is>
      </c>
      <c r="V96" s="39" t="inlineStr">
        <is>
          <t>Descartables</t>
        </is>
      </c>
      <c r="W96" s="39" t="inlineStr">
        <is>
          <t>Dentro del alcance</t>
        </is>
      </c>
      <c r="X96" s="39" t="n"/>
      <c r="Y96" s="39" t="inlineStr">
        <is>
          <t>Sin recuento físico en el inventario de Avain</t>
        </is>
      </c>
      <c r="Z96" s="40" t="inlineStr">
        <is>
          <t>Sin recuento físico</t>
        </is>
      </c>
      <c r="AA96" s="39" t="n"/>
      <c r="AB96" s="39" t="n"/>
      <c r="AC96" s="39" t="n"/>
      <c r="AD96" s="39" t="n"/>
      <c r="AE96" s="39" t="n"/>
      <c r="AF96" s="39" t="n"/>
      <c r="AG96" s="39" t="n"/>
      <c r="AH96" s="51" t="n">
        <v>100</v>
      </c>
      <c r="AI96" s="51">
        <f>Q96</f>
        <v/>
      </c>
      <c r="AJ96" s="51">
        <f>$AH96-$AI96</f>
        <v/>
      </c>
      <c r="AK96" s="52" t="n">
        <v>975.5</v>
      </c>
      <c r="AL96" s="52">
        <f>$AJ96*$AK96</f>
        <v/>
      </c>
      <c r="AM96" s="52">
        <f>$AI96*$AK96</f>
        <v/>
      </c>
      <c r="AN96" s="39" t="n"/>
      <c r="AO96" s="39" t="n"/>
    </row>
    <row r="97">
      <c r="A97" s="5" t="inlineStr">
        <is>
          <t>2000366</t>
        </is>
      </c>
      <c r="B97" s="5" t="inlineStr">
        <is>
          <t>COFIA PLISADA 20GR. BLANCA C/AJUST ELAST</t>
        </is>
      </c>
      <c r="C97" s="5" t="n"/>
      <c r="D97" s="5" t="inlineStr">
        <is>
          <t>033</t>
        </is>
      </c>
      <c r="E97" s="5" t="inlineStr">
        <is>
          <t>ZDES</t>
        </is>
      </c>
      <c r="F97" s="5" t="inlineStr">
        <is>
          <t>1130</t>
        </is>
      </c>
      <c r="G97" s="5" t="inlineStr">
        <is>
          <t>3013</t>
        </is>
      </c>
      <c r="H97" s="5" t="inlineStr">
        <is>
          <t>C/U</t>
        </is>
      </c>
      <c r="I97" s="6" t="n">
        <v>100</v>
      </c>
      <c r="J97" s="6" t="n">
        <v>0</v>
      </c>
      <c r="K97" s="5" t="inlineStr">
        <is>
          <t>ARS</t>
        </is>
      </c>
      <c r="L97" s="48" t="n">
        <v>0</v>
      </c>
      <c r="M97" s="48" t="n">
        <v>3122</v>
      </c>
      <c r="O97" s="11">
        <f>M97/SUM($M$2:$M$485)</f>
        <v/>
      </c>
      <c r="P97" s="49">
        <f>IFERROR(M97/I97,0)</f>
        <v/>
      </c>
      <c r="Q97" s="50" t="n">
        <v>90</v>
      </c>
      <c r="R97" s="8">
        <f>I97-Q97</f>
        <v/>
      </c>
      <c r="S97" s="49">
        <f>$AK97*R97</f>
        <v/>
      </c>
      <c r="U97" s="39" t="inlineStr">
        <is>
          <t>Stock SAP</t>
        </is>
      </c>
      <c r="V97" s="39" t="inlineStr">
        <is>
          <t>Descartables</t>
        </is>
      </c>
      <c r="W97" s="39" t="inlineStr">
        <is>
          <t>Dentro del alcance</t>
        </is>
      </c>
      <c r="X97" s="37" t="inlineStr">
        <is>
          <t>Alta</t>
        </is>
      </c>
      <c r="Y97" s="39" t="inlineStr">
        <is>
          <t>Homologado – confianza Alta</t>
        </is>
      </c>
      <c r="Z97" s="38" t="inlineStr">
        <is>
          <t>Dar de baja en SAP</t>
        </is>
      </c>
      <c r="AA97" s="39" t="inlineStr">
        <is>
          <t>296</t>
        </is>
      </c>
      <c r="AB97" s="39" t="inlineStr">
        <is>
          <t>Cofias</t>
        </is>
      </c>
      <c r="AC97" s="39" t="inlineStr">
        <is>
          <t>Homologación por código Avain (master K-287)</t>
        </is>
      </c>
      <c r="AD97" s="39" t="inlineStr">
        <is>
          <t>No</t>
        </is>
      </c>
      <c r="AE97" s="39" t="n"/>
      <c r="AF97" s="39" t="inlineStr">
        <is>
          <t>Sí</t>
        </is>
      </c>
      <c r="AG97" s="39" t="inlineStr">
        <is>
          <t>K-287</t>
        </is>
      </c>
      <c r="AH97" s="51" t="n">
        <v>100</v>
      </c>
      <c r="AI97" s="51">
        <f>Q97</f>
        <v/>
      </c>
      <c r="AJ97" s="51">
        <f>$AH97-$AI97</f>
        <v/>
      </c>
      <c r="AK97" s="52" t="n">
        <v>31.22</v>
      </c>
      <c r="AL97" s="52">
        <f>$AJ97*$AK97</f>
        <v/>
      </c>
      <c r="AM97" s="52">
        <f>$AI97*$AK97</f>
        <v/>
      </c>
      <c r="AN97" s="39" t="n"/>
      <c r="AO97" s="39" t="inlineStr">
        <is>
          <t>Homologación: confianza base Alta + confianza SAP Alta → Alta.</t>
        </is>
      </c>
    </row>
    <row r="98">
      <c r="A98" s="5" t="inlineStr">
        <is>
          <t>1000124</t>
        </is>
      </c>
      <c r="B98" s="5" t="inlineStr">
        <is>
          <t>IBUPROFENO COMP 600MG</t>
        </is>
      </c>
      <c r="C98" s="5" t="inlineStr">
        <is>
          <t>000</t>
        </is>
      </c>
      <c r="D98" s="5" t="inlineStr">
        <is>
          <t>033</t>
        </is>
      </c>
      <c r="E98" s="5" t="inlineStr">
        <is>
          <t>ZMED</t>
        </is>
      </c>
      <c r="F98" s="5" t="inlineStr">
        <is>
          <t>1130</t>
        </is>
      </c>
      <c r="G98" s="5" t="inlineStr">
        <is>
          <t>3013</t>
        </is>
      </c>
      <c r="H98" s="5" t="inlineStr">
        <is>
          <t>C/U</t>
        </is>
      </c>
      <c r="I98" s="6" t="n">
        <v>90</v>
      </c>
      <c r="J98" s="6" t="n">
        <v>0</v>
      </c>
      <c r="K98" s="5" t="inlineStr">
        <is>
          <t>ARS</t>
        </is>
      </c>
      <c r="L98" s="48" t="n">
        <v>0</v>
      </c>
      <c r="M98" s="48" t="n">
        <v>4877.76</v>
      </c>
      <c r="O98" s="11">
        <f>M98/SUM($M$2:$M$485)</f>
        <v/>
      </c>
      <c r="P98" s="49">
        <f>IFERROR(M98/I98,0)</f>
        <v/>
      </c>
      <c r="Q98" s="50" t="n"/>
      <c r="R98" s="8">
        <f>I98-Q98</f>
        <v/>
      </c>
      <c r="S98" s="49">
        <f>$AK98*R98</f>
        <v/>
      </c>
      <c r="U98" s="39" t="inlineStr">
        <is>
          <t>Stock SAP</t>
        </is>
      </c>
      <c r="V98" s="39" t="inlineStr">
        <is>
          <t>Medicamentos</t>
        </is>
      </c>
      <c r="W98" s="39" t="inlineStr">
        <is>
          <t>Dentro del alcance</t>
        </is>
      </c>
      <c r="X98" s="37" t="inlineStr">
        <is>
          <t>Alta</t>
        </is>
      </c>
      <c r="Y98" s="39" t="inlineStr">
        <is>
          <t>Homologado – confianza Alta</t>
        </is>
      </c>
      <c r="Z98" s="38" t="inlineStr">
        <is>
          <t>Dar de baja en SAP</t>
        </is>
      </c>
      <c r="AA98" s="39" t="inlineStr">
        <is>
          <t>150</t>
        </is>
      </c>
      <c r="AB98" s="39" t="inlineStr">
        <is>
          <t>Ibuprofeno Comprimidos x 600mg</t>
        </is>
      </c>
      <c r="AC98" s="39" t="inlineStr">
        <is>
          <t>Homologación por código Avain (master M01-005)</t>
        </is>
      </c>
      <c r="AD98" s="39" t="inlineStr">
        <is>
          <t>No</t>
        </is>
      </c>
      <c r="AE98" s="39" t="n"/>
      <c r="AF98" s="39" t="inlineStr">
        <is>
          <t>Sí</t>
        </is>
      </c>
      <c r="AG98" s="39" t="inlineStr">
        <is>
          <t>M01-005</t>
        </is>
      </c>
      <c r="AH98" s="51" t="n"/>
      <c r="AI98" s="51" t="n"/>
      <c r="AJ98" s="51" t="n"/>
      <c r="AK98" s="52" t="n">
        <v>54.19736635944701</v>
      </c>
      <c r="AL98" s="52" t="n"/>
      <c r="AM98" s="52" t="n"/>
      <c r="AN98" s="39" t="n"/>
      <c r="AO98" s="39" t="inlineStr">
        <is>
          <t>La cantidad física del material se imputó en la fila 2 (primera fila del material). Homologación: confianza base Alta + confianza SAP Alta → Alta. El material ocupa 5 filas en la hoja 1130 Salta (lote/almacén). La cantidad SAP y la física de esta vista son el total del material.</t>
        </is>
      </c>
    </row>
    <row r="99">
      <c r="A99" s="5" t="inlineStr">
        <is>
          <t>1001129</t>
        </is>
      </c>
      <c r="B99" s="5" t="inlineStr">
        <is>
          <t>BUCOANGIN CARAM ANTIB X9</t>
        </is>
      </c>
      <c r="C99" s="5" t="inlineStr">
        <is>
          <t>00000</t>
        </is>
      </c>
      <c r="D99" s="5" t="inlineStr">
        <is>
          <t>MEGE</t>
        </is>
      </c>
      <c r="E99" s="5" t="inlineStr">
        <is>
          <t>ZMED</t>
        </is>
      </c>
      <c r="F99" s="5" t="inlineStr">
        <is>
          <t>1130</t>
        </is>
      </c>
      <c r="G99" s="5" t="inlineStr">
        <is>
          <t>3013</t>
        </is>
      </c>
      <c r="H99" s="5" t="inlineStr">
        <is>
          <t>C/U</t>
        </is>
      </c>
      <c r="I99" s="6" t="n">
        <v>86</v>
      </c>
      <c r="J99" s="6" t="n">
        <v>0</v>
      </c>
      <c r="K99" s="5" t="inlineStr">
        <is>
          <t>ARS</t>
        </is>
      </c>
      <c r="L99" s="48" t="n">
        <v>0</v>
      </c>
      <c r="M99" s="48" t="n">
        <v>254172.2</v>
      </c>
      <c r="O99" s="11">
        <f>M99/SUM($M$2:$M$485)</f>
        <v/>
      </c>
      <c r="P99" s="49">
        <f>IFERROR(M99/I99,0)</f>
        <v/>
      </c>
      <c r="Q99" s="50" t="n">
        <v>529</v>
      </c>
      <c r="R99" s="8">
        <f>I99-Q99</f>
        <v/>
      </c>
      <c r="S99" s="49">
        <f>$AK99*R99</f>
        <v/>
      </c>
      <c r="U99" s="39" t="inlineStr">
        <is>
          <t>Stock SAP</t>
        </is>
      </c>
      <c r="V99" s="39" t="inlineStr">
        <is>
          <t>Medicamentos</t>
        </is>
      </c>
      <c r="W99" s="39" t="inlineStr">
        <is>
          <t>Dentro del alcance</t>
        </is>
      </c>
      <c r="X99" s="38" t="inlineStr">
        <is>
          <t>Baja</t>
        </is>
      </c>
      <c r="Y99" s="39" t="inlineStr">
        <is>
          <t>Homologado – confianza Baja – pendiente de validación</t>
        </is>
      </c>
      <c r="Z99" s="37" t="inlineStr">
        <is>
          <t>Dar de alta en SAP</t>
        </is>
      </c>
      <c r="AA99" s="39" t="inlineStr">
        <is>
          <t>58</t>
        </is>
      </c>
      <c r="AB99" s="39" t="inlineStr">
        <is>
          <t>Caramelos con Antibioticos Caramelos</t>
        </is>
      </c>
      <c r="AC99" s="39" t="inlineStr">
        <is>
          <t>Homologación por código Avain (master M01-017)</t>
        </is>
      </c>
      <c r="AD99" s="39" t="inlineStr">
        <is>
          <t>No</t>
        </is>
      </c>
      <c r="AE99" s="39" t="n"/>
      <c r="AF99" s="39" t="inlineStr">
        <is>
          <t>Sí</t>
        </is>
      </c>
      <c r="AG99" s="39" t="inlineStr">
        <is>
          <t>M01-017</t>
        </is>
      </c>
      <c r="AH99" s="51" t="n">
        <v>86</v>
      </c>
      <c r="AI99" s="51">
        <f>Q99</f>
        <v/>
      </c>
      <c r="AJ99" s="51">
        <f>$AH99-$AI99</f>
        <v/>
      </c>
      <c r="AK99" s="52" t="n">
        <v>2955.490697674419</v>
      </c>
      <c r="AL99" s="52">
        <f>$AJ99*$AK99</f>
        <v/>
      </c>
      <c r="AM99" s="52">
        <f>$AI99*$AK99</f>
        <v/>
      </c>
      <c r="AN99" s="39" t="n"/>
      <c r="AO99" s="39" t="inlineStr">
        <is>
          <t>Homologación: confianza base Alta + confianza SAP Alta → Alta. La nomenclatura del material imputado no respalda por sí sola la equivalencia (similitud 0.10); el vínculo proviene sólo de la homologación. Nivel degradado a Baja.</t>
        </is>
      </c>
    </row>
    <row r="100">
      <c r="A100" s="5" t="inlineStr">
        <is>
          <t>2000079</t>
        </is>
      </c>
      <c r="B100" s="5" t="inlineStr">
        <is>
          <t>VENDA TIPO CAMBRIC X 10 CM</t>
        </is>
      </c>
      <c r="C100" s="5" t="n"/>
      <c r="D100" s="5" t="inlineStr">
        <is>
          <t>033</t>
        </is>
      </c>
      <c r="E100" s="5" t="inlineStr">
        <is>
          <t>ZDES</t>
        </is>
      </c>
      <c r="F100" s="5" t="inlineStr">
        <is>
          <t>1130</t>
        </is>
      </c>
      <c r="G100" s="5" t="inlineStr">
        <is>
          <t>3014</t>
        </is>
      </c>
      <c r="H100" s="5" t="inlineStr">
        <is>
          <t>C/U</t>
        </is>
      </c>
      <c r="I100" s="6" t="n">
        <v>80</v>
      </c>
      <c r="J100" s="6" t="n">
        <v>0</v>
      </c>
      <c r="K100" s="5" t="inlineStr">
        <is>
          <t>ARS</t>
        </is>
      </c>
      <c r="L100" s="48" t="n">
        <v>0</v>
      </c>
      <c r="M100" s="48" t="n">
        <v>22829.33</v>
      </c>
      <c r="O100" s="11">
        <f>M100/SUM($M$2:$M$485)</f>
        <v/>
      </c>
      <c r="P100" s="49">
        <f>IFERROR(M100/I100,0)</f>
        <v/>
      </c>
      <c r="Q100" s="50" t="n">
        <v>361</v>
      </c>
      <c r="R100" s="8">
        <f>I100-Q100</f>
        <v/>
      </c>
      <c r="S100" s="49">
        <f>$AK100*R100</f>
        <v/>
      </c>
      <c r="U100" s="39" t="inlineStr">
        <is>
          <t>Stock SAP</t>
        </is>
      </c>
      <c r="V100" s="39" t="inlineStr">
        <is>
          <t>Descartables</t>
        </is>
      </c>
      <c r="W100" s="39" t="inlineStr">
        <is>
          <t>Dentro del alcance</t>
        </is>
      </c>
      <c r="X100" s="38" t="inlineStr">
        <is>
          <t>Baja</t>
        </is>
      </c>
      <c r="Y100" s="39" t="inlineStr">
        <is>
          <t>Homologado – confianza Baja – pendiente de validación</t>
        </is>
      </c>
      <c r="Z100" s="37" t="inlineStr">
        <is>
          <t>Dar de alta en SAP</t>
        </is>
      </c>
      <c r="AA100" s="39" t="inlineStr">
        <is>
          <t>280; 249; 250</t>
        </is>
      </c>
      <c r="AB100" s="39" t="inlineStr">
        <is>
          <t>Venda de 20 cm; Vendas de 10 cm; Vendas de 5 cm</t>
        </is>
      </c>
      <c r="AC100" s="39" t="inlineStr">
        <is>
          <t>Cruce por nomenclatura SAP; Homologación por código Avain (master D-144)</t>
        </is>
      </c>
      <c r="AD100" s="39" t="inlineStr">
        <is>
          <t>Sí</t>
        </is>
      </c>
      <c r="AE100" s="39" t="inlineStr">
        <is>
          <t>2000079, 2002475, 2000449</t>
        </is>
      </c>
      <c r="AF100" s="39" t="inlineStr">
        <is>
          <t>Sí</t>
        </is>
      </c>
      <c r="AG100" s="39" t="inlineStr">
        <is>
          <t>D-143; D-144</t>
        </is>
      </c>
      <c r="AH100" s="51" t="n">
        <v>90</v>
      </c>
      <c r="AI100" s="51">
        <f>Q100</f>
        <v/>
      </c>
      <c r="AJ100" s="51">
        <f>$AH100-$AI100</f>
        <v/>
      </c>
      <c r="AK100" s="52" t="n">
        <v>285.3666666666667</v>
      </c>
      <c r="AL100" s="52">
        <f>$AJ100*$AK100</f>
        <v/>
      </c>
      <c r="AM100" s="52">
        <f>$AI100*$AK100</f>
        <v/>
      </c>
      <c r="AN100" s="39" t="n"/>
      <c r="AO100" s="39" t="inlineStr">
        <is>
          <t>Varias denominaciones del inventario físico corresponden a este material SAP (280 Venda de 20 cm; 249 Vendas de 10 cm; 250 Vendas de 5 cm). Se sumaron las cantidades físicas. Cruce por nomenclatura: dosis/presentación distinta (20CM vs 10CM); similitud 0.56. El cruce SAP–Avain identificó 3 códigos SAP como posibles equivalentes del mismo ítem de Avain (2000079, 2002475, 2000449). Se imputó al primero (lógica BUSCARV); requiere validación posterior. Homologación: confianza base Media + confianza SAP Alta → Media. Homologado al master D-143, pero sus códigos SAP (2000080, 2000314) no figuran en el stock SAP de este centro. Cruce por nomenclatura: dosis/presentación distinta (5CM vs 10CM); similitud 0.55. El cruce SAP–Avain identificó 3 códigos SAP como posibles equivalentes del mismo ítem de Avain (2000079, 2002475, 2000449). Se imputó al primero (lógica BUSCARV); requiere validación posterior. El material ocupa 2 filas en la hoja 1130 Salta (lote/almacén). La cantidad SAP y la física de esta vista son el total del material.</t>
        </is>
      </c>
    </row>
    <row r="101">
      <c r="A101" s="5" t="inlineStr">
        <is>
          <t>2001334</t>
        </is>
      </c>
      <c r="B101" s="5" t="inlineStr">
        <is>
          <t>TELA ADHE MICROPOROSA HIPOALER 5CM</t>
        </is>
      </c>
      <c r="C101" s="5" t="n"/>
      <c r="D101" s="5" t="inlineStr">
        <is>
          <t>033</t>
        </is>
      </c>
      <c r="E101" s="5" t="inlineStr">
        <is>
          <t>ZDES</t>
        </is>
      </c>
      <c r="F101" s="5" t="inlineStr">
        <is>
          <t>1130</t>
        </is>
      </c>
      <c r="G101" s="5" t="inlineStr">
        <is>
          <t>3014</t>
        </is>
      </c>
      <c r="H101" s="5" t="inlineStr">
        <is>
          <t>C/U</t>
        </is>
      </c>
      <c r="I101" s="6" t="n">
        <v>72</v>
      </c>
      <c r="J101" s="6" t="n">
        <v>0</v>
      </c>
      <c r="K101" s="5" t="inlineStr">
        <is>
          <t>ARS</t>
        </is>
      </c>
      <c r="L101" s="48" t="n">
        <v>0</v>
      </c>
      <c r="M101" s="48" t="n">
        <v>36478.64</v>
      </c>
      <c r="O101" s="11">
        <f>M101/SUM($M$2:$M$485)</f>
        <v/>
      </c>
      <c r="P101" s="49">
        <f>IFERROR(M101/I101,0)</f>
        <v/>
      </c>
      <c r="Q101" s="50" t="n">
        <v>6</v>
      </c>
      <c r="R101" s="8">
        <f>I101-Q101</f>
        <v/>
      </c>
      <c r="S101" s="49">
        <f>$AK101*R101</f>
        <v/>
      </c>
      <c r="U101" s="39" t="inlineStr">
        <is>
          <t>Stock SAP</t>
        </is>
      </c>
      <c r="V101" s="39" t="inlineStr">
        <is>
          <t>Descartables</t>
        </is>
      </c>
      <c r="W101" s="39" t="inlineStr">
        <is>
          <t>Dentro del alcance</t>
        </is>
      </c>
      <c r="X101" s="38" t="inlineStr">
        <is>
          <t>Baja</t>
        </is>
      </c>
      <c r="Y101" s="39" t="inlineStr">
        <is>
          <t>Homologado – confianza Baja – pendiente de validación</t>
        </is>
      </c>
      <c r="Z101" s="38" t="inlineStr">
        <is>
          <t>Dar de baja en SAP</t>
        </is>
      </c>
      <c r="AA101" s="39" t="inlineStr">
        <is>
          <t>69</t>
        </is>
      </c>
      <c r="AB101" s="39" t="inlineStr">
        <is>
          <t>Cinta Hipoalergénica 5cmx9m</t>
        </is>
      </c>
      <c r="AC101" s="39" t="inlineStr">
        <is>
          <t>Homologación por código Avain (master D-145)</t>
        </is>
      </c>
      <c r="AD101" s="39" t="inlineStr">
        <is>
          <t>No</t>
        </is>
      </c>
      <c r="AE101" s="39" t="n"/>
      <c r="AF101" s="39" t="inlineStr">
        <is>
          <t>Sí</t>
        </is>
      </c>
      <c r="AG101" s="39" t="inlineStr">
        <is>
          <t>D-145</t>
        </is>
      </c>
      <c r="AH101" s="51" t="n">
        <v>72</v>
      </c>
      <c r="AI101" s="51">
        <f>Q101</f>
        <v/>
      </c>
      <c r="AJ101" s="51">
        <f>$AH101-$AI101</f>
        <v/>
      </c>
      <c r="AK101" s="52" t="n">
        <v>506.6477777777778</v>
      </c>
      <c r="AL101" s="52">
        <f>$AJ101*$AK101</f>
        <v/>
      </c>
      <c r="AM101" s="52">
        <f>$AI101*$AK101</f>
        <v/>
      </c>
      <c r="AN101" s="39" t="n"/>
      <c r="AO101" s="39" t="inlineStr">
        <is>
          <t>Homologación: confianza base Alta + confianza SAP Alta → Alta. La nomenclatura del material imputado no respalda por sí sola la equivalencia (similitud 0.27); el vínculo proviene sólo de la homologación. Nivel degradado a Baja. Otros códigos SAP del master no están en el stock de este centro: 2000205, 2000289.</t>
        </is>
      </c>
    </row>
    <row r="102">
      <c r="A102" s="5" t="inlineStr">
        <is>
          <t>2000900</t>
        </is>
      </c>
      <c r="B102" s="5" t="inlineStr">
        <is>
          <t>GASA ESTERIL 10X10CM</t>
        </is>
      </c>
      <c r="C102" s="5" t="n"/>
      <c r="D102" s="5" t="inlineStr">
        <is>
          <t>033</t>
        </is>
      </c>
      <c r="E102" s="5" t="inlineStr">
        <is>
          <t>ZDES</t>
        </is>
      </c>
      <c r="F102" s="5" t="inlineStr">
        <is>
          <t>1130</t>
        </is>
      </c>
      <c r="G102" s="5" t="inlineStr">
        <is>
          <t>3013</t>
        </is>
      </c>
      <c r="H102" s="5" t="inlineStr">
        <is>
          <t>C/U</t>
        </is>
      </c>
      <c r="I102" s="6" t="n">
        <v>69</v>
      </c>
      <c r="J102" s="6" t="n">
        <v>0</v>
      </c>
      <c r="K102" s="5" t="inlineStr">
        <is>
          <t>ARS</t>
        </is>
      </c>
      <c r="L102" s="48" t="n">
        <v>0</v>
      </c>
      <c r="M102" s="48" t="n">
        <v>14364</v>
      </c>
      <c r="O102" s="11">
        <f>M102/SUM($M$2:$M$485)</f>
        <v/>
      </c>
      <c r="P102" s="49">
        <f>IFERROR(M102/I102,0)</f>
        <v/>
      </c>
      <c r="Q102" s="50" t="n"/>
      <c r="R102" s="8">
        <f>I102-Q102</f>
        <v/>
      </c>
      <c r="S102" s="49">
        <f>$AK102*R102</f>
        <v/>
      </c>
      <c r="U102" s="39" t="inlineStr">
        <is>
          <t>Stock SAP</t>
        </is>
      </c>
      <c r="V102" s="39" t="inlineStr">
        <is>
          <t>Descartables</t>
        </is>
      </c>
      <c r="W102" s="39" t="inlineStr">
        <is>
          <t>Dentro del alcance</t>
        </is>
      </c>
      <c r="X102" s="42" t="inlineStr">
        <is>
          <t>Media</t>
        </is>
      </c>
      <c r="Y102" s="39" t="inlineStr">
        <is>
          <t>Homologado – confianza Media – pendiente de validación</t>
        </is>
      </c>
      <c r="Z102" s="37" t="inlineStr">
        <is>
          <t>Dar de alta en SAP</t>
        </is>
      </c>
      <c r="AA102" s="39" t="inlineStr">
        <is>
          <t>129</t>
        </is>
      </c>
      <c r="AB102" s="39" t="inlineStr">
        <is>
          <t>Gasas 10 x 10</t>
        </is>
      </c>
      <c r="AC102" s="39" t="inlineStr">
        <is>
          <t>Homologación por código Avain (master D-141)</t>
        </is>
      </c>
      <c r="AD102" s="39" t="inlineStr">
        <is>
          <t>No</t>
        </is>
      </c>
      <c r="AE102" s="39" t="n"/>
      <c r="AF102" s="39" t="inlineStr">
        <is>
          <t>Sí</t>
        </is>
      </c>
      <c r="AG102" s="39" t="inlineStr">
        <is>
          <t>D-141</t>
        </is>
      </c>
      <c r="AH102" s="51" t="n"/>
      <c r="AI102" s="51" t="n"/>
      <c r="AJ102" s="51" t="n"/>
      <c r="AK102" s="52" t="n">
        <v>208.1739718804921</v>
      </c>
      <c r="AL102" s="52" t="n"/>
      <c r="AM102" s="52" t="n"/>
      <c r="AN102" s="39" t="n"/>
      <c r="AO102" s="39" t="inlineStr">
        <is>
          <t>La cantidad física del material se imputó en la fila 18 (primera fila del material). Homologación: confianza base Media + confianza SAP Alta → Media. Otros códigos SAP del master no están en el stock de este centro: 2000147, 2000281, 2000299. El material ocupa 2 filas en la hoja 1130 Salta (lote/almacén). La cantidad SAP y la física de esta vista son el total del material.</t>
        </is>
      </c>
    </row>
    <row r="103">
      <c r="A103" s="5" t="inlineStr">
        <is>
          <t>1000011</t>
        </is>
      </c>
      <c r="B103" s="5" t="inlineStr">
        <is>
          <t>DINITRATO DE ISOSORBIDE 5 MG COMP SL</t>
        </is>
      </c>
      <c r="C103" s="5" t="inlineStr">
        <is>
          <t>0018</t>
        </is>
      </c>
      <c r="D103" s="5" t="inlineStr">
        <is>
          <t>033</t>
        </is>
      </c>
      <c r="E103" s="5" t="inlineStr">
        <is>
          <t>ZMED</t>
        </is>
      </c>
      <c r="F103" s="5" t="inlineStr">
        <is>
          <t>1130</t>
        </is>
      </c>
      <c r="G103" s="5" t="inlineStr">
        <is>
          <t>3013</t>
        </is>
      </c>
      <c r="H103" s="5" t="inlineStr">
        <is>
          <t>C/U</t>
        </is>
      </c>
      <c r="I103" s="6" t="n">
        <v>60</v>
      </c>
      <c r="J103" s="6" t="n">
        <v>0</v>
      </c>
      <c r="K103" s="5" t="inlineStr">
        <is>
          <t>ARS</t>
        </is>
      </c>
      <c r="L103" s="48" t="n">
        <v>0</v>
      </c>
      <c r="M103" s="48" t="n">
        <v>21787.38</v>
      </c>
      <c r="O103" s="11">
        <f>M103/SUM($M$2:$M$485)</f>
        <v/>
      </c>
      <c r="P103" s="49">
        <f>IFERROR(M103/I103,0)</f>
        <v/>
      </c>
      <c r="Q103" s="50" t="n"/>
      <c r="R103" s="8">
        <f>I103-Q103</f>
        <v/>
      </c>
      <c r="S103" s="49">
        <f>$AK103*R103</f>
        <v/>
      </c>
      <c r="U103" s="39" t="inlineStr">
        <is>
          <t>Stock SAP</t>
        </is>
      </c>
      <c r="V103" s="39" t="inlineStr">
        <is>
          <t>Medicamentos</t>
        </is>
      </c>
      <c r="W103" s="39" t="inlineStr">
        <is>
          <t>Dentro del alcance</t>
        </is>
      </c>
      <c r="X103" s="37" t="inlineStr">
        <is>
          <t>Alta</t>
        </is>
      </c>
      <c r="Y103" s="39" t="inlineStr">
        <is>
          <t>Homologado – confianza Alta</t>
        </is>
      </c>
      <c r="Z103" s="38" t="inlineStr">
        <is>
          <t>Dar de baja en SAP</t>
        </is>
      </c>
      <c r="AA103" s="39" t="inlineStr">
        <is>
          <t>287</t>
        </is>
      </c>
      <c r="AB103" s="39" t="inlineStr">
        <is>
          <t>Dinitrato de Isosorbide 5mg comp SBL</t>
        </is>
      </c>
      <c r="AC103" s="39" t="inlineStr">
        <is>
          <t>Homologación por código Avain (master M04-006)</t>
        </is>
      </c>
      <c r="AD103" s="39" t="inlineStr">
        <is>
          <t>No</t>
        </is>
      </c>
      <c r="AE103" s="39" t="n"/>
      <c r="AF103" s="39" t="inlineStr">
        <is>
          <t>Sí</t>
        </is>
      </c>
      <c r="AG103" s="39" t="inlineStr">
        <is>
          <t>M04-006</t>
        </is>
      </c>
      <c r="AH103" s="51" t="n"/>
      <c r="AI103" s="51" t="n"/>
      <c r="AJ103" s="51" t="n"/>
      <c r="AK103" s="52" t="n">
        <v>363.1229444444444</v>
      </c>
      <c r="AL103" s="52" t="n"/>
      <c r="AM103" s="52" t="n"/>
      <c r="AN103" s="39" t="n"/>
      <c r="AO103" s="39" t="inlineStr">
        <is>
          <t>La cantidad física del material se imputó en la fila 71 (primera fila del material). Homologación: confianza base Alta + confianza SAP Alta → Alta. El material ocupa 2 filas en la hoja 1130 Salta (lote/almacén). La cantidad SAP y la física de esta vista son el total del material.</t>
        </is>
      </c>
    </row>
    <row r="104">
      <c r="A104" s="5" t="inlineStr">
        <is>
          <t>1000035</t>
        </is>
      </c>
      <c r="B104" s="5" t="inlineStr">
        <is>
          <t>SOLUCIÓN RINGER LACTATO 500 ML</t>
        </is>
      </c>
      <c r="C104" s="5" t="inlineStr">
        <is>
          <t>00000</t>
        </is>
      </c>
      <c r="D104" s="5" t="inlineStr">
        <is>
          <t>033</t>
        </is>
      </c>
      <c r="E104" s="5" t="inlineStr">
        <is>
          <t>ZMED</t>
        </is>
      </c>
      <c r="F104" s="5" t="inlineStr">
        <is>
          <t>1130</t>
        </is>
      </c>
      <c r="G104" s="5" t="inlineStr">
        <is>
          <t>3013</t>
        </is>
      </c>
      <c r="H104" s="5" t="inlineStr">
        <is>
          <t>C/U</t>
        </is>
      </c>
      <c r="I104" s="6" t="n">
        <v>60</v>
      </c>
      <c r="J104" s="6" t="n">
        <v>0</v>
      </c>
      <c r="K104" s="5" t="inlineStr">
        <is>
          <t>ARS</t>
        </is>
      </c>
      <c r="L104" s="48" t="n">
        <v>0</v>
      </c>
      <c r="M104" s="48" t="n">
        <v>135776.81</v>
      </c>
      <c r="O104" s="11">
        <f>M104/SUM($M$2:$M$485)</f>
        <v/>
      </c>
      <c r="P104" s="49">
        <f>IFERROR(M104/I104,0)</f>
        <v/>
      </c>
      <c r="Q104" s="50" t="n">
        <v>35</v>
      </c>
      <c r="R104" s="8">
        <f>I104-Q104</f>
        <v/>
      </c>
      <c r="S104" s="49">
        <f>$AK104*R104</f>
        <v/>
      </c>
      <c r="U104" s="39" t="inlineStr">
        <is>
          <t>Stock SAP</t>
        </is>
      </c>
      <c r="V104" s="39" t="inlineStr">
        <is>
          <t>Medicamentos</t>
        </is>
      </c>
      <c r="W104" s="39" t="inlineStr">
        <is>
          <t>Dentro del alcance</t>
        </is>
      </c>
      <c r="X104" s="37" t="inlineStr">
        <is>
          <t>Alta</t>
        </is>
      </c>
      <c r="Y104" s="39" t="inlineStr">
        <is>
          <t>Homologado – confianza Alta</t>
        </is>
      </c>
      <c r="Z104" s="38" t="inlineStr">
        <is>
          <t>Dar de baja en SAP</t>
        </is>
      </c>
      <c r="AA104" s="39" t="inlineStr">
        <is>
          <t>220</t>
        </is>
      </c>
      <c r="AB104" s="39" t="inlineStr">
        <is>
          <t>Solución ringer lactato 500ml Baxter 500ml</t>
        </is>
      </c>
      <c r="AC104" s="39" t="inlineStr">
        <is>
          <t>Homologación por código Avain (master M13-003)</t>
        </is>
      </c>
      <c r="AD104" s="39" t="inlineStr">
        <is>
          <t>No</t>
        </is>
      </c>
      <c r="AE104" s="39" t="n"/>
      <c r="AF104" s="39" t="inlineStr">
        <is>
          <t>Sí</t>
        </is>
      </c>
      <c r="AG104" s="39" t="inlineStr">
        <is>
          <t>M13-003</t>
        </is>
      </c>
      <c r="AH104" s="51" t="n">
        <v>84</v>
      </c>
      <c r="AI104" s="51">
        <f>Q104</f>
        <v/>
      </c>
      <c r="AJ104" s="51">
        <f>$AH104-$AI104</f>
        <v/>
      </c>
      <c r="AK104" s="52" t="n">
        <v>2262.946785714286</v>
      </c>
      <c r="AL104" s="52">
        <f>$AJ104*$AK104</f>
        <v/>
      </c>
      <c r="AM104" s="52">
        <f>$AI104*$AK104</f>
        <v/>
      </c>
      <c r="AN104" s="39" t="n"/>
      <c r="AO104" s="39" t="inlineStr">
        <is>
          <t>Homologación: confianza base Alta + confianza SAP Alta → Alta. El material ocupa 2 filas en la hoja 1130 Salta (lote/almacén). La cantidad SAP y la física de esta vista son el total del material.</t>
        </is>
      </c>
    </row>
    <row r="105">
      <c r="A105" s="5" t="inlineStr">
        <is>
          <t>1000090</t>
        </is>
      </c>
      <c r="B105" s="5" t="inlineStr">
        <is>
          <t>LORAZEPAM COMPRIMIDO SUBLINGUAL 1GR</t>
        </is>
      </c>
      <c r="C105" s="5" t="inlineStr">
        <is>
          <t>1004511</t>
        </is>
      </c>
      <c r="D105" s="5" t="inlineStr">
        <is>
          <t>033</t>
        </is>
      </c>
      <c r="E105" s="5" t="inlineStr">
        <is>
          <t>ZMED</t>
        </is>
      </c>
      <c r="F105" s="5" t="inlineStr">
        <is>
          <t>1130</t>
        </is>
      </c>
      <c r="G105" s="5" t="inlineStr">
        <is>
          <t>3013</t>
        </is>
      </c>
      <c r="H105" s="5" t="inlineStr">
        <is>
          <t>C/U</t>
        </is>
      </c>
      <c r="I105" s="6" t="n">
        <v>60</v>
      </c>
      <c r="J105" s="6" t="n">
        <v>0</v>
      </c>
      <c r="K105" s="5" t="inlineStr">
        <is>
          <t>ARS</t>
        </is>
      </c>
      <c r="L105" s="48" t="n">
        <v>0</v>
      </c>
      <c r="M105" s="48" t="n">
        <v>3348.3</v>
      </c>
      <c r="O105" s="11">
        <f>M105/SUM($M$2:$M$485)</f>
        <v/>
      </c>
      <c r="P105" s="49">
        <f>IFERROR(M105/I105,0)</f>
        <v/>
      </c>
      <c r="Q105" s="50" t="n">
        <v>200</v>
      </c>
      <c r="R105" s="8">
        <f>I105-Q105</f>
        <v/>
      </c>
      <c r="S105" s="49">
        <f>$AK105*R105</f>
        <v/>
      </c>
      <c r="U105" s="39" t="inlineStr">
        <is>
          <t>Stock SAP</t>
        </is>
      </c>
      <c r="V105" s="39" t="inlineStr">
        <is>
          <t>Medicamentos</t>
        </is>
      </c>
      <c r="W105" s="39" t="inlineStr">
        <is>
          <t>Dentro del alcance</t>
        </is>
      </c>
      <c r="X105" s="38" t="inlineStr">
        <is>
          <t>Baja</t>
        </is>
      </c>
      <c r="Y105" s="39" t="inlineStr">
        <is>
          <t>Homologado – confianza Baja – pendiente de validación</t>
        </is>
      </c>
      <c r="Z105" s="37" t="inlineStr">
        <is>
          <t>Dar de alta en SAP</t>
        </is>
      </c>
      <c r="AA105" s="39" t="inlineStr">
        <is>
          <t>175</t>
        </is>
      </c>
      <c r="AB105" s="39" t="inlineStr">
        <is>
          <t>Lorazepam comprimidos 1mgr SL</t>
        </is>
      </c>
      <c r="AC105" s="39" t="inlineStr">
        <is>
          <t>Homologación por código Avain (master M09-004)</t>
        </is>
      </c>
      <c r="AD105" s="39" t="inlineStr">
        <is>
          <t>No</t>
        </is>
      </c>
      <c r="AE105" s="39" t="n"/>
      <c r="AF105" s="39" t="inlineStr">
        <is>
          <t>Sí</t>
        </is>
      </c>
      <c r="AG105" s="39" t="inlineStr">
        <is>
          <t>M09-004</t>
        </is>
      </c>
      <c r="AH105" s="51" t="n">
        <v>60</v>
      </c>
      <c r="AI105" s="51">
        <f>Q105</f>
        <v/>
      </c>
      <c r="AJ105" s="51">
        <f>$AH105-$AI105</f>
        <v/>
      </c>
      <c r="AK105" s="52" t="n">
        <v>55.805</v>
      </c>
      <c r="AL105" s="52">
        <f>$AJ105*$AK105</f>
        <v/>
      </c>
      <c r="AM105" s="52">
        <f>$AI105*$AK105</f>
        <v/>
      </c>
      <c r="AN105" s="39" t="n"/>
      <c r="AO105" s="39" t="inlineStr">
        <is>
          <t>Homologación: confianza base Alta + confianza SAP Baja → Baja. Aunque la homologación vincula estos registros, la presentación no coincide con el material imputado (dosis/presentación distinta (1MG vs 1000MG); similitud 0.66). Nivel degradado a Baja: verificar si corresponde otro código SAP.</t>
        </is>
      </c>
    </row>
    <row r="106">
      <c r="A106" s="5" t="inlineStr">
        <is>
          <t>1000571</t>
        </is>
      </c>
      <c r="B106" s="5" t="inlineStr">
        <is>
          <t>ACEMUK 600MG</t>
        </is>
      </c>
      <c r="C106" s="5" t="inlineStr">
        <is>
          <t>00000</t>
        </is>
      </c>
      <c r="D106" s="5" t="inlineStr">
        <is>
          <t>033</t>
        </is>
      </c>
      <c r="E106" s="5" t="inlineStr">
        <is>
          <t>ZMED</t>
        </is>
      </c>
      <c r="F106" s="5" t="inlineStr">
        <is>
          <t>1130</t>
        </is>
      </c>
      <c r="G106" s="5" t="inlineStr">
        <is>
          <t>3013</t>
        </is>
      </c>
      <c r="H106" s="5" t="inlineStr">
        <is>
          <t>C/U</t>
        </is>
      </c>
      <c r="I106" s="6" t="n">
        <v>60</v>
      </c>
      <c r="J106" s="6" t="n">
        <v>0</v>
      </c>
      <c r="K106" s="5" t="inlineStr">
        <is>
          <t>ARS</t>
        </is>
      </c>
      <c r="L106" s="48" t="n">
        <v>0</v>
      </c>
      <c r="M106" s="48" t="n">
        <v>68802</v>
      </c>
      <c r="O106" s="11">
        <f>M106/SUM($M$2:$M$485)</f>
        <v/>
      </c>
      <c r="P106" s="49">
        <f>IFERROR(M106/I106,0)</f>
        <v/>
      </c>
      <c r="Q106" s="50" t="n"/>
      <c r="R106" s="8">
        <f>I106-Q106</f>
        <v/>
      </c>
      <c r="S106" s="49">
        <f>$AK106*R106</f>
        <v/>
      </c>
      <c r="U106" s="39" t="inlineStr">
        <is>
          <t>Stock SAP</t>
        </is>
      </c>
      <c r="V106" s="39" t="inlineStr">
        <is>
          <t>Medicamentos</t>
        </is>
      </c>
      <c r="W106" s="39" t="inlineStr">
        <is>
          <t>Dentro del alcance</t>
        </is>
      </c>
      <c r="X106" s="39" t="n"/>
      <c r="Y106" s="39" t="inlineStr">
        <is>
          <t>Sin recuento físico en el inventario de Avain</t>
        </is>
      </c>
      <c r="Z106" s="40" t="inlineStr">
        <is>
          <t>Sin recuento físico</t>
        </is>
      </c>
      <c r="AA106" s="39" t="n"/>
      <c r="AB106" s="39" t="n"/>
      <c r="AC106" s="39" t="n"/>
      <c r="AD106" s="39" t="n"/>
      <c r="AE106" s="39" t="n"/>
      <c r="AF106" s="39" t="n"/>
      <c r="AG106" s="39" t="n"/>
      <c r="AH106" s="51" t="n">
        <v>60</v>
      </c>
      <c r="AI106" s="51">
        <f>Q106</f>
        <v/>
      </c>
      <c r="AJ106" s="51">
        <f>$AH106-$AI106</f>
        <v/>
      </c>
      <c r="AK106" s="52" t="n">
        <v>1146.7</v>
      </c>
      <c r="AL106" s="52">
        <f>$AJ106*$AK106</f>
        <v/>
      </c>
      <c r="AM106" s="52">
        <f>$AI106*$AK106</f>
        <v/>
      </c>
      <c r="AN106" s="39" t="n"/>
      <c r="AO106" s="39" t="n"/>
    </row>
    <row r="107">
      <c r="A107" s="5" t="inlineStr">
        <is>
          <t>1001211</t>
        </is>
      </c>
      <c r="B107" s="5" t="inlineStr">
        <is>
          <t>Simeticona comprimidos 250mg</t>
        </is>
      </c>
      <c r="C107" s="5" t="inlineStr">
        <is>
          <t>00000</t>
        </is>
      </c>
      <c r="D107" s="5" t="inlineStr">
        <is>
          <t>MEGE</t>
        </is>
      </c>
      <c r="E107" s="5" t="inlineStr">
        <is>
          <t>ZMED</t>
        </is>
      </c>
      <c r="F107" s="5" t="inlineStr">
        <is>
          <t>1130</t>
        </is>
      </c>
      <c r="G107" s="5" t="inlineStr">
        <is>
          <t>3013</t>
        </is>
      </c>
      <c r="H107" s="5" t="inlineStr">
        <is>
          <t>C/U</t>
        </is>
      </c>
      <c r="I107" s="6" t="n">
        <v>60</v>
      </c>
      <c r="J107" s="6" t="n">
        <v>0</v>
      </c>
      <c r="K107" s="5" t="inlineStr">
        <is>
          <t>ARS</t>
        </is>
      </c>
      <c r="L107" s="48" t="n">
        <v>0</v>
      </c>
      <c r="M107" s="48" t="n">
        <v>41100</v>
      </c>
      <c r="O107" s="11">
        <f>M107/SUM($M$2:$M$485)</f>
        <v/>
      </c>
      <c r="P107" s="49">
        <f>IFERROR(M107/I107,0)</f>
        <v/>
      </c>
      <c r="Q107" s="50" t="n">
        <v>140</v>
      </c>
      <c r="R107" s="8">
        <f>I107-Q107</f>
        <v/>
      </c>
      <c r="S107" s="49">
        <f>$AK107*R107</f>
        <v/>
      </c>
      <c r="U107" s="39" t="inlineStr">
        <is>
          <t>Stock SAP</t>
        </is>
      </c>
      <c r="V107" s="39" t="inlineStr">
        <is>
          <t>Medicamentos</t>
        </is>
      </c>
      <c r="W107" s="39" t="inlineStr">
        <is>
          <t>Dentro del alcance</t>
        </is>
      </c>
      <c r="X107" s="38" t="inlineStr">
        <is>
          <t>Baja</t>
        </is>
      </c>
      <c r="Y107" s="39" t="inlineStr">
        <is>
          <t>Homologado – confianza Baja – pendiente de validación</t>
        </is>
      </c>
      <c r="Z107" s="37" t="inlineStr">
        <is>
          <t>Dar de alta en SAP</t>
        </is>
      </c>
      <c r="AA107" s="39" t="inlineStr">
        <is>
          <t>216</t>
        </is>
      </c>
      <c r="AB107" s="39" t="inlineStr">
        <is>
          <t>Simeticona comprimidos x200mg</t>
        </is>
      </c>
      <c r="AC107" s="39" t="inlineStr">
        <is>
          <t>Cruce por nomenclatura SAP</t>
        </is>
      </c>
      <c r="AD107" s="39" t="inlineStr">
        <is>
          <t>No</t>
        </is>
      </c>
      <c r="AE107" s="39" t="n"/>
      <c r="AF107" s="39" t="inlineStr">
        <is>
          <t>No</t>
        </is>
      </c>
      <c r="AG107" s="39" t="n"/>
      <c r="AH107" s="51" t="n">
        <v>60</v>
      </c>
      <c r="AI107" s="51">
        <f>Q107</f>
        <v/>
      </c>
      <c r="AJ107" s="51">
        <f>$AH107-$AI107</f>
        <v/>
      </c>
      <c r="AK107" s="52" t="n">
        <v>685</v>
      </c>
      <c r="AL107" s="52">
        <f>$AJ107*$AK107</f>
        <v/>
      </c>
      <c r="AM107" s="52">
        <f>$AI107*$AK107</f>
        <v/>
      </c>
      <c r="AN107" s="39" t="n"/>
      <c r="AO107" s="39" t="inlineStr">
        <is>
          <t>Cruce por nomenclatura: dosis/presentación distinta (200MG vs 250MG); similitud 0.69.</t>
        </is>
      </c>
    </row>
    <row r="108">
      <c r="A108" s="5" t="inlineStr">
        <is>
          <t>1000484</t>
        </is>
      </c>
      <c r="B108" s="5" t="inlineStr">
        <is>
          <t>PENICILINA G BENZATINICA 2.400.000 U.I</t>
        </is>
      </c>
      <c r="C108" s="5" t="inlineStr">
        <is>
          <t>00000</t>
        </is>
      </c>
      <c r="D108" s="5" t="inlineStr">
        <is>
          <t>033</t>
        </is>
      </c>
      <c r="E108" s="5" t="inlineStr">
        <is>
          <t>ZMED</t>
        </is>
      </c>
      <c r="F108" s="5" t="inlineStr">
        <is>
          <t>1130</t>
        </is>
      </c>
      <c r="G108" s="5" t="inlineStr">
        <is>
          <t>3013</t>
        </is>
      </c>
      <c r="H108" s="5" t="inlineStr">
        <is>
          <t>C/U</t>
        </is>
      </c>
      <c r="I108" s="6" t="n">
        <v>55</v>
      </c>
      <c r="J108" s="6" t="n">
        <v>0</v>
      </c>
      <c r="K108" s="5" t="inlineStr">
        <is>
          <t>ARS</t>
        </is>
      </c>
      <c r="L108" s="48" t="n">
        <v>0</v>
      </c>
      <c r="M108" s="48" t="n">
        <v>211967.07</v>
      </c>
      <c r="O108" s="11">
        <f>M108/SUM($M$2:$M$485)</f>
        <v/>
      </c>
      <c r="P108" s="49">
        <f>IFERROR(M108/I108,0)</f>
        <v/>
      </c>
      <c r="Q108" s="50" t="n">
        <v>13</v>
      </c>
      <c r="R108" s="8">
        <f>I108-Q108</f>
        <v/>
      </c>
      <c r="S108" s="49">
        <f>$AK108*R108</f>
        <v/>
      </c>
      <c r="U108" s="39" t="inlineStr">
        <is>
          <t>Stock SAP</t>
        </is>
      </c>
      <c r="V108" s="39" t="inlineStr">
        <is>
          <t>Medicamentos</t>
        </is>
      </c>
      <c r="W108" s="39" t="inlineStr">
        <is>
          <t>Dentro del alcance</t>
        </is>
      </c>
      <c r="X108" s="37" t="inlineStr">
        <is>
          <t>Alta</t>
        </is>
      </c>
      <c r="Y108" s="39" t="inlineStr">
        <is>
          <t>Homologado – confianza Alta</t>
        </is>
      </c>
      <c r="Z108" s="38" t="inlineStr">
        <is>
          <t>Dar de baja en SAP</t>
        </is>
      </c>
      <c r="AA108" s="39" t="inlineStr">
        <is>
          <t>200</t>
        </is>
      </c>
      <c r="AB108" s="39" t="inlineStr">
        <is>
          <t>Penicilina Benzatinica fco ampolla 2400000UI</t>
        </is>
      </c>
      <c r="AC108" s="39" t="inlineStr">
        <is>
          <t>Homologación por código Avain (master M11-012)</t>
        </is>
      </c>
      <c r="AD108" s="39" t="inlineStr">
        <is>
          <t>No</t>
        </is>
      </c>
      <c r="AE108" s="39" t="n"/>
      <c r="AF108" s="39" t="inlineStr">
        <is>
          <t>Sí</t>
        </is>
      </c>
      <c r="AG108" s="39" t="inlineStr">
        <is>
          <t>M11-012</t>
        </is>
      </c>
      <c r="AH108" s="51" t="n">
        <v>75</v>
      </c>
      <c r="AI108" s="51">
        <f>Q108</f>
        <v/>
      </c>
      <c r="AJ108" s="51">
        <f>$AH108-$AI108</f>
        <v/>
      </c>
      <c r="AK108" s="52" t="n">
        <v>3853.946666666667</v>
      </c>
      <c r="AL108" s="52">
        <f>$AJ108*$AK108</f>
        <v/>
      </c>
      <c r="AM108" s="52">
        <f>$AI108*$AK108</f>
        <v/>
      </c>
      <c r="AN108" s="39" t="n"/>
      <c r="AO108" s="39" t="inlineStr">
        <is>
          <t>Homologación: confianza base Alta + confianza SAP Alta → Alta. El material ocupa 2 filas en la hoja 1130 Salta (lote/almacén). La cantidad SAP y la física de esta vista son el total del material.</t>
        </is>
      </c>
    </row>
    <row r="109">
      <c r="A109" s="5" t="inlineStr">
        <is>
          <t>1000004</t>
        </is>
      </c>
      <c r="B109" s="5" t="inlineStr">
        <is>
          <t>AGUA OXIGENADA 10 VOL. X 100ML</t>
        </is>
      </c>
      <c r="C109" s="5" t="inlineStr">
        <is>
          <t>00000</t>
        </is>
      </c>
      <c r="D109" s="5" t="inlineStr">
        <is>
          <t>033</t>
        </is>
      </c>
      <c r="E109" s="5" t="inlineStr">
        <is>
          <t>ZMED</t>
        </is>
      </c>
      <c r="F109" s="5" t="inlineStr">
        <is>
          <t>1130</t>
        </is>
      </c>
      <c r="G109" s="5" t="inlineStr">
        <is>
          <t>3013</t>
        </is>
      </c>
      <c r="H109" s="5" t="inlineStr">
        <is>
          <t>C/U</t>
        </is>
      </c>
      <c r="I109" s="6" t="n">
        <v>50</v>
      </c>
      <c r="J109" s="6" t="n">
        <v>0</v>
      </c>
      <c r="K109" s="5" t="inlineStr">
        <is>
          <t>ARS</t>
        </is>
      </c>
      <c r="L109" s="48" t="n">
        <v>0</v>
      </c>
      <c r="M109" s="48" t="n">
        <v>30020.28</v>
      </c>
      <c r="O109" s="11">
        <f>M109/SUM($M$2:$M$485)</f>
        <v/>
      </c>
      <c r="P109" s="49">
        <f>IFERROR(M109/I109,0)</f>
        <v/>
      </c>
      <c r="Q109" s="50" t="n">
        <v>24</v>
      </c>
      <c r="R109" s="8">
        <f>I109-Q109</f>
        <v/>
      </c>
      <c r="S109" s="49">
        <f>$AK109*R109</f>
        <v/>
      </c>
      <c r="U109" s="39" t="inlineStr">
        <is>
          <t>Stock SAP</t>
        </is>
      </c>
      <c r="V109" s="39" t="inlineStr">
        <is>
          <t>Medicamentos</t>
        </is>
      </c>
      <c r="W109" s="39" t="inlineStr">
        <is>
          <t>Dentro del alcance</t>
        </is>
      </c>
      <c r="X109" s="37" t="inlineStr">
        <is>
          <t>Alta</t>
        </is>
      </c>
      <c r="Y109" s="39" t="inlineStr">
        <is>
          <t>Homologado – confianza Alta</t>
        </is>
      </c>
      <c r="Z109" s="38" t="inlineStr">
        <is>
          <t>Dar de baja en SAP</t>
        </is>
      </c>
      <c r="AA109" s="39" t="inlineStr">
        <is>
          <t>16</t>
        </is>
      </c>
      <c r="AB109" s="39" t="inlineStr">
        <is>
          <t>Agua Oxigenada x100 ml</t>
        </is>
      </c>
      <c r="AC109" s="39" t="inlineStr">
        <is>
          <t>Cruce por nomenclatura SAP</t>
        </is>
      </c>
      <c r="AD109" s="39" t="inlineStr">
        <is>
          <t>No</t>
        </is>
      </c>
      <c r="AE109" s="39" t="n"/>
      <c r="AF109" s="39" t="inlineStr">
        <is>
          <t>No</t>
        </is>
      </c>
      <c r="AG109" s="39" t="n"/>
      <c r="AH109" s="51" t="n">
        <v>50</v>
      </c>
      <c r="AI109" s="51">
        <f>Q109</f>
        <v/>
      </c>
      <c r="AJ109" s="51">
        <f>$AH109-$AI109</f>
        <v/>
      </c>
      <c r="AK109" s="52" t="n">
        <v>600.4055999999999</v>
      </c>
      <c r="AL109" s="52">
        <f>$AJ109*$AK109</f>
        <v/>
      </c>
      <c r="AM109" s="52">
        <f>$AI109*$AK109</f>
        <v/>
      </c>
      <c r="AN109" s="39" t="n"/>
      <c r="AO109" s="39" t="inlineStr">
        <is>
          <t>Cruce por nomenclatura: dosis coincide; similitud 0.87.</t>
        </is>
      </c>
    </row>
    <row r="110">
      <c r="A110" s="5" t="inlineStr">
        <is>
          <t>1000009</t>
        </is>
      </c>
      <c r="B110" s="5" t="inlineStr">
        <is>
          <t>DIFENHIDRAMINA 10MG AMPOLLA DE 1 ML(Park</t>
        </is>
      </c>
      <c r="C110" s="5" t="inlineStr">
        <is>
          <t>16403</t>
        </is>
      </c>
      <c r="D110" s="5" t="inlineStr">
        <is>
          <t>033</t>
        </is>
      </c>
      <c r="E110" s="5" t="inlineStr">
        <is>
          <t>ZMED</t>
        </is>
      </c>
      <c r="F110" s="5" t="inlineStr">
        <is>
          <t>1130</t>
        </is>
      </c>
      <c r="G110" s="5" t="inlineStr">
        <is>
          <t>3013</t>
        </is>
      </c>
      <c r="H110" s="5" t="inlineStr">
        <is>
          <t>C/U</t>
        </is>
      </c>
      <c r="I110" s="6" t="n">
        <v>50</v>
      </c>
      <c r="J110" s="6" t="n">
        <v>0</v>
      </c>
      <c r="K110" s="5" t="inlineStr">
        <is>
          <t>ARS</t>
        </is>
      </c>
      <c r="L110" s="48" t="n">
        <v>0</v>
      </c>
      <c r="M110" s="48" t="n">
        <v>35853.09</v>
      </c>
      <c r="O110" s="11">
        <f>M110/SUM($M$2:$M$485)</f>
        <v/>
      </c>
      <c r="P110" s="49">
        <f>IFERROR(M110/I110,0)</f>
        <v/>
      </c>
      <c r="Q110" s="50" t="n"/>
      <c r="R110" s="8">
        <f>I110-Q110</f>
        <v/>
      </c>
      <c r="S110" s="49">
        <f>$AK110*R110</f>
        <v/>
      </c>
      <c r="U110" s="39" t="inlineStr">
        <is>
          <t>Stock SAP</t>
        </is>
      </c>
      <c r="V110" s="39" t="inlineStr">
        <is>
          <t>Medicamentos</t>
        </is>
      </c>
      <c r="W110" s="39" t="inlineStr">
        <is>
          <t>Dentro del alcance</t>
        </is>
      </c>
      <c r="X110" s="39" t="n"/>
      <c r="Y110" s="39" t="inlineStr">
        <is>
          <t>Sin recuento físico en el inventario de Avain</t>
        </is>
      </c>
      <c r="Z110" s="40" t="inlineStr">
        <is>
          <t>Sin recuento físico</t>
        </is>
      </c>
      <c r="AA110" s="39" t="n"/>
      <c r="AB110" s="39" t="n"/>
      <c r="AC110" s="39" t="n"/>
      <c r="AD110" s="39" t="n"/>
      <c r="AE110" s="39" t="n"/>
      <c r="AF110" s="39" t="n"/>
      <c r="AG110" s="39" t="n"/>
      <c r="AH110" s="51" t="n">
        <v>50</v>
      </c>
      <c r="AI110" s="51">
        <f>Q110</f>
        <v/>
      </c>
      <c r="AJ110" s="51">
        <f>$AH110-$AI110</f>
        <v/>
      </c>
      <c r="AK110" s="52" t="n">
        <v>717.0617999999999</v>
      </c>
      <c r="AL110" s="52">
        <f>$AJ110*$AK110</f>
        <v/>
      </c>
      <c r="AM110" s="52">
        <f>$AI110*$AK110</f>
        <v/>
      </c>
      <c r="AN110" s="39" t="n"/>
      <c r="AO110" s="39" t="n"/>
    </row>
    <row r="111">
      <c r="A111" s="5" t="inlineStr">
        <is>
          <t>1000089</t>
        </is>
      </c>
      <c r="B111" s="5" t="inlineStr">
        <is>
          <t>SOLUCION FISIOLOGICA DE 500CC</t>
        </is>
      </c>
      <c r="C111" s="5" t="inlineStr">
        <is>
          <t>25169</t>
        </is>
      </c>
      <c r="D111" s="5" t="inlineStr">
        <is>
          <t>033</t>
        </is>
      </c>
      <c r="E111" s="5" t="inlineStr">
        <is>
          <t>ZMED</t>
        </is>
      </c>
      <c r="F111" s="5" t="inlineStr">
        <is>
          <t>1130</t>
        </is>
      </c>
      <c r="G111" s="5" t="inlineStr">
        <is>
          <t>3013</t>
        </is>
      </c>
      <c r="H111" s="5" t="inlineStr">
        <is>
          <t>C/U</t>
        </is>
      </c>
      <c r="I111" s="6" t="n">
        <v>50</v>
      </c>
      <c r="J111" s="6" t="n">
        <v>0</v>
      </c>
      <c r="K111" s="5" t="inlineStr">
        <is>
          <t>ARS</t>
        </is>
      </c>
      <c r="L111" s="48" t="n">
        <v>0</v>
      </c>
      <c r="M111" s="48" t="n">
        <v>88819.53</v>
      </c>
      <c r="O111" s="11">
        <f>M111/SUM($M$2:$M$485)</f>
        <v/>
      </c>
      <c r="P111" s="49">
        <f>IFERROR(M111/I111,0)</f>
        <v/>
      </c>
      <c r="Q111" s="50" t="n"/>
      <c r="R111" s="8">
        <f>I111-Q111</f>
        <v/>
      </c>
      <c r="S111" s="49">
        <f>$AK111*R111</f>
        <v/>
      </c>
      <c r="U111" s="39" t="inlineStr">
        <is>
          <t>Stock SAP</t>
        </is>
      </c>
      <c r="V111" s="39" t="inlineStr">
        <is>
          <t>Medicamentos</t>
        </is>
      </c>
      <c r="W111" s="39" t="inlineStr">
        <is>
          <t>Dentro del alcance</t>
        </is>
      </c>
      <c r="X111" s="38" t="inlineStr">
        <is>
          <t>Baja</t>
        </is>
      </c>
      <c r="Y111" s="39" t="inlineStr">
        <is>
          <t>Homologado – confianza Baja – pendiente de validación</t>
        </is>
      </c>
      <c r="Z111" s="38" t="inlineStr">
        <is>
          <t>Dar de baja en SAP</t>
        </is>
      </c>
      <c r="AA111" s="39" t="inlineStr">
        <is>
          <t>218; 219</t>
        </is>
      </c>
      <c r="AB111" s="39" t="inlineStr">
        <is>
          <t>Solucion fisiológica 500ml Baxter 500ml; Solucion Fisiologica x 100ml gotero</t>
        </is>
      </c>
      <c r="AC111" s="39" t="inlineStr">
        <is>
          <t>Homologación por código Avain (master D-177); Homologación por código Avain (master M13-001)</t>
        </is>
      </c>
      <c r="AD111" s="39" t="inlineStr">
        <is>
          <t>Sí</t>
        </is>
      </c>
      <c r="AE111" s="39" t="inlineStr">
        <is>
          <t>1000089, 1000791</t>
        </is>
      </c>
      <c r="AF111" s="39" t="inlineStr">
        <is>
          <t>Sí</t>
        </is>
      </c>
      <c r="AG111" s="39" t="inlineStr">
        <is>
          <t>D-177; M13-001</t>
        </is>
      </c>
      <c r="AH111" s="51" t="n"/>
      <c r="AI111" s="51" t="n"/>
      <c r="AJ111" s="51" t="n"/>
      <c r="AK111" s="52" t="n">
        <v>1776.390672268908</v>
      </c>
      <c r="AL111" s="52" t="n"/>
      <c r="AM111" s="52" t="n"/>
      <c r="AN111" s="39" t="n"/>
      <c r="AO111" s="39" t="inlineStr">
        <is>
          <t>La cantidad física del material se imputó en la fila 60 (primera fila del material). Varias denominaciones del inventario físico corresponden a este material SAP (218 Solucion fisiológica 500ml Baxter 500ml; 219 Solucion Fisiologica x 100ml gotero). Se sumaron las cantidades físicas. Homologación: confianza base Alta + confianza SAP Alta → Alta. La nomenclatura del material imputado no respalda por sí sola la equivalencia (similitud 0.54); el vínculo proviene sólo de la homologación. Nivel degradado a Baja. Otros códigos SAP del master no están en el stock de este centro: 1005145. Homologación: confianza base Media + confianza SAP Media → Media. La nomenclatura del material imputado no respalda por sí sola la equivalencia (similitud 0.56); el vínculo proviene sólo de la homologación. Nivel degradado a Baja. El cruce SAP–Avain identificó 2 códigos SAP como posibles equivalentes del mismo ítem de Avain (1000089, 1000791). Se imputó al primero (lógica BUSCARV); requiere validación posterior. El material ocupa 2 filas en la hoja 1130 Salta (lote/almacén). La cantidad SAP y la física de esta vista son el total del material.</t>
        </is>
      </c>
    </row>
    <row r="112">
      <c r="A112" s="5" t="inlineStr">
        <is>
          <t>1000100</t>
        </is>
      </c>
      <c r="B112" s="5" t="inlineStr">
        <is>
          <t>FUROSEMIDA AMPOLLA DE 20 MG/2ML</t>
        </is>
      </c>
      <c r="C112" s="5" t="inlineStr">
        <is>
          <t>00000</t>
        </is>
      </c>
      <c r="D112" s="5" t="inlineStr">
        <is>
          <t>033</t>
        </is>
      </c>
      <c r="E112" s="5" t="inlineStr">
        <is>
          <t>ZMED</t>
        </is>
      </c>
      <c r="F112" s="5" t="inlineStr">
        <is>
          <t>1130</t>
        </is>
      </c>
      <c r="G112" s="5" t="inlineStr">
        <is>
          <t>3013</t>
        </is>
      </c>
      <c r="H112" s="5" t="inlineStr">
        <is>
          <t>C/U</t>
        </is>
      </c>
      <c r="I112" s="6" t="n">
        <v>50</v>
      </c>
      <c r="J112" s="6" t="n">
        <v>0</v>
      </c>
      <c r="K112" s="5" t="inlineStr">
        <is>
          <t>ARS</t>
        </is>
      </c>
      <c r="L112" s="48" t="n">
        <v>0</v>
      </c>
      <c r="M112" s="48" t="n">
        <v>20222.33</v>
      </c>
      <c r="O112" s="11">
        <f>M112/SUM($M$2:$M$485)</f>
        <v/>
      </c>
      <c r="P112" s="49">
        <f>IFERROR(M112/I112,0)</f>
        <v/>
      </c>
      <c r="Q112" s="50" t="n">
        <v>118</v>
      </c>
      <c r="R112" s="8">
        <f>I112-Q112</f>
        <v/>
      </c>
      <c r="S112" s="49">
        <f>$AK112*R112</f>
        <v/>
      </c>
      <c r="U112" s="39" t="inlineStr">
        <is>
          <t>Stock SAP</t>
        </is>
      </c>
      <c r="V112" s="39" t="inlineStr">
        <is>
          <t>Medicamentos</t>
        </is>
      </c>
      <c r="W112" s="39" t="inlineStr">
        <is>
          <t>Dentro del alcance</t>
        </is>
      </c>
      <c r="X112" s="37" t="inlineStr">
        <is>
          <t>Alta</t>
        </is>
      </c>
      <c r="Y112" s="39" t="inlineStr">
        <is>
          <t>Homologado – confianza Alta</t>
        </is>
      </c>
      <c r="Z112" s="37" t="inlineStr">
        <is>
          <t>Dar de alta en SAP</t>
        </is>
      </c>
      <c r="AA112" s="39" t="inlineStr">
        <is>
          <t>125</t>
        </is>
      </c>
      <c r="AB112" s="39" t="inlineStr">
        <is>
          <t>Furosemida 1 amp=2ml x 20mg</t>
        </is>
      </c>
      <c r="AC112" s="39" t="inlineStr">
        <is>
          <t>Homologación por código Avain (master M12-001)</t>
        </is>
      </c>
      <c r="AD112" s="39" t="inlineStr">
        <is>
          <t>No</t>
        </is>
      </c>
      <c r="AE112" s="39" t="n"/>
      <c r="AF112" s="39" t="inlineStr">
        <is>
          <t>Sí</t>
        </is>
      </c>
      <c r="AG112" s="39" t="inlineStr">
        <is>
          <t>M12-001</t>
        </is>
      </c>
      <c r="AH112" s="51" t="n">
        <v>100</v>
      </c>
      <c r="AI112" s="51">
        <f>Q112</f>
        <v/>
      </c>
      <c r="AJ112" s="51">
        <f>$AH112-$AI112</f>
        <v/>
      </c>
      <c r="AK112" s="52" t="n">
        <v>404.4466</v>
      </c>
      <c r="AL112" s="52">
        <f>$AJ112*$AK112</f>
        <v/>
      </c>
      <c r="AM112" s="52">
        <f>$AI112*$AK112</f>
        <v/>
      </c>
      <c r="AN112" s="39" t="n"/>
      <c r="AO112" s="39" t="inlineStr">
        <is>
          <t>Homologación: confianza base Alta + confianza SAP Alta → Alta. El material ocupa 2 filas en la hoja 1130 Salta (lote/almacén). La cantidad SAP y la física de esta vista son el total del material.</t>
        </is>
      </c>
    </row>
    <row r="113">
      <c r="A113" s="5" t="inlineStr">
        <is>
          <t>1000100</t>
        </is>
      </c>
      <c r="B113" s="5" t="inlineStr">
        <is>
          <t>FUROSEMIDA AMPOLLA DE 20 MG/2ML</t>
        </is>
      </c>
      <c r="C113" s="5" t="inlineStr">
        <is>
          <t>110165</t>
        </is>
      </c>
      <c r="D113" s="5" t="inlineStr">
        <is>
          <t>033</t>
        </is>
      </c>
      <c r="E113" s="5" t="inlineStr">
        <is>
          <t>ZMED</t>
        </is>
      </c>
      <c r="F113" s="5" t="inlineStr">
        <is>
          <t>1130</t>
        </is>
      </c>
      <c r="G113" s="5" t="inlineStr">
        <is>
          <t>3013</t>
        </is>
      </c>
      <c r="H113" s="5" t="inlineStr">
        <is>
          <t>C/U</t>
        </is>
      </c>
      <c r="I113" s="6" t="n">
        <v>50</v>
      </c>
      <c r="J113" s="6" t="n">
        <v>0</v>
      </c>
      <c r="K113" s="5" t="inlineStr">
        <is>
          <t>ARS</t>
        </is>
      </c>
      <c r="L113" s="48" t="n">
        <v>0</v>
      </c>
      <c r="M113" s="48" t="n">
        <v>20222.33</v>
      </c>
      <c r="O113" s="11">
        <f>M113/SUM($M$2:$M$485)</f>
        <v/>
      </c>
      <c r="P113" s="49">
        <f>IFERROR(M113/I113,0)</f>
        <v/>
      </c>
      <c r="Q113" s="50" t="n"/>
      <c r="R113" s="8">
        <f>I113-Q113</f>
        <v/>
      </c>
      <c r="S113" s="49">
        <f>$AK113*R113</f>
        <v/>
      </c>
      <c r="U113" s="39" t="inlineStr">
        <is>
          <t>Stock SAP</t>
        </is>
      </c>
      <c r="V113" s="39" t="inlineStr">
        <is>
          <t>Medicamentos</t>
        </is>
      </c>
      <c r="W113" s="39" t="inlineStr">
        <is>
          <t>Dentro del alcance</t>
        </is>
      </c>
      <c r="X113" s="37" t="inlineStr">
        <is>
          <t>Alta</t>
        </is>
      </c>
      <c r="Y113" s="39" t="inlineStr">
        <is>
          <t>Homologado – confianza Alta</t>
        </is>
      </c>
      <c r="Z113" s="37" t="inlineStr">
        <is>
          <t>Dar de alta en SAP</t>
        </is>
      </c>
      <c r="AA113" s="39" t="inlineStr">
        <is>
          <t>125</t>
        </is>
      </c>
      <c r="AB113" s="39" t="inlineStr">
        <is>
          <t>Furosemida 1 amp=2ml x 20mg</t>
        </is>
      </c>
      <c r="AC113" s="39" t="inlineStr">
        <is>
          <t>Homologación por código Avain (master M12-001)</t>
        </is>
      </c>
      <c r="AD113" s="39" t="inlineStr">
        <is>
          <t>No</t>
        </is>
      </c>
      <c r="AE113" s="39" t="n"/>
      <c r="AF113" s="39" t="inlineStr">
        <is>
          <t>Sí</t>
        </is>
      </c>
      <c r="AG113" s="39" t="inlineStr">
        <is>
          <t>M12-001</t>
        </is>
      </c>
      <c r="AH113" s="51" t="n"/>
      <c r="AI113" s="51" t="n"/>
      <c r="AJ113" s="51" t="n"/>
      <c r="AK113" s="52" t="n">
        <v>404.4466</v>
      </c>
      <c r="AL113" s="52" t="n"/>
      <c r="AM113" s="52" t="n"/>
      <c r="AN113" s="39" t="n"/>
      <c r="AO113" s="39" t="inlineStr">
        <is>
          <t>La cantidad física del material se imputó en la fila 112 (primera fila del material). Homologación: confianza base Alta + confianza SAP Alta → Alta. El material ocupa 2 filas en la hoja 1130 Salta (lote/almacén). La cantidad SAP y la física de esta vista son el total del material.</t>
        </is>
      </c>
    </row>
    <row r="114">
      <c r="A114" s="5" t="inlineStr">
        <is>
          <t>1000104</t>
        </is>
      </c>
      <c r="B114" s="5" t="inlineStr">
        <is>
          <t>NALBUFINA 10MG/1ML AMPOLLA</t>
        </is>
      </c>
      <c r="C114" s="5" t="inlineStr">
        <is>
          <t>50838</t>
        </is>
      </c>
      <c r="D114" s="5" t="inlineStr">
        <is>
          <t>033</t>
        </is>
      </c>
      <c r="E114" s="5" t="inlineStr">
        <is>
          <t>ZMED</t>
        </is>
      </c>
      <c r="F114" s="5" t="inlineStr">
        <is>
          <t>1130</t>
        </is>
      </c>
      <c r="G114" s="5" t="inlineStr">
        <is>
          <t>3013</t>
        </is>
      </c>
      <c r="H114" s="5" t="inlineStr">
        <is>
          <t>C/U</t>
        </is>
      </c>
      <c r="I114" s="6" t="n">
        <v>50</v>
      </c>
      <c r="J114" s="6" t="n">
        <v>0</v>
      </c>
      <c r="K114" s="5" t="inlineStr">
        <is>
          <t>ARS</t>
        </is>
      </c>
      <c r="L114" s="48" t="n">
        <v>0</v>
      </c>
      <c r="M114" s="48" t="n">
        <v>30717.25</v>
      </c>
      <c r="O114" s="11">
        <f>M114/SUM($M$2:$M$485)</f>
        <v/>
      </c>
      <c r="P114" s="49">
        <f>IFERROR(M114/I114,0)</f>
        <v/>
      </c>
      <c r="Q114" s="50" t="n">
        <v>44</v>
      </c>
      <c r="R114" s="8">
        <f>I114-Q114</f>
        <v/>
      </c>
      <c r="S114" s="49">
        <f>$AK114*R114</f>
        <v/>
      </c>
      <c r="U114" s="39" t="inlineStr">
        <is>
          <t>Stock SAP</t>
        </is>
      </c>
      <c r="V114" s="39" t="inlineStr">
        <is>
          <t>Medicamentos</t>
        </is>
      </c>
      <c r="W114" s="39" t="inlineStr">
        <is>
          <t>Dentro del alcance</t>
        </is>
      </c>
      <c r="X114" s="37" t="inlineStr">
        <is>
          <t>Alta</t>
        </is>
      </c>
      <c r="Y114" s="39" t="inlineStr">
        <is>
          <t>Homologado – confianza Alta</t>
        </is>
      </c>
      <c r="Z114" s="38" t="inlineStr">
        <is>
          <t>Dar de baja en SAP</t>
        </is>
      </c>
      <c r="AA114" s="39" t="inlineStr">
        <is>
          <t>188</t>
        </is>
      </c>
      <c r="AB114" s="39" t="inlineStr">
        <is>
          <t>Nalbufina 1 amp=1ml/10mg</t>
        </is>
      </c>
      <c r="AC114" s="39" t="inlineStr">
        <is>
          <t>Homologación por código Avain (master M02-004)</t>
        </is>
      </c>
      <c r="AD114" s="39" t="inlineStr">
        <is>
          <t>No</t>
        </is>
      </c>
      <c r="AE114" s="39" t="n"/>
      <c r="AF114" s="39" t="inlineStr">
        <is>
          <t>Sí</t>
        </is>
      </c>
      <c r="AG114" s="39" t="inlineStr">
        <is>
          <t>M02-004</t>
        </is>
      </c>
      <c r="AH114" s="51" t="n">
        <v>50</v>
      </c>
      <c r="AI114" s="51">
        <f>Q114</f>
        <v/>
      </c>
      <c r="AJ114" s="51">
        <f>$AH114-$AI114</f>
        <v/>
      </c>
      <c r="AK114" s="52" t="n">
        <v>614.345</v>
      </c>
      <c r="AL114" s="52">
        <f>$AJ114*$AK114</f>
        <v/>
      </c>
      <c r="AM114" s="52">
        <f>$AI114*$AK114</f>
        <v/>
      </c>
      <c r="AN114" s="39" t="n"/>
      <c r="AO114" s="39" t="inlineStr">
        <is>
          <t>Homologación: confianza base Alta + confianza SAP Alta → Alta.</t>
        </is>
      </c>
    </row>
    <row r="115">
      <c r="A115" s="5" t="inlineStr">
        <is>
          <t>1000635</t>
        </is>
      </c>
      <c r="B115" s="5" t="inlineStr">
        <is>
          <t>TRAMADOL 50MG AMPOLLA</t>
        </is>
      </c>
      <c r="C115" s="5" t="inlineStr">
        <is>
          <t>00000</t>
        </is>
      </c>
      <c r="D115" s="5" t="inlineStr">
        <is>
          <t>033</t>
        </is>
      </c>
      <c r="E115" s="5" t="inlineStr">
        <is>
          <t>ZMED</t>
        </is>
      </c>
      <c r="F115" s="5" t="inlineStr">
        <is>
          <t>1130</t>
        </is>
      </c>
      <c r="G115" s="5" t="inlineStr">
        <is>
          <t>3013</t>
        </is>
      </c>
      <c r="H115" s="5" t="inlineStr">
        <is>
          <t>C/U</t>
        </is>
      </c>
      <c r="I115" s="6" t="n">
        <v>50</v>
      </c>
      <c r="J115" s="6" t="n">
        <v>0</v>
      </c>
      <c r="K115" s="5" t="inlineStr">
        <is>
          <t>ARS</t>
        </is>
      </c>
      <c r="L115" s="48" t="n">
        <v>0</v>
      </c>
      <c r="M115" s="48" t="n">
        <v>48875</v>
      </c>
      <c r="O115" s="11">
        <f>M115/SUM($M$2:$M$485)</f>
        <v/>
      </c>
      <c r="P115" s="49">
        <f>IFERROR(M115/I115,0)</f>
        <v/>
      </c>
      <c r="Q115" s="50" t="n">
        <v>12</v>
      </c>
      <c r="R115" s="8">
        <f>I115-Q115</f>
        <v/>
      </c>
      <c r="S115" s="49">
        <f>$AK115*R115</f>
        <v/>
      </c>
      <c r="U115" s="39" t="inlineStr">
        <is>
          <t>Stock SAP</t>
        </is>
      </c>
      <c r="V115" s="39" t="inlineStr">
        <is>
          <t>Medicamentos</t>
        </is>
      </c>
      <c r="W115" s="39" t="inlineStr">
        <is>
          <t>Dentro del alcance</t>
        </is>
      </c>
      <c r="X115" s="38" t="inlineStr">
        <is>
          <t>Baja</t>
        </is>
      </c>
      <c r="Y115" s="39" t="inlineStr">
        <is>
          <t>Homologado – confianza Baja – pendiente de validación</t>
        </is>
      </c>
      <c r="Z115" s="38" t="inlineStr">
        <is>
          <t>Dar de baja en SAP</t>
        </is>
      </c>
      <c r="AA115" s="39" t="inlineStr">
        <is>
          <t>240</t>
        </is>
      </c>
      <c r="AB115" s="39" t="inlineStr">
        <is>
          <t>Tramadol clorhidrato 1 amp=2ml/100mg</t>
        </is>
      </c>
      <c r="AC115" s="39" t="inlineStr">
        <is>
          <t>Homologación por código Avain (master M01-011)</t>
        </is>
      </c>
      <c r="AD115" s="39" t="inlineStr">
        <is>
          <t>No</t>
        </is>
      </c>
      <c r="AE115" s="39" t="n"/>
      <c r="AF115" s="39" t="inlineStr">
        <is>
          <t>Sí</t>
        </is>
      </c>
      <c r="AG115" s="39" t="inlineStr">
        <is>
          <t>M01-011</t>
        </is>
      </c>
      <c r="AH115" s="51" t="n">
        <v>50</v>
      </c>
      <c r="AI115" s="51">
        <f>Q115</f>
        <v/>
      </c>
      <c r="AJ115" s="51">
        <f>$AH115-$AI115</f>
        <v/>
      </c>
      <c r="AK115" s="52" t="n">
        <v>977.5</v>
      </c>
      <c r="AL115" s="52">
        <f>$AJ115*$AK115</f>
        <v/>
      </c>
      <c r="AM115" s="52">
        <f>$AI115*$AK115</f>
        <v/>
      </c>
      <c r="AN115" s="39" t="n"/>
      <c r="AO115" s="39" t="inlineStr">
        <is>
          <t>Homologación: confianza base Alta + confianza SAP Baja → Baja. Aunque la homologación vincula estos registros, la presentación no coincide con el material imputado (dosis/presentación distinta (2ML, 100MG vs 50MG); similitud 0.41). Nivel degradado a Baja: verificar si corresponde otro código SAP.</t>
        </is>
      </c>
    </row>
    <row r="116">
      <c r="A116" s="5" t="inlineStr">
        <is>
          <t>1000684</t>
        </is>
      </c>
      <c r="B116" s="5" t="inlineStr">
        <is>
          <t>HIOSCINA+DIPIRONA AMP X 5 ML IV/IM</t>
        </is>
      </c>
      <c r="C116" s="5" t="inlineStr">
        <is>
          <t>16214</t>
        </is>
      </c>
      <c r="D116" s="5" t="inlineStr">
        <is>
          <t>033</t>
        </is>
      </c>
      <c r="E116" s="5" t="inlineStr">
        <is>
          <t>ZMED</t>
        </is>
      </c>
      <c r="F116" s="5" t="inlineStr">
        <is>
          <t>1130</t>
        </is>
      </c>
      <c r="G116" s="5" t="inlineStr">
        <is>
          <t>3013</t>
        </is>
      </c>
      <c r="H116" s="5" t="inlineStr">
        <is>
          <t>C/U</t>
        </is>
      </c>
      <c r="I116" s="6" t="n">
        <v>50</v>
      </c>
      <c r="J116" s="6" t="n">
        <v>0</v>
      </c>
      <c r="K116" s="5" t="inlineStr">
        <is>
          <t>ARS</t>
        </is>
      </c>
      <c r="L116" s="48" t="n">
        <v>0</v>
      </c>
      <c r="M116" s="48" t="n">
        <v>33991.06</v>
      </c>
      <c r="O116" s="11">
        <f>M116/SUM($M$2:$M$485)</f>
        <v/>
      </c>
      <c r="P116" s="49">
        <f>IFERROR(M116/I116,0)</f>
        <v/>
      </c>
      <c r="Q116" s="50" t="n"/>
      <c r="R116" s="8">
        <f>I116-Q116</f>
        <v/>
      </c>
      <c r="S116" s="49">
        <f>$AK116*R116</f>
        <v/>
      </c>
      <c r="U116" s="39" t="inlineStr">
        <is>
          <t>Stock SAP</t>
        </is>
      </c>
      <c r="V116" s="39" t="inlineStr">
        <is>
          <t>Medicamentos</t>
        </is>
      </c>
      <c r="W116" s="39" t="inlineStr">
        <is>
          <t>Dentro del alcance</t>
        </is>
      </c>
      <c r="X116" s="37" t="inlineStr">
        <is>
          <t>Alta</t>
        </is>
      </c>
      <c r="Y116" s="39" t="inlineStr">
        <is>
          <t>Homologado – confianza Alta</t>
        </is>
      </c>
      <c r="Z116" s="38" t="inlineStr">
        <is>
          <t>Dar de baja en SAP</t>
        </is>
      </c>
      <c r="AA116" s="39" t="inlineStr">
        <is>
          <t>50</t>
        </is>
      </c>
      <c r="AB116" s="39" t="inlineStr">
        <is>
          <t>Hioscina 20mg + Dipirona 2500mg. 1 amp</t>
        </is>
      </c>
      <c r="AC116" s="39" t="inlineStr">
        <is>
          <t>Homologación por código Avain (master M08-005)</t>
        </is>
      </c>
      <c r="AD116" s="39" t="inlineStr">
        <is>
          <t>Sí</t>
        </is>
      </c>
      <c r="AE116" s="39" t="inlineStr">
        <is>
          <t>1000684, 1000244</t>
        </is>
      </c>
      <c r="AF116" s="39" t="inlineStr">
        <is>
          <t>Sí</t>
        </is>
      </c>
      <c r="AG116" s="39" t="inlineStr">
        <is>
          <t>M08-005</t>
        </is>
      </c>
      <c r="AH116" s="51" t="n"/>
      <c r="AI116" s="51" t="n"/>
      <c r="AJ116" s="51" t="n"/>
      <c r="AK116" s="52" t="n">
        <v>679.8211333333334</v>
      </c>
      <c r="AL116" s="52" t="n"/>
      <c r="AM116" s="52" t="n"/>
      <c r="AN116" s="39" t="n"/>
      <c r="AO116" s="39" t="inlineStr">
        <is>
          <t>La cantidad física del material se imputó en la fila 84 (primera fila del material). Homologación: confianza base Alta + confianza SAP Alta → Alta. El cruce SAP–Avain identificó 2 códigos SAP como posibles equivalentes del mismo ítem de Avain (1000684, 1000244). Se imputó al primero (lógica BUSCARV); requiere validación posterior. El material ocupa 2 filas en la hoja 1130 Salta (lote/almacén). La cantidad SAP y la física de esta vista son el total del material.</t>
        </is>
      </c>
    </row>
    <row r="117">
      <c r="A117" s="5" t="inlineStr">
        <is>
          <t>1000827</t>
        </is>
      </c>
      <c r="B117" s="5" t="inlineStr">
        <is>
          <t>BETAMETASONA 15G CREMA</t>
        </is>
      </c>
      <c r="C117" s="5" t="inlineStr">
        <is>
          <t>00000</t>
        </is>
      </c>
      <c r="D117" s="5" t="inlineStr">
        <is>
          <t>033</t>
        </is>
      </c>
      <c r="E117" s="5" t="inlineStr">
        <is>
          <t>ZMED</t>
        </is>
      </c>
      <c r="F117" s="5" t="inlineStr">
        <is>
          <t>1130</t>
        </is>
      </c>
      <c r="G117" s="5" t="inlineStr">
        <is>
          <t>3013</t>
        </is>
      </c>
      <c r="H117" s="5" t="inlineStr">
        <is>
          <t>C/U</t>
        </is>
      </c>
      <c r="I117" s="6" t="n">
        <v>50</v>
      </c>
      <c r="J117" s="6" t="n">
        <v>0</v>
      </c>
      <c r="K117" s="5" t="inlineStr">
        <is>
          <t>ARS</t>
        </is>
      </c>
      <c r="L117" s="48" t="n">
        <v>0</v>
      </c>
      <c r="M117" s="48" t="n">
        <v>188436.6</v>
      </c>
      <c r="O117" s="11">
        <f>M117/SUM($M$2:$M$485)</f>
        <v/>
      </c>
      <c r="P117" s="49">
        <f>IFERROR(M117/I117,0)</f>
        <v/>
      </c>
      <c r="Q117" s="50" t="n">
        <v>54</v>
      </c>
      <c r="R117" s="8">
        <f>I117-Q117</f>
        <v/>
      </c>
      <c r="S117" s="49">
        <f>$AK117*R117</f>
        <v/>
      </c>
      <c r="U117" s="39" t="inlineStr">
        <is>
          <t>Stock SAP</t>
        </is>
      </c>
      <c r="V117" s="39" t="inlineStr">
        <is>
          <t>Medicamentos</t>
        </is>
      </c>
      <c r="W117" s="39" t="inlineStr">
        <is>
          <t>Dentro del alcance</t>
        </is>
      </c>
      <c r="X117" s="42" t="inlineStr">
        <is>
          <t>Media</t>
        </is>
      </c>
      <c r="Y117" s="39" t="inlineStr">
        <is>
          <t>Homologado – confianza Media – pendiente de validación</t>
        </is>
      </c>
      <c r="Z117" s="37" t="inlineStr">
        <is>
          <t>Dar de alta en SAP</t>
        </is>
      </c>
      <c r="AA117" s="39" t="inlineStr">
        <is>
          <t>44</t>
        </is>
      </c>
      <c r="AB117" s="39" t="inlineStr">
        <is>
          <t>Betametasona Crema</t>
        </is>
      </c>
      <c r="AC117" s="39" t="inlineStr">
        <is>
          <t>Cruce por nomenclatura SAP</t>
        </is>
      </c>
      <c r="AD117" s="39" t="inlineStr">
        <is>
          <t>No</t>
        </is>
      </c>
      <c r="AE117" s="39" t="n"/>
      <c r="AF117" s="39" t="inlineStr">
        <is>
          <t>No</t>
        </is>
      </c>
      <c r="AG117" s="39" t="n"/>
      <c r="AH117" s="51" t="n">
        <v>50</v>
      </c>
      <c r="AI117" s="51">
        <f>Q117</f>
        <v/>
      </c>
      <c r="AJ117" s="51">
        <f>$AH117-$AI117</f>
        <v/>
      </c>
      <c r="AK117" s="52" t="n">
        <v>3768.732</v>
      </c>
      <c r="AL117" s="52">
        <f>$AJ117*$AK117</f>
        <v/>
      </c>
      <c r="AM117" s="52">
        <f>$AI117*$AK117</f>
        <v/>
      </c>
      <c r="AN117" s="39" t="n"/>
      <c r="AO117" s="39" t="inlineStr">
        <is>
          <t>Cruce por nomenclatura: una nomenclatura no informa dosis; similitud 0.84.</t>
        </is>
      </c>
    </row>
    <row r="118">
      <c r="A118" s="5" t="inlineStr">
        <is>
          <t>1000837</t>
        </is>
      </c>
      <c r="B118" s="5" t="inlineStr">
        <is>
          <t>BROMHEXINA 120ML JARABE</t>
        </is>
      </c>
      <c r="C118" s="5" t="inlineStr">
        <is>
          <t>00000</t>
        </is>
      </c>
      <c r="D118" s="5" t="inlineStr">
        <is>
          <t>033</t>
        </is>
      </c>
      <c r="E118" s="5" t="inlineStr">
        <is>
          <t>ZMED</t>
        </is>
      </c>
      <c r="F118" s="5" t="inlineStr">
        <is>
          <t>1130</t>
        </is>
      </c>
      <c r="G118" s="5" t="inlineStr">
        <is>
          <t>3013</t>
        </is>
      </c>
      <c r="H118" s="5" t="inlineStr">
        <is>
          <t>C/U</t>
        </is>
      </c>
      <c r="I118" s="6" t="n">
        <v>50</v>
      </c>
      <c r="J118" s="6" t="n">
        <v>0</v>
      </c>
      <c r="K118" s="5" t="inlineStr">
        <is>
          <t>ARS</t>
        </is>
      </c>
      <c r="L118" s="48" t="n">
        <v>0</v>
      </c>
      <c r="M118" s="48" t="n">
        <v>216570</v>
      </c>
      <c r="O118" s="11">
        <f>M118/SUM($M$2:$M$485)</f>
        <v/>
      </c>
      <c r="P118" s="49">
        <f>IFERROR(M118/I118,0)</f>
        <v/>
      </c>
      <c r="Q118" s="50" t="n">
        <v>63</v>
      </c>
      <c r="R118" s="8">
        <f>I118-Q118</f>
        <v/>
      </c>
      <c r="S118" s="49">
        <f>$AK118*R118</f>
        <v/>
      </c>
      <c r="U118" s="39" t="inlineStr">
        <is>
          <t>Stock SAP</t>
        </is>
      </c>
      <c r="V118" s="39" t="inlineStr">
        <is>
          <t>Medicamentos</t>
        </is>
      </c>
      <c r="W118" s="39" t="inlineStr">
        <is>
          <t>Dentro del alcance</t>
        </is>
      </c>
      <c r="X118" s="42" t="inlineStr">
        <is>
          <t>Media</t>
        </is>
      </c>
      <c r="Y118" s="39" t="inlineStr">
        <is>
          <t>Homologado – confianza Media – pendiente de validación</t>
        </is>
      </c>
      <c r="Z118" s="37" t="inlineStr">
        <is>
          <t>Dar de alta en SAP</t>
        </is>
      </c>
      <c r="AA118" s="39" t="inlineStr">
        <is>
          <t>49</t>
        </is>
      </c>
      <c r="AB118" s="39" t="inlineStr">
        <is>
          <t>Bromhexina Jbe</t>
        </is>
      </c>
      <c r="AC118" s="39" t="inlineStr">
        <is>
          <t>Cruce por nomenclatura SAP</t>
        </is>
      </c>
      <c r="AD118" s="39" t="inlineStr">
        <is>
          <t>No</t>
        </is>
      </c>
      <c r="AE118" s="39" t="n"/>
      <c r="AF118" s="39" t="inlineStr">
        <is>
          <t>No</t>
        </is>
      </c>
      <c r="AG118" s="39" t="n"/>
      <c r="AH118" s="51" t="n">
        <v>50</v>
      </c>
      <c r="AI118" s="51">
        <f>Q118</f>
        <v/>
      </c>
      <c r="AJ118" s="51">
        <f>$AH118-$AI118</f>
        <v/>
      </c>
      <c r="AK118" s="52" t="n">
        <v>4331.4</v>
      </c>
      <c r="AL118" s="52">
        <f>$AJ118*$AK118</f>
        <v/>
      </c>
      <c r="AM118" s="52">
        <f>$AI118*$AK118</f>
        <v/>
      </c>
      <c r="AN118" s="39" t="n"/>
      <c r="AO118" s="39" t="inlineStr">
        <is>
          <t>Cruce por nomenclatura: una nomenclatura no informa dosis; similitud 0.85.</t>
        </is>
      </c>
    </row>
    <row r="119">
      <c r="A119" s="5" t="inlineStr">
        <is>
          <t>1001265</t>
        </is>
      </c>
      <c r="B119" s="5" t="inlineStr">
        <is>
          <t>REPELENTE LOCION SPRAY 100ML</t>
        </is>
      </c>
      <c r="C119" s="5" t="inlineStr">
        <is>
          <t>5689</t>
        </is>
      </c>
      <c r="D119" s="5" t="inlineStr">
        <is>
          <t>033</t>
        </is>
      </c>
      <c r="E119" s="5" t="inlineStr">
        <is>
          <t>ZMED</t>
        </is>
      </c>
      <c r="F119" s="5" t="inlineStr">
        <is>
          <t>1130</t>
        </is>
      </c>
      <c r="G119" s="5" t="inlineStr">
        <is>
          <t>3010</t>
        </is>
      </c>
      <c r="H119" s="5" t="inlineStr">
        <is>
          <t>C/U</t>
        </is>
      </c>
      <c r="I119" s="6" t="n">
        <v>50</v>
      </c>
      <c r="J119" s="6" t="n">
        <v>0</v>
      </c>
      <c r="K119" s="5" t="inlineStr">
        <is>
          <t>ARS</t>
        </is>
      </c>
      <c r="L119" s="48" t="n">
        <v>0</v>
      </c>
      <c r="M119" s="48" t="n">
        <v>57562</v>
      </c>
      <c r="O119" s="11">
        <f>M119/SUM($M$2:$M$485)</f>
        <v/>
      </c>
      <c r="P119" s="49">
        <f>IFERROR(M119/I119,0)</f>
        <v/>
      </c>
      <c r="Q119" s="50" t="n"/>
      <c r="R119" s="8">
        <f>I119-Q119</f>
        <v/>
      </c>
      <c r="S119" s="49">
        <f>$AK119*R119</f>
        <v/>
      </c>
      <c r="U119" s="39" t="inlineStr">
        <is>
          <t>Stock SAP</t>
        </is>
      </c>
      <c r="V119" s="39" t="inlineStr">
        <is>
          <t>Medicamentos</t>
        </is>
      </c>
      <c r="W119" s="39" t="inlineStr">
        <is>
          <t>Dentro del alcance</t>
        </is>
      </c>
      <c r="X119" s="39" t="n"/>
      <c r="Y119" s="39" t="inlineStr">
        <is>
          <t>Sin recuento físico en el inventario de Avain</t>
        </is>
      </c>
      <c r="Z119" s="40" t="inlineStr">
        <is>
          <t>Sin recuento físico</t>
        </is>
      </c>
      <c r="AA119" s="39" t="n"/>
      <c r="AB119" s="39" t="n"/>
      <c r="AC119" s="39" t="n"/>
      <c r="AD119" s="39" t="n"/>
      <c r="AE119" s="39" t="n"/>
      <c r="AF119" s="39" t="n"/>
      <c r="AG119" s="39" t="n"/>
      <c r="AH119" s="51" t="n">
        <v>50</v>
      </c>
      <c r="AI119" s="51">
        <f>Q119</f>
        <v/>
      </c>
      <c r="AJ119" s="51">
        <f>$AH119-$AI119</f>
        <v/>
      </c>
      <c r="AK119" s="52" t="n">
        <v>1151.24</v>
      </c>
      <c r="AL119" s="52">
        <f>$AJ119*$AK119</f>
        <v/>
      </c>
      <c r="AM119" s="52">
        <f>$AI119*$AK119</f>
        <v/>
      </c>
      <c r="AN119" s="39" t="n"/>
      <c r="AO119" s="39" t="n"/>
    </row>
    <row r="120">
      <c r="A120" s="5" t="inlineStr">
        <is>
          <t>2000021</t>
        </is>
      </c>
      <c r="B120" s="5" t="inlineStr">
        <is>
          <t>GUANTES ESTERILES Nº 7.5 POR PAR</t>
        </is>
      </c>
      <c r="C120" s="5" t="n"/>
      <c r="D120" s="5" t="inlineStr">
        <is>
          <t>033</t>
        </is>
      </c>
      <c r="E120" s="5" t="inlineStr">
        <is>
          <t>ZDES</t>
        </is>
      </c>
      <c r="F120" s="5" t="inlineStr">
        <is>
          <t>1130</t>
        </is>
      </c>
      <c r="G120" s="5" t="inlineStr">
        <is>
          <t>3014</t>
        </is>
      </c>
      <c r="H120" s="5" t="inlineStr">
        <is>
          <t>C/U</t>
        </is>
      </c>
      <c r="I120" s="6" t="n">
        <v>50</v>
      </c>
      <c r="J120" s="6" t="n">
        <v>0</v>
      </c>
      <c r="K120" s="5" t="inlineStr">
        <is>
          <t>ARS</t>
        </is>
      </c>
      <c r="L120" s="48" t="n">
        <v>0</v>
      </c>
      <c r="M120" s="48" t="n">
        <v>9325.65</v>
      </c>
      <c r="O120" s="11">
        <f>M120/SUM($M$2:$M$485)</f>
        <v/>
      </c>
      <c r="P120" s="49">
        <f>IFERROR(M120/I120,0)</f>
        <v/>
      </c>
      <c r="Q120" s="50" t="n">
        <v>30</v>
      </c>
      <c r="R120" s="8">
        <f>I120-Q120</f>
        <v/>
      </c>
      <c r="S120" s="49">
        <f>$AK120*R120</f>
        <v/>
      </c>
      <c r="U120" s="39" t="inlineStr">
        <is>
          <t>Stock SAP</t>
        </is>
      </c>
      <c r="V120" s="39" t="inlineStr">
        <is>
          <t>Descartables</t>
        </is>
      </c>
      <c r="W120" s="39" t="inlineStr">
        <is>
          <t>Dentro del alcance</t>
        </is>
      </c>
      <c r="X120" s="42" t="inlineStr">
        <is>
          <t>Media</t>
        </is>
      </c>
      <c r="Y120" s="39" t="inlineStr">
        <is>
          <t>Homologado – confianza Media – pendiente de validación</t>
        </is>
      </c>
      <c r="Z120" s="38" t="inlineStr">
        <is>
          <t>Dar de baja en SAP</t>
        </is>
      </c>
      <c r="AA120" s="39" t="inlineStr">
        <is>
          <t>137</t>
        </is>
      </c>
      <c r="AB120" s="39" t="inlineStr">
        <is>
          <t>Guantes esteriles 7.5</t>
        </is>
      </c>
      <c r="AC120" s="39" t="inlineStr">
        <is>
          <t>Homologación por código Avain (master D-153)</t>
        </is>
      </c>
      <c r="AD120" s="39" t="inlineStr">
        <is>
          <t>No</t>
        </is>
      </c>
      <c r="AE120" s="39" t="n"/>
      <c r="AF120" s="39" t="inlineStr">
        <is>
          <t>Sí</t>
        </is>
      </c>
      <c r="AG120" s="39" t="inlineStr">
        <is>
          <t>D-153</t>
        </is>
      </c>
      <c r="AH120" s="51" t="n">
        <v>50</v>
      </c>
      <c r="AI120" s="51">
        <f>Q120</f>
        <v/>
      </c>
      <c r="AJ120" s="51">
        <f>$AH120-$AI120</f>
        <v/>
      </c>
      <c r="AK120" s="52" t="n">
        <v>186.513</v>
      </c>
      <c r="AL120" s="52">
        <f>$AJ120*$AK120</f>
        <v/>
      </c>
      <c r="AM120" s="52">
        <f>$AI120*$AK120</f>
        <v/>
      </c>
      <c r="AN120" s="39" t="n"/>
      <c r="AO120" s="39" t="inlineStr">
        <is>
          <t>Homologación: confianza base Media + confianza SAP Alta → Media.</t>
        </is>
      </c>
    </row>
    <row r="121">
      <c r="A121" s="5" t="inlineStr">
        <is>
          <t>2000022</t>
        </is>
      </c>
      <c r="B121" s="5" t="inlineStr">
        <is>
          <t>GUANTES ESTERILES Nº 8 POR PAR</t>
        </is>
      </c>
      <c r="C121" s="5" t="n"/>
      <c r="D121" s="5" t="inlineStr">
        <is>
          <t>033</t>
        </is>
      </c>
      <c r="E121" s="5" t="inlineStr">
        <is>
          <t>ZDES</t>
        </is>
      </c>
      <c r="F121" s="5" t="inlineStr">
        <is>
          <t>1130</t>
        </is>
      </c>
      <c r="G121" s="5" t="inlineStr">
        <is>
          <t>3014</t>
        </is>
      </c>
      <c r="H121" s="5" t="inlineStr">
        <is>
          <t>C/U</t>
        </is>
      </c>
      <c r="I121" s="6" t="n">
        <v>50</v>
      </c>
      <c r="J121" s="6" t="n">
        <v>0</v>
      </c>
      <c r="K121" s="5" t="inlineStr">
        <is>
          <t>ARS</t>
        </is>
      </c>
      <c r="L121" s="48" t="n">
        <v>0</v>
      </c>
      <c r="M121" s="48" t="n">
        <v>10677.75</v>
      </c>
      <c r="O121" s="11">
        <f>M121/SUM($M$2:$M$485)</f>
        <v/>
      </c>
      <c r="P121" s="49">
        <f>IFERROR(M121/I121,0)</f>
        <v/>
      </c>
      <c r="Q121" s="50" t="n">
        <v>33</v>
      </c>
      <c r="R121" s="8">
        <f>I121-Q121</f>
        <v/>
      </c>
      <c r="S121" s="49">
        <f>$AK121*R121</f>
        <v/>
      </c>
      <c r="U121" s="39" t="inlineStr">
        <is>
          <t>Stock SAP</t>
        </is>
      </c>
      <c r="V121" s="39" t="inlineStr">
        <is>
          <t>Descartables</t>
        </is>
      </c>
      <c r="W121" s="39" t="inlineStr">
        <is>
          <t>Dentro del alcance</t>
        </is>
      </c>
      <c r="X121" s="42" t="inlineStr">
        <is>
          <t>Media</t>
        </is>
      </c>
      <c r="Y121" s="39" t="inlineStr">
        <is>
          <t>Homologado – confianza Media – pendiente de validación</t>
        </is>
      </c>
      <c r="Z121" s="38" t="inlineStr">
        <is>
          <t>Dar de baja en SAP</t>
        </is>
      </c>
      <c r="AA121" s="39" t="inlineStr">
        <is>
          <t>138</t>
        </is>
      </c>
      <c r="AB121" s="39" t="inlineStr">
        <is>
          <t>Guantes Estériles 8.0</t>
        </is>
      </c>
      <c r="AC121" s="39" t="inlineStr">
        <is>
          <t>Homologación por código Avain (master D-154)</t>
        </is>
      </c>
      <c r="AD121" s="39" t="inlineStr">
        <is>
          <t>No</t>
        </is>
      </c>
      <c r="AE121" s="39" t="n"/>
      <c r="AF121" s="39" t="inlineStr">
        <is>
          <t>Sí</t>
        </is>
      </c>
      <c r="AG121" s="39" t="inlineStr">
        <is>
          <t>D-154</t>
        </is>
      </c>
      <c r="AH121" s="51" t="n">
        <v>50</v>
      </c>
      <c r="AI121" s="51">
        <f>Q121</f>
        <v/>
      </c>
      <c r="AJ121" s="51">
        <f>$AH121-$AI121</f>
        <v/>
      </c>
      <c r="AK121" s="52" t="n">
        <v>213.555</v>
      </c>
      <c r="AL121" s="52">
        <f>$AJ121*$AK121</f>
        <v/>
      </c>
      <c r="AM121" s="52">
        <f>$AI121*$AK121</f>
        <v/>
      </c>
      <c r="AN121" s="39" t="n"/>
      <c r="AO121" s="39" t="inlineStr">
        <is>
          <t>Homologación: confianza base Media + confianza SAP Alta → Media.</t>
        </is>
      </c>
    </row>
    <row r="122">
      <c r="A122" s="5" t="inlineStr">
        <is>
          <t>2000023</t>
        </is>
      </c>
      <c r="B122" s="5" t="inlineStr">
        <is>
          <t>GUIA MACROGOTERO Nª14</t>
        </is>
      </c>
      <c r="C122" s="5" t="n"/>
      <c r="D122" s="5" t="inlineStr">
        <is>
          <t>033</t>
        </is>
      </c>
      <c r="E122" s="5" t="inlineStr">
        <is>
          <t>ZDES</t>
        </is>
      </c>
      <c r="F122" s="5" t="inlineStr">
        <is>
          <t>1130</t>
        </is>
      </c>
      <c r="G122" s="5" t="inlineStr">
        <is>
          <t>3014</t>
        </is>
      </c>
      <c r="H122" s="5" t="inlineStr">
        <is>
          <t>C/U</t>
        </is>
      </c>
      <c r="I122" s="6" t="n">
        <v>50</v>
      </c>
      <c r="J122" s="6" t="n">
        <v>0</v>
      </c>
      <c r="K122" s="5" t="inlineStr">
        <is>
          <t>ARS</t>
        </is>
      </c>
      <c r="L122" s="48" t="n">
        <v>0</v>
      </c>
      <c r="M122" s="48" t="n">
        <v>9610.120000000001</v>
      </c>
      <c r="O122" s="11">
        <f>M122/SUM($M$2:$M$485)</f>
        <v/>
      </c>
      <c r="P122" s="49">
        <f>IFERROR(M122/I122,0)</f>
        <v/>
      </c>
      <c r="Q122" s="50" t="n">
        <v>784</v>
      </c>
      <c r="R122" s="8">
        <f>I122-Q122</f>
        <v/>
      </c>
      <c r="S122" s="49">
        <f>$AK122*R122</f>
        <v/>
      </c>
      <c r="U122" s="39" t="inlineStr">
        <is>
          <t>Stock SAP</t>
        </is>
      </c>
      <c r="V122" s="39" t="inlineStr">
        <is>
          <t>Descartables</t>
        </is>
      </c>
      <c r="W122" s="39" t="inlineStr">
        <is>
          <t>Dentro del alcance</t>
        </is>
      </c>
      <c r="X122" s="37" t="inlineStr">
        <is>
          <t>Alta</t>
        </is>
      </c>
      <c r="Y122" s="39" t="inlineStr">
        <is>
          <t>Homologado – confianza Alta</t>
        </is>
      </c>
      <c r="Z122" s="37" t="inlineStr">
        <is>
          <t>Dar de alta en SAP</t>
        </is>
      </c>
      <c r="AA122" s="39" t="inlineStr">
        <is>
          <t>139; 140</t>
        </is>
      </c>
      <c r="AB122" s="39" t="inlineStr">
        <is>
          <t>Guia Macrogotero; Guia Microgotero</t>
        </is>
      </c>
      <c r="AC122" s="39" t="inlineStr">
        <is>
          <t>Cruce por nomenclatura SAP; Homologación por código Avain (master D-131)</t>
        </is>
      </c>
      <c r="AD122" s="39" t="inlineStr">
        <is>
          <t>No</t>
        </is>
      </c>
      <c r="AE122" s="39" t="n"/>
      <c r="AF122" s="39" t="inlineStr">
        <is>
          <t>Sí</t>
        </is>
      </c>
      <c r="AG122" s="39" t="inlineStr">
        <is>
          <t>D-131; D-132</t>
        </is>
      </c>
      <c r="AH122" s="51" t="n">
        <v>50</v>
      </c>
      <c r="AI122" s="51">
        <f>Q122</f>
        <v/>
      </c>
      <c r="AJ122" s="51">
        <f>$AH122-$AI122</f>
        <v/>
      </c>
      <c r="AK122" s="52" t="n">
        <v>192.2024</v>
      </c>
      <c r="AL122" s="52">
        <f>$AJ122*$AK122</f>
        <v/>
      </c>
      <c r="AM122" s="52">
        <f>$AI122*$AK122</f>
        <v/>
      </c>
      <c r="AN122" s="39" t="n"/>
      <c r="AO122" s="39" t="inlineStr">
        <is>
          <t>Varias denominaciones del inventario físico corresponden a este material SAP (139 Guia Macrogotero; 140 Guia Microgotero). Se sumaron las cantidades físicas. Homologación: confianza base Alta + confianza SAP Alta → Alta. Homologado al master D-132, pero sus códigos SAP (2000024) no figuran en el stock SAP de este centro. Cruce por nomenclatura: similitud 0.77.</t>
        </is>
      </c>
    </row>
    <row r="123">
      <c r="A123" s="5" t="inlineStr">
        <is>
          <t>2000033</t>
        </is>
      </c>
      <c r="B123" s="5" t="inlineStr">
        <is>
          <t>STERI STRIP 3M REF 1547</t>
        </is>
      </c>
      <c r="C123" s="5" t="n"/>
      <c r="D123" s="5" t="inlineStr">
        <is>
          <t>033</t>
        </is>
      </c>
      <c r="E123" s="5" t="inlineStr">
        <is>
          <t>ZDES</t>
        </is>
      </c>
      <c r="F123" s="5" t="inlineStr">
        <is>
          <t>1130</t>
        </is>
      </c>
      <c r="G123" s="5" t="inlineStr">
        <is>
          <t>3013</t>
        </is>
      </c>
      <c r="H123" s="5" t="inlineStr">
        <is>
          <t>C/U</t>
        </is>
      </c>
      <c r="I123" s="6" t="n">
        <v>50</v>
      </c>
      <c r="J123" s="6" t="n">
        <v>0</v>
      </c>
      <c r="K123" s="5" t="inlineStr">
        <is>
          <t>ARS</t>
        </is>
      </c>
      <c r="L123" s="48" t="n">
        <v>0</v>
      </c>
      <c r="M123" s="48" t="n">
        <v>60000</v>
      </c>
      <c r="O123" s="11">
        <f>M123/SUM($M$2:$M$485)</f>
        <v/>
      </c>
      <c r="P123" s="49">
        <f>IFERROR(M123/I123,0)</f>
        <v/>
      </c>
      <c r="Q123" s="50" t="n">
        <v>99</v>
      </c>
      <c r="R123" s="8">
        <f>I123-Q123</f>
        <v/>
      </c>
      <c r="S123" s="49">
        <f>$AK123*R123</f>
        <v/>
      </c>
      <c r="U123" s="39" t="inlineStr">
        <is>
          <t>Stock SAP</t>
        </is>
      </c>
      <c r="V123" s="39" t="inlineStr">
        <is>
          <t>Descartables</t>
        </is>
      </c>
      <c r="W123" s="39" t="inlineStr">
        <is>
          <t>Dentro del alcance</t>
        </is>
      </c>
      <c r="X123" s="37" t="inlineStr">
        <is>
          <t>Alta</t>
        </is>
      </c>
      <c r="Y123" s="39" t="inlineStr">
        <is>
          <t>Homologado – confianza Alta</t>
        </is>
      </c>
      <c r="Z123" s="37" t="inlineStr">
        <is>
          <t>Dar de alta en SAP</t>
        </is>
      </c>
      <c r="AA123" s="39" t="inlineStr">
        <is>
          <t>227</t>
        </is>
      </c>
      <c r="AB123" s="39" t="inlineStr">
        <is>
          <t>Steri-Strip</t>
        </is>
      </c>
      <c r="AC123" s="39" t="inlineStr">
        <is>
          <t>Homologación por código Avain (master D-147)</t>
        </is>
      </c>
      <c r="AD123" s="39" t="inlineStr">
        <is>
          <t>No</t>
        </is>
      </c>
      <c r="AE123" s="39" t="n"/>
      <c r="AF123" s="39" t="inlineStr">
        <is>
          <t>Sí</t>
        </is>
      </c>
      <c r="AG123" s="39" t="inlineStr">
        <is>
          <t>D-147</t>
        </is>
      </c>
      <c r="AH123" s="51" t="n">
        <v>50</v>
      </c>
      <c r="AI123" s="51">
        <f>Q123</f>
        <v/>
      </c>
      <c r="AJ123" s="51">
        <f>$AH123-$AI123</f>
        <v/>
      </c>
      <c r="AK123" s="52" t="n">
        <v>1200</v>
      </c>
      <c r="AL123" s="52">
        <f>$AJ123*$AK123</f>
        <v/>
      </c>
      <c r="AM123" s="52">
        <f>$AI123*$AK123</f>
        <v/>
      </c>
      <c r="AN123" s="39" t="n"/>
      <c r="AO123" s="39" t="inlineStr">
        <is>
          <t>Homologación: confianza base Alta + confianza SAP Alta → Alta.</t>
        </is>
      </c>
    </row>
    <row r="124">
      <c r="A124" s="5" t="inlineStr">
        <is>
          <t>2000090</t>
        </is>
      </c>
      <c r="B124" s="5" t="inlineStr">
        <is>
          <t>MASCARA PARA NEBULIZAR ADULTO</t>
        </is>
      </c>
      <c r="C124" s="5" t="n"/>
      <c r="D124" s="5" t="inlineStr">
        <is>
          <t>033</t>
        </is>
      </c>
      <c r="E124" s="5" t="inlineStr">
        <is>
          <t>ZDES</t>
        </is>
      </c>
      <c r="F124" s="5" t="inlineStr">
        <is>
          <t>1130</t>
        </is>
      </c>
      <c r="G124" s="5" t="inlineStr">
        <is>
          <t>3013</t>
        </is>
      </c>
      <c r="H124" s="5" t="inlineStr">
        <is>
          <t>C/U</t>
        </is>
      </c>
      <c r="I124" s="6" t="n">
        <v>50</v>
      </c>
      <c r="J124" s="6" t="n">
        <v>0</v>
      </c>
      <c r="K124" s="5" t="inlineStr">
        <is>
          <t>ARS</t>
        </is>
      </c>
      <c r="L124" s="48" t="n">
        <v>0</v>
      </c>
      <c r="M124" s="48" t="n">
        <v>91784</v>
      </c>
      <c r="O124" s="11">
        <f>M124/SUM($M$2:$M$485)</f>
        <v/>
      </c>
      <c r="P124" s="49">
        <f>IFERROR(M124/I124,0)</f>
        <v/>
      </c>
      <c r="Q124" s="50" t="n">
        <v>66</v>
      </c>
      <c r="R124" s="8">
        <f>I124-Q124</f>
        <v/>
      </c>
      <c r="S124" s="49">
        <f>$AK124*R124</f>
        <v/>
      </c>
      <c r="U124" s="39" t="inlineStr">
        <is>
          <t>Stock SAP</t>
        </is>
      </c>
      <c r="V124" s="39" t="inlineStr">
        <is>
          <t>Descartables</t>
        </is>
      </c>
      <c r="W124" s="39" t="inlineStr">
        <is>
          <t>Dentro del alcance</t>
        </is>
      </c>
      <c r="X124" s="38" t="inlineStr">
        <is>
          <t>Baja</t>
        </is>
      </c>
      <c r="Y124" s="39" t="inlineStr">
        <is>
          <t>Homologado – confianza Baja – pendiente de validación</t>
        </is>
      </c>
      <c r="Z124" s="37" t="inlineStr">
        <is>
          <t>Dar de alta en SAP</t>
        </is>
      </c>
      <c r="AA124" s="39" t="inlineStr">
        <is>
          <t>181</t>
        </is>
      </c>
      <c r="AB124" s="39" t="inlineStr">
        <is>
          <t>Mascara NBZ</t>
        </is>
      </c>
      <c r="AC124" s="39" t="inlineStr">
        <is>
          <t>Homologación por código Avain (master D-160)</t>
        </is>
      </c>
      <c r="AD124" s="39" t="inlineStr">
        <is>
          <t>No</t>
        </is>
      </c>
      <c r="AE124" s="39" t="n"/>
      <c r="AF124" s="39" t="inlineStr">
        <is>
          <t>Sí</t>
        </is>
      </c>
      <c r="AG124" s="39" t="inlineStr">
        <is>
          <t>D-160</t>
        </is>
      </c>
      <c r="AH124" s="51" t="n">
        <v>50</v>
      </c>
      <c r="AI124" s="51">
        <f>Q124</f>
        <v/>
      </c>
      <c r="AJ124" s="51">
        <f>$AH124-$AI124</f>
        <v/>
      </c>
      <c r="AK124" s="52" t="n">
        <v>1835.68</v>
      </c>
      <c r="AL124" s="52">
        <f>$AJ124*$AK124</f>
        <v/>
      </c>
      <c r="AM124" s="52">
        <f>$AI124*$AK124</f>
        <v/>
      </c>
      <c r="AN124" s="39" t="n"/>
      <c r="AO124" s="39" t="inlineStr">
        <is>
          <t>Homologación: confianza base Alta + confianza SAP Media → Media. La nomenclatura del material imputado no respalda por sí sola la equivalencia (similitud 0.39); el vínculo proviene sólo de la homologación. Nivel degradado a Baja. Otros códigos SAP del master no están en el stock de este centro: 2000167.</t>
        </is>
      </c>
    </row>
    <row r="125">
      <c r="A125" s="5" t="inlineStr">
        <is>
          <t>2000220</t>
        </is>
      </c>
      <c r="B125" s="5" t="inlineStr">
        <is>
          <t>JERINGA DE 60CC CON PICO THOMEY</t>
        </is>
      </c>
      <c r="C125" s="5" t="n"/>
      <c r="D125" s="5" t="inlineStr">
        <is>
          <t>033</t>
        </is>
      </c>
      <c r="E125" s="5" t="inlineStr">
        <is>
          <t>ZDES</t>
        </is>
      </c>
      <c r="F125" s="5" t="inlineStr">
        <is>
          <t>1130</t>
        </is>
      </c>
      <c r="G125" s="5" t="inlineStr">
        <is>
          <t>3014</t>
        </is>
      </c>
      <c r="H125" s="5" t="inlineStr">
        <is>
          <t>C/U</t>
        </is>
      </c>
      <c r="I125" s="6" t="n">
        <v>50</v>
      </c>
      <c r="J125" s="6" t="n">
        <v>0</v>
      </c>
      <c r="K125" s="5" t="inlineStr">
        <is>
          <t>ARS</t>
        </is>
      </c>
      <c r="L125" s="48" t="n">
        <v>0</v>
      </c>
      <c r="M125" s="48" t="n">
        <v>11181.59</v>
      </c>
      <c r="O125" s="11">
        <f>M125/SUM($M$2:$M$485)</f>
        <v/>
      </c>
      <c r="P125" s="49">
        <f>IFERROR(M125/I125,0)</f>
        <v/>
      </c>
      <c r="Q125" s="50" t="n"/>
      <c r="R125" s="8">
        <f>I125-Q125</f>
        <v/>
      </c>
      <c r="S125" s="49">
        <f>$AK125*R125</f>
        <v/>
      </c>
      <c r="U125" s="39" t="inlineStr">
        <is>
          <t>Stock SAP</t>
        </is>
      </c>
      <c r="V125" s="39" t="inlineStr">
        <is>
          <t>Descartables</t>
        </is>
      </c>
      <c r="W125" s="39" t="inlineStr">
        <is>
          <t>Dentro del alcance</t>
        </is>
      </c>
      <c r="X125" s="39" t="n"/>
      <c r="Y125" s="39" t="inlineStr">
        <is>
          <t>Sin recuento físico en el inventario de Avain</t>
        </is>
      </c>
      <c r="Z125" s="40" t="inlineStr">
        <is>
          <t>Sin recuento físico</t>
        </is>
      </c>
      <c r="AA125" s="39" t="n"/>
      <c r="AB125" s="39" t="n"/>
      <c r="AC125" s="39" t="n"/>
      <c r="AD125" s="39" t="n"/>
      <c r="AE125" s="39" t="n"/>
      <c r="AF125" s="39" t="n"/>
      <c r="AG125" s="39" t="n"/>
      <c r="AH125" s="51" t="n">
        <v>50</v>
      </c>
      <c r="AI125" s="51">
        <f>Q125</f>
        <v/>
      </c>
      <c r="AJ125" s="51">
        <f>$AH125-$AI125</f>
        <v/>
      </c>
      <c r="AK125" s="52" t="n">
        <v>223.6318</v>
      </c>
      <c r="AL125" s="52">
        <f>$AJ125*$AK125</f>
        <v/>
      </c>
      <c r="AM125" s="52">
        <f>$AI125*$AK125</f>
        <v/>
      </c>
      <c r="AN125" s="39" t="n"/>
      <c r="AO125" s="39" t="n"/>
    </row>
    <row r="126">
      <c r="A126" s="5" t="inlineStr">
        <is>
          <t>2001116</t>
        </is>
      </c>
      <c r="B126" s="5" t="inlineStr">
        <is>
          <t>MICRONEBULIZADOR PEDIATRICO C/ MASC</t>
        </is>
      </c>
      <c r="C126" s="5" t="n"/>
      <c r="D126" s="5" t="inlineStr">
        <is>
          <t>MDES</t>
        </is>
      </c>
      <c r="E126" s="5" t="inlineStr">
        <is>
          <t>ZDES</t>
        </is>
      </c>
      <c r="F126" s="5" t="inlineStr">
        <is>
          <t>1130</t>
        </is>
      </c>
      <c r="G126" s="5" t="inlineStr">
        <is>
          <t>3013</t>
        </is>
      </c>
      <c r="H126" s="5" t="inlineStr">
        <is>
          <t>C/U</t>
        </is>
      </c>
      <c r="I126" s="6" t="n">
        <v>50</v>
      </c>
      <c r="J126" s="6" t="n">
        <v>0</v>
      </c>
      <c r="K126" s="5" t="inlineStr">
        <is>
          <t>ARS</t>
        </is>
      </c>
      <c r="L126" s="48" t="n">
        <v>0</v>
      </c>
      <c r="M126" s="48" t="n">
        <v>91784</v>
      </c>
      <c r="O126" s="11">
        <f>M126/SUM($M$2:$M$485)</f>
        <v/>
      </c>
      <c r="P126" s="49">
        <f>IFERROR(M126/I126,0)</f>
        <v/>
      </c>
      <c r="Q126" s="50" t="n"/>
      <c r="R126" s="8">
        <f>I126-Q126</f>
        <v/>
      </c>
      <c r="S126" s="49">
        <f>$AK126*R126</f>
        <v/>
      </c>
      <c r="U126" s="39" t="inlineStr">
        <is>
          <t>Stock SAP</t>
        </is>
      </c>
      <c r="V126" s="39" t="inlineStr">
        <is>
          <t>Descartables</t>
        </is>
      </c>
      <c r="W126" s="39" t="inlineStr">
        <is>
          <t>Dentro del alcance</t>
        </is>
      </c>
      <c r="X126" s="39" t="n"/>
      <c r="Y126" s="39" t="inlineStr">
        <is>
          <t>Sin recuento físico en el inventario de Avain</t>
        </is>
      </c>
      <c r="Z126" s="40" t="inlineStr">
        <is>
          <t>Sin recuento físico</t>
        </is>
      </c>
      <c r="AA126" s="39" t="n"/>
      <c r="AB126" s="39" t="n"/>
      <c r="AC126" s="39" t="n"/>
      <c r="AD126" s="39" t="n"/>
      <c r="AE126" s="39" t="n"/>
      <c r="AF126" s="39" t="n"/>
      <c r="AG126" s="39" t="n"/>
      <c r="AH126" s="51" t="n">
        <v>50</v>
      </c>
      <c r="AI126" s="51">
        <f>Q126</f>
        <v/>
      </c>
      <c r="AJ126" s="51">
        <f>$AH126-$AI126</f>
        <v/>
      </c>
      <c r="AK126" s="52" t="n">
        <v>1835.68</v>
      </c>
      <c r="AL126" s="52">
        <f>$AJ126*$AK126</f>
        <v/>
      </c>
      <c r="AM126" s="52">
        <f>$AI126*$AK126</f>
        <v/>
      </c>
      <c r="AN126" s="39" t="n"/>
      <c r="AO126" s="39" t="n"/>
    </row>
    <row r="127">
      <c r="A127" s="5" t="inlineStr">
        <is>
          <t>2001761</t>
        </is>
      </c>
      <c r="B127" s="5" t="inlineStr">
        <is>
          <t>GUANTES ESTERILES Nº 6.5 POR PAR</t>
        </is>
      </c>
      <c r="C127" s="5" t="n"/>
      <c r="D127" s="5" t="inlineStr">
        <is>
          <t>033</t>
        </is>
      </c>
      <c r="E127" s="5" t="inlineStr">
        <is>
          <t>ZDES</t>
        </is>
      </c>
      <c r="F127" s="5" t="inlineStr">
        <is>
          <t>1130</t>
        </is>
      </c>
      <c r="G127" s="5" t="inlineStr">
        <is>
          <t>3014</t>
        </is>
      </c>
      <c r="H127" s="5" t="inlineStr">
        <is>
          <t>C/U</t>
        </is>
      </c>
      <c r="I127" s="6" t="n">
        <v>50</v>
      </c>
      <c r="J127" s="6" t="n">
        <v>0</v>
      </c>
      <c r="K127" s="5" t="inlineStr">
        <is>
          <t>ARS</t>
        </is>
      </c>
      <c r="L127" s="48" t="n">
        <v>0</v>
      </c>
      <c r="M127" s="48" t="n">
        <v>10112.26</v>
      </c>
      <c r="O127" s="11">
        <f>M127/SUM($M$2:$M$485)</f>
        <v/>
      </c>
      <c r="P127" s="49">
        <f>IFERROR(M127/I127,0)</f>
        <v/>
      </c>
      <c r="Q127" s="50" t="n"/>
      <c r="R127" s="8">
        <f>I127-Q127</f>
        <v/>
      </c>
      <c r="S127" s="49">
        <f>$AK127*R127</f>
        <v/>
      </c>
      <c r="U127" s="39" t="inlineStr">
        <is>
          <t>Stock SAP</t>
        </is>
      </c>
      <c r="V127" s="39" t="inlineStr">
        <is>
          <t>Descartables</t>
        </is>
      </c>
      <c r="W127" s="39" t="inlineStr">
        <is>
          <t>Dentro del alcance</t>
        </is>
      </c>
      <c r="X127" s="39" t="n"/>
      <c r="Y127" s="39" t="inlineStr">
        <is>
          <t>Sin recuento físico en el inventario de Avain</t>
        </is>
      </c>
      <c r="Z127" s="40" t="inlineStr">
        <is>
          <t>Sin recuento físico</t>
        </is>
      </c>
      <c r="AA127" s="39" t="n"/>
      <c r="AB127" s="39" t="n"/>
      <c r="AC127" s="39" t="n"/>
      <c r="AD127" s="39" t="n"/>
      <c r="AE127" s="39" t="n"/>
      <c r="AF127" s="39" t="n"/>
      <c r="AG127" s="39" t="n"/>
      <c r="AH127" s="51" t="n">
        <v>50</v>
      </c>
      <c r="AI127" s="51">
        <f>Q127</f>
        <v/>
      </c>
      <c r="AJ127" s="51">
        <f>$AH127-$AI127</f>
        <v/>
      </c>
      <c r="AK127" s="52" t="n">
        <v>202.2452</v>
      </c>
      <c r="AL127" s="52">
        <f>$AJ127*$AK127</f>
        <v/>
      </c>
      <c r="AM127" s="52">
        <f>$AI127*$AK127</f>
        <v/>
      </c>
      <c r="AN127" s="39" t="n"/>
      <c r="AO127" s="39" t="n"/>
    </row>
    <row r="128">
      <c r="A128" s="5" t="inlineStr">
        <is>
          <t>2001853</t>
        </is>
      </c>
      <c r="B128" s="5" t="inlineStr">
        <is>
          <t>JERINGA 60 ML PICO LUER SLIP</t>
        </is>
      </c>
      <c r="C128" s="5" t="n"/>
      <c r="D128" s="5" t="inlineStr">
        <is>
          <t>033</t>
        </is>
      </c>
      <c r="E128" s="5" t="inlineStr">
        <is>
          <t>ZDES</t>
        </is>
      </c>
      <c r="F128" s="5" t="inlineStr">
        <is>
          <t>1130</t>
        </is>
      </c>
      <c r="G128" s="5" t="inlineStr">
        <is>
          <t>3014</t>
        </is>
      </c>
      <c r="H128" s="5" t="inlineStr">
        <is>
          <t>C/U</t>
        </is>
      </c>
      <c r="I128" s="6" t="n">
        <v>50</v>
      </c>
      <c r="J128" s="6" t="n">
        <v>0</v>
      </c>
      <c r="K128" s="5" t="inlineStr">
        <is>
          <t>ARS</t>
        </is>
      </c>
      <c r="L128" s="48" t="n">
        <v>0</v>
      </c>
      <c r="M128" s="48" t="n">
        <v>8898.09</v>
      </c>
      <c r="O128" s="11">
        <f>M128/SUM($M$2:$M$485)</f>
        <v/>
      </c>
      <c r="P128" s="49">
        <f>IFERROR(M128/I128,0)</f>
        <v/>
      </c>
      <c r="Q128" s="50" t="n">
        <v>90</v>
      </c>
      <c r="R128" s="8">
        <f>I128-Q128</f>
        <v/>
      </c>
      <c r="S128" s="49">
        <f>$AK128*R128</f>
        <v/>
      </c>
      <c r="U128" s="39" t="inlineStr">
        <is>
          <t>Stock SAP</t>
        </is>
      </c>
      <c r="V128" s="39" t="inlineStr">
        <is>
          <t>Descartables</t>
        </is>
      </c>
      <c r="W128" s="39" t="inlineStr">
        <is>
          <t>Dentro del alcance</t>
        </is>
      </c>
      <c r="X128" s="42" t="inlineStr">
        <is>
          <t>Media</t>
        </is>
      </c>
      <c r="Y128" s="39" t="inlineStr">
        <is>
          <t>Homologado – confianza Media – pendiente de validación</t>
        </is>
      </c>
      <c r="Z128" s="37" t="inlineStr">
        <is>
          <t>Dar de alta en SAP</t>
        </is>
      </c>
      <c r="AA128" s="39" t="inlineStr">
        <is>
          <t>159</t>
        </is>
      </c>
      <c r="AB128" s="39" t="inlineStr">
        <is>
          <t>Jeringas 60 cc</t>
        </is>
      </c>
      <c r="AC128" s="39" t="inlineStr">
        <is>
          <t>Cruce por nomenclatura SAP</t>
        </is>
      </c>
      <c r="AD128" s="39" t="inlineStr">
        <is>
          <t>No</t>
        </is>
      </c>
      <c r="AE128" s="39" t="n"/>
      <c r="AF128" s="39" t="inlineStr">
        <is>
          <t>No</t>
        </is>
      </c>
      <c r="AG128" s="39" t="n"/>
      <c r="AH128" s="51" t="n">
        <v>50</v>
      </c>
      <c r="AI128" s="51">
        <f>Q128</f>
        <v/>
      </c>
      <c r="AJ128" s="51">
        <f>$AH128-$AI128</f>
        <v/>
      </c>
      <c r="AK128" s="52" t="n">
        <v>177.9618</v>
      </c>
      <c r="AL128" s="52">
        <f>$AJ128*$AK128</f>
        <v/>
      </c>
      <c r="AM128" s="52">
        <f>$AI128*$AK128</f>
        <v/>
      </c>
      <c r="AN128" s="39" t="n"/>
      <c r="AO128" s="39" t="inlineStr">
        <is>
          <t>Cruce por nomenclatura: dosis coincide; similitud 0.72.</t>
        </is>
      </c>
    </row>
    <row r="129">
      <c r="A129" s="5" t="inlineStr">
        <is>
          <t>2002622</t>
        </is>
      </c>
      <c r="B129" s="5" t="inlineStr">
        <is>
          <t>SONDA T/K-27</t>
        </is>
      </c>
      <c r="C129" s="5" t="n"/>
      <c r="D129" s="5" t="inlineStr">
        <is>
          <t>MDES</t>
        </is>
      </c>
      <c r="E129" s="5" t="inlineStr">
        <is>
          <t>ZDES</t>
        </is>
      </c>
      <c r="F129" s="5" t="inlineStr">
        <is>
          <t>1130</t>
        </is>
      </c>
      <c r="G129" s="5" t="inlineStr">
        <is>
          <t>3013</t>
        </is>
      </c>
      <c r="H129" s="5" t="inlineStr">
        <is>
          <t>C/U</t>
        </is>
      </c>
      <c r="I129" s="6" t="n">
        <v>50</v>
      </c>
      <c r="J129" s="6" t="n">
        <v>0</v>
      </c>
      <c r="K129" s="5" t="inlineStr">
        <is>
          <t>ARS</t>
        </is>
      </c>
      <c r="L129" s="48" t="n">
        <v>0</v>
      </c>
      <c r="M129" s="48" t="n">
        <v>39189</v>
      </c>
      <c r="O129" s="11">
        <f>M129/SUM($M$2:$M$485)</f>
        <v/>
      </c>
      <c r="P129" s="49">
        <f>IFERROR(M129/I129,0)</f>
        <v/>
      </c>
      <c r="Q129" s="50" t="n"/>
      <c r="R129" s="8">
        <f>I129-Q129</f>
        <v/>
      </c>
      <c r="S129" s="49">
        <f>$AK129*R129</f>
        <v/>
      </c>
      <c r="U129" s="39" t="inlineStr">
        <is>
          <t>Stock SAP</t>
        </is>
      </c>
      <c r="V129" s="39" t="inlineStr">
        <is>
          <t>Descartables</t>
        </is>
      </c>
      <c r="W129" s="39" t="inlineStr">
        <is>
          <t>Dentro del alcance</t>
        </is>
      </c>
      <c r="X129" s="39" t="n"/>
      <c r="Y129" s="39" t="inlineStr">
        <is>
          <t>Sin recuento físico en el inventario de Avain</t>
        </is>
      </c>
      <c r="Z129" s="40" t="inlineStr">
        <is>
          <t>Sin recuento físico</t>
        </is>
      </c>
      <c r="AA129" s="39" t="n"/>
      <c r="AB129" s="39" t="n"/>
      <c r="AC129" s="39" t="n"/>
      <c r="AD129" s="39" t="n"/>
      <c r="AE129" s="39" t="n"/>
      <c r="AF129" s="39" t="n"/>
      <c r="AG129" s="39" t="n"/>
      <c r="AH129" s="51" t="n">
        <v>50</v>
      </c>
      <c r="AI129" s="51">
        <f>Q129</f>
        <v/>
      </c>
      <c r="AJ129" s="51">
        <f>$AH129-$AI129</f>
        <v/>
      </c>
      <c r="AK129" s="52" t="n">
        <v>783.78</v>
      </c>
      <c r="AL129" s="52">
        <f>$AJ129*$AK129</f>
        <v/>
      </c>
      <c r="AM129" s="52">
        <f>$AI129*$AK129</f>
        <v/>
      </c>
      <c r="AN129" s="39" t="n"/>
      <c r="AO129" s="39" t="n"/>
    </row>
    <row r="130">
      <c r="A130" s="5" t="inlineStr">
        <is>
          <t>1000026</t>
        </is>
      </c>
      <c r="B130" s="5" t="inlineStr">
        <is>
          <t>HIDROCORTISONA 100 MG. (Fada / Richmond)</t>
        </is>
      </c>
      <c r="C130" s="5" t="inlineStr">
        <is>
          <t>00508</t>
        </is>
      </c>
      <c r="D130" s="5" t="inlineStr">
        <is>
          <t>033</t>
        </is>
      </c>
      <c r="E130" s="5" t="inlineStr">
        <is>
          <t>ZMED</t>
        </is>
      </c>
      <c r="F130" s="5" t="inlineStr">
        <is>
          <t>1130</t>
        </is>
      </c>
      <c r="G130" s="5" t="inlineStr">
        <is>
          <t>3013</t>
        </is>
      </c>
      <c r="H130" s="5" t="inlineStr">
        <is>
          <t>C/U</t>
        </is>
      </c>
      <c r="I130" s="6" t="n">
        <v>48</v>
      </c>
      <c r="J130" s="6" t="n">
        <v>0</v>
      </c>
      <c r="K130" s="5" t="inlineStr">
        <is>
          <t>ARS</t>
        </is>
      </c>
      <c r="L130" s="48" t="n">
        <v>0</v>
      </c>
      <c r="M130" s="48" t="n">
        <v>76488.82000000001</v>
      </c>
      <c r="O130" s="11">
        <f>M130/SUM($M$2:$M$485)</f>
        <v/>
      </c>
      <c r="P130" s="49">
        <f>IFERROR(M130/I130,0)</f>
        <v/>
      </c>
      <c r="Q130" s="50" t="n"/>
      <c r="R130" s="8">
        <f>I130-Q130</f>
        <v/>
      </c>
      <c r="S130" s="49">
        <f>$AK130*R130</f>
        <v/>
      </c>
      <c r="U130" s="39" t="inlineStr">
        <is>
          <t>Stock SAP</t>
        </is>
      </c>
      <c r="V130" s="39" t="inlineStr">
        <is>
          <t>Medicamentos</t>
        </is>
      </c>
      <c r="W130" s="39" t="inlineStr">
        <is>
          <t>Dentro del alcance</t>
        </is>
      </c>
      <c r="X130" s="39" t="n"/>
      <c r="Y130" s="39" t="inlineStr">
        <is>
          <t>Sin recuento físico en el inventario de Avain</t>
        </is>
      </c>
      <c r="Z130" s="40" t="inlineStr">
        <is>
          <t>Sin recuento físico</t>
        </is>
      </c>
      <c r="AA130" s="39" t="n"/>
      <c r="AB130" s="39" t="n"/>
      <c r="AC130" s="39" t="n"/>
      <c r="AD130" s="39" t="n"/>
      <c r="AE130" s="39" t="n"/>
      <c r="AF130" s="39" t="n"/>
      <c r="AG130" s="39" t="n"/>
      <c r="AH130" s="51" t="n">
        <v>48</v>
      </c>
      <c r="AI130" s="51">
        <f>Q130</f>
        <v/>
      </c>
      <c r="AJ130" s="51">
        <f>$AH130-$AI130</f>
        <v/>
      </c>
      <c r="AK130" s="52" t="n">
        <v>1593.517083333333</v>
      </c>
      <c r="AL130" s="52">
        <f>$AJ130*$AK130</f>
        <v/>
      </c>
      <c r="AM130" s="52">
        <f>$AI130*$AK130</f>
        <v/>
      </c>
      <c r="AN130" s="39" t="n"/>
      <c r="AO130" s="39" t="n"/>
    </row>
    <row r="131">
      <c r="A131" s="5" t="inlineStr">
        <is>
          <t>2001278</t>
        </is>
      </c>
      <c r="B131" s="5" t="inlineStr">
        <is>
          <t>TELA ADHE HIPOALERGENICA DE SEDA 2.5CM</t>
        </is>
      </c>
      <c r="C131" s="5" t="n"/>
      <c r="D131" s="5" t="inlineStr">
        <is>
          <t>033</t>
        </is>
      </c>
      <c r="E131" s="5" t="inlineStr">
        <is>
          <t>ZDES</t>
        </is>
      </c>
      <c r="F131" s="5" t="inlineStr">
        <is>
          <t>1130</t>
        </is>
      </c>
      <c r="G131" s="5" t="inlineStr">
        <is>
          <t>3014</t>
        </is>
      </c>
      <c r="H131" s="5" t="inlineStr">
        <is>
          <t>C/U</t>
        </is>
      </c>
      <c r="I131" s="6" t="n">
        <v>48</v>
      </c>
      <c r="J131" s="6" t="n">
        <v>0</v>
      </c>
      <c r="K131" s="5" t="inlineStr">
        <is>
          <t>ARS</t>
        </is>
      </c>
      <c r="L131" s="48" t="n">
        <v>0</v>
      </c>
      <c r="M131" s="48" t="n">
        <v>26740.12</v>
      </c>
      <c r="O131" s="11">
        <f>M131/SUM($M$2:$M$485)</f>
        <v/>
      </c>
      <c r="P131" s="49">
        <f>IFERROR(M131/I131,0)</f>
        <v/>
      </c>
      <c r="Q131" s="50" t="n"/>
      <c r="R131" s="8">
        <f>I131-Q131</f>
        <v/>
      </c>
      <c r="S131" s="49">
        <f>$AK131*R131</f>
        <v/>
      </c>
      <c r="U131" s="39" t="inlineStr">
        <is>
          <t>Stock SAP</t>
        </is>
      </c>
      <c r="V131" s="39" t="inlineStr">
        <is>
          <t>Descartables</t>
        </is>
      </c>
      <c r="W131" s="39" t="inlineStr">
        <is>
          <t>Dentro del alcance</t>
        </is>
      </c>
      <c r="X131" s="39" t="n"/>
      <c r="Y131" s="39" t="inlineStr">
        <is>
          <t>Sin recuento físico en el inventario de Avain</t>
        </is>
      </c>
      <c r="Z131" s="40" t="inlineStr">
        <is>
          <t>Sin recuento físico</t>
        </is>
      </c>
      <c r="AA131" s="39" t="n"/>
      <c r="AB131" s="39" t="n"/>
      <c r="AC131" s="39" t="n"/>
      <c r="AD131" s="39" t="n"/>
      <c r="AE131" s="39" t="n"/>
      <c r="AF131" s="39" t="n"/>
      <c r="AG131" s="39" t="n"/>
      <c r="AH131" s="51" t="n">
        <v>48</v>
      </c>
      <c r="AI131" s="51">
        <f>Q131</f>
        <v/>
      </c>
      <c r="AJ131" s="51">
        <f>$AH131-$AI131</f>
        <v/>
      </c>
      <c r="AK131" s="52" t="n">
        <v>557.0858333333333</v>
      </c>
      <c r="AL131" s="52">
        <f>$AJ131*$AK131</f>
        <v/>
      </c>
      <c r="AM131" s="52">
        <f>$AI131*$AK131</f>
        <v/>
      </c>
      <c r="AN131" s="39" t="n"/>
      <c r="AO131" s="39" t="n"/>
    </row>
    <row r="132">
      <c r="A132" s="5" t="inlineStr">
        <is>
          <t>1000007</t>
        </is>
      </c>
      <c r="B132" s="5" t="inlineStr">
        <is>
          <t>ATROPINA 1MG AMPOLLA DE 1ML</t>
        </is>
      </c>
      <c r="C132" s="5" t="inlineStr">
        <is>
          <t>00000</t>
        </is>
      </c>
      <c r="D132" s="5" t="inlineStr">
        <is>
          <t>033</t>
        </is>
      </c>
      <c r="E132" s="5" t="inlineStr">
        <is>
          <t>ZMED</t>
        </is>
      </c>
      <c r="F132" s="5" t="inlineStr">
        <is>
          <t>1130</t>
        </is>
      </c>
      <c r="G132" s="5" t="inlineStr">
        <is>
          <t>3013</t>
        </is>
      </c>
      <c r="H132" s="5" t="inlineStr">
        <is>
          <t>C/U</t>
        </is>
      </c>
      <c r="I132" s="6" t="n">
        <v>45</v>
      </c>
      <c r="J132" s="6" t="n">
        <v>0</v>
      </c>
      <c r="K132" s="5" t="inlineStr">
        <is>
          <t>ARS</t>
        </is>
      </c>
      <c r="L132" s="48" t="n">
        <v>0</v>
      </c>
      <c r="M132" s="48" t="n">
        <v>18900</v>
      </c>
      <c r="O132" s="11">
        <f>M132/SUM($M$2:$M$485)</f>
        <v/>
      </c>
      <c r="P132" s="49">
        <f>IFERROR(M132/I132,0)</f>
        <v/>
      </c>
      <c r="Q132" s="50" t="n">
        <v>54</v>
      </c>
      <c r="R132" s="8">
        <f>I132-Q132</f>
        <v/>
      </c>
      <c r="S132" s="49">
        <f>$AK132*R132</f>
        <v/>
      </c>
      <c r="U132" s="39" t="inlineStr">
        <is>
          <t>Stock SAP</t>
        </is>
      </c>
      <c r="V132" s="39" t="inlineStr">
        <is>
          <t>Medicamentos</t>
        </is>
      </c>
      <c r="W132" s="39" t="inlineStr">
        <is>
          <t>Dentro del alcance</t>
        </is>
      </c>
      <c r="X132" s="38" t="inlineStr">
        <is>
          <t>Baja</t>
        </is>
      </c>
      <c r="Y132" s="39" t="inlineStr">
        <is>
          <t>Homologado – confianza Baja – pendiente de validación</t>
        </is>
      </c>
      <c r="Z132" s="37" t="inlineStr">
        <is>
          <t>Dar de alta en SAP</t>
        </is>
      </c>
      <c r="AA132" s="39" t="inlineStr">
        <is>
          <t>230</t>
        </is>
      </c>
      <c r="AB132" s="39" t="inlineStr">
        <is>
          <t>Sulfato de Atropina (Klonatropina) 1 amp=1 ml</t>
        </is>
      </c>
      <c r="AC132" s="39" t="inlineStr">
        <is>
          <t>Homologación por código Avain (master M03-002)</t>
        </is>
      </c>
      <c r="AD132" s="39" t="inlineStr">
        <is>
          <t>No</t>
        </is>
      </c>
      <c r="AE132" s="39" t="n"/>
      <c r="AF132" s="39" t="inlineStr">
        <is>
          <t>Sí</t>
        </is>
      </c>
      <c r="AG132" s="39" t="inlineStr">
        <is>
          <t>M03-002</t>
        </is>
      </c>
      <c r="AH132" s="51" t="n">
        <v>45</v>
      </c>
      <c r="AI132" s="51">
        <f>Q132</f>
        <v/>
      </c>
      <c r="AJ132" s="51">
        <f>$AH132-$AI132</f>
        <v/>
      </c>
      <c r="AK132" s="52" t="n">
        <v>420</v>
      </c>
      <c r="AL132" s="52">
        <f>$AJ132*$AK132</f>
        <v/>
      </c>
      <c r="AM132" s="52">
        <f>$AI132*$AK132</f>
        <v/>
      </c>
      <c r="AN132" s="39" t="n"/>
      <c r="AO132" s="39" t="inlineStr">
        <is>
          <t>Homologación: confianza base Media + confianza SAP Alta → Media. La nomenclatura del material imputado no respalda por sí sola la equivalencia (similitud 0.59); el vínculo proviene sólo de la homologación. Nivel degradado a Baja.</t>
        </is>
      </c>
    </row>
    <row r="133">
      <c r="A133" s="5" t="inlineStr">
        <is>
          <t>3001446</t>
        </is>
      </c>
      <c r="B133" s="5" t="inlineStr">
        <is>
          <t>GUANTES TERMICOS IMPERMEABLES</t>
        </is>
      </c>
      <c r="C133" s="5" t="n"/>
      <c r="D133" s="5" t="inlineStr">
        <is>
          <t>INDU</t>
        </is>
      </c>
      <c r="E133" s="5" t="inlineStr">
        <is>
          <t>ZUNI</t>
        </is>
      </c>
      <c r="F133" s="5" t="inlineStr">
        <is>
          <t>1130</t>
        </is>
      </c>
      <c r="G133" s="5" t="inlineStr">
        <is>
          <t>3011</t>
        </is>
      </c>
      <c r="H133" s="5" t="inlineStr">
        <is>
          <t>C/U</t>
        </is>
      </c>
      <c r="I133" s="6" t="n">
        <v>41</v>
      </c>
      <c r="J133" s="6" t="n">
        <v>0</v>
      </c>
      <c r="K133" s="5" t="inlineStr">
        <is>
          <t>ARS</t>
        </is>
      </c>
      <c r="L133" s="48" t="n">
        <v>0</v>
      </c>
      <c r="M133" s="48" t="n">
        <v>309795</v>
      </c>
      <c r="O133" s="11">
        <f>M133/SUM($M$2:$M$485)</f>
        <v/>
      </c>
      <c r="P133" s="49">
        <f>IFERROR(M133/I133,0)</f>
        <v/>
      </c>
      <c r="Q133" s="50" t="n"/>
      <c r="R133" s="8">
        <f>I133-Q133</f>
        <v/>
      </c>
      <c r="S133" s="49">
        <f>$AK133*R133</f>
        <v/>
      </c>
      <c r="U133" s="39" t="inlineStr">
        <is>
          <t>Stock SAP</t>
        </is>
      </c>
      <c r="V133" s="39" t="inlineStr">
        <is>
          <t>Uniformes</t>
        </is>
      </c>
      <c r="W133" s="39" t="inlineStr">
        <is>
          <t>Fuera del alcance</t>
        </is>
      </c>
      <c r="X133" s="39" t="n"/>
      <c r="Y133" s="39" t="inlineStr">
        <is>
          <t>No aplica: uniformes, clasificación que el inventario físico de Farmacia no releva</t>
        </is>
      </c>
      <c r="Z133" s="40" t="inlineStr">
        <is>
          <t>Fuera del alcance del inventario físico</t>
        </is>
      </c>
      <c r="AA133" s="39" t="n"/>
      <c r="AB133" s="39" t="n"/>
      <c r="AC133" s="39" t="n"/>
      <c r="AD133" s="39" t="n"/>
      <c r="AE133" s="39" t="n"/>
      <c r="AF133" s="39" t="n"/>
      <c r="AG133" s="39" t="n"/>
      <c r="AH133" s="51" t="n">
        <v>41</v>
      </c>
      <c r="AI133" s="51">
        <f>Q133</f>
        <v/>
      </c>
      <c r="AJ133" s="51">
        <f>$AH133-$AI133</f>
        <v/>
      </c>
      <c r="AK133" s="52" t="n">
        <v>7555.975609756098</v>
      </c>
      <c r="AL133" s="52">
        <f>$AJ133*$AK133</f>
        <v/>
      </c>
      <c r="AM133" s="52">
        <f>$AI133*$AK133</f>
        <v/>
      </c>
      <c r="AN133" s="39" t="n"/>
      <c r="AO133" s="39" t="n"/>
    </row>
    <row r="134">
      <c r="A134" s="5" t="inlineStr">
        <is>
          <t>1000063</t>
        </is>
      </c>
      <c r="B134" s="5" t="inlineStr">
        <is>
          <t>DIGOXINA 0,25 MG/ML AMPOLLA DE 1ML</t>
        </is>
      </c>
      <c r="C134" s="5" t="inlineStr">
        <is>
          <t>00000</t>
        </is>
      </c>
      <c r="D134" s="5" t="inlineStr">
        <is>
          <t>033</t>
        </is>
      </c>
      <c r="E134" s="5" t="inlineStr">
        <is>
          <t>ZMED</t>
        </is>
      </c>
      <c r="F134" s="5" t="inlineStr">
        <is>
          <t>1130</t>
        </is>
      </c>
      <c r="G134" s="5" t="inlineStr">
        <is>
          <t>3013</t>
        </is>
      </c>
      <c r="H134" s="5" t="inlineStr">
        <is>
          <t>C/U</t>
        </is>
      </c>
      <c r="I134" s="6" t="n">
        <v>40</v>
      </c>
      <c r="J134" s="6" t="n">
        <v>0</v>
      </c>
      <c r="K134" s="5" t="inlineStr">
        <is>
          <t>ARS</t>
        </is>
      </c>
      <c r="L134" s="48" t="n">
        <v>0</v>
      </c>
      <c r="M134" s="48" t="n">
        <v>23575</v>
      </c>
      <c r="O134" s="11">
        <f>M134/SUM($M$2:$M$485)</f>
        <v/>
      </c>
      <c r="P134" s="49">
        <f>IFERROR(M134/I134,0)</f>
        <v/>
      </c>
      <c r="Q134" s="50" t="n">
        <v>30</v>
      </c>
      <c r="R134" s="8">
        <f>I134-Q134</f>
        <v/>
      </c>
      <c r="S134" s="49">
        <f>$AK134*R134</f>
        <v/>
      </c>
      <c r="U134" s="39" t="inlineStr">
        <is>
          <t>Stock SAP</t>
        </is>
      </c>
      <c r="V134" s="39" t="inlineStr">
        <is>
          <t>Medicamentos</t>
        </is>
      </c>
      <c r="W134" s="39" t="inlineStr">
        <is>
          <t>Dentro del alcance</t>
        </is>
      </c>
      <c r="X134" s="42" t="inlineStr">
        <is>
          <t>Media</t>
        </is>
      </c>
      <c r="Y134" s="39" t="inlineStr">
        <is>
          <t>Homologado – confianza Media – pendiente de validación</t>
        </is>
      </c>
      <c r="Z134" s="38" t="inlineStr">
        <is>
          <t>Dar de baja en SAP</t>
        </is>
      </c>
      <c r="AA134" s="39" t="inlineStr">
        <is>
          <t>266</t>
        </is>
      </c>
      <c r="AB134" s="39" t="inlineStr">
        <is>
          <t>Digoxina 0.25mg/ml</t>
        </is>
      </c>
      <c r="AC134" s="39" t="inlineStr">
        <is>
          <t>Homologación por código Avain (master M04-008)</t>
        </is>
      </c>
      <c r="AD134" s="39" t="inlineStr">
        <is>
          <t>No</t>
        </is>
      </c>
      <c r="AE134" s="39" t="n"/>
      <c r="AF134" s="39" t="inlineStr">
        <is>
          <t>Sí</t>
        </is>
      </c>
      <c r="AG134" s="39" t="inlineStr">
        <is>
          <t>M04-008</t>
        </is>
      </c>
      <c r="AH134" s="51" t="n">
        <v>40</v>
      </c>
      <c r="AI134" s="51">
        <f>Q134</f>
        <v/>
      </c>
      <c r="AJ134" s="51">
        <f>$AH134-$AI134</f>
        <v/>
      </c>
      <c r="AK134" s="52" t="n">
        <v>589.375</v>
      </c>
      <c r="AL134" s="52">
        <f>$AJ134*$AK134</f>
        <v/>
      </c>
      <c r="AM134" s="52">
        <f>$AI134*$AK134</f>
        <v/>
      </c>
      <c r="AN134" s="39" t="n"/>
      <c r="AO134" s="39" t="inlineStr">
        <is>
          <t>Homologación: confianza base Media + confianza SAP Alta → Media.</t>
        </is>
      </c>
    </row>
    <row r="135">
      <c r="A135" s="5" t="inlineStr">
        <is>
          <t>1000097</t>
        </is>
      </c>
      <c r="B135" s="5" t="inlineStr">
        <is>
          <t>ALCOHOL AL 96% X 250ML</t>
        </is>
      </c>
      <c r="C135" s="5" t="inlineStr">
        <is>
          <t>00000</t>
        </is>
      </c>
      <c r="D135" s="5" t="inlineStr">
        <is>
          <t>033</t>
        </is>
      </c>
      <c r="E135" s="5" t="inlineStr">
        <is>
          <t>ZMED</t>
        </is>
      </c>
      <c r="F135" s="5" t="inlineStr">
        <is>
          <t>1130</t>
        </is>
      </c>
      <c r="G135" s="5" t="inlineStr">
        <is>
          <t>3013</t>
        </is>
      </c>
      <c r="H135" s="5" t="inlineStr">
        <is>
          <t>C/U</t>
        </is>
      </c>
      <c r="I135" s="6" t="n">
        <v>40</v>
      </c>
      <c r="J135" s="6" t="n">
        <v>0</v>
      </c>
      <c r="K135" s="5" t="inlineStr">
        <is>
          <t>ARS</t>
        </is>
      </c>
      <c r="L135" s="48" t="n">
        <v>0</v>
      </c>
      <c r="M135" s="48" t="n">
        <v>67312.09</v>
      </c>
      <c r="O135" s="11">
        <f>M135/SUM($M$2:$M$485)</f>
        <v/>
      </c>
      <c r="P135" s="49">
        <f>IFERROR(M135/I135,0)</f>
        <v/>
      </c>
      <c r="Q135" s="50" t="n">
        <v>32</v>
      </c>
      <c r="R135" s="8">
        <f>I135-Q135</f>
        <v/>
      </c>
      <c r="S135" s="49">
        <f>$AK135*R135</f>
        <v/>
      </c>
      <c r="U135" s="39" t="inlineStr">
        <is>
          <t>Stock SAP</t>
        </is>
      </c>
      <c r="V135" s="39" t="inlineStr">
        <is>
          <t>Medicamentos</t>
        </is>
      </c>
      <c r="W135" s="39" t="inlineStr">
        <is>
          <t>Dentro del alcance</t>
        </is>
      </c>
      <c r="X135" s="37" t="inlineStr">
        <is>
          <t>Alta</t>
        </is>
      </c>
      <c r="Y135" s="39" t="inlineStr">
        <is>
          <t>Homologado – confianza Alta</t>
        </is>
      </c>
      <c r="Z135" s="38" t="inlineStr">
        <is>
          <t>Dar de baja en SAP</t>
        </is>
      </c>
      <c r="AA135" s="39" t="inlineStr">
        <is>
          <t>23</t>
        </is>
      </c>
      <c r="AB135" s="39" t="inlineStr">
        <is>
          <t>Alcohol 96% x 250 ml</t>
        </is>
      </c>
      <c r="AC135" s="39" t="inlineStr">
        <is>
          <t>Cruce por nomenclatura SAP</t>
        </is>
      </c>
      <c r="AD135" s="39" t="inlineStr">
        <is>
          <t>No</t>
        </is>
      </c>
      <c r="AE135" s="39" t="n"/>
      <c r="AF135" s="39" t="inlineStr">
        <is>
          <t>No</t>
        </is>
      </c>
      <c r="AG135" s="39" t="n"/>
      <c r="AH135" s="51" t="n">
        <v>45</v>
      </c>
      <c r="AI135" s="51">
        <f>Q135</f>
        <v/>
      </c>
      <c r="AJ135" s="51">
        <f>$AH135-$AI135</f>
        <v/>
      </c>
      <c r="AK135" s="52" t="n">
        <v>1682.802222222222</v>
      </c>
      <c r="AL135" s="52">
        <f>$AJ135*$AK135</f>
        <v/>
      </c>
      <c r="AM135" s="52">
        <f>$AI135*$AK135</f>
        <v/>
      </c>
      <c r="AN135" s="39" t="n"/>
      <c r="AO135" s="39" t="inlineStr">
        <is>
          <t>Cruce por nomenclatura: dosis coincide; similitud 1.00. El material ocupa 2 filas en la hoja 1130 Salta (lote/almacén). La cantidad SAP y la física de esta vista son el total del material.</t>
        </is>
      </c>
    </row>
    <row r="136">
      <c r="A136" s="5" t="inlineStr">
        <is>
          <t>1000183</t>
        </is>
      </c>
      <c r="B136" s="5" t="inlineStr">
        <is>
          <t>MYLANTA TABLETAS COMPRIMIDOS</t>
        </is>
      </c>
      <c r="C136" s="5" t="inlineStr">
        <is>
          <t>9846</t>
        </is>
      </c>
      <c r="D136" s="5" t="inlineStr">
        <is>
          <t>033</t>
        </is>
      </c>
      <c r="E136" s="5" t="inlineStr">
        <is>
          <t>ZMED</t>
        </is>
      </c>
      <c r="F136" s="5" t="inlineStr">
        <is>
          <t>1130</t>
        </is>
      </c>
      <c r="G136" s="5" t="inlineStr">
        <is>
          <t>3013</t>
        </is>
      </c>
      <c r="H136" s="5" t="inlineStr">
        <is>
          <t>C/U</t>
        </is>
      </c>
      <c r="I136" s="6" t="n">
        <v>40</v>
      </c>
      <c r="J136" s="6" t="n">
        <v>0</v>
      </c>
      <c r="K136" s="5" t="inlineStr">
        <is>
          <t>ARS</t>
        </is>
      </c>
      <c r="L136" s="48" t="n">
        <v>0</v>
      </c>
      <c r="M136" s="48" t="n">
        <v>350</v>
      </c>
      <c r="O136" s="11">
        <f>M136/SUM($M$2:$M$485)</f>
        <v/>
      </c>
      <c r="P136" s="49">
        <f>IFERROR(M136/I136,0)</f>
        <v/>
      </c>
      <c r="Q136" s="50" t="n">
        <v>312</v>
      </c>
      <c r="R136" s="8">
        <f>I136-Q136</f>
        <v/>
      </c>
      <c r="S136" s="49">
        <f>$AK136*R136</f>
        <v/>
      </c>
      <c r="U136" s="39" t="inlineStr">
        <is>
          <t>Stock SAP</t>
        </is>
      </c>
      <c r="V136" s="39" t="inlineStr">
        <is>
          <t>Medicamentos</t>
        </is>
      </c>
      <c r="W136" s="39" t="inlineStr">
        <is>
          <t>Dentro del alcance</t>
        </is>
      </c>
      <c r="X136" s="38" t="inlineStr">
        <is>
          <t>Baja</t>
        </is>
      </c>
      <c r="Y136" s="39" t="inlineStr">
        <is>
          <t>Homologado – confianza Baja – pendiente de validación</t>
        </is>
      </c>
      <c r="Z136" s="37" t="inlineStr">
        <is>
          <t>Dar de alta en SAP</t>
        </is>
      </c>
      <c r="AA136" s="39" t="inlineStr">
        <is>
          <t>144</t>
        </is>
      </c>
      <c r="AB136" s="39" t="inlineStr">
        <is>
          <t>Mylanta masticable (Hidroxido Al + Hidróxido Mg)</t>
        </is>
      </c>
      <c r="AC136" s="39" t="inlineStr">
        <is>
          <t>Homologación por código Avain (master M08-009)</t>
        </is>
      </c>
      <c r="AD136" s="39" t="inlineStr">
        <is>
          <t>Sí</t>
        </is>
      </c>
      <c r="AE136" s="39" t="inlineStr">
        <is>
          <t>1000183, 1001267</t>
        </is>
      </c>
      <c r="AF136" s="39" t="inlineStr">
        <is>
          <t>Sí</t>
        </is>
      </c>
      <c r="AG136" s="39" t="inlineStr">
        <is>
          <t>M08-009</t>
        </is>
      </c>
      <c r="AH136" s="51" t="n">
        <v>40</v>
      </c>
      <c r="AI136" s="51">
        <f>Q136</f>
        <v/>
      </c>
      <c r="AJ136" s="51">
        <f>$AH136-$AI136</f>
        <v/>
      </c>
      <c r="AK136" s="52" t="n">
        <v>8.75</v>
      </c>
      <c r="AL136" s="52">
        <f>$AJ136*$AK136</f>
        <v/>
      </c>
      <c r="AM136" s="52">
        <f>$AI136*$AK136</f>
        <v/>
      </c>
      <c r="AN136" s="39" t="n"/>
      <c r="AO136" s="39" t="inlineStr">
        <is>
          <t>Homologación: confianza base Alta + confianza SAP Media → Media. La nomenclatura del material imputado no respalda por sí sola la equivalencia (similitud 0.35); el vínculo proviene sólo de la homologación. Nivel degradado a Baja. El cruce SAP–Avain identificó 2 códigos SAP como posibles equivalentes del mismo ítem de Avain (1000183, 1001267). Se imputó al primero (lógica BUSCARV); requiere validación posterior.</t>
        </is>
      </c>
    </row>
    <row r="137">
      <c r="A137" s="5" t="inlineStr">
        <is>
          <t>1000792</t>
        </is>
      </c>
      <c r="B137" s="5" t="inlineStr">
        <is>
          <t>ORALSONE MAX TOPIC</t>
        </is>
      </c>
      <c r="C137" s="5" t="inlineStr">
        <is>
          <t>00000</t>
        </is>
      </c>
      <c r="D137" s="5" t="inlineStr">
        <is>
          <t>033</t>
        </is>
      </c>
      <c r="E137" s="5" t="inlineStr">
        <is>
          <t>ZMED</t>
        </is>
      </c>
      <c r="F137" s="5" t="inlineStr">
        <is>
          <t>1130</t>
        </is>
      </c>
      <c r="G137" s="5" t="inlineStr">
        <is>
          <t>3013</t>
        </is>
      </c>
      <c r="H137" s="5" t="inlineStr">
        <is>
          <t>C/U</t>
        </is>
      </c>
      <c r="I137" s="6" t="n">
        <v>40</v>
      </c>
      <c r="J137" s="6" t="n">
        <v>0</v>
      </c>
      <c r="K137" s="5" t="inlineStr">
        <is>
          <t>ARS</t>
        </is>
      </c>
      <c r="L137" s="48" t="n">
        <v>0</v>
      </c>
      <c r="M137" s="48" t="n">
        <v>701644</v>
      </c>
      <c r="O137" s="11">
        <f>M137/SUM($M$2:$M$485)</f>
        <v/>
      </c>
      <c r="P137" s="49">
        <f>IFERROR(M137/I137,0)</f>
        <v/>
      </c>
      <c r="Q137" s="50" t="n">
        <v>32</v>
      </c>
      <c r="R137" s="8">
        <f>I137-Q137</f>
        <v/>
      </c>
      <c r="S137" s="49">
        <f>$AK137*R137</f>
        <v/>
      </c>
      <c r="U137" s="39" t="inlineStr">
        <is>
          <t>Stock SAP</t>
        </is>
      </c>
      <c r="V137" s="39" t="inlineStr">
        <is>
          <t>Medicamentos</t>
        </is>
      </c>
      <c r="W137" s="39" t="inlineStr">
        <is>
          <t>Dentro del alcance</t>
        </is>
      </c>
      <c r="X137" s="37" t="inlineStr">
        <is>
          <t>Alta</t>
        </is>
      </c>
      <c r="Y137" s="39" t="inlineStr">
        <is>
          <t>Homologado – confianza Alta</t>
        </is>
      </c>
      <c r="Z137" s="38" t="inlineStr">
        <is>
          <t>Dar de baja en SAP</t>
        </is>
      </c>
      <c r="AA137" s="39" t="inlineStr">
        <is>
          <t>193</t>
        </is>
      </c>
      <c r="AB137" s="39" t="inlineStr">
        <is>
          <t>Oralsone Topic</t>
        </is>
      </c>
      <c r="AC137" s="39" t="inlineStr">
        <is>
          <t>Cruce por nomenclatura SAP</t>
        </is>
      </c>
      <c r="AD137" s="39" t="inlineStr">
        <is>
          <t>No</t>
        </is>
      </c>
      <c r="AE137" s="39" t="n"/>
      <c r="AF137" s="39" t="inlineStr">
        <is>
          <t>No</t>
        </is>
      </c>
      <c r="AG137" s="39" t="n"/>
      <c r="AH137" s="51" t="n">
        <v>40</v>
      </c>
      <c r="AI137" s="51">
        <f>Q137</f>
        <v/>
      </c>
      <c r="AJ137" s="51">
        <f>$AH137-$AI137</f>
        <v/>
      </c>
      <c r="AK137" s="52" t="n">
        <v>17541.1</v>
      </c>
      <c r="AL137" s="52">
        <f>$AJ137*$AK137</f>
        <v/>
      </c>
      <c r="AM137" s="52">
        <f>$AI137*$AK137</f>
        <v/>
      </c>
      <c r="AN137" s="39" t="n"/>
      <c r="AO137" s="39" t="inlineStr">
        <is>
          <t>Cruce por nomenclatura: similitud 0.87.</t>
        </is>
      </c>
    </row>
    <row r="138">
      <c r="A138" s="5" t="inlineStr">
        <is>
          <t>1000830</t>
        </is>
      </c>
      <c r="B138" s="5" t="inlineStr">
        <is>
          <t>BETAMETASONA+GENTA+MICON 20G CREMA</t>
        </is>
      </c>
      <c r="C138" s="5" t="inlineStr">
        <is>
          <t>00000</t>
        </is>
      </c>
      <c r="D138" s="5" t="inlineStr">
        <is>
          <t>033</t>
        </is>
      </c>
      <c r="E138" s="5" t="inlineStr">
        <is>
          <t>ZMED</t>
        </is>
      </c>
      <c r="F138" s="5" t="inlineStr">
        <is>
          <t>1130</t>
        </is>
      </c>
      <c r="G138" s="5" t="inlineStr">
        <is>
          <t>3013</t>
        </is>
      </c>
      <c r="H138" s="5" t="inlineStr">
        <is>
          <t>C/U</t>
        </is>
      </c>
      <c r="I138" s="6" t="n">
        <v>40</v>
      </c>
      <c r="J138" s="6" t="n">
        <v>0</v>
      </c>
      <c r="K138" s="5" t="inlineStr">
        <is>
          <t>ARS</t>
        </is>
      </c>
      <c r="L138" s="48" t="n">
        <v>0</v>
      </c>
      <c r="M138" s="48" t="n">
        <v>114915</v>
      </c>
      <c r="O138" s="11">
        <f>M138/SUM($M$2:$M$485)</f>
        <v/>
      </c>
      <c r="P138" s="49">
        <f>IFERROR(M138/I138,0)</f>
        <v/>
      </c>
      <c r="Q138" s="50" t="n"/>
      <c r="R138" s="8">
        <f>I138-Q138</f>
        <v/>
      </c>
      <c r="S138" s="49">
        <f>$AK138*R138</f>
        <v/>
      </c>
      <c r="U138" s="39" t="inlineStr">
        <is>
          <t>Stock SAP</t>
        </is>
      </c>
      <c r="V138" s="39" t="inlineStr">
        <is>
          <t>Medicamentos</t>
        </is>
      </c>
      <c r="W138" s="39" t="inlineStr">
        <is>
          <t>Dentro del alcance</t>
        </is>
      </c>
      <c r="X138" s="39" t="n"/>
      <c r="Y138" s="39" t="inlineStr">
        <is>
          <t>Sin recuento físico en el inventario de Avain</t>
        </is>
      </c>
      <c r="Z138" s="40" t="inlineStr">
        <is>
          <t>Sin recuento físico</t>
        </is>
      </c>
      <c r="AA138" s="39" t="n"/>
      <c r="AB138" s="39" t="n"/>
      <c r="AC138" s="39" t="n"/>
      <c r="AD138" s="39" t="n"/>
      <c r="AE138" s="39" t="n"/>
      <c r="AF138" s="39" t="n"/>
      <c r="AG138" s="39" t="n"/>
      <c r="AH138" s="51" t="n">
        <v>40</v>
      </c>
      <c r="AI138" s="51">
        <f>Q138</f>
        <v/>
      </c>
      <c r="AJ138" s="51">
        <f>$AH138-$AI138</f>
        <v/>
      </c>
      <c r="AK138" s="52" t="n">
        <v>2872.875</v>
      </c>
      <c r="AL138" s="52">
        <f>$AJ138*$AK138</f>
        <v/>
      </c>
      <c r="AM138" s="52">
        <f>$AI138*$AK138</f>
        <v/>
      </c>
      <c r="AN138" s="39" t="n"/>
      <c r="AO138" s="39" t="n"/>
    </row>
    <row r="139">
      <c r="A139" s="5" t="inlineStr">
        <is>
          <t>1001024</t>
        </is>
      </c>
      <c r="B139" s="5" t="inlineStr">
        <is>
          <t>SULFAMETOXAZOL+TRIMETO 80MG/400MG 20 COM</t>
        </is>
      </c>
      <c r="C139" s="5" t="inlineStr">
        <is>
          <t>00000</t>
        </is>
      </c>
      <c r="D139" s="5" t="inlineStr">
        <is>
          <t>033</t>
        </is>
      </c>
      <c r="E139" s="5" t="inlineStr">
        <is>
          <t>ZMED</t>
        </is>
      </c>
      <c r="F139" s="5" t="inlineStr">
        <is>
          <t>1130</t>
        </is>
      </c>
      <c r="G139" s="5" t="inlineStr">
        <is>
          <t>3013</t>
        </is>
      </c>
      <c r="H139" s="5" t="inlineStr">
        <is>
          <t>C/U</t>
        </is>
      </c>
      <c r="I139" s="6" t="n">
        <v>40</v>
      </c>
      <c r="J139" s="6" t="n">
        <v>0</v>
      </c>
      <c r="K139" s="5" t="inlineStr">
        <is>
          <t>ARS</t>
        </is>
      </c>
      <c r="L139" s="48" t="n">
        <v>0</v>
      </c>
      <c r="M139" s="48" t="n">
        <v>6000</v>
      </c>
      <c r="O139" s="11">
        <f>M139/SUM($M$2:$M$485)</f>
        <v/>
      </c>
      <c r="P139" s="49">
        <f>IFERROR(M139/I139,0)</f>
        <v/>
      </c>
      <c r="Q139" s="50" t="n"/>
      <c r="R139" s="8">
        <f>I139-Q139</f>
        <v/>
      </c>
      <c r="S139" s="49">
        <f>$AK139*R139</f>
        <v/>
      </c>
      <c r="U139" s="39" t="inlineStr">
        <is>
          <t>Stock SAP</t>
        </is>
      </c>
      <c r="V139" s="39" t="inlineStr">
        <is>
          <t>Medicamentos</t>
        </is>
      </c>
      <c r="W139" s="39" t="inlineStr">
        <is>
          <t>Dentro del alcance</t>
        </is>
      </c>
      <c r="X139" s="39" t="n"/>
      <c r="Y139" s="39" t="inlineStr">
        <is>
          <t>Sin recuento físico en el inventario de Avain</t>
        </is>
      </c>
      <c r="Z139" s="40" t="inlineStr">
        <is>
          <t>Sin recuento físico</t>
        </is>
      </c>
      <c r="AA139" s="39" t="n"/>
      <c r="AB139" s="39" t="n"/>
      <c r="AC139" s="39" t="n"/>
      <c r="AD139" s="39" t="n"/>
      <c r="AE139" s="39" t="n"/>
      <c r="AF139" s="39" t="n"/>
      <c r="AG139" s="39" t="n"/>
      <c r="AH139" s="51" t="n">
        <v>40</v>
      </c>
      <c r="AI139" s="51">
        <f>Q139</f>
        <v/>
      </c>
      <c r="AJ139" s="51">
        <f>$AH139-$AI139</f>
        <v/>
      </c>
      <c r="AK139" s="52" t="n">
        <v>150</v>
      </c>
      <c r="AL139" s="52">
        <f>$AJ139*$AK139</f>
        <v/>
      </c>
      <c r="AM139" s="52">
        <f>$AI139*$AK139</f>
        <v/>
      </c>
      <c r="AN139" s="39" t="n"/>
      <c r="AO139" s="39" t="n"/>
    </row>
    <row r="140">
      <c r="A140" s="5" t="inlineStr">
        <is>
          <t>1005357</t>
        </is>
      </c>
      <c r="B140" s="5" t="inlineStr">
        <is>
          <t>SOLUCIÓN DEXTROSA AL 5% DE 500 CC</t>
        </is>
      </c>
      <c r="C140" s="5" t="inlineStr">
        <is>
          <t>00000</t>
        </is>
      </c>
      <c r="D140" s="5" t="inlineStr">
        <is>
          <t>033</t>
        </is>
      </c>
      <c r="E140" s="5" t="inlineStr">
        <is>
          <t>ZMED</t>
        </is>
      </c>
      <c r="F140" s="5" t="inlineStr">
        <is>
          <t>1130</t>
        </is>
      </c>
      <c r="G140" s="5" t="inlineStr">
        <is>
          <t>3013</t>
        </is>
      </c>
      <c r="H140" s="5" t="inlineStr">
        <is>
          <t>C/U</t>
        </is>
      </c>
      <c r="I140" s="6" t="n">
        <v>40</v>
      </c>
      <c r="J140" s="6" t="n">
        <v>0</v>
      </c>
      <c r="K140" s="5" t="inlineStr">
        <is>
          <t>ARS</t>
        </is>
      </c>
      <c r="L140" s="48" t="n">
        <v>0</v>
      </c>
      <c r="M140" s="48" t="n">
        <v>87561.60000000001</v>
      </c>
      <c r="O140" s="11">
        <f>M140/SUM($M$2:$M$485)</f>
        <v/>
      </c>
      <c r="P140" s="49">
        <f>IFERROR(M140/I140,0)</f>
        <v/>
      </c>
      <c r="Q140" s="50" t="n">
        <v>119</v>
      </c>
      <c r="R140" s="8">
        <f>I140-Q140</f>
        <v/>
      </c>
      <c r="S140" s="49">
        <f>$AK140*R140</f>
        <v/>
      </c>
      <c r="U140" s="39" t="inlineStr">
        <is>
          <t>Stock SAP</t>
        </is>
      </c>
      <c r="V140" s="39" t="inlineStr">
        <is>
          <t>Medicamentos</t>
        </is>
      </c>
      <c r="W140" s="39" t="inlineStr">
        <is>
          <t>Dentro del alcance</t>
        </is>
      </c>
      <c r="X140" s="38" t="inlineStr">
        <is>
          <t>Baja</t>
        </is>
      </c>
      <c r="Y140" s="39" t="inlineStr">
        <is>
          <t>Homologado – confianza Baja – pendiente de validación</t>
        </is>
      </c>
      <c r="Z140" s="37" t="inlineStr">
        <is>
          <t>Dar de alta en SAP</t>
        </is>
      </c>
      <c r="AA140" s="39" t="inlineStr">
        <is>
          <t>94</t>
        </is>
      </c>
      <c r="AB140" s="39" t="inlineStr">
        <is>
          <t>Dextrosa al 5% 500ml Baxter 500ml</t>
        </is>
      </c>
      <c r="AC140" s="39" t="inlineStr">
        <is>
          <t>Cruce por nomenclatura SAP</t>
        </is>
      </c>
      <c r="AD140" s="39" t="inlineStr">
        <is>
          <t>No</t>
        </is>
      </c>
      <c r="AE140" s="39" t="n"/>
      <c r="AF140" s="39" t="inlineStr">
        <is>
          <t>Sí</t>
        </is>
      </c>
      <c r="AG140" s="39" t="inlineStr">
        <is>
          <t>M13-002</t>
        </is>
      </c>
      <c r="AH140" s="51" t="n">
        <v>40</v>
      </c>
      <c r="AI140" s="51">
        <f>Q140</f>
        <v/>
      </c>
      <c r="AJ140" s="51">
        <f>$AH140-$AI140</f>
        <v/>
      </c>
      <c r="AK140" s="52" t="n">
        <v>2189.04</v>
      </c>
      <c r="AL140" s="52">
        <f>$AJ140*$AK140</f>
        <v/>
      </c>
      <c r="AM140" s="52">
        <f>$AI140*$AK140</f>
        <v/>
      </c>
      <c r="AN140" s="39" t="n"/>
      <c r="AO140" s="39" t="inlineStr">
        <is>
          <t>Homologado al master M13-002, pero sus códigos SAP (1000033) no figuran en el stock SAP de este centro. Cruce por nomenclatura: dosis coincide; similitud 0.68.</t>
        </is>
      </c>
    </row>
    <row r="141">
      <c r="A141" s="5" t="inlineStr">
        <is>
          <t>3000886</t>
        </is>
      </c>
      <c r="B141" s="5" t="inlineStr">
        <is>
          <t>MEDIAS TERMICAS LARGAS</t>
        </is>
      </c>
      <c r="C141" s="5" t="n"/>
      <c r="D141" s="5" t="inlineStr">
        <is>
          <t>INDU</t>
        </is>
      </c>
      <c r="E141" s="5" t="inlineStr">
        <is>
          <t>ZUNI</t>
        </is>
      </c>
      <c r="F141" s="5" t="inlineStr">
        <is>
          <t>1130</t>
        </is>
      </c>
      <c r="G141" s="5" t="inlineStr">
        <is>
          <t>3011</t>
        </is>
      </c>
      <c r="H141" s="5" t="inlineStr">
        <is>
          <t>C/U</t>
        </is>
      </c>
      <c r="I141" s="6" t="n">
        <v>40</v>
      </c>
      <c r="J141" s="6" t="n">
        <v>0</v>
      </c>
      <c r="K141" s="5" t="inlineStr">
        <is>
          <t>ARS</t>
        </is>
      </c>
      <c r="L141" s="48" t="n">
        <v>0</v>
      </c>
      <c r="M141" s="48" t="n">
        <v>458838.9</v>
      </c>
      <c r="O141" s="11">
        <f>M141/SUM($M$2:$M$485)</f>
        <v/>
      </c>
      <c r="P141" s="49">
        <f>IFERROR(M141/I141,0)</f>
        <v/>
      </c>
      <c r="Q141" s="50" t="n"/>
      <c r="R141" s="8">
        <f>I141-Q141</f>
        <v/>
      </c>
      <c r="S141" s="49">
        <f>$AK141*R141</f>
        <v/>
      </c>
      <c r="U141" s="39" t="inlineStr">
        <is>
          <t>Stock SAP</t>
        </is>
      </c>
      <c r="V141" s="39" t="inlineStr">
        <is>
          <t>Uniformes</t>
        </is>
      </c>
      <c r="W141" s="39" t="inlineStr">
        <is>
          <t>Fuera del alcance</t>
        </is>
      </c>
      <c r="X141" s="39" t="n"/>
      <c r="Y141" s="39" t="inlineStr">
        <is>
          <t>No aplica: uniformes, clasificación que el inventario físico de Farmacia no releva</t>
        </is>
      </c>
      <c r="Z141" s="40" t="inlineStr">
        <is>
          <t>Fuera del alcance del inventario físico</t>
        </is>
      </c>
      <c r="AA141" s="39" t="n"/>
      <c r="AB141" s="39" t="n"/>
      <c r="AC141" s="39" t="n"/>
      <c r="AD141" s="39" t="n"/>
      <c r="AE141" s="39" t="n"/>
      <c r="AF141" s="39" t="n"/>
      <c r="AG141" s="39" t="n"/>
      <c r="AH141" s="51" t="n">
        <v>40</v>
      </c>
      <c r="AI141" s="51">
        <f>Q141</f>
        <v/>
      </c>
      <c r="AJ141" s="51">
        <f>$AH141-$AI141</f>
        <v/>
      </c>
      <c r="AK141" s="52" t="n">
        <v>11470.9725</v>
      </c>
      <c r="AL141" s="52">
        <f>$AJ141*$AK141</f>
        <v/>
      </c>
      <c r="AM141" s="52">
        <f>$AI141*$AK141</f>
        <v/>
      </c>
      <c r="AN141" s="39" t="n"/>
      <c r="AO141" s="39" t="n"/>
    </row>
    <row r="142">
      <c r="A142" s="5" t="inlineStr">
        <is>
          <t>2002586</t>
        </is>
      </c>
      <c r="B142" s="5" t="inlineStr">
        <is>
          <t>GASA HEMOSTATICA</t>
        </is>
      </c>
      <c r="C142" s="5" t="n"/>
      <c r="D142" s="5" t="inlineStr">
        <is>
          <t>033</t>
        </is>
      </c>
      <c r="E142" s="5" t="inlineStr">
        <is>
          <t>ZDES</t>
        </is>
      </c>
      <c r="F142" s="5" t="inlineStr">
        <is>
          <t>1130</t>
        </is>
      </c>
      <c r="G142" s="5" t="inlineStr">
        <is>
          <t>3013</t>
        </is>
      </c>
      <c r="H142" s="5" t="inlineStr">
        <is>
          <t>C/U</t>
        </is>
      </c>
      <c r="I142" s="6" t="n">
        <v>36</v>
      </c>
      <c r="J142" s="6" t="n">
        <v>0</v>
      </c>
      <c r="K142" s="5" t="inlineStr">
        <is>
          <t>ARS</t>
        </is>
      </c>
      <c r="L142" s="48" t="n">
        <v>0</v>
      </c>
      <c r="M142" s="48" t="n">
        <v>1221300</v>
      </c>
      <c r="O142" s="11">
        <f>M142/SUM($M$2:$M$485)</f>
        <v/>
      </c>
      <c r="P142" s="49">
        <f>IFERROR(M142/I142,0)</f>
        <v/>
      </c>
      <c r="Q142" s="50" t="n">
        <v>24</v>
      </c>
      <c r="R142" s="8">
        <f>I142-Q142</f>
        <v/>
      </c>
      <c r="S142" s="49">
        <f>$AK142*R142</f>
        <v/>
      </c>
      <c r="U142" s="39" t="inlineStr">
        <is>
          <t>Stock SAP</t>
        </is>
      </c>
      <c r="V142" s="39" t="inlineStr">
        <is>
          <t>Descartables</t>
        </is>
      </c>
      <c r="W142" s="39" t="inlineStr">
        <is>
          <t>Dentro del alcance</t>
        </is>
      </c>
      <c r="X142" s="42" t="inlineStr">
        <is>
          <t>Media</t>
        </is>
      </c>
      <c r="Y142" s="39" t="inlineStr">
        <is>
          <t>Homologado – confianza Media – pendiente de validación</t>
        </is>
      </c>
      <c r="Z142" s="38" t="inlineStr">
        <is>
          <t>Dar de baja en SAP</t>
        </is>
      </c>
      <c r="AA142" s="39" t="inlineStr">
        <is>
          <t>331</t>
        </is>
      </c>
      <c r="AB142" s="39" t="inlineStr">
        <is>
          <t>Gasas Hemostaticas 10x20cm</t>
        </is>
      </c>
      <c r="AC142" s="39" t="inlineStr">
        <is>
          <t>Cruce por nomenclatura SAP</t>
        </is>
      </c>
      <c r="AD142" s="39" t="inlineStr">
        <is>
          <t>No</t>
        </is>
      </c>
      <c r="AE142" s="39" t="n"/>
      <c r="AF142" s="39" t="inlineStr">
        <is>
          <t>Sí</t>
        </is>
      </c>
      <c r="AG142" s="39" t="inlineStr">
        <is>
          <t>K-280</t>
        </is>
      </c>
      <c r="AH142" s="51" t="n">
        <v>36</v>
      </c>
      <c r="AI142" s="51">
        <f>Q142</f>
        <v/>
      </c>
      <c r="AJ142" s="51">
        <f>$AH142-$AI142</f>
        <v/>
      </c>
      <c r="AK142" s="52" t="n">
        <v>33925</v>
      </c>
      <c r="AL142" s="52">
        <f>$AJ142*$AK142</f>
        <v/>
      </c>
      <c r="AM142" s="52">
        <f>$AI142*$AK142</f>
        <v/>
      </c>
      <c r="AN142" s="39" t="n"/>
      <c r="AO142" s="39" t="inlineStr">
        <is>
          <t>Homologado al master K-280, pero sus códigos SAP (2001545, 2001546) no figuran en el stock SAP de este centro. Cruce por nomenclatura: una nomenclatura no informa dosis; similitud 0.79.</t>
        </is>
      </c>
    </row>
    <row r="143">
      <c r="A143" s="5" t="inlineStr">
        <is>
          <t>1000250</t>
        </is>
      </c>
      <c r="B143" s="5" t="inlineStr">
        <is>
          <t>DICLOFENAC GEL</t>
        </is>
      </c>
      <c r="C143" s="5" t="inlineStr">
        <is>
          <t>00000</t>
        </is>
      </c>
      <c r="D143" s="5" t="inlineStr">
        <is>
          <t>033</t>
        </is>
      </c>
      <c r="E143" s="5" t="inlineStr">
        <is>
          <t>ZMED</t>
        </is>
      </c>
      <c r="F143" s="5" t="inlineStr">
        <is>
          <t>1130</t>
        </is>
      </c>
      <c r="G143" s="5" t="inlineStr">
        <is>
          <t>3013</t>
        </is>
      </c>
      <c r="H143" s="5" t="inlineStr">
        <is>
          <t>C/U</t>
        </is>
      </c>
      <c r="I143" s="6" t="n">
        <v>35</v>
      </c>
      <c r="J143" s="6" t="n">
        <v>0</v>
      </c>
      <c r="K143" s="5" t="inlineStr">
        <is>
          <t>ARS</t>
        </is>
      </c>
      <c r="L143" s="48" t="n">
        <v>0</v>
      </c>
      <c r="M143" s="48" t="n">
        <v>94690</v>
      </c>
      <c r="O143" s="11">
        <f>M143/SUM($M$2:$M$485)</f>
        <v/>
      </c>
      <c r="P143" s="49">
        <f>IFERROR(M143/I143,0)</f>
        <v/>
      </c>
      <c r="Q143" s="50" t="n">
        <v>33</v>
      </c>
      <c r="R143" s="8">
        <f>I143-Q143</f>
        <v/>
      </c>
      <c r="S143" s="49">
        <f>$AK143*R143</f>
        <v/>
      </c>
      <c r="U143" s="39" t="inlineStr">
        <is>
          <t>Stock SAP</t>
        </is>
      </c>
      <c r="V143" s="39" t="inlineStr">
        <is>
          <t>Medicamentos</t>
        </is>
      </c>
      <c r="W143" s="39" t="inlineStr">
        <is>
          <t>Dentro del alcance</t>
        </is>
      </c>
      <c r="X143" s="38" t="inlineStr">
        <is>
          <t>Baja</t>
        </is>
      </c>
      <c r="Y143" s="39" t="inlineStr">
        <is>
          <t>Homologado – confianza Baja – pendiente de validación</t>
        </is>
      </c>
      <c r="Z143" s="38" t="inlineStr">
        <is>
          <t>Dar de baja en SAP</t>
        </is>
      </c>
      <c r="AA143" s="39" t="inlineStr">
        <is>
          <t>388</t>
        </is>
      </c>
      <c r="AB143" s="39" t="inlineStr">
        <is>
          <t>Diclofenac gel (dietilamina 1,16%)</t>
        </is>
      </c>
      <c r="AC143" s="39" t="inlineStr">
        <is>
          <t>Cruce por nomenclatura SAP</t>
        </is>
      </c>
      <c r="AD143" s="39" t="inlineStr">
        <is>
          <t>No</t>
        </is>
      </c>
      <c r="AE143" s="39" t="n"/>
      <c r="AF143" s="39" t="inlineStr">
        <is>
          <t>No</t>
        </is>
      </c>
      <c r="AG143" s="39" t="n"/>
      <c r="AH143" s="51" t="n">
        <v>35</v>
      </c>
      <c r="AI143" s="51">
        <f>Q143</f>
        <v/>
      </c>
      <c r="AJ143" s="51">
        <f>$AH143-$AI143</f>
        <v/>
      </c>
      <c r="AK143" s="52" t="n">
        <v>2705.428571428572</v>
      </c>
      <c r="AL143" s="52">
        <f>$AJ143*$AK143</f>
        <v/>
      </c>
      <c r="AM143" s="52">
        <f>$AI143*$AK143</f>
        <v/>
      </c>
      <c r="AN143" s="39" t="n"/>
      <c r="AO143" s="39" t="inlineStr">
        <is>
          <t>Cruce por nomenclatura: una nomenclatura no informa dosis; similitud 0.71.</t>
        </is>
      </c>
    </row>
    <row r="144">
      <c r="A144" s="5" t="inlineStr">
        <is>
          <t>1000660</t>
        </is>
      </c>
      <c r="B144" s="5" t="inlineStr">
        <is>
          <t>ACIDO TRANEXAMICO</t>
        </is>
      </c>
      <c r="C144" s="5" t="inlineStr">
        <is>
          <t>00000</t>
        </is>
      </c>
      <c r="D144" s="5" t="inlineStr">
        <is>
          <t>MEGE</t>
        </is>
      </c>
      <c r="E144" s="5" t="inlineStr">
        <is>
          <t>ZMED</t>
        </is>
      </c>
      <c r="F144" s="5" t="inlineStr">
        <is>
          <t>1130</t>
        </is>
      </c>
      <c r="G144" s="5" t="inlineStr">
        <is>
          <t>3013</t>
        </is>
      </c>
      <c r="H144" s="5" t="inlineStr">
        <is>
          <t>C/U</t>
        </is>
      </c>
      <c r="I144" s="6" t="n">
        <v>32</v>
      </c>
      <c r="J144" s="6" t="n">
        <v>0</v>
      </c>
      <c r="K144" s="5" t="inlineStr">
        <is>
          <t>ARS</t>
        </is>
      </c>
      <c r="L144" s="48" t="n">
        <v>0</v>
      </c>
      <c r="M144" s="48" t="n">
        <v>200798</v>
      </c>
      <c r="O144" s="11">
        <f>M144/SUM($M$2:$M$485)</f>
        <v/>
      </c>
      <c r="P144" s="49">
        <f>IFERROR(M144/I144,0)</f>
        <v/>
      </c>
      <c r="Q144" s="50" t="n">
        <v>16</v>
      </c>
      <c r="R144" s="8">
        <f>I144-Q144</f>
        <v/>
      </c>
      <c r="S144" s="49">
        <f>$AK144*R144</f>
        <v/>
      </c>
      <c r="U144" s="39" t="inlineStr">
        <is>
          <t>Stock SAP</t>
        </is>
      </c>
      <c r="V144" s="39" t="inlineStr">
        <is>
          <t>Medicamentos</t>
        </is>
      </c>
      <c r="W144" s="39" t="inlineStr">
        <is>
          <t>Dentro del alcance</t>
        </is>
      </c>
      <c r="X144" s="42" t="inlineStr">
        <is>
          <t>Media</t>
        </is>
      </c>
      <c r="Y144" s="39" t="inlineStr">
        <is>
          <t>Homologado – confianza Media – pendiente de validación</t>
        </is>
      </c>
      <c r="Z144" s="38" t="inlineStr">
        <is>
          <t>Dar de baja en SAP</t>
        </is>
      </c>
      <c r="AA144" s="39" t="inlineStr">
        <is>
          <t>12</t>
        </is>
      </c>
      <c r="AB144" s="39" t="inlineStr">
        <is>
          <t>Acido tranexamico 1 amp=5ml, 500mg/5ml</t>
        </is>
      </c>
      <c r="AC144" s="39" t="inlineStr">
        <is>
          <t>Homologación por código Avain (master M04-014)</t>
        </is>
      </c>
      <c r="AD144" s="39" t="inlineStr">
        <is>
          <t>No</t>
        </is>
      </c>
      <c r="AE144" s="39" t="n"/>
      <c r="AF144" s="39" t="inlineStr">
        <is>
          <t>Sí</t>
        </is>
      </c>
      <c r="AG144" s="39" t="inlineStr">
        <is>
          <t>M04-014</t>
        </is>
      </c>
      <c r="AH144" s="51" t="n">
        <v>32</v>
      </c>
      <c r="AI144" s="51">
        <f>Q144</f>
        <v/>
      </c>
      <c r="AJ144" s="51">
        <f>$AH144-$AI144</f>
        <v/>
      </c>
      <c r="AK144" s="52" t="n">
        <v>6274.9375</v>
      </c>
      <c r="AL144" s="52">
        <f>$AJ144*$AK144</f>
        <v/>
      </c>
      <c r="AM144" s="52">
        <f>$AI144*$AK144</f>
        <v/>
      </c>
      <c r="AN144" s="39" t="n"/>
      <c r="AO144" s="39" t="inlineStr">
        <is>
          <t>Homologación: confianza base Alta + confianza SAP Media → Media.</t>
        </is>
      </c>
    </row>
    <row r="145">
      <c r="A145" s="5" t="inlineStr">
        <is>
          <t>3000901</t>
        </is>
      </c>
      <c r="B145" s="5" t="inlineStr">
        <is>
          <t>ANTIPARRAS DE SEGURIDAD</t>
        </is>
      </c>
      <c r="C145" s="5" t="n"/>
      <c r="D145" s="5" t="inlineStr">
        <is>
          <t>INDU</t>
        </is>
      </c>
      <c r="E145" s="5" t="inlineStr">
        <is>
          <t>ZUNI</t>
        </is>
      </c>
      <c r="F145" s="5" t="inlineStr">
        <is>
          <t>1130</t>
        </is>
      </c>
      <c r="G145" s="5" t="inlineStr">
        <is>
          <t>3011</t>
        </is>
      </c>
      <c r="H145" s="5" t="inlineStr">
        <is>
          <t>C/U</t>
        </is>
      </c>
      <c r="I145" s="6" t="n">
        <v>31</v>
      </c>
      <c r="J145" s="6" t="n">
        <v>0</v>
      </c>
      <c r="K145" s="5" t="inlineStr">
        <is>
          <t>ARS</t>
        </is>
      </c>
      <c r="L145" s="48" t="n">
        <v>0</v>
      </c>
      <c r="M145" s="48" t="n">
        <v>603426.5</v>
      </c>
      <c r="O145" s="11">
        <f>M145/SUM($M$2:$M$485)</f>
        <v/>
      </c>
      <c r="P145" s="49">
        <f>IFERROR(M145/I145,0)</f>
        <v/>
      </c>
      <c r="Q145" s="50" t="n"/>
      <c r="R145" s="8">
        <f>I145-Q145</f>
        <v/>
      </c>
      <c r="S145" s="49">
        <f>$AK145*R145</f>
        <v/>
      </c>
      <c r="U145" s="39" t="inlineStr">
        <is>
          <t>Stock SAP</t>
        </is>
      </c>
      <c r="V145" s="39" t="inlineStr">
        <is>
          <t>Uniformes</t>
        </is>
      </c>
      <c r="W145" s="39" t="inlineStr">
        <is>
          <t>Fuera del alcance</t>
        </is>
      </c>
      <c r="X145" s="39" t="n"/>
      <c r="Y145" s="39" t="inlineStr">
        <is>
          <t>No aplica: uniformes, clasificación que el inventario físico de Farmacia no releva</t>
        </is>
      </c>
      <c r="Z145" s="40" t="inlineStr">
        <is>
          <t>Fuera del alcance del inventario físico</t>
        </is>
      </c>
      <c r="AA145" s="39" t="n"/>
      <c r="AB145" s="39" t="n"/>
      <c r="AC145" s="39" t="n"/>
      <c r="AD145" s="39" t="n"/>
      <c r="AE145" s="39" t="n"/>
      <c r="AF145" s="39" t="n"/>
      <c r="AG145" s="39" t="n"/>
      <c r="AH145" s="51" t="n">
        <v>31</v>
      </c>
      <c r="AI145" s="51">
        <f>Q145</f>
        <v/>
      </c>
      <c r="AJ145" s="51">
        <f>$AH145-$AI145</f>
        <v/>
      </c>
      <c r="AK145" s="52" t="n">
        <v>19465.37096774194</v>
      </c>
      <c r="AL145" s="52">
        <f>$AJ145*$AK145</f>
        <v/>
      </c>
      <c r="AM145" s="52">
        <f>$AI145*$AK145</f>
        <v/>
      </c>
      <c r="AN145" s="39" t="n"/>
      <c r="AO145" s="39" t="n"/>
    </row>
    <row r="146">
      <c r="A146" s="5" t="inlineStr">
        <is>
          <t>1000021</t>
        </is>
      </c>
      <c r="B146" s="5" t="inlineStr">
        <is>
          <t>DIAZEPAM 10MG AMPOLLA DE 2ML INYECTABLE</t>
        </is>
      </c>
      <c r="C146" s="5" t="inlineStr">
        <is>
          <t>16200</t>
        </is>
      </c>
      <c r="D146" s="5" t="inlineStr">
        <is>
          <t>033</t>
        </is>
      </c>
      <c r="E146" s="5" t="inlineStr">
        <is>
          <t>ZMED</t>
        </is>
      </c>
      <c r="F146" s="5" t="inlineStr">
        <is>
          <t>1130</t>
        </is>
      </c>
      <c r="G146" s="5" t="inlineStr">
        <is>
          <t>3013</t>
        </is>
      </c>
      <c r="H146" s="5" t="inlineStr">
        <is>
          <t>C/U</t>
        </is>
      </c>
      <c r="I146" s="6" t="n">
        <v>30</v>
      </c>
      <c r="J146" s="6" t="n">
        <v>0</v>
      </c>
      <c r="K146" s="5" t="inlineStr">
        <is>
          <t>ARS</t>
        </is>
      </c>
      <c r="L146" s="48" t="n">
        <v>0</v>
      </c>
      <c r="M146" s="48" t="n">
        <v>13223.66</v>
      </c>
      <c r="O146" s="11">
        <f>M146/SUM($M$2:$M$485)</f>
        <v/>
      </c>
      <c r="P146" s="49">
        <f>IFERROR(M146/I146,0)</f>
        <v/>
      </c>
      <c r="Q146" s="50" t="n">
        <v>58</v>
      </c>
      <c r="R146" s="8">
        <f>I146-Q146</f>
        <v/>
      </c>
      <c r="S146" s="49">
        <f>$AK146*R146</f>
        <v/>
      </c>
      <c r="U146" s="39" t="inlineStr">
        <is>
          <t>Stock SAP</t>
        </is>
      </c>
      <c r="V146" s="39" t="inlineStr">
        <is>
          <t>Medicamentos</t>
        </is>
      </c>
      <c r="W146" s="39" t="inlineStr">
        <is>
          <t>Dentro del alcance</t>
        </is>
      </c>
      <c r="X146" s="37" t="inlineStr">
        <is>
          <t>Alta</t>
        </is>
      </c>
      <c r="Y146" s="39" t="inlineStr">
        <is>
          <t>Homologado – confianza Alta</t>
        </is>
      </c>
      <c r="Z146" s="37" t="inlineStr">
        <is>
          <t>Dar de alta en SAP</t>
        </is>
      </c>
      <c r="AA146" s="39" t="inlineStr">
        <is>
          <t>95</t>
        </is>
      </c>
      <c r="AB146" s="39" t="inlineStr">
        <is>
          <t>Diazepam 1 amp=2ml x10mg</t>
        </is>
      </c>
      <c r="AC146" s="39" t="inlineStr">
        <is>
          <t>Homologación por código Avain (master M09-001)</t>
        </is>
      </c>
      <c r="AD146" s="39" t="inlineStr">
        <is>
          <t>No</t>
        </is>
      </c>
      <c r="AE146" s="39" t="n"/>
      <c r="AF146" s="39" t="inlineStr">
        <is>
          <t>Sí</t>
        </is>
      </c>
      <c r="AG146" s="39" t="inlineStr">
        <is>
          <t>M09-001</t>
        </is>
      </c>
      <c r="AH146" s="51" t="n">
        <v>30</v>
      </c>
      <c r="AI146" s="51">
        <f>Q146</f>
        <v/>
      </c>
      <c r="AJ146" s="51">
        <f>$AH146-$AI146</f>
        <v/>
      </c>
      <c r="AK146" s="52" t="n">
        <v>440.7886666666666</v>
      </c>
      <c r="AL146" s="52">
        <f>$AJ146*$AK146</f>
        <v/>
      </c>
      <c r="AM146" s="52">
        <f>$AI146*$AK146</f>
        <v/>
      </c>
      <c r="AN146" s="39" t="n"/>
      <c r="AO146" s="39" t="inlineStr">
        <is>
          <t>Homologación: confianza base Alta + confianza SAP Alta → Alta.</t>
        </is>
      </c>
    </row>
    <row r="147">
      <c r="A147" s="5" t="inlineStr">
        <is>
          <t>1000390</t>
        </is>
      </c>
      <c r="B147" s="5" t="inlineStr">
        <is>
          <t>TETRAHIDROZOLINA GTAS 15 ML</t>
        </is>
      </c>
      <c r="C147" s="5" t="inlineStr">
        <is>
          <t>00000</t>
        </is>
      </c>
      <c r="D147" s="5" t="inlineStr">
        <is>
          <t>033</t>
        </is>
      </c>
      <c r="E147" s="5" t="inlineStr">
        <is>
          <t>ZMED</t>
        </is>
      </c>
      <c r="F147" s="5" t="inlineStr">
        <is>
          <t>1130</t>
        </is>
      </c>
      <c r="G147" s="5" t="inlineStr">
        <is>
          <t>3013</t>
        </is>
      </c>
      <c r="H147" s="5" t="inlineStr">
        <is>
          <t>C/U</t>
        </is>
      </c>
      <c r="I147" s="6" t="n">
        <v>30</v>
      </c>
      <c r="J147" s="6" t="n">
        <v>0</v>
      </c>
      <c r="K147" s="5" t="inlineStr">
        <is>
          <t>ARS</t>
        </is>
      </c>
      <c r="L147" s="48" t="n">
        <v>0</v>
      </c>
      <c r="M147" s="48" t="n">
        <v>259758</v>
      </c>
      <c r="O147" s="11">
        <f>M147/SUM($M$2:$M$485)</f>
        <v/>
      </c>
      <c r="P147" s="49">
        <f>IFERROR(M147/I147,0)</f>
        <v/>
      </c>
      <c r="Q147" s="50" t="n">
        <v>15</v>
      </c>
      <c r="R147" s="8">
        <f>I147-Q147</f>
        <v/>
      </c>
      <c r="S147" s="49">
        <f>$AK147*R147</f>
        <v/>
      </c>
      <c r="U147" s="39" t="inlineStr">
        <is>
          <t>Stock SAP</t>
        </is>
      </c>
      <c r="V147" s="39" t="inlineStr">
        <is>
          <t>Medicamentos</t>
        </is>
      </c>
      <c r="W147" s="39" t="inlineStr">
        <is>
          <t>Dentro del alcance</t>
        </is>
      </c>
      <c r="X147" s="38" t="inlineStr">
        <is>
          <t>Baja</t>
        </is>
      </c>
      <c r="Y147" s="39" t="inlineStr">
        <is>
          <t>Homologado – confianza Baja – pendiente de validación</t>
        </is>
      </c>
      <c r="Z147" s="38" t="inlineStr">
        <is>
          <t>Dar de baja en SAP</t>
        </is>
      </c>
      <c r="AA147" s="39" t="inlineStr">
        <is>
          <t>235</t>
        </is>
      </c>
      <c r="AB147" s="39" t="inlineStr">
        <is>
          <t>Tetrahidrozolina clorhidrato 0,5 mg Gotas Oftalmicas x 15 ml</t>
        </is>
      </c>
      <c r="AC147" s="39" t="inlineStr">
        <is>
          <t>Cruce por nomenclatura SAP</t>
        </is>
      </c>
      <c r="AD147" s="39" t="inlineStr">
        <is>
          <t>No</t>
        </is>
      </c>
      <c r="AE147" s="39" t="n"/>
      <c r="AF147" s="39" t="inlineStr">
        <is>
          <t>No</t>
        </is>
      </c>
      <c r="AG147" s="39" t="n"/>
      <c r="AH147" s="51" t="n">
        <v>41</v>
      </c>
      <c r="AI147" s="51">
        <f>Q147</f>
        <v/>
      </c>
      <c r="AJ147" s="51">
        <f>$AH147-$AI147</f>
        <v/>
      </c>
      <c r="AK147" s="52" t="n">
        <v>8658.599999999999</v>
      </c>
      <c r="AL147" s="52">
        <f>$AJ147*$AK147</f>
        <v/>
      </c>
      <c r="AM147" s="52">
        <f>$AI147*$AK147</f>
        <v/>
      </c>
      <c r="AN147" s="39" t="n"/>
      <c r="AO147" s="39" t="inlineStr">
        <is>
          <t>Cruce por nomenclatura: dosis coincide; similitud 0.70. El material ocupa 2 filas en la hoja 1130 Salta (lote/almacén). La cantidad SAP y la física de esta vista son el total del material.</t>
        </is>
      </c>
    </row>
    <row r="148">
      <c r="A148" s="5" t="inlineStr">
        <is>
          <t>1000426</t>
        </is>
      </c>
      <c r="B148" s="5" t="inlineStr">
        <is>
          <t>DECADRON 8MG / 2ML F. AMP</t>
        </is>
      </c>
      <c r="C148" s="5" t="inlineStr">
        <is>
          <t>11A114</t>
        </is>
      </c>
      <c r="D148" s="5" t="inlineStr">
        <is>
          <t>033</t>
        </is>
      </c>
      <c r="E148" s="5" t="inlineStr">
        <is>
          <t>ZMED</t>
        </is>
      </c>
      <c r="F148" s="5" t="inlineStr">
        <is>
          <t>1130</t>
        </is>
      </c>
      <c r="G148" s="5" t="inlineStr">
        <is>
          <t>3013</t>
        </is>
      </c>
      <c r="H148" s="5" t="inlineStr">
        <is>
          <t>C/U</t>
        </is>
      </c>
      <c r="I148" s="6" t="n">
        <v>30</v>
      </c>
      <c r="J148" s="6" t="n">
        <v>0</v>
      </c>
      <c r="K148" s="5" t="inlineStr">
        <is>
          <t>ARS</t>
        </is>
      </c>
      <c r="L148" s="48" t="n">
        <v>0</v>
      </c>
      <c r="M148" s="48" t="n">
        <v>18523.58</v>
      </c>
      <c r="O148" s="11">
        <f>M148/SUM($M$2:$M$485)</f>
        <v/>
      </c>
      <c r="P148" s="49">
        <f>IFERROR(M148/I148,0)</f>
        <v/>
      </c>
      <c r="Q148" s="50" t="n"/>
      <c r="R148" s="8">
        <f>I148-Q148</f>
        <v/>
      </c>
      <c r="S148" s="49">
        <f>$AK148*R148</f>
        <v/>
      </c>
      <c r="U148" s="39" t="inlineStr">
        <is>
          <t>Stock SAP</t>
        </is>
      </c>
      <c r="V148" s="39" t="inlineStr">
        <is>
          <t>Medicamentos</t>
        </is>
      </c>
      <c r="W148" s="39" t="inlineStr">
        <is>
          <t>Dentro del alcance</t>
        </is>
      </c>
      <c r="X148" s="39" t="n"/>
      <c r="Y148" s="39" t="inlineStr">
        <is>
          <t>Sin recuento físico en el inventario de Avain</t>
        </is>
      </c>
      <c r="Z148" s="40" t="inlineStr">
        <is>
          <t>Sin recuento físico</t>
        </is>
      </c>
      <c r="AA148" s="39" t="n"/>
      <c r="AB148" s="39" t="n"/>
      <c r="AC148" s="39" t="n"/>
      <c r="AD148" s="39" t="n"/>
      <c r="AE148" s="39" t="n"/>
      <c r="AF148" s="39" t="n"/>
      <c r="AG148" s="39" t="n"/>
      <c r="AH148" s="51" t="n">
        <v>30</v>
      </c>
      <c r="AI148" s="51">
        <f>Q148</f>
        <v/>
      </c>
      <c r="AJ148" s="51">
        <f>$AH148-$AI148</f>
        <v/>
      </c>
      <c r="AK148" s="52" t="n">
        <v>617.4526666666667</v>
      </c>
      <c r="AL148" s="52">
        <f>$AJ148*$AK148</f>
        <v/>
      </c>
      <c r="AM148" s="52">
        <f>$AI148*$AK148</f>
        <v/>
      </c>
      <c r="AN148" s="39" t="n"/>
      <c r="AO148" s="39" t="n"/>
    </row>
    <row r="149">
      <c r="A149" s="5" t="inlineStr">
        <is>
          <t>1000590</t>
        </is>
      </c>
      <c r="B149" s="5" t="inlineStr">
        <is>
          <t>IODOPOVIDONA SOLUCION 10% X 100ML</t>
        </is>
      </c>
      <c r="C149" s="5" t="inlineStr">
        <is>
          <t>00000</t>
        </is>
      </c>
      <c r="D149" s="5" t="inlineStr">
        <is>
          <t>033</t>
        </is>
      </c>
      <c r="E149" s="5" t="inlineStr">
        <is>
          <t>ZMED</t>
        </is>
      </c>
      <c r="F149" s="5" t="inlineStr">
        <is>
          <t>1130</t>
        </is>
      </c>
      <c r="G149" s="5" t="inlineStr">
        <is>
          <t>3013</t>
        </is>
      </c>
      <c r="H149" s="5" t="inlineStr">
        <is>
          <t>C/U</t>
        </is>
      </c>
      <c r="I149" s="6" t="n">
        <v>30</v>
      </c>
      <c r="J149" s="6" t="n">
        <v>0</v>
      </c>
      <c r="K149" s="5" t="inlineStr">
        <is>
          <t>ARS</t>
        </is>
      </c>
      <c r="L149" s="48" t="n">
        <v>0</v>
      </c>
      <c r="M149" s="48" t="n">
        <v>117977.48</v>
      </c>
      <c r="O149" s="11">
        <f>M149/SUM($M$2:$M$485)</f>
        <v/>
      </c>
      <c r="P149" s="49">
        <f>IFERROR(M149/I149,0)</f>
        <v/>
      </c>
      <c r="Q149" s="50" t="n"/>
      <c r="R149" s="8">
        <f>I149-Q149</f>
        <v/>
      </c>
      <c r="S149" s="49">
        <f>$AK149*R149</f>
        <v/>
      </c>
      <c r="U149" s="39" t="inlineStr">
        <is>
          <t>Stock SAP</t>
        </is>
      </c>
      <c r="V149" s="39" t="inlineStr">
        <is>
          <t>Medicamentos</t>
        </is>
      </c>
      <c r="W149" s="39" t="inlineStr">
        <is>
          <t>Dentro del alcance</t>
        </is>
      </c>
      <c r="X149" s="39" t="n"/>
      <c r="Y149" s="39" t="inlineStr">
        <is>
          <t>Sin recuento físico en el inventario de Avain</t>
        </is>
      </c>
      <c r="Z149" s="40" t="inlineStr">
        <is>
          <t>Sin recuento físico</t>
        </is>
      </c>
      <c r="AA149" s="39" t="n"/>
      <c r="AB149" s="39" t="n"/>
      <c r="AC149" s="39" t="n"/>
      <c r="AD149" s="39" t="n"/>
      <c r="AE149" s="39" t="n"/>
      <c r="AF149" s="39" t="n"/>
      <c r="AG149" s="39" t="n"/>
      <c r="AH149" s="51" t="n">
        <v>55</v>
      </c>
      <c r="AI149" s="51">
        <f>Q149</f>
        <v/>
      </c>
      <c r="AJ149" s="51">
        <f>$AH149-$AI149</f>
        <v/>
      </c>
      <c r="AK149" s="52" t="n">
        <v>3932.582727272727</v>
      </c>
      <c r="AL149" s="52">
        <f>$AJ149*$AK149</f>
        <v/>
      </c>
      <c r="AM149" s="52">
        <f>$AI149*$AK149</f>
        <v/>
      </c>
      <c r="AN149" s="39" t="n"/>
      <c r="AO149" s="39" t="inlineStr">
        <is>
          <t>El material ocupa 2 filas en la hoja 1130 Salta (lote/almacén). La cantidad SAP y la física de esta vista son el total del material.</t>
        </is>
      </c>
    </row>
    <row r="150">
      <c r="A150" s="5" t="inlineStr">
        <is>
          <t>1001112</t>
        </is>
      </c>
      <c r="B150" s="5" t="inlineStr">
        <is>
          <t>PH LAGRIMAS 15ML GOTAS</t>
        </is>
      </c>
      <c r="C150" s="5" t="inlineStr">
        <is>
          <t>00000</t>
        </is>
      </c>
      <c r="D150" s="5" t="inlineStr">
        <is>
          <t>033</t>
        </is>
      </c>
      <c r="E150" s="5" t="inlineStr">
        <is>
          <t>ZMED</t>
        </is>
      </c>
      <c r="F150" s="5" t="inlineStr">
        <is>
          <t>1130</t>
        </is>
      </c>
      <c r="G150" s="5" t="inlineStr">
        <is>
          <t>3013</t>
        </is>
      </c>
      <c r="H150" s="5" t="inlineStr">
        <is>
          <t>C/U</t>
        </is>
      </c>
      <c r="I150" s="6" t="n">
        <v>30</v>
      </c>
      <c r="J150" s="6" t="n">
        <v>0</v>
      </c>
      <c r="K150" s="5" t="inlineStr">
        <is>
          <t>ARS</t>
        </is>
      </c>
      <c r="L150" s="48" t="n">
        <v>0</v>
      </c>
      <c r="M150" s="48" t="n">
        <v>258000</v>
      </c>
      <c r="O150" s="11">
        <f>M150/SUM($M$2:$M$485)</f>
        <v/>
      </c>
      <c r="P150" s="49">
        <f>IFERROR(M150/I150,0)</f>
        <v/>
      </c>
      <c r="Q150" s="50" t="n"/>
      <c r="R150" s="8">
        <f>I150-Q150</f>
        <v/>
      </c>
      <c r="S150" s="49">
        <f>$AK150*R150</f>
        <v/>
      </c>
      <c r="U150" s="39" t="inlineStr">
        <is>
          <t>Stock SAP</t>
        </is>
      </c>
      <c r="V150" s="39" t="inlineStr">
        <is>
          <t>Medicamentos</t>
        </is>
      </c>
      <c r="W150" s="39" t="inlineStr">
        <is>
          <t>Dentro del alcance</t>
        </is>
      </c>
      <c r="X150" s="39" t="n"/>
      <c r="Y150" s="39" t="inlineStr">
        <is>
          <t>Sin recuento físico en el inventario de Avain</t>
        </is>
      </c>
      <c r="Z150" s="40" t="inlineStr">
        <is>
          <t>Sin recuento físico</t>
        </is>
      </c>
      <c r="AA150" s="39" t="n"/>
      <c r="AB150" s="39" t="n"/>
      <c r="AC150" s="39" t="n"/>
      <c r="AD150" s="39" t="n"/>
      <c r="AE150" s="39" t="n"/>
      <c r="AF150" s="39" t="n"/>
      <c r="AG150" s="39" t="n"/>
      <c r="AH150" s="51" t="n">
        <v>30</v>
      </c>
      <c r="AI150" s="51">
        <f>Q150</f>
        <v/>
      </c>
      <c r="AJ150" s="51">
        <f>$AH150-$AI150</f>
        <v/>
      </c>
      <c r="AK150" s="52" t="n">
        <v>8600</v>
      </c>
      <c r="AL150" s="52">
        <f>$AJ150*$AK150</f>
        <v/>
      </c>
      <c r="AM150" s="52">
        <f>$AI150*$AK150</f>
        <v/>
      </c>
      <c r="AN150" s="39" t="n"/>
      <c r="AO150" s="39" t="n"/>
    </row>
    <row r="151">
      <c r="A151" s="5" t="inlineStr">
        <is>
          <t>1005229</t>
        </is>
      </c>
      <c r="B151" s="5" t="inlineStr">
        <is>
          <t>CIPROFLOXACINA + HIDROCORTISONA 5ML</t>
        </is>
      </c>
      <c r="C151" s="5" t="inlineStr">
        <is>
          <t>00000</t>
        </is>
      </c>
      <c r="D151" s="5" t="inlineStr">
        <is>
          <t>033</t>
        </is>
      </c>
      <c r="E151" s="5" t="inlineStr">
        <is>
          <t>ZMED</t>
        </is>
      </c>
      <c r="F151" s="5" t="inlineStr">
        <is>
          <t>1130</t>
        </is>
      </c>
      <c r="G151" s="5" t="inlineStr">
        <is>
          <t>3013</t>
        </is>
      </c>
      <c r="H151" s="5" t="inlineStr">
        <is>
          <t>C/U</t>
        </is>
      </c>
      <c r="I151" s="6" t="n">
        <v>30</v>
      </c>
      <c r="J151" s="6" t="n">
        <v>0</v>
      </c>
      <c r="K151" s="5" t="inlineStr">
        <is>
          <t>ARS</t>
        </is>
      </c>
      <c r="L151" s="48" t="n">
        <v>0</v>
      </c>
      <c r="M151" s="48" t="n">
        <v>163860</v>
      </c>
      <c r="O151" s="11">
        <f>M151/SUM($M$2:$M$485)</f>
        <v/>
      </c>
      <c r="P151" s="49">
        <f>IFERROR(M151/I151,0)</f>
        <v/>
      </c>
      <c r="Q151" s="50" t="n">
        <v>24</v>
      </c>
      <c r="R151" s="8">
        <f>I151-Q151</f>
        <v/>
      </c>
      <c r="S151" s="49">
        <f>$AK151*R151</f>
        <v/>
      </c>
      <c r="U151" s="39" t="inlineStr">
        <is>
          <t>Stock SAP</t>
        </is>
      </c>
      <c r="V151" s="39" t="inlineStr">
        <is>
          <t>Medicamentos</t>
        </is>
      </c>
      <c r="W151" s="39" t="inlineStr">
        <is>
          <t>Dentro del alcance</t>
        </is>
      </c>
      <c r="X151" s="42" t="inlineStr">
        <is>
          <t>Media</t>
        </is>
      </c>
      <c r="Y151" s="39" t="inlineStr">
        <is>
          <t>Homologado – confianza Media – pendiente de validación</t>
        </is>
      </c>
      <c r="Z151" s="38" t="inlineStr">
        <is>
          <t>Dar de baja en SAP</t>
        </is>
      </c>
      <c r="AA151" s="39" t="inlineStr">
        <is>
          <t>398</t>
        </is>
      </c>
      <c r="AB151" s="39" t="inlineStr">
        <is>
          <t>Ciprofloxacina/Hidrocortisona gtas oticas</t>
        </is>
      </c>
      <c r="AC151" s="39" t="inlineStr">
        <is>
          <t>Cruce por nomenclatura SAP</t>
        </is>
      </c>
      <c r="AD151" s="39" t="inlineStr">
        <is>
          <t>No</t>
        </is>
      </c>
      <c r="AE151" s="39" t="n"/>
      <c r="AF151" s="39" t="inlineStr">
        <is>
          <t>No</t>
        </is>
      </c>
      <c r="AG151" s="39" t="n"/>
      <c r="AH151" s="51" t="n">
        <v>30</v>
      </c>
      <c r="AI151" s="51">
        <f>Q151</f>
        <v/>
      </c>
      <c r="AJ151" s="51">
        <f>$AH151-$AI151</f>
        <v/>
      </c>
      <c r="AK151" s="52" t="n">
        <v>5462</v>
      </c>
      <c r="AL151" s="52">
        <f>$AJ151*$AK151</f>
        <v/>
      </c>
      <c r="AM151" s="52">
        <f>$AI151*$AK151</f>
        <v/>
      </c>
      <c r="AN151" s="39" t="n"/>
      <c r="AO151" s="39" t="inlineStr">
        <is>
          <t>Cruce por nomenclatura: una nomenclatura no informa dosis; similitud 0.61.</t>
        </is>
      </c>
    </row>
    <row r="152">
      <c r="A152" s="5" t="inlineStr">
        <is>
          <t>1005232</t>
        </is>
      </c>
      <c r="B152" s="5" t="inlineStr">
        <is>
          <t>CIPROFLOXACINA+DEXAMETASONA GTS OFT</t>
        </is>
      </c>
      <c r="C152" s="5" t="inlineStr">
        <is>
          <t>00000</t>
        </is>
      </c>
      <c r="D152" s="5" t="inlineStr">
        <is>
          <t>033</t>
        </is>
      </c>
      <c r="E152" s="5" t="inlineStr">
        <is>
          <t>ZMED</t>
        </is>
      </c>
      <c r="F152" s="5" t="inlineStr">
        <is>
          <t>1130</t>
        </is>
      </c>
      <c r="G152" s="5" t="inlineStr">
        <is>
          <t>3013</t>
        </is>
      </c>
      <c r="H152" s="5" t="inlineStr">
        <is>
          <t>C/U</t>
        </is>
      </c>
      <c r="I152" s="6" t="n">
        <v>30</v>
      </c>
      <c r="J152" s="6" t="n">
        <v>0</v>
      </c>
      <c r="K152" s="5" t="inlineStr">
        <is>
          <t>ARS</t>
        </is>
      </c>
      <c r="L152" s="48" t="n">
        <v>0</v>
      </c>
      <c r="M152" s="48" t="n">
        <v>133181.1</v>
      </c>
      <c r="O152" s="11">
        <f>M152/SUM($M$2:$M$485)</f>
        <v/>
      </c>
      <c r="P152" s="49">
        <f>IFERROR(M152/I152,0)</f>
        <v/>
      </c>
      <c r="Q152" s="50" t="n">
        <v>15</v>
      </c>
      <c r="R152" s="8">
        <f>I152-Q152</f>
        <v/>
      </c>
      <c r="S152" s="49">
        <f>$AK152*R152</f>
        <v/>
      </c>
      <c r="U152" s="39" t="inlineStr">
        <is>
          <t>Stock SAP</t>
        </is>
      </c>
      <c r="V152" s="39" t="inlineStr">
        <is>
          <t>Medicamentos</t>
        </is>
      </c>
      <c r="W152" s="39" t="inlineStr">
        <is>
          <t>Dentro del alcance</t>
        </is>
      </c>
      <c r="X152" s="37" t="inlineStr">
        <is>
          <t>Alta</t>
        </is>
      </c>
      <c r="Y152" s="39" t="inlineStr">
        <is>
          <t>Homologado – confianza Alta</t>
        </is>
      </c>
      <c r="Z152" s="38" t="inlineStr">
        <is>
          <t>Dar de baja en SAP</t>
        </is>
      </c>
      <c r="AA152" s="39" t="inlineStr">
        <is>
          <t>70</t>
        </is>
      </c>
      <c r="AB152" s="39" t="inlineStr">
        <is>
          <t>Ciprofloxacina + Dexametasona Gotas oftálmicas x5ml</t>
        </is>
      </c>
      <c r="AC152" s="39" t="inlineStr">
        <is>
          <t>Homologación por código Avain (master M14-001)</t>
        </is>
      </c>
      <c r="AD152" s="39" t="inlineStr">
        <is>
          <t>No</t>
        </is>
      </c>
      <c r="AE152" s="39" t="n"/>
      <c r="AF152" s="39" t="inlineStr">
        <is>
          <t>Sí</t>
        </is>
      </c>
      <c r="AG152" s="39" t="inlineStr">
        <is>
          <t>M14-001</t>
        </is>
      </c>
      <c r="AH152" s="51" t="n">
        <v>30</v>
      </c>
      <c r="AI152" s="51">
        <f>Q152</f>
        <v/>
      </c>
      <c r="AJ152" s="51">
        <f>$AH152-$AI152</f>
        <v/>
      </c>
      <c r="AK152" s="52" t="n">
        <v>4439.37</v>
      </c>
      <c r="AL152" s="52">
        <f>$AJ152*$AK152</f>
        <v/>
      </c>
      <c r="AM152" s="52">
        <f>$AI152*$AK152</f>
        <v/>
      </c>
      <c r="AN152" s="39" t="n"/>
      <c r="AO152" s="39" t="inlineStr">
        <is>
          <t>Homologación: confianza base Alta + confianza SAP Alta → Alta.</t>
        </is>
      </c>
    </row>
    <row r="153">
      <c r="A153" s="5" t="inlineStr">
        <is>
          <t>3001137</t>
        </is>
      </c>
      <c r="B153" s="5" t="inlineStr">
        <is>
          <t>CHOMBA GRIS YACIMIENTO TALLE M</t>
        </is>
      </c>
      <c r="C153" s="5" t="n"/>
      <c r="D153" s="5" t="inlineStr">
        <is>
          <t>INDU</t>
        </is>
      </c>
      <c r="E153" s="5" t="inlineStr">
        <is>
          <t>ZUNI</t>
        </is>
      </c>
      <c r="F153" s="5" t="inlineStr">
        <is>
          <t>1130</t>
        </is>
      </c>
      <c r="G153" s="5" t="inlineStr">
        <is>
          <t>3010</t>
        </is>
      </c>
      <c r="H153" s="5" t="inlineStr">
        <is>
          <t>C/U</t>
        </is>
      </c>
      <c r="I153" s="6" t="n">
        <v>30</v>
      </c>
      <c r="J153" s="6" t="n">
        <v>0</v>
      </c>
      <c r="K153" s="5" t="inlineStr">
        <is>
          <t>ARS</t>
        </is>
      </c>
      <c r="L153" s="48" t="n">
        <v>0</v>
      </c>
      <c r="M153" s="48" t="n">
        <v>200218.48</v>
      </c>
      <c r="O153" s="11">
        <f>M153/SUM($M$2:$M$485)</f>
        <v/>
      </c>
      <c r="P153" s="49">
        <f>IFERROR(M153/I153,0)</f>
        <v/>
      </c>
      <c r="Q153" s="50" t="n"/>
      <c r="R153" s="8">
        <f>I153-Q153</f>
        <v/>
      </c>
      <c r="S153" s="49">
        <f>$AK153*R153</f>
        <v/>
      </c>
      <c r="U153" s="39" t="inlineStr">
        <is>
          <t>Stock SAP</t>
        </is>
      </c>
      <c r="V153" s="39" t="inlineStr">
        <is>
          <t>Uniformes</t>
        </is>
      </c>
      <c r="W153" s="39" t="inlineStr">
        <is>
          <t>Fuera del alcance</t>
        </is>
      </c>
      <c r="X153" s="39" t="n"/>
      <c r="Y153" s="39" t="inlineStr">
        <is>
          <t>No aplica: uniformes, clasificación que el inventario físico de Farmacia no releva</t>
        </is>
      </c>
      <c r="Z153" s="40" t="inlineStr">
        <is>
          <t>Fuera del alcance del inventario físico</t>
        </is>
      </c>
      <c r="AA153" s="39" t="n"/>
      <c r="AB153" s="39" t="n"/>
      <c r="AC153" s="39" t="n"/>
      <c r="AD153" s="39" t="n"/>
      <c r="AE153" s="39" t="n"/>
      <c r="AF153" s="39" t="n"/>
      <c r="AG153" s="39" t="n"/>
      <c r="AH153" s="51" t="n">
        <v>30</v>
      </c>
      <c r="AI153" s="51">
        <f>Q153</f>
        <v/>
      </c>
      <c r="AJ153" s="51">
        <f>$AH153-$AI153</f>
        <v/>
      </c>
      <c r="AK153" s="52" t="n">
        <v>6673.949333333334</v>
      </c>
      <c r="AL153" s="52">
        <f>$AJ153*$AK153</f>
        <v/>
      </c>
      <c r="AM153" s="52">
        <f>$AI153*$AK153</f>
        <v/>
      </c>
      <c r="AN153" s="39" t="n"/>
      <c r="AO153" s="39" t="n"/>
    </row>
    <row r="154">
      <c r="A154" s="5" t="inlineStr">
        <is>
          <t>3001553</t>
        </is>
      </c>
      <c r="B154" s="5" t="inlineStr">
        <is>
          <t>CAMPERA POLAR AZUL XL</t>
        </is>
      </c>
      <c r="C154" s="5" t="n"/>
      <c r="D154" s="5" t="inlineStr">
        <is>
          <t>INDU</t>
        </is>
      </c>
      <c r="E154" s="5" t="inlineStr">
        <is>
          <t>ZUNI</t>
        </is>
      </c>
      <c r="F154" s="5" t="inlineStr">
        <is>
          <t>1130</t>
        </is>
      </c>
      <c r="G154" s="5" t="inlineStr">
        <is>
          <t>3011</t>
        </is>
      </c>
      <c r="H154" s="5" t="inlineStr">
        <is>
          <t>C/U</t>
        </is>
      </c>
      <c r="I154" s="6" t="n">
        <v>29</v>
      </c>
      <c r="J154" s="6" t="n">
        <v>0</v>
      </c>
      <c r="K154" s="5" t="inlineStr">
        <is>
          <t>ARS</t>
        </is>
      </c>
      <c r="L154" s="48" t="n">
        <v>0</v>
      </c>
      <c r="M154" s="48" t="n">
        <v>1046589</v>
      </c>
      <c r="O154" s="11">
        <f>M154/SUM($M$2:$M$485)</f>
        <v/>
      </c>
      <c r="P154" s="49">
        <f>IFERROR(M154/I154,0)</f>
        <v/>
      </c>
      <c r="Q154" s="50" t="n"/>
      <c r="R154" s="8">
        <f>I154-Q154</f>
        <v/>
      </c>
      <c r="S154" s="49">
        <f>$AK154*R154</f>
        <v/>
      </c>
      <c r="U154" s="39" t="inlineStr">
        <is>
          <t>Stock SAP</t>
        </is>
      </c>
      <c r="V154" s="39" t="inlineStr">
        <is>
          <t>Uniformes</t>
        </is>
      </c>
      <c r="W154" s="39" t="inlineStr">
        <is>
          <t>Fuera del alcance</t>
        </is>
      </c>
      <c r="X154" s="39" t="n"/>
      <c r="Y154" s="39" t="inlineStr">
        <is>
          <t>No aplica: uniformes, clasificación que el inventario físico de Farmacia no releva</t>
        </is>
      </c>
      <c r="Z154" s="40" t="inlineStr">
        <is>
          <t>Fuera del alcance del inventario físico</t>
        </is>
      </c>
      <c r="AA154" s="39" t="n"/>
      <c r="AB154" s="39" t="n"/>
      <c r="AC154" s="39" t="n"/>
      <c r="AD154" s="39" t="n"/>
      <c r="AE154" s="39" t="n"/>
      <c r="AF154" s="39" t="n"/>
      <c r="AG154" s="39" t="n"/>
      <c r="AH154" s="51" t="n">
        <v>29</v>
      </c>
      <c r="AI154" s="51">
        <f>Q154</f>
        <v/>
      </c>
      <c r="AJ154" s="51">
        <f>$AH154-$AI154</f>
        <v/>
      </c>
      <c r="AK154" s="52" t="n">
        <v>36089.27586206896</v>
      </c>
      <c r="AL154" s="52">
        <f>$AJ154*$AK154</f>
        <v/>
      </c>
      <c r="AM154" s="52">
        <f>$AI154*$AK154</f>
        <v/>
      </c>
      <c r="AN154" s="39" t="n"/>
      <c r="AO154" s="39" t="n"/>
    </row>
    <row r="155">
      <c r="A155" s="5" t="inlineStr">
        <is>
          <t>1000695</t>
        </is>
      </c>
      <c r="B155" s="5" t="inlineStr">
        <is>
          <t>ACICLOVIR 5% CREMA X 10GR</t>
        </is>
      </c>
      <c r="C155" s="5" t="inlineStr">
        <is>
          <t>00000</t>
        </is>
      </c>
      <c r="D155" s="5" t="inlineStr">
        <is>
          <t>MEGE</t>
        </is>
      </c>
      <c r="E155" s="5" t="inlineStr">
        <is>
          <t>ZMED</t>
        </is>
      </c>
      <c r="F155" s="5" t="inlineStr">
        <is>
          <t>1130</t>
        </is>
      </c>
      <c r="G155" s="5" t="inlineStr">
        <is>
          <t>3013</t>
        </is>
      </c>
      <c r="H155" s="5" t="inlineStr">
        <is>
          <t>C/U</t>
        </is>
      </c>
      <c r="I155" s="6" t="n">
        <v>27</v>
      </c>
      <c r="J155" s="6" t="n">
        <v>0</v>
      </c>
      <c r="K155" s="5" t="inlineStr">
        <is>
          <t>ARS</t>
        </is>
      </c>
      <c r="L155" s="48" t="n">
        <v>0</v>
      </c>
      <c r="M155" s="48" t="n">
        <v>73235</v>
      </c>
      <c r="O155" s="11">
        <f>M155/SUM($M$2:$M$485)</f>
        <v/>
      </c>
      <c r="P155" s="49">
        <f>IFERROR(M155/I155,0)</f>
        <v/>
      </c>
      <c r="Q155" s="50" t="n">
        <v>15</v>
      </c>
      <c r="R155" s="8">
        <f>I155-Q155</f>
        <v/>
      </c>
      <c r="S155" s="49">
        <f>$AK155*R155</f>
        <v/>
      </c>
      <c r="U155" s="39" t="inlineStr">
        <is>
          <t>Stock SAP</t>
        </is>
      </c>
      <c r="V155" s="39" t="inlineStr">
        <is>
          <t>Medicamentos</t>
        </is>
      </c>
      <c r="W155" s="39" t="inlineStr">
        <is>
          <t>Dentro del alcance</t>
        </is>
      </c>
      <c r="X155" s="37" t="inlineStr">
        <is>
          <t>Alta</t>
        </is>
      </c>
      <c r="Y155" s="39" t="inlineStr">
        <is>
          <t>Homologado – confianza Alta</t>
        </is>
      </c>
      <c r="Z155" s="38" t="inlineStr">
        <is>
          <t>Dar de baja en SAP</t>
        </is>
      </c>
      <c r="AA155" s="39" t="inlineStr">
        <is>
          <t>10</t>
        </is>
      </c>
      <c r="AB155" s="39" t="inlineStr">
        <is>
          <t>Aciclovir crema Pomo 5,0% x10gr</t>
        </is>
      </c>
      <c r="AC155" s="39" t="inlineStr">
        <is>
          <t>Cruce por nomenclatura SAP</t>
        </is>
      </c>
      <c r="AD155" s="39" t="inlineStr">
        <is>
          <t>No</t>
        </is>
      </c>
      <c r="AE155" s="39" t="n"/>
      <c r="AF155" s="39" t="inlineStr">
        <is>
          <t>No</t>
        </is>
      </c>
      <c r="AG155" s="39" t="n"/>
      <c r="AH155" s="51" t="n">
        <v>27</v>
      </c>
      <c r="AI155" s="51">
        <f>Q155</f>
        <v/>
      </c>
      <c r="AJ155" s="51">
        <f>$AH155-$AI155</f>
        <v/>
      </c>
      <c r="AK155" s="52" t="n">
        <v>2712.407407407407</v>
      </c>
      <c r="AL155" s="52">
        <f>$AJ155*$AK155</f>
        <v/>
      </c>
      <c r="AM155" s="52">
        <f>$AI155*$AK155</f>
        <v/>
      </c>
      <c r="AN155" s="39" t="n"/>
      <c r="AO155" s="39" t="inlineStr">
        <is>
          <t>Cruce por nomenclatura: dosis coincide; similitud 0.76.</t>
        </is>
      </c>
    </row>
    <row r="156">
      <c r="A156" s="5" t="inlineStr">
        <is>
          <t>1000005</t>
        </is>
      </c>
      <c r="B156" s="5" t="inlineStr">
        <is>
          <t>AMIODARONA 150MG AMPOLLA DE 3 ML INYEC</t>
        </is>
      </c>
      <c r="C156" s="5" t="inlineStr">
        <is>
          <t>44152</t>
        </is>
      </c>
      <c r="D156" s="5" t="inlineStr">
        <is>
          <t>033</t>
        </is>
      </c>
      <c r="E156" s="5" t="inlineStr">
        <is>
          <t>ZMED</t>
        </is>
      </c>
      <c r="F156" s="5" t="inlineStr">
        <is>
          <t>1130</t>
        </is>
      </c>
      <c r="G156" s="5" t="inlineStr">
        <is>
          <t>3013</t>
        </is>
      </c>
      <c r="H156" s="5" t="inlineStr">
        <is>
          <t>C/U</t>
        </is>
      </c>
      <c r="I156" s="6" t="n">
        <v>25</v>
      </c>
      <c r="J156" s="6" t="n">
        <v>0</v>
      </c>
      <c r="K156" s="5" t="inlineStr">
        <is>
          <t>ARS</t>
        </is>
      </c>
      <c r="L156" s="48" t="n">
        <v>0</v>
      </c>
      <c r="M156" s="48" t="n">
        <v>72934.27</v>
      </c>
      <c r="O156" s="11">
        <f>M156/SUM($M$2:$M$485)</f>
        <v/>
      </c>
      <c r="P156" s="49">
        <f>IFERROR(M156/I156,0)</f>
        <v/>
      </c>
      <c r="Q156" s="50" t="n"/>
      <c r="R156" s="8">
        <f>I156-Q156</f>
        <v/>
      </c>
      <c r="S156" s="49">
        <f>$AK156*R156</f>
        <v/>
      </c>
      <c r="U156" s="39" t="inlineStr">
        <is>
          <t>Stock SAP</t>
        </is>
      </c>
      <c r="V156" s="39" t="inlineStr">
        <is>
          <t>Medicamentos</t>
        </is>
      </c>
      <c r="W156" s="39" t="inlineStr">
        <is>
          <t>Dentro del alcance</t>
        </is>
      </c>
      <c r="X156" s="37" t="inlineStr">
        <is>
          <t>Alta</t>
        </is>
      </c>
      <c r="Y156" s="39" t="inlineStr">
        <is>
          <t>Homologado – confianza Alta</t>
        </is>
      </c>
      <c r="Z156" s="38" t="inlineStr">
        <is>
          <t>Dar de baja en SAP</t>
        </is>
      </c>
      <c r="AA156" s="39" t="inlineStr">
        <is>
          <t>32</t>
        </is>
      </c>
      <c r="AB156" s="39" t="inlineStr">
        <is>
          <t>Amiodarona 1 amp=3ml 150 mg/3ml</t>
        </is>
      </c>
      <c r="AC156" s="39" t="inlineStr">
        <is>
          <t>Homologación por código Avain (master M03-003)</t>
        </is>
      </c>
      <c r="AD156" s="39" t="inlineStr">
        <is>
          <t>No</t>
        </is>
      </c>
      <c r="AE156" s="39" t="n"/>
      <c r="AF156" s="39" t="inlineStr">
        <is>
          <t>Sí</t>
        </is>
      </c>
      <c r="AG156" s="39" t="inlineStr">
        <is>
          <t>M03-003</t>
        </is>
      </c>
      <c r="AH156" s="51" t="n"/>
      <c r="AI156" s="51" t="n"/>
      <c r="AJ156" s="51" t="n"/>
      <c r="AK156" s="52" t="n">
        <v>2917.370689655173</v>
      </c>
      <c r="AL156" s="52" t="n"/>
      <c r="AM156" s="52" t="n"/>
      <c r="AN156" s="39" t="n"/>
      <c r="AO156" s="39" t="inlineStr">
        <is>
          <t>La cantidad física del material se imputó en la fila 70 (primera fila del material). Homologación: confianza base Alta + confianza SAP Alta → Alta. El material ocupa 2 filas en la hoja 1130 Salta (lote/almacén). La cantidad SAP y la física de esta vista son el total del material.</t>
        </is>
      </c>
    </row>
    <row r="157">
      <c r="A157" s="5" t="inlineStr">
        <is>
          <t>1000404</t>
        </is>
      </c>
      <c r="B157" s="5" t="inlineStr">
        <is>
          <t>FLUMAZENIL AMP 5 ML</t>
        </is>
      </c>
      <c r="C157" s="5" t="inlineStr">
        <is>
          <t>360025</t>
        </is>
      </c>
      <c r="D157" s="5" t="inlineStr">
        <is>
          <t>033</t>
        </is>
      </c>
      <c r="E157" s="5" t="inlineStr">
        <is>
          <t>ZMED</t>
        </is>
      </c>
      <c r="F157" s="5" t="inlineStr">
        <is>
          <t>1130</t>
        </is>
      </c>
      <c r="G157" s="5" t="inlineStr">
        <is>
          <t>3013</t>
        </is>
      </c>
      <c r="H157" s="5" t="inlineStr">
        <is>
          <t>C/U</t>
        </is>
      </c>
      <c r="I157" s="6" t="n">
        <v>25</v>
      </c>
      <c r="J157" s="6" t="n">
        <v>0</v>
      </c>
      <c r="K157" s="5" t="inlineStr">
        <is>
          <t>ARS</t>
        </is>
      </c>
      <c r="L157" s="48" t="n">
        <v>0</v>
      </c>
      <c r="M157" s="48" t="n">
        <v>25678</v>
      </c>
      <c r="O157" s="11">
        <f>M157/SUM($M$2:$M$485)</f>
        <v/>
      </c>
      <c r="P157" s="49">
        <f>IFERROR(M157/I157,0)</f>
        <v/>
      </c>
      <c r="Q157" s="50" t="n">
        <v>29</v>
      </c>
      <c r="R157" s="8">
        <f>I157-Q157</f>
        <v/>
      </c>
      <c r="S157" s="49">
        <f>$AK157*R157</f>
        <v/>
      </c>
      <c r="U157" s="39" t="inlineStr">
        <is>
          <t>Stock SAP</t>
        </is>
      </c>
      <c r="V157" s="39" t="inlineStr">
        <is>
          <t>Medicamentos</t>
        </is>
      </c>
      <c r="W157" s="39" t="inlineStr">
        <is>
          <t>Dentro del alcance</t>
        </is>
      </c>
      <c r="X157" s="42" t="inlineStr">
        <is>
          <t>Media</t>
        </is>
      </c>
      <c r="Y157" s="39" t="inlineStr">
        <is>
          <t>Homologado – confianza Media – pendiente de validación</t>
        </is>
      </c>
      <c r="Z157" s="37" t="inlineStr">
        <is>
          <t>Dar de alta en SAP</t>
        </is>
      </c>
      <c r="AA157" s="39" t="inlineStr">
        <is>
          <t>123</t>
        </is>
      </c>
      <c r="AB157" s="39" t="inlineStr">
        <is>
          <t>Flumazenil 1 amp=5ml x0,5ml</t>
        </is>
      </c>
      <c r="AC157" s="39" t="inlineStr">
        <is>
          <t>Cruce por nomenclatura SAP</t>
        </is>
      </c>
      <c r="AD157" s="39" t="inlineStr">
        <is>
          <t>No</t>
        </is>
      </c>
      <c r="AE157" s="39" t="n"/>
      <c r="AF157" s="39" t="inlineStr">
        <is>
          <t>No</t>
        </is>
      </c>
      <c r="AG157" s="39" t="n"/>
      <c r="AH157" s="51" t="n">
        <v>25</v>
      </c>
      <c r="AI157" s="51">
        <f>Q157</f>
        <v/>
      </c>
      <c r="AJ157" s="51">
        <f>$AH157-$AI157</f>
        <v/>
      </c>
      <c r="AK157" s="52" t="n">
        <v>1027.12</v>
      </c>
      <c r="AL157" s="52">
        <f>$AJ157*$AK157</f>
        <v/>
      </c>
      <c r="AM157" s="52">
        <f>$AI157*$AK157</f>
        <v/>
      </c>
      <c r="AN157" s="39" t="n"/>
      <c r="AO157" s="39" t="inlineStr">
        <is>
          <t>Cruce por nomenclatura: dosis coincide; similitud 0.67.</t>
        </is>
      </c>
    </row>
    <row r="158">
      <c r="A158" s="5" t="inlineStr">
        <is>
          <t>1000410</t>
        </is>
      </c>
      <c r="B158" s="5" t="inlineStr">
        <is>
          <t>DOPAMINA 200MG/5 ML</t>
        </is>
      </c>
      <c r="C158" s="5" t="inlineStr">
        <is>
          <t>76108</t>
        </is>
      </c>
      <c r="D158" s="5" t="inlineStr">
        <is>
          <t>033</t>
        </is>
      </c>
      <c r="E158" s="5" t="inlineStr">
        <is>
          <t>ZMED</t>
        </is>
      </c>
      <c r="F158" s="5" t="inlineStr">
        <is>
          <t>1130</t>
        </is>
      </c>
      <c r="G158" s="5" t="inlineStr">
        <is>
          <t>3013</t>
        </is>
      </c>
      <c r="H158" s="5" t="inlineStr">
        <is>
          <t>C/U</t>
        </is>
      </c>
      <c r="I158" s="6" t="n">
        <v>25</v>
      </c>
      <c r="J158" s="6" t="n">
        <v>0</v>
      </c>
      <c r="K158" s="5" t="inlineStr">
        <is>
          <t>ARS</t>
        </is>
      </c>
      <c r="L158" s="48" t="n">
        <v>0</v>
      </c>
      <c r="M158" s="48" t="n">
        <v>29825</v>
      </c>
      <c r="O158" s="11">
        <f>M158/SUM($M$2:$M$485)</f>
        <v/>
      </c>
      <c r="P158" s="49">
        <f>IFERROR(M158/I158,0)</f>
        <v/>
      </c>
      <c r="Q158" s="50" t="n">
        <v>28</v>
      </c>
      <c r="R158" s="8">
        <f>I158-Q158</f>
        <v/>
      </c>
      <c r="S158" s="49">
        <f>$AK158*R158</f>
        <v/>
      </c>
      <c r="U158" s="39" t="inlineStr">
        <is>
          <t>Stock SAP</t>
        </is>
      </c>
      <c r="V158" s="39" t="inlineStr">
        <is>
          <t>Medicamentos</t>
        </is>
      </c>
      <c r="W158" s="39" t="inlineStr">
        <is>
          <t>Dentro del alcance</t>
        </is>
      </c>
      <c r="X158" s="38" t="inlineStr">
        <is>
          <t>Baja</t>
        </is>
      </c>
      <c r="Y158" s="39" t="inlineStr">
        <is>
          <t>Homologado – confianza Baja – pendiente de validación</t>
        </is>
      </c>
      <c r="Z158" s="38" t="inlineStr">
        <is>
          <t>Dar de baja en SAP</t>
        </is>
      </c>
      <c r="AA158" s="39" t="inlineStr">
        <is>
          <t>109</t>
        </is>
      </c>
      <c r="AB158" s="39" t="inlineStr">
        <is>
          <t>Dopamina, clorhidrato 1 amp=5ml/200mg</t>
        </is>
      </c>
      <c r="AC158" s="39" t="inlineStr">
        <is>
          <t>Cruce por nomenclatura SAP</t>
        </is>
      </c>
      <c r="AD158" s="39" t="inlineStr">
        <is>
          <t>No</t>
        </is>
      </c>
      <c r="AE158" s="39" t="n"/>
      <c r="AF158" s="39" t="inlineStr">
        <is>
          <t>Sí</t>
        </is>
      </c>
      <c r="AG158" s="39" t="inlineStr">
        <is>
          <t>M03-007</t>
        </is>
      </c>
      <c r="AH158" s="51" t="n">
        <v>35</v>
      </c>
      <c r="AI158" s="51">
        <f>Q158</f>
        <v/>
      </c>
      <c r="AJ158" s="51">
        <f>$AH158-$AI158</f>
        <v/>
      </c>
      <c r="AK158" s="52" t="n">
        <v>1193</v>
      </c>
      <c r="AL158" s="52">
        <f>$AJ158*$AK158</f>
        <v/>
      </c>
      <c r="AM158" s="52">
        <f>$AI158*$AK158</f>
        <v/>
      </c>
      <c r="AN158" s="39" t="n"/>
      <c r="AO158" s="39" t="inlineStr">
        <is>
          <t>Homologado al master M03-007, pero sus códigos SAP (1000023) no figuran en el stock SAP de este centro. Cruce por nomenclatura: dosis coincide; similitud 0.73. El material ocupa 2 filas en la hoja 1130 Salta (lote/almacén). La cantidad SAP y la física de esta vista son el total del material.</t>
        </is>
      </c>
    </row>
    <row r="159">
      <c r="A159" s="5" t="inlineStr">
        <is>
          <t>1000590</t>
        </is>
      </c>
      <c r="B159" s="5" t="inlineStr">
        <is>
          <t>IODOPOVIDONA SOLUCION 10% X 100ML</t>
        </is>
      </c>
      <c r="C159" s="5" t="inlineStr">
        <is>
          <t>3029</t>
        </is>
      </c>
      <c r="D159" s="5" t="inlineStr">
        <is>
          <t>033</t>
        </is>
      </c>
      <c r="E159" s="5" t="inlineStr">
        <is>
          <t>ZMED</t>
        </is>
      </c>
      <c r="F159" s="5" t="inlineStr">
        <is>
          <t>1130</t>
        </is>
      </c>
      <c r="G159" s="5" t="inlineStr">
        <is>
          <t>3013</t>
        </is>
      </c>
      <c r="H159" s="5" t="inlineStr">
        <is>
          <t>C/U</t>
        </is>
      </c>
      <c r="I159" s="6" t="n">
        <v>25</v>
      </c>
      <c r="J159" s="6" t="n">
        <v>0</v>
      </c>
      <c r="K159" s="5" t="inlineStr">
        <is>
          <t>ARS</t>
        </is>
      </c>
      <c r="L159" s="48" t="n">
        <v>0</v>
      </c>
      <c r="M159" s="48" t="n">
        <v>98314.57000000001</v>
      </c>
      <c r="O159" s="11">
        <f>M159/SUM($M$2:$M$485)</f>
        <v/>
      </c>
      <c r="P159" s="49">
        <f>IFERROR(M159/I159,0)</f>
        <v/>
      </c>
      <c r="Q159" s="50" t="n"/>
      <c r="R159" s="8">
        <f>I159-Q159</f>
        <v/>
      </c>
      <c r="S159" s="49">
        <f>$AK159*R159</f>
        <v/>
      </c>
      <c r="U159" s="39" t="inlineStr">
        <is>
          <t>Stock SAP</t>
        </is>
      </c>
      <c r="V159" s="39" t="inlineStr">
        <is>
          <t>Medicamentos</t>
        </is>
      </c>
      <c r="W159" s="39" t="inlineStr">
        <is>
          <t>Dentro del alcance</t>
        </is>
      </c>
      <c r="X159" s="39" t="n"/>
      <c r="Y159" s="39" t="inlineStr">
        <is>
          <t>Sin recuento físico en el inventario de Avain</t>
        </is>
      </c>
      <c r="Z159" s="40" t="inlineStr">
        <is>
          <t>Sin recuento físico</t>
        </is>
      </c>
      <c r="AA159" s="39" t="n"/>
      <c r="AB159" s="39" t="n"/>
      <c r="AC159" s="39" t="n"/>
      <c r="AD159" s="39" t="n"/>
      <c r="AE159" s="39" t="n"/>
      <c r="AF159" s="39" t="n"/>
      <c r="AG159" s="39" t="n"/>
      <c r="AH159" s="51" t="n"/>
      <c r="AI159" s="51" t="n"/>
      <c r="AJ159" s="51" t="n"/>
      <c r="AK159" s="52" t="n">
        <v>3932.582727272727</v>
      </c>
      <c r="AL159" s="52" t="n"/>
      <c r="AM159" s="52" t="n"/>
      <c r="AN159" s="39" t="n"/>
      <c r="AO159" s="39" t="inlineStr">
        <is>
          <t>El material ocupa 2 filas en la hoja 1130 Salta (lote/almacén). La cantidad SAP y la física de esta vista son el total del material.</t>
        </is>
      </c>
    </row>
    <row r="160">
      <c r="A160" s="5" t="inlineStr">
        <is>
          <t>1005202</t>
        </is>
      </c>
      <c r="B160" s="5" t="inlineStr">
        <is>
          <t>LABETALOL 5MG AMP</t>
        </is>
      </c>
      <c r="C160" s="5" t="inlineStr">
        <is>
          <t>00000</t>
        </is>
      </c>
      <c r="D160" s="5" t="inlineStr">
        <is>
          <t>MEGE</t>
        </is>
      </c>
      <c r="E160" s="5" t="inlineStr">
        <is>
          <t>ZMED</t>
        </is>
      </c>
      <c r="F160" s="5" t="inlineStr">
        <is>
          <t>1130</t>
        </is>
      </c>
      <c r="G160" s="5" t="inlineStr">
        <is>
          <t>3013</t>
        </is>
      </c>
      <c r="H160" s="5" t="inlineStr">
        <is>
          <t>C/U</t>
        </is>
      </c>
      <c r="I160" s="6" t="n">
        <v>25</v>
      </c>
      <c r="J160" s="6" t="n">
        <v>0</v>
      </c>
      <c r="K160" s="5" t="inlineStr">
        <is>
          <t>ARS</t>
        </is>
      </c>
      <c r="L160" s="48" t="n">
        <v>0</v>
      </c>
      <c r="M160" s="48" t="n">
        <v>45390.5</v>
      </c>
      <c r="O160" s="11">
        <f>M160/SUM($M$2:$M$485)</f>
        <v/>
      </c>
      <c r="P160" s="49">
        <f>IFERROR(M160/I160,0)</f>
        <v/>
      </c>
      <c r="Q160" s="50" t="n"/>
      <c r="R160" s="8">
        <f>I160-Q160</f>
        <v/>
      </c>
      <c r="S160" s="49">
        <f>$AK160*R160</f>
        <v/>
      </c>
      <c r="U160" s="39" t="inlineStr">
        <is>
          <t>Stock SAP</t>
        </is>
      </c>
      <c r="V160" s="39" t="inlineStr">
        <is>
          <t>Medicamentos</t>
        </is>
      </c>
      <c r="W160" s="39" t="inlineStr">
        <is>
          <t>Dentro del alcance</t>
        </is>
      </c>
      <c r="X160" s="39" t="n"/>
      <c r="Y160" s="39" t="inlineStr">
        <is>
          <t>Sin recuento físico en el inventario de Avain</t>
        </is>
      </c>
      <c r="Z160" s="40" t="inlineStr">
        <is>
          <t>Sin recuento físico</t>
        </is>
      </c>
      <c r="AA160" s="39" t="n"/>
      <c r="AB160" s="39" t="n"/>
      <c r="AC160" s="39" t="n"/>
      <c r="AD160" s="39" t="n"/>
      <c r="AE160" s="39" t="n"/>
      <c r="AF160" s="39" t="n"/>
      <c r="AG160" s="39" t="n"/>
      <c r="AH160" s="51" t="n">
        <v>25</v>
      </c>
      <c r="AI160" s="51">
        <f>Q160</f>
        <v/>
      </c>
      <c r="AJ160" s="51">
        <f>$AH160-$AI160</f>
        <v/>
      </c>
      <c r="AK160" s="52" t="n">
        <v>1815.62</v>
      </c>
      <c r="AL160" s="52">
        <f>$AJ160*$AK160</f>
        <v/>
      </c>
      <c r="AM160" s="52">
        <f>$AI160*$AK160</f>
        <v/>
      </c>
      <c r="AN160" s="39" t="n"/>
      <c r="AO160" s="39" t="n"/>
    </row>
    <row r="161">
      <c r="A161" s="5" t="inlineStr">
        <is>
          <t>2000403</t>
        </is>
      </c>
      <c r="B161" s="5" t="inlineStr">
        <is>
          <t>CANULA DE GUEDEL 90CM N2 AMARILLO</t>
        </is>
      </c>
      <c r="C161" s="5" t="n"/>
      <c r="D161" s="5" t="inlineStr">
        <is>
          <t>033</t>
        </is>
      </c>
      <c r="E161" s="5" t="inlineStr">
        <is>
          <t>ZDES</t>
        </is>
      </c>
      <c r="F161" s="5" t="inlineStr">
        <is>
          <t>1130</t>
        </is>
      </c>
      <c r="G161" s="5" t="inlineStr">
        <is>
          <t>3014</t>
        </is>
      </c>
      <c r="H161" s="5" t="inlineStr">
        <is>
          <t>C/U</t>
        </is>
      </c>
      <c r="I161" s="6" t="n">
        <v>25</v>
      </c>
      <c r="J161" s="6" t="n">
        <v>0</v>
      </c>
      <c r="K161" s="5" t="inlineStr">
        <is>
          <t>ARS</t>
        </is>
      </c>
      <c r="L161" s="48" t="n">
        <v>0</v>
      </c>
      <c r="M161" s="48" t="n">
        <v>14375.83</v>
      </c>
      <c r="O161" s="11">
        <f>M161/SUM($M$2:$M$485)</f>
        <v/>
      </c>
      <c r="P161" s="49">
        <f>IFERROR(M161/I161,0)</f>
        <v/>
      </c>
      <c r="Q161" s="50" t="n"/>
      <c r="R161" s="8">
        <f>I161-Q161</f>
        <v/>
      </c>
      <c r="S161" s="49">
        <f>$AK161*R161</f>
        <v/>
      </c>
      <c r="U161" s="39" t="inlineStr">
        <is>
          <t>Stock SAP</t>
        </is>
      </c>
      <c r="V161" s="39" t="inlineStr">
        <is>
          <t>Descartables</t>
        </is>
      </c>
      <c r="W161" s="39" t="inlineStr">
        <is>
          <t>Dentro del alcance</t>
        </is>
      </c>
      <c r="X161" s="39" t="n"/>
      <c r="Y161" s="39" t="inlineStr">
        <is>
          <t>Sin recuento físico en el inventario de Avain</t>
        </is>
      </c>
      <c r="Z161" s="40" t="inlineStr">
        <is>
          <t>Sin recuento físico</t>
        </is>
      </c>
      <c r="AA161" s="39" t="n"/>
      <c r="AB161" s="39" t="n"/>
      <c r="AC161" s="39" t="n"/>
      <c r="AD161" s="39" t="n"/>
      <c r="AE161" s="39" t="n"/>
      <c r="AF161" s="39" t="n"/>
      <c r="AG161" s="39" t="n"/>
      <c r="AH161" s="51" t="n">
        <v>25</v>
      </c>
      <c r="AI161" s="51">
        <f>Q161</f>
        <v/>
      </c>
      <c r="AJ161" s="51">
        <f>$AH161-$AI161</f>
        <v/>
      </c>
      <c r="AK161" s="52" t="n">
        <v>575.0332</v>
      </c>
      <c r="AL161" s="52">
        <f>$AJ161*$AK161</f>
        <v/>
      </c>
      <c r="AM161" s="52">
        <f>$AI161*$AK161</f>
        <v/>
      </c>
      <c r="AN161" s="39" t="n"/>
      <c r="AO161" s="39" t="n"/>
    </row>
    <row r="162">
      <c r="A162" s="5" t="inlineStr">
        <is>
          <t>2000404</t>
        </is>
      </c>
      <c r="B162" s="5" t="inlineStr">
        <is>
          <t>CANULA DE GUEDEL 10CM N4 ROJO</t>
        </is>
      </c>
      <c r="C162" s="5" t="n"/>
      <c r="D162" s="5" t="inlineStr">
        <is>
          <t>033</t>
        </is>
      </c>
      <c r="E162" s="5" t="inlineStr">
        <is>
          <t>ZDES</t>
        </is>
      </c>
      <c r="F162" s="5" t="inlineStr">
        <is>
          <t>1130</t>
        </is>
      </c>
      <c r="G162" s="5" t="inlineStr">
        <is>
          <t>3014</t>
        </is>
      </c>
      <c r="H162" s="5" t="inlineStr">
        <is>
          <t>C/U</t>
        </is>
      </c>
      <c r="I162" s="6" t="n">
        <v>25</v>
      </c>
      <c r="J162" s="6" t="n">
        <v>0</v>
      </c>
      <c r="K162" s="5" t="inlineStr">
        <is>
          <t>ARS</t>
        </is>
      </c>
      <c r="L162" s="48" t="n">
        <v>0</v>
      </c>
      <c r="M162" s="48" t="n">
        <v>8659.709999999999</v>
      </c>
      <c r="O162" s="11">
        <f>M162/SUM($M$2:$M$485)</f>
        <v/>
      </c>
      <c r="P162" s="49">
        <f>IFERROR(M162/I162,0)</f>
        <v/>
      </c>
      <c r="Q162" s="50" t="n"/>
      <c r="R162" s="8">
        <f>I162-Q162</f>
        <v/>
      </c>
      <c r="S162" s="49">
        <f>$AK162*R162</f>
        <v/>
      </c>
      <c r="U162" s="39" t="inlineStr">
        <is>
          <t>Stock SAP</t>
        </is>
      </c>
      <c r="V162" s="39" t="inlineStr">
        <is>
          <t>Descartables</t>
        </is>
      </c>
      <c r="W162" s="39" t="inlineStr">
        <is>
          <t>Dentro del alcance</t>
        </is>
      </c>
      <c r="X162" s="39" t="n"/>
      <c r="Y162" s="39" t="inlineStr">
        <is>
          <t>Sin recuento físico en el inventario de Avain</t>
        </is>
      </c>
      <c r="Z162" s="40" t="inlineStr">
        <is>
          <t>Sin recuento físico</t>
        </is>
      </c>
      <c r="AA162" s="39" t="n"/>
      <c r="AB162" s="39" t="n"/>
      <c r="AC162" s="39" t="n"/>
      <c r="AD162" s="39" t="n"/>
      <c r="AE162" s="39" t="n"/>
      <c r="AF162" s="39" t="n"/>
      <c r="AG162" s="39" t="n"/>
      <c r="AH162" s="51" t="n">
        <v>25</v>
      </c>
      <c r="AI162" s="51">
        <f>Q162</f>
        <v/>
      </c>
      <c r="AJ162" s="51">
        <f>$AH162-$AI162</f>
        <v/>
      </c>
      <c r="AK162" s="52" t="n">
        <v>346.3884</v>
      </c>
      <c r="AL162" s="52">
        <f>$AJ162*$AK162</f>
        <v/>
      </c>
      <c r="AM162" s="52">
        <f>$AI162*$AK162</f>
        <v/>
      </c>
      <c r="AN162" s="39" t="n"/>
      <c r="AO162" s="39" t="n"/>
    </row>
    <row r="163">
      <c r="A163" s="5" t="inlineStr">
        <is>
          <t>1000013</t>
        </is>
      </c>
      <c r="B163" s="5" t="inlineStr">
        <is>
          <t>NITROGLICERINA 25 MG AMPOLLA</t>
        </is>
      </c>
      <c r="C163" s="5" t="inlineStr">
        <is>
          <t>00000</t>
        </is>
      </c>
      <c r="D163" s="5" t="inlineStr">
        <is>
          <t>033</t>
        </is>
      </c>
      <c r="E163" s="5" t="inlineStr">
        <is>
          <t>ZMED</t>
        </is>
      </c>
      <c r="F163" s="5" t="inlineStr">
        <is>
          <t>1130</t>
        </is>
      </c>
      <c r="G163" s="5" t="inlineStr">
        <is>
          <t>3013</t>
        </is>
      </c>
      <c r="H163" s="5" t="inlineStr">
        <is>
          <t>C/U</t>
        </is>
      </c>
      <c r="I163" s="6" t="n">
        <v>24</v>
      </c>
      <c r="J163" s="6" t="n">
        <v>0</v>
      </c>
      <c r="K163" s="5" t="inlineStr">
        <is>
          <t>ARS</t>
        </is>
      </c>
      <c r="L163" s="48" t="n">
        <v>0</v>
      </c>
      <c r="M163" s="48" t="n">
        <v>37543.88</v>
      </c>
      <c r="O163" s="11">
        <f>M163/SUM($M$2:$M$485)</f>
        <v/>
      </c>
      <c r="P163" s="49">
        <f>IFERROR(M163/I163,0)</f>
        <v/>
      </c>
      <c r="Q163" s="50" t="n">
        <v>4</v>
      </c>
      <c r="R163" s="8">
        <f>I163-Q163</f>
        <v/>
      </c>
      <c r="S163" s="49">
        <f>$AK163*R163</f>
        <v/>
      </c>
      <c r="U163" s="39" t="inlineStr">
        <is>
          <t>Stock SAP</t>
        </is>
      </c>
      <c r="V163" s="39" t="inlineStr">
        <is>
          <t>Medicamentos</t>
        </is>
      </c>
      <c r="W163" s="39" t="inlineStr">
        <is>
          <t>Dentro del alcance</t>
        </is>
      </c>
      <c r="X163" s="42" t="inlineStr">
        <is>
          <t>Media</t>
        </is>
      </c>
      <c r="Y163" s="39" t="inlineStr">
        <is>
          <t>Homologado – confianza Media – pendiente de validación</t>
        </is>
      </c>
      <c r="Z163" s="38" t="inlineStr">
        <is>
          <t>Dar de baja en SAP</t>
        </is>
      </c>
      <c r="AA163" s="39" t="inlineStr">
        <is>
          <t>399</t>
        </is>
      </c>
      <c r="AB163" s="39" t="inlineStr">
        <is>
          <t>Nitroglicerina</t>
        </is>
      </c>
      <c r="AC163" s="39" t="inlineStr">
        <is>
          <t>Homologación por código Avain (master M04-007)</t>
        </is>
      </c>
      <c r="AD163" s="39" t="inlineStr">
        <is>
          <t>No</t>
        </is>
      </c>
      <c r="AE163" s="39" t="n"/>
      <c r="AF163" s="39" t="inlineStr">
        <is>
          <t>Sí</t>
        </is>
      </c>
      <c r="AG163" s="39" t="inlineStr">
        <is>
          <t>M04-007</t>
        </is>
      </c>
      <c r="AH163" s="51" t="n">
        <v>30</v>
      </c>
      <c r="AI163" s="51">
        <f>Q163</f>
        <v/>
      </c>
      <c r="AJ163" s="51">
        <f>$AH163-$AI163</f>
        <v/>
      </c>
      <c r="AK163" s="52" t="n">
        <v>1564.328333333333</v>
      </c>
      <c r="AL163" s="52">
        <f>$AJ163*$AK163</f>
        <v/>
      </c>
      <c r="AM163" s="52">
        <f>$AI163*$AK163</f>
        <v/>
      </c>
      <c r="AN163" s="39" t="n"/>
      <c r="AO163" s="39" t="inlineStr">
        <is>
          <t>Homologación: confianza base Media + confianza SAP Media → Media. El material ocupa 2 filas en la hoja 1130 Salta (lote/almacén). La cantidad SAP y la física de esta vista son el total del material.</t>
        </is>
      </c>
    </row>
    <row r="164">
      <c r="A164" s="5" t="inlineStr">
        <is>
          <t>1000017</t>
        </is>
      </c>
      <c r="B164" s="5" t="inlineStr">
        <is>
          <t>ALCOHOL AL 70% X 1000ML</t>
        </is>
      </c>
      <c r="C164" s="5" t="inlineStr">
        <is>
          <t>AL24052</t>
        </is>
      </c>
      <c r="D164" s="5" t="inlineStr">
        <is>
          <t>033</t>
        </is>
      </c>
      <c r="E164" s="5" t="inlineStr">
        <is>
          <t>ZMED</t>
        </is>
      </c>
      <c r="F164" s="5" t="inlineStr">
        <is>
          <t>1130</t>
        </is>
      </c>
      <c r="G164" s="5" t="inlineStr">
        <is>
          <t>3013</t>
        </is>
      </c>
      <c r="H164" s="5" t="inlineStr">
        <is>
          <t>C/U</t>
        </is>
      </c>
      <c r="I164" s="6" t="n">
        <v>24</v>
      </c>
      <c r="J164" s="6" t="n">
        <v>0</v>
      </c>
      <c r="K164" s="5" t="inlineStr">
        <is>
          <t>ARS</t>
        </is>
      </c>
      <c r="L164" s="48" t="n">
        <v>0</v>
      </c>
      <c r="M164" s="48" t="n">
        <v>30001.85</v>
      </c>
      <c r="O164" s="11">
        <f>M164/SUM($M$2:$M$485)</f>
        <v/>
      </c>
      <c r="P164" s="49">
        <f>IFERROR(M164/I164,0)</f>
        <v/>
      </c>
      <c r="Q164" s="50" t="n"/>
      <c r="R164" s="8">
        <f>I164-Q164</f>
        <v/>
      </c>
      <c r="S164" s="49">
        <f>$AK164*R164</f>
        <v/>
      </c>
      <c r="U164" s="39" t="inlineStr">
        <is>
          <t>Stock SAP</t>
        </is>
      </c>
      <c r="V164" s="39" t="inlineStr">
        <is>
          <t>Medicamentos</t>
        </is>
      </c>
      <c r="W164" s="39" t="inlineStr">
        <is>
          <t>Dentro del alcance</t>
        </is>
      </c>
      <c r="X164" s="39" t="n"/>
      <c r="Y164" s="39" t="inlineStr">
        <is>
          <t>Sin recuento físico en el inventario de Avain</t>
        </is>
      </c>
      <c r="Z164" s="40" t="inlineStr">
        <is>
          <t>Sin recuento físico</t>
        </is>
      </c>
      <c r="AA164" s="39" t="n"/>
      <c r="AB164" s="39" t="n"/>
      <c r="AC164" s="39" t="n"/>
      <c r="AD164" s="39" t="n"/>
      <c r="AE164" s="39" t="n"/>
      <c r="AF164" s="39" t="n"/>
      <c r="AG164" s="39" t="n"/>
      <c r="AH164" s="51" t="n">
        <v>24</v>
      </c>
      <c r="AI164" s="51">
        <f>Q164</f>
        <v/>
      </c>
      <c r="AJ164" s="51">
        <f>$AH164-$AI164</f>
        <v/>
      </c>
      <c r="AK164" s="52" t="n">
        <v>1250.077083333333</v>
      </c>
      <c r="AL164" s="52">
        <f>$AJ164*$AK164</f>
        <v/>
      </c>
      <c r="AM164" s="52">
        <f>$AI164*$AK164</f>
        <v/>
      </c>
      <c r="AN164" s="39" t="n"/>
      <c r="AO164" s="39" t="n"/>
    </row>
    <row r="165">
      <c r="A165" s="5" t="inlineStr">
        <is>
          <t>1000035</t>
        </is>
      </c>
      <c r="B165" s="5" t="inlineStr">
        <is>
          <t>SOLUCIÓN RINGER LACTATO 500 ML</t>
        </is>
      </c>
      <c r="C165" s="5" t="inlineStr">
        <is>
          <t>25187</t>
        </is>
      </c>
      <c r="D165" s="5" t="inlineStr">
        <is>
          <t>033</t>
        </is>
      </c>
      <c r="E165" s="5" t="inlineStr">
        <is>
          <t>ZMED</t>
        </is>
      </c>
      <c r="F165" s="5" t="inlineStr">
        <is>
          <t>1130</t>
        </is>
      </c>
      <c r="G165" s="5" t="inlineStr">
        <is>
          <t>3013</t>
        </is>
      </c>
      <c r="H165" s="5" t="inlineStr">
        <is>
          <t>C/U</t>
        </is>
      </c>
      <c r="I165" s="6" t="n">
        <v>24</v>
      </c>
      <c r="J165" s="6" t="n">
        <v>0</v>
      </c>
      <c r="K165" s="5" t="inlineStr">
        <is>
          <t>ARS</t>
        </is>
      </c>
      <c r="L165" s="48" t="n">
        <v>0</v>
      </c>
      <c r="M165" s="48" t="n">
        <v>54310.72</v>
      </c>
      <c r="O165" s="11">
        <f>M165/SUM($M$2:$M$485)</f>
        <v/>
      </c>
      <c r="P165" s="49">
        <f>IFERROR(M165/I165,0)</f>
        <v/>
      </c>
      <c r="Q165" s="50" t="n"/>
      <c r="R165" s="8">
        <f>I165-Q165</f>
        <v/>
      </c>
      <c r="S165" s="49">
        <f>$AK165*R165</f>
        <v/>
      </c>
      <c r="U165" s="39" t="inlineStr">
        <is>
          <t>Stock SAP</t>
        </is>
      </c>
      <c r="V165" s="39" t="inlineStr">
        <is>
          <t>Medicamentos</t>
        </is>
      </c>
      <c r="W165" s="39" t="inlineStr">
        <is>
          <t>Dentro del alcance</t>
        </is>
      </c>
      <c r="X165" s="37" t="inlineStr">
        <is>
          <t>Alta</t>
        </is>
      </c>
      <c r="Y165" s="39" t="inlineStr">
        <is>
          <t>Homologado – confianza Alta</t>
        </is>
      </c>
      <c r="Z165" s="38" t="inlineStr">
        <is>
          <t>Dar de baja en SAP</t>
        </is>
      </c>
      <c r="AA165" s="39" t="inlineStr">
        <is>
          <t>220</t>
        </is>
      </c>
      <c r="AB165" s="39" t="inlineStr">
        <is>
          <t>Solución ringer lactato 500ml Baxter 500ml</t>
        </is>
      </c>
      <c r="AC165" s="39" t="inlineStr">
        <is>
          <t>Homologación por código Avain (master M13-003)</t>
        </is>
      </c>
      <c r="AD165" s="39" t="inlineStr">
        <is>
          <t>No</t>
        </is>
      </c>
      <c r="AE165" s="39" t="n"/>
      <c r="AF165" s="39" t="inlineStr">
        <is>
          <t>Sí</t>
        </is>
      </c>
      <c r="AG165" s="39" t="inlineStr">
        <is>
          <t>M13-003</t>
        </is>
      </c>
      <c r="AH165" s="51" t="n"/>
      <c r="AI165" s="51" t="n"/>
      <c r="AJ165" s="51" t="n"/>
      <c r="AK165" s="52" t="n">
        <v>2262.946785714286</v>
      </c>
      <c r="AL165" s="52" t="n"/>
      <c r="AM165" s="52" t="n"/>
      <c r="AN165" s="39" t="n"/>
      <c r="AO165" s="39" t="inlineStr">
        <is>
          <t>La cantidad física del material se imputó en la fila 104 (primera fila del material). Homologación: confianza base Alta + confianza SAP Alta → Alta. El material ocupa 2 filas en la hoja 1130 Salta (lote/almacén). La cantidad SAP y la física de esta vista son el total del material.</t>
        </is>
      </c>
    </row>
    <row r="166">
      <c r="A166" s="5" t="inlineStr">
        <is>
          <t>1000053</t>
        </is>
      </c>
      <c r="B166" s="5" t="inlineStr">
        <is>
          <t>ALCOHOL AL 96% X 1000ML</t>
        </is>
      </c>
      <c r="C166" s="5" t="inlineStr">
        <is>
          <t>CB2167479</t>
        </is>
      </c>
      <c r="D166" s="5" t="inlineStr">
        <is>
          <t>033</t>
        </is>
      </c>
      <c r="E166" s="5" t="inlineStr">
        <is>
          <t>ZMED</t>
        </is>
      </c>
      <c r="F166" s="5" t="inlineStr">
        <is>
          <t>1130</t>
        </is>
      </c>
      <c r="G166" s="5" t="inlineStr">
        <is>
          <t>3013</t>
        </is>
      </c>
      <c r="H166" s="5" t="inlineStr">
        <is>
          <t>C/U</t>
        </is>
      </c>
      <c r="I166" s="6" t="n">
        <v>24</v>
      </c>
      <c r="J166" s="6" t="n">
        <v>0</v>
      </c>
      <c r="K166" s="5" t="inlineStr">
        <is>
          <t>ARS</t>
        </is>
      </c>
      <c r="L166" s="48" t="n">
        <v>0</v>
      </c>
      <c r="M166" s="48" t="n">
        <v>58255.92</v>
      </c>
      <c r="O166" s="11">
        <f>M166/SUM($M$2:$M$485)</f>
        <v/>
      </c>
      <c r="P166" s="49">
        <f>IFERROR(M166/I166,0)</f>
        <v/>
      </c>
      <c r="Q166" s="50" t="n">
        <v>21</v>
      </c>
      <c r="R166" s="8">
        <f>I166-Q166</f>
        <v/>
      </c>
      <c r="S166" s="49">
        <f>$AK166*R166</f>
        <v/>
      </c>
      <c r="U166" s="39" t="inlineStr">
        <is>
          <t>Stock SAP</t>
        </is>
      </c>
      <c r="V166" s="39" t="inlineStr">
        <is>
          <t>Medicamentos</t>
        </is>
      </c>
      <c r="W166" s="39" t="inlineStr">
        <is>
          <t>Dentro del alcance</t>
        </is>
      </c>
      <c r="X166" s="37" t="inlineStr">
        <is>
          <t>Alta</t>
        </is>
      </c>
      <c r="Y166" s="39" t="inlineStr">
        <is>
          <t>Homologado – confianza Alta</t>
        </is>
      </c>
      <c r="Z166" s="38" t="inlineStr">
        <is>
          <t>Dar de baja en SAP</t>
        </is>
      </c>
      <c r="AA166" s="39" t="inlineStr">
        <is>
          <t>24</t>
        </is>
      </c>
      <c r="AB166" s="39" t="inlineStr">
        <is>
          <t>Alcohol 96% x1000 ml</t>
        </is>
      </c>
      <c r="AC166" s="39" t="inlineStr">
        <is>
          <t>Homologación por código Avain (master D-174)</t>
        </is>
      </c>
      <c r="AD166" s="39" t="inlineStr">
        <is>
          <t>No</t>
        </is>
      </c>
      <c r="AE166" s="39" t="n"/>
      <c r="AF166" s="39" t="inlineStr">
        <is>
          <t>Sí</t>
        </is>
      </c>
      <c r="AG166" s="39" t="inlineStr">
        <is>
          <t>D-174</t>
        </is>
      </c>
      <c r="AH166" s="51" t="n">
        <v>36</v>
      </c>
      <c r="AI166" s="51">
        <f>Q166</f>
        <v/>
      </c>
      <c r="AJ166" s="51">
        <f>$AH166-$AI166</f>
        <v/>
      </c>
      <c r="AK166" s="52" t="n">
        <v>2427.33</v>
      </c>
      <c r="AL166" s="52">
        <f>$AJ166*$AK166</f>
        <v/>
      </c>
      <c r="AM166" s="52">
        <f>$AI166*$AK166</f>
        <v/>
      </c>
      <c r="AN166" s="39" t="n"/>
      <c r="AO166" s="39" t="inlineStr">
        <is>
          <t>Homologación: confianza base Alta + confianza SAP Alta → Alta. El material ocupa 2 filas en la hoja 1130 Salta (lote/almacén). La cantidad SAP y la física de esta vista son el total del material.</t>
        </is>
      </c>
    </row>
    <row r="167">
      <c r="A167" s="5" t="inlineStr">
        <is>
          <t>1000054</t>
        </is>
      </c>
      <c r="B167" s="5" t="inlineStr">
        <is>
          <t>ALCOHOL AL 96% X 500ML</t>
        </is>
      </c>
      <c r="C167" s="5" t="inlineStr">
        <is>
          <t>00000</t>
        </is>
      </c>
      <c r="D167" s="5" t="inlineStr">
        <is>
          <t>033</t>
        </is>
      </c>
      <c r="E167" s="5" t="inlineStr">
        <is>
          <t>ZMED</t>
        </is>
      </c>
      <c r="F167" s="5" t="inlineStr">
        <is>
          <t>1130</t>
        </is>
      </c>
      <c r="G167" s="5" t="inlineStr">
        <is>
          <t>3013</t>
        </is>
      </c>
      <c r="H167" s="5" t="inlineStr">
        <is>
          <t>C/U</t>
        </is>
      </c>
      <c r="I167" s="6" t="n">
        <v>24</v>
      </c>
      <c r="J167" s="6" t="n">
        <v>0</v>
      </c>
      <c r="K167" s="5" t="inlineStr">
        <is>
          <t>ARS</t>
        </is>
      </c>
      <c r="L167" s="48" t="n">
        <v>0</v>
      </c>
      <c r="M167" s="48" t="n">
        <v>34945.33</v>
      </c>
      <c r="O167" s="11">
        <f>M167/SUM($M$2:$M$485)</f>
        <v/>
      </c>
      <c r="P167" s="49">
        <f>IFERROR(M167/I167,0)</f>
        <v/>
      </c>
      <c r="Q167" s="50" t="n">
        <v>32</v>
      </c>
      <c r="R167" s="8">
        <f>I167-Q167</f>
        <v/>
      </c>
      <c r="S167" s="49">
        <f>$AK167*R167</f>
        <v/>
      </c>
      <c r="U167" s="39" t="inlineStr">
        <is>
          <t>Stock SAP</t>
        </is>
      </c>
      <c r="V167" s="39" t="inlineStr">
        <is>
          <t>Medicamentos</t>
        </is>
      </c>
      <c r="W167" s="39" t="inlineStr">
        <is>
          <t>Dentro del alcance</t>
        </is>
      </c>
      <c r="X167" s="37" t="inlineStr">
        <is>
          <t>Alta</t>
        </is>
      </c>
      <c r="Y167" s="39" t="inlineStr">
        <is>
          <t>Homologado – confianza Alta</t>
        </is>
      </c>
      <c r="Z167" s="38" t="inlineStr">
        <is>
          <t>Dar de baja en SAP</t>
        </is>
      </c>
      <c r="AA167" s="39" t="inlineStr">
        <is>
          <t>26</t>
        </is>
      </c>
      <c r="AB167" s="39" t="inlineStr">
        <is>
          <t>Alcohol 96% x500 ml</t>
        </is>
      </c>
      <c r="AC167" s="39" t="inlineStr">
        <is>
          <t>Cruce por nomenclatura SAP</t>
        </is>
      </c>
      <c r="AD167" s="39" t="inlineStr">
        <is>
          <t>No</t>
        </is>
      </c>
      <c r="AE167" s="39" t="n"/>
      <c r="AF167" s="39" t="inlineStr">
        <is>
          <t>No</t>
        </is>
      </c>
      <c r="AG167" s="39" t="n"/>
      <c r="AH167" s="51" t="n">
        <v>46</v>
      </c>
      <c r="AI167" s="51">
        <f>Q167</f>
        <v/>
      </c>
      <c r="AJ167" s="51">
        <f>$AH167-$AI167</f>
        <v/>
      </c>
      <c r="AK167" s="52" t="n">
        <v>1456.055217391304</v>
      </c>
      <c r="AL167" s="52">
        <f>$AJ167*$AK167</f>
        <v/>
      </c>
      <c r="AM167" s="52">
        <f>$AI167*$AK167</f>
        <v/>
      </c>
      <c r="AN167" s="39" t="n"/>
      <c r="AO167" s="39" t="inlineStr">
        <is>
          <t>Cruce por nomenclatura: dosis coincide; similitud 1.00. El material ocupa 2 filas en la hoja 1130 Salta (lote/almacén). La cantidad SAP y la física de esta vista son el total del material.</t>
        </is>
      </c>
    </row>
    <row r="168">
      <c r="A168" s="5" t="inlineStr">
        <is>
          <t>1000145</t>
        </is>
      </c>
      <c r="B168" s="5" t="inlineStr">
        <is>
          <t>DEXAMETASONA 0,5 MG COMP</t>
        </is>
      </c>
      <c r="C168" s="5" t="inlineStr">
        <is>
          <t>04196</t>
        </is>
      </c>
      <c r="D168" s="5" t="inlineStr">
        <is>
          <t>033</t>
        </is>
      </c>
      <c r="E168" s="5" t="inlineStr">
        <is>
          <t>ZMED</t>
        </is>
      </c>
      <c r="F168" s="5" t="inlineStr">
        <is>
          <t>1130</t>
        </is>
      </c>
      <c r="G168" s="5" t="inlineStr">
        <is>
          <t>3013</t>
        </is>
      </c>
      <c r="H168" s="5" t="inlineStr">
        <is>
          <t>C/U</t>
        </is>
      </c>
      <c r="I168" s="6" t="n">
        <v>24</v>
      </c>
      <c r="J168" s="6" t="n">
        <v>0</v>
      </c>
      <c r="K168" s="5" t="inlineStr">
        <is>
          <t>ARS</t>
        </is>
      </c>
      <c r="L168" s="48" t="n">
        <v>0</v>
      </c>
      <c r="M168" s="48" t="n">
        <v>1427.72</v>
      </c>
      <c r="O168" s="11">
        <f>M168/SUM($M$2:$M$485)</f>
        <v/>
      </c>
      <c r="P168" s="49">
        <f>IFERROR(M168/I168,0)</f>
        <v/>
      </c>
      <c r="Q168" s="50" t="n">
        <v>10</v>
      </c>
      <c r="R168" s="8">
        <f>I168-Q168</f>
        <v/>
      </c>
      <c r="S168" s="49">
        <f>$AK168*R168</f>
        <v/>
      </c>
      <c r="U168" s="39" t="inlineStr">
        <is>
          <t>Stock SAP</t>
        </is>
      </c>
      <c r="V168" s="39" t="inlineStr">
        <is>
          <t>Medicamentos</t>
        </is>
      </c>
      <c r="W168" s="39" t="inlineStr">
        <is>
          <t>Dentro del alcance</t>
        </is>
      </c>
      <c r="X168" s="37" t="inlineStr">
        <is>
          <t>Alta</t>
        </is>
      </c>
      <c r="Y168" s="39" t="inlineStr">
        <is>
          <t>Homologado – confianza Alta</t>
        </is>
      </c>
      <c r="Z168" s="38" t="inlineStr">
        <is>
          <t>Dar de baja en SAP</t>
        </is>
      </c>
      <c r="AA168" s="39" t="inlineStr">
        <is>
          <t>91</t>
        </is>
      </c>
      <c r="AB168" s="39" t="inlineStr">
        <is>
          <t>Dexametasona comprimidos 0,5 mgr</t>
        </is>
      </c>
      <c r="AC168" s="39" t="inlineStr">
        <is>
          <t>Cruce por nomenclatura SAP</t>
        </is>
      </c>
      <c r="AD168" s="39" t="inlineStr">
        <is>
          <t>No</t>
        </is>
      </c>
      <c r="AE168" s="39" t="n"/>
      <c r="AF168" s="39" t="inlineStr">
        <is>
          <t>No</t>
        </is>
      </c>
      <c r="AG168" s="39" t="n"/>
      <c r="AH168" s="51" t="n">
        <v>24</v>
      </c>
      <c r="AI168" s="51">
        <f>Q168</f>
        <v/>
      </c>
      <c r="AJ168" s="51">
        <f>$AH168-$AI168</f>
        <v/>
      </c>
      <c r="AK168" s="52" t="n">
        <v>59.48833333333334</v>
      </c>
      <c r="AL168" s="52">
        <f>$AJ168*$AK168</f>
        <v/>
      </c>
      <c r="AM168" s="52">
        <f>$AI168*$AK168</f>
        <v/>
      </c>
      <c r="AN168" s="39" t="n"/>
      <c r="AO168" s="39" t="inlineStr">
        <is>
          <t>Cruce por nomenclatura: dosis coincide; similitud 0.95.</t>
        </is>
      </c>
    </row>
    <row r="169">
      <c r="A169" s="5" t="inlineStr">
        <is>
          <t>2001333</t>
        </is>
      </c>
      <c r="B169" s="5" t="inlineStr">
        <is>
          <t>TELA ADHE MICROPOROSA HIPOALER 2.5CM</t>
        </is>
      </c>
      <c r="C169" s="5" t="n"/>
      <c r="D169" s="5" t="inlineStr">
        <is>
          <t>033</t>
        </is>
      </c>
      <c r="E169" s="5" t="inlineStr">
        <is>
          <t>ZDES</t>
        </is>
      </c>
      <c r="F169" s="5" t="inlineStr">
        <is>
          <t>1130</t>
        </is>
      </c>
      <c r="G169" s="5" t="inlineStr">
        <is>
          <t>3014</t>
        </is>
      </c>
      <c r="H169" s="5" t="inlineStr">
        <is>
          <t>C/U</t>
        </is>
      </c>
      <c r="I169" s="6" t="n">
        <v>24</v>
      </c>
      <c r="J169" s="6" t="n">
        <v>0</v>
      </c>
      <c r="K169" s="5" t="inlineStr">
        <is>
          <t>ARS</t>
        </is>
      </c>
      <c r="L169" s="48" t="n">
        <v>0</v>
      </c>
      <c r="M169" s="48" t="n">
        <v>15755.86</v>
      </c>
      <c r="O169" s="11">
        <f>M169/SUM($M$2:$M$485)</f>
        <v/>
      </c>
      <c r="P169" s="49">
        <f>IFERROR(M169/I169,0)</f>
        <v/>
      </c>
      <c r="Q169" s="50" t="n"/>
      <c r="R169" s="8">
        <f>I169-Q169</f>
        <v/>
      </c>
      <c r="S169" s="49">
        <f>$AK169*R169</f>
        <v/>
      </c>
      <c r="U169" s="39" t="inlineStr">
        <is>
          <t>Stock SAP</t>
        </is>
      </c>
      <c r="V169" s="39" t="inlineStr">
        <is>
          <t>Descartables</t>
        </is>
      </c>
      <c r="W169" s="39" t="inlineStr">
        <is>
          <t>Dentro del alcance</t>
        </is>
      </c>
      <c r="X169" s="39" t="n"/>
      <c r="Y169" s="39" t="inlineStr">
        <is>
          <t>Sin recuento físico en el inventario de Avain</t>
        </is>
      </c>
      <c r="Z169" s="40" t="inlineStr">
        <is>
          <t>Sin recuento físico</t>
        </is>
      </c>
      <c r="AA169" s="39" t="n"/>
      <c r="AB169" s="39" t="n"/>
      <c r="AC169" s="39" t="n"/>
      <c r="AD169" s="39" t="n"/>
      <c r="AE169" s="39" t="n"/>
      <c r="AF169" s="39" t="n"/>
      <c r="AG169" s="39" t="n"/>
      <c r="AH169" s="51" t="n">
        <v>24</v>
      </c>
      <c r="AI169" s="51">
        <f>Q169</f>
        <v/>
      </c>
      <c r="AJ169" s="51">
        <f>$AH169-$AI169</f>
        <v/>
      </c>
      <c r="AK169" s="52" t="n">
        <v>656.4941666666667</v>
      </c>
      <c r="AL169" s="52">
        <f>$AJ169*$AK169</f>
        <v/>
      </c>
      <c r="AM169" s="52">
        <f>$AI169*$AK169</f>
        <v/>
      </c>
      <c r="AN169" s="39" t="n"/>
      <c r="AO169" s="39" t="n"/>
    </row>
    <row r="170">
      <c r="A170" s="5" t="inlineStr">
        <is>
          <t>SAP11825</t>
        </is>
      </c>
      <c r="B170" s="5" t="inlineStr">
        <is>
          <t>CHECK POINT 21MM</t>
        </is>
      </c>
      <c r="C170" s="5" t="n"/>
      <c r="D170" s="5" t="inlineStr">
        <is>
          <t>REPA</t>
        </is>
      </c>
      <c r="E170" s="5" t="inlineStr">
        <is>
          <t>ZERS</t>
        </is>
      </c>
      <c r="F170" s="5" t="inlineStr">
        <is>
          <t>1130</t>
        </is>
      </c>
      <c r="G170" s="5" t="inlineStr">
        <is>
          <t>3010</t>
        </is>
      </c>
      <c r="H170" s="5" t="inlineStr">
        <is>
          <t>C/U</t>
        </is>
      </c>
      <c r="I170" s="6" t="n">
        <v>24</v>
      </c>
      <c r="J170" s="6" t="n">
        <v>0</v>
      </c>
      <c r="K170" s="5" t="inlineStr">
        <is>
          <t>ARS</t>
        </is>
      </c>
      <c r="L170" s="48" t="n">
        <v>0</v>
      </c>
      <c r="M170" s="48" t="n">
        <v>12000</v>
      </c>
      <c r="O170" s="11">
        <f>M170/SUM($M$2:$M$485)</f>
        <v/>
      </c>
      <c r="P170" s="49">
        <f>IFERROR(M170/I170,0)</f>
        <v/>
      </c>
      <c r="Q170" s="50" t="n"/>
      <c r="R170" s="8">
        <f>I170-Q170</f>
        <v/>
      </c>
      <c r="S170" s="49">
        <f>$AK170*R170</f>
        <v/>
      </c>
      <c r="U170" s="39" t="inlineStr">
        <is>
          <t>Stock SAP</t>
        </is>
      </c>
      <c r="V170" s="39" t="inlineStr">
        <is>
          <t>Repuestos</t>
        </is>
      </c>
      <c r="W170" s="39" t="inlineStr">
        <is>
          <t>Fuera del alcance</t>
        </is>
      </c>
      <c r="X170" s="39" t="n"/>
      <c r="Y170" s="39" t="inlineStr">
        <is>
          <t>No aplica: repuestos, clasificación que el inventario físico de Farmacia no releva</t>
        </is>
      </c>
      <c r="Z170" s="40" t="inlineStr">
        <is>
          <t>Fuera del alcance del inventario físico</t>
        </is>
      </c>
      <c r="AA170" s="39" t="n"/>
      <c r="AB170" s="39" t="n"/>
      <c r="AC170" s="39" t="n"/>
      <c r="AD170" s="39" t="n"/>
      <c r="AE170" s="39" t="n"/>
      <c r="AF170" s="39" t="n"/>
      <c r="AG170" s="39" t="n"/>
      <c r="AH170" s="51" t="n">
        <v>24</v>
      </c>
      <c r="AI170" s="51">
        <f>Q170</f>
        <v/>
      </c>
      <c r="AJ170" s="51">
        <f>$AH170-$AI170</f>
        <v/>
      </c>
      <c r="AK170" s="52" t="n">
        <v>500</v>
      </c>
      <c r="AL170" s="52">
        <f>$AJ170*$AK170</f>
        <v/>
      </c>
      <c r="AM170" s="52">
        <f>$AI170*$AK170</f>
        <v/>
      </c>
      <c r="AN170" s="39" t="n"/>
      <c r="AO170" s="39" t="n"/>
    </row>
    <row r="171">
      <c r="A171" s="5" t="inlineStr">
        <is>
          <t>3000411</t>
        </is>
      </c>
      <c r="B171" s="5" t="inlineStr">
        <is>
          <t>PROTECTOR AUDITIVO TIPO COPA</t>
        </is>
      </c>
      <c r="C171" s="5" t="n"/>
      <c r="D171" s="5" t="inlineStr">
        <is>
          <t>INDU</t>
        </is>
      </c>
      <c r="E171" s="5" t="inlineStr">
        <is>
          <t>ZUNI</t>
        </is>
      </c>
      <c r="F171" s="5" t="inlineStr">
        <is>
          <t>1130</t>
        </is>
      </c>
      <c r="G171" s="5" t="inlineStr">
        <is>
          <t>3011</t>
        </is>
      </c>
      <c r="H171" s="5" t="inlineStr">
        <is>
          <t>C/U</t>
        </is>
      </c>
      <c r="I171" s="6" t="n">
        <v>23</v>
      </c>
      <c r="J171" s="6" t="n">
        <v>0</v>
      </c>
      <c r="K171" s="5" t="inlineStr">
        <is>
          <t>ARS</t>
        </is>
      </c>
      <c r="L171" s="48" t="n">
        <v>0</v>
      </c>
      <c r="M171" s="48" t="n">
        <v>765477.6</v>
      </c>
      <c r="O171" s="11">
        <f>M171/SUM($M$2:$M$485)</f>
        <v/>
      </c>
      <c r="P171" s="49">
        <f>IFERROR(M171/I171,0)</f>
        <v/>
      </c>
      <c r="Q171" s="50" t="n"/>
      <c r="R171" s="8">
        <f>I171-Q171</f>
        <v/>
      </c>
      <c r="S171" s="49">
        <f>$AK171*R171</f>
        <v/>
      </c>
      <c r="U171" s="39" t="inlineStr">
        <is>
          <t>Stock SAP</t>
        </is>
      </c>
      <c r="V171" s="39" t="inlineStr">
        <is>
          <t>Uniformes</t>
        </is>
      </c>
      <c r="W171" s="39" t="inlineStr">
        <is>
          <t>Fuera del alcance</t>
        </is>
      </c>
      <c r="X171" s="39" t="n"/>
      <c r="Y171" s="39" t="inlineStr">
        <is>
          <t>No aplica: uniformes, clasificación que el inventario físico de Farmacia no releva</t>
        </is>
      </c>
      <c r="Z171" s="40" t="inlineStr">
        <is>
          <t>Fuera del alcance del inventario físico</t>
        </is>
      </c>
      <c r="AA171" s="39" t="n"/>
      <c r="AB171" s="39" t="n"/>
      <c r="AC171" s="39" t="n"/>
      <c r="AD171" s="39" t="n"/>
      <c r="AE171" s="39" t="n"/>
      <c r="AF171" s="39" t="n"/>
      <c r="AG171" s="39" t="n"/>
      <c r="AH171" s="51" t="n">
        <v>23</v>
      </c>
      <c r="AI171" s="51">
        <f>Q171</f>
        <v/>
      </c>
      <c r="AJ171" s="51">
        <f>$AH171-$AI171</f>
        <v/>
      </c>
      <c r="AK171" s="52" t="n">
        <v>33281.63478260869</v>
      </c>
      <c r="AL171" s="52">
        <f>$AJ171*$AK171</f>
        <v/>
      </c>
      <c r="AM171" s="52">
        <f>$AI171*$AK171</f>
        <v/>
      </c>
      <c r="AN171" s="39" t="n"/>
      <c r="AO171" s="39" t="n"/>
    </row>
    <row r="172">
      <c r="A172" s="5" t="inlineStr">
        <is>
          <t>1000054</t>
        </is>
      </c>
      <c r="B172" s="5" t="inlineStr">
        <is>
          <t>ALCOHOL AL 96% X 500ML</t>
        </is>
      </c>
      <c r="C172" s="5" t="inlineStr">
        <is>
          <t>A24385</t>
        </is>
      </c>
      <c r="D172" s="5" t="inlineStr">
        <is>
          <t>033</t>
        </is>
      </c>
      <c r="E172" s="5" t="inlineStr">
        <is>
          <t>ZMED</t>
        </is>
      </c>
      <c r="F172" s="5" t="inlineStr">
        <is>
          <t>1130</t>
        </is>
      </c>
      <c r="G172" s="5" t="inlineStr">
        <is>
          <t>3013</t>
        </is>
      </c>
      <c r="H172" s="5" t="inlineStr">
        <is>
          <t>C/U</t>
        </is>
      </c>
      <c r="I172" s="6" t="n">
        <v>22</v>
      </c>
      <c r="J172" s="6" t="n">
        <v>0</v>
      </c>
      <c r="K172" s="5" t="inlineStr">
        <is>
          <t>ARS</t>
        </is>
      </c>
      <c r="L172" s="48" t="n">
        <v>0</v>
      </c>
      <c r="M172" s="48" t="n">
        <v>32033.21</v>
      </c>
      <c r="O172" s="11">
        <f>M172/SUM($M$2:$M$485)</f>
        <v/>
      </c>
      <c r="P172" s="49">
        <f>IFERROR(M172/I172,0)</f>
        <v/>
      </c>
      <c r="Q172" s="50" t="n"/>
      <c r="R172" s="8">
        <f>I172-Q172</f>
        <v/>
      </c>
      <c r="S172" s="49">
        <f>$AK172*R172</f>
        <v/>
      </c>
      <c r="U172" s="39" t="inlineStr">
        <is>
          <t>Stock SAP</t>
        </is>
      </c>
      <c r="V172" s="39" t="inlineStr">
        <is>
          <t>Medicamentos</t>
        </is>
      </c>
      <c r="W172" s="39" t="inlineStr">
        <is>
          <t>Dentro del alcance</t>
        </is>
      </c>
      <c r="X172" s="37" t="inlineStr">
        <is>
          <t>Alta</t>
        </is>
      </c>
      <c r="Y172" s="39" t="inlineStr">
        <is>
          <t>Homologado – confianza Alta</t>
        </is>
      </c>
      <c r="Z172" s="38" t="inlineStr">
        <is>
          <t>Dar de baja en SAP</t>
        </is>
      </c>
      <c r="AA172" s="39" t="inlineStr">
        <is>
          <t>26</t>
        </is>
      </c>
      <c r="AB172" s="39" t="inlineStr">
        <is>
          <t>Alcohol 96% x500 ml</t>
        </is>
      </c>
      <c r="AC172" s="39" t="inlineStr">
        <is>
          <t>Cruce por nomenclatura SAP</t>
        </is>
      </c>
      <c r="AD172" s="39" t="inlineStr">
        <is>
          <t>No</t>
        </is>
      </c>
      <c r="AE172" s="39" t="n"/>
      <c r="AF172" s="39" t="inlineStr">
        <is>
          <t>No</t>
        </is>
      </c>
      <c r="AG172" s="39" t="n"/>
      <c r="AH172" s="51" t="n"/>
      <c r="AI172" s="51" t="n"/>
      <c r="AJ172" s="51" t="n"/>
      <c r="AK172" s="52" t="n">
        <v>1456.055217391304</v>
      </c>
      <c r="AL172" s="52" t="n"/>
      <c r="AM172" s="52" t="n"/>
      <c r="AN172" s="39" t="n"/>
      <c r="AO172" s="39" t="inlineStr">
        <is>
          <t>La cantidad física del material se imputó en la fila 167 (primera fila del material). Cruce por nomenclatura: dosis coincide; similitud 1.00. El material ocupa 2 filas en la hoja 1130 Salta (lote/almacén). La cantidad SAP y la física de esta vista son el total del material.</t>
        </is>
      </c>
    </row>
    <row r="173">
      <c r="A173" s="5" t="inlineStr">
        <is>
          <t>1001186</t>
        </is>
      </c>
      <c r="B173" s="5" t="inlineStr">
        <is>
          <t>MICONAZOL 2% Crema x 35g</t>
        </is>
      </c>
      <c r="C173" s="5" t="inlineStr">
        <is>
          <t>00000</t>
        </is>
      </c>
      <c r="D173" s="5" t="inlineStr">
        <is>
          <t>033</t>
        </is>
      </c>
      <c r="E173" s="5" t="inlineStr">
        <is>
          <t>ZMED</t>
        </is>
      </c>
      <c r="F173" s="5" t="inlineStr">
        <is>
          <t>1130</t>
        </is>
      </c>
      <c r="G173" s="5" t="inlineStr">
        <is>
          <t>3013</t>
        </is>
      </c>
      <c r="H173" s="5" t="inlineStr">
        <is>
          <t>C/U</t>
        </is>
      </c>
      <c r="I173" s="6" t="n">
        <v>22</v>
      </c>
      <c r="J173" s="6" t="n">
        <v>0</v>
      </c>
      <c r="K173" s="5" t="inlineStr">
        <is>
          <t>ARS</t>
        </is>
      </c>
      <c r="L173" s="48" t="n">
        <v>0</v>
      </c>
      <c r="M173" s="48" t="n">
        <v>56140.96</v>
      </c>
      <c r="O173" s="11">
        <f>M173/SUM($M$2:$M$485)</f>
        <v/>
      </c>
      <c r="P173" s="49">
        <f>IFERROR(M173/I173,0)</f>
        <v/>
      </c>
      <c r="Q173" s="50" t="n"/>
      <c r="R173" s="8">
        <f>I173-Q173</f>
        <v/>
      </c>
      <c r="S173" s="49">
        <f>$AK173*R173</f>
        <v/>
      </c>
      <c r="U173" s="39" t="inlineStr">
        <is>
          <t>Stock SAP</t>
        </is>
      </c>
      <c r="V173" s="39" t="inlineStr">
        <is>
          <t>Medicamentos</t>
        </is>
      </c>
      <c r="W173" s="39" t="inlineStr">
        <is>
          <t>Dentro del alcance</t>
        </is>
      </c>
      <c r="X173" s="39" t="n"/>
      <c r="Y173" s="39" t="inlineStr">
        <is>
          <t>Sin recuento físico en el inventario de Avain</t>
        </is>
      </c>
      <c r="Z173" s="40" t="inlineStr">
        <is>
          <t>Sin recuento físico</t>
        </is>
      </c>
      <c r="AA173" s="39" t="n"/>
      <c r="AB173" s="39" t="n"/>
      <c r="AC173" s="39" t="n"/>
      <c r="AD173" s="39" t="n"/>
      <c r="AE173" s="39" t="n"/>
      <c r="AF173" s="39" t="n"/>
      <c r="AG173" s="39" t="n"/>
      <c r="AH173" s="51" t="n">
        <v>22</v>
      </c>
      <c r="AI173" s="51">
        <f>Q173</f>
        <v/>
      </c>
      <c r="AJ173" s="51">
        <f>$AH173-$AI173</f>
        <v/>
      </c>
      <c r="AK173" s="52" t="n">
        <v>2551.861818181818</v>
      </c>
      <c r="AL173" s="52">
        <f>$AJ173*$AK173</f>
        <v/>
      </c>
      <c r="AM173" s="52">
        <f>$AI173*$AK173</f>
        <v/>
      </c>
      <c r="AN173" s="39" t="n"/>
      <c r="AO173" s="39" t="n"/>
    </row>
    <row r="174">
      <c r="A174" s="5" t="inlineStr">
        <is>
          <t>1000003</t>
        </is>
      </c>
      <c r="B174" s="5" t="inlineStr">
        <is>
          <t>AGUA BIDESTILADA AMPOLLA POR 10ML</t>
        </is>
      </c>
      <c r="C174" s="5" t="inlineStr">
        <is>
          <t>2531830</t>
        </is>
      </c>
      <c r="D174" s="5" t="inlineStr">
        <is>
          <t>033</t>
        </is>
      </c>
      <c r="E174" s="5" t="inlineStr">
        <is>
          <t>ZMED</t>
        </is>
      </c>
      <c r="F174" s="5" t="inlineStr">
        <is>
          <t>1130</t>
        </is>
      </c>
      <c r="G174" s="5" t="inlineStr">
        <is>
          <t>3013</t>
        </is>
      </c>
      <c r="H174" s="5" t="inlineStr">
        <is>
          <t>C/U</t>
        </is>
      </c>
      <c r="I174" s="6" t="n">
        <v>20</v>
      </c>
      <c r="J174" s="6" t="n">
        <v>0</v>
      </c>
      <c r="K174" s="5" t="inlineStr">
        <is>
          <t>ARS</t>
        </is>
      </c>
      <c r="L174" s="48" t="n">
        <v>0</v>
      </c>
      <c r="M174" s="48" t="n">
        <v>7226.85</v>
      </c>
      <c r="O174" s="11">
        <f>M174/SUM($M$2:$M$485)</f>
        <v/>
      </c>
      <c r="P174" s="49">
        <f>IFERROR(M174/I174,0)</f>
        <v/>
      </c>
      <c r="Q174" s="50" t="n"/>
      <c r="R174" s="8">
        <f>I174-Q174</f>
        <v/>
      </c>
      <c r="S174" s="49">
        <f>$AK174*R174</f>
        <v/>
      </c>
      <c r="U174" s="39" t="inlineStr">
        <is>
          <t>Stock SAP</t>
        </is>
      </c>
      <c r="V174" s="39" t="inlineStr">
        <is>
          <t>Medicamentos</t>
        </is>
      </c>
      <c r="W174" s="39" t="inlineStr">
        <is>
          <t>Dentro del alcance</t>
        </is>
      </c>
      <c r="X174" s="39" t="n"/>
      <c r="Y174" s="39" t="inlineStr">
        <is>
          <t>Sin recuento físico en el inventario de Avain</t>
        </is>
      </c>
      <c r="Z174" s="40" t="inlineStr">
        <is>
          <t>Sin recuento físico</t>
        </is>
      </c>
      <c r="AA174" s="39" t="n"/>
      <c r="AB174" s="39" t="n"/>
      <c r="AC174" s="39" t="n"/>
      <c r="AD174" s="39" t="n"/>
      <c r="AE174" s="39" t="n"/>
      <c r="AF174" s="39" t="n"/>
      <c r="AG174" s="39" t="n"/>
      <c r="AH174" s="51" t="n">
        <v>20</v>
      </c>
      <c r="AI174" s="51">
        <f>Q174</f>
        <v/>
      </c>
      <c r="AJ174" s="51">
        <f>$AH174-$AI174</f>
        <v/>
      </c>
      <c r="AK174" s="52" t="n">
        <v>361.3425</v>
      </c>
      <c r="AL174" s="52">
        <f>$AJ174*$AK174</f>
        <v/>
      </c>
      <c r="AM174" s="52">
        <f>$AI174*$AK174</f>
        <v/>
      </c>
      <c r="AN174" s="39" t="n"/>
      <c r="AO174" s="39" t="n"/>
    </row>
    <row r="175">
      <c r="A175" s="5" t="inlineStr">
        <is>
          <t>1000046</t>
        </is>
      </c>
      <c r="B175" s="5" t="inlineStr">
        <is>
          <t>IBUPROFENO 400 MG COMPRIMIDOS</t>
        </is>
      </c>
      <c r="C175" s="5" t="inlineStr">
        <is>
          <t>00000</t>
        </is>
      </c>
      <c r="D175" s="5" t="inlineStr">
        <is>
          <t>033</t>
        </is>
      </c>
      <c r="E175" s="5" t="inlineStr">
        <is>
          <t>ZMED</t>
        </is>
      </c>
      <c r="F175" s="5" t="inlineStr">
        <is>
          <t>1130</t>
        </is>
      </c>
      <c r="G175" s="5" t="inlineStr">
        <is>
          <t>3013</t>
        </is>
      </c>
      <c r="H175" s="5" t="inlineStr">
        <is>
          <t>C/U</t>
        </is>
      </c>
      <c r="I175" s="6" t="n">
        <v>20</v>
      </c>
      <c r="J175" s="6" t="n">
        <v>0</v>
      </c>
      <c r="K175" s="5" t="inlineStr">
        <is>
          <t>ARS</t>
        </is>
      </c>
      <c r="L175" s="48" t="n">
        <v>0</v>
      </c>
      <c r="M175" s="48" t="n">
        <v>784</v>
      </c>
      <c r="O175" s="11">
        <f>M175/SUM($M$2:$M$485)</f>
        <v/>
      </c>
      <c r="P175" s="49">
        <f>IFERROR(M175/I175,0)</f>
        <v/>
      </c>
      <c r="Q175" s="50" t="n">
        <v>40</v>
      </c>
      <c r="R175" s="8">
        <f>I175-Q175</f>
        <v/>
      </c>
      <c r="S175" s="49">
        <f>$AK175*R175</f>
        <v/>
      </c>
      <c r="U175" s="39" t="inlineStr">
        <is>
          <t>Stock SAP</t>
        </is>
      </c>
      <c r="V175" s="39" t="inlineStr">
        <is>
          <t>Medicamentos</t>
        </is>
      </c>
      <c r="W175" s="39" t="inlineStr">
        <is>
          <t>Dentro del alcance</t>
        </is>
      </c>
      <c r="X175" s="37" t="inlineStr">
        <is>
          <t>Alta</t>
        </is>
      </c>
      <c r="Y175" s="39" t="inlineStr">
        <is>
          <t>Homologado – confianza Alta</t>
        </is>
      </c>
      <c r="Z175" s="37" t="inlineStr">
        <is>
          <t>Dar de alta en SAP</t>
        </is>
      </c>
      <c r="AA175" s="39" t="inlineStr">
        <is>
          <t>151</t>
        </is>
      </c>
      <c r="AB175" s="39" t="inlineStr">
        <is>
          <t>Ibuprofeno comprimidos x 400mg</t>
        </is>
      </c>
      <c r="AC175" s="39" t="inlineStr">
        <is>
          <t>Cruce por nomenclatura SAP</t>
        </is>
      </c>
      <c r="AD175" s="39" t="inlineStr">
        <is>
          <t>No</t>
        </is>
      </c>
      <c r="AE175" s="39" t="n"/>
      <c r="AF175" s="39" t="inlineStr">
        <is>
          <t>No</t>
        </is>
      </c>
      <c r="AG175" s="39" t="n"/>
      <c r="AH175" s="51" t="n">
        <v>20</v>
      </c>
      <c r="AI175" s="51">
        <f>Q175</f>
        <v/>
      </c>
      <c r="AJ175" s="51">
        <f>$AH175-$AI175</f>
        <v/>
      </c>
      <c r="AK175" s="52" t="n">
        <v>39.2</v>
      </c>
      <c r="AL175" s="52">
        <f>$AJ175*$AK175</f>
        <v/>
      </c>
      <c r="AM175" s="52">
        <f>$AI175*$AK175</f>
        <v/>
      </c>
      <c r="AN175" s="39" t="n"/>
      <c r="AO175" s="39" t="inlineStr">
        <is>
          <t>Cruce por nomenclatura: dosis coincide; similitud 0.95.</t>
        </is>
      </c>
    </row>
    <row r="176">
      <c r="A176" s="5" t="inlineStr">
        <is>
          <t>1000108</t>
        </is>
      </c>
      <c r="B176" s="5" t="inlineStr">
        <is>
          <t>HALOPERIDOL  5MG/1ML AMPOLLA</t>
        </is>
      </c>
      <c r="C176" s="5" t="inlineStr">
        <is>
          <t>16293</t>
        </is>
      </c>
      <c r="D176" s="5" t="inlineStr">
        <is>
          <t>033</t>
        </is>
      </c>
      <c r="E176" s="5" t="inlineStr">
        <is>
          <t>ZMED</t>
        </is>
      </c>
      <c r="F176" s="5" t="inlineStr">
        <is>
          <t>1130</t>
        </is>
      </c>
      <c r="G176" s="5" t="inlineStr">
        <is>
          <t>3013</t>
        </is>
      </c>
      <c r="H176" s="5" t="inlineStr">
        <is>
          <t>C/U</t>
        </is>
      </c>
      <c r="I176" s="6" t="n">
        <v>20</v>
      </c>
      <c r="J176" s="6" t="n">
        <v>0</v>
      </c>
      <c r="K176" s="5" t="inlineStr">
        <is>
          <t>ARS</t>
        </is>
      </c>
      <c r="L176" s="48" t="n">
        <v>0</v>
      </c>
      <c r="M176" s="48" t="n">
        <v>13806</v>
      </c>
      <c r="O176" s="11">
        <f>M176/SUM($M$2:$M$485)</f>
        <v/>
      </c>
      <c r="P176" s="49">
        <f>IFERROR(M176/I176,0)</f>
        <v/>
      </c>
      <c r="Q176" s="50" t="n"/>
      <c r="R176" s="8">
        <f>I176-Q176</f>
        <v/>
      </c>
      <c r="S176" s="49">
        <f>$AK176*R176</f>
        <v/>
      </c>
      <c r="U176" s="39" t="inlineStr">
        <is>
          <t>Stock SAP</t>
        </is>
      </c>
      <c r="V176" s="39" t="inlineStr">
        <is>
          <t>Medicamentos</t>
        </is>
      </c>
      <c r="W176" s="39" t="inlineStr">
        <is>
          <t>Dentro del alcance</t>
        </is>
      </c>
      <c r="X176" s="42" t="inlineStr">
        <is>
          <t>Media</t>
        </is>
      </c>
      <c r="Y176" s="39" t="inlineStr">
        <is>
          <t>Homologado – confianza Media – pendiente de validación</t>
        </is>
      </c>
      <c r="Z176" s="38" t="inlineStr">
        <is>
          <t>Dar de baja en SAP</t>
        </is>
      </c>
      <c r="AA176" s="39" t="inlineStr">
        <is>
          <t>141</t>
        </is>
      </c>
      <c r="AB176" s="39" t="inlineStr">
        <is>
          <t>Haloperidol 1 amp=1ml</t>
        </is>
      </c>
      <c r="AC176" s="39" t="inlineStr">
        <is>
          <t>Homologación por código Avain (master M09-005)</t>
        </is>
      </c>
      <c r="AD176" s="39" t="inlineStr">
        <is>
          <t>No</t>
        </is>
      </c>
      <c r="AE176" s="39" t="n"/>
      <c r="AF176" s="39" t="inlineStr">
        <is>
          <t>Sí</t>
        </is>
      </c>
      <c r="AG176" s="39" t="inlineStr">
        <is>
          <t>M09-005</t>
        </is>
      </c>
      <c r="AH176" s="51" t="n"/>
      <c r="AI176" s="51" t="n"/>
      <c r="AJ176" s="51" t="n"/>
      <c r="AK176" s="52" t="n">
        <v>690.3</v>
      </c>
      <c r="AL176" s="52" t="n"/>
      <c r="AM176" s="52" t="n"/>
      <c r="AN176" s="39" t="n"/>
      <c r="AO176" s="39" t="inlineStr">
        <is>
          <t>La cantidad física del material se imputó en la fila 81 (primera fila del material). Homologación: confianza base Media + confianza SAP Alta → Media. El material ocupa 2 filas en la hoja 1130 Salta (lote/almacén). La cantidad SAP y la física de esta vista son el total del material.</t>
        </is>
      </c>
    </row>
    <row r="177">
      <c r="A177" s="5" t="inlineStr">
        <is>
          <t>1000112</t>
        </is>
      </c>
      <c r="B177" s="5" t="inlineStr">
        <is>
          <t>SOLUCION FISIOLOGICA X 100ML</t>
        </is>
      </c>
      <c r="C177" s="5" t="inlineStr">
        <is>
          <t>25158</t>
        </is>
      </c>
      <c r="D177" s="5" t="inlineStr">
        <is>
          <t>033</t>
        </is>
      </c>
      <c r="E177" s="5" t="inlineStr">
        <is>
          <t>ZMED</t>
        </is>
      </c>
      <c r="F177" s="5" t="inlineStr">
        <is>
          <t>1130</t>
        </is>
      </c>
      <c r="G177" s="5" t="inlineStr">
        <is>
          <t>3013</t>
        </is>
      </c>
      <c r="H177" s="5" t="inlineStr">
        <is>
          <t>C/U</t>
        </is>
      </c>
      <c r="I177" s="6" t="n">
        <v>20</v>
      </c>
      <c r="J177" s="6" t="n">
        <v>0</v>
      </c>
      <c r="K177" s="5" t="inlineStr">
        <is>
          <t>ARS</t>
        </is>
      </c>
      <c r="L177" s="48" t="n">
        <v>0</v>
      </c>
      <c r="M177" s="48" t="n">
        <v>26747.08</v>
      </c>
      <c r="O177" s="11">
        <f>M177/SUM($M$2:$M$485)</f>
        <v/>
      </c>
      <c r="P177" s="49">
        <f>IFERROR(M177/I177,0)</f>
        <v/>
      </c>
      <c r="Q177" s="50" t="n"/>
      <c r="R177" s="8">
        <f>I177-Q177</f>
        <v/>
      </c>
      <c r="S177" s="49">
        <f>$AK177*R177</f>
        <v/>
      </c>
      <c r="U177" s="39" t="inlineStr">
        <is>
          <t>Stock SAP</t>
        </is>
      </c>
      <c r="V177" s="39" t="inlineStr">
        <is>
          <t>Medicamentos</t>
        </is>
      </c>
      <c r="W177" s="39" t="inlineStr">
        <is>
          <t>Dentro del alcance</t>
        </is>
      </c>
      <c r="X177" s="39" t="n"/>
      <c r="Y177" s="39" t="inlineStr">
        <is>
          <t>Sin recuento físico en el inventario de Avain</t>
        </is>
      </c>
      <c r="Z177" s="40" t="inlineStr">
        <is>
          <t>Sin recuento físico</t>
        </is>
      </c>
      <c r="AA177" s="39" t="n"/>
      <c r="AB177" s="39" t="n"/>
      <c r="AC177" s="39" t="n"/>
      <c r="AD177" s="39" t="n"/>
      <c r="AE177" s="39" t="n"/>
      <c r="AF177" s="39" t="n"/>
      <c r="AG177" s="39" t="n"/>
      <c r="AH177" s="51" t="n">
        <v>20</v>
      </c>
      <c r="AI177" s="51">
        <f>Q177</f>
        <v/>
      </c>
      <c r="AJ177" s="51">
        <f>$AH177-$AI177</f>
        <v/>
      </c>
      <c r="AK177" s="52" t="n">
        <v>1337.354</v>
      </c>
      <c r="AL177" s="52">
        <f>$AJ177*$AK177</f>
        <v/>
      </c>
      <c r="AM177" s="52">
        <f>$AI177*$AK177</f>
        <v/>
      </c>
      <c r="AN177" s="39" t="n"/>
      <c r="AO177" s="39" t="n"/>
    </row>
    <row r="178">
      <c r="A178" s="5" t="inlineStr">
        <is>
          <t>1000147</t>
        </is>
      </c>
      <c r="B178" s="5" t="inlineStr">
        <is>
          <t>RADITIDINA AMP</t>
        </is>
      </c>
      <c r="C178" s="5" t="inlineStr">
        <is>
          <t>40447</t>
        </is>
      </c>
      <c r="D178" s="5" t="inlineStr">
        <is>
          <t>033</t>
        </is>
      </c>
      <c r="E178" s="5" t="inlineStr">
        <is>
          <t>ZMED</t>
        </is>
      </c>
      <c r="F178" s="5" t="inlineStr">
        <is>
          <t>1130</t>
        </is>
      </c>
      <c r="G178" s="5" t="inlineStr">
        <is>
          <t>3013</t>
        </is>
      </c>
      <c r="H178" s="5" t="inlineStr">
        <is>
          <t>C/U</t>
        </is>
      </c>
      <c r="I178" s="6" t="n">
        <v>20</v>
      </c>
      <c r="J178" s="6" t="n">
        <v>0</v>
      </c>
      <c r="K178" s="5" t="inlineStr">
        <is>
          <t>ARS</t>
        </is>
      </c>
      <c r="L178" s="48" t="n">
        <v>0</v>
      </c>
      <c r="M178" s="48" t="n">
        <v>221</v>
      </c>
      <c r="O178" s="11">
        <f>M178/SUM($M$2:$M$485)</f>
        <v/>
      </c>
      <c r="P178" s="49">
        <f>IFERROR(M178/I178,0)</f>
        <v/>
      </c>
      <c r="Q178" s="50" t="n">
        <v>114</v>
      </c>
      <c r="R178" s="8">
        <f>I178-Q178</f>
        <v/>
      </c>
      <c r="S178" s="49">
        <f>$AK178*R178</f>
        <v/>
      </c>
      <c r="U178" s="39" t="inlineStr">
        <is>
          <t>Stock SAP</t>
        </is>
      </c>
      <c r="V178" s="39" t="inlineStr">
        <is>
          <t>Medicamentos</t>
        </is>
      </c>
      <c r="W178" s="39" t="inlineStr">
        <is>
          <t>Dentro del alcance</t>
        </is>
      </c>
      <c r="X178" s="38" t="inlineStr">
        <is>
          <t>Baja</t>
        </is>
      </c>
      <c r="Y178" s="39" t="inlineStr">
        <is>
          <t>Homologado – confianza Baja – pendiente de validación</t>
        </is>
      </c>
      <c r="Z178" s="37" t="inlineStr">
        <is>
          <t>Dar de alta en SAP</t>
        </is>
      </c>
      <c r="AA178" s="39" t="inlineStr">
        <is>
          <t>386</t>
        </is>
      </c>
      <c r="AB178" s="39" t="inlineStr">
        <is>
          <t>Ranitidina 50mg x 5ml</t>
        </is>
      </c>
      <c r="AC178" s="39" t="inlineStr">
        <is>
          <t>Cruce por nomenclatura SAP</t>
        </is>
      </c>
      <c r="AD178" s="39" t="inlineStr">
        <is>
          <t>No</t>
        </is>
      </c>
      <c r="AE178" s="39" t="n"/>
      <c r="AF178" s="39" t="inlineStr">
        <is>
          <t>No</t>
        </is>
      </c>
      <c r="AG178" s="39" t="n"/>
      <c r="AH178" s="51" t="n">
        <v>20</v>
      </c>
      <c r="AI178" s="51">
        <f>Q178</f>
        <v/>
      </c>
      <c r="AJ178" s="51">
        <f>$AH178-$AI178</f>
        <v/>
      </c>
      <c r="AK178" s="52" t="n">
        <v>11.05</v>
      </c>
      <c r="AL178" s="52">
        <f>$AJ178*$AK178</f>
        <v/>
      </c>
      <c r="AM178" s="52">
        <f>$AI178*$AK178</f>
        <v/>
      </c>
      <c r="AN178" s="39" t="n"/>
      <c r="AO178" s="39" t="inlineStr">
        <is>
          <t>Cruce por nomenclatura: una nomenclatura no informa dosis; similitud 0.53.</t>
        </is>
      </c>
    </row>
    <row r="179">
      <c r="A179" s="5" t="inlineStr">
        <is>
          <t>1000168</t>
        </is>
      </c>
      <c r="B179" s="5" t="inlineStr">
        <is>
          <t>BICARBONATO DE SODIO SOL. 1 MOL. 100 CM3</t>
        </is>
      </c>
      <c r="C179" s="5" t="inlineStr">
        <is>
          <t>260420012</t>
        </is>
      </c>
      <c r="D179" s="5" t="inlineStr">
        <is>
          <t>033</t>
        </is>
      </c>
      <c r="E179" s="5" t="inlineStr">
        <is>
          <t>ZMED</t>
        </is>
      </c>
      <c r="F179" s="5" t="inlineStr">
        <is>
          <t>1130</t>
        </is>
      </c>
      <c r="G179" s="5" t="inlineStr">
        <is>
          <t>3013</t>
        </is>
      </c>
      <c r="H179" s="5" t="inlineStr">
        <is>
          <t>C/U</t>
        </is>
      </c>
      <c r="I179" s="6" t="n">
        <v>20</v>
      </c>
      <c r="J179" s="6" t="n">
        <v>0</v>
      </c>
      <c r="K179" s="5" t="inlineStr">
        <is>
          <t>ARS</t>
        </is>
      </c>
      <c r="L179" s="48" t="n">
        <v>0</v>
      </c>
      <c r="M179" s="48" t="n">
        <v>251500</v>
      </c>
      <c r="O179" s="11">
        <f>M179/SUM($M$2:$M$485)</f>
        <v/>
      </c>
      <c r="P179" s="49">
        <f>IFERROR(M179/I179,0)</f>
        <v/>
      </c>
      <c r="Q179" s="50" t="n"/>
      <c r="R179" s="8">
        <f>I179-Q179</f>
        <v/>
      </c>
      <c r="S179" s="49">
        <f>$AK179*R179</f>
        <v/>
      </c>
      <c r="U179" s="39" t="inlineStr">
        <is>
          <t>Stock SAP</t>
        </is>
      </c>
      <c r="V179" s="39" t="inlineStr">
        <is>
          <t>Medicamentos</t>
        </is>
      </c>
      <c r="W179" s="39" t="inlineStr">
        <is>
          <t>Dentro del alcance</t>
        </is>
      </c>
      <c r="X179" s="39" t="n"/>
      <c r="Y179" s="39" t="inlineStr">
        <is>
          <t>Sin recuento físico en el inventario de Avain</t>
        </is>
      </c>
      <c r="Z179" s="40" t="inlineStr">
        <is>
          <t>Sin recuento físico</t>
        </is>
      </c>
      <c r="AA179" s="39" t="n"/>
      <c r="AB179" s="39" t="n"/>
      <c r="AC179" s="39" t="n"/>
      <c r="AD179" s="39" t="n"/>
      <c r="AE179" s="39" t="n"/>
      <c r="AF179" s="39" t="n"/>
      <c r="AG179" s="39" t="n"/>
      <c r="AH179" s="51" t="n">
        <v>20</v>
      </c>
      <c r="AI179" s="51">
        <f>Q179</f>
        <v/>
      </c>
      <c r="AJ179" s="51">
        <f>$AH179-$AI179</f>
        <v/>
      </c>
      <c r="AK179" s="52" t="n">
        <v>12575</v>
      </c>
      <c r="AL179" s="52">
        <f>$AJ179*$AK179</f>
        <v/>
      </c>
      <c r="AM179" s="52">
        <f>$AI179*$AK179</f>
        <v/>
      </c>
      <c r="AN179" s="39" t="n"/>
      <c r="AO179" s="39" t="n"/>
    </row>
    <row r="180">
      <c r="A180" s="5" t="inlineStr">
        <is>
          <t>1000244</t>
        </is>
      </c>
      <c r="B180" s="5" t="inlineStr">
        <is>
          <t>Hioscina Butilbromuro 10 mg,Dipirona AMP</t>
        </is>
      </c>
      <c r="C180" s="5" t="inlineStr">
        <is>
          <t>00000</t>
        </is>
      </c>
      <c r="D180" s="5" t="inlineStr">
        <is>
          <t>033</t>
        </is>
      </c>
      <c r="E180" s="5" t="inlineStr">
        <is>
          <t>ZMED</t>
        </is>
      </c>
      <c r="F180" s="5" t="inlineStr">
        <is>
          <t>1130</t>
        </is>
      </c>
      <c r="G180" s="5" t="inlineStr">
        <is>
          <t>3013</t>
        </is>
      </c>
      <c r="H180" s="5" t="inlineStr">
        <is>
          <t>C/U</t>
        </is>
      </c>
      <c r="I180" s="6" t="n">
        <v>20</v>
      </c>
      <c r="J180" s="6" t="n">
        <v>0</v>
      </c>
      <c r="K180" s="5" t="inlineStr">
        <is>
          <t>ARS</t>
        </is>
      </c>
      <c r="L180" s="48" t="n">
        <v>0</v>
      </c>
      <c r="M180" s="48" t="n">
        <v>5180</v>
      </c>
      <c r="O180" s="11">
        <f>M180/SUM($M$2:$M$485)</f>
        <v/>
      </c>
      <c r="P180" s="49">
        <f>IFERROR(M180/I180,0)</f>
        <v/>
      </c>
      <c r="Q180" s="50" t="n"/>
      <c r="R180" s="8">
        <f>I180-Q180</f>
        <v/>
      </c>
      <c r="S180" s="49">
        <f>$AK180*R180</f>
        <v/>
      </c>
      <c r="U180" s="39" t="inlineStr">
        <is>
          <t>Stock SAP</t>
        </is>
      </c>
      <c r="V180" s="39" t="inlineStr">
        <is>
          <t>Medicamentos</t>
        </is>
      </c>
      <c r="W180" s="39" t="inlineStr">
        <is>
          <t>Dentro del alcance</t>
        </is>
      </c>
      <c r="X180" s="39" t="n"/>
      <c r="Y180" s="39" t="inlineStr">
        <is>
          <t>Sin recuento físico en el inventario de Avain</t>
        </is>
      </c>
      <c r="Z180" s="40" t="inlineStr">
        <is>
          <t>Sin recuento físico</t>
        </is>
      </c>
      <c r="AA180" s="39" t="n"/>
      <c r="AB180" s="39" t="n"/>
      <c r="AC180" s="39" t="n"/>
      <c r="AD180" s="39" t="n"/>
      <c r="AE180" s="39" t="n"/>
      <c r="AF180" s="39" t="n"/>
      <c r="AG180" s="39" t="n"/>
      <c r="AH180" s="51" t="n">
        <v>20</v>
      </c>
      <c r="AI180" s="51">
        <f>Q180</f>
        <v/>
      </c>
      <c r="AJ180" s="51">
        <f>$AH180-$AI180</f>
        <v/>
      </c>
      <c r="AK180" s="52" t="n">
        <v>259</v>
      </c>
      <c r="AL180" s="52">
        <f>$AJ180*$AK180</f>
        <v/>
      </c>
      <c r="AM180" s="52">
        <f>$AI180*$AK180</f>
        <v/>
      </c>
      <c r="AN180" s="39" t="n"/>
      <c r="AO180" s="39" t="n"/>
    </row>
    <row r="181">
      <c r="A181" s="5" t="inlineStr">
        <is>
          <t>1000290</t>
        </is>
      </c>
      <c r="B181" s="5" t="inlineStr">
        <is>
          <t>AGUA DESTILADA DE 10 ML</t>
        </is>
      </c>
      <c r="C181" s="5" t="inlineStr">
        <is>
          <t>00000</t>
        </is>
      </c>
      <c r="D181" s="5" t="inlineStr">
        <is>
          <t>033</t>
        </is>
      </c>
      <c r="E181" s="5" t="inlineStr">
        <is>
          <t>ZMED</t>
        </is>
      </c>
      <c r="F181" s="5" t="inlineStr">
        <is>
          <t>1130</t>
        </is>
      </c>
      <c r="G181" s="5" t="inlineStr">
        <is>
          <t>3013</t>
        </is>
      </c>
      <c r="H181" s="5" t="inlineStr">
        <is>
          <t>C/U</t>
        </is>
      </c>
      <c r="I181" s="6" t="n">
        <v>20</v>
      </c>
      <c r="J181" s="6" t="n">
        <v>0</v>
      </c>
      <c r="K181" s="5" t="inlineStr">
        <is>
          <t>ARS</t>
        </is>
      </c>
      <c r="L181" s="48" t="n">
        <v>0</v>
      </c>
      <c r="M181" s="48" t="n">
        <v>10584</v>
      </c>
      <c r="O181" s="11">
        <f>M181/SUM($M$2:$M$485)</f>
        <v/>
      </c>
      <c r="P181" s="49">
        <f>IFERROR(M181/I181,0)</f>
        <v/>
      </c>
      <c r="Q181" s="50" t="n">
        <v>49</v>
      </c>
      <c r="R181" s="8">
        <f>I181-Q181</f>
        <v/>
      </c>
      <c r="S181" s="49">
        <f>$AK181*R181</f>
        <v/>
      </c>
      <c r="U181" s="39" t="inlineStr">
        <is>
          <t>Stock SAP</t>
        </is>
      </c>
      <c r="V181" s="39" t="inlineStr">
        <is>
          <t>Medicamentos</t>
        </is>
      </c>
      <c r="W181" s="39" t="inlineStr">
        <is>
          <t>Dentro del alcance</t>
        </is>
      </c>
      <c r="X181" s="38" t="inlineStr">
        <is>
          <t>Baja</t>
        </is>
      </c>
      <c r="Y181" s="39" t="inlineStr">
        <is>
          <t>Homologado – confianza Baja – pendiente de validación</t>
        </is>
      </c>
      <c r="Z181" s="37" t="inlineStr">
        <is>
          <t>Dar de alta en SAP</t>
        </is>
      </c>
      <c r="AA181" s="39" t="inlineStr">
        <is>
          <t>17</t>
        </is>
      </c>
      <c r="AB181" s="39" t="inlineStr">
        <is>
          <t>Agua para Inyectable 1 amp=10ml</t>
        </is>
      </c>
      <c r="AC181" s="39" t="inlineStr">
        <is>
          <t>Cruce por nomenclatura SAP</t>
        </is>
      </c>
      <c r="AD181" s="39" t="inlineStr">
        <is>
          <t>Sí</t>
        </is>
      </c>
      <c r="AE181" s="39" t="inlineStr">
        <is>
          <t>1000290, 1000003</t>
        </is>
      </c>
      <c r="AF181" s="39" t="inlineStr">
        <is>
          <t>Sí</t>
        </is>
      </c>
      <c r="AG181" s="39" t="inlineStr">
        <is>
          <t>M13-006</t>
        </is>
      </c>
      <c r="AH181" s="51" t="n">
        <v>20</v>
      </c>
      <c r="AI181" s="51">
        <f>Q181</f>
        <v/>
      </c>
      <c r="AJ181" s="51">
        <f>$AH181-$AI181</f>
        <v/>
      </c>
      <c r="AK181" s="52" t="n">
        <v>529.2</v>
      </c>
      <c r="AL181" s="52">
        <f>$AJ181*$AK181</f>
        <v/>
      </c>
      <c r="AM181" s="52">
        <f>$AI181*$AK181</f>
        <v/>
      </c>
      <c r="AN181" s="39" t="n"/>
      <c r="AO181" s="39" t="inlineStr">
        <is>
          <t>Homologado al master M13-006, pero sus códigos SAP (1000016) no figuran en el stock SAP de este centro. Cruce por nomenclatura: dosis coincide; similitud 0.50. El cruce SAP–Avain identificó 2 códigos SAP como posibles equivalentes del mismo ítem de Avain (1000290, 1000003). Se imputó al primero (lógica BUSCARV); requiere validación posterior.</t>
        </is>
      </c>
    </row>
    <row r="182">
      <c r="A182" s="5" t="inlineStr">
        <is>
          <t>1000431</t>
        </is>
      </c>
      <c r="B182" s="5" t="inlineStr">
        <is>
          <t>LIDOCAINA 1% 5 ML AMPOLLA</t>
        </is>
      </c>
      <c r="C182" s="5" t="n"/>
      <c r="D182" s="5" t="inlineStr">
        <is>
          <t>033</t>
        </is>
      </c>
      <c r="E182" s="5" t="inlineStr">
        <is>
          <t>ZMED</t>
        </is>
      </c>
      <c r="F182" s="5" t="inlineStr">
        <is>
          <t>1130</t>
        </is>
      </c>
      <c r="G182" s="5" t="inlineStr">
        <is>
          <t>3013</t>
        </is>
      </c>
      <c r="H182" s="5" t="inlineStr">
        <is>
          <t>C/U</t>
        </is>
      </c>
      <c r="I182" s="6" t="n">
        <v>20</v>
      </c>
      <c r="J182" s="6" t="n">
        <v>0</v>
      </c>
      <c r="K182" s="5" t="inlineStr">
        <is>
          <t>ARS</t>
        </is>
      </c>
      <c r="L182" s="48" t="n">
        <v>0</v>
      </c>
      <c r="M182" s="48" t="n">
        <v>6066.25</v>
      </c>
      <c r="O182" s="11">
        <f>M182/SUM($M$2:$M$485)</f>
        <v/>
      </c>
      <c r="P182" s="49">
        <f>IFERROR(M182/I182,0)</f>
        <v/>
      </c>
      <c r="Q182" s="50" t="n"/>
      <c r="R182" s="8">
        <f>I182-Q182</f>
        <v/>
      </c>
      <c r="S182" s="49">
        <f>$AK182*R182</f>
        <v/>
      </c>
      <c r="U182" s="39" t="inlineStr">
        <is>
          <t>Stock SAP</t>
        </is>
      </c>
      <c r="V182" s="39" t="inlineStr">
        <is>
          <t>Medicamentos</t>
        </is>
      </c>
      <c r="W182" s="39" t="inlineStr">
        <is>
          <t>Dentro del alcance</t>
        </is>
      </c>
      <c r="X182" s="39" t="n"/>
      <c r="Y182" s="39" t="inlineStr">
        <is>
          <t>Sin recuento físico en el inventario de Avain</t>
        </is>
      </c>
      <c r="Z182" s="40" t="inlineStr">
        <is>
          <t>Sin recuento físico</t>
        </is>
      </c>
      <c r="AA182" s="39" t="n"/>
      <c r="AB182" s="39" t="n"/>
      <c r="AC182" s="39" t="n"/>
      <c r="AD182" s="39" t="n"/>
      <c r="AE182" s="39" t="n"/>
      <c r="AF182" s="39" t="n"/>
      <c r="AG182" s="39" t="n"/>
      <c r="AH182" s="51" t="n">
        <v>20</v>
      </c>
      <c r="AI182" s="51">
        <f>Q182</f>
        <v/>
      </c>
      <c r="AJ182" s="51">
        <f>$AH182-$AI182</f>
        <v/>
      </c>
      <c r="AK182" s="52" t="n">
        <v>303.3125</v>
      </c>
      <c r="AL182" s="52">
        <f>$AJ182*$AK182</f>
        <v/>
      </c>
      <c r="AM182" s="52">
        <f>$AI182*$AK182</f>
        <v/>
      </c>
      <c r="AN182" s="39" t="n"/>
      <c r="AO182" s="39" t="n"/>
    </row>
    <row r="183">
      <c r="A183" s="5" t="inlineStr">
        <is>
          <t>1000484</t>
        </is>
      </c>
      <c r="B183" s="5" t="inlineStr">
        <is>
          <t>PENICILINA G BENZATINICA 2.400.000 U.I</t>
        </is>
      </c>
      <c r="C183" s="5" t="inlineStr">
        <is>
          <t>12352</t>
        </is>
      </c>
      <c r="D183" s="5" t="inlineStr">
        <is>
          <t>033</t>
        </is>
      </c>
      <c r="E183" s="5" t="inlineStr">
        <is>
          <t>ZMED</t>
        </is>
      </c>
      <c r="F183" s="5" t="inlineStr">
        <is>
          <t>1130</t>
        </is>
      </c>
      <c r="G183" s="5" t="inlineStr">
        <is>
          <t>3013</t>
        </is>
      </c>
      <c r="H183" s="5" t="inlineStr">
        <is>
          <t>C/U</t>
        </is>
      </c>
      <c r="I183" s="6" t="n">
        <v>20</v>
      </c>
      <c r="J183" s="6" t="n">
        <v>0</v>
      </c>
      <c r="K183" s="5" t="inlineStr">
        <is>
          <t>ARS</t>
        </is>
      </c>
      <c r="L183" s="48" t="n">
        <v>0</v>
      </c>
      <c r="M183" s="48" t="n">
        <v>77078.92999999999</v>
      </c>
      <c r="O183" s="11">
        <f>M183/SUM($M$2:$M$485)</f>
        <v/>
      </c>
      <c r="P183" s="49">
        <f>IFERROR(M183/I183,0)</f>
        <v/>
      </c>
      <c r="Q183" s="50" t="n"/>
      <c r="R183" s="8">
        <f>I183-Q183</f>
        <v/>
      </c>
      <c r="S183" s="49">
        <f>$AK183*R183</f>
        <v/>
      </c>
      <c r="U183" s="39" t="inlineStr">
        <is>
          <t>Stock SAP</t>
        </is>
      </c>
      <c r="V183" s="39" t="inlineStr">
        <is>
          <t>Medicamentos</t>
        </is>
      </c>
      <c r="W183" s="39" t="inlineStr">
        <is>
          <t>Dentro del alcance</t>
        </is>
      </c>
      <c r="X183" s="37" t="inlineStr">
        <is>
          <t>Alta</t>
        </is>
      </c>
      <c r="Y183" s="39" t="inlineStr">
        <is>
          <t>Homologado – confianza Alta</t>
        </is>
      </c>
      <c r="Z183" s="38" t="inlineStr">
        <is>
          <t>Dar de baja en SAP</t>
        </is>
      </c>
      <c r="AA183" s="39" t="inlineStr">
        <is>
          <t>200</t>
        </is>
      </c>
      <c r="AB183" s="39" t="inlineStr">
        <is>
          <t>Penicilina Benzatinica fco ampolla 2400000UI</t>
        </is>
      </c>
      <c r="AC183" s="39" t="inlineStr">
        <is>
          <t>Homologación por código Avain (master M11-012)</t>
        </is>
      </c>
      <c r="AD183" s="39" t="inlineStr">
        <is>
          <t>No</t>
        </is>
      </c>
      <c r="AE183" s="39" t="n"/>
      <c r="AF183" s="39" t="inlineStr">
        <is>
          <t>Sí</t>
        </is>
      </c>
      <c r="AG183" s="39" t="inlineStr">
        <is>
          <t>M11-012</t>
        </is>
      </c>
      <c r="AH183" s="51" t="n"/>
      <c r="AI183" s="51" t="n"/>
      <c r="AJ183" s="51" t="n"/>
      <c r="AK183" s="52" t="n">
        <v>3853.946666666667</v>
      </c>
      <c r="AL183" s="52" t="n"/>
      <c r="AM183" s="52" t="n"/>
      <c r="AN183" s="39" t="n"/>
      <c r="AO183" s="39" t="inlineStr">
        <is>
          <t>La cantidad física del material se imputó en la fila 108 (primera fila del material). Homologación: confianza base Alta + confianza SAP Alta → Alta. El material ocupa 2 filas en la hoja 1130 Salta (lote/almacén). La cantidad SAP y la física de esta vista son el total del material.</t>
        </is>
      </c>
    </row>
    <row r="184">
      <c r="A184" s="5" t="inlineStr">
        <is>
          <t>1000671</t>
        </is>
      </c>
      <c r="B184" s="5" t="inlineStr">
        <is>
          <t>SULFATO DE MAGNESIO AL 25% AMP</t>
        </is>
      </c>
      <c r="C184" s="5" t="inlineStr">
        <is>
          <t>00000</t>
        </is>
      </c>
      <c r="D184" s="5" t="inlineStr">
        <is>
          <t>033</t>
        </is>
      </c>
      <c r="E184" s="5" t="inlineStr">
        <is>
          <t>ZMED</t>
        </is>
      </c>
      <c r="F184" s="5" t="inlineStr">
        <is>
          <t>1130</t>
        </is>
      </c>
      <c r="G184" s="5" t="inlineStr">
        <is>
          <t>3013</t>
        </is>
      </c>
      <c r="H184" s="5" t="inlineStr">
        <is>
          <t>C/U</t>
        </is>
      </c>
      <c r="I184" s="6" t="n">
        <v>20</v>
      </c>
      <c r="J184" s="6" t="n">
        <v>0</v>
      </c>
      <c r="K184" s="5" t="inlineStr">
        <is>
          <t>ARS</t>
        </is>
      </c>
      <c r="L184" s="48" t="n">
        <v>0</v>
      </c>
      <c r="M184" s="48" t="n">
        <v>19000</v>
      </c>
      <c r="O184" s="11">
        <f>M184/SUM($M$2:$M$485)</f>
        <v/>
      </c>
      <c r="P184" s="49">
        <f>IFERROR(M184/I184,0)</f>
        <v/>
      </c>
      <c r="Q184" s="50" t="n">
        <v>14</v>
      </c>
      <c r="R184" s="8">
        <f>I184-Q184</f>
        <v/>
      </c>
      <c r="S184" s="49">
        <f>$AK184*R184</f>
        <v/>
      </c>
      <c r="U184" s="39" t="inlineStr">
        <is>
          <t>Stock SAP</t>
        </is>
      </c>
      <c r="V184" s="39" t="inlineStr">
        <is>
          <t>Medicamentos</t>
        </is>
      </c>
      <c r="W184" s="39" t="inlineStr">
        <is>
          <t>Dentro del alcance</t>
        </is>
      </c>
      <c r="X184" s="37" t="inlineStr">
        <is>
          <t>Alta</t>
        </is>
      </c>
      <c r="Y184" s="39" t="inlineStr">
        <is>
          <t>Homologado – confianza Alta</t>
        </is>
      </c>
      <c r="Z184" s="38" t="inlineStr">
        <is>
          <t>Dar de baja en SAP</t>
        </is>
      </c>
      <c r="AA184" s="39" t="inlineStr">
        <is>
          <t>231</t>
        </is>
      </c>
      <c r="AB184" s="39" t="inlineStr">
        <is>
          <t>Sulfato de Magnesio al 25% 1 amp=5ml</t>
        </is>
      </c>
      <c r="AC184" s="39" t="inlineStr">
        <is>
          <t>Homologación por código Avain (master M04-015)</t>
        </is>
      </c>
      <c r="AD184" s="39" t="inlineStr">
        <is>
          <t>No</t>
        </is>
      </c>
      <c r="AE184" s="39" t="n"/>
      <c r="AF184" s="39" t="inlineStr">
        <is>
          <t>Sí</t>
        </is>
      </c>
      <c r="AG184" s="39" t="inlineStr">
        <is>
          <t>M04-015</t>
        </is>
      </c>
      <c r="AH184" s="51" t="n">
        <v>20</v>
      </c>
      <c r="AI184" s="51">
        <f>Q184</f>
        <v/>
      </c>
      <c r="AJ184" s="51">
        <f>$AH184-$AI184</f>
        <v/>
      </c>
      <c r="AK184" s="52" t="n">
        <v>950</v>
      </c>
      <c r="AL184" s="52">
        <f>$AJ184*$AK184</f>
        <v/>
      </c>
      <c r="AM184" s="52">
        <f>$AI184*$AK184</f>
        <v/>
      </c>
      <c r="AN184" s="39" t="n"/>
      <c r="AO184" s="39" t="inlineStr">
        <is>
          <t>Homologación: confianza base Alta + confianza SAP Alta → Alta.</t>
        </is>
      </c>
    </row>
    <row r="185">
      <c r="A185" s="5" t="inlineStr">
        <is>
          <t>1000672</t>
        </is>
      </c>
      <c r="B185" s="5" t="inlineStr">
        <is>
          <t>TOBRAMICINA + DEXAMETASONA</t>
        </is>
      </c>
      <c r="C185" s="5" t="inlineStr">
        <is>
          <t>00000</t>
        </is>
      </c>
      <c r="D185" s="5" t="inlineStr">
        <is>
          <t>033</t>
        </is>
      </c>
      <c r="E185" s="5" t="inlineStr">
        <is>
          <t>ZMED</t>
        </is>
      </c>
      <c r="F185" s="5" t="inlineStr">
        <is>
          <t>1130</t>
        </is>
      </c>
      <c r="G185" s="5" t="inlineStr">
        <is>
          <t>3013</t>
        </is>
      </c>
      <c r="H185" s="5" t="inlineStr">
        <is>
          <t>C/U</t>
        </is>
      </c>
      <c r="I185" s="6" t="n">
        <v>20</v>
      </c>
      <c r="J185" s="6" t="n">
        <v>0</v>
      </c>
      <c r="K185" s="5" t="inlineStr">
        <is>
          <t>ARS</t>
        </is>
      </c>
      <c r="L185" s="48" t="n">
        <v>0</v>
      </c>
      <c r="M185" s="48" t="n">
        <v>73800</v>
      </c>
      <c r="O185" s="11">
        <f>M185/SUM($M$2:$M$485)</f>
        <v/>
      </c>
      <c r="P185" s="49">
        <f>IFERROR(M185/I185,0)</f>
        <v/>
      </c>
      <c r="Q185" s="50" t="n">
        <v>19</v>
      </c>
      <c r="R185" s="8">
        <f>I185-Q185</f>
        <v/>
      </c>
      <c r="S185" s="49">
        <f>$AK185*R185</f>
        <v/>
      </c>
      <c r="U185" s="39" t="inlineStr">
        <is>
          <t>Stock SAP</t>
        </is>
      </c>
      <c r="V185" s="39" t="inlineStr">
        <is>
          <t>Medicamentos</t>
        </is>
      </c>
      <c r="W185" s="39" t="inlineStr">
        <is>
          <t>Dentro del alcance</t>
        </is>
      </c>
      <c r="X185" s="38" t="inlineStr">
        <is>
          <t>Baja</t>
        </is>
      </c>
      <c r="Y185" s="39" t="inlineStr">
        <is>
          <t>Homologado – confianza Baja – pendiente de validación</t>
        </is>
      </c>
      <c r="Z185" s="38" t="inlineStr">
        <is>
          <t>Dar de baja en SAP</t>
        </is>
      </c>
      <c r="AA185" s="39" t="inlineStr">
        <is>
          <t>239</t>
        </is>
      </c>
      <c r="AB185" s="39" t="inlineStr">
        <is>
          <t>Tobramicina+Dexametasona gotas oftalmicas x5ml</t>
        </is>
      </c>
      <c r="AC185" s="39" t="inlineStr">
        <is>
          <t>Cruce por nomenclatura SAP</t>
        </is>
      </c>
      <c r="AD185" s="39" t="inlineStr">
        <is>
          <t>No</t>
        </is>
      </c>
      <c r="AE185" s="39" t="n"/>
      <c r="AF185" s="39" t="inlineStr">
        <is>
          <t>No</t>
        </is>
      </c>
      <c r="AG185" s="39" t="n"/>
      <c r="AH185" s="51" t="n">
        <v>20</v>
      </c>
      <c r="AI185" s="51">
        <f>Q185</f>
        <v/>
      </c>
      <c r="AJ185" s="51">
        <f>$AH185-$AI185</f>
        <v/>
      </c>
      <c r="AK185" s="52" t="n">
        <v>3690</v>
      </c>
      <c r="AL185" s="52">
        <f>$AJ185*$AK185</f>
        <v/>
      </c>
      <c r="AM185" s="52">
        <f>$AI185*$AK185</f>
        <v/>
      </c>
      <c r="AN185" s="39" t="n"/>
      <c r="AO185" s="39" t="inlineStr">
        <is>
          <t>Cruce por nomenclatura: una nomenclatura no informa dosis; similitud 0.74.</t>
        </is>
      </c>
    </row>
    <row r="186">
      <c r="A186" s="5" t="inlineStr">
        <is>
          <t>1000759</t>
        </is>
      </c>
      <c r="B186" s="5" t="inlineStr">
        <is>
          <t>PIECIDEX</t>
        </is>
      </c>
      <c r="C186" s="5" t="inlineStr">
        <is>
          <t>00000</t>
        </is>
      </c>
      <c r="D186" s="5" t="inlineStr">
        <is>
          <t>MEGE</t>
        </is>
      </c>
      <c r="E186" s="5" t="inlineStr">
        <is>
          <t>ZMED</t>
        </is>
      </c>
      <c r="F186" s="5" t="inlineStr">
        <is>
          <t>1130</t>
        </is>
      </c>
      <c r="G186" s="5" t="inlineStr">
        <is>
          <t>3013</t>
        </is>
      </c>
      <c r="H186" s="5" t="inlineStr">
        <is>
          <t>C/U</t>
        </is>
      </c>
      <c r="I186" s="6" t="n">
        <v>20</v>
      </c>
      <c r="J186" s="6" t="n">
        <v>0</v>
      </c>
      <c r="K186" s="5" t="inlineStr">
        <is>
          <t>ARS</t>
        </is>
      </c>
      <c r="L186" s="48" t="n">
        <v>0</v>
      </c>
      <c r="M186" s="48" t="n">
        <v>319538.6</v>
      </c>
      <c r="O186" s="11">
        <f>M186/SUM($M$2:$M$485)</f>
        <v/>
      </c>
      <c r="P186" s="49">
        <f>IFERROR(M186/I186,0)</f>
        <v/>
      </c>
      <c r="Q186" s="50" t="n">
        <v>20</v>
      </c>
      <c r="R186" s="8">
        <f>I186-Q186</f>
        <v/>
      </c>
      <c r="S186" s="49">
        <f>$AK186*R186</f>
        <v/>
      </c>
      <c r="U186" s="39" t="inlineStr">
        <is>
          <t>Stock SAP</t>
        </is>
      </c>
      <c r="V186" s="39" t="inlineStr">
        <is>
          <t>Medicamentos</t>
        </is>
      </c>
      <c r="W186" s="39" t="inlineStr">
        <is>
          <t>Dentro del alcance</t>
        </is>
      </c>
      <c r="X186" s="38" t="inlineStr">
        <is>
          <t>Baja</t>
        </is>
      </c>
      <c r="Y186" s="39" t="inlineStr">
        <is>
          <t>Homologado – confianza Baja – pendiente de validación</t>
        </is>
      </c>
      <c r="Z186" s="43" t="inlineStr">
        <is>
          <t>Sin diferencia</t>
        </is>
      </c>
      <c r="AA186" s="39" t="inlineStr">
        <is>
          <t>203</t>
        </is>
      </c>
      <c r="AB186" s="39" t="inlineStr">
        <is>
          <t>Piecidex terbinafina 1% promo</t>
        </is>
      </c>
      <c r="AC186" s="39" t="inlineStr">
        <is>
          <t>Cruce por nomenclatura SAP</t>
        </is>
      </c>
      <c r="AD186" s="39" t="inlineStr">
        <is>
          <t>No</t>
        </is>
      </c>
      <c r="AE186" s="39" t="n"/>
      <c r="AF186" s="39" t="inlineStr">
        <is>
          <t>No</t>
        </is>
      </c>
      <c r="AG186" s="39" t="n"/>
      <c r="AH186" s="51" t="n">
        <v>20</v>
      </c>
      <c r="AI186" s="51">
        <f>Q186</f>
        <v/>
      </c>
      <c r="AJ186" s="51">
        <f>$AH186-$AI186</f>
        <v/>
      </c>
      <c r="AK186" s="52" t="n">
        <v>15976.93</v>
      </c>
      <c r="AL186" s="52">
        <f>$AJ186*$AK186</f>
        <v/>
      </c>
      <c r="AM186" s="52">
        <f>$AI186*$AK186</f>
        <v/>
      </c>
      <c r="AN186" s="39" t="n"/>
      <c r="AO186" s="39" t="inlineStr">
        <is>
          <t>Cruce por nomenclatura: una nomenclatura no informa dosis; similitud 0.64.</t>
        </is>
      </c>
    </row>
    <row r="187">
      <c r="A187" s="5" t="inlineStr">
        <is>
          <t>2000270</t>
        </is>
      </c>
      <c r="B187" s="5" t="inlineStr">
        <is>
          <t>GUANTES DE EXAMINACION TALLE S</t>
        </is>
      </c>
      <c r="C187" s="5" t="n"/>
      <c r="D187" s="5" t="inlineStr">
        <is>
          <t>033</t>
        </is>
      </c>
      <c r="E187" s="5" t="inlineStr">
        <is>
          <t>ZDES</t>
        </is>
      </c>
      <c r="F187" s="5" t="inlineStr">
        <is>
          <t>1130</t>
        </is>
      </c>
      <c r="G187" s="5" t="inlineStr">
        <is>
          <t>3013</t>
        </is>
      </c>
      <c r="H187" s="5" t="inlineStr">
        <is>
          <t>C/U</t>
        </is>
      </c>
      <c r="I187" s="6" t="n">
        <v>20</v>
      </c>
      <c r="J187" s="6" t="n">
        <v>0</v>
      </c>
      <c r="K187" s="5" t="inlineStr">
        <is>
          <t>ARS</t>
        </is>
      </c>
      <c r="L187" s="48" t="n">
        <v>0</v>
      </c>
      <c r="M187" s="48" t="n">
        <v>92843.22</v>
      </c>
      <c r="O187" s="11">
        <f>M187/SUM($M$2:$M$485)</f>
        <v/>
      </c>
      <c r="P187" s="49">
        <f>IFERROR(M187/I187,0)</f>
        <v/>
      </c>
      <c r="Q187" s="50" t="n">
        <v>85</v>
      </c>
      <c r="R187" s="8">
        <f>I187-Q187</f>
        <v/>
      </c>
      <c r="S187" s="49">
        <f>$AK187*R187</f>
        <v/>
      </c>
      <c r="U187" s="39" t="inlineStr">
        <is>
          <t>Stock SAP</t>
        </is>
      </c>
      <c r="V187" s="39" t="inlineStr">
        <is>
          <t>Descartables</t>
        </is>
      </c>
      <c r="W187" s="39" t="inlineStr">
        <is>
          <t>Dentro del alcance</t>
        </is>
      </c>
      <c r="X187" s="38" t="inlineStr">
        <is>
          <t>Baja</t>
        </is>
      </c>
      <c r="Y187" s="39" t="inlineStr">
        <is>
          <t>Homologado – confianza Baja – pendiente de validación</t>
        </is>
      </c>
      <c r="Z187" s="37" t="inlineStr">
        <is>
          <t>Dar de alta en SAP</t>
        </is>
      </c>
      <c r="AA187" s="39" t="inlineStr">
        <is>
          <t>133; 134; 135; 136</t>
        </is>
      </c>
      <c r="AB187" s="39" t="inlineStr">
        <is>
          <t>Guantes de latex chico no esteriles; Guantes de latex grande no esteril; Guantes de latex mediano no esteril; Guantes estériles 6.5</t>
        </is>
      </c>
      <c r="AC187" s="39" t="inlineStr">
        <is>
          <t>Homologación por código Avain (master D-152); Homologación por código Avain (master K-284)</t>
        </is>
      </c>
      <c r="AD187" s="39" t="inlineStr">
        <is>
          <t>Sí</t>
        </is>
      </c>
      <c r="AE187" s="39" t="inlineStr">
        <is>
          <t>2000270, 2000158, 2000157, 2001761, 2000021, 2000022</t>
        </is>
      </c>
      <c r="AF187" s="39" t="inlineStr">
        <is>
          <t>Sí</t>
        </is>
      </c>
      <c r="AG187" s="39" t="inlineStr">
        <is>
          <t>D-152; K-284</t>
        </is>
      </c>
      <c r="AH187" s="51" t="n">
        <v>20</v>
      </c>
      <c r="AI187" s="51">
        <f>Q187</f>
        <v/>
      </c>
      <c r="AJ187" s="51">
        <f>$AH187-$AI187</f>
        <v/>
      </c>
      <c r="AK187" s="52" t="n">
        <v>4642.161</v>
      </c>
      <c r="AL187" s="52">
        <f>$AJ187*$AK187</f>
        <v/>
      </c>
      <c r="AM187" s="52">
        <f>$AI187*$AK187</f>
        <v/>
      </c>
      <c r="AN187" s="39" t="n"/>
      <c r="AO187" s="39" t="inlineStr">
        <is>
          <t>Varias denominaciones del inventario físico corresponden a este material SAP (133 Guantes de latex chico no esteriles; 134 Guantes de latex grande no esteril; 135 Guantes de latex mediano no esteril; 136 Guantes estériles 6.5). Se sumaron las cantidades físicas. Homologación: confianza base Media + confianza SAP Media → Media. La nomenclatura del material imputado no respalda por sí sola la equivalencia (similitud 0.29); el vínculo proviene sólo de la homologación. Nivel degradado a Baja. El cruce SAP–Avain identificó 3 códigos SAP como posibles equivalentes del mismo ítem de Avain (2000270, 2000158, 2000157). Se imputó al primero (lógica BUSCARV); requiere validación posterior. Homologación: confianza base Media + confianza SAP Media → Media. La nomenclatura del material imputado no respalda por sí sola la equivalencia (similitud 0.31); el vínculo proviene sólo de la homologación. Nivel degradado a Baja. El cruce SAP–Avain identificó 3 códigos SAP como posibles equivalentes del mismo ítem de Avain (2000270, 2000158, 2000157). Se imputó al primero (lógica BUSCARV); requiere validación posterior. Homologación: confianza base Media + confianza SAP Media → Media. La nomenclatura del material imputado no respalda por sí sola la equivalencia (similitud 0.31); el vínculo proviene sólo de la homologación. Nivel degradado a Baja. El cruce SAP–Avain identificó 3 códigos SAP como posibles equivalentes del mismo ítem de Avain (2000270, 2000158, 2000157). Se imputó al primero (lógica BUSCARV); requiere validación posterior. Homologación: confianza base Media + confianza SAP Media → Media. La nomenclatura del material imputado no respalda por sí sola la equivalencia (similitud 0.33); el vínculo proviene sólo de la homologación. Nivel degradado a Baja. El cruce SAP–Avain identificó 6 códigos SAP como posibles equivalentes del mismo ítem de Avain (2000270, 2000158, 2000157, 2001761, 2000021, 2000022). Se imputó al primero (lógica BUSCARV); requiere validación posterior. Otros códigos SAP del master no están en el stock de este centro: 2000794, 2000156, 2002459, 2000089.</t>
        </is>
      </c>
    </row>
    <row r="188">
      <c r="A188" s="5" t="inlineStr">
        <is>
          <t>2000472</t>
        </is>
      </c>
      <c r="B188" s="5" t="inlineStr">
        <is>
          <t>PILA AAA</t>
        </is>
      </c>
      <c r="C188" s="5" t="n"/>
      <c r="D188" s="5" t="inlineStr">
        <is>
          <t>033</t>
        </is>
      </c>
      <c r="E188" s="5" t="inlineStr">
        <is>
          <t>ZDES</t>
        </is>
      </c>
      <c r="F188" s="5" t="inlineStr">
        <is>
          <t>1130</t>
        </is>
      </c>
      <c r="G188" s="5" t="inlineStr">
        <is>
          <t>3014</t>
        </is>
      </c>
      <c r="H188" s="5" t="inlineStr">
        <is>
          <t>C/U</t>
        </is>
      </c>
      <c r="I188" s="6" t="n">
        <v>20</v>
      </c>
      <c r="J188" s="6" t="n">
        <v>0</v>
      </c>
      <c r="K188" s="5" t="inlineStr">
        <is>
          <t>ARS</t>
        </is>
      </c>
      <c r="L188" s="48" t="n">
        <v>0</v>
      </c>
      <c r="M188" s="48" t="n">
        <v>6377.6</v>
      </c>
      <c r="O188" s="11">
        <f>M188/SUM($M$2:$M$485)</f>
        <v/>
      </c>
      <c r="P188" s="49">
        <f>IFERROR(M188/I188,0)</f>
        <v/>
      </c>
      <c r="Q188" s="50" t="n"/>
      <c r="R188" s="8">
        <f>I188-Q188</f>
        <v/>
      </c>
      <c r="S188" s="49">
        <f>$AK188*R188</f>
        <v/>
      </c>
      <c r="U188" s="39" t="inlineStr">
        <is>
          <t>Stock SAP</t>
        </is>
      </c>
      <c r="V188" s="39" t="inlineStr">
        <is>
          <t>Descartables</t>
        </is>
      </c>
      <c r="W188" s="39" t="inlineStr">
        <is>
          <t>Dentro del alcance</t>
        </is>
      </c>
      <c r="X188" s="39" t="n"/>
      <c r="Y188" s="39" t="inlineStr">
        <is>
          <t>Sin recuento físico en el inventario de Avain</t>
        </is>
      </c>
      <c r="Z188" s="40" t="inlineStr">
        <is>
          <t>Sin recuento físico</t>
        </is>
      </c>
      <c r="AA188" s="39" t="n"/>
      <c r="AB188" s="39" t="n"/>
      <c r="AC188" s="39" t="n"/>
      <c r="AD188" s="39" t="n"/>
      <c r="AE188" s="39" t="n"/>
      <c r="AF188" s="39" t="n"/>
      <c r="AG188" s="39" t="n"/>
      <c r="AH188" s="51" t="n">
        <v>20</v>
      </c>
      <c r="AI188" s="51">
        <f>Q188</f>
        <v/>
      </c>
      <c r="AJ188" s="51">
        <f>$AH188-$AI188</f>
        <v/>
      </c>
      <c r="AK188" s="52" t="n">
        <v>318.88</v>
      </c>
      <c r="AL188" s="52">
        <f>$AJ188*$AK188</f>
        <v/>
      </c>
      <c r="AM188" s="52">
        <f>$AI188*$AK188</f>
        <v/>
      </c>
      <c r="AN188" s="39" t="n"/>
      <c r="AO188" s="39" t="n"/>
    </row>
    <row r="189">
      <c r="A189" s="5" t="inlineStr">
        <is>
          <t>2000532</t>
        </is>
      </c>
      <c r="B189" s="5" t="inlineStr">
        <is>
          <t>CURITAS TELA ELASTICA</t>
        </is>
      </c>
      <c r="C189" s="5" t="n"/>
      <c r="D189" s="5" t="inlineStr">
        <is>
          <t>033</t>
        </is>
      </c>
      <c r="E189" s="5" t="inlineStr">
        <is>
          <t>ZDES</t>
        </is>
      </c>
      <c r="F189" s="5" t="inlineStr">
        <is>
          <t>1130</t>
        </is>
      </c>
      <c r="G189" s="5" t="inlineStr">
        <is>
          <t>3013</t>
        </is>
      </c>
      <c r="H189" s="5" t="inlineStr">
        <is>
          <t>C/U</t>
        </is>
      </c>
      <c r="I189" s="6" t="n">
        <v>20</v>
      </c>
      <c r="J189" s="6" t="n">
        <v>0</v>
      </c>
      <c r="K189" s="5" t="inlineStr">
        <is>
          <t>ARS</t>
        </is>
      </c>
      <c r="L189" s="48" t="n">
        <v>0</v>
      </c>
      <c r="M189" s="48" t="n">
        <v>1768.15</v>
      </c>
      <c r="O189" s="11">
        <f>M189/SUM($M$2:$M$485)</f>
        <v/>
      </c>
      <c r="P189" s="49">
        <f>IFERROR(M189/I189,0)</f>
        <v/>
      </c>
      <c r="Q189" s="50" t="n"/>
      <c r="R189" s="8">
        <f>I189-Q189</f>
        <v/>
      </c>
      <c r="S189" s="49">
        <f>$AK189*R189</f>
        <v/>
      </c>
      <c r="U189" s="39" t="inlineStr">
        <is>
          <t>Stock SAP</t>
        </is>
      </c>
      <c r="V189" s="39" t="inlineStr">
        <is>
          <t>Descartables</t>
        </is>
      </c>
      <c r="W189" s="39" t="inlineStr">
        <is>
          <t>Dentro del alcance</t>
        </is>
      </c>
      <c r="X189" s="37" t="inlineStr">
        <is>
          <t>Alta</t>
        </is>
      </c>
      <c r="Y189" s="39" t="inlineStr">
        <is>
          <t>Homologado – confianza Alta</t>
        </is>
      </c>
      <c r="Z189" s="38" t="inlineStr">
        <is>
          <t>Dar de baja en SAP</t>
        </is>
      </c>
      <c r="AA189" s="39" t="inlineStr">
        <is>
          <t>88</t>
        </is>
      </c>
      <c r="AB189" s="39" t="inlineStr">
        <is>
          <t>Curitas</t>
        </is>
      </c>
      <c r="AC189" s="39" t="inlineStr">
        <is>
          <t>Homologación por código Avain (master D-146)</t>
        </is>
      </c>
      <c r="AD189" s="39" t="inlineStr">
        <is>
          <t>No</t>
        </is>
      </c>
      <c r="AE189" s="39" t="n"/>
      <c r="AF189" s="39" t="inlineStr">
        <is>
          <t>Sí</t>
        </is>
      </c>
      <c r="AG189" s="39" t="inlineStr">
        <is>
          <t>D-146</t>
        </is>
      </c>
      <c r="AH189" s="51" t="n"/>
      <c r="AI189" s="51" t="n"/>
      <c r="AJ189" s="51" t="n"/>
      <c r="AK189" s="52" t="n">
        <v>88.4074074074074</v>
      </c>
      <c r="AL189" s="52" t="n"/>
      <c r="AM189" s="52" t="n"/>
      <c r="AN189" s="39" t="n"/>
      <c r="AO189" s="39" t="inlineStr">
        <is>
          <t>La cantidad física del material se imputó en la fila 47 (primera fila del material). Homologación: confianza base Alta + confianza SAP Alta → Alta. El material ocupa 2 filas en la hoja 1130 Salta (lote/almacén). La cantidad SAP y la física de esta vista son el total del material.</t>
        </is>
      </c>
    </row>
    <row r="190">
      <c r="A190" s="5" t="inlineStr">
        <is>
          <t>2001538</t>
        </is>
      </c>
      <c r="B190" s="5" t="inlineStr">
        <is>
          <t>GASA FURACINADA AL 0,2% x 20U</t>
        </is>
      </c>
      <c r="C190" s="5" t="inlineStr">
        <is>
          <t>7763</t>
        </is>
      </c>
      <c r="D190" s="5" t="inlineStr">
        <is>
          <t>033</t>
        </is>
      </c>
      <c r="E190" s="5" t="inlineStr">
        <is>
          <t>ZMED</t>
        </is>
      </c>
      <c r="F190" s="5" t="inlineStr">
        <is>
          <t>1130</t>
        </is>
      </c>
      <c r="G190" s="5" t="inlineStr">
        <is>
          <t>3014</t>
        </is>
      </c>
      <c r="H190" s="5" t="inlineStr">
        <is>
          <t>C/U</t>
        </is>
      </c>
      <c r="I190" s="6" t="n">
        <v>20</v>
      </c>
      <c r="J190" s="6" t="n">
        <v>0</v>
      </c>
      <c r="K190" s="5" t="inlineStr">
        <is>
          <t>ARS</t>
        </is>
      </c>
      <c r="L190" s="48" t="n">
        <v>0</v>
      </c>
      <c r="M190" s="48" t="n">
        <v>230042.86</v>
      </c>
      <c r="O190" s="11">
        <f>M190/SUM($M$2:$M$485)</f>
        <v/>
      </c>
      <c r="P190" s="49">
        <f>IFERROR(M190/I190,0)</f>
        <v/>
      </c>
      <c r="Q190" s="50" t="n">
        <v>14</v>
      </c>
      <c r="R190" s="8">
        <f>I190-Q190</f>
        <v/>
      </c>
      <c r="S190" s="49">
        <f>$AK190*R190</f>
        <v/>
      </c>
      <c r="U190" s="39" t="inlineStr">
        <is>
          <t>Stock SAP</t>
        </is>
      </c>
      <c r="V190" s="39" t="inlineStr">
        <is>
          <t>Medicamentos</t>
        </is>
      </c>
      <c r="W190" s="39" t="inlineStr">
        <is>
          <t>Dentro del alcance</t>
        </is>
      </c>
      <c r="X190" s="42" t="inlineStr">
        <is>
          <t>Media</t>
        </is>
      </c>
      <c r="Y190" s="39" t="inlineStr">
        <is>
          <t>Homologado – confianza Media – pendiente de validación</t>
        </is>
      </c>
      <c r="Z190" s="38" t="inlineStr">
        <is>
          <t>Dar de baja en SAP</t>
        </is>
      </c>
      <c r="AA190" s="39" t="inlineStr">
        <is>
          <t>128</t>
        </is>
      </c>
      <c r="AB190" s="39" t="inlineStr">
        <is>
          <t>Gasa Furacinada caja</t>
        </is>
      </c>
      <c r="AC190" s="39" t="inlineStr">
        <is>
          <t>Homologación por código Avain (master K-267)</t>
        </is>
      </c>
      <c r="AD190" s="39" t="inlineStr">
        <is>
          <t>No</t>
        </is>
      </c>
      <c r="AE190" s="39" t="n"/>
      <c r="AF190" s="39" t="inlineStr">
        <is>
          <t>Sí</t>
        </is>
      </c>
      <c r="AG190" s="39" t="inlineStr">
        <is>
          <t>K-267</t>
        </is>
      </c>
      <c r="AH190" s="51" t="n">
        <v>21</v>
      </c>
      <c r="AI190" s="51">
        <f>Q190</f>
        <v/>
      </c>
      <c r="AJ190" s="51">
        <f>$AH190-$AI190</f>
        <v/>
      </c>
      <c r="AK190" s="52" t="n">
        <v>11502.14285714286</v>
      </c>
      <c r="AL190" s="52">
        <f>$AJ190*$AK190</f>
        <v/>
      </c>
      <c r="AM190" s="52">
        <f>$AI190*$AK190</f>
        <v/>
      </c>
      <c r="AN190" s="39" t="n"/>
      <c r="AO190" s="39" t="inlineStr">
        <is>
          <t>Homologación: confianza base Media + confianza SAP Alta → Media. El material ocupa 2 filas en la hoja 1130 Salta (lote/almacén). La cantidad SAP y la física de esta vista son el total del material.</t>
        </is>
      </c>
    </row>
    <row r="191">
      <c r="A191" s="5" t="inlineStr">
        <is>
          <t>2001616</t>
        </is>
      </c>
      <c r="B191" s="5" t="inlineStr">
        <is>
          <t>LIDOCAINA C/EPINEFRINA 2% 20 ML</t>
        </is>
      </c>
      <c r="C191" s="5" t="n"/>
      <c r="D191" s="5" t="inlineStr">
        <is>
          <t>033</t>
        </is>
      </c>
      <c r="E191" s="5" t="inlineStr">
        <is>
          <t>ZDES</t>
        </is>
      </c>
      <c r="F191" s="5" t="inlineStr">
        <is>
          <t>1130</t>
        </is>
      </c>
      <c r="G191" s="5" t="inlineStr">
        <is>
          <t>3013</t>
        </is>
      </c>
      <c r="H191" s="5" t="inlineStr">
        <is>
          <t>C/U</t>
        </is>
      </c>
      <c r="I191" s="6" t="n">
        <v>20</v>
      </c>
      <c r="J191" s="6" t="n">
        <v>0</v>
      </c>
      <c r="K191" s="5" t="inlineStr">
        <is>
          <t>ARS</t>
        </is>
      </c>
      <c r="L191" s="48" t="n">
        <v>0</v>
      </c>
      <c r="M191" s="48" t="n">
        <v>62579.1</v>
      </c>
      <c r="O191" s="11">
        <f>M191/SUM($M$2:$M$485)</f>
        <v/>
      </c>
      <c r="P191" s="49">
        <f>IFERROR(M191/I191,0)</f>
        <v/>
      </c>
      <c r="Q191" s="50" t="n"/>
      <c r="R191" s="8">
        <f>I191-Q191</f>
        <v/>
      </c>
      <c r="S191" s="49">
        <f>$AK191*R191</f>
        <v/>
      </c>
      <c r="U191" s="39" t="inlineStr">
        <is>
          <t>Stock SAP</t>
        </is>
      </c>
      <c r="V191" s="39" t="inlineStr">
        <is>
          <t>Descartables</t>
        </is>
      </c>
      <c r="W191" s="39" t="inlineStr">
        <is>
          <t>Dentro del alcance</t>
        </is>
      </c>
      <c r="X191" s="39" t="n"/>
      <c r="Y191" s="39" t="inlineStr">
        <is>
          <t>Sin recuento físico en el inventario de Avain</t>
        </is>
      </c>
      <c r="Z191" s="40" t="inlineStr">
        <is>
          <t>Sin recuento físico</t>
        </is>
      </c>
      <c r="AA191" s="39" t="n"/>
      <c r="AB191" s="39" t="n"/>
      <c r="AC191" s="39" t="n"/>
      <c r="AD191" s="39" t="n"/>
      <c r="AE191" s="39" t="n"/>
      <c r="AF191" s="39" t="n"/>
      <c r="AG191" s="39" t="n"/>
      <c r="AH191" s="51" t="n">
        <v>20</v>
      </c>
      <c r="AI191" s="51">
        <f>Q191</f>
        <v/>
      </c>
      <c r="AJ191" s="51">
        <f>$AH191-$AI191</f>
        <v/>
      </c>
      <c r="AK191" s="52" t="n">
        <v>3128.955</v>
      </c>
      <c r="AL191" s="52">
        <f>$AJ191*$AK191</f>
        <v/>
      </c>
      <c r="AM191" s="52">
        <f>$AI191*$AK191</f>
        <v/>
      </c>
      <c r="AN191" s="39" t="n"/>
      <c r="AO191" s="39" t="n"/>
    </row>
    <row r="192">
      <c r="A192" s="5" t="inlineStr">
        <is>
          <t>2002417</t>
        </is>
      </c>
      <c r="B192" s="5" t="inlineStr">
        <is>
          <t>VASELINA SOLIDA X 60 GRS DROGAL</t>
        </is>
      </c>
      <c r="C192" s="5" t="n"/>
      <c r="D192" s="5" t="inlineStr">
        <is>
          <t>033</t>
        </is>
      </c>
      <c r="E192" s="5" t="inlineStr">
        <is>
          <t>ZDES</t>
        </is>
      </c>
      <c r="F192" s="5" t="inlineStr">
        <is>
          <t>1130</t>
        </is>
      </c>
      <c r="G192" s="5" t="inlineStr">
        <is>
          <t>3014</t>
        </is>
      </c>
      <c r="H192" s="5" t="inlineStr">
        <is>
          <t>C/U</t>
        </is>
      </c>
      <c r="I192" s="6" t="n">
        <v>20</v>
      </c>
      <c r="J192" s="6" t="n">
        <v>0</v>
      </c>
      <c r="K192" s="5" t="inlineStr">
        <is>
          <t>ARS</t>
        </is>
      </c>
      <c r="L192" s="48" t="n">
        <v>0</v>
      </c>
      <c r="M192" s="48" t="n">
        <v>22740</v>
      </c>
      <c r="O192" s="11">
        <f>M192/SUM($M$2:$M$485)</f>
        <v/>
      </c>
      <c r="P192" s="49">
        <f>IFERROR(M192/I192,0)</f>
        <v/>
      </c>
      <c r="Q192" s="50" t="n">
        <v>31</v>
      </c>
      <c r="R192" s="8">
        <f>I192-Q192</f>
        <v/>
      </c>
      <c r="S192" s="49">
        <f>$AK192*R192</f>
        <v/>
      </c>
      <c r="U192" s="39" t="inlineStr">
        <is>
          <t>Stock SAP</t>
        </is>
      </c>
      <c r="V192" s="39" t="inlineStr">
        <is>
          <t>Descartables</t>
        </is>
      </c>
      <c r="W192" s="39" t="inlineStr">
        <is>
          <t>Dentro del alcance</t>
        </is>
      </c>
      <c r="X192" s="38" t="inlineStr">
        <is>
          <t>Baja</t>
        </is>
      </c>
      <c r="Y192" s="39" t="inlineStr">
        <is>
          <t>Homologado – confianza Baja – pendiente de validación</t>
        </is>
      </c>
      <c r="Z192" s="37" t="inlineStr">
        <is>
          <t>Dar de alta en SAP</t>
        </is>
      </c>
      <c r="AA192" s="39" t="inlineStr">
        <is>
          <t>352</t>
        </is>
      </c>
      <c r="AB192" s="39" t="inlineStr">
        <is>
          <t>Vaselina Solida 60mg</t>
        </is>
      </c>
      <c r="AC192" s="39" t="inlineStr">
        <is>
          <t>Cruce por nomenclatura SAP</t>
        </is>
      </c>
      <c r="AD192" s="39" t="inlineStr">
        <is>
          <t>No</t>
        </is>
      </c>
      <c r="AE192" s="39" t="n"/>
      <c r="AF192" s="39" t="inlineStr">
        <is>
          <t>No</t>
        </is>
      </c>
      <c r="AG192" s="39" t="n"/>
      <c r="AH192" s="51" t="n">
        <v>20</v>
      </c>
      <c r="AI192" s="51">
        <f>Q192</f>
        <v/>
      </c>
      <c r="AJ192" s="51">
        <f>$AH192-$AI192</f>
        <v/>
      </c>
      <c r="AK192" s="52" t="n">
        <v>1137</v>
      </c>
      <c r="AL192" s="52">
        <f>$AJ192*$AK192</f>
        <v/>
      </c>
      <c r="AM192" s="52">
        <f>$AI192*$AK192</f>
        <v/>
      </c>
      <c r="AN192" s="39" t="n"/>
      <c r="AO192" s="39" t="inlineStr">
        <is>
          <t>Cruce por nomenclatura: dosis/presentación distinta (60MG vs 60000MG); similitud 0.79.</t>
        </is>
      </c>
    </row>
    <row r="193">
      <c r="A193" s="5" t="inlineStr">
        <is>
          <t>2002576</t>
        </is>
      </c>
      <c r="B193" s="5" t="inlineStr">
        <is>
          <t>CAMPO QUIRURGICO ESTERIL 60X90CM</t>
        </is>
      </c>
      <c r="C193" s="5" t="n"/>
      <c r="D193" s="5" t="inlineStr">
        <is>
          <t>033</t>
        </is>
      </c>
      <c r="E193" s="5" t="inlineStr">
        <is>
          <t>ZDES</t>
        </is>
      </c>
      <c r="F193" s="5" t="inlineStr">
        <is>
          <t>1130</t>
        </is>
      </c>
      <c r="G193" s="5" t="inlineStr">
        <is>
          <t>3013</t>
        </is>
      </c>
      <c r="H193" s="5" t="inlineStr">
        <is>
          <t>C/U</t>
        </is>
      </c>
      <c r="I193" s="6" t="n">
        <v>20</v>
      </c>
      <c r="J193" s="6" t="n">
        <v>0</v>
      </c>
      <c r="K193" s="5" t="inlineStr">
        <is>
          <t>ARS</t>
        </is>
      </c>
      <c r="L193" s="48" t="n">
        <v>0</v>
      </c>
      <c r="M193" s="48" t="n">
        <v>30536.8</v>
      </c>
      <c r="O193" s="11">
        <f>M193/SUM($M$2:$M$485)</f>
        <v/>
      </c>
      <c r="P193" s="49">
        <f>IFERROR(M193/I193,0)</f>
        <v/>
      </c>
      <c r="Q193" s="50" t="n"/>
      <c r="R193" s="8">
        <f>I193-Q193</f>
        <v/>
      </c>
      <c r="S193" s="49">
        <f>$AK193*R193</f>
        <v/>
      </c>
      <c r="U193" s="39" t="inlineStr">
        <is>
          <t>Stock SAP</t>
        </is>
      </c>
      <c r="V193" s="39" t="inlineStr">
        <is>
          <t>Descartables</t>
        </is>
      </c>
      <c r="W193" s="39" t="inlineStr">
        <is>
          <t>Dentro del alcance</t>
        </is>
      </c>
      <c r="X193" s="39" t="n"/>
      <c r="Y193" s="39" t="inlineStr">
        <is>
          <t>Sin recuento físico en el inventario de Avain</t>
        </is>
      </c>
      <c r="Z193" s="40" t="inlineStr">
        <is>
          <t>Sin recuento físico</t>
        </is>
      </c>
      <c r="AA193" s="39" t="n"/>
      <c r="AB193" s="39" t="n"/>
      <c r="AC193" s="39" t="n"/>
      <c r="AD193" s="39" t="n"/>
      <c r="AE193" s="39" t="n"/>
      <c r="AF193" s="39" t="n"/>
      <c r="AG193" s="39" t="n"/>
      <c r="AH193" s="51" t="n">
        <v>20</v>
      </c>
      <c r="AI193" s="51">
        <f>Q193</f>
        <v/>
      </c>
      <c r="AJ193" s="51">
        <f>$AH193-$AI193</f>
        <v/>
      </c>
      <c r="AK193" s="52" t="n">
        <v>1526.84</v>
      </c>
      <c r="AL193" s="52">
        <f>$AJ193*$AK193</f>
        <v/>
      </c>
      <c r="AM193" s="52">
        <f>$AI193*$AK193</f>
        <v/>
      </c>
      <c r="AN193" s="39" t="n"/>
      <c r="AO193" s="39" t="n"/>
    </row>
    <row r="194">
      <c r="A194" s="5" t="inlineStr">
        <is>
          <t>3001350</t>
        </is>
      </c>
      <c r="B194" s="5" t="inlineStr">
        <is>
          <t>GUANTE DE NITRILO TEJIDO</t>
        </is>
      </c>
      <c r="C194" s="5" t="n"/>
      <c r="D194" s="5" t="inlineStr">
        <is>
          <t>INDU</t>
        </is>
      </c>
      <c r="E194" s="5" t="inlineStr">
        <is>
          <t>ZUNI</t>
        </is>
      </c>
      <c r="F194" s="5" t="inlineStr">
        <is>
          <t>1130</t>
        </is>
      </c>
      <c r="G194" s="5" t="inlineStr">
        <is>
          <t>3011</t>
        </is>
      </c>
      <c r="H194" s="5" t="inlineStr">
        <is>
          <t>C/U</t>
        </is>
      </c>
      <c r="I194" s="6" t="n">
        <v>20</v>
      </c>
      <c r="J194" s="6" t="n">
        <v>0</v>
      </c>
      <c r="K194" s="5" t="inlineStr">
        <is>
          <t>ARS</t>
        </is>
      </c>
      <c r="L194" s="48" t="n">
        <v>0</v>
      </c>
      <c r="M194" s="48" t="n">
        <v>108000</v>
      </c>
      <c r="O194" s="11">
        <f>M194/SUM($M$2:$M$485)</f>
        <v/>
      </c>
      <c r="P194" s="49">
        <f>IFERROR(M194/I194,0)</f>
        <v/>
      </c>
      <c r="Q194" s="50" t="n"/>
      <c r="R194" s="8">
        <f>I194-Q194</f>
        <v/>
      </c>
      <c r="S194" s="49">
        <f>$AK194*R194</f>
        <v/>
      </c>
      <c r="U194" s="39" t="inlineStr">
        <is>
          <t>Stock SAP</t>
        </is>
      </c>
      <c r="V194" s="39" t="inlineStr">
        <is>
          <t>Uniformes</t>
        </is>
      </c>
      <c r="W194" s="39" t="inlineStr">
        <is>
          <t>Fuera del alcance</t>
        </is>
      </c>
      <c r="X194" s="39" t="n"/>
      <c r="Y194" s="39" t="inlineStr">
        <is>
          <t>No aplica: uniformes, clasificación que el inventario físico de Farmacia no releva</t>
        </is>
      </c>
      <c r="Z194" s="40" t="inlineStr">
        <is>
          <t>Fuera del alcance del inventario físico</t>
        </is>
      </c>
      <c r="AA194" s="39" t="n"/>
      <c r="AB194" s="39" t="n"/>
      <c r="AC194" s="39" t="n"/>
      <c r="AD194" s="39" t="n"/>
      <c r="AE194" s="39" t="n"/>
      <c r="AF194" s="39" t="n"/>
      <c r="AG194" s="39" t="n"/>
      <c r="AH194" s="51" t="n">
        <v>20</v>
      </c>
      <c r="AI194" s="51">
        <f>Q194</f>
        <v/>
      </c>
      <c r="AJ194" s="51">
        <f>$AH194-$AI194</f>
        <v/>
      </c>
      <c r="AK194" s="52" t="n">
        <v>5400</v>
      </c>
      <c r="AL194" s="52">
        <f>$AJ194*$AK194</f>
        <v/>
      </c>
      <c r="AM194" s="52">
        <f>$AI194*$AK194</f>
        <v/>
      </c>
      <c r="AN194" s="39" t="n"/>
      <c r="AO194" s="39" t="n"/>
    </row>
    <row r="195">
      <c r="A195" s="5" t="inlineStr">
        <is>
          <t>3001576</t>
        </is>
      </c>
      <c r="B195" s="5" t="inlineStr">
        <is>
          <t>GUANTE VAQUETA</t>
        </is>
      </c>
      <c r="C195" s="5" t="n"/>
      <c r="D195" s="5" t="inlineStr">
        <is>
          <t>INDU</t>
        </is>
      </c>
      <c r="E195" s="5" t="inlineStr">
        <is>
          <t>ZUNI</t>
        </is>
      </c>
      <c r="F195" s="5" t="inlineStr">
        <is>
          <t>1130</t>
        </is>
      </c>
      <c r="G195" s="5" t="inlineStr">
        <is>
          <t>3011</t>
        </is>
      </c>
      <c r="H195" s="5" t="inlineStr">
        <is>
          <t>C/U</t>
        </is>
      </c>
      <c r="I195" s="6" t="n">
        <v>20</v>
      </c>
      <c r="J195" s="6" t="n">
        <v>0</v>
      </c>
      <c r="K195" s="5" t="inlineStr">
        <is>
          <t>ARS</t>
        </is>
      </c>
      <c r="L195" s="48" t="n">
        <v>0</v>
      </c>
      <c r="M195" s="48" t="n">
        <v>170000</v>
      </c>
      <c r="O195" s="11">
        <f>M195/SUM($M$2:$M$485)</f>
        <v/>
      </c>
      <c r="P195" s="49">
        <f>IFERROR(M195/I195,0)</f>
        <v/>
      </c>
      <c r="Q195" s="50" t="n"/>
      <c r="R195" s="8">
        <f>I195-Q195</f>
        <v/>
      </c>
      <c r="S195" s="49">
        <f>$AK195*R195</f>
        <v/>
      </c>
      <c r="U195" s="39" t="inlineStr">
        <is>
          <t>Stock SAP</t>
        </is>
      </c>
      <c r="V195" s="39" t="inlineStr">
        <is>
          <t>Uniformes</t>
        </is>
      </c>
      <c r="W195" s="39" t="inlineStr">
        <is>
          <t>Fuera del alcance</t>
        </is>
      </c>
      <c r="X195" s="39" t="n"/>
      <c r="Y195" s="39" t="inlineStr">
        <is>
          <t>No aplica: uniformes, clasificación que el inventario físico de Farmacia no releva</t>
        </is>
      </c>
      <c r="Z195" s="40" t="inlineStr">
        <is>
          <t>Fuera del alcance del inventario físico</t>
        </is>
      </c>
      <c r="AA195" s="39" t="n"/>
      <c r="AB195" s="39" t="n"/>
      <c r="AC195" s="39" t="n"/>
      <c r="AD195" s="39" t="n"/>
      <c r="AE195" s="39" t="n"/>
      <c r="AF195" s="39" t="n"/>
      <c r="AG195" s="39" t="n"/>
      <c r="AH195" s="51" t="n">
        <v>20</v>
      </c>
      <c r="AI195" s="51">
        <f>Q195</f>
        <v/>
      </c>
      <c r="AJ195" s="51">
        <f>$AH195-$AI195</f>
        <v/>
      </c>
      <c r="AK195" s="52" t="n">
        <v>8500</v>
      </c>
      <c r="AL195" s="52">
        <f>$AJ195*$AK195</f>
        <v/>
      </c>
      <c r="AM195" s="52">
        <f>$AI195*$AK195</f>
        <v/>
      </c>
      <c r="AN195" s="39" t="n"/>
      <c r="AO195" s="39" t="n"/>
    </row>
    <row r="196">
      <c r="A196" s="5" t="inlineStr">
        <is>
          <t>3001582</t>
        </is>
      </c>
      <c r="B196" s="5" t="inlineStr">
        <is>
          <t>CASCO DE SEGURIDAD</t>
        </is>
      </c>
      <c r="C196" s="5" t="n"/>
      <c r="D196" s="5" t="inlineStr">
        <is>
          <t>INDU</t>
        </is>
      </c>
      <c r="E196" s="5" t="inlineStr">
        <is>
          <t>ZUNI</t>
        </is>
      </c>
      <c r="F196" s="5" t="inlineStr">
        <is>
          <t>1130</t>
        </is>
      </c>
      <c r="G196" s="5" t="inlineStr">
        <is>
          <t>3011</t>
        </is>
      </c>
      <c r="H196" s="5" t="inlineStr">
        <is>
          <t>C/U</t>
        </is>
      </c>
      <c r="I196" s="6" t="n">
        <v>20</v>
      </c>
      <c r="J196" s="6" t="n">
        <v>0</v>
      </c>
      <c r="K196" s="5" t="inlineStr">
        <is>
          <t>ARS</t>
        </is>
      </c>
      <c r="L196" s="48" t="n">
        <v>0</v>
      </c>
      <c r="M196" s="48" t="n">
        <v>236651.24</v>
      </c>
      <c r="O196" s="11">
        <f>M196/SUM($M$2:$M$485)</f>
        <v/>
      </c>
      <c r="P196" s="49">
        <f>IFERROR(M196/I196,0)</f>
        <v/>
      </c>
      <c r="Q196" s="50" t="n"/>
      <c r="R196" s="8">
        <f>I196-Q196</f>
        <v/>
      </c>
      <c r="S196" s="49">
        <f>$AK196*R196</f>
        <v/>
      </c>
      <c r="U196" s="39" t="inlineStr">
        <is>
          <t>Stock SAP</t>
        </is>
      </c>
      <c r="V196" s="39" t="inlineStr">
        <is>
          <t>Uniformes</t>
        </is>
      </c>
      <c r="W196" s="39" t="inlineStr">
        <is>
          <t>Fuera del alcance</t>
        </is>
      </c>
      <c r="X196" s="39" t="n"/>
      <c r="Y196" s="39" t="inlineStr">
        <is>
          <t>No aplica: uniformes, clasificación que el inventario físico de Farmacia no releva</t>
        </is>
      </c>
      <c r="Z196" s="40" t="inlineStr">
        <is>
          <t>Fuera del alcance del inventario físico</t>
        </is>
      </c>
      <c r="AA196" s="39" t="n"/>
      <c r="AB196" s="39" t="n"/>
      <c r="AC196" s="39" t="n"/>
      <c r="AD196" s="39" t="n"/>
      <c r="AE196" s="39" t="n"/>
      <c r="AF196" s="39" t="n"/>
      <c r="AG196" s="39" t="n"/>
      <c r="AH196" s="51" t="n">
        <v>23</v>
      </c>
      <c r="AI196" s="51">
        <f>Q196</f>
        <v/>
      </c>
      <c r="AJ196" s="51">
        <f>$AH196-$AI196</f>
        <v/>
      </c>
      <c r="AK196" s="52" t="n">
        <v>11832.56217391304</v>
      </c>
      <c r="AL196" s="52">
        <f>$AJ196*$AK196</f>
        <v/>
      </c>
      <c r="AM196" s="52">
        <f>$AI196*$AK196</f>
        <v/>
      </c>
      <c r="AN196" s="39" t="n"/>
      <c r="AO196" s="39" t="inlineStr">
        <is>
          <t>El material ocupa 2 filas en la hoja 1130 Salta (lote/almacén). La cantidad SAP y la física de esta vista son el total del material.</t>
        </is>
      </c>
    </row>
    <row r="197">
      <c r="A197" s="5" t="inlineStr">
        <is>
          <t>3002056</t>
        </is>
      </c>
      <c r="B197" s="5" t="inlineStr">
        <is>
          <t>GUANTES DE VAQUETA (PAR)</t>
        </is>
      </c>
      <c r="C197" s="5" t="n"/>
      <c r="D197" s="5" t="inlineStr">
        <is>
          <t>INDU</t>
        </is>
      </c>
      <c r="E197" s="5" t="inlineStr">
        <is>
          <t>ZUNI</t>
        </is>
      </c>
      <c r="F197" s="5" t="inlineStr">
        <is>
          <t>1130</t>
        </is>
      </c>
      <c r="G197" s="5" t="inlineStr">
        <is>
          <t>3011</t>
        </is>
      </c>
      <c r="H197" s="5" t="inlineStr">
        <is>
          <t>C/U</t>
        </is>
      </c>
      <c r="I197" s="6" t="n">
        <v>20</v>
      </c>
      <c r="J197" s="6" t="n">
        <v>0</v>
      </c>
      <c r="K197" s="5" t="inlineStr">
        <is>
          <t>ARS</t>
        </is>
      </c>
      <c r="L197" s="48" t="n">
        <v>0</v>
      </c>
      <c r="M197" s="48" t="n">
        <v>140826</v>
      </c>
      <c r="O197" s="11">
        <f>M197/SUM($M$2:$M$485)</f>
        <v/>
      </c>
      <c r="P197" s="49">
        <f>IFERROR(M197/I197,0)</f>
        <v/>
      </c>
      <c r="Q197" s="50" t="n"/>
      <c r="R197" s="8">
        <f>I197-Q197</f>
        <v/>
      </c>
      <c r="S197" s="49">
        <f>$AK197*R197</f>
        <v/>
      </c>
      <c r="U197" s="39" t="inlineStr">
        <is>
          <t>Stock SAP</t>
        </is>
      </c>
      <c r="V197" s="39" t="inlineStr">
        <is>
          <t>Uniformes</t>
        </is>
      </c>
      <c r="W197" s="39" t="inlineStr">
        <is>
          <t>Fuera del alcance</t>
        </is>
      </c>
      <c r="X197" s="39" t="n"/>
      <c r="Y197" s="39" t="inlineStr">
        <is>
          <t>No aplica: uniformes, clasificación que el inventario físico de Farmacia no releva</t>
        </is>
      </c>
      <c r="Z197" s="40" t="inlineStr">
        <is>
          <t>Fuera del alcance del inventario físico</t>
        </is>
      </c>
      <c r="AA197" s="39" t="n"/>
      <c r="AB197" s="39" t="n"/>
      <c r="AC197" s="39" t="n"/>
      <c r="AD197" s="39" t="n"/>
      <c r="AE197" s="39" t="n"/>
      <c r="AF197" s="39" t="n"/>
      <c r="AG197" s="39" t="n"/>
      <c r="AH197" s="51" t="n">
        <v>20</v>
      </c>
      <c r="AI197" s="51">
        <f>Q197</f>
        <v/>
      </c>
      <c r="AJ197" s="51">
        <f>$AH197-$AI197</f>
        <v/>
      </c>
      <c r="AK197" s="52" t="n">
        <v>7041.3</v>
      </c>
      <c r="AL197" s="52">
        <f>$AJ197*$AK197</f>
        <v/>
      </c>
      <c r="AM197" s="52">
        <f>$AI197*$AK197</f>
        <v/>
      </c>
      <c r="AN197" s="39" t="n"/>
      <c r="AO197" s="39" t="n"/>
    </row>
    <row r="198">
      <c r="A198" s="5" t="inlineStr">
        <is>
          <t>SAP00984</t>
        </is>
      </c>
      <c r="B198" s="5" t="inlineStr">
        <is>
          <t>GUANTES DE SEGURIDAD tejido</t>
        </is>
      </c>
      <c r="C198" s="5" t="n"/>
      <c r="D198" s="5" t="inlineStr">
        <is>
          <t>REPA</t>
        </is>
      </c>
      <c r="E198" s="5" t="inlineStr">
        <is>
          <t>ZERS</t>
        </is>
      </c>
      <c r="F198" s="5" t="inlineStr">
        <is>
          <t>1130</t>
        </is>
      </c>
      <c r="G198" s="5" t="inlineStr">
        <is>
          <t>3010</t>
        </is>
      </c>
      <c r="H198" s="5" t="inlineStr">
        <is>
          <t>C/U</t>
        </is>
      </c>
      <c r="I198" s="6" t="n">
        <v>20</v>
      </c>
      <c r="J198" s="6" t="n">
        <v>0</v>
      </c>
      <c r="K198" s="5" t="inlineStr">
        <is>
          <t>ARS</t>
        </is>
      </c>
      <c r="L198" s="48" t="n">
        <v>0</v>
      </c>
      <c r="M198" s="48" t="n">
        <v>131200</v>
      </c>
      <c r="O198" s="11">
        <f>M198/SUM($M$2:$M$485)</f>
        <v/>
      </c>
      <c r="P198" s="49">
        <f>IFERROR(M198/I198,0)</f>
        <v/>
      </c>
      <c r="Q198" s="50" t="n"/>
      <c r="R198" s="8">
        <f>I198-Q198</f>
        <v/>
      </c>
      <c r="S198" s="49">
        <f>$AK198*R198</f>
        <v/>
      </c>
      <c r="U198" s="39" t="inlineStr">
        <is>
          <t>Stock SAP</t>
        </is>
      </c>
      <c r="V198" s="39" t="inlineStr">
        <is>
          <t>Repuestos</t>
        </is>
      </c>
      <c r="W198" s="39" t="inlineStr">
        <is>
          <t>Fuera del alcance</t>
        </is>
      </c>
      <c r="X198" s="39" t="n"/>
      <c r="Y198" s="39" t="inlineStr">
        <is>
          <t>No aplica: repuestos, clasificación que el inventario físico de Farmacia no releva</t>
        </is>
      </c>
      <c r="Z198" s="40" t="inlineStr">
        <is>
          <t>Fuera del alcance del inventario físico</t>
        </is>
      </c>
      <c r="AA198" s="39" t="n"/>
      <c r="AB198" s="39" t="n"/>
      <c r="AC198" s="39" t="n"/>
      <c r="AD198" s="39" t="n"/>
      <c r="AE198" s="39" t="n"/>
      <c r="AF198" s="39" t="n"/>
      <c r="AG198" s="39" t="n"/>
      <c r="AH198" s="51" t="n">
        <v>20</v>
      </c>
      <c r="AI198" s="51">
        <f>Q198</f>
        <v/>
      </c>
      <c r="AJ198" s="51">
        <f>$AH198-$AI198</f>
        <v/>
      </c>
      <c r="AK198" s="52" t="n">
        <v>6560</v>
      </c>
      <c r="AL198" s="52">
        <f>$AJ198*$AK198</f>
        <v/>
      </c>
      <c r="AM198" s="52">
        <f>$AI198*$AK198</f>
        <v/>
      </c>
      <c r="AN198" s="39" t="n"/>
      <c r="AO198" s="39" t="n"/>
    </row>
    <row r="199">
      <c r="A199" s="5" t="inlineStr">
        <is>
          <t>2001233</t>
        </is>
      </c>
      <c r="B199" s="5" t="inlineStr">
        <is>
          <t>HILO DE SUTURA SUPRALON 5</t>
        </is>
      </c>
      <c r="C199" s="5" t="n"/>
      <c r="D199" s="5" t="inlineStr">
        <is>
          <t>033</t>
        </is>
      </c>
      <c r="E199" s="5" t="inlineStr">
        <is>
          <t>ZDES</t>
        </is>
      </c>
      <c r="F199" s="5" t="inlineStr">
        <is>
          <t>1130</t>
        </is>
      </c>
      <c r="G199" s="5" t="inlineStr">
        <is>
          <t>3014</t>
        </is>
      </c>
      <c r="H199" s="5" t="inlineStr">
        <is>
          <t>C/U</t>
        </is>
      </c>
      <c r="I199" s="6" t="n">
        <v>18</v>
      </c>
      <c r="J199" s="6" t="n">
        <v>0</v>
      </c>
      <c r="K199" s="5" t="inlineStr">
        <is>
          <t>ARS</t>
        </is>
      </c>
      <c r="L199" s="48" t="n">
        <v>0</v>
      </c>
      <c r="M199" s="48" t="n">
        <v>12239.6</v>
      </c>
      <c r="O199" s="11">
        <f>M199/SUM($M$2:$M$485)</f>
        <v/>
      </c>
      <c r="P199" s="49">
        <f>IFERROR(M199/I199,0)</f>
        <v/>
      </c>
      <c r="Q199" s="50" t="n">
        <v>5</v>
      </c>
      <c r="R199" s="8">
        <f>I199-Q199</f>
        <v/>
      </c>
      <c r="S199" s="49">
        <f>$AK199*R199</f>
        <v/>
      </c>
      <c r="U199" s="39" t="inlineStr">
        <is>
          <t>Stock SAP</t>
        </is>
      </c>
      <c r="V199" s="39" t="inlineStr">
        <is>
          <t>Descartables</t>
        </is>
      </c>
      <c r="W199" s="39" t="inlineStr">
        <is>
          <t>Dentro del alcance</t>
        </is>
      </c>
      <c r="X199" s="38" t="inlineStr">
        <is>
          <t>Baja</t>
        </is>
      </c>
      <c r="Y199" s="39" t="inlineStr">
        <is>
          <t>Homologado – confianza Baja – pendiente de validación</t>
        </is>
      </c>
      <c r="Z199" s="38" t="inlineStr">
        <is>
          <t>Dar de baja en SAP</t>
        </is>
      </c>
      <c r="AA199" s="39" t="inlineStr">
        <is>
          <t>297</t>
        </is>
      </c>
      <c r="AB199" s="39" t="inlineStr">
        <is>
          <t>Hilo de sutura N°3</t>
        </is>
      </c>
      <c r="AC199" s="39" t="inlineStr">
        <is>
          <t>Cruce por nomenclatura SAP</t>
        </is>
      </c>
      <c r="AD199" s="39" t="inlineStr">
        <is>
          <t>No</t>
        </is>
      </c>
      <c r="AE199" s="39" t="n"/>
      <c r="AF199" s="39" t="inlineStr">
        <is>
          <t>No</t>
        </is>
      </c>
      <c r="AG199" s="39" t="n"/>
      <c r="AH199" s="51" t="n">
        <v>18</v>
      </c>
      <c r="AI199" s="51">
        <f>Q199</f>
        <v/>
      </c>
      <c r="AJ199" s="51">
        <f>$AH199-$AI199</f>
        <v/>
      </c>
      <c r="AK199" s="52" t="n">
        <v>679.9777777777778</v>
      </c>
      <c r="AL199" s="52">
        <f>$AJ199*$AK199</f>
        <v/>
      </c>
      <c r="AM199" s="52">
        <f>$AI199*$AK199</f>
        <v/>
      </c>
      <c r="AN199" s="39" t="n"/>
      <c r="AO199" s="39" t="inlineStr">
        <is>
          <t>Cruce por nomenclatura: calibre/talle/medida distinta; similitud 0.60.</t>
        </is>
      </c>
    </row>
    <row r="200">
      <c r="A200" s="5" t="inlineStr">
        <is>
          <t>3001552</t>
        </is>
      </c>
      <c r="B200" s="5" t="inlineStr">
        <is>
          <t>CAMPERA POLAR AZUL L</t>
        </is>
      </c>
      <c r="C200" s="5" t="n"/>
      <c r="D200" s="5" t="inlineStr">
        <is>
          <t>INDU</t>
        </is>
      </c>
      <c r="E200" s="5" t="inlineStr">
        <is>
          <t>ZUNI</t>
        </is>
      </c>
      <c r="F200" s="5" t="inlineStr">
        <is>
          <t>1130</t>
        </is>
      </c>
      <c r="G200" s="5" t="inlineStr">
        <is>
          <t>3011</t>
        </is>
      </c>
      <c r="H200" s="5" t="inlineStr">
        <is>
          <t>C/U</t>
        </is>
      </c>
      <c r="I200" s="6" t="n">
        <v>18</v>
      </c>
      <c r="J200" s="6" t="n">
        <v>0</v>
      </c>
      <c r="K200" s="5" t="inlineStr">
        <is>
          <t>ARS</t>
        </is>
      </c>
      <c r="L200" s="48" t="n">
        <v>0</v>
      </c>
      <c r="M200" s="48" t="n">
        <v>651084</v>
      </c>
      <c r="O200" s="11">
        <f>M200/SUM($M$2:$M$485)</f>
        <v/>
      </c>
      <c r="P200" s="49">
        <f>IFERROR(M200/I200,0)</f>
        <v/>
      </c>
      <c r="Q200" s="50" t="n"/>
      <c r="R200" s="8">
        <f>I200-Q200</f>
        <v/>
      </c>
      <c r="S200" s="49">
        <f>$AK200*R200</f>
        <v/>
      </c>
      <c r="U200" s="39" t="inlineStr">
        <is>
          <t>Stock SAP</t>
        </is>
      </c>
      <c r="V200" s="39" t="inlineStr">
        <is>
          <t>Uniformes</t>
        </is>
      </c>
      <c r="W200" s="39" t="inlineStr">
        <is>
          <t>Fuera del alcance</t>
        </is>
      </c>
      <c r="X200" s="39" t="n"/>
      <c r="Y200" s="39" t="inlineStr">
        <is>
          <t>No aplica: uniformes, clasificación que el inventario físico de Farmacia no releva</t>
        </is>
      </c>
      <c r="Z200" s="40" t="inlineStr">
        <is>
          <t>Fuera del alcance del inventario físico</t>
        </is>
      </c>
      <c r="AA200" s="39" t="n"/>
      <c r="AB200" s="39" t="n"/>
      <c r="AC200" s="39" t="n"/>
      <c r="AD200" s="39" t="n"/>
      <c r="AE200" s="39" t="n"/>
      <c r="AF200" s="39" t="n"/>
      <c r="AG200" s="39" t="n"/>
      <c r="AH200" s="51" t="n">
        <v>18</v>
      </c>
      <c r="AI200" s="51">
        <f>Q200</f>
        <v/>
      </c>
      <c r="AJ200" s="51">
        <f>$AH200-$AI200</f>
        <v/>
      </c>
      <c r="AK200" s="52" t="n">
        <v>36171.33333333334</v>
      </c>
      <c r="AL200" s="52">
        <f>$AJ200*$AK200</f>
        <v/>
      </c>
      <c r="AM200" s="52">
        <f>$AI200*$AK200</f>
        <v/>
      </c>
      <c r="AN200" s="39" t="n"/>
      <c r="AO200" s="39" t="n"/>
    </row>
    <row r="201">
      <c r="A201" s="5" t="inlineStr">
        <is>
          <t>2000011</t>
        </is>
      </c>
      <c r="B201" s="5" t="inlineStr">
        <is>
          <t>BAJALENGUAS DE MADERA</t>
        </is>
      </c>
      <c r="C201" s="5" t="n"/>
      <c r="D201" s="5" t="inlineStr">
        <is>
          <t>033</t>
        </is>
      </c>
      <c r="E201" s="5" t="inlineStr">
        <is>
          <t>ZDES</t>
        </is>
      </c>
      <c r="F201" s="5" t="inlineStr">
        <is>
          <t>1130</t>
        </is>
      </c>
      <c r="G201" s="5" t="inlineStr">
        <is>
          <t>3013</t>
        </is>
      </c>
      <c r="H201" s="5" t="inlineStr">
        <is>
          <t>C/U</t>
        </is>
      </c>
      <c r="I201" s="6" t="n">
        <v>17</v>
      </c>
      <c r="J201" s="6" t="n">
        <v>0</v>
      </c>
      <c r="K201" s="5" t="inlineStr">
        <is>
          <t>ARS</t>
        </is>
      </c>
      <c r="L201" s="48" t="n">
        <v>0</v>
      </c>
      <c r="M201" s="48" t="n">
        <v>850.37</v>
      </c>
      <c r="O201" s="11">
        <f>M201/SUM($M$2:$M$485)</f>
        <v/>
      </c>
      <c r="P201" s="49">
        <f>IFERROR(M201/I201,0)</f>
        <v/>
      </c>
      <c r="Q201" s="50" t="n"/>
      <c r="R201" s="8">
        <f>I201-Q201</f>
        <v/>
      </c>
      <c r="S201" s="49">
        <f>$AK201*R201</f>
        <v/>
      </c>
      <c r="U201" s="39" t="inlineStr">
        <is>
          <t>Stock SAP</t>
        </is>
      </c>
      <c r="V201" s="39" t="inlineStr">
        <is>
          <t>Descartables</t>
        </is>
      </c>
      <c r="W201" s="39" t="inlineStr">
        <is>
          <t>Dentro del alcance</t>
        </is>
      </c>
      <c r="X201" s="37" t="inlineStr">
        <is>
          <t>Alta</t>
        </is>
      </c>
      <c r="Y201" s="39" t="inlineStr">
        <is>
          <t>Homologado – confianza Alta</t>
        </is>
      </c>
      <c r="Z201" s="38" t="inlineStr">
        <is>
          <t>Dar de baja en SAP</t>
        </is>
      </c>
      <c r="AA201" s="39" t="inlineStr">
        <is>
          <t>42</t>
        </is>
      </c>
      <c r="AB201" s="39" t="inlineStr">
        <is>
          <t>Bajalenguas</t>
        </is>
      </c>
      <c r="AC201" s="39" t="inlineStr">
        <is>
          <t>Cruce por nomenclatura SAP</t>
        </is>
      </c>
      <c r="AD201" s="39" t="inlineStr">
        <is>
          <t>No</t>
        </is>
      </c>
      <c r="AE201" s="39" t="n"/>
      <c r="AF201" s="39" t="inlineStr">
        <is>
          <t>No</t>
        </is>
      </c>
      <c r="AG201" s="39" t="n"/>
      <c r="AH201" s="51" t="n"/>
      <c r="AI201" s="51" t="n"/>
      <c r="AJ201" s="51" t="n"/>
      <c r="AK201" s="52" t="n">
        <v>50.02200589970502</v>
      </c>
      <c r="AL201" s="52" t="n"/>
      <c r="AM201" s="52" t="n"/>
      <c r="AN201" s="39" t="n"/>
      <c r="AO201" s="39" t="inlineStr">
        <is>
          <t>La cantidad física del material se imputó en la fila 6 (primera fila del material). Cruce por nomenclatura: similitud 0.80. El material ocupa 2 filas en la hoja 1130 Salta (lote/almacén). La cantidad SAP y la física de esta vista son el total del material.</t>
        </is>
      </c>
    </row>
    <row r="202">
      <c r="A202" s="5" t="inlineStr">
        <is>
          <t>3000712</t>
        </is>
      </c>
      <c r="B202" s="5" t="inlineStr">
        <is>
          <t>PANTALON CARGO ANTI DESGARRO T42</t>
        </is>
      </c>
      <c r="C202" s="5" t="n"/>
      <c r="D202" s="5" t="inlineStr">
        <is>
          <t>INDU</t>
        </is>
      </c>
      <c r="E202" s="5" t="inlineStr">
        <is>
          <t>ZUNI</t>
        </is>
      </c>
      <c r="F202" s="5" t="inlineStr">
        <is>
          <t>1130</t>
        </is>
      </c>
      <c r="G202" s="5" t="inlineStr">
        <is>
          <t>3011</t>
        </is>
      </c>
      <c r="H202" s="5" t="inlineStr">
        <is>
          <t>C/U</t>
        </is>
      </c>
      <c r="I202" s="6" t="n">
        <v>16</v>
      </c>
      <c r="J202" s="6" t="n">
        <v>0</v>
      </c>
      <c r="K202" s="5" t="inlineStr">
        <is>
          <t>ARS</t>
        </is>
      </c>
      <c r="L202" s="48" t="n">
        <v>0</v>
      </c>
      <c r="M202" s="48" t="n">
        <v>402033.92</v>
      </c>
      <c r="O202" s="11">
        <f>M202/SUM($M$2:$M$485)</f>
        <v/>
      </c>
      <c r="P202" s="49">
        <f>IFERROR(M202/I202,0)</f>
        <v/>
      </c>
      <c r="Q202" s="50" t="n"/>
      <c r="R202" s="8">
        <f>I202-Q202</f>
        <v/>
      </c>
      <c r="S202" s="49">
        <f>$AK202*R202</f>
        <v/>
      </c>
      <c r="U202" s="39" t="inlineStr">
        <is>
          <t>Stock SAP</t>
        </is>
      </c>
      <c r="V202" s="39" t="inlineStr">
        <is>
          <t>Uniformes</t>
        </is>
      </c>
      <c r="W202" s="39" t="inlineStr">
        <is>
          <t>Fuera del alcance</t>
        </is>
      </c>
      <c r="X202" s="39" t="n"/>
      <c r="Y202" s="39" t="inlineStr">
        <is>
          <t>No aplica: uniformes, clasificación que el inventario físico de Farmacia no releva</t>
        </is>
      </c>
      <c r="Z202" s="40" t="inlineStr">
        <is>
          <t>Fuera del alcance del inventario físico</t>
        </is>
      </c>
      <c r="AA202" s="39" t="n"/>
      <c r="AB202" s="39" t="n"/>
      <c r="AC202" s="39" t="n"/>
      <c r="AD202" s="39" t="n"/>
      <c r="AE202" s="39" t="n"/>
      <c r="AF202" s="39" t="n"/>
      <c r="AG202" s="39" t="n"/>
      <c r="AH202" s="51" t="n">
        <v>16</v>
      </c>
      <c r="AI202" s="51">
        <f>Q202</f>
        <v/>
      </c>
      <c r="AJ202" s="51">
        <f>$AH202-$AI202</f>
        <v/>
      </c>
      <c r="AK202" s="52" t="n">
        <v>25127.12</v>
      </c>
      <c r="AL202" s="52">
        <f>$AJ202*$AK202</f>
        <v/>
      </c>
      <c r="AM202" s="52">
        <f>$AI202*$AK202</f>
        <v/>
      </c>
      <c r="AN202" s="39" t="n"/>
      <c r="AO202" s="39" t="n"/>
    </row>
    <row r="203">
      <c r="A203" s="5" t="inlineStr">
        <is>
          <t>3000714</t>
        </is>
      </c>
      <c r="B203" s="5" t="inlineStr">
        <is>
          <t>PANTALON CARGO ANTI DESGARRO T44</t>
        </is>
      </c>
      <c r="C203" s="5" t="n"/>
      <c r="D203" s="5" t="inlineStr">
        <is>
          <t>INDU</t>
        </is>
      </c>
      <c r="E203" s="5" t="inlineStr">
        <is>
          <t>ZUNI</t>
        </is>
      </c>
      <c r="F203" s="5" t="inlineStr">
        <is>
          <t>1130</t>
        </is>
      </c>
      <c r="G203" s="5" t="inlineStr">
        <is>
          <t>3011</t>
        </is>
      </c>
      <c r="H203" s="5" t="inlineStr">
        <is>
          <t>C/U</t>
        </is>
      </c>
      <c r="I203" s="6" t="n">
        <v>16</v>
      </c>
      <c r="J203" s="6" t="n">
        <v>0</v>
      </c>
      <c r="K203" s="5" t="inlineStr">
        <is>
          <t>ARS</t>
        </is>
      </c>
      <c r="L203" s="48" t="n">
        <v>0</v>
      </c>
      <c r="M203" s="48" t="n">
        <v>402033.92</v>
      </c>
      <c r="O203" s="11">
        <f>M203/SUM($M$2:$M$485)</f>
        <v/>
      </c>
      <c r="P203" s="49">
        <f>IFERROR(M203/I203,0)</f>
        <v/>
      </c>
      <c r="Q203" s="50" t="n"/>
      <c r="R203" s="8">
        <f>I203-Q203</f>
        <v/>
      </c>
      <c r="S203" s="49">
        <f>$AK203*R203</f>
        <v/>
      </c>
      <c r="U203" s="39" t="inlineStr">
        <is>
          <t>Stock SAP</t>
        </is>
      </c>
      <c r="V203" s="39" t="inlineStr">
        <is>
          <t>Uniformes</t>
        </is>
      </c>
      <c r="W203" s="39" t="inlineStr">
        <is>
          <t>Fuera del alcance</t>
        </is>
      </c>
      <c r="X203" s="39" t="n"/>
      <c r="Y203" s="39" t="inlineStr">
        <is>
          <t>No aplica: uniformes, clasificación que el inventario físico de Farmacia no releva</t>
        </is>
      </c>
      <c r="Z203" s="40" t="inlineStr">
        <is>
          <t>Fuera del alcance del inventario físico</t>
        </is>
      </c>
      <c r="AA203" s="39" t="n"/>
      <c r="AB203" s="39" t="n"/>
      <c r="AC203" s="39" t="n"/>
      <c r="AD203" s="39" t="n"/>
      <c r="AE203" s="39" t="n"/>
      <c r="AF203" s="39" t="n"/>
      <c r="AG203" s="39" t="n"/>
      <c r="AH203" s="51" t="n">
        <v>16</v>
      </c>
      <c r="AI203" s="51">
        <f>Q203</f>
        <v/>
      </c>
      <c r="AJ203" s="51">
        <f>$AH203-$AI203</f>
        <v/>
      </c>
      <c r="AK203" s="52" t="n">
        <v>25127.12</v>
      </c>
      <c r="AL203" s="52">
        <f>$AJ203*$AK203</f>
        <v/>
      </c>
      <c r="AM203" s="52">
        <f>$AI203*$AK203</f>
        <v/>
      </c>
      <c r="AN203" s="39" t="n"/>
      <c r="AO203" s="39" t="n"/>
    </row>
    <row r="204">
      <c r="A204" s="5" t="inlineStr">
        <is>
          <t>3001415</t>
        </is>
      </c>
      <c r="B204" s="5" t="inlineStr">
        <is>
          <t>CAMPERA TERMICA C/LOGO + REFLEC</t>
        </is>
      </c>
      <c r="C204" s="5" t="n"/>
      <c r="D204" s="5" t="inlineStr">
        <is>
          <t>INDU</t>
        </is>
      </c>
      <c r="E204" s="5" t="inlineStr">
        <is>
          <t>ZUNI</t>
        </is>
      </c>
      <c r="F204" s="5" t="inlineStr">
        <is>
          <t>1130</t>
        </is>
      </c>
      <c r="G204" s="5" t="inlineStr">
        <is>
          <t>3010</t>
        </is>
      </c>
      <c r="H204" s="5" t="inlineStr">
        <is>
          <t>C/U</t>
        </is>
      </c>
      <c r="I204" s="6" t="n">
        <v>16</v>
      </c>
      <c r="J204" s="6" t="n">
        <v>0</v>
      </c>
      <c r="K204" s="5" t="inlineStr">
        <is>
          <t>ARS</t>
        </is>
      </c>
      <c r="L204" s="48" t="n">
        <v>0</v>
      </c>
      <c r="M204" s="48" t="n">
        <v>880000</v>
      </c>
      <c r="O204" s="11">
        <f>M204/SUM($M$2:$M$485)</f>
        <v/>
      </c>
      <c r="P204" s="49">
        <f>IFERROR(M204/I204,0)</f>
        <v/>
      </c>
      <c r="Q204" s="50" t="n"/>
      <c r="R204" s="8">
        <f>I204-Q204</f>
        <v/>
      </c>
      <c r="S204" s="49">
        <f>$AK204*R204</f>
        <v/>
      </c>
      <c r="U204" s="39" t="inlineStr">
        <is>
          <t>Stock SAP</t>
        </is>
      </c>
      <c r="V204" s="39" t="inlineStr">
        <is>
          <t>Uniformes</t>
        </is>
      </c>
      <c r="W204" s="39" t="inlineStr">
        <is>
          <t>Fuera del alcance</t>
        </is>
      </c>
      <c r="X204" s="39" t="n"/>
      <c r="Y204" s="39" t="inlineStr">
        <is>
          <t>No aplica: uniformes, clasificación que el inventario físico de Farmacia no releva</t>
        </is>
      </c>
      <c r="Z204" s="40" t="inlineStr">
        <is>
          <t>Fuera del alcance del inventario físico</t>
        </is>
      </c>
      <c r="AA204" s="39" t="n"/>
      <c r="AB204" s="39" t="n"/>
      <c r="AC204" s="39" t="n"/>
      <c r="AD204" s="39" t="n"/>
      <c r="AE204" s="39" t="n"/>
      <c r="AF204" s="39" t="n"/>
      <c r="AG204" s="39" t="n"/>
      <c r="AH204" s="51" t="n">
        <v>16</v>
      </c>
      <c r="AI204" s="51">
        <f>Q204</f>
        <v/>
      </c>
      <c r="AJ204" s="51">
        <f>$AH204-$AI204</f>
        <v/>
      </c>
      <c r="AK204" s="52" t="n">
        <v>55000</v>
      </c>
      <c r="AL204" s="52">
        <f>$AJ204*$AK204</f>
        <v/>
      </c>
      <c r="AM204" s="52">
        <f>$AI204*$AK204</f>
        <v/>
      </c>
      <c r="AN204" s="39" t="n"/>
      <c r="AO204" s="39" t="n"/>
    </row>
    <row r="205">
      <c r="A205" s="5" t="inlineStr">
        <is>
          <t>3001551</t>
        </is>
      </c>
      <c r="B205" s="5" t="inlineStr">
        <is>
          <t>CAMPERA POLAR AZUL M</t>
        </is>
      </c>
      <c r="C205" s="5" t="n"/>
      <c r="D205" s="5" t="inlineStr">
        <is>
          <t>INDU</t>
        </is>
      </c>
      <c r="E205" s="5" t="inlineStr">
        <is>
          <t>ZUNI</t>
        </is>
      </c>
      <c r="F205" s="5" t="inlineStr">
        <is>
          <t>1130</t>
        </is>
      </c>
      <c r="G205" s="5" t="inlineStr">
        <is>
          <t>3011</t>
        </is>
      </c>
      <c r="H205" s="5" t="inlineStr">
        <is>
          <t>C/U</t>
        </is>
      </c>
      <c r="I205" s="6" t="n">
        <v>16</v>
      </c>
      <c r="J205" s="6" t="n">
        <v>0</v>
      </c>
      <c r="K205" s="5" t="inlineStr">
        <is>
          <t>ARS</t>
        </is>
      </c>
      <c r="L205" s="48" t="n">
        <v>0</v>
      </c>
      <c r="M205" s="48" t="n">
        <v>579528</v>
      </c>
      <c r="O205" s="11">
        <f>M205/SUM($M$2:$M$485)</f>
        <v/>
      </c>
      <c r="P205" s="49">
        <f>IFERROR(M205/I205,0)</f>
        <v/>
      </c>
      <c r="Q205" s="50" t="n"/>
      <c r="R205" s="8">
        <f>I205-Q205</f>
        <v/>
      </c>
      <c r="S205" s="49">
        <f>$AK205*R205</f>
        <v/>
      </c>
      <c r="U205" s="39" t="inlineStr">
        <is>
          <t>Stock SAP</t>
        </is>
      </c>
      <c r="V205" s="39" t="inlineStr">
        <is>
          <t>Uniformes</t>
        </is>
      </c>
      <c r="W205" s="39" t="inlineStr">
        <is>
          <t>Fuera del alcance</t>
        </is>
      </c>
      <c r="X205" s="39" t="n"/>
      <c r="Y205" s="39" t="inlineStr">
        <is>
          <t>No aplica: uniformes, clasificación que el inventario físico de Farmacia no releva</t>
        </is>
      </c>
      <c r="Z205" s="40" t="inlineStr">
        <is>
          <t>Fuera del alcance del inventario físico</t>
        </is>
      </c>
      <c r="AA205" s="39" t="n"/>
      <c r="AB205" s="39" t="n"/>
      <c r="AC205" s="39" t="n"/>
      <c r="AD205" s="39" t="n"/>
      <c r="AE205" s="39" t="n"/>
      <c r="AF205" s="39" t="n"/>
      <c r="AG205" s="39" t="n"/>
      <c r="AH205" s="51" t="n">
        <v>16</v>
      </c>
      <c r="AI205" s="51">
        <f>Q205</f>
        <v/>
      </c>
      <c r="AJ205" s="51">
        <f>$AH205-$AI205</f>
        <v/>
      </c>
      <c r="AK205" s="52" t="n">
        <v>36220.5</v>
      </c>
      <c r="AL205" s="52">
        <f>$AJ205*$AK205</f>
        <v/>
      </c>
      <c r="AM205" s="52">
        <f>$AI205*$AK205</f>
        <v/>
      </c>
      <c r="AN205" s="39" t="n"/>
      <c r="AO205" s="39" t="n"/>
    </row>
    <row r="206">
      <c r="A206" s="5" t="inlineStr">
        <is>
          <t>1000369</t>
        </is>
      </c>
      <c r="B206" s="5" t="inlineStr">
        <is>
          <t>TOBRAMICINA+ DEX G</t>
        </is>
      </c>
      <c r="C206" s="5" t="inlineStr">
        <is>
          <t>Z2502</t>
        </is>
      </c>
      <c r="D206" s="5" t="inlineStr">
        <is>
          <t>033</t>
        </is>
      </c>
      <c r="E206" s="5" t="inlineStr">
        <is>
          <t>ZMED</t>
        </is>
      </c>
      <c r="F206" s="5" t="inlineStr">
        <is>
          <t>1130</t>
        </is>
      </c>
      <c r="G206" s="5" t="inlineStr">
        <is>
          <t>3013</t>
        </is>
      </c>
      <c r="H206" s="5" t="inlineStr">
        <is>
          <t>C/U</t>
        </is>
      </c>
      <c r="I206" s="6" t="n">
        <v>15</v>
      </c>
      <c r="J206" s="6" t="n">
        <v>0</v>
      </c>
      <c r="K206" s="5" t="inlineStr">
        <is>
          <t>ARS</t>
        </is>
      </c>
      <c r="L206" s="48" t="n">
        <v>0</v>
      </c>
      <c r="M206" s="48" t="n">
        <v>29850</v>
      </c>
      <c r="O206" s="11">
        <f>M206/SUM($M$2:$M$485)</f>
        <v/>
      </c>
      <c r="P206" s="49">
        <f>IFERROR(M206/I206,0)</f>
        <v/>
      </c>
      <c r="Q206" s="50" t="n"/>
      <c r="R206" s="8">
        <f>I206-Q206</f>
        <v/>
      </c>
      <c r="S206" s="49">
        <f>$AK206*R206</f>
        <v/>
      </c>
      <c r="U206" s="39" t="inlineStr">
        <is>
          <t>Stock SAP</t>
        </is>
      </c>
      <c r="V206" s="39" t="inlineStr">
        <is>
          <t>Medicamentos</t>
        </is>
      </c>
      <c r="W206" s="39" t="inlineStr">
        <is>
          <t>Dentro del alcance</t>
        </is>
      </c>
      <c r="X206" s="39" t="n"/>
      <c r="Y206" s="39" t="inlineStr">
        <is>
          <t>Sin recuento físico en el inventario de Avain</t>
        </is>
      </c>
      <c r="Z206" s="40" t="inlineStr">
        <is>
          <t>Sin recuento físico</t>
        </is>
      </c>
      <c r="AA206" s="39" t="n"/>
      <c r="AB206" s="39" t="n"/>
      <c r="AC206" s="39" t="n"/>
      <c r="AD206" s="39" t="n"/>
      <c r="AE206" s="39" t="n"/>
      <c r="AF206" s="39" t="n"/>
      <c r="AG206" s="39" t="n"/>
      <c r="AH206" s="51" t="n">
        <v>15</v>
      </c>
      <c r="AI206" s="51">
        <f>Q206</f>
        <v/>
      </c>
      <c r="AJ206" s="51">
        <f>$AH206-$AI206</f>
        <v/>
      </c>
      <c r="AK206" s="52" t="n">
        <v>1990</v>
      </c>
      <c r="AL206" s="52">
        <f>$AJ206*$AK206</f>
        <v/>
      </c>
      <c r="AM206" s="52">
        <f>$AI206*$AK206</f>
        <v/>
      </c>
      <c r="AN206" s="39" t="n"/>
      <c r="AO206" s="39" t="n"/>
    </row>
    <row r="207">
      <c r="A207" s="5" t="inlineStr">
        <is>
          <t>1000497</t>
        </is>
      </c>
      <c r="B207" s="5" t="inlineStr">
        <is>
          <t>IODOPOVIDONA SOLUC 10% X 60 ML</t>
        </is>
      </c>
      <c r="C207" s="5" t="inlineStr">
        <is>
          <t>00000</t>
        </is>
      </c>
      <c r="D207" s="5" t="inlineStr">
        <is>
          <t>033</t>
        </is>
      </c>
      <c r="E207" s="5" t="inlineStr">
        <is>
          <t>ZMED</t>
        </is>
      </c>
      <c r="F207" s="5" t="inlineStr">
        <is>
          <t>1130</t>
        </is>
      </c>
      <c r="G207" s="5" t="inlineStr">
        <is>
          <t>3013</t>
        </is>
      </c>
      <c r="H207" s="5" t="inlineStr">
        <is>
          <t>C/U</t>
        </is>
      </c>
      <c r="I207" s="6" t="n">
        <v>15</v>
      </c>
      <c r="J207" s="6" t="n">
        <v>0</v>
      </c>
      <c r="K207" s="5" t="inlineStr">
        <is>
          <t>ARS</t>
        </is>
      </c>
      <c r="L207" s="48" t="n">
        <v>0</v>
      </c>
      <c r="M207" s="48" t="n">
        <v>57015</v>
      </c>
      <c r="O207" s="11">
        <f>M207/SUM($M$2:$M$485)</f>
        <v/>
      </c>
      <c r="P207" s="49">
        <f>IFERROR(M207/I207,0)</f>
        <v/>
      </c>
      <c r="Q207" s="50" t="n">
        <v>8</v>
      </c>
      <c r="R207" s="8">
        <f>I207-Q207</f>
        <v/>
      </c>
      <c r="S207" s="49">
        <f>$AK207*R207</f>
        <v/>
      </c>
      <c r="U207" s="39" t="inlineStr">
        <is>
          <t>Stock SAP</t>
        </is>
      </c>
      <c r="V207" s="39" t="inlineStr">
        <is>
          <t>Medicamentos</t>
        </is>
      </c>
      <c r="W207" s="39" t="inlineStr">
        <is>
          <t>Dentro del alcance</t>
        </is>
      </c>
      <c r="X207" s="38" t="inlineStr">
        <is>
          <t>Baja</t>
        </is>
      </c>
      <c r="Y207" s="39" t="inlineStr">
        <is>
          <t>Homologado – confianza Baja – pendiente de validación</t>
        </is>
      </c>
      <c r="Z207" s="38" t="inlineStr">
        <is>
          <t>Dar de baja en SAP</t>
        </is>
      </c>
      <c r="AA207" s="39" t="inlineStr">
        <is>
          <t>201</t>
        </is>
      </c>
      <c r="AB207" s="39" t="inlineStr">
        <is>
          <t>Pervinox 1 lt</t>
        </is>
      </c>
      <c r="AC207" s="39" t="inlineStr">
        <is>
          <t>Homologación por código Avain (master D-175)</t>
        </is>
      </c>
      <c r="AD207" s="39" t="inlineStr">
        <is>
          <t>Sí</t>
        </is>
      </c>
      <c r="AE207" s="39" t="inlineStr">
        <is>
          <t>1000497, 1000590</t>
        </is>
      </c>
      <c r="AF207" s="39" t="inlineStr">
        <is>
          <t>Sí</t>
        </is>
      </c>
      <c r="AG207" s="39" t="inlineStr">
        <is>
          <t>D-175</t>
        </is>
      </c>
      <c r="AH207" s="51" t="n">
        <v>15</v>
      </c>
      <c r="AI207" s="51">
        <f>Q207</f>
        <v/>
      </c>
      <c r="AJ207" s="51">
        <f>$AH207-$AI207</f>
        <v/>
      </c>
      <c r="AK207" s="52" t="n">
        <v>3801</v>
      </c>
      <c r="AL207" s="52">
        <f>$AJ207*$AK207</f>
        <v/>
      </c>
      <c r="AM207" s="52">
        <f>$AI207*$AK207</f>
        <v/>
      </c>
      <c r="AN207" s="39" t="n"/>
      <c r="AO207" s="39" t="inlineStr">
        <is>
          <t>Homologación: confianza base Media + confianza SAP Media → Media. Aunque la homologación vincula estos registros, la presentación no coincide con el material imputado (dosis/presentación distinta (1000ML vs 10%, 60ML); similitud 0.10). Nivel degradado a Baja: verificar si corresponde otro código SAP. El cruce SAP–Avain identificó 2 códigos SAP como posibles equivalentes del mismo ítem de Avain (1000497, 1000590). Se imputó al primero (lógica BUSCARV); requiere validación posterior.</t>
        </is>
      </c>
    </row>
    <row r="208">
      <c r="A208" s="5" t="inlineStr">
        <is>
          <t>1000938</t>
        </is>
      </c>
      <c r="B208" s="5" t="inlineStr">
        <is>
          <t>LACTULOSA 65G 120ML JARABE</t>
        </is>
      </c>
      <c r="C208" s="5" t="inlineStr">
        <is>
          <t>00000</t>
        </is>
      </c>
      <c r="D208" s="5" t="inlineStr">
        <is>
          <t>033</t>
        </is>
      </c>
      <c r="E208" s="5" t="inlineStr">
        <is>
          <t>ZMED</t>
        </is>
      </c>
      <c r="F208" s="5" t="inlineStr">
        <is>
          <t>1130</t>
        </is>
      </c>
      <c r="G208" s="5" t="inlineStr">
        <is>
          <t>3013</t>
        </is>
      </c>
      <c r="H208" s="5" t="inlineStr">
        <is>
          <t>C/U</t>
        </is>
      </c>
      <c r="I208" s="6" t="n">
        <v>15</v>
      </c>
      <c r="J208" s="6" t="n">
        <v>0</v>
      </c>
      <c r="K208" s="5" t="inlineStr">
        <is>
          <t>ARS</t>
        </is>
      </c>
      <c r="L208" s="48" t="n">
        <v>0</v>
      </c>
      <c r="M208" s="48" t="n">
        <v>142888</v>
      </c>
      <c r="O208" s="11">
        <f>M208/SUM($M$2:$M$485)</f>
        <v/>
      </c>
      <c r="P208" s="49">
        <f>IFERROR(M208/I208,0)</f>
        <v/>
      </c>
      <c r="Q208" s="50" t="n"/>
      <c r="R208" s="8">
        <f>I208-Q208</f>
        <v/>
      </c>
      <c r="S208" s="49">
        <f>$AK208*R208</f>
        <v/>
      </c>
      <c r="U208" s="39" t="inlineStr">
        <is>
          <t>Stock SAP</t>
        </is>
      </c>
      <c r="V208" s="39" t="inlineStr">
        <is>
          <t>Medicamentos</t>
        </is>
      </c>
      <c r="W208" s="39" t="inlineStr">
        <is>
          <t>Dentro del alcance</t>
        </is>
      </c>
      <c r="X208" s="39" t="n"/>
      <c r="Y208" s="39" t="inlineStr">
        <is>
          <t>Sin recuento físico en el inventario de Avain</t>
        </is>
      </c>
      <c r="Z208" s="40" t="inlineStr">
        <is>
          <t>Sin recuento físico</t>
        </is>
      </c>
      <c r="AA208" s="39" t="n"/>
      <c r="AB208" s="39" t="n"/>
      <c r="AC208" s="39" t="n"/>
      <c r="AD208" s="39" t="n"/>
      <c r="AE208" s="39" t="n"/>
      <c r="AF208" s="39" t="n"/>
      <c r="AG208" s="39" t="n"/>
      <c r="AH208" s="51" t="n">
        <v>15</v>
      </c>
      <c r="AI208" s="51">
        <f>Q208</f>
        <v/>
      </c>
      <c r="AJ208" s="51">
        <f>$AH208-$AI208</f>
        <v/>
      </c>
      <c r="AK208" s="52" t="n">
        <v>9525.866666666667</v>
      </c>
      <c r="AL208" s="52">
        <f>$AJ208*$AK208</f>
        <v/>
      </c>
      <c r="AM208" s="52">
        <f>$AI208*$AK208</f>
        <v/>
      </c>
      <c r="AN208" s="39" t="n"/>
      <c r="AO208" s="39" t="n"/>
    </row>
    <row r="209">
      <c r="A209" s="5" t="inlineStr">
        <is>
          <t>2000402</t>
        </is>
      </c>
      <c r="B209" s="5" t="inlineStr">
        <is>
          <t>CANULA DE GUEDEL 80CM N1.5 VERDE</t>
        </is>
      </c>
      <c r="C209" s="5" t="n"/>
      <c r="D209" s="5" t="inlineStr">
        <is>
          <t>033</t>
        </is>
      </c>
      <c r="E209" s="5" t="inlineStr">
        <is>
          <t>ZDES</t>
        </is>
      </c>
      <c r="F209" s="5" t="inlineStr">
        <is>
          <t>1130</t>
        </is>
      </c>
      <c r="G209" s="5" t="inlineStr">
        <is>
          <t>3014</t>
        </is>
      </c>
      <c r="H209" s="5" t="inlineStr">
        <is>
          <t>C/U</t>
        </is>
      </c>
      <c r="I209" s="6" t="n">
        <v>15</v>
      </c>
      <c r="J209" s="6" t="n">
        <v>0</v>
      </c>
      <c r="K209" s="5" t="inlineStr">
        <is>
          <t>ARS</t>
        </is>
      </c>
      <c r="L209" s="48" t="n">
        <v>0</v>
      </c>
      <c r="M209" s="48" t="n">
        <v>6647.23</v>
      </c>
      <c r="O209" s="11">
        <f>M209/SUM($M$2:$M$485)</f>
        <v/>
      </c>
      <c r="P209" s="49">
        <f>IFERROR(M209/I209,0)</f>
        <v/>
      </c>
      <c r="Q209" s="50" t="n"/>
      <c r="R209" s="8">
        <f>I209-Q209</f>
        <v/>
      </c>
      <c r="S209" s="49">
        <f>$AK209*R209</f>
        <v/>
      </c>
      <c r="U209" s="39" t="inlineStr">
        <is>
          <t>Stock SAP</t>
        </is>
      </c>
      <c r="V209" s="39" t="inlineStr">
        <is>
          <t>Descartables</t>
        </is>
      </c>
      <c r="W209" s="39" t="inlineStr">
        <is>
          <t>Dentro del alcance</t>
        </is>
      </c>
      <c r="X209" s="39" t="n"/>
      <c r="Y209" s="39" t="inlineStr">
        <is>
          <t>Sin recuento físico en el inventario de Avain</t>
        </is>
      </c>
      <c r="Z209" s="40" t="inlineStr">
        <is>
          <t>Sin recuento físico</t>
        </is>
      </c>
      <c r="AA209" s="39" t="n"/>
      <c r="AB209" s="39" t="n"/>
      <c r="AC209" s="39" t="n"/>
      <c r="AD209" s="39" t="n"/>
      <c r="AE209" s="39" t="n"/>
      <c r="AF209" s="39" t="n"/>
      <c r="AG209" s="39" t="n"/>
      <c r="AH209" s="51" t="n">
        <v>15</v>
      </c>
      <c r="AI209" s="51">
        <f>Q209</f>
        <v/>
      </c>
      <c r="AJ209" s="51">
        <f>$AH209-$AI209</f>
        <v/>
      </c>
      <c r="AK209" s="52" t="n">
        <v>443.1486666666667</v>
      </c>
      <c r="AL209" s="52">
        <f>$AJ209*$AK209</f>
        <v/>
      </c>
      <c r="AM209" s="52">
        <f>$AI209*$AK209</f>
        <v/>
      </c>
      <c r="AN209" s="39" t="n"/>
      <c r="AO209" s="39" t="n"/>
    </row>
    <row r="210">
      <c r="A210" s="5" t="inlineStr">
        <is>
          <t>2000484</t>
        </is>
      </c>
      <c r="B210" s="5" t="inlineStr">
        <is>
          <t>SUJETADOR C/VELCRO LARGO</t>
        </is>
      </c>
      <c r="C210" s="5" t="n"/>
      <c r="D210" s="5" t="inlineStr">
        <is>
          <t>033</t>
        </is>
      </c>
      <c r="E210" s="5" t="inlineStr">
        <is>
          <t>ZDES</t>
        </is>
      </c>
      <c r="F210" s="5" t="inlineStr">
        <is>
          <t>1130</t>
        </is>
      </c>
      <c r="G210" s="5" t="inlineStr">
        <is>
          <t>3014</t>
        </is>
      </c>
      <c r="H210" s="5" t="inlineStr">
        <is>
          <t>C/U</t>
        </is>
      </c>
      <c r="I210" s="6" t="n">
        <v>15</v>
      </c>
      <c r="J210" s="6" t="n">
        <v>0</v>
      </c>
      <c r="K210" s="5" t="inlineStr">
        <is>
          <t>ARS</t>
        </is>
      </c>
      <c r="L210" s="48" t="n">
        <v>0</v>
      </c>
      <c r="M210" s="48" t="n">
        <v>139607.14</v>
      </c>
      <c r="O210" s="11">
        <f>M210/SUM($M$2:$M$485)</f>
        <v/>
      </c>
      <c r="P210" s="49">
        <f>IFERROR(M210/I210,0)</f>
        <v/>
      </c>
      <c r="Q210" s="50" t="n"/>
      <c r="R210" s="8">
        <f>I210-Q210</f>
        <v/>
      </c>
      <c r="S210" s="49">
        <f>$AK210*R210</f>
        <v/>
      </c>
      <c r="U210" s="39" t="inlineStr">
        <is>
          <t>Stock SAP</t>
        </is>
      </c>
      <c r="V210" s="39" t="inlineStr">
        <is>
          <t>Descartables</t>
        </is>
      </c>
      <c r="W210" s="39" t="inlineStr">
        <is>
          <t>Dentro del alcance</t>
        </is>
      </c>
      <c r="X210" s="39" t="n"/>
      <c r="Y210" s="39" t="inlineStr">
        <is>
          <t>Sin recuento físico en el inventario de Avain</t>
        </is>
      </c>
      <c r="Z210" s="40" t="inlineStr">
        <is>
          <t>Sin recuento físico</t>
        </is>
      </c>
      <c r="AA210" s="39" t="n"/>
      <c r="AB210" s="39" t="n"/>
      <c r="AC210" s="39" t="n"/>
      <c r="AD210" s="39" t="n"/>
      <c r="AE210" s="39" t="n"/>
      <c r="AF210" s="39" t="n"/>
      <c r="AG210" s="39" t="n"/>
      <c r="AH210" s="51" t="n">
        <v>15</v>
      </c>
      <c r="AI210" s="51">
        <f>Q210</f>
        <v/>
      </c>
      <c r="AJ210" s="51">
        <f>$AH210-$AI210</f>
        <v/>
      </c>
      <c r="AK210" s="52" t="n">
        <v>9307.142666666668</v>
      </c>
      <c r="AL210" s="52">
        <f>$AJ210*$AK210</f>
        <v/>
      </c>
      <c r="AM210" s="52">
        <f>$AI210*$AK210</f>
        <v/>
      </c>
      <c r="AN210" s="39" t="n"/>
      <c r="AO210" s="39" t="n"/>
    </row>
    <row r="211">
      <c r="A211" s="5" t="inlineStr">
        <is>
          <t>2000868</t>
        </is>
      </c>
      <c r="B211" s="5" t="inlineStr">
        <is>
          <t>DESCARTADOR C/TAPA GIRATORIA MOD M5 4.8L</t>
        </is>
      </c>
      <c r="C211" s="5" t="n"/>
      <c r="D211" s="5" t="inlineStr">
        <is>
          <t>033</t>
        </is>
      </c>
      <c r="E211" s="5" t="inlineStr">
        <is>
          <t>ZDES</t>
        </is>
      </c>
      <c r="F211" s="5" t="inlineStr">
        <is>
          <t>1130</t>
        </is>
      </c>
      <c r="G211" s="5" t="inlineStr">
        <is>
          <t>3014</t>
        </is>
      </c>
      <c r="H211" s="5" t="inlineStr">
        <is>
          <t>C/U</t>
        </is>
      </c>
      <c r="I211" s="6" t="n">
        <v>15</v>
      </c>
      <c r="J211" s="6" t="n">
        <v>0</v>
      </c>
      <c r="K211" s="5" t="inlineStr">
        <is>
          <t>ARS</t>
        </is>
      </c>
      <c r="L211" s="48" t="n">
        <v>0</v>
      </c>
      <c r="M211" s="48" t="n">
        <v>32808</v>
      </c>
      <c r="O211" s="11">
        <f>M211/SUM($M$2:$M$485)</f>
        <v/>
      </c>
      <c r="P211" s="49">
        <f>IFERROR(M211/I211,0)</f>
        <v/>
      </c>
      <c r="Q211" s="50" t="n"/>
      <c r="R211" s="8">
        <f>I211-Q211</f>
        <v/>
      </c>
      <c r="S211" s="49">
        <f>$AK211*R211</f>
        <v/>
      </c>
      <c r="U211" s="39" t="inlineStr">
        <is>
          <t>Stock SAP</t>
        </is>
      </c>
      <c r="V211" s="39" t="inlineStr">
        <is>
          <t>Descartables</t>
        </is>
      </c>
      <c r="W211" s="39" t="inlineStr">
        <is>
          <t>Dentro del alcance</t>
        </is>
      </c>
      <c r="X211" s="39" t="n"/>
      <c r="Y211" s="39" t="inlineStr">
        <is>
          <t>Sin recuento físico en el inventario de Avain</t>
        </is>
      </c>
      <c r="Z211" s="40" t="inlineStr">
        <is>
          <t>Sin recuento físico</t>
        </is>
      </c>
      <c r="AA211" s="39" t="n"/>
      <c r="AB211" s="39" t="n"/>
      <c r="AC211" s="39" t="n"/>
      <c r="AD211" s="39" t="n"/>
      <c r="AE211" s="39" t="n"/>
      <c r="AF211" s="39" t="n"/>
      <c r="AG211" s="39" t="n"/>
      <c r="AH211" s="51" t="n">
        <v>15</v>
      </c>
      <c r="AI211" s="51">
        <f>Q211</f>
        <v/>
      </c>
      <c r="AJ211" s="51">
        <f>$AH211-$AI211</f>
        <v/>
      </c>
      <c r="AK211" s="52" t="n">
        <v>2187.2</v>
      </c>
      <c r="AL211" s="52">
        <f>$AJ211*$AK211</f>
        <v/>
      </c>
      <c r="AM211" s="52">
        <f>$AI211*$AK211</f>
        <v/>
      </c>
      <c r="AN211" s="39" t="n"/>
      <c r="AO211" s="39" t="n"/>
    </row>
    <row r="212">
      <c r="A212" s="5" t="inlineStr">
        <is>
          <t>3000884</t>
        </is>
      </c>
      <c r="B212" s="5" t="inlineStr">
        <is>
          <t>PASA MONTAÑAS TERMICOS</t>
        </is>
      </c>
      <c r="C212" s="5" t="n"/>
      <c r="D212" s="5" t="inlineStr">
        <is>
          <t>INDU</t>
        </is>
      </c>
      <c r="E212" s="5" t="inlineStr">
        <is>
          <t>ZUNI</t>
        </is>
      </c>
      <c r="F212" s="5" t="inlineStr">
        <is>
          <t>1130</t>
        </is>
      </c>
      <c r="G212" s="5" t="inlineStr">
        <is>
          <t>3011</t>
        </is>
      </c>
      <c r="H212" s="5" t="inlineStr">
        <is>
          <t>C/U</t>
        </is>
      </c>
      <c r="I212" s="6" t="n">
        <v>15</v>
      </c>
      <c r="J212" s="6" t="n">
        <v>0</v>
      </c>
      <c r="K212" s="5" t="inlineStr">
        <is>
          <t>ARS</t>
        </is>
      </c>
      <c r="L212" s="48" t="n">
        <v>0</v>
      </c>
      <c r="M212" s="48" t="n">
        <v>95550</v>
      </c>
      <c r="O212" s="11">
        <f>M212/SUM($M$2:$M$485)</f>
        <v/>
      </c>
      <c r="P212" s="49">
        <f>IFERROR(M212/I212,0)</f>
        <v/>
      </c>
      <c r="Q212" s="50" t="n"/>
      <c r="R212" s="8">
        <f>I212-Q212</f>
        <v/>
      </c>
      <c r="S212" s="49">
        <f>$AK212*R212</f>
        <v/>
      </c>
      <c r="U212" s="39" t="inlineStr">
        <is>
          <t>Stock SAP</t>
        </is>
      </c>
      <c r="V212" s="39" t="inlineStr">
        <is>
          <t>Uniformes</t>
        </is>
      </c>
      <c r="W212" s="39" t="inlineStr">
        <is>
          <t>Fuera del alcance</t>
        </is>
      </c>
      <c r="X212" s="39" t="n"/>
      <c r="Y212" s="39" t="inlineStr">
        <is>
          <t>No aplica: uniformes, clasificación que el inventario físico de Farmacia no releva</t>
        </is>
      </c>
      <c r="Z212" s="40" t="inlineStr">
        <is>
          <t>Fuera del alcance del inventario físico</t>
        </is>
      </c>
      <c r="AA212" s="39" t="n"/>
      <c r="AB212" s="39" t="n"/>
      <c r="AC212" s="39" t="n"/>
      <c r="AD212" s="39" t="n"/>
      <c r="AE212" s="39" t="n"/>
      <c r="AF212" s="39" t="n"/>
      <c r="AG212" s="39" t="n"/>
      <c r="AH212" s="51" t="n">
        <v>15</v>
      </c>
      <c r="AI212" s="51">
        <f>Q212</f>
        <v/>
      </c>
      <c r="AJ212" s="51">
        <f>$AH212-$AI212</f>
        <v/>
      </c>
      <c r="AK212" s="52" t="n">
        <v>6370</v>
      </c>
      <c r="AL212" s="52">
        <f>$AJ212*$AK212</f>
        <v/>
      </c>
      <c r="AM212" s="52">
        <f>$AI212*$AK212</f>
        <v/>
      </c>
      <c r="AN212" s="39" t="n"/>
      <c r="AO212" s="39" t="n"/>
    </row>
    <row r="213">
      <c r="A213" s="5" t="inlineStr">
        <is>
          <t>1000791</t>
        </is>
      </c>
      <c r="B213" s="5" t="inlineStr">
        <is>
          <t>SOLUCION FISIOLOGICA 100ML</t>
        </is>
      </c>
      <c r="C213" s="5" t="inlineStr">
        <is>
          <t>00000</t>
        </is>
      </c>
      <c r="D213" s="5" t="inlineStr">
        <is>
          <t>033</t>
        </is>
      </c>
      <c r="E213" s="5" t="inlineStr">
        <is>
          <t>ZMED</t>
        </is>
      </c>
      <c r="F213" s="5" t="inlineStr">
        <is>
          <t>1130</t>
        </is>
      </c>
      <c r="G213" s="5" t="inlineStr">
        <is>
          <t>3013</t>
        </is>
      </c>
      <c r="H213" s="5" t="inlineStr">
        <is>
          <t>C/U</t>
        </is>
      </c>
      <c r="I213" s="6" t="n">
        <v>14</v>
      </c>
      <c r="J213" s="6" t="n">
        <v>0</v>
      </c>
      <c r="K213" s="5" t="inlineStr">
        <is>
          <t>ARS</t>
        </is>
      </c>
      <c r="L213" s="48" t="n">
        <v>0</v>
      </c>
      <c r="M213" s="48" t="n">
        <v>9848</v>
      </c>
      <c r="O213" s="11">
        <f>M213/SUM($M$2:$M$485)</f>
        <v/>
      </c>
      <c r="P213" s="49">
        <f>IFERROR(M213/I213,0)</f>
        <v/>
      </c>
      <c r="Q213" s="50" t="n"/>
      <c r="R213" s="8">
        <f>I213-Q213</f>
        <v/>
      </c>
      <c r="S213" s="49">
        <f>$AK213*R213</f>
        <v/>
      </c>
      <c r="U213" s="39" t="inlineStr">
        <is>
          <t>Stock SAP</t>
        </is>
      </c>
      <c r="V213" s="39" t="inlineStr">
        <is>
          <t>Medicamentos</t>
        </is>
      </c>
      <c r="W213" s="39" t="inlineStr">
        <is>
          <t>Dentro del alcance</t>
        </is>
      </c>
      <c r="X213" s="39" t="n"/>
      <c r="Y213" s="39" t="inlineStr">
        <is>
          <t>Sin recuento físico en el inventario de Avain</t>
        </is>
      </c>
      <c r="Z213" s="40" t="inlineStr">
        <is>
          <t>Sin recuento físico</t>
        </is>
      </c>
      <c r="AA213" s="39" t="n"/>
      <c r="AB213" s="39" t="n"/>
      <c r="AC213" s="39" t="n"/>
      <c r="AD213" s="39" t="n"/>
      <c r="AE213" s="39" t="n"/>
      <c r="AF213" s="39" t="n"/>
      <c r="AG213" s="39" t="n"/>
      <c r="AH213" s="51" t="n">
        <v>14</v>
      </c>
      <c r="AI213" s="51">
        <f>Q213</f>
        <v/>
      </c>
      <c r="AJ213" s="51">
        <f>$AH213-$AI213</f>
        <v/>
      </c>
      <c r="AK213" s="52" t="n">
        <v>703.4285714285714</v>
      </c>
      <c r="AL213" s="52">
        <f>$AJ213*$AK213</f>
        <v/>
      </c>
      <c r="AM213" s="52">
        <f>$AI213*$AK213</f>
        <v/>
      </c>
      <c r="AN213" s="39" t="n"/>
      <c r="AO213" s="39" t="n"/>
    </row>
    <row r="214">
      <c r="A214" s="5" t="inlineStr">
        <is>
          <t>3000904</t>
        </is>
      </c>
      <c r="B214" s="5" t="inlineStr">
        <is>
          <t>LOGO</t>
        </is>
      </c>
      <c r="C214" s="5" t="n"/>
      <c r="D214" s="5" t="inlineStr">
        <is>
          <t>INDU</t>
        </is>
      </c>
      <c r="E214" s="5" t="inlineStr">
        <is>
          <t>ZUNI</t>
        </is>
      </c>
      <c r="F214" s="5" t="inlineStr">
        <is>
          <t>1130</t>
        </is>
      </c>
      <c r="G214" s="5" t="inlineStr">
        <is>
          <t>3010</t>
        </is>
      </c>
      <c r="H214" s="5" t="inlineStr">
        <is>
          <t>C/U</t>
        </is>
      </c>
      <c r="I214" s="6" t="n">
        <v>14</v>
      </c>
      <c r="J214" s="6" t="n">
        <v>0</v>
      </c>
      <c r="K214" s="5" t="inlineStr">
        <is>
          <t>ARS</t>
        </is>
      </c>
      <c r="L214" s="48" t="n">
        <v>0</v>
      </c>
      <c r="M214" s="48" t="n">
        <v>32000</v>
      </c>
      <c r="O214" s="11">
        <f>M214/SUM($M$2:$M$485)</f>
        <v/>
      </c>
      <c r="P214" s="49">
        <f>IFERROR(M214/I214,0)</f>
        <v/>
      </c>
      <c r="Q214" s="50" t="n"/>
      <c r="R214" s="8">
        <f>I214-Q214</f>
        <v/>
      </c>
      <c r="S214" s="49">
        <f>$AK214*R214</f>
        <v/>
      </c>
      <c r="U214" s="39" t="inlineStr">
        <is>
          <t>Stock SAP</t>
        </is>
      </c>
      <c r="V214" s="39" t="inlineStr">
        <is>
          <t>Uniformes</t>
        </is>
      </c>
      <c r="W214" s="39" t="inlineStr">
        <is>
          <t>Fuera del alcance</t>
        </is>
      </c>
      <c r="X214" s="39" t="n"/>
      <c r="Y214" s="39" t="inlineStr">
        <is>
          <t>No aplica: uniformes, clasificación que el inventario físico de Farmacia no releva</t>
        </is>
      </c>
      <c r="Z214" s="40" t="inlineStr">
        <is>
          <t>Fuera del alcance del inventario físico</t>
        </is>
      </c>
      <c r="AA214" s="39" t="n"/>
      <c r="AB214" s="39" t="n"/>
      <c r="AC214" s="39" t="n"/>
      <c r="AD214" s="39" t="n"/>
      <c r="AE214" s="39" t="n"/>
      <c r="AF214" s="39" t="n"/>
      <c r="AG214" s="39" t="n"/>
      <c r="AH214" s="51" t="n">
        <v>14</v>
      </c>
      <c r="AI214" s="51">
        <f>Q214</f>
        <v/>
      </c>
      <c r="AJ214" s="51">
        <f>$AH214-$AI214</f>
        <v/>
      </c>
      <c r="AK214" s="52" t="n">
        <v>2285.714285714286</v>
      </c>
      <c r="AL214" s="52">
        <f>$AJ214*$AK214</f>
        <v/>
      </c>
      <c r="AM214" s="52">
        <f>$AI214*$AK214</f>
        <v/>
      </c>
      <c r="AN214" s="39" t="n"/>
      <c r="AO214" s="39" t="n"/>
    </row>
    <row r="215">
      <c r="A215" s="5" t="inlineStr">
        <is>
          <t>3001341</t>
        </is>
      </c>
      <c r="B215" s="5" t="inlineStr">
        <is>
          <t>PANTALON IMPERMEABLE M</t>
        </is>
      </c>
      <c r="C215" s="5" t="n"/>
      <c r="D215" s="5" t="inlineStr">
        <is>
          <t>INDU</t>
        </is>
      </c>
      <c r="E215" s="5" t="inlineStr">
        <is>
          <t>ZUNI</t>
        </is>
      </c>
      <c r="F215" s="5" t="inlineStr">
        <is>
          <t>1130</t>
        </is>
      </c>
      <c r="G215" s="5" t="inlineStr">
        <is>
          <t>3011</t>
        </is>
      </c>
      <c r="H215" s="5" t="inlineStr">
        <is>
          <t>C/U</t>
        </is>
      </c>
      <c r="I215" s="6" t="n">
        <v>14</v>
      </c>
      <c r="J215" s="6" t="n">
        <v>0</v>
      </c>
      <c r="K215" s="5" t="inlineStr">
        <is>
          <t>ARS</t>
        </is>
      </c>
      <c r="L215" s="48" t="n">
        <v>0</v>
      </c>
      <c r="M215" s="48" t="n">
        <v>931974.89</v>
      </c>
      <c r="O215" s="11">
        <f>M215/SUM($M$2:$M$485)</f>
        <v/>
      </c>
      <c r="P215" s="49">
        <f>IFERROR(M215/I215,0)</f>
        <v/>
      </c>
      <c r="Q215" s="50" t="n"/>
      <c r="R215" s="8">
        <f>I215-Q215</f>
        <v/>
      </c>
      <c r="S215" s="49">
        <f>$AK215*R215</f>
        <v/>
      </c>
      <c r="U215" s="39" t="inlineStr">
        <is>
          <t>Stock SAP</t>
        </is>
      </c>
      <c r="V215" s="39" t="inlineStr">
        <is>
          <t>Uniformes</t>
        </is>
      </c>
      <c r="W215" s="39" t="inlineStr">
        <is>
          <t>Fuera del alcance</t>
        </is>
      </c>
      <c r="X215" s="39" t="n"/>
      <c r="Y215" s="39" t="inlineStr">
        <is>
          <t>No aplica: uniformes, clasificación que el inventario físico de Farmacia no releva</t>
        </is>
      </c>
      <c r="Z215" s="40" t="inlineStr">
        <is>
          <t>Fuera del alcance del inventario físico</t>
        </is>
      </c>
      <c r="AA215" s="39" t="n"/>
      <c r="AB215" s="39" t="n"/>
      <c r="AC215" s="39" t="n"/>
      <c r="AD215" s="39" t="n"/>
      <c r="AE215" s="39" t="n"/>
      <c r="AF215" s="39" t="n"/>
      <c r="AG215" s="39" t="n"/>
      <c r="AH215" s="51" t="n">
        <v>23</v>
      </c>
      <c r="AI215" s="51">
        <f>Q215</f>
        <v/>
      </c>
      <c r="AJ215" s="51">
        <f>$AH215-$AI215</f>
        <v/>
      </c>
      <c r="AK215" s="52" t="n">
        <v>66569.6347826087</v>
      </c>
      <c r="AL215" s="52">
        <f>$AJ215*$AK215</f>
        <v/>
      </c>
      <c r="AM215" s="52">
        <f>$AI215*$AK215</f>
        <v/>
      </c>
      <c r="AN215" s="39" t="n"/>
      <c r="AO215" s="39" t="inlineStr">
        <is>
          <t>El material ocupa 2 filas en la hoja 1130 Salta (lote/almacén). La cantidad SAP y la física de esta vista son el total del material.</t>
        </is>
      </c>
    </row>
    <row r="216">
      <c r="A216" s="5" t="inlineStr">
        <is>
          <t>2000038</t>
        </is>
      </c>
      <c r="B216" s="5" t="inlineStr">
        <is>
          <t>ALGODON HIDROFILO X 500GR</t>
        </is>
      </c>
      <c r="C216" s="5" t="n"/>
      <c r="D216" s="5" t="inlineStr">
        <is>
          <t>033</t>
        </is>
      </c>
      <c r="E216" s="5" t="inlineStr">
        <is>
          <t>ZDES</t>
        </is>
      </c>
      <c r="F216" s="5" t="inlineStr">
        <is>
          <t>1130</t>
        </is>
      </c>
      <c r="G216" s="5" t="inlineStr">
        <is>
          <t>3014</t>
        </is>
      </c>
      <c r="H216" s="5" t="inlineStr">
        <is>
          <t>C/U</t>
        </is>
      </c>
      <c r="I216" s="6" t="n">
        <v>13</v>
      </c>
      <c r="J216" s="6" t="n">
        <v>0</v>
      </c>
      <c r="K216" s="5" t="inlineStr">
        <is>
          <t>ARS</t>
        </is>
      </c>
      <c r="L216" s="48" t="n">
        <v>0</v>
      </c>
      <c r="M216" s="48" t="n">
        <v>25850.9</v>
      </c>
      <c r="O216" s="11">
        <f>M216/SUM($M$2:$M$485)</f>
        <v/>
      </c>
      <c r="P216" s="49">
        <f>IFERROR(M216/I216,0)</f>
        <v/>
      </c>
      <c r="Q216" s="50" t="n">
        <v>15</v>
      </c>
      <c r="R216" s="8">
        <f>I216-Q216</f>
        <v/>
      </c>
      <c r="S216" s="49">
        <f>$AK216*R216</f>
        <v/>
      </c>
      <c r="U216" s="39" t="inlineStr">
        <is>
          <t>Stock SAP</t>
        </is>
      </c>
      <c r="V216" s="39" t="inlineStr">
        <is>
          <t>Descartables</t>
        </is>
      </c>
      <c r="W216" s="39" t="inlineStr">
        <is>
          <t>Dentro del alcance</t>
        </is>
      </c>
      <c r="X216" s="38" t="inlineStr">
        <is>
          <t>Baja</t>
        </is>
      </c>
      <c r="Y216" s="39" t="inlineStr">
        <is>
          <t>Homologado – confianza Baja – pendiente de validación</t>
        </is>
      </c>
      <c r="Z216" s="37" t="inlineStr">
        <is>
          <t>Dar de alta en SAP</t>
        </is>
      </c>
      <c r="AA216" s="39" t="inlineStr">
        <is>
          <t>29</t>
        </is>
      </c>
      <c r="AB216" s="39" t="inlineStr">
        <is>
          <t>Algodón (paquete)</t>
        </is>
      </c>
      <c r="AC216" s="39" t="inlineStr">
        <is>
          <t>Homologación por código Avain (master D-149)</t>
        </is>
      </c>
      <c r="AD216" s="39" t="inlineStr">
        <is>
          <t>No</t>
        </is>
      </c>
      <c r="AE216" s="39" t="n"/>
      <c r="AF216" s="39" t="inlineStr">
        <is>
          <t>Sí</t>
        </is>
      </c>
      <c r="AG216" s="39" t="inlineStr">
        <is>
          <t>D-149</t>
        </is>
      </c>
      <c r="AH216" s="51" t="n">
        <v>13</v>
      </c>
      <c r="AI216" s="51">
        <f>Q216</f>
        <v/>
      </c>
      <c r="AJ216" s="51">
        <f>$AH216-$AI216</f>
        <v/>
      </c>
      <c r="AK216" s="52" t="n">
        <v>1988.530769230769</v>
      </c>
      <c r="AL216" s="52">
        <f>$AJ216*$AK216</f>
        <v/>
      </c>
      <c r="AM216" s="52">
        <f>$AI216*$AK216</f>
        <v/>
      </c>
      <c r="AN216" s="39" t="n"/>
      <c r="AO216" s="39" t="inlineStr">
        <is>
          <t>Homologación: confianza base Alta + confianza SAP Media → Media. La nomenclatura del material imputado no respalda por sí sola la equivalencia (similitud 0.36); el vínculo proviene sólo de la homologación. Nivel degradado a Baja. Otros códigos SAP del master no están en el stock de este centro: 2000339, 2000459, 2001054, 2001699.</t>
        </is>
      </c>
    </row>
    <row r="217">
      <c r="A217" s="5" t="inlineStr">
        <is>
          <t>3000126</t>
        </is>
      </c>
      <c r="B217" s="5" t="inlineStr">
        <is>
          <t>PANTALON CARGO AZUL T42</t>
        </is>
      </c>
      <c r="C217" s="5" t="n"/>
      <c r="D217" s="5" t="inlineStr">
        <is>
          <t>INDU</t>
        </is>
      </c>
      <c r="E217" s="5" t="inlineStr">
        <is>
          <t>ZUNI</t>
        </is>
      </c>
      <c r="F217" s="5" t="inlineStr">
        <is>
          <t>1130</t>
        </is>
      </c>
      <c r="G217" s="5" t="inlineStr">
        <is>
          <t>3011</t>
        </is>
      </c>
      <c r="H217" s="5" t="inlineStr">
        <is>
          <t>C/U</t>
        </is>
      </c>
      <c r="I217" s="6" t="n">
        <v>13</v>
      </c>
      <c r="J217" s="6" t="n">
        <v>0</v>
      </c>
      <c r="K217" s="5" t="inlineStr">
        <is>
          <t>ARS</t>
        </is>
      </c>
      <c r="L217" s="48" t="n">
        <v>0</v>
      </c>
      <c r="M217" s="48" t="n">
        <v>246059.66</v>
      </c>
      <c r="O217" s="11">
        <f>M217/SUM($M$2:$M$485)</f>
        <v/>
      </c>
      <c r="P217" s="49">
        <f>IFERROR(M217/I217,0)</f>
        <v/>
      </c>
      <c r="Q217" s="50" t="n"/>
      <c r="R217" s="8">
        <f>I217-Q217</f>
        <v/>
      </c>
      <c r="S217" s="49">
        <f>$AK217*R217</f>
        <v/>
      </c>
      <c r="U217" s="39" t="inlineStr">
        <is>
          <t>Stock SAP</t>
        </is>
      </c>
      <c r="V217" s="39" t="inlineStr">
        <is>
          <t>Uniformes</t>
        </is>
      </c>
      <c r="W217" s="39" t="inlineStr">
        <is>
          <t>Fuera del alcance</t>
        </is>
      </c>
      <c r="X217" s="39" t="n"/>
      <c r="Y217" s="39" t="inlineStr">
        <is>
          <t>No aplica: uniformes, clasificación que el inventario físico de Farmacia no releva</t>
        </is>
      </c>
      <c r="Z217" s="40" t="inlineStr">
        <is>
          <t>Fuera del alcance del inventario físico</t>
        </is>
      </c>
      <c r="AA217" s="39" t="n"/>
      <c r="AB217" s="39" t="n"/>
      <c r="AC217" s="39" t="n"/>
      <c r="AD217" s="39" t="n"/>
      <c r="AE217" s="39" t="n"/>
      <c r="AF217" s="39" t="n"/>
      <c r="AG217" s="39" t="n"/>
      <c r="AH217" s="51" t="n">
        <v>17</v>
      </c>
      <c r="AI217" s="51">
        <f>Q217</f>
        <v/>
      </c>
      <c r="AJ217" s="51">
        <f>$AH217-$AI217</f>
        <v/>
      </c>
      <c r="AK217" s="52" t="n">
        <v>18927.66647058824</v>
      </c>
      <c r="AL217" s="52">
        <f>$AJ217*$AK217</f>
        <v/>
      </c>
      <c r="AM217" s="52">
        <f>$AI217*$AK217</f>
        <v/>
      </c>
      <c r="AN217" s="39" t="n"/>
      <c r="AO217" s="39" t="inlineStr">
        <is>
          <t>El material ocupa 2 filas en la hoja 1130 Salta (lote/almacén). La cantidad SAP y la física de esta vista son el total del material.</t>
        </is>
      </c>
    </row>
    <row r="218">
      <c r="A218" s="5" t="inlineStr">
        <is>
          <t>3000709</t>
        </is>
      </c>
      <c r="B218" s="5" t="inlineStr">
        <is>
          <t>PANTALON CARGO ANTI DESGARRO T40</t>
        </is>
      </c>
      <c r="C218" s="5" t="n"/>
      <c r="D218" s="5" t="inlineStr">
        <is>
          <t>INDU</t>
        </is>
      </c>
      <c r="E218" s="5" t="inlineStr">
        <is>
          <t>ZUNI</t>
        </is>
      </c>
      <c r="F218" s="5" t="inlineStr">
        <is>
          <t>1130</t>
        </is>
      </c>
      <c r="G218" s="5" t="inlineStr">
        <is>
          <t>3011</t>
        </is>
      </c>
      <c r="H218" s="5" t="inlineStr">
        <is>
          <t>C/U</t>
        </is>
      </c>
      <c r="I218" s="6" t="n">
        <v>13</v>
      </c>
      <c r="J218" s="6" t="n">
        <v>0</v>
      </c>
      <c r="K218" s="5" t="inlineStr">
        <is>
          <t>ARS</t>
        </is>
      </c>
      <c r="L218" s="48" t="n">
        <v>0</v>
      </c>
      <c r="M218" s="48" t="n">
        <v>326652.56</v>
      </c>
      <c r="O218" s="11">
        <f>M218/SUM($M$2:$M$485)</f>
        <v/>
      </c>
      <c r="P218" s="49">
        <f>IFERROR(M218/I218,0)</f>
        <v/>
      </c>
      <c r="Q218" s="50" t="n"/>
      <c r="R218" s="8">
        <f>I218-Q218</f>
        <v/>
      </c>
      <c r="S218" s="49">
        <f>$AK218*R218</f>
        <v/>
      </c>
      <c r="U218" s="39" t="inlineStr">
        <is>
          <t>Stock SAP</t>
        </is>
      </c>
      <c r="V218" s="39" t="inlineStr">
        <is>
          <t>Uniformes</t>
        </is>
      </c>
      <c r="W218" s="39" t="inlineStr">
        <is>
          <t>Fuera del alcance</t>
        </is>
      </c>
      <c r="X218" s="39" t="n"/>
      <c r="Y218" s="39" t="inlineStr">
        <is>
          <t>No aplica: uniformes, clasificación que el inventario físico de Farmacia no releva</t>
        </is>
      </c>
      <c r="Z218" s="40" t="inlineStr">
        <is>
          <t>Fuera del alcance del inventario físico</t>
        </is>
      </c>
      <c r="AA218" s="39" t="n"/>
      <c r="AB218" s="39" t="n"/>
      <c r="AC218" s="39" t="n"/>
      <c r="AD218" s="39" t="n"/>
      <c r="AE218" s="39" t="n"/>
      <c r="AF218" s="39" t="n"/>
      <c r="AG218" s="39" t="n"/>
      <c r="AH218" s="51" t="n">
        <v>13</v>
      </c>
      <c r="AI218" s="51">
        <f>Q218</f>
        <v/>
      </c>
      <c r="AJ218" s="51">
        <f>$AH218-$AI218</f>
        <v/>
      </c>
      <c r="AK218" s="52" t="n">
        <v>25127.12</v>
      </c>
      <c r="AL218" s="52">
        <f>$AJ218*$AK218</f>
        <v/>
      </c>
      <c r="AM218" s="52">
        <f>$AI218*$AK218</f>
        <v/>
      </c>
      <c r="AN218" s="39" t="n"/>
      <c r="AO218" s="39" t="n"/>
    </row>
    <row r="219">
      <c r="A219" s="5" t="inlineStr">
        <is>
          <t>1000001</t>
        </is>
      </c>
      <c r="B219" s="5" t="inlineStr">
        <is>
          <t>AGUA OXIGENADA 10 VOL. X 1000ML</t>
        </is>
      </c>
      <c r="C219" s="5" t="inlineStr">
        <is>
          <t>AG08013</t>
        </is>
      </c>
      <c r="D219" s="5" t="inlineStr">
        <is>
          <t>033</t>
        </is>
      </c>
      <c r="E219" s="5" t="inlineStr">
        <is>
          <t>ZMED</t>
        </is>
      </c>
      <c r="F219" s="5" t="inlineStr">
        <is>
          <t>1130</t>
        </is>
      </c>
      <c r="G219" s="5" t="inlineStr">
        <is>
          <t>3014</t>
        </is>
      </c>
      <c r="H219" s="5" t="inlineStr">
        <is>
          <t>C/U</t>
        </is>
      </c>
      <c r="I219" s="6" t="n">
        <v>12</v>
      </c>
      <c r="J219" s="6" t="n">
        <v>0</v>
      </c>
      <c r="K219" s="5" t="inlineStr">
        <is>
          <t>ARS</t>
        </is>
      </c>
      <c r="L219" s="48" t="n">
        <v>0</v>
      </c>
      <c r="M219" s="48" t="n">
        <v>17340.55</v>
      </c>
      <c r="O219" s="11">
        <f>M219/SUM($M$2:$M$485)</f>
        <v/>
      </c>
      <c r="P219" s="49">
        <f>IFERROR(M219/I219,0)</f>
        <v/>
      </c>
      <c r="Q219" s="50" t="n">
        <v>18</v>
      </c>
      <c r="R219" s="8">
        <f>I219-Q219</f>
        <v/>
      </c>
      <c r="S219" s="49">
        <f>$AK219*R219</f>
        <v/>
      </c>
      <c r="U219" s="39" t="inlineStr">
        <is>
          <t>Stock SAP</t>
        </is>
      </c>
      <c r="V219" s="39" t="inlineStr">
        <is>
          <t>Medicamentos</t>
        </is>
      </c>
      <c r="W219" s="39" t="inlineStr">
        <is>
          <t>Dentro del alcance</t>
        </is>
      </c>
      <c r="X219" s="37" t="inlineStr">
        <is>
          <t>Alta</t>
        </is>
      </c>
      <c r="Y219" s="39" t="inlineStr">
        <is>
          <t>Homologado – confianza Alta</t>
        </is>
      </c>
      <c r="Z219" s="38" t="inlineStr">
        <is>
          <t>Dar de baja en SAP</t>
        </is>
      </c>
      <c r="AA219" s="39" t="inlineStr">
        <is>
          <t>15</t>
        </is>
      </c>
      <c r="AB219" s="39" t="inlineStr">
        <is>
          <t>Agua Oxigenada x 1 L.</t>
        </is>
      </c>
      <c r="AC219" s="39" t="inlineStr">
        <is>
          <t>Homologación por código Avain (master D-176)</t>
        </is>
      </c>
      <c r="AD219" s="39" t="inlineStr">
        <is>
          <t>No</t>
        </is>
      </c>
      <c r="AE219" s="39" t="n"/>
      <c r="AF219" s="39" t="inlineStr">
        <is>
          <t>Sí</t>
        </is>
      </c>
      <c r="AG219" s="39" t="inlineStr">
        <is>
          <t>D-176</t>
        </is>
      </c>
      <c r="AH219" s="51" t="n">
        <v>22</v>
      </c>
      <c r="AI219" s="51">
        <f>Q219</f>
        <v/>
      </c>
      <c r="AJ219" s="51">
        <f>$AH219-$AI219</f>
        <v/>
      </c>
      <c r="AK219" s="52" t="n">
        <v>1445.045909090909</v>
      </c>
      <c r="AL219" s="52">
        <f>$AJ219*$AK219</f>
        <v/>
      </c>
      <c r="AM219" s="52">
        <f>$AI219*$AK219</f>
        <v/>
      </c>
      <c r="AN219" s="39" t="n"/>
      <c r="AO219" s="39" t="inlineStr">
        <is>
          <t>Homologación: confianza base Alta + confianza SAP Alta → Alta. El material ocupa 2 filas en la hoja 1130 Salta (lote/almacén). La cantidad SAP y la física de esta vista son el total del material.</t>
        </is>
      </c>
    </row>
    <row r="220">
      <c r="A220" s="5" t="inlineStr">
        <is>
          <t>1000053</t>
        </is>
      </c>
      <c r="B220" s="5" t="inlineStr">
        <is>
          <t>ALCOHOL AL 96% X 1000ML</t>
        </is>
      </c>
      <c r="C220" s="5" t="inlineStr">
        <is>
          <t>00000</t>
        </is>
      </c>
      <c r="D220" s="5" t="inlineStr">
        <is>
          <t>033</t>
        </is>
      </c>
      <c r="E220" s="5" t="inlineStr">
        <is>
          <t>ZMED</t>
        </is>
      </c>
      <c r="F220" s="5" t="inlineStr">
        <is>
          <t>1130</t>
        </is>
      </c>
      <c r="G220" s="5" t="inlineStr">
        <is>
          <t>3013</t>
        </is>
      </c>
      <c r="H220" s="5" t="inlineStr">
        <is>
          <t>C/U</t>
        </is>
      </c>
      <c r="I220" s="6" t="n">
        <v>12</v>
      </c>
      <c r="J220" s="6" t="n">
        <v>0</v>
      </c>
      <c r="K220" s="5" t="inlineStr">
        <is>
          <t>ARS</t>
        </is>
      </c>
      <c r="L220" s="48" t="n">
        <v>0</v>
      </c>
      <c r="M220" s="48" t="n">
        <v>29127.96</v>
      </c>
      <c r="O220" s="11">
        <f>M220/SUM($M$2:$M$485)</f>
        <v/>
      </c>
      <c r="P220" s="49">
        <f>IFERROR(M220/I220,0)</f>
        <v/>
      </c>
      <c r="Q220" s="50" t="n"/>
      <c r="R220" s="8">
        <f>I220-Q220</f>
        <v/>
      </c>
      <c r="S220" s="49">
        <f>$AK220*R220</f>
        <v/>
      </c>
      <c r="U220" s="39" t="inlineStr">
        <is>
          <t>Stock SAP</t>
        </is>
      </c>
      <c r="V220" s="39" t="inlineStr">
        <is>
          <t>Medicamentos</t>
        </is>
      </c>
      <c r="W220" s="39" t="inlineStr">
        <is>
          <t>Dentro del alcance</t>
        </is>
      </c>
      <c r="X220" s="37" t="inlineStr">
        <is>
          <t>Alta</t>
        </is>
      </c>
      <c r="Y220" s="39" t="inlineStr">
        <is>
          <t>Homologado – confianza Alta</t>
        </is>
      </c>
      <c r="Z220" s="38" t="inlineStr">
        <is>
          <t>Dar de baja en SAP</t>
        </is>
      </c>
      <c r="AA220" s="39" t="inlineStr">
        <is>
          <t>24</t>
        </is>
      </c>
      <c r="AB220" s="39" t="inlineStr">
        <is>
          <t>Alcohol 96% x1000 ml</t>
        </is>
      </c>
      <c r="AC220" s="39" t="inlineStr">
        <is>
          <t>Homologación por código Avain (master D-174)</t>
        </is>
      </c>
      <c r="AD220" s="39" t="inlineStr">
        <is>
          <t>No</t>
        </is>
      </c>
      <c r="AE220" s="39" t="n"/>
      <c r="AF220" s="39" t="inlineStr">
        <is>
          <t>Sí</t>
        </is>
      </c>
      <c r="AG220" s="39" t="inlineStr">
        <is>
          <t>D-174</t>
        </is>
      </c>
      <c r="AH220" s="51" t="n"/>
      <c r="AI220" s="51" t="n"/>
      <c r="AJ220" s="51" t="n"/>
      <c r="AK220" s="52" t="n">
        <v>2427.33</v>
      </c>
      <c r="AL220" s="52" t="n"/>
      <c r="AM220" s="52" t="n"/>
      <c r="AN220" s="39" t="n"/>
      <c r="AO220" s="39" t="inlineStr">
        <is>
          <t>La cantidad física del material se imputó en la fila 166 (primera fila del material). Homologación: confianza base Alta + confianza SAP Alta → Alta. El material ocupa 2 filas en la hoja 1130 Salta (lote/almacén). La cantidad SAP y la física de esta vista son el total del material.</t>
        </is>
      </c>
    </row>
    <row r="221">
      <c r="A221" s="5" t="inlineStr">
        <is>
          <t>1000199</t>
        </is>
      </c>
      <c r="B221" s="5" t="inlineStr">
        <is>
          <t>GLUCONATO DE CALCIO</t>
        </is>
      </c>
      <c r="C221" s="5" t="n"/>
      <c r="D221" s="5" t="inlineStr">
        <is>
          <t>033</t>
        </is>
      </c>
      <c r="E221" s="5" t="inlineStr">
        <is>
          <t>ZMED</t>
        </is>
      </c>
      <c r="F221" s="5" t="inlineStr">
        <is>
          <t>1130</t>
        </is>
      </c>
      <c r="G221" s="5" t="inlineStr">
        <is>
          <t>3013</t>
        </is>
      </c>
      <c r="H221" s="5" t="inlineStr">
        <is>
          <t>C/U</t>
        </is>
      </c>
      <c r="I221" s="6" t="n">
        <v>12</v>
      </c>
      <c r="J221" s="6" t="n">
        <v>0</v>
      </c>
      <c r="K221" s="5" t="inlineStr">
        <is>
          <t>ARS</t>
        </is>
      </c>
      <c r="L221" s="48" t="n">
        <v>0</v>
      </c>
      <c r="M221" s="48" t="n">
        <v>6479.88</v>
      </c>
      <c r="O221" s="11">
        <f>M221/SUM($M$2:$M$485)</f>
        <v/>
      </c>
      <c r="P221" s="49">
        <f>IFERROR(M221/I221,0)</f>
        <v/>
      </c>
      <c r="Q221" s="50" t="n">
        <v>22</v>
      </c>
      <c r="R221" s="8">
        <f>I221-Q221</f>
        <v/>
      </c>
      <c r="S221" s="49">
        <f>$AK221*R221</f>
        <v/>
      </c>
      <c r="U221" s="39" t="inlineStr">
        <is>
          <t>Stock SAP</t>
        </is>
      </c>
      <c r="V221" s="39" t="inlineStr">
        <is>
          <t>Medicamentos</t>
        </is>
      </c>
      <c r="W221" s="39" t="inlineStr">
        <is>
          <t>Dentro del alcance</t>
        </is>
      </c>
      <c r="X221" s="42" t="inlineStr">
        <is>
          <t>Media</t>
        </is>
      </c>
      <c r="Y221" s="39" t="inlineStr">
        <is>
          <t>Homologado – confianza Media – pendiente de validación</t>
        </is>
      </c>
      <c r="Z221" s="37" t="inlineStr">
        <is>
          <t>Dar de alta en SAP</t>
        </is>
      </c>
      <c r="AA221" s="39" t="inlineStr">
        <is>
          <t>393</t>
        </is>
      </c>
      <c r="AB221" s="39" t="inlineStr">
        <is>
          <t>Gluconato de calcio amp 40mg/10ml</t>
        </is>
      </c>
      <c r="AC221" s="39" t="inlineStr">
        <is>
          <t>Cruce por nomenclatura SAP</t>
        </is>
      </c>
      <c r="AD221" s="39" t="inlineStr">
        <is>
          <t>No</t>
        </is>
      </c>
      <c r="AE221" s="39" t="n"/>
      <c r="AF221" s="39" t="inlineStr">
        <is>
          <t>Sí</t>
        </is>
      </c>
      <c r="AG221" s="39" t="inlineStr">
        <is>
          <t>M03-006</t>
        </is>
      </c>
      <c r="AH221" s="51" t="n">
        <v>12</v>
      </c>
      <c r="AI221" s="51">
        <f>Q221</f>
        <v/>
      </c>
      <c r="AJ221" s="51">
        <f>$AH221-$AI221</f>
        <v/>
      </c>
      <c r="AK221" s="52" t="n">
        <v>539.99</v>
      </c>
      <c r="AL221" s="52">
        <f>$AJ221*$AK221</f>
        <v/>
      </c>
      <c r="AM221" s="52">
        <f>$AI221*$AK221</f>
        <v/>
      </c>
      <c r="AN221" s="39" t="n"/>
      <c r="AO221" s="39" t="inlineStr">
        <is>
          <t>Homologado al master M03-006, pero sus códigos SAP (1005248) no figuran en el stock SAP de este centro. Cruce por nomenclatura: una nomenclatura no informa dosis; similitud 0.75.</t>
        </is>
      </c>
    </row>
    <row r="222">
      <c r="A222" s="5" t="inlineStr">
        <is>
          <t>1000985</t>
        </is>
      </c>
      <c r="B222" s="5" t="inlineStr">
        <is>
          <t>PANTENOL+POLIACRILICO ACIDO 10GR CREMA</t>
        </is>
      </c>
      <c r="C222" s="5" t="inlineStr">
        <is>
          <t>00000</t>
        </is>
      </c>
      <c r="D222" s="5" t="inlineStr">
        <is>
          <t>033</t>
        </is>
      </c>
      <c r="E222" s="5" t="inlineStr">
        <is>
          <t>ZMED</t>
        </is>
      </c>
      <c r="F222" s="5" t="inlineStr">
        <is>
          <t>1130</t>
        </is>
      </c>
      <c r="G222" s="5" t="inlineStr">
        <is>
          <t>3013</t>
        </is>
      </c>
      <c r="H222" s="5" t="inlineStr">
        <is>
          <t>C/U</t>
        </is>
      </c>
      <c r="I222" s="6" t="n">
        <v>12</v>
      </c>
      <c r="J222" s="6" t="n">
        <v>0</v>
      </c>
      <c r="K222" s="5" t="inlineStr">
        <is>
          <t>ARS</t>
        </is>
      </c>
      <c r="L222" s="48" t="n">
        <v>0</v>
      </c>
      <c r="M222" s="48" t="n">
        <v>162069.6</v>
      </c>
      <c r="O222" s="11">
        <f>M222/SUM($M$2:$M$485)</f>
        <v/>
      </c>
      <c r="P222" s="49">
        <f>IFERROR(M222/I222,0)</f>
        <v/>
      </c>
      <c r="Q222" s="50" t="n"/>
      <c r="R222" s="8">
        <f>I222-Q222</f>
        <v/>
      </c>
      <c r="S222" s="49">
        <f>$AK222*R222</f>
        <v/>
      </c>
      <c r="U222" s="39" t="inlineStr">
        <is>
          <t>Stock SAP</t>
        </is>
      </c>
      <c r="V222" s="39" t="inlineStr">
        <is>
          <t>Medicamentos</t>
        </is>
      </c>
      <c r="W222" s="39" t="inlineStr">
        <is>
          <t>Dentro del alcance</t>
        </is>
      </c>
      <c r="X222" s="39" t="n"/>
      <c r="Y222" s="39" t="inlineStr">
        <is>
          <t>Sin recuento físico en el inventario de Avain</t>
        </is>
      </c>
      <c r="Z222" s="40" t="inlineStr">
        <is>
          <t>Sin recuento físico</t>
        </is>
      </c>
      <c r="AA222" s="39" t="n"/>
      <c r="AB222" s="39" t="n"/>
      <c r="AC222" s="39" t="n"/>
      <c r="AD222" s="39" t="n"/>
      <c r="AE222" s="39" t="n"/>
      <c r="AF222" s="39" t="n"/>
      <c r="AG222" s="39" t="n"/>
      <c r="AH222" s="51" t="n">
        <v>12</v>
      </c>
      <c r="AI222" s="51">
        <f>Q222</f>
        <v/>
      </c>
      <c r="AJ222" s="51">
        <f>$AH222-$AI222</f>
        <v/>
      </c>
      <c r="AK222" s="52" t="n">
        <v>13505.8</v>
      </c>
      <c r="AL222" s="52">
        <f>$AJ222*$AK222</f>
        <v/>
      </c>
      <c r="AM222" s="52">
        <f>$AI222*$AK222</f>
        <v/>
      </c>
      <c r="AN222" s="39" t="n"/>
      <c r="AO222" s="39" t="n"/>
    </row>
    <row r="223">
      <c r="A223" s="5" t="inlineStr">
        <is>
          <t>1001267</t>
        </is>
      </c>
      <c r="B223" s="5" t="inlineStr">
        <is>
          <t>AMYLANTA COMP MAST FRUTI X24</t>
        </is>
      </c>
      <c r="C223" s="5" t="inlineStr">
        <is>
          <t>00000</t>
        </is>
      </c>
      <c r="D223" s="5" t="inlineStr">
        <is>
          <t>MEGE</t>
        </is>
      </c>
      <c r="E223" s="5" t="inlineStr">
        <is>
          <t>ZMED</t>
        </is>
      </c>
      <c r="F223" s="5" t="inlineStr">
        <is>
          <t>1130</t>
        </is>
      </c>
      <c r="G223" s="5" t="inlineStr">
        <is>
          <t>3013</t>
        </is>
      </c>
      <c r="H223" s="5" t="inlineStr">
        <is>
          <t>C/U</t>
        </is>
      </c>
      <c r="I223" s="6" t="n">
        <v>12</v>
      </c>
      <c r="J223" s="6" t="n">
        <v>0</v>
      </c>
      <c r="K223" s="5" t="inlineStr">
        <is>
          <t>ARS</t>
        </is>
      </c>
      <c r="L223" s="48" t="n">
        <v>0</v>
      </c>
      <c r="M223" s="48" t="n">
        <v>165712.48</v>
      </c>
      <c r="O223" s="11">
        <f>M223/SUM($M$2:$M$485)</f>
        <v/>
      </c>
      <c r="P223" s="49">
        <f>IFERROR(M223/I223,0)</f>
        <v/>
      </c>
      <c r="Q223" s="50" t="n"/>
      <c r="R223" s="8">
        <f>I223-Q223</f>
        <v/>
      </c>
      <c r="S223" s="49">
        <f>$AK223*R223</f>
        <v/>
      </c>
      <c r="U223" s="39" t="inlineStr">
        <is>
          <t>Stock SAP</t>
        </is>
      </c>
      <c r="V223" s="39" t="inlineStr">
        <is>
          <t>Medicamentos</t>
        </is>
      </c>
      <c r="W223" s="39" t="inlineStr">
        <is>
          <t>Dentro del alcance</t>
        </is>
      </c>
      <c r="X223" s="39" t="n"/>
      <c r="Y223" s="39" t="inlineStr">
        <is>
          <t>Sin recuento físico en el inventario de Avain</t>
        </is>
      </c>
      <c r="Z223" s="40" t="inlineStr">
        <is>
          <t>Sin recuento físico</t>
        </is>
      </c>
      <c r="AA223" s="39" t="n"/>
      <c r="AB223" s="39" t="n"/>
      <c r="AC223" s="39" t="n"/>
      <c r="AD223" s="39" t="n"/>
      <c r="AE223" s="39" t="n"/>
      <c r="AF223" s="39" t="n"/>
      <c r="AG223" s="39" t="n"/>
      <c r="AH223" s="51" t="n">
        <v>12</v>
      </c>
      <c r="AI223" s="51">
        <f>Q223</f>
        <v/>
      </c>
      <c r="AJ223" s="51">
        <f>$AH223-$AI223</f>
        <v/>
      </c>
      <c r="AK223" s="52" t="n">
        <v>13809.37333333333</v>
      </c>
      <c r="AL223" s="52">
        <f>$AJ223*$AK223</f>
        <v/>
      </c>
      <c r="AM223" s="52">
        <f>$AI223*$AK223</f>
        <v/>
      </c>
      <c r="AN223" s="39" t="n"/>
      <c r="AO223" s="39" t="n"/>
    </row>
    <row r="224">
      <c r="A224" s="5" t="inlineStr">
        <is>
          <t>1005146</t>
        </is>
      </c>
      <c r="B224" s="5" t="inlineStr">
        <is>
          <t>ANPHOTEROL 200ML AEROSOL</t>
        </is>
      </c>
      <c r="C224" s="5" t="n"/>
      <c r="D224" s="5" t="inlineStr">
        <is>
          <t>033</t>
        </is>
      </c>
      <c r="E224" s="5" t="inlineStr">
        <is>
          <t>ZMED</t>
        </is>
      </c>
      <c r="F224" s="5" t="inlineStr">
        <is>
          <t>1130</t>
        </is>
      </c>
      <c r="G224" s="5" t="inlineStr">
        <is>
          <t>3013</t>
        </is>
      </c>
      <c r="H224" s="5" t="inlineStr">
        <is>
          <t>C/U</t>
        </is>
      </c>
      <c r="I224" s="6" t="n">
        <v>12</v>
      </c>
      <c r="J224" s="6" t="n">
        <v>0</v>
      </c>
      <c r="K224" s="5" t="inlineStr">
        <is>
          <t>ARS</t>
        </is>
      </c>
      <c r="L224" s="48" t="n">
        <v>0</v>
      </c>
      <c r="M224" s="48" t="n">
        <v>3921600</v>
      </c>
      <c r="O224" s="11">
        <f>M224/SUM($M$2:$M$485)</f>
        <v/>
      </c>
      <c r="P224" s="49">
        <f>IFERROR(M224/I224,0)</f>
        <v/>
      </c>
      <c r="Q224" s="50" t="n"/>
      <c r="R224" s="8">
        <f>I224-Q224</f>
        <v/>
      </c>
      <c r="S224" s="49">
        <f>$AK224*R224</f>
        <v/>
      </c>
      <c r="U224" s="39" t="inlineStr">
        <is>
          <t>Stock SAP</t>
        </is>
      </c>
      <c r="V224" s="39" t="inlineStr">
        <is>
          <t>Medicamentos</t>
        </is>
      </c>
      <c r="W224" s="39" t="inlineStr">
        <is>
          <t>Dentro del alcance</t>
        </is>
      </c>
      <c r="X224" s="39" t="n"/>
      <c r="Y224" s="39" t="inlineStr">
        <is>
          <t>Sin recuento físico en el inventario de Avain</t>
        </is>
      </c>
      <c r="Z224" s="40" t="inlineStr">
        <is>
          <t>Sin recuento físico</t>
        </is>
      </c>
      <c r="AA224" s="39" t="n"/>
      <c r="AB224" s="39" t="n"/>
      <c r="AC224" s="39" t="n"/>
      <c r="AD224" s="39" t="n"/>
      <c r="AE224" s="39" t="n"/>
      <c r="AF224" s="39" t="n"/>
      <c r="AG224" s="39" t="n"/>
      <c r="AH224" s="51" t="n">
        <v>12</v>
      </c>
      <c r="AI224" s="51">
        <f>Q224</f>
        <v/>
      </c>
      <c r="AJ224" s="51">
        <f>$AH224-$AI224</f>
        <v/>
      </c>
      <c r="AK224" s="52" t="n">
        <v>326800</v>
      </c>
      <c r="AL224" s="52">
        <f>$AJ224*$AK224</f>
        <v/>
      </c>
      <c r="AM224" s="52">
        <f>$AI224*$AK224</f>
        <v/>
      </c>
      <c r="AN224" s="39" t="n"/>
      <c r="AO224" s="39" t="n"/>
    </row>
    <row r="225">
      <c r="A225" s="5" t="inlineStr">
        <is>
          <t>2000037</t>
        </is>
      </c>
      <c r="B225" s="5" t="inlineStr">
        <is>
          <t>TERMOMETRO DIGITAL</t>
        </is>
      </c>
      <c r="C225" s="5" t="n"/>
      <c r="D225" s="5" t="inlineStr">
        <is>
          <t>033</t>
        </is>
      </c>
      <c r="E225" s="5" t="inlineStr">
        <is>
          <t>ZDES</t>
        </is>
      </c>
      <c r="F225" s="5" t="inlineStr">
        <is>
          <t>1130</t>
        </is>
      </c>
      <c r="G225" s="5" t="inlineStr">
        <is>
          <t>3013</t>
        </is>
      </c>
      <c r="H225" s="5" t="inlineStr">
        <is>
          <t>C/U</t>
        </is>
      </c>
      <c r="I225" s="6" t="n">
        <v>12</v>
      </c>
      <c r="J225" s="6" t="n">
        <v>0</v>
      </c>
      <c r="K225" s="5" t="inlineStr">
        <is>
          <t>ARS</t>
        </is>
      </c>
      <c r="L225" s="48" t="n">
        <v>0</v>
      </c>
      <c r="M225" s="48" t="n">
        <v>46749.52</v>
      </c>
      <c r="O225" s="11">
        <f>M225/SUM($M$2:$M$485)</f>
        <v/>
      </c>
      <c r="P225" s="49">
        <f>IFERROR(M225/I225,0)</f>
        <v/>
      </c>
      <c r="Q225" s="50" t="n">
        <v>16</v>
      </c>
      <c r="R225" s="8">
        <f>I225-Q225</f>
        <v/>
      </c>
      <c r="S225" s="49">
        <f>$AK225*R225</f>
        <v/>
      </c>
      <c r="U225" s="39" t="inlineStr">
        <is>
          <t>Stock SAP</t>
        </is>
      </c>
      <c r="V225" s="39" t="inlineStr">
        <is>
          <t>Descartables</t>
        </is>
      </c>
      <c r="W225" s="39" t="inlineStr">
        <is>
          <t>Dentro del alcance</t>
        </is>
      </c>
      <c r="X225" s="38" t="inlineStr">
        <is>
          <t>Baja</t>
        </is>
      </c>
      <c r="Y225" s="39" t="inlineStr">
        <is>
          <t>Homologado – confianza Baja – pendiente de validación</t>
        </is>
      </c>
      <c r="Z225" s="37" t="inlineStr">
        <is>
          <t>Dar de alta en SAP</t>
        </is>
      </c>
      <c r="AA225" s="39" t="inlineStr">
        <is>
          <t>234; 277</t>
        </is>
      </c>
      <c r="AB225" s="39" t="inlineStr">
        <is>
          <t>Termometro axilar; Termometro Infrarojo</t>
        </is>
      </c>
      <c r="AC225" s="39" t="inlineStr">
        <is>
          <t>Homologación por código Avain (master E-208)</t>
        </is>
      </c>
      <c r="AD225" s="39" t="inlineStr">
        <is>
          <t>No</t>
        </is>
      </c>
      <c r="AE225" s="39" t="n"/>
      <c r="AF225" s="39" t="inlineStr">
        <is>
          <t>Sí</t>
        </is>
      </c>
      <c r="AG225" s="39" t="inlineStr">
        <is>
          <t>E-208</t>
        </is>
      </c>
      <c r="AH225" s="51" t="n">
        <v>12</v>
      </c>
      <c r="AI225" s="51">
        <f>Q225</f>
        <v/>
      </c>
      <c r="AJ225" s="51">
        <f>$AH225-$AI225</f>
        <v/>
      </c>
      <c r="AK225" s="52" t="n">
        <v>3895.793333333333</v>
      </c>
      <c r="AL225" s="52">
        <f>$AJ225*$AK225</f>
        <v/>
      </c>
      <c r="AM225" s="52">
        <f>$AI225*$AK225</f>
        <v/>
      </c>
      <c r="AN225" s="39" t="n"/>
      <c r="AO225" s="39" t="inlineStr">
        <is>
          <t>Varias denominaciones del inventario físico corresponden a este material SAP (234 Termometro axilar; 277 Termometro Infrarojo). Se sumaron las cantidades físicas. Homologación: confianza base Media + confianza SAP Alta → Media. La nomenclatura del material imputado no respalda por sí sola la equivalencia (similitud 0.50); el vínculo proviene sólo de la homologación. Nivel degradado a Baja. Homologación: confianza base Media + confianza SAP Alta → Media. La nomenclatura del material imputado no respalda por sí sola la equivalencia (similitud 0.48); el vínculo proviene sólo de la homologación. Nivel degradado a Baja.</t>
        </is>
      </c>
    </row>
    <row r="226">
      <c r="A226" s="5" t="inlineStr">
        <is>
          <t>2000449</t>
        </is>
      </c>
      <c r="B226" s="5" t="inlineStr">
        <is>
          <t>VENDA ELASTICA 10 CM x 2,5 MTS</t>
        </is>
      </c>
      <c r="C226" s="5" t="n"/>
      <c r="D226" s="5" t="inlineStr">
        <is>
          <t>033</t>
        </is>
      </c>
      <c r="E226" s="5" t="inlineStr">
        <is>
          <t>ZDES</t>
        </is>
      </c>
      <c r="F226" s="5" t="inlineStr">
        <is>
          <t>1130</t>
        </is>
      </c>
      <c r="G226" s="5" t="inlineStr">
        <is>
          <t>3014</t>
        </is>
      </c>
      <c r="H226" s="5" t="inlineStr">
        <is>
          <t>C/U</t>
        </is>
      </c>
      <c r="I226" s="6" t="n">
        <v>12</v>
      </c>
      <c r="J226" s="6" t="n">
        <v>0</v>
      </c>
      <c r="K226" s="5" t="inlineStr">
        <is>
          <t>ARS</t>
        </is>
      </c>
      <c r="L226" s="48" t="n">
        <v>0</v>
      </c>
      <c r="M226" s="48" t="n">
        <v>2009.61</v>
      </c>
      <c r="O226" s="11">
        <f>M226/SUM($M$2:$M$485)</f>
        <v/>
      </c>
      <c r="P226" s="49">
        <f>IFERROR(M226/I226,0)</f>
        <v/>
      </c>
      <c r="Q226" s="50" t="n"/>
      <c r="R226" s="8">
        <f>I226-Q226</f>
        <v/>
      </c>
      <c r="S226" s="49">
        <f>$AK226*R226</f>
        <v/>
      </c>
      <c r="U226" s="39" t="inlineStr">
        <is>
          <t>Stock SAP</t>
        </is>
      </c>
      <c r="V226" s="39" t="inlineStr">
        <is>
          <t>Descartables</t>
        </is>
      </c>
      <c r="W226" s="39" t="inlineStr">
        <is>
          <t>Dentro del alcance</t>
        </is>
      </c>
      <c r="X226" s="39" t="n"/>
      <c r="Y226" s="39" t="inlineStr">
        <is>
          <t>Sin recuento físico en el inventario de Avain</t>
        </is>
      </c>
      <c r="Z226" s="40" t="inlineStr">
        <is>
          <t>Sin recuento físico</t>
        </is>
      </c>
      <c r="AA226" s="39" t="n"/>
      <c r="AB226" s="39" t="n"/>
      <c r="AC226" s="39" t="n"/>
      <c r="AD226" s="39" t="n"/>
      <c r="AE226" s="39" t="n"/>
      <c r="AF226" s="39" t="n"/>
      <c r="AG226" s="39" t="n"/>
      <c r="AH226" s="51" t="n">
        <v>12</v>
      </c>
      <c r="AI226" s="51">
        <f>Q226</f>
        <v/>
      </c>
      <c r="AJ226" s="51">
        <f>$AH226-$AI226</f>
        <v/>
      </c>
      <c r="AK226" s="52" t="n">
        <v>167.4675</v>
      </c>
      <c r="AL226" s="52">
        <f>$AJ226*$AK226</f>
        <v/>
      </c>
      <c r="AM226" s="52">
        <f>$AI226*$AK226</f>
        <v/>
      </c>
      <c r="AN226" s="39" t="n"/>
      <c r="AO226" s="39" t="n"/>
    </row>
    <row r="227">
      <c r="A227" s="5" t="inlineStr">
        <is>
          <t>3000715</t>
        </is>
      </c>
      <c r="B227" s="5" t="inlineStr">
        <is>
          <t>PANTALON CARGO ANTI DESGARRO T46</t>
        </is>
      </c>
      <c r="C227" s="5" t="n"/>
      <c r="D227" s="5" t="inlineStr">
        <is>
          <t>INDU</t>
        </is>
      </c>
      <c r="E227" s="5" t="inlineStr">
        <is>
          <t>ZUNI</t>
        </is>
      </c>
      <c r="F227" s="5" t="inlineStr">
        <is>
          <t>1130</t>
        </is>
      </c>
      <c r="G227" s="5" t="inlineStr">
        <is>
          <t>3011</t>
        </is>
      </c>
      <c r="H227" s="5" t="inlineStr">
        <is>
          <t>C/U</t>
        </is>
      </c>
      <c r="I227" s="6" t="n">
        <v>12</v>
      </c>
      <c r="J227" s="6" t="n">
        <v>0</v>
      </c>
      <c r="K227" s="5" t="inlineStr">
        <is>
          <t>ARS</t>
        </is>
      </c>
      <c r="L227" s="48" t="n">
        <v>0</v>
      </c>
      <c r="M227" s="48" t="n">
        <v>301525.44</v>
      </c>
      <c r="O227" s="11">
        <f>M227/SUM($M$2:$M$485)</f>
        <v/>
      </c>
      <c r="P227" s="49">
        <f>IFERROR(M227/I227,0)</f>
        <v/>
      </c>
      <c r="Q227" s="50" t="n"/>
      <c r="R227" s="8">
        <f>I227-Q227</f>
        <v/>
      </c>
      <c r="S227" s="49">
        <f>$AK227*R227</f>
        <v/>
      </c>
      <c r="U227" s="39" t="inlineStr">
        <is>
          <t>Stock SAP</t>
        </is>
      </c>
      <c r="V227" s="39" t="inlineStr">
        <is>
          <t>Uniformes</t>
        </is>
      </c>
      <c r="W227" s="39" t="inlineStr">
        <is>
          <t>Fuera del alcance</t>
        </is>
      </c>
      <c r="X227" s="39" t="n"/>
      <c r="Y227" s="39" t="inlineStr">
        <is>
          <t>No aplica: uniformes, clasificación que el inventario físico de Farmacia no releva</t>
        </is>
      </c>
      <c r="Z227" s="40" t="inlineStr">
        <is>
          <t>Fuera del alcance del inventario físico</t>
        </is>
      </c>
      <c r="AA227" s="39" t="n"/>
      <c r="AB227" s="39" t="n"/>
      <c r="AC227" s="39" t="n"/>
      <c r="AD227" s="39" t="n"/>
      <c r="AE227" s="39" t="n"/>
      <c r="AF227" s="39" t="n"/>
      <c r="AG227" s="39" t="n"/>
      <c r="AH227" s="51" t="n">
        <v>12</v>
      </c>
      <c r="AI227" s="51">
        <f>Q227</f>
        <v/>
      </c>
      <c r="AJ227" s="51">
        <f>$AH227-$AI227</f>
        <v/>
      </c>
      <c r="AK227" s="52" t="n">
        <v>25127.12</v>
      </c>
      <c r="AL227" s="52">
        <f>$AJ227*$AK227</f>
        <v/>
      </c>
      <c r="AM227" s="52">
        <f>$AI227*$AK227</f>
        <v/>
      </c>
      <c r="AN227" s="39" t="n"/>
      <c r="AO227" s="39" t="n"/>
    </row>
    <row r="228">
      <c r="A228" s="5" t="inlineStr">
        <is>
          <t>3001554</t>
        </is>
      </c>
      <c r="B228" s="5" t="inlineStr">
        <is>
          <t>CAMPERA POLAR AZUL XXL</t>
        </is>
      </c>
      <c r="C228" s="5" t="n"/>
      <c r="D228" s="5" t="inlineStr">
        <is>
          <t>INDU</t>
        </is>
      </c>
      <c r="E228" s="5" t="inlineStr">
        <is>
          <t>ZUNI</t>
        </is>
      </c>
      <c r="F228" s="5" t="inlineStr">
        <is>
          <t>1130</t>
        </is>
      </c>
      <c r="G228" s="5" t="inlineStr">
        <is>
          <t>3011</t>
        </is>
      </c>
      <c r="H228" s="5" t="inlineStr">
        <is>
          <t>C/U</t>
        </is>
      </c>
      <c r="I228" s="6" t="n">
        <v>12</v>
      </c>
      <c r="J228" s="6" t="n">
        <v>0</v>
      </c>
      <c r="K228" s="5" t="inlineStr">
        <is>
          <t>ARS</t>
        </is>
      </c>
      <c r="L228" s="48" t="n">
        <v>0</v>
      </c>
      <c r="M228" s="48" t="n">
        <v>464881.5</v>
      </c>
      <c r="O228" s="11">
        <f>M228/SUM($M$2:$M$485)</f>
        <v/>
      </c>
      <c r="P228" s="49">
        <f>IFERROR(M228/I228,0)</f>
        <v/>
      </c>
      <c r="Q228" s="50" t="n"/>
      <c r="R228" s="8">
        <f>I228-Q228</f>
        <v/>
      </c>
      <c r="S228" s="49">
        <f>$AK228*R228</f>
        <v/>
      </c>
      <c r="U228" s="39" t="inlineStr">
        <is>
          <t>Stock SAP</t>
        </is>
      </c>
      <c r="V228" s="39" t="inlineStr">
        <is>
          <t>Uniformes</t>
        </is>
      </c>
      <c r="W228" s="39" t="inlineStr">
        <is>
          <t>Fuera del alcance</t>
        </is>
      </c>
      <c r="X228" s="39" t="n"/>
      <c r="Y228" s="39" t="inlineStr">
        <is>
          <t>No aplica: uniformes, clasificación que el inventario físico de Farmacia no releva</t>
        </is>
      </c>
      <c r="Z228" s="40" t="inlineStr">
        <is>
          <t>Fuera del alcance del inventario físico</t>
        </is>
      </c>
      <c r="AA228" s="39" t="n"/>
      <c r="AB228" s="39" t="n"/>
      <c r="AC228" s="39" t="n"/>
      <c r="AD228" s="39" t="n"/>
      <c r="AE228" s="39" t="n"/>
      <c r="AF228" s="39" t="n"/>
      <c r="AG228" s="39" t="n"/>
      <c r="AH228" s="51" t="n">
        <v>12</v>
      </c>
      <c r="AI228" s="51">
        <f>Q228</f>
        <v/>
      </c>
      <c r="AJ228" s="51">
        <f>$AH228-$AI228</f>
        <v/>
      </c>
      <c r="AK228" s="52" t="n">
        <v>38740.125</v>
      </c>
      <c r="AL228" s="52">
        <f>$AJ228*$AK228</f>
        <v/>
      </c>
      <c r="AM228" s="52">
        <f>$AI228*$AK228</f>
        <v/>
      </c>
      <c r="AN228" s="39" t="n"/>
      <c r="AO228" s="39" t="n"/>
    </row>
    <row r="229">
      <c r="A229" s="5" t="inlineStr">
        <is>
          <t>1000390</t>
        </is>
      </c>
      <c r="B229" s="5" t="inlineStr">
        <is>
          <t>TETRAHIDROZOLINA GTAS 15 ML</t>
        </is>
      </c>
      <c r="C229" s="5" t="inlineStr">
        <is>
          <t>00147</t>
        </is>
      </c>
      <c r="D229" s="5" t="inlineStr">
        <is>
          <t>033</t>
        </is>
      </c>
      <c r="E229" s="5" t="inlineStr">
        <is>
          <t>ZMED</t>
        </is>
      </c>
      <c r="F229" s="5" t="inlineStr">
        <is>
          <t>1130</t>
        </is>
      </c>
      <c r="G229" s="5" t="inlineStr">
        <is>
          <t>3013</t>
        </is>
      </c>
      <c r="H229" s="5" t="inlineStr">
        <is>
          <t>C/U</t>
        </is>
      </c>
      <c r="I229" s="6" t="n">
        <v>11</v>
      </c>
      <c r="J229" s="6" t="n">
        <v>0</v>
      </c>
      <c r="K229" s="5" t="inlineStr">
        <is>
          <t>ARS</t>
        </is>
      </c>
      <c r="L229" s="48" t="n">
        <v>0</v>
      </c>
      <c r="M229" s="48" t="n">
        <v>95244.60000000001</v>
      </c>
      <c r="O229" s="11">
        <f>M229/SUM($M$2:$M$485)</f>
        <v/>
      </c>
      <c r="P229" s="49">
        <f>IFERROR(M229/I229,0)</f>
        <v/>
      </c>
      <c r="Q229" s="50" t="n"/>
      <c r="R229" s="8">
        <f>I229-Q229</f>
        <v/>
      </c>
      <c r="S229" s="49">
        <f>$AK229*R229</f>
        <v/>
      </c>
      <c r="U229" s="39" t="inlineStr">
        <is>
          <t>Stock SAP</t>
        </is>
      </c>
      <c r="V229" s="39" t="inlineStr">
        <is>
          <t>Medicamentos</t>
        </is>
      </c>
      <c r="W229" s="39" t="inlineStr">
        <is>
          <t>Dentro del alcance</t>
        </is>
      </c>
      <c r="X229" s="38" t="inlineStr">
        <is>
          <t>Baja</t>
        </is>
      </c>
      <c r="Y229" s="39" t="inlineStr">
        <is>
          <t>Homologado – confianza Baja – pendiente de validación</t>
        </is>
      </c>
      <c r="Z229" s="38" t="inlineStr">
        <is>
          <t>Dar de baja en SAP</t>
        </is>
      </c>
      <c r="AA229" s="39" t="inlineStr">
        <is>
          <t>235</t>
        </is>
      </c>
      <c r="AB229" s="39" t="inlineStr">
        <is>
          <t>Tetrahidrozolina clorhidrato 0,5 mg Gotas Oftalmicas x 15 ml</t>
        </is>
      </c>
      <c r="AC229" s="39" t="inlineStr">
        <is>
          <t>Cruce por nomenclatura SAP</t>
        </is>
      </c>
      <c r="AD229" s="39" t="inlineStr">
        <is>
          <t>No</t>
        </is>
      </c>
      <c r="AE229" s="39" t="n"/>
      <c r="AF229" s="39" t="inlineStr">
        <is>
          <t>No</t>
        </is>
      </c>
      <c r="AG229" s="39" t="n"/>
      <c r="AH229" s="51" t="n"/>
      <c r="AI229" s="51" t="n"/>
      <c r="AJ229" s="51" t="n"/>
      <c r="AK229" s="52" t="n">
        <v>8658.599999999999</v>
      </c>
      <c r="AL229" s="52" t="n"/>
      <c r="AM229" s="52" t="n"/>
      <c r="AN229" s="39" t="n"/>
      <c r="AO229" s="39" t="inlineStr">
        <is>
          <t>La cantidad física del material se imputó en la fila 147 (primera fila del material). Cruce por nomenclatura: dosis coincide; similitud 0.70. El material ocupa 2 filas en la hoja 1130 Salta (lote/almacén). La cantidad SAP y la física de esta vista son el total del material.</t>
        </is>
      </c>
    </row>
    <row r="230">
      <c r="A230" s="5" t="inlineStr">
        <is>
          <t>1000001</t>
        </is>
      </c>
      <c r="B230" s="5" t="inlineStr">
        <is>
          <t>AGUA OXIGENADA 10 VOL. X 1000ML</t>
        </is>
      </c>
      <c r="C230" s="5" t="inlineStr">
        <is>
          <t>00000</t>
        </is>
      </c>
      <c r="D230" s="5" t="inlineStr">
        <is>
          <t>033</t>
        </is>
      </c>
      <c r="E230" s="5" t="inlineStr">
        <is>
          <t>ZMED</t>
        </is>
      </c>
      <c r="F230" s="5" t="inlineStr">
        <is>
          <t>1130</t>
        </is>
      </c>
      <c r="G230" s="5" t="inlineStr">
        <is>
          <t>3013</t>
        </is>
      </c>
      <c r="H230" s="5" t="inlineStr">
        <is>
          <t>C/U</t>
        </is>
      </c>
      <c r="I230" s="6" t="n">
        <v>10</v>
      </c>
      <c r="J230" s="6" t="n">
        <v>0</v>
      </c>
      <c r="K230" s="5" t="inlineStr">
        <is>
          <t>ARS</t>
        </is>
      </c>
      <c r="L230" s="48" t="n">
        <v>0</v>
      </c>
      <c r="M230" s="48" t="n">
        <v>14450.46</v>
      </c>
      <c r="O230" s="11">
        <f>M230/SUM($M$2:$M$485)</f>
        <v/>
      </c>
      <c r="P230" s="49">
        <f>IFERROR(M230/I230,0)</f>
        <v/>
      </c>
      <c r="Q230" s="50" t="n"/>
      <c r="R230" s="8">
        <f>I230-Q230</f>
        <v/>
      </c>
      <c r="S230" s="49">
        <f>$AK230*R230</f>
        <v/>
      </c>
      <c r="U230" s="39" t="inlineStr">
        <is>
          <t>Stock SAP</t>
        </is>
      </c>
      <c r="V230" s="39" t="inlineStr">
        <is>
          <t>Medicamentos</t>
        </is>
      </c>
      <c r="W230" s="39" t="inlineStr">
        <is>
          <t>Dentro del alcance</t>
        </is>
      </c>
      <c r="X230" s="37" t="inlineStr">
        <is>
          <t>Alta</t>
        </is>
      </c>
      <c r="Y230" s="39" t="inlineStr">
        <is>
          <t>Homologado – confianza Alta</t>
        </is>
      </c>
      <c r="Z230" s="38" t="inlineStr">
        <is>
          <t>Dar de baja en SAP</t>
        </is>
      </c>
      <c r="AA230" s="39" t="inlineStr">
        <is>
          <t>15</t>
        </is>
      </c>
      <c r="AB230" s="39" t="inlineStr">
        <is>
          <t>Agua Oxigenada x 1 L.</t>
        </is>
      </c>
      <c r="AC230" s="39" t="inlineStr">
        <is>
          <t>Homologación por código Avain (master D-176)</t>
        </is>
      </c>
      <c r="AD230" s="39" t="inlineStr">
        <is>
          <t>No</t>
        </is>
      </c>
      <c r="AE230" s="39" t="n"/>
      <c r="AF230" s="39" t="inlineStr">
        <is>
          <t>Sí</t>
        </is>
      </c>
      <c r="AG230" s="39" t="inlineStr">
        <is>
          <t>D-176</t>
        </is>
      </c>
      <c r="AH230" s="51" t="n"/>
      <c r="AI230" s="51" t="n"/>
      <c r="AJ230" s="51" t="n"/>
      <c r="AK230" s="52" t="n">
        <v>1445.045909090909</v>
      </c>
      <c r="AL230" s="52" t="n"/>
      <c r="AM230" s="52" t="n"/>
      <c r="AN230" s="39" t="n"/>
      <c r="AO230" s="39" t="inlineStr">
        <is>
          <t>La cantidad física del material se imputó en la fila 219 (primera fila del material). Homologación: confianza base Alta + confianza SAP Alta → Alta. El material ocupa 2 filas en la hoja 1130 Salta (lote/almacén). La cantidad SAP y la física de esta vista son el total del material.</t>
        </is>
      </c>
    </row>
    <row r="231">
      <c r="A231" s="5" t="inlineStr">
        <is>
          <t>1000002</t>
        </is>
      </c>
      <c r="B231" s="5" t="inlineStr">
        <is>
          <t>ADRENALINA 1MG AMPOLLA DE 1 ML INYEC</t>
        </is>
      </c>
      <c r="C231" s="5" t="inlineStr">
        <is>
          <t>16160</t>
        </is>
      </c>
      <c r="D231" s="5" t="inlineStr">
        <is>
          <t>033</t>
        </is>
      </c>
      <c r="E231" s="5" t="inlineStr">
        <is>
          <t>ZMED</t>
        </is>
      </c>
      <c r="F231" s="5" t="inlineStr">
        <is>
          <t>1130</t>
        </is>
      </c>
      <c r="G231" s="5" t="inlineStr">
        <is>
          <t>3013</t>
        </is>
      </c>
      <c r="H231" s="5" t="inlineStr">
        <is>
          <t>C/U</t>
        </is>
      </c>
      <c r="I231" s="6" t="n">
        <v>10</v>
      </c>
      <c r="J231" s="6" t="n">
        <v>0</v>
      </c>
      <c r="K231" s="5" t="inlineStr">
        <is>
          <t>ARS</t>
        </is>
      </c>
      <c r="L231" s="48" t="n">
        <v>0</v>
      </c>
      <c r="M231" s="48" t="n">
        <v>3623.59</v>
      </c>
      <c r="O231" s="11">
        <f>M231/SUM($M$2:$M$485)</f>
        <v/>
      </c>
      <c r="P231" s="49">
        <f>IFERROR(M231/I231,0)</f>
        <v/>
      </c>
      <c r="Q231" s="50" t="n">
        <v>78</v>
      </c>
      <c r="R231" s="8">
        <f>I231-Q231</f>
        <v/>
      </c>
      <c r="S231" s="49">
        <f>$AK231*R231</f>
        <v/>
      </c>
      <c r="U231" s="39" t="inlineStr">
        <is>
          <t>Stock SAP</t>
        </is>
      </c>
      <c r="V231" s="39" t="inlineStr">
        <is>
          <t>Medicamentos</t>
        </is>
      </c>
      <c r="W231" s="39" t="inlineStr">
        <is>
          <t>Dentro del alcance</t>
        </is>
      </c>
      <c r="X231" s="42" t="inlineStr">
        <is>
          <t>Media</t>
        </is>
      </c>
      <c r="Y231" s="39" t="inlineStr">
        <is>
          <t>Homologado – confianza Media – pendiente de validación</t>
        </is>
      </c>
      <c r="Z231" s="37" t="inlineStr">
        <is>
          <t>Dar de alta en SAP</t>
        </is>
      </c>
      <c r="AA231" s="39" t="inlineStr">
        <is>
          <t>14</t>
        </is>
      </c>
      <c r="AB231" s="39" t="inlineStr">
        <is>
          <t>Adrenalina 1 amp=1ml</t>
        </is>
      </c>
      <c r="AC231" s="39" t="inlineStr">
        <is>
          <t>Homologación por código Avain (master M03-001)</t>
        </is>
      </c>
      <c r="AD231" s="39" t="inlineStr">
        <is>
          <t>No</t>
        </is>
      </c>
      <c r="AE231" s="39" t="n"/>
      <c r="AF231" s="39" t="inlineStr">
        <is>
          <t>Sí</t>
        </is>
      </c>
      <c r="AG231" s="39" t="inlineStr">
        <is>
          <t>M03-001</t>
        </is>
      </c>
      <c r="AH231" s="51" t="n">
        <v>10</v>
      </c>
      <c r="AI231" s="51">
        <f>Q231</f>
        <v/>
      </c>
      <c r="AJ231" s="51">
        <f>$AH231-$AI231</f>
        <v/>
      </c>
      <c r="AK231" s="52" t="n">
        <v>362.359</v>
      </c>
      <c r="AL231" s="52">
        <f>$AJ231*$AK231</f>
        <v/>
      </c>
      <c r="AM231" s="52">
        <f>$AI231*$AK231</f>
        <v/>
      </c>
      <c r="AN231" s="39" t="n"/>
      <c r="AO231" s="39" t="inlineStr">
        <is>
          <t>Homologación: confianza base Media + confianza SAP Alta → Media.</t>
        </is>
      </c>
    </row>
    <row r="232">
      <c r="A232" s="5" t="inlineStr">
        <is>
          <t>1000058</t>
        </is>
      </c>
      <c r="B232" s="5" t="inlineStr">
        <is>
          <t>ALCOHOL EN GEL X 500ML</t>
        </is>
      </c>
      <c r="C232" s="5" t="inlineStr">
        <is>
          <t>00000</t>
        </is>
      </c>
      <c r="D232" s="5" t="inlineStr">
        <is>
          <t>033</t>
        </is>
      </c>
      <c r="E232" s="5" t="inlineStr">
        <is>
          <t>ZMED</t>
        </is>
      </c>
      <c r="F232" s="5" t="inlineStr">
        <is>
          <t>1130</t>
        </is>
      </c>
      <c r="G232" s="5" t="inlineStr">
        <is>
          <t>3013</t>
        </is>
      </c>
      <c r="H232" s="5" t="inlineStr">
        <is>
          <t>C/U</t>
        </is>
      </c>
      <c r="I232" s="6" t="n">
        <v>10</v>
      </c>
      <c r="J232" s="6" t="n">
        <v>0</v>
      </c>
      <c r="K232" s="5" t="inlineStr">
        <is>
          <t>ARS</t>
        </is>
      </c>
      <c r="L232" s="48" t="n">
        <v>0</v>
      </c>
      <c r="M232" s="48" t="n">
        <v>20661.2</v>
      </c>
      <c r="O232" s="11">
        <f>M232/SUM($M$2:$M$485)</f>
        <v/>
      </c>
      <c r="P232" s="49">
        <f>IFERROR(M232/I232,0)</f>
        <v/>
      </c>
      <c r="Q232" s="50" t="n">
        <v>14</v>
      </c>
      <c r="R232" s="8">
        <f>I232-Q232</f>
        <v/>
      </c>
      <c r="S232" s="49">
        <f>$AK232*R232</f>
        <v/>
      </c>
      <c r="U232" s="39" t="inlineStr">
        <is>
          <t>Stock SAP</t>
        </is>
      </c>
      <c r="V232" s="39" t="inlineStr">
        <is>
          <t>Medicamentos</t>
        </is>
      </c>
      <c r="W232" s="39" t="inlineStr">
        <is>
          <t>Dentro del alcance</t>
        </is>
      </c>
      <c r="X232" s="38" t="inlineStr">
        <is>
          <t>Baja</t>
        </is>
      </c>
      <c r="Y232" s="39" t="inlineStr">
        <is>
          <t>Homologado – confianza Baja – pendiente de validación</t>
        </is>
      </c>
      <c r="Z232" s="37" t="inlineStr">
        <is>
          <t>Dar de alta en SAP</t>
        </is>
      </c>
      <c r="AA232" s="39" t="inlineStr">
        <is>
          <t>318; 27; 28</t>
        </is>
      </c>
      <c r="AB232" s="39" t="inlineStr">
        <is>
          <t>Alcohol en gel 1000 ml; Alcohol en gel 250 ml; Alcohol en gel 500 ml</t>
        </is>
      </c>
      <c r="AC232" s="39" t="inlineStr">
        <is>
          <t>Cruce por nomenclatura SAP</t>
        </is>
      </c>
      <c r="AD232" s="39" t="inlineStr">
        <is>
          <t>No</t>
        </is>
      </c>
      <c r="AE232" s="39" t="n"/>
      <c r="AF232" s="39" t="inlineStr">
        <is>
          <t>No</t>
        </is>
      </c>
      <c r="AG232" s="39" t="n"/>
      <c r="AH232" s="51" t="n">
        <v>10</v>
      </c>
      <c r="AI232" s="51">
        <f>Q232</f>
        <v/>
      </c>
      <c r="AJ232" s="51">
        <f>$AH232-$AI232</f>
        <v/>
      </c>
      <c r="AK232" s="52" t="n">
        <v>2066.12</v>
      </c>
      <c r="AL232" s="52">
        <f>$AJ232*$AK232</f>
        <v/>
      </c>
      <c r="AM232" s="52">
        <f>$AI232*$AK232</f>
        <v/>
      </c>
      <c r="AN232" s="39" t="n"/>
      <c r="AO232" s="39" t="inlineStr">
        <is>
          <t>Varias denominaciones del inventario físico corresponden a este material SAP (318 Alcohol en gel 1000 ml; 27 Alcohol en gel 250 ml; 28 Alcohol en gel 500 ml). Se sumaron las cantidades físicas. Cruce por nomenclatura: dosis/presentación distinta (1000ML vs 500ML); similitud 0.74. Cruce por nomenclatura: dosis/presentación distinta (250ML vs 500ML); similitud 0.75. Cruce por nomenclatura: dosis coincide; similitud 1.00.</t>
        </is>
      </c>
    </row>
    <row r="233">
      <c r="A233" s="5" t="inlineStr">
        <is>
          <t>1000087</t>
        </is>
      </c>
      <c r="B233" s="5" t="inlineStr">
        <is>
          <t>SALBUTAMOL PUFF ("AEROS" 250 DOSIS) 100M</t>
        </is>
      </c>
      <c r="C233" s="5" t="inlineStr">
        <is>
          <t>00000</t>
        </is>
      </c>
      <c r="D233" s="5" t="inlineStr">
        <is>
          <t>033</t>
        </is>
      </c>
      <c r="E233" s="5" t="inlineStr">
        <is>
          <t>ZMED</t>
        </is>
      </c>
      <c r="F233" s="5" t="inlineStr">
        <is>
          <t>1130</t>
        </is>
      </c>
      <c r="G233" s="5" t="inlineStr">
        <is>
          <t>3013</t>
        </is>
      </c>
      <c r="H233" s="5" t="inlineStr">
        <is>
          <t>C/U</t>
        </is>
      </c>
      <c r="I233" s="6" t="n">
        <v>10</v>
      </c>
      <c r="J233" s="6" t="n">
        <v>0</v>
      </c>
      <c r="K233" s="5" t="inlineStr">
        <is>
          <t>ARS</t>
        </is>
      </c>
      <c r="L233" s="48" t="n">
        <v>0</v>
      </c>
      <c r="M233" s="48" t="n">
        <v>51118.09</v>
      </c>
      <c r="O233" s="11">
        <f>M233/SUM($M$2:$M$485)</f>
        <v/>
      </c>
      <c r="P233" s="49">
        <f>IFERROR(M233/I233,0)</f>
        <v/>
      </c>
      <c r="Q233" s="50" t="n">
        <v>19</v>
      </c>
      <c r="R233" s="8">
        <f>I233-Q233</f>
        <v/>
      </c>
      <c r="S233" s="49">
        <f>$AK233*R233</f>
        <v/>
      </c>
      <c r="U233" s="39" t="inlineStr">
        <is>
          <t>Stock SAP</t>
        </is>
      </c>
      <c r="V233" s="39" t="inlineStr">
        <is>
          <t>Medicamentos</t>
        </is>
      </c>
      <c r="W233" s="39" t="inlineStr">
        <is>
          <t>Dentro del alcance</t>
        </is>
      </c>
      <c r="X233" s="38" t="inlineStr">
        <is>
          <t>Baja</t>
        </is>
      </c>
      <c r="Y233" s="39" t="inlineStr">
        <is>
          <t>Homologado – confianza Baja – pendiente de validación</t>
        </is>
      </c>
      <c r="Z233" s="38" t="inlineStr">
        <is>
          <t>Dar de baja en SAP</t>
        </is>
      </c>
      <c r="AA233" s="39" t="inlineStr">
        <is>
          <t>213</t>
        </is>
      </c>
      <c r="AB233" s="39" t="inlineStr">
        <is>
          <t>Salbutamol 100 mcg Inhal. Aer. x 200 Dosis + aplic.</t>
        </is>
      </c>
      <c r="AC233" s="39" t="inlineStr">
        <is>
          <t>Homologación por código Avain (master M05-001)</t>
        </is>
      </c>
      <c r="AD233" s="39" t="inlineStr">
        <is>
          <t>No</t>
        </is>
      </c>
      <c r="AE233" s="39" t="n"/>
      <c r="AF233" s="39" t="inlineStr">
        <is>
          <t>Sí</t>
        </is>
      </c>
      <c r="AG233" s="39" t="inlineStr">
        <is>
          <t>M05-001</t>
        </is>
      </c>
      <c r="AH233" s="51" t="n">
        <v>20</v>
      </c>
      <c r="AI233" s="51">
        <f>Q233</f>
        <v/>
      </c>
      <c r="AJ233" s="51">
        <f>$AH233-$AI233</f>
        <v/>
      </c>
      <c r="AK233" s="52" t="n">
        <v>5111.808999999999</v>
      </c>
      <c r="AL233" s="52">
        <f>$AJ233*$AK233</f>
        <v/>
      </c>
      <c r="AM233" s="52">
        <f>$AI233*$AK233</f>
        <v/>
      </c>
      <c r="AN233" s="39" t="n"/>
      <c r="AO233" s="39" t="inlineStr">
        <is>
          <t>Homologación: confianza base Alta + confianza SAP Alta → Alta. Aunque la homologación vincula estos registros, la presentación no coincide con el material imputado (calibre/talle/medida distinta; una nomenclatura no informa dosis; similitud 0.36). Nivel degradado a Baja: verificar si corresponde otro código SAP. El material ocupa 2 filas en la hoja 1130 Salta (lote/almacén). La cantidad SAP y la física de esta vista son el total del material.</t>
        </is>
      </c>
    </row>
    <row r="234">
      <c r="A234" s="5" t="inlineStr">
        <is>
          <t>1000087</t>
        </is>
      </c>
      <c r="B234" s="5" t="inlineStr">
        <is>
          <t>SALBUTAMOL PUFF ("AEROS" 250 DOSIS) 100M</t>
        </is>
      </c>
      <c r="C234" s="5" t="inlineStr">
        <is>
          <t>51030</t>
        </is>
      </c>
      <c r="D234" s="5" t="inlineStr">
        <is>
          <t>033</t>
        </is>
      </c>
      <c r="E234" s="5" t="inlineStr">
        <is>
          <t>ZMED</t>
        </is>
      </c>
      <c r="F234" s="5" t="inlineStr">
        <is>
          <t>1130</t>
        </is>
      </c>
      <c r="G234" s="5" t="inlineStr">
        <is>
          <t>3013</t>
        </is>
      </c>
      <c r="H234" s="5" t="inlineStr">
        <is>
          <t>C/U</t>
        </is>
      </c>
      <c r="I234" s="6" t="n">
        <v>10</v>
      </c>
      <c r="J234" s="6" t="n">
        <v>0</v>
      </c>
      <c r="K234" s="5" t="inlineStr">
        <is>
          <t>ARS</t>
        </is>
      </c>
      <c r="L234" s="48" t="n">
        <v>0</v>
      </c>
      <c r="M234" s="48" t="n">
        <v>51118.09</v>
      </c>
      <c r="O234" s="11">
        <f>M234/SUM($M$2:$M$485)</f>
        <v/>
      </c>
      <c r="P234" s="49">
        <f>IFERROR(M234/I234,0)</f>
        <v/>
      </c>
      <c r="Q234" s="50" t="n"/>
      <c r="R234" s="8">
        <f>I234-Q234</f>
        <v/>
      </c>
      <c r="S234" s="49">
        <f>$AK234*R234</f>
        <v/>
      </c>
      <c r="U234" s="39" t="inlineStr">
        <is>
          <t>Stock SAP</t>
        </is>
      </c>
      <c r="V234" s="39" t="inlineStr">
        <is>
          <t>Medicamentos</t>
        </is>
      </c>
      <c r="W234" s="39" t="inlineStr">
        <is>
          <t>Dentro del alcance</t>
        </is>
      </c>
      <c r="X234" s="38" t="inlineStr">
        <is>
          <t>Baja</t>
        </is>
      </c>
      <c r="Y234" s="39" t="inlineStr">
        <is>
          <t>Homologado – confianza Baja – pendiente de validación</t>
        </is>
      </c>
      <c r="Z234" s="38" t="inlineStr">
        <is>
          <t>Dar de baja en SAP</t>
        </is>
      </c>
      <c r="AA234" s="39" t="inlineStr">
        <is>
          <t>213</t>
        </is>
      </c>
      <c r="AB234" s="39" t="inlineStr">
        <is>
          <t>Salbutamol 100 mcg Inhal. Aer. x 200 Dosis + aplic.</t>
        </is>
      </c>
      <c r="AC234" s="39" t="inlineStr">
        <is>
          <t>Homologación por código Avain (master M05-001)</t>
        </is>
      </c>
      <c r="AD234" s="39" t="inlineStr">
        <is>
          <t>No</t>
        </is>
      </c>
      <c r="AE234" s="39" t="n"/>
      <c r="AF234" s="39" t="inlineStr">
        <is>
          <t>Sí</t>
        </is>
      </c>
      <c r="AG234" s="39" t="inlineStr">
        <is>
          <t>M05-001</t>
        </is>
      </c>
      <c r="AH234" s="51" t="n"/>
      <c r="AI234" s="51" t="n"/>
      <c r="AJ234" s="51" t="n"/>
      <c r="AK234" s="52" t="n">
        <v>5111.808999999999</v>
      </c>
      <c r="AL234" s="52" t="n"/>
      <c r="AM234" s="52" t="n"/>
      <c r="AN234" s="39" t="n"/>
      <c r="AO234" s="39" t="inlineStr">
        <is>
          <t>La cantidad física del material se imputó en la fila 233 (primera fila del material). Homologación: confianza base Alta + confianza SAP Alta → Alta. Aunque la homologación vincula estos registros, la presentación no coincide con el material imputado (calibre/talle/medida distinta; una nomenclatura no informa dosis; similitud 0.36). Nivel degradado a Baja: verificar si corresponde otro código SAP. El material ocupa 2 filas en la hoja 1130 Salta (lote/almacén). La cantidad SAP y la física de esta vista son el total del material.</t>
        </is>
      </c>
    </row>
    <row r="235">
      <c r="A235" s="5" t="inlineStr">
        <is>
          <t>1000095</t>
        </is>
      </c>
      <c r="B235" s="5" t="inlineStr">
        <is>
          <t>LIDOCAINA AL 2% JALEA</t>
        </is>
      </c>
      <c r="C235" s="5" t="inlineStr">
        <is>
          <t>04952</t>
        </is>
      </c>
      <c r="D235" s="5" t="inlineStr">
        <is>
          <t>033</t>
        </is>
      </c>
      <c r="E235" s="5" t="inlineStr">
        <is>
          <t>ZMED</t>
        </is>
      </c>
      <c r="F235" s="5" t="inlineStr">
        <is>
          <t>1130</t>
        </is>
      </c>
      <c r="G235" s="5" t="inlineStr">
        <is>
          <t>3013</t>
        </is>
      </c>
      <c r="H235" s="5" t="inlineStr">
        <is>
          <t>C/U</t>
        </is>
      </c>
      <c r="I235" s="6" t="n">
        <v>10</v>
      </c>
      <c r="J235" s="6" t="n">
        <v>0</v>
      </c>
      <c r="K235" s="5" t="inlineStr">
        <is>
          <t>ARS</t>
        </is>
      </c>
      <c r="L235" s="48" t="n">
        <v>0</v>
      </c>
      <c r="M235" s="48" t="n">
        <v>14813.23</v>
      </c>
      <c r="O235" s="11">
        <f>M235/SUM($M$2:$M$485)</f>
        <v/>
      </c>
      <c r="P235" s="49">
        <f>IFERROR(M235/I235,0)</f>
        <v/>
      </c>
      <c r="Q235" s="50" t="n">
        <v>8</v>
      </c>
      <c r="R235" s="8">
        <f>I235-Q235</f>
        <v/>
      </c>
      <c r="S235" s="49">
        <f>$AK235*R235</f>
        <v/>
      </c>
      <c r="U235" s="39" t="inlineStr">
        <is>
          <t>Stock SAP</t>
        </is>
      </c>
      <c r="V235" s="39" t="inlineStr">
        <is>
          <t>Medicamentos</t>
        </is>
      </c>
      <c r="W235" s="39" t="inlineStr">
        <is>
          <t>Dentro del alcance</t>
        </is>
      </c>
      <c r="X235" s="42" t="inlineStr">
        <is>
          <t>Media</t>
        </is>
      </c>
      <c r="Y235" s="39" t="inlineStr">
        <is>
          <t>Homologado – confianza Media – pendiente de validación</t>
        </is>
      </c>
      <c r="Z235" s="38" t="inlineStr">
        <is>
          <t>Dar de baja en SAP</t>
        </is>
      </c>
      <c r="AA235" s="39" t="inlineStr">
        <is>
          <t>170</t>
        </is>
      </c>
      <c r="AB235" s="39" t="inlineStr">
        <is>
          <t>Lidocaina jalea pomo</t>
        </is>
      </c>
      <c r="AC235" s="39" t="inlineStr">
        <is>
          <t>Homologación por código Avain (master M15-003)</t>
        </is>
      </c>
      <c r="AD235" s="39" t="inlineStr">
        <is>
          <t>No</t>
        </is>
      </c>
      <c r="AE235" s="39" t="n"/>
      <c r="AF235" s="39" t="inlineStr">
        <is>
          <t>Sí</t>
        </is>
      </c>
      <c r="AG235" s="39" t="inlineStr">
        <is>
          <t>M15-003</t>
        </is>
      </c>
      <c r="AH235" s="51" t="n">
        <v>20</v>
      </c>
      <c r="AI235" s="51">
        <f>Q235</f>
        <v/>
      </c>
      <c r="AJ235" s="51">
        <f>$AH235-$AI235</f>
        <v/>
      </c>
      <c r="AK235" s="52" t="n">
        <v>1481.323</v>
      </c>
      <c r="AL235" s="52">
        <f>$AJ235*$AK235</f>
        <v/>
      </c>
      <c r="AM235" s="52">
        <f>$AI235*$AK235</f>
        <v/>
      </c>
      <c r="AN235" s="39" t="n"/>
      <c r="AO235" s="39" t="inlineStr">
        <is>
          <t>Homologación: confianza base Media + confianza SAP Alta → Media. El material ocupa 2 filas en la hoja 1130 Salta (lote/almacén). La cantidad SAP y la física de esta vista son el total del material.</t>
        </is>
      </c>
    </row>
    <row r="236">
      <c r="A236" s="5" t="inlineStr">
        <is>
          <t>1000095</t>
        </is>
      </c>
      <c r="B236" s="5" t="inlineStr">
        <is>
          <t>LIDOCAINA AL 2% JALEA</t>
        </is>
      </c>
      <c r="C236" s="5" t="inlineStr">
        <is>
          <t>M25021</t>
        </is>
      </c>
      <c r="D236" s="5" t="inlineStr">
        <is>
          <t>033</t>
        </is>
      </c>
      <c r="E236" s="5" t="inlineStr">
        <is>
          <t>ZMED</t>
        </is>
      </c>
      <c r="F236" s="5" t="inlineStr">
        <is>
          <t>1130</t>
        </is>
      </c>
      <c r="G236" s="5" t="inlineStr">
        <is>
          <t>3013</t>
        </is>
      </c>
      <c r="H236" s="5" t="inlineStr">
        <is>
          <t>C/U</t>
        </is>
      </c>
      <c r="I236" s="6" t="n">
        <v>10</v>
      </c>
      <c r="J236" s="6" t="n">
        <v>0</v>
      </c>
      <c r="K236" s="5" t="inlineStr">
        <is>
          <t>ARS</t>
        </is>
      </c>
      <c r="L236" s="48" t="n">
        <v>0</v>
      </c>
      <c r="M236" s="48" t="n">
        <v>14813.23</v>
      </c>
      <c r="O236" s="11">
        <f>M236/SUM($M$2:$M$485)</f>
        <v/>
      </c>
      <c r="P236" s="49">
        <f>IFERROR(M236/I236,0)</f>
        <v/>
      </c>
      <c r="Q236" s="50" t="n"/>
      <c r="R236" s="8">
        <f>I236-Q236</f>
        <v/>
      </c>
      <c r="S236" s="49">
        <f>$AK236*R236</f>
        <v/>
      </c>
      <c r="U236" s="39" t="inlineStr">
        <is>
          <t>Stock SAP</t>
        </is>
      </c>
      <c r="V236" s="39" t="inlineStr">
        <is>
          <t>Medicamentos</t>
        </is>
      </c>
      <c r="W236" s="39" t="inlineStr">
        <is>
          <t>Dentro del alcance</t>
        </is>
      </c>
      <c r="X236" s="42" t="inlineStr">
        <is>
          <t>Media</t>
        </is>
      </c>
      <c r="Y236" s="39" t="inlineStr">
        <is>
          <t>Homologado – confianza Media – pendiente de validación</t>
        </is>
      </c>
      <c r="Z236" s="38" t="inlineStr">
        <is>
          <t>Dar de baja en SAP</t>
        </is>
      </c>
      <c r="AA236" s="39" t="inlineStr">
        <is>
          <t>170</t>
        </is>
      </c>
      <c r="AB236" s="39" t="inlineStr">
        <is>
          <t>Lidocaina jalea pomo</t>
        </is>
      </c>
      <c r="AC236" s="39" t="inlineStr">
        <is>
          <t>Homologación por código Avain (master M15-003)</t>
        </is>
      </c>
      <c r="AD236" s="39" t="inlineStr">
        <is>
          <t>No</t>
        </is>
      </c>
      <c r="AE236" s="39" t="n"/>
      <c r="AF236" s="39" t="inlineStr">
        <is>
          <t>Sí</t>
        </is>
      </c>
      <c r="AG236" s="39" t="inlineStr">
        <is>
          <t>M15-003</t>
        </is>
      </c>
      <c r="AH236" s="51" t="n"/>
      <c r="AI236" s="51" t="n"/>
      <c r="AJ236" s="51" t="n"/>
      <c r="AK236" s="52" t="n">
        <v>1481.323</v>
      </c>
      <c r="AL236" s="52" t="n"/>
      <c r="AM236" s="52" t="n"/>
      <c r="AN236" s="39" t="n"/>
      <c r="AO236" s="39" t="inlineStr">
        <is>
          <t>La cantidad física del material se imputó en la fila 235 (primera fila del material). Homologación: confianza base Media + confianza SAP Alta → Media. El material ocupa 2 filas en la hoja 1130 Salta (lote/almacén). La cantidad SAP y la física de esta vista son el total del material.</t>
        </is>
      </c>
    </row>
    <row r="237">
      <c r="A237" s="5" t="inlineStr">
        <is>
          <t>1000118</t>
        </is>
      </c>
      <c r="B237" s="5" t="inlineStr">
        <is>
          <t>HEPARINA SODICA 5000UN/ML 5ML FAMP</t>
        </is>
      </c>
      <c r="C237" s="5" t="inlineStr">
        <is>
          <t>417980</t>
        </is>
      </c>
      <c r="D237" s="5" t="inlineStr">
        <is>
          <t>033</t>
        </is>
      </c>
      <c r="E237" s="5" t="inlineStr">
        <is>
          <t>ZMED</t>
        </is>
      </c>
      <c r="F237" s="5" t="inlineStr">
        <is>
          <t>1130</t>
        </is>
      </c>
      <c r="G237" s="5" t="inlineStr">
        <is>
          <t>3013</t>
        </is>
      </c>
      <c r="H237" s="5" t="inlineStr">
        <is>
          <t>C/U</t>
        </is>
      </c>
      <c r="I237" s="6" t="n">
        <v>10</v>
      </c>
      <c r="J237" s="6" t="n">
        <v>0</v>
      </c>
      <c r="K237" s="5" t="inlineStr">
        <is>
          <t>ARS</t>
        </is>
      </c>
      <c r="L237" s="48" t="n">
        <v>0</v>
      </c>
      <c r="M237" s="48" t="n">
        <v>85166.31</v>
      </c>
      <c r="O237" s="11">
        <f>M237/SUM($M$2:$M$485)</f>
        <v/>
      </c>
      <c r="P237" s="49">
        <f>IFERROR(M237/I237,0)</f>
        <v/>
      </c>
      <c r="Q237" s="50" t="n"/>
      <c r="R237" s="8">
        <f>I237-Q237</f>
        <v/>
      </c>
      <c r="S237" s="49">
        <f>$AK237*R237</f>
        <v/>
      </c>
      <c r="U237" s="39" t="inlineStr">
        <is>
          <t>Stock SAP</t>
        </is>
      </c>
      <c r="V237" s="39" t="inlineStr">
        <is>
          <t>Medicamentos</t>
        </is>
      </c>
      <c r="W237" s="39" t="inlineStr">
        <is>
          <t>Dentro del alcance</t>
        </is>
      </c>
      <c r="X237" s="39" t="n"/>
      <c r="Y237" s="39" t="inlineStr">
        <is>
          <t>Sin recuento físico en el inventario de Avain</t>
        </is>
      </c>
      <c r="Z237" s="40" t="inlineStr">
        <is>
          <t>Sin recuento físico</t>
        </is>
      </c>
      <c r="AA237" s="39" t="n"/>
      <c r="AB237" s="39" t="n"/>
      <c r="AC237" s="39" t="n"/>
      <c r="AD237" s="39" t="n"/>
      <c r="AE237" s="39" t="n"/>
      <c r="AF237" s="39" t="n"/>
      <c r="AG237" s="39" t="n"/>
      <c r="AH237" s="51" t="n">
        <v>15</v>
      </c>
      <c r="AI237" s="51">
        <f>Q237</f>
        <v/>
      </c>
      <c r="AJ237" s="51">
        <f>$AH237-$AI237</f>
        <v/>
      </c>
      <c r="AK237" s="52" t="n">
        <v>8516.631333333333</v>
      </c>
      <c r="AL237" s="52">
        <f>$AJ237*$AK237</f>
        <v/>
      </c>
      <c r="AM237" s="52">
        <f>$AI237*$AK237</f>
        <v/>
      </c>
      <c r="AN237" s="39" t="n"/>
      <c r="AO237" s="39" t="inlineStr">
        <is>
          <t>El material ocupa 2 filas en la hoja 1130 Salta (lote/almacén). La cantidad SAP y la física de esta vista son el total del material.</t>
        </is>
      </c>
    </row>
    <row r="238">
      <c r="A238" s="5" t="inlineStr">
        <is>
          <t>1000130</t>
        </is>
      </c>
      <c r="B238" s="5" t="inlineStr">
        <is>
          <t>BROMURO IPRATROPIO 0.25 MG/ ML GOTAS</t>
        </is>
      </c>
      <c r="C238" s="5" t="inlineStr">
        <is>
          <t>00000</t>
        </is>
      </c>
      <c r="D238" s="5" t="inlineStr">
        <is>
          <t>033</t>
        </is>
      </c>
      <c r="E238" s="5" t="inlineStr">
        <is>
          <t>ZMED</t>
        </is>
      </c>
      <c r="F238" s="5" t="inlineStr">
        <is>
          <t>1130</t>
        </is>
      </c>
      <c r="G238" s="5" t="inlineStr">
        <is>
          <t>3013</t>
        </is>
      </c>
      <c r="H238" s="5" t="inlineStr">
        <is>
          <t>C/U</t>
        </is>
      </c>
      <c r="I238" s="6" t="n">
        <v>10</v>
      </c>
      <c r="J238" s="6" t="n">
        <v>0</v>
      </c>
      <c r="K238" s="5" t="inlineStr">
        <is>
          <t>ARS</t>
        </is>
      </c>
      <c r="L238" s="48" t="n">
        <v>0</v>
      </c>
      <c r="M238" s="48" t="n">
        <v>23483</v>
      </c>
      <c r="O238" s="11">
        <f>M238/SUM($M$2:$M$485)</f>
        <v/>
      </c>
      <c r="P238" s="49">
        <f>IFERROR(M238/I238,0)</f>
        <v/>
      </c>
      <c r="Q238" s="50" t="n">
        <v>6</v>
      </c>
      <c r="R238" s="8">
        <f>I238-Q238</f>
        <v/>
      </c>
      <c r="S238" s="49">
        <f>$AK238*R238</f>
        <v/>
      </c>
      <c r="U238" s="39" t="inlineStr">
        <is>
          <t>Stock SAP</t>
        </is>
      </c>
      <c r="V238" s="39" t="inlineStr">
        <is>
          <t>Medicamentos</t>
        </is>
      </c>
      <c r="W238" s="39" t="inlineStr">
        <is>
          <t>Dentro del alcance</t>
        </is>
      </c>
      <c r="X238" s="38" t="inlineStr">
        <is>
          <t>Baja</t>
        </is>
      </c>
      <c r="Y238" s="39" t="inlineStr">
        <is>
          <t>Homologado – confianza Baja – pendiente de validación</t>
        </is>
      </c>
      <c r="Z238" s="38" t="inlineStr">
        <is>
          <t>Dar de baja en SAP</t>
        </is>
      </c>
      <c r="AA238" s="39" t="inlineStr">
        <is>
          <t>153</t>
        </is>
      </c>
      <c r="AB238" s="39" t="inlineStr">
        <is>
          <t>Ipratropio bromuro 1 fco gotero=20ml</t>
        </is>
      </c>
      <c r="AC238" s="39" t="inlineStr">
        <is>
          <t>Homologación por código Avain (master M05-003)</t>
        </is>
      </c>
      <c r="AD238" s="39" t="inlineStr">
        <is>
          <t>No</t>
        </is>
      </c>
      <c r="AE238" s="39" t="n"/>
      <c r="AF238" s="39" t="inlineStr">
        <is>
          <t>Sí</t>
        </is>
      </c>
      <c r="AG238" s="39" t="inlineStr">
        <is>
          <t>M05-003</t>
        </is>
      </c>
      <c r="AH238" s="51" t="n">
        <v>10</v>
      </c>
      <c r="AI238" s="51">
        <f>Q238</f>
        <v/>
      </c>
      <c r="AJ238" s="51">
        <f>$AH238-$AI238</f>
        <v/>
      </c>
      <c r="AK238" s="52" t="n">
        <v>2348.3</v>
      </c>
      <c r="AL238" s="52">
        <f>$AJ238*$AK238</f>
        <v/>
      </c>
      <c r="AM238" s="52">
        <f>$AI238*$AK238</f>
        <v/>
      </c>
      <c r="AN238" s="39" t="n"/>
      <c r="AO238" s="39" t="inlineStr">
        <is>
          <t>Homologación: confianza base Media + confianza SAP Media → Media. La nomenclatura del material imputado no respalda por sí sola la equivalencia (similitud 0.42); el vínculo proviene sólo de la homologación. Nivel degradado a Baja. Otros códigos SAP del master no están en el stock de este centro: 1001128.</t>
        </is>
      </c>
    </row>
    <row r="239">
      <c r="A239" s="5" t="inlineStr">
        <is>
          <t>1000307</t>
        </is>
      </c>
      <c r="B239" s="5" t="inlineStr">
        <is>
          <t>NALOXONA AMPOLLA 0,4mg/1ml</t>
        </is>
      </c>
      <c r="C239" s="5" t="inlineStr">
        <is>
          <t>42</t>
        </is>
      </c>
      <c r="D239" s="5" t="inlineStr">
        <is>
          <t>033</t>
        </is>
      </c>
      <c r="E239" s="5" t="inlineStr">
        <is>
          <t>ZMED</t>
        </is>
      </c>
      <c r="F239" s="5" t="inlineStr">
        <is>
          <t>1130</t>
        </is>
      </c>
      <c r="G239" s="5" t="inlineStr">
        <is>
          <t>3013</t>
        </is>
      </c>
      <c r="H239" s="5" t="inlineStr">
        <is>
          <t>C/U</t>
        </is>
      </c>
      <c r="I239" s="6" t="n">
        <v>10</v>
      </c>
      <c r="J239" s="6" t="n">
        <v>0</v>
      </c>
      <c r="K239" s="5" t="inlineStr">
        <is>
          <t>ARS</t>
        </is>
      </c>
      <c r="L239" s="48" t="n">
        <v>0</v>
      </c>
      <c r="M239" s="48" t="n">
        <v>8816.77</v>
      </c>
      <c r="O239" s="11">
        <f>M239/SUM($M$2:$M$485)</f>
        <v/>
      </c>
      <c r="P239" s="49">
        <f>IFERROR(M239/I239,0)</f>
        <v/>
      </c>
      <c r="Q239" s="50" t="n">
        <v>15</v>
      </c>
      <c r="R239" s="8">
        <f>I239-Q239</f>
        <v/>
      </c>
      <c r="S239" s="49">
        <f>$AK239*R239</f>
        <v/>
      </c>
      <c r="U239" s="39" t="inlineStr">
        <is>
          <t>Stock SAP</t>
        </is>
      </c>
      <c r="V239" s="39" t="inlineStr">
        <is>
          <t>Medicamentos</t>
        </is>
      </c>
      <c r="W239" s="39" t="inlineStr">
        <is>
          <t>Dentro del alcance</t>
        </is>
      </c>
      <c r="X239" s="37" t="inlineStr">
        <is>
          <t>Alta</t>
        </is>
      </c>
      <c r="Y239" s="39" t="inlineStr">
        <is>
          <t>Homologado – confianza Alta</t>
        </is>
      </c>
      <c r="Z239" s="38" t="inlineStr">
        <is>
          <t>Dar de baja en SAP</t>
        </is>
      </c>
      <c r="AA239" s="39" t="inlineStr">
        <is>
          <t>189</t>
        </is>
      </c>
      <c r="AB239" s="39" t="inlineStr">
        <is>
          <t>Naloxona 1 amp=1ml x0,4mg</t>
        </is>
      </c>
      <c r="AC239" s="39" t="inlineStr">
        <is>
          <t>Homologación por código Avain (master M10-001)</t>
        </is>
      </c>
      <c r="AD239" s="39" t="inlineStr">
        <is>
          <t>No</t>
        </is>
      </c>
      <c r="AE239" s="39" t="n"/>
      <c r="AF239" s="39" t="inlineStr">
        <is>
          <t>Sí</t>
        </is>
      </c>
      <c r="AG239" s="39" t="inlineStr">
        <is>
          <t>M10-001</t>
        </is>
      </c>
      <c r="AH239" s="51" t="n">
        <v>16</v>
      </c>
      <c r="AI239" s="51">
        <f>Q239</f>
        <v/>
      </c>
      <c r="AJ239" s="51">
        <f>$AH239-$AI239</f>
        <v/>
      </c>
      <c r="AK239" s="52" t="n">
        <v>881.6768750000001</v>
      </c>
      <c r="AL239" s="52">
        <f>$AJ239*$AK239</f>
        <v/>
      </c>
      <c r="AM239" s="52">
        <f>$AI239*$AK239</f>
        <v/>
      </c>
      <c r="AN239" s="39" t="n"/>
      <c r="AO239" s="39" t="inlineStr">
        <is>
          <t>Homologación: confianza base Alta + confianza SAP Alta → Alta. El material ocupa 2 filas en la hoja 1130 Salta (lote/almacén). La cantidad SAP y la física de esta vista son el total del material.</t>
        </is>
      </c>
    </row>
    <row r="240">
      <c r="A240" s="5" t="inlineStr">
        <is>
          <t>1000410</t>
        </is>
      </c>
      <c r="B240" s="5" t="inlineStr">
        <is>
          <t>DOPAMINA 200MG/5 ML</t>
        </is>
      </c>
      <c r="C240" s="5" t="inlineStr">
        <is>
          <t>00000</t>
        </is>
      </c>
      <c r="D240" s="5" t="inlineStr">
        <is>
          <t>033</t>
        </is>
      </c>
      <c r="E240" s="5" t="inlineStr">
        <is>
          <t>ZMED</t>
        </is>
      </c>
      <c r="F240" s="5" t="inlineStr">
        <is>
          <t>1130</t>
        </is>
      </c>
      <c r="G240" s="5" t="inlineStr">
        <is>
          <t>3013</t>
        </is>
      </c>
      <c r="H240" s="5" t="inlineStr">
        <is>
          <t>C/U</t>
        </is>
      </c>
      <c r="I240" s="6" t="n">
        <v>10</v>
      </c>
      <c r="J240" s="6" t="n">
        <v>0</v>
      </c>
      <c r="K240" s="5" t="inlineStr">
        <is>
          <t>ARS</t>
        </is>
      </c>
      <c r="L240" s="48" t="n">
        <v>0</v>
      </c>
      <c r="M240" s="48" t="n">
        <v>11930</v>
      </c>
      <c r="O240" s="11">
        <f>M240/SUM($M$2:$M$485)</f>
        <v/>
      </c>
      <c r="P240" s="49">
        <f>IFERROR(M240/I240,0)</f>
        <v/>
      </c>
      <c r="Q240" s="50" t="n"/>
      <c r="R240" s="8">
        <f>I240-Q240</f>
        <v/>
      </c>
      <c r="S240" s="49">
        <f>$AK240*R240</f>
        <v/>
      </c>
      <c r="U240" s="39" t="inlineStr">
        <is>
          <t>Stock SAP</t>
        </is>
      </c>
      <c r="V240" s="39" t="inlineStr">
        <is>
          <t>Medicamentos</t>
        </is>
      </c>
      <c r="W240" s="39" t="inlineStr">
        <is>
          <t>Dentro del alcance</t>
        </is>
      </c>
      <c r="X240" s="38" t="inlineStr">
        <is>
          <t>Baja</t>
        </is>
      </c>
      <c r="Y240" s="39" t="inlineStr">
        <is>
          <t>Homologado – confianza Baja – pendiente de validación</t>
        </is>
      </c>
      <c r="Z240" s="38" t="inlineStr">
        <is>
          <t>Dar de baja en SAP</t>
        </is>
      </c>
      <c r="AA240" s="39" t="inlineStr">
        <is>
          <t>109</t>
        </is>
      </c>
      <c r="AB240" s="39" t="inlineStr">
        <is>
          <t>Dopamina, clorhidrato 1 amp=5ml/200mg</t>
        </is>
      </c>
      <c r="AC240" s="39" t="inlineStr">
        <is>
          <t>Cruce por nomenclatura SAP</t>
        </is>
      </c>
      <c r="AD240" s="39" t="inlineStr">
        <is>
          <t>No</t>
        </is>
      </c>
      <c r="AE240" s="39" t="n"/>
      <c r="AF240" s="39" t="inlineStr">
        <is>
          <t>Sí</t>
        </is>
      </c>
      <c r="AG240" s="39" t="inlineStr">
        <is>
          <t>M03-007</t>
        </is>
      </c>
      <c r="AH240" s="51" t="n"/>
      <c r="AI240" s="51" t="n"/>
      <c r="AJ240" s="51" t="n"/>
      <c r="AK240" s="52" t="n">
        <v>1193</v>
      </c>
      <c r="AL240" s="52" t="n"/>
      <c r="AM240" s="52" t="n"/>
      <c r="AN240" s="39" t="n"/>
      <c r="AO240" s="39" t="inlineStr">
        <is>
          <t>La cantidad física del material se imputó en la fila 158 (primera fila del material). Homologado al master M03-007, pero sus códigos SAP (1000023) no figuran en el stock SAP de este centro. Cruce por nomenclatura: dosis coincide; similitud 0.73. El material ocupa 2 filas en la hoja 1130 Salta (lote/almacén). La cantidad SAP y la física de esta vista son el total del material.</t>
        </is>
      </c>
    </row>
    <row r="241">
      <c r="A241" s="5" t="inlineStr">
        <is>
          <t>1000614</t>
        </is>
      </c>
      <c r="B241" s="5" t="inlineStr">
        <is>
          <t>BUSCAPINA PERLAS</t>
        </is>
      </c>
      <c r="C241" s="5" t="inlineStr">
        <is>
          <t>00000</t>
        </is>
      </c>
      <c r="D241" s="5" t="inlineStr">
        <is>
          <t>MEGE</t>
        </is>
      </c>
      <c r="E241" s="5" t="inlineStr">
        <is>
          <t>ZMED</t>
        </is>
      </c>
      <c r="F241" s="5" t="inlineStr">
        <is>
          <t>1130</t>
        </is>
      </c>
      <c r="G241" s="5" t="inlineStr">
        <is>
          <t>3013</t>
        </is>
      </c>
      <c r="H241" s="5" t="inlineStr">
        <is>
          <t>C/U</t>
        </is>
      </c>
      <c r="I241" s="6" t="n">
        <v>10</v>
      </c>
      <c r="J241" s="6" t="n">
        <v>0</v>
      </c>
      <c r="K241" s="5" t="inlineStr">
        <is>
          <t>ARS</t>
        </is>
      </c>
      <c r="L241" s="48" t="n">
        <v>0</v>
      </c>
      <c r="M241" s="48" t="n">
        <v>5000</v>
      </c>
      <c r="O241" s="11">
        <f>M241/SUM($M$2:$M$485)</f>
        <v/>
      </c>
      <c r="P241" s="49">
        <f>IFERROR(M241/I241,0)</f>
        <v/>
      </c>
      <c r="Q241" s="50" t="n"/>
      <c r="R241" s="8">
        <f>I241-Q241</f>
        <v/>
      </c>
      <c r="S241" s="49">
        <f>$AK241*R241</f>
        <v/>
      </c>
      <c r="U241" s="39" t="inlineStr">
        <is>
          <t>Stock SAP</t>
        </is>
      </c>
      <c r="V241" s="39" t="inlineStr">
        <is>
          <t>Medicamentos</t>
        </is>
      </c>
      <c r="W241" s="39" t="inlineStr">
        <is>
          <t>Dentro del alcance</t>
        </is>
      </c>
      <c r="X241" s="39" t="n"/>
      <c r="Y241" s="39" t="inlineStr">
        <is>
          <t>Sin recuento físico en el inventario de Avain</t>
        </is>
      </c>
      <c r="Z241" s="40" t="inlineStr">
        <is>
          <t>Sin recuento físico</t>
        </is>
      </c>
      <c r="AA241" s="39" t="n"/>
      <c r="AB241" s="39" t="n"/>
      <c r="AC241" s="39" t="n"/>
      <c r="AD241" s="39" t="n"/>
      <c r="AE241" s="39" t="n"/>
      <c r="AF241" s="39" t="n"/>
      <c r="AG241" s="39" t="n"/>
      <c r="AH241" s="51" t="n">
        <v>10</v>
      </c>
      <c r="AI241" s="51">
        <f>Q241</f>
        <v/>
      </c>
      <c r="AJ241" s="51">
        <f>$AH241-$AI241</f>
        <v/>
      </c>
      <c r="AK241" s="52" t="n">
        <v>500</v>
      </c>
      <c r="AL241" s="52">
        <f>$AJ241*$AK241</f>
        <v/>
      </c>
      <c r="AM241" s="52">
        <f>$AI241*$AK241</f>
        <v/>
      </c>
      <c r="AN241" s="39" t="n"/>
      <c r="AO241" s="39" t="n"/>
    </row>
    <row r="242">
      <c r="A242" s="5" t="inlineStr">
        <is>
          <t>1000624</t>
        </is>
      </c>
      <c r="B242" s="5" t="inlineStr">
        <is>
          <t>LACTULON JARABE</t>
        </is>
      </c>
      <c r="C242" s="5" t="inlineStr">
        <is>
          <t>10888</t>
        </is>
      </c>
      <c r="D242" s="5" t="inlineStr">
        <is>
          <t>033</t>
        </is>
      </c>
      <c r="E242" s="5" t="inlineStr">
        <is>
          <t>ZMED</t>
        </is>
      </c>
      <c r="F242" s="5" t="inlineStr">
        <is>
          <t>1130</t>
        </is>
      </c>
      <c r="G242" s="5" t="inlineStr">
        <is>
          <t>3013</t>
        </is>
      </c>
      <c r="H242" s="5" t="inlineStr">
        <is>
          <t>C/U</t>
        </is>
      </c>
      <c r="I242" s="6" t="n">
        <v>10</v>
      </c>
      <c r="J242" s="6" t="n">
        <v>0</v>
      </c>
      <c r="K242" s="5" t="inlineStr">
        <is>
          <t>ARS</t>
        </is>
      </c>
      <c r="L242" s="48" t="n">
        <v>0</v>
      </c>
      <c r="M242" s="48" t="n">
        <v>126353.71</v>
      </c>
      <c r="O242" s="11">
        <f>M242/SUM($M$2:$M$485)</f>
        <v/>
      </c>
      <c r="P242" s="49">
        <f>IFERROR(M242/I242,0)</f>
        <v/>
      </c>
      <c r="Q242" s="50" t="n"/>
      <c r="R242" s="8">
        <f>I242-Q242</f>
        <v/>
      </c>
      <c r="S242" s="49">
        <f>$AK242*R242</f>
        <v/>
      </c>
      <c r="U242" s="39" t="inlineStr">
        <is>
          <t>Stock SAP</t>
        </is>
      </c>
      <c r="V242" s="39" t="inlineStr">
        <is>
          <t>Medicamentos</t>
        </is>
      </c>
      <c r="W242" s="39" t="inlineStr">
        <is>
          <t>Dentro del alcance</t>
        </is>
      </c>
      <c r="X242" s="39" t="n"/>
      <c r="Y242" s="39" t="inlineStr">
        <is>
          <t>Sin recuento físico en el inventario de Avain</t>
        </is>
      </c>
      <c r="Z242" s="40" t="inlineStr">
        <is>
          <t>Sin recuento físico</t>
        </is>
      </c>
      <c r="AA242" s="39" t="n"/>
      <c r="AB242" s="39" t="n"/>
      <c r="AC242" s="39" t="n"/>
      <c r="AD242" s="39" t="n"/>
      <c r="AE242" s="39" t="n"/>
      <c r="AF242" s="39" t="n"/>
      <c r="AG242" s="39" t="n"/>
      <c r="AH242" s="51" t="n">
        <v>10</v>
      </c>
      <c r="AI242" s="51">
        <f>Q242</f>
        <v/>
      </c>
      <c r="AJ242" s="51">
        <f>$AH242-$AI242</f>
        <v/>
      </c>
      <c r="AK242" s="52" t="n">
        <v>12635.371</v>
      </c>
      <c r="AL242" s="52">
        <f>$AJ242*$AK242</f>
        <v/>
      </c>
      <c r="AM242" s="52">
        <f>$AI242*$AK242</f>
        <v/>
      </c>
      <c r="AN242" s="39" t="n"/>
      <c r="AO242" s="39" t="n"/>
    </row>
    <row r="243">
      <c r="A243" s="5" t="inlineStr">
        <is>
          <t>1000663</t>
        </is>
      </c>
      <c r="B243" s="5" t="inlineStr">
        <is>
          <t>CEFTRIAXONA 1G FRA.AMPOLLA</t>
        </is>
      </c>
      <c r="C243" s="5" t="inlineStr">
        <is>
          <t>24D030</t>
        </is>
      </c>
      <c r="D243" s="5" t="inlineStr">
        <is>
          <t>033</t>
        </is>
      </c>
      <c r="E243" s="5" t="inlineStr">
        <is>
          <t>ZMED</t>
        </is>
      </c>
      <c r="F243" s="5" t="inlineStr">
        <is>
          <t>1130</t>
        </is>
      </c>
      <c r="G243" s="5" t="inlineStr">
        <is>
          <t>3013</t>
        </is>
      </c>
      <c r="H243" s="5" t="inlineStr">
        <is>
          <t>C/U</t>
        </is>
      </c>
      <c r="I243" s="6" t="n">
        <v>10</v>
      </c>
      <c r="J243" s="6" t="n">
        <v>0</v>
      </c>
      <c r="K243" s="5" t="inlineStr">
        <is>
          <t>ARS</t>
        </is>
      </c>
      <c r="L243" s="48" t="n">
        <v>0</v>
      </c>
      <c r="M243" s="48" t="n">
        <v>35680.74</v>
      </c>
      <c r="O243" s="11">
        <f>M243/SUM($M$2:$M$485)</f>
        <v/>
      </c>
      <c r="P243" s="49">
        <f>IFERROR(M243/I243,0)</f>
        <v/>
      </c>
      <c r="Q243" s="50" t="n">
        <v>19</v>
      </c>
      <c r="R243" s="8">
        <f>I243-Q243</f>
        <v/>
      </c>
      <c r="S243" s="49">
        <f>$AK243*R243</f>
        <v/>
      </c>
      <c r="U243" s="39" t="inlineStr">
        <is>
          <t>Stock SAP</t>
        </is>
      </c>
      <c r="V243" s="39" t="inlineStr">
        <is>
          <t>Medicamentos</t>
        </is>
      </c>
      <c r="W243" s="39" t="inlineStr">
        <is>
          <t>Dentro del alcance</t>
        </is>
      </c>
      <c r="X243" s="42" t="inlineStr">
        <is>
          <t>Media</t>
        </is>
      </c>
      <c r="Y243" s="39" t="inlineStr">
        <is>
          <t>Homologado – confianza Media – pendiente de validación</t>
        </is>
      </c>
      <c r="Z243" s="37" t="inlineStr">
        <is>
          <t>Dar de alta en SAP</t>
        </is>
      </c>
      <c r="AA243" s="39" t="inlineStr">
        <is>
          <t>63</t>
        </is>
      </c>
      <c r="AB243" s="39" t="inlineStr">
        <is>
          <t>Ceftriaxona fco ampolla</t>
        </is>
      </c>
      <c r="AC243" s="39" t="inlineStr">
        <is>
          <t>Homologación por código Avain (master M11-010)</t>
        </is>
      </c>
      <c r="AD243" s="39" t="inlineStr">
        <is>
          <t>No</t>
        </is>
      </c>
      <c r="AE243" s="39" t="n"/>
      <c r="AF243" s="39" t="inlineStr">
        <is>
          <t>Sí</t>
        </is>
      </c>
      <c r="AG243" s="39" t="inlineStr">
        <is>
          <t>M11-010</t>
        </is>
      </c>
      <c r="AH243" s="51" t="n">
        <v>10</v>
      </c>
      <c r="AI243" s="51">
        <f>Q243</f>
        <v/>
      </c>
      <c r="AJ243" s="51">
        <f>$AH243-$AI243</f>
        <v/>
      </c>
      <c r="AK243" s="52" t="n">
        <v>3568.074</v>
      </c>
      <c r="AL243" s="52">
        <f>$AJ243*$AK243</f>
        <v/>
      </c>
      <c r="AM243" s="52">
        <f>$AI243*$AK243</f>
        <v/>
      </c>
      <c r="AN243" s="39" t="n"/>
      <c r="AO243" s="39" t="inlineStr">
        <is>
          <t>Homologación: confianza base Media + confianza SAP Alta → Media.</t>
        </is>
      </c>
    </row>
    <row r="244">
      <c r="A244" s="5" t="inlineStr">
        <is>
          <t>1001083</t>
        </is>
      </c>
      <c r="B244" s="5" t="inlineStr">
        <is>
          <t>ALCON LAGRIMAS II 15ML</t>
        </is>
      </c>
      <c r="C244" s="5" t="inlineStr">
        <is>
          <t>00000</t>
        </is>
      </c>
      <c r="D244" s="5" t="inlineStr">
        <is>
          <t>033</t>
        </is>
      </c>
      <c r="E244" s="5" t="inlineStr">
        <is>
          <t>ZMED</t>
        </is>
      </c>
      <c r="F244" s="5" t="inlineStr">
        <is>
          <t>1130</t>
        </is>
      </c>
      <c r="G244" s="5" t="inlineStr">
        <is>
          <t>3013</t>
        </is>
      </c>
      <c r="H244" s="5" t="inlineStr">
        <is>
          <t>C/U</t>
        </is>
      </c>
      <c r="I244" s="6" t="n">
        <v>10</v>
      </c>
      <c r="J244" s="6" t="n">
        <v>0</v>
      </c>
      <c r="K244" s="5" t="inlineStr">
        <is>
          <t>ARS</t>
        </is>
      </c>
      <c r="L244" s="48" t="n">
        <v>0</v>
      </c>
      <c r="M244" s="48" t="n">
        <v>24300</v>
      </c>
      <c r="O244" s="11">
        <f>M244/SUM($M$2:$M$485)</f>
        <v/>
      </c>
      <c r="P244" s="49">
        <f>IFERROR(M244/I244,0)</f>
        <v/>
      </c>
      <c r="Q244" s="50" t="n">
        <v>26</v>
      </c>
      <c r="R244" s="8">
        <f>I244-Q244</f>
        <v/>
      </c>
      <c r="S244" s="49">
        <f>$AK244*R244</f>
        <v/>
      </c>
      <c r="U244" s="39" t="inlineStr">
        <is>
          <t>Stock SAP</t>
        </is>
      </c>
      <c r="V244" s="39" t="inlineStr">
        <is>
          <t>Medicamentos</t>
        </is>
      </c>
      <c r="W244" s="39" t="inlineStr">
        <is>
          <t>Dentro del alcance</t>
        </is>
      </c>
      <c r="X244" s="38" t="inlineStr">
        <is>
          <t>Baja</t>
        </is>
      </c>
      <c r="Y244" s="39" t="inlineStr">
        <is>
          <t>Homologado – confianza Baja – pendiente de validación</t>
        </is>
      </c>
      <c r="Z244" s="37" t="inlineStr">
        <is>
          <t>Dar de alta en SAP</t>
        </is>
      </c>
      <c r="AA244" s="39" t="inlineStr">
        <is>
          <t>164</t>
        </is>
      </c>
      <c r="AB244" s="39" t="inlineStr">
        <is>
          <t>Lagrimas Artificiales gotas oftalmicas x 15ml</t>
        </is>
      </c>
      <c r="AC244" s="39" t="inlineStr">
        <is>
          <t>Homologación por código Avain (master M14-003)</t>
        </is>
      </c>
      <c r="AD244" s="39" t="inlineStr">
        <is>
          <t>No</t>
        </is>
      </c>
      <c r="AE244" s="39" t="n"/>
      <c r="AF244" s="39" t="inlineStr">
        <is>
          <t>Sí</t>
        </is>
      </c>
      <c r="AG244" s="39" t="inlineStr">
        <is>
          <t>M14-003</t>
        </is>
      </c>
      <c r="AH244" s="51" t="n">
        <v>10</v>
      </c>
      <c r="AI244" s="51">
        <f>Q244</f>
        <v/>
      </c>
      <c r="AJ244" s="51">
        <f>$AH244-$AI244</f>
        <v/>
      </c>
      <c r="AK244" s="52" t="n">
        <v>2430</v>
      </c>
      <c r="AL244" s="52">
        <f>$AJ244*$AK244</f>
        <v/>
      </c>
      <c r="AM244" s="52">
        <f>$AI244*$AK244</f>
        <v/>
      </c>
      <c r="AN244" s="39" t="n"/>
      <c r="AO244" s="39" t="inlineStr">
        <is>
          <t>Homologación: confianza base Alta + confianza SAP Media → Media. La nomenclatura del material imputado no respalda por sí sola la equivalencia (similitud 0.43); el vínculo proviene sólo de la homologación. Nivel degradado a Baja. Otros códigos SAP del master no están en el stock de este centro: 1000784, 1005277.</t>
        </is>
      </c>
    </row>
    <row r="245">
      <c r="A245" s="5" t="inlineStr">
        <is>
          <t>1005136</t>
        </is>
      </c>
      <c r="B245" s="5" t="inlineStr">
        <is>
          <t>MUCOLITIC ANTITUSIVO JBE</t>
        </is>
      </c>
      <c r="C245" s="5" t="inlineStr">
        <is>
          <t>00000</t>
        </is>
      </c>
      <c r="D245" s="5" t="inlineStr">
        <is>
          <t>033</t>
        </is>
      </c>
      <c r="E245" s="5" t="inlineStr">
        <is>
          <t>ZMED</t>
        </is>
      </c>
      <c r="F245" s="5" t="inlineStr">
        <is>
          <t>1130</t>
        </is>
      </c>
      <c r="G245" s="5" t="inlineStr">
        <is>
          <t>3013</t>
        </is>
      </c>
      <c r="H245" s="5" t="inlineStr">
        <is>
          <t>C/U</t>
        </is>
      </c>
      <c r="I245" s="6" t="n">
        <v>10</v>
      </c>
      <c r="J245" s="6" t="n">
        <v>0</v>
      </c>
      <c r="K245" s="5" t="inlineStr">
        <is>
          <t>ARS</t>
        </is>
      </c>
      <c r="L245" s="48" t="n">
        <v>0</v>
      </c>
      <c r="M245" s="48" t="n">
        <v>174699</v>
      </c>
      <c r="O245" s="11">
        <f>M245/SUM($M$2:$M$485)</f>
        <v/>
      </c>
      <c r="P245" s="49">
        <f>IFERROR(M245/I245,0)</f>
        <v/>
      </c>
      <c r="Q245" s="50" t="n"/>
      <c r="R245" s="8">
        <f>I245-Q245</f>
        <v/>
      </c>
      <c r="S245" s="49">
        <f>$AK245*R245</f>
        <v/>
      </c>
      <c r="U245" s="39" t="inlineStr">
        <is>
          <t>Stock SAP</t>
        </is>
      </c>
      <c r="V245" s="39" t="inlineStr">
        <is>
          <t>Medicamentos</t>
        </is>
      </c>
      <c r="W245" s="39" t="inlineStr">
        <is>
          <t>Dentro del alcance</t>
        </is>
      </c>
      <c r="X245" s="39" t="n"/>
      <c r="Y245" s="39" t="inlineStr">
        <is>
          <t>Sin recuento físico en el inventario de Avain</t>
        </is>
      </c>
      <c r="Z245" s="40" t="inlineStr">
        <is>
          <t>Sin recuento físico</t>
        </is>
      </c>
      <c r="AA245" s="39" t="n"/>
      <c r="AB245" s="39" t="n"/>
      <c r="AC245" s="39" t="n"/>
      <c r="AD245" s="39" t="n"/>
      <c r="AE245" s="39" t="n"/>
      <c r="AF245" s="39" t="n"/>
      <c r="AG245" s="39" t="n"/>
      <c r="AH245" s="51" t="n">
        <v>10</v>
      </c>
      <c r="AI245" s="51">
        <f>Q245</f>
        <v/>
      </c>
      <c r="AJ245" s="51">
        <f>$AH245-$AI245</f>
        <v/>
      </c>
      <c r="AK245" s="52" t="n">
        <v>17469.9</v>
      </c>
      <c r="AL245" s="52">
        <f>$AJ245*$AK245</f>
        <v/>
      </c>
      <c r="AM245" s="52">
        <f>$AI245*$AK245</f>
        <v/>
      </c>
      <c r="AN245" s="39" t="n"/>
      <c r="AO245" s="39" t="n"/>
    </row>
    <row r="246">
      <c r="A246" s="5" t="inlineStr">
        <is>
          <t>1005144</t>
        </is>
      </c>
      <c r="B246" s="5" t="inlineStr">
        <is>
          <t>VASELINA SOLIDA POR 50 GRS</t>
        </is>
      </c>
      <c r="C246" s="5" t="inlineStr">
        <is>
          <t>00000</t>
        </is>
      </c>
      <c r="D246" s="5" t="inlineStr">
        <is>
          <t>033</t>
        </is>
      </c>
      <c r="E246" s="5" t="inlineStr">
        <is>
          <t>ZMED</t>
        </is>
      </c>
      <c r="F246" s="5" t="inlineStr">
        <is>
          <t>1130</t>
        </is>
      </c>
      <c r="G246" s="5" t="inlineStr">
        <is>
          <t>3013</t>
        </is>
      </c>
      <c r="H246" s="5" t="inlineStr">
        <is>
          <t>C/U</t>
        </is>
      </c>
      <c r="I246" s="6" t="n">
        <v>10</v>
      </c>
      <c r="J246" s="6" t="n">
        <v>0</v>
      </c>
      <c r="K246" s="5" t="inlineStr">
        <is>
          <t>ARS</t>
        </is>
      </c>
      <c r="L246" s="48" t="n">
        <v>0</v>
      </c>
      <c r="M246" s="48" t="n">
        <v>53800</v>
      </c>
      <c r="O246" s="11">
        <f>M246/SUM($M$2:$M$485)</f>
        <v/>
      </c>
      <c r="P246" s="49">
        <f>IFERROR(M246/I246,0)</f>
        <v/>
      </c>
      <c r="Q246" s="50" t="n"/>
      <c r="R246" s="8">
        <f>I246-Q246</f>
        <v/>
      </c>
      <c r="S246" s="49">
        <f>$AK246*R246</f>
        <v/>
      </c>
      <c r="U246" s="39" t="inlineStr">
        <is>
          <t>Stock SAP</t>
        </is>
      </c>
      <c r="V246" s="39" t="inlineStr">
        <is>
          <t>Medicamentos</t>
        </is>
      </c>
      <c r="W246" s="39" t="inlineStr">
        <is>
          <t>Dentro del alcance</t>
        </is>
      </c>
      <c r="X246" s="39" t="n"/>
      <c r="Y246" s="39" t="inlineStr">
        <is>
          <t>Sin recuento físico en el inventario de Avain</t>
        </is>
      </c>
      <c r="Z246" s="40" t="inlineStr">
        <is>
          <t>Sin recuento físico</t>
        </is>
      </c>
      <c r="AA246" s="39" t="n"/>
      <c r="AB246" s="39" t="n"/>
      <c r="AC246" s="39" t="n"/>
      <c r="AD246" s="39" t="n"/>
      <c r="AE246" s="39" t="n"/>
      <c r="AF246" s="39" t="n"/>
      <c r="AG246" s="39" t="n"/>
      <c r="AH246" s="51" t="n">
        <v>10</v>
      </c>
      <c r="AI246" s="51">
        <f>Q246</f>
        <v/>
      </c>
      <c r="AJ246" s="51">
        <f>$AH246-$AI246</f>
        <v/>
      </c>
      <c r="AK246" s="52" t="n">
        <v>5380</v>
      </c>
      <c r="AL246" s="52">
        <f>$AJ246*$AK246</f>
        <v/>
      </c>
      <c r="AM246" s="52">
        <f>$AI246*$AK246</f>
        <v/>
      </c>
      <c r="AN246" s="39" t="n"/>
      <c r="AO246" s="39" t="n"/>
    </row>
    <row r="247">
      <c r="A247" s="5" t="inlineStr">
        <is>
          <t>1005182</t>
        </is>
      </c>
      <c r="B247" s="5" t="inlineStr">
        <is>
          <t>BUDESONIDE AEROSOL 200MCG X 200DOSIS</t>
        </is>
      </c>
      <c r="C247" s="5" t="inlineStr">
        <is>
          <t>00000</t>
        </is>
      </c>
      <c r="D247" s="5" t="inlineStr">
        <is>
          <t>033</t>
        </is>
      </c>
      <c r="E247" s="5" t="inlineStr">
        <is>
          <t>ZMED</t>
        </is>
      </c>
      <c r="F247" s="5" t="inlineStr">
        <is>
          <t>1130</t>
        </is>
      </c>
      <c r="G247" s="5" t="inlineStr">
        <is>
          <t>3013</t>
        </is>
      </c>
      <c r="H247" s="5" t="inlineStr">
        <is>
          <t>C/U</t>
        </is>
      </c>
      <c r="I247" s="6" t="n">
        <v>10</v>
      </c>
      <c r="J247" s="6" t="n">
        <v>0</v>
      </c>
      <c r="K247" s="5" t="inlineStr">
        <is>
          <t>ARS</t>
        </is>
      </c>
      <c r="L247" s="48" t="n">
        <v>0</v>
      </c>
      <c r="M247" s="48" t="n">
        <v>120750</v>
      </c>
      <c r="O247" s="11">
        <f>M247/SUM($M$2:$M$485)</f>
        <v/>
      </c>
      <c r="P247" s="49">
        <f>IFERROR(M247/I247,0)</f>
        <v/>
      </c>
      <c r="Q247" s="50" t="n">
        <v>7</v>
      </c>
      <c r="R247" s="8">
        <f>I247-Q247</f>
        <v/>
      </c>
      <c r="S247" s="49">
        <f>$AK247*R247</f>
        <v/>
      </c>
      <c r="U247" s="39" t="inlineStr">
        <is>
          <t>Stock SAP</t>
        </is>
      </c>
      <c r="V247" s="39" t="inlineStr">
        <is>
          <t>Medicamentos</t>
        </is>
      </c>
      <c r="W247" s="39" t="inlineStr">
        <is>
          <t>Dentro del alcance</t>
        </is>
      </c>
      <c r="X247" s="42" t="inlineStr">
        <is>
          <t>Media</t>
        </is>
      </c>
      <c r="Y247" s="39" t="inlineStr">
        <is>
          <t>Homologado – confianza Media – pendiente de validación</t>
        </is>
      </c>
      <c r="Z247" s="38" t="inlineStr">
        <is>
          <t>Dar de baja en SAP</t>
        </is>
      </c>
      <c r="AA247" s="39" t="inlineStr">
        <is>
          <t>407</t>
        </is>
      </c>
      <c r="AB247" s="39" t="inlineStr">
        <is>
          <t>Budesonide mcg/ aerosol 200 dosis</t>
        </is>
      </c>
      <c r="AC247" s="39" t="inlineStr">
        <is>
          <t>Cruce por nomenclatura SAP</t>
        </is>
      </c>
      <c r="AD247" s="39" t="inlineStr">
        <is>
          <t>No</t>
        </is>
      </c>
      <c r="AE247" s="39" t="n"/>
      <c r="AF247" s="39" t="inlineStr">
        <is>
          <t>Sí</t>
        </is>
      </c>
      <c r="AG247" s="39" t="inlineStr">
        <is>
          <t>M05-004</t>
        </is>
      </c>
      <c r="AH247" s="51" t="n">
        <v>10</v>
      </c>
      <c r="AI247" s="51">
        <f>Q247</f>
        <v/>
      </c>
      <c r="AJ247" s="51">
        <f>$AH247-$AI247</f>
        <v/>
      </c>
      <c r="AK247" s="52" t="n">
        <v>12075</v>
      </c>
      <c r="AL247" s="52">
        <f>$AJ247*$AK247</f>
        <v/>
      </c>
      <c r="AM247" s="52">
        <f>$AI247*$AK247</f>
        <v/>
      </c>
      <c r="AN247" s="39" t="n"/>
      <c r="AO247" s="39" t="inlineStr">
        <is>
          <t>Homologado al master M05-004, pero sus códigos SAP (1000839) no figuran en el stock SAP de este centro. Cruce por nomenclatura: una nomenclatura no informa dosis; similitud 0.78.</t>
        </is>
      </c>
    </row>
    <row r="248">
      <c r="A248" s="5" t="inlineStr">
        <is>
          <t>1005358</t>
        </is>
      </c>
      <c r="B248" s="5" t="inlineStr">
        <is>
          <t>AMOXICILINA  500 MGR</t>
        </is>
      </c>
      <c r="C248" s="5" t="inlineStr">
        <is>
          <t>00000</t>
        </is>
      </c>
      <c r="D248" s="5" t="inlineStr">
        <is>
          <t>033</t>
        </is>
      </c>
      <c r="E248" s="5" t="inlineStr">
        <is>
          <t>ZMED</t>
        </is>
      </c>
      <c r="F248" s="5" t="inlineStr">
        <is>
          <t>1130</t>
        </is>
      </c>
      <c r="G248" s="5" t="inlineStr">
        <is>
          <t>3013</t>
        </is>
      </c>
      <c r="H248" s="5" t="inlineStr">
        <is>
          <t>C/U</t>
        </is>
      </c>
      <c r="I248" s="6" t="n">
        <v>10</v>
      </c>
      <c r="J248" s="6" t="n">
        <v>0</v>
      </c>
      <c r="K248" s="5" t="inlineStr">
        <is>
          <t>ARS</t>
        </is>
      </c>
      <c r="L248" s="48" t="n">
        <v>0</v>
      </c>
      <c r="M248" s="48" t="n">
        <v>24257.8</v>
      </c>
      <c r="O248" s="11">
        <f>M248/SUM($M$2:$M$485)</f>
        <v/>
      </c>
      <c r="P248" s="49">
        <f>IFERROR(M248/I248,0)</f>
        <v/>
      </c>
      <c r="Q248" s="50" t="n">
        <v>397</v>
      </c>
      <c r="R248" s="8">
        <f>I248-Q248</f>
        <v/>
      </c>
      <c r="S248" s="49">
        <f>$AK248*R248</f>
        <v/>
      </c>
      <c r="U248" s="39" t="inlineStr">
        <is>
          <t>Stock SAP</t>
        </is>
      </c>
      <c r="V248" s="39" t="inlineStr">
        <is>
          <t>Medicamentos</t>
        </is>
      </c>
      <c r="W248" s="39" t="inlineStr">
        <is>
          <t>Dentro del alcance</t>
        </is>
      </c>
      <c r="X248" s="37" t="inlineStr">
        <is>
          <t>Alta</t>
        </is>
      </c>
      <c r="Y248" s="39" t="inlineStr">
        <is>
          <t>Homologado – confianza Alta</t>
        </is>
      </c>
      <c r="Z248" s="37" t="inlineStr">
        <is>
          <t>Dar de alta en SAP</t>
        </is>
      </c>
      <c r="AA248" s="39" t="inlineStr">
        <is>
          <t>384</t>
        </is>
      </c>
      <c r="AB248" s="39" t="inlineStr">
        <is>
          <t>Amoxicilina 500 mg</t>
        </is>
      </c>
      <c r="AC248" s="39" t="inlineStr">
        <is>
          <t>Cruce por nomenclatura SAP</t>
        </is>
      </c>
      <c r="AD248" s="39" t="inlineStr">
        <is>
          <t>No</t>
        </is>
      </c>
      <c r="AE248" s="39" t="n"/>
      <c r="AF248" s="39" t="inlineStr">
        <is>
          <t>No</t>
        </is>
      </c>
      <c r="AG248" s="39" t="n"/>
      <c r="AH248" s="51" t="n">
        <v>10</v>
      </c>
      <c r="AI248" s="51">
        <f>Q248</f>
        <v/>
      </c>
      <c r="AJ248" s="51">
        <f>$AH248-$AI248</f>
        <v/>
      </c>
      <c r="AK248" s="52" t="n">
        <v>2425.78</v>
      </c>
      <c r="AL248" s="52">
        <f>$AJ248*$AK248</f>
        <v/>
      </c>
      <c r="AM248" s="52">
        <f>$AI248*$AK248</f>
        <v/>
      </c>
      <c r="AN248" s="39" t="n"/>
      <c r="AO248" s="39" t="inlineStr">
        <is>
          <t>Cruce por nomenclatura: dosis coincide; similitud 1.00.</t>
        </is>
      </c>
    </row>
    <row r="249">
      <c r="A249" s="5" t="inlineStr">
        <is>
          <t>2000019</t>
        </is>
      </c>
      <c r="B249" s="5" t="inlineStr">
        <is>
          <t>TUBO ENDOTRAQ N° 7.5 C/BALON</t>
        </is>
      </c>
      <c r="C249" s="5" t="n"/>
      <c r="D249" s="5" t="inlineStr">
        <is>
          <t>033</t>
        </is>
      </c>
      <c r="E249" s="5" t="inlineStr">
        <is>
          <t>ZDES</t>
        </is>
      </c>
      <c r="F249" s="5" t="inlineStr">
        <is>
          <t>1130</t>
        </is>
      </c>
      <c r="G249" s="5" t="inlineStr">
        <is>
          <t>3014</t>
        </is>
      </c>
      <c r="H249" s="5" t="inlineStr">
        <is>
          <t>C/U</t>
        </is>
      </c>
      <c r="I249" s="6" t="n">
        <v>10</v>
      </c>
      <c r="J249" s="6" t="n">
        <v>0</v>
      </c>
      <c r="K249" s="5" t="inlineStr">
        <is>
          <t>ARS</t>
        </is>
      </c>
      <c r="L249" s="48" t="n">
        <v>0</v>
      </c>
      <c r="M249" s="48" t="n">
        <v>7439.59</v>
      </c>
      <c r="O249" s="11">
        <f>M249/SUM($M$2:$M$485)</f>
        <v/>
      </c>
      <c r="P249" s="49">
        <f>IFERROR(M249/I249,0)</f>
        <v/>
      </c>
      <c r="Q249" s="50" t="n">
        <v>47</v>
      </c>
      <c r="R249" s="8">
        <f>I249-Q249</f>
        <v/>
      </c>
      <c r="S249" s="49">
        <f>$AK249*R249</f>
        <v/>
      </c>
      <c r="U249" s="39" t="inlineStr">
        <is>
          <t>Stock SAP</t>
        </is>
      </c>
      <c r="V249" s="39" t="inlineStr">
        <is>
          <t>Descartables</t>
        </is>
      </c>
      <c r="W249" s="39" t="inlineStr">
        <is>
          <t>Dentro del alcance</t>
        </is>
      </c>
      <c r="X249" s="38" t="inlineStr">
        <is>
          <t>Baja</t>
        </is>
      </c>
      <c r="Y249" s="39" t="inlineStr">
        <is>
          <t>Homologado – confianza Baja – pendiente de validación</t>
        </is>
      </c>
      <c r="Z249" s="37" t="inlineStr">
        <is>
          <t>Dar de alta en SAP</t>
        </is>
      </c>
      <c r="AA249" s="39" t="inlineStr">
        <is>
          <t>243; 244; 245; 246</t>
        </is>
      </c>
      <c r="AB249" s="39" t="inlineStr">
        <is>
          <t>Tubo endotraqueal Fr 28 N7; Tubo endotraqueal Fr 30 N7.5; Tubo endotraqueal Fr 32 N8; Tubo endotraqueal Fr 34 N8.5</t>
        </is>
      </c>
      <c r="AC249" s="39" t="inlineStr">
        <is>
          <t>Homologación por código Avain (master D-166); Homologación por código Avain (master K-220)</t>
        </is>
      </c>
      <c r="AD249" s="39" t="inlineStr">
        <is>
          <t>Sí</t>
        </is>
      </c>
      <c r="AE249" s="39" t="inlineStr">
        <is>
          <t>2000019, 2000078, 2000020</t>
        </is>
      </c>
      <c r="AF249" s="39" t="inlineStr">
        <is>
          <t>Sí</t>
        </is>
      </c>
      <c r="AG249" s="39" t="inlineStr">
        <is>
          <t>D-166; K-220</t>
        </is>
      </c>
      <c r="AH249" s="51" t="n">
        <v>10</v>
      </c>
      <c r="AI249" s="51">
        <f>Q249</f>
        <v/>
      </c>
      <c r="AJ249" s="51">
        <f>$AH249-$AI249</f>
        <v/>
      </c>
      <c r="AK249" s="52" t="n">
        <v>743.9590000000001</v>
      </c>
      <c r="AL249" s="52">
        <f>$AJ249*$AK249</f>
        <v/>
      </c>
      <c r="AM249" s="52">
        <f>$AI249*$AK249</f>
        <v/>
      </c>
      <c r="AN249" s="39" t="n"/>
      <c r="AO249" s="39" t="inlineStr">
        <is>
          <t>Varias denominaciones del inventario físico corresponden a este material SAP (243 Tubo endotraqueal Fr 28 N7; 244 Tubo endotraqueal Fr 30 N7.5; 245 Tubo endotraqueal Fr 32 N8; 246 Tubo endotraqueal Fr 34 N8.5). Se sumaron las cantidades físicas. Homologación: confianza base Media + confianza SAP Media → Media. Aunque la homologación vincula estos registros, la presentación no coincide con el material imputado (calibre/talle/medida distinta; similitud 0.30). Nivel degradado a Baja: verificar si corresponde otro código SAP. El cruce SAP–Avain identificó 2 códigos SAP como posibles equivalentes del mismo ítem de Avain (2000019, 2000078). Se imputó al primero (lógica BUSCARV); requiere validación posterior. Otros códigos SAP del master no están en el stock de este centro: 2000077, 2000442, 2001365. Homologación: confianza base Media + confianza SAP Media → Media. Aunque la homologación vincula estos registros, la presentación no coincide con el material imputado (calibre/talle/medida distinta; similitud 0.31). Nivel degradado a Baja: verificar si corresponde otro código SAP. El cruce SAP–Avain identificó 2 códigos SAP como posibles equivalentes del mismo ítem de Avain (2000019, 2000078). Se imputó al primero (lógica BUSCARV); requiere validación posterior. Otros códigos SAP del master no están en el stock de este centro: 2000077, 2000442, 2001365. Homologación: confianza base Media + confianza SAP Media → Media. Aunque la homologación vincula estos registros, la presentación no coincide con el material imputado (calibre/talle/medida distinta; similitud 0.30). Nivel degradado a Baja: verificar si corresponde otro código SAP. El cruce SAP–Avain identificó 2 códigos SAP como posibles equivalentes del mismo ítem de Avain (2000019, 2000078). Se imputó al primero (lógica BUSCARV); requiere validación posterior. Otros códigos SAP del master no están en el stock de este centro: 2000077, 2000442, 2001365. Homologación: confianza base Media + confianza SAP Media → Media. Aunque la homologación vincula estos registros, la presentación no coincide con el material imputado (calibre/talle/medida distinta; similitud 0.30). Nivel degradado a Baja: verificar si corresponde otro código SAP. El cruce SAP–Avain identificó 3 códigos SAP como posibles equivalentes del mismo ítem de Avain (2000019, 2000078, 2000020). Se imputó al primero (lógica BUSCARV); requiere validación posterior. Otros códigos SAP del master no están en el stock de este centro: 2000077, 2000442, 2001365.</t>
        </is>
      </c>
    </row>
    <row r="250">
      <c r="A250" s="5" t="inlineStr">
        <is>
          <t>2000020</t>
        </is>
      </c>
      <c r="B250" s="5" t="inlineStr">
        <is>
          <t>TUBO ENDOTRAQ N° 8.5 C/BALON</t>
        </is>
      </c>
      <c r="C250" s="5" t="n"/>
      <c r="D250" s="5" t="inlineStr">
        <is>
          <t>033</t>
        </is>
      </c>
      <c r="E250" s="5" t="inlineStr">
        <is>
          <t>ZDES</t>
        </is>
      </c>
      <c r="F250" s="5" t="inlineStr">
        <is>
          <t>1130</t>
        </is>
      </c>
      <c r="G250" s="5" t="inlineStr">
        <is>
          <t>3014</t>
        </is>
      </c>
      <c r="H250" s="5" t="inlineStr">
        <is>
          <t>C/U</t>
        </is>
      </c>
      <c r="I250" s="6" t="n">
        <v>10</v>
      </c>
      <c r="J250" s="6" t="n">
        <v>0</v>
      </c>
      <c r="K250" s="5" t="inlineStr">
        <is>
          <t>ARS</t>
        </is>
      </c>
      <c r="L250" s="48" t="n">
        <v>0</v>
      </c>
      <c r="M250" s="48" t="n">
        <v>6841.03</v>
      </c>
      <c r="O250" s="11">
        <f>M250/SUM($M$2:$M$485)</f>
        <v/>
      </c>
      <c r="P250" s="49">
        <f>IFERROR(M250/I250,0)</f>
        <v/>
      </c>
      <c r="Q250" s="50" t="n"/>
      <c r="R250" s="8">
        <f>I250-Q250</f>
        <v/>
      </c>
      <c r="S250" s="49">
        <f>$AK250*R250</f>
        <v/>
      </c>
      <c r="U250" s="39" t="inlineStr">
        <is>
          <t>Stock SAP</t>
        </is>
      </c>
      <c r="V250" s="39" t="inlineStr">
        <is>
          <t>Descartables</t>
        </is>
      </c>
      <c r="W250" s="39" t="inlineStr">
        <is>
          <t>Dentro del alcance</t>
        </is>
      </c>
      <c r="X250" s="39" t="n"/>
      <c r="Y250" s="39" t="inlineStr">
        <is>
          <t>Sin recuento físico en el inventario de Avain</t>
        </is>
      </c>
      <c r="Z250" s="40" t="inlineStr">
        <is>
          <t>Sin recuento físico</t>
        </is>
      </c>
      <c r="AA250" s="39" t="n"/>
      <c r="AB250" s="39" t="n"/>
      <c r="AC250" s="39" t="n"/>
      <c r="AD250" s="39" t="n"/>
      <c r="AE250" s="39" t="n"/>
      <c r="AF250" s="39" t="n"/>
      <c r="AG250" s="39" t="n"/>
      <c r="AH250" s="51" t="n">
        <v>10</v>
      </c>
      <c r="AI250" s="51">
        <f>Q250</f>
        <v/>
      </c>
      <c r="AJ250" s="51">
        <f>$AH250-$AI250</f>
        <v/>
      </c>
      <c r="AK250" s="52" t="n">
        <v>684.103</v>
      </c>
      <c r="AL250" s="52">
        <f>$AJ250*$AK250</f>
        <v/>
      </c>
      <c r="AM250" s="52">
        <f>$AI250*$AK250</f>
        <v/>
      </c>
      <c r="AN250" s="39" t="n"/>
      <c r="AO250" s="39" t="n"/>
    </row>
    <row r="251">
      <c r="A251" s="5" t="inlineStr">
        <is>
          <t>2000078</t>
        </is>
      </c>
      <c r="B251" s="5" t="inlineStr">
        <is>
          <t>TUBO ENDOTRAQ N° 8 C/BALON</t>
        </is>
      </c>
      <c r="C251" s="5" t="n"/>
      <c r="D251" s="5" t="inlineStr">
        <is>
          <t>033</t>
        </is>
      </c>
      <c r="E251" s="5" t="inlineStr">
        <is>
          <t>ZDES</t>
        </is>
      </c>
      <c r="F251" s="5" t="inlineStr">
        <is>
          <t>1130</t>
        </is>
      </c>
      <c r="G251" s="5" t="inlineStr">
        <is>
          <t>3014</t>
        </is>
      </c>
      <c r="H251" s="5" t="inlineStr">
        <is>
          <t>C/U</t>
        </is>
      </c>
      <c r="I251" s="6" t="n">
        <v>10</v>
      </c>
      <c r="J251" s="6" t="n">
        <v>0</v>
      </c>
      <c r="K251" s="5" t="inlineStr">
        <is>
          <t>ARS</t>
        </is>
      </c>
      <c r="L251" s="48" t="n">
        <v>0</v>
      </c>
      <c r="M251" s="48" t="n">
        <v>8870.17</v>
      </c>
      <c r="O251" s="11">
        <f>M251/SUM($M$2:$M$485)</f>
        <v/>
      </c>
      <c r="P251" s="49">
        <f>IFERROR(M251/I251,0)</f>
        <v/>
      </c>
      <c r="Q251" s="50" t="n"/>
      <c r="R251" s="8">
        <f>I251-Q251</f>
        <v/>
      </c>
      <c r="S251" s="49">
        <f>$AK251*R251</f>
        <v/>
      </c>
      <c r="U251" s="39" t="inlineStr">
        <is>
          <t>Stock SAP</t>
        </is>
      </c>
      <c r="V251" s="39" t="inlineStr">
        <is>
          <t>Descartables</t>
        </is>
      </c>
      <c r="W251" s="39" t="inlineStr">
        <is>
          <t>Dentro del alcance</t>
        </is>
      </c>
      <c r="X251" s="39" t="n"/>
      <c r="Y251" s="39" t="inlineStr">
        <is>
          <t>Sin recuento físico en el inventario de Avain</t>
        </is>
      </c>
      <c r="Z251" s="40" t="inlineStr">
        <is>
          <t>Sin recuento físico</t>
        </is>
      </c>
      <c r="AA251" s="39" t="n"/>
      <c r="AB251" s="39" t="n"/>
      <c r="AC251" s="39" t="n"/>
      <c r="AD251" s="39" t="n"/>
      <c r="AE251" s="39" t="n"/>
      <c r="AF251" s="39" t="n"/>
      <c r="AG251" s="39" t="n"/>
      <c r="AH251" s="51" t="n">
        <v>10</v>
      </c>
      <c r="AI251" s="51">
        <f>Q251</f>
        <v/>
      </c>
      <c r="AJ251" s="51">
        <f>$AH251-$AI251</f>
        <v/>
      </c>
      <c r="AK251" s="52" t="n">
        <v>887.0170000000001</v>
      </c>
      <c r="AL251" s="52">
        <f>$AJ251*$AK251</f>
        <v/>
      </c>
      <c r="AM251" s="52">
        <f>$AI251*$AK251</f>
        <v/>
      </c>
      <c r="AN251" s="39" t="n"/>
      <c r="AO251" s="39" t="n"/>
    </row>
    <row r="252">
      <c r="A252" s="5" t="inlineStr">
        <is>
          <t>2000079</t>
        </is>
      </c>
      <c r="B252" s="5" t="inlineStr">
        <is>
          <t>VENDA TIPO CAMBRIC X 10 CM</t>
        </is>
      </c>
      <c r="C252" s="5" t="n"/>
      <c r="D252" s="5" t="inlineStr">
        <is>
          <t>033</t>
        </is>
      </c>
      <c r="E252" s="5" t="inlineStr">
        <is>
          <t>ZDES</t>
        </is>
      </c>
      <c r="F252" s="5" t="inlineStr">
        <is>
          <t>1130</t>
        </is>
      </c>
      <c r="G252" s="5" t="inlineStr">
        <is>
          <t>3013</t>
        </is>
      </c>
      <c r="H252" s="5" t="inlineStr">
        <is>
          <t>C/U</t>
        </is>
      </c>
      <c r="I252" s="6" t="n">
        <v>10</v>
      </c>
      <c r="J252" s="6" t="n">
        <v>0</v>
      </c>
      <c r="K252" s="5" t="inlineStr">
        <is>
          <t>ARS</t>
        </is>
      </c>
      <c r="L252" s="48" t="n">
        <v>0</v>
      </c>
      <c r="M252" s="48" t="n">
        <v>2853.67</v>
      </c>
      <c r="O252" s="11">
        <f>M252/SUM($M$2:$M$485)</f>
        <v/>
      </c>
      <c r="P252" s="49">
        <f>IFERROR(M252/I252,0)</f>
        <v/>
      </c>
      <c r="Q252" s="50" t="n"/>
      <c r="R252" s="8">
        <f>I252-Q252</f>
        <v/>
      </c>
      <c r="S252" s="49">
        <f>$AK252*R252</f>
        <v/>
      </c>
      <c r="U252" s="39" t="inlineStr">
        <is>
          <t>Stock SAP</t>
        </is>
      </c>
      <c r="V252" s="39" t="inlineStr">
        <is>
          <t>Descartables</t>
        </is>
      </c>
      <c r="W252" s="39" t="inlineStr">
        <is>
          <t>Dentro del alcance</t>
        </is>
      </c>
      <c r="X252" s="38" t="inlineStr">
        <is>
          <t>Baja</t>
        </is>
      </c>
      <c r="Y252" s="39" t="inlineStr">
        <is>
          <t>Homologado – confianza Baja – pendiente de validación</t>
        </is>
      </c>
      <c r="Z252" s="37" t="inlineStr">
        <is>
          <t>Dar de alta en SAP</t>
        </is>
      </c>
      <c r="AA252" s="39" t="inlineStr">
        <is>
          <t>280; 249; 250</t>
        </is>
      </c>
      <c r="AB252" s="39" t="inlineStr">
        <is>
          <t>Venda de 20 cm; Vendas de 10 cm; Vendas de 5 cm</t>
        </is>
      </c>
      <c r="AC252" s="39" t="inlineStr">
        <is>
          <t>Cruce por nomenclatura SAP; Homologación por código Avain (master D-144)</t>
        </is>
      </c>
      <c r="AD252" s="39" t="inlineStr">
        <is>
          <t>Sí</t>
        </is>
      </c>
      <c r="AE252" s="39" t="inlineStr">
        <is>
          <t>2000079, 2002475, 2000449</t>
        </is>
      </c>
      <c r="AF252" s="39" t="inlineStr">
        <is>
          <t>Sí</t>
        </is>
      </c>
      <c r="AG252" s="39" t="inlineStr">
        <is>
          <t>D-143; D-144</t>
        </is>
      </c>
      <c r="AH252" s="51" t="n"/>
      <c r="AI252" s="51" t="n"/>
      <c r="AJ252" s="51" t="n"/>
      <c r="AK252" s="52" t="n">
        <v>285.3666666666667</v>
      </c>
      <c r="AL252" s="52" t="n"/>
      <c r="AM252" s="52" t="n"/>
      <c r="AN252" s="39" t="n"/>
      <c r="AO252" s="39" t="inlineStr">
        <is>
          <t>La cantidad física del material se imputó en la fila 100 (primera fila del material). Varias denominaciones del inventario físico corresponden a este material SAP (280 Venda de 20 cm; 249 Vendas de 10 cm; 250 Vendas de 5 cm). Se sumaron las cantidades físicas. Cruce por nomenclatura: dosis/presentación distinta (20CM vs 10CM); similitud 0.56. El cruce SAP–Avain identificó 3 códigos SAP como posibles equivalentes del mismo ítem de Avain (2000079, 2002475, 2000449). Se imputó al primero (lógica BUSCARV); requiere validación posterior. Homologación: confianza base Media + confianza SAP Alta → Media. Homologado al master D-143, pero sus códigos SAP (2000080, 2000314) no figuran en el stock SAP de este centro. Cruce por nomenclatura: dosis/presentación distinta (5CM vs 10CM); similitud 0.55. El cruce SAP–Avain identificó 3 códigos SAP como posibles equivalentes del mismo ítem de Avain (2000079, 2002475, 2000449). Se imputó al primero (lógica BUSCARV); requiere validación posterior. El material ocupa 2 filas en la hoja 1130 Salta (lote/almacén). La cantidad SAP y la física de esta vista son el total del material.</t>
        </is>
      </c>
    </row>
    <row r="253">
      <c r="A253" s="5" t="inlineStr">
        <is>
          <t>2000100</t>
        </is>
      </c>
      <c r="B253" s="5" t="inlineStr">
        <is>
          <t>BOLSA COLECTORA DE ORINA X 2000 ML</t>
        </is>
      </c>
      <c r="C253" s="5" t="n"/>
      <c r="D253" s="5" t="inlineStr">
        <is>
          <t>033</t>
        </is>
      </c>
      <c r="E253" s="5" t="inlineStr">
        <is>
          <t>ZDES</t>
        </is>
      </c>
      <c r="F253" s="5" t="inlineStr">
        <is>
          <t>1130</t>
        </is>
      </c>
      <c r="G253" s="5" t="inlineStr">
        <is>
          <t>3013</t>
        </is>
      </c>
      <c r="H253" s="5" t="inlineStr">
        <is>
          <t>C/U</t>
        </is>
      </c>
      <c r="I253" s="6" t="n">
        <v>10</v>
      </c>
      <c r="J253" s="6" t="n">
        <v>0</v>
      </c>
      <c r="K253" s="5" t="inlineStr">
        <is>
          <t>ARS</t>
        </is>
      </c>
      <c r="L253" s="48" t="n">
        <v>0</v>
      </c>
      <c r="M253" s="48" t="n">
        <v>4064.3</v>
      </c>
      <c r="O253" s="11">
        <f>M253/SUM($M$2:$M$485)</f>
        <v/>
      </c>
      <c r="P253" s="49">
        <f>IFERROR(M253/I253,0)</f>
        <v/>
      </c>
      <c r="Q253" s="50" t="n">
        <v>66</v>
      </c>
      <c r="R253" s="8">
        <f>I253-Q253</f>
        <v/>
      </c>
      <c r="S253" s="49">
        <f>$AK253*R253</f>
        <v/>
      </c>
      <c r="U253" s="39" t="inlineStr">
        <is>
          <t>Stock SAP</t>
        </is>
      </c>
      <c r="V253" s="39" t="inlineStr">
        <is>
          <t>Descartables</t>
        </is>
      </c>
      <c r="W253" s="39" t="inlineStr">
        <is>
          <t>Dentro del alcance</t>
        </is>
      </c>
      <c r="X253" s="37" t="inlineStr">
        <is>
          <t>Alta</t>
        </is>
      </c>
      <c r="Y253" s="39" t="inlineStr">
        <is>
          <t>Homologado – confianza Alta</t>
        </is>
      </c>
      <c r="Z253" s="37" t="inlineStr">
        <is>
          <t>Dar de alta en SAP</t>
        </is>
      </c>
      <c r="AA253" s="39" t="inlineStr">
        <is>
          <t>48</t>
        </is>
      </c>
      <c r="AB253" s="39" t="inlineStr">
        <is>
          <t>Bolsa Colectora p/orina</t>
        </is>
      </c>
      <c r="AC253" s="39" t="inlineStr">
        <is>
          <t>Homologación por código Avain (master D-165)</t>
        </is>
      </c>
      <c r="AD253" s="39" t="inlineStr">
        <is>
          <t>No</t>
        </is>
      </c>
      <c r="AE253" s="39" t="n"/>
      <c r="AF253" s="39" t="inlineStr">
        <is>
          <t>Sí</t>
        </is>
      </c>
      <c r="AG253" s="39" t="inlineStr">
        <is>
          <t>D-165</t>
        </is>
      </c>
      <c r="AH253" s="51" t="n">
        <v>10</v>
      </c>
      <c r="AI253" s="51">
        <f>Q253</f>
        <v/>
      </c>
      <c r="AJ253" s="51">
        <f>$AH253-$AI253</f>
        <v/>
      </c>
      <c r="AK253" s="52" t="n">
        <v>406.43</v>
      </c>
      <c r="AL253" s="52">
        <f>$AJ253*$AK253</f>
        <v/>
      </c>
      <c r="AM253" s="52">
        <f>$AI253*$AK253</f>
        <v/>
      </c>
      <c r="AN253" s="39" t="n"/>
      <c r="AO253" s="39" t="inlineStr">
        <is>
          <t>Homologación: confianza base Alta + confianza SAP Alta → Alta.</t>
        </is>
      </c>
    </row>
    <row r="254">
      <c r="A254" s="5" t="inlineStr">
        <is>
          <t>2000101</t>
        </is>
      </c>
      <c r="B254" s="5" t="inlineStr">
        <is>
          <t>BOLSA ROJA GRANDE</t>
        </is>
      </c>
      <c r="C254" s="5" t="n"/>
      <c r="D254" s="5" t="inlineStr">
        <is>
          <t>033</t>
        </is>
      </c>
      <c r="E254" s="5" t="inlineStr">
        <is>
          <t>ZDES</t>
        </is>
      </c>
      <c r="F254" s="5" t="inlineStr">
        <is>
          <t>1130</t>
        </is>
      </c>
      <c r="G254" s="5" t="inlineStr">
        <is>
          <t>3010</t>
        </is>
      </c>
      <c r="H254" s="5" t="inlineStr">
        <is>
          <t>C/U</t>
        </is>
      </c>
      <c r="I254" s="6" t="n">
        <v>10</v>
      </c>
      <c r="J254" s="6" t="n">
        <v>0</v>
      </c>
      <c r="K254" s="5" t="inlineStr">
        <is>
          <t>ARS</t>
        </is>
      </c>
      <c r="L254" s="48" t="n">
        <v>0</v>
      </c>
      <c r="M254" s="48" t="n">
        <v>4200</v>
      </c>
      <c r="O254" s="11">
        <f>M254/SUM($M$2:$M$485)</f>
        <v/>
      </c>
      <c r="P254" s="49">
        <f>IFERROR(M254/I254,0)</f>
        <v/>
      </c>
      <c r="Q254" s="50" t="n"/>
      <c r="R254" s="8">
        <f>I254-Q254</f>
        <v/>
      </c>
      <c r="S254" s="49">
        <f>$AK254*R254</f>
        <v/>
      </c>
      <c r="U254" s="39" t="inlineStr">
        <is>
          <t>Stock SAP</t>
        </is>
      </c>
      <c r="V254" s="39" t="inlineStr">
        <is>
          <t>Descartables</t>
        </is>
      </c>
      <c r="W254" s="39" t="inlineStr">
        <is>
          <t>Dentro del alcance</t>
        </is>
      </c>
      <c r="X254" s="39" t="n"/>
      <c r="Y254" s="39" t="inlineStr">
        <is>
          <t>Sin recuento físico en el inventario de Avain</t>
        </is>
      </c>
      <c r="Z254" s="40" t="inlineStr">
        <is>
          <t>Sin recuento físico</t>
        </is>
      </c>
      <c r="AA254" s="39" t="n"/>
      <c r="AB254" s="39" t="n"/>
      <c r="AC254" s="39" t="n"/>
      <c r="AD254" s="39" t="n"/>
      <c r="AE254" s="39" t="n"/>
      <c r="AF254" s="39" t="n"/>
      <c r="AG254" s="39" t="n"/>
      <c r="AH254" s="51" t="n">
        <v>10</v>
      </c>
      <c r="AI254" s="51">
        <f>Q254</f>
        <v/>
      </c>
      <c r="AJ254" s="51">
        <f>$AH254-$AI254</f>
        <v/>
      </c>
      <c r="AK254" s="52" t="n">
        <v>420</v>
      </c>
      <c r="AL254" s="52">
        <f>$AJ254*$AK254</f>
        <v/>
      </c>
      <c r="AM254" s="52">
        <f>$AI254*$AK254</f>
        <v/>
      </c>
      <c r="AN254" s="39" t="n"/>
      <c r="AO254" s="39" t="n"/>
    </row>
    <row r="255">
      <c r="A255" s="5" t="inlineStr">
        <is>
          <t>2000102</t>
        </is>
      </c>
      <c r="B255" s="5" t="inlineStr">
        <is>
          <t>CAMPOS ESTERILES 90x90</t>
        </is>
      </c>
      <c r="C255" s="5" t="n"/>
      <c r="D255" s="5" t="inlineStr">
        <is>
          <t>033</t>
        </is>
      </c>
      <c r="E255" s="5" t="inlineStr">
        <is>
          <t>ZDES</t>
        </is>
      </c>
      <c r="F255" s="5" t="inlineStr">
        <is>
          <t>1130</t>
        </is>
      </c>
      <c r="G255" s="5" t="inlineStr">
        <is>
          <t>3013</t>
        </is>
      </c>
      <c r="H255" s="5" t="inlineStr">
        <is>
          <t>C/U</t>
        </is>
      </c>
      <c r="I255" s="6" t="n">
        <v>10</v>
      </c>
      <c r="J255" s="6" t="n">
        <v>0</v>
      </c>
      <c r="K255" s="5" t="inlineStr">
        <is>
          <t>ARS</t>
        </is>
      </c>
      <c r="L255" s="48" t="n">
        <v>0</v>
      </c>
      <c r="M255" s="48" t="n">
        <v>6895.07</v>
      </c>
      <c r="O255" s="11">
        <f>M255/SUM($M$2:$M$485)</f>
        <v/>
      </c>
      <c r="P255" s="49">
        <f>IFERROR(M255/I255,0)</f>
        <v/>
      </c>
      <c r="Q255" s="50" t="n">
        <v>12</v>
      </c>
      <c r="R255" s="8">
        <f>I255-Q255</f>
        <v/>
      </c>
      <c r="S255" s="49">
        <f>$AK255*R255</f>
        <v/>
      </c>
      <c r="U255" s="39" t="inlineStr">
        <is>
          <t>Stock SAP</t>
        </is>
      </c>
      <c r="V255" s="39" t="inlineStr">
        <is>
          <t>Descartables</t>
        </is>
      </c>
      <c r="W255" s="39" t="inlineStr">
        <is>
          <t>Dentro del alcance</t>
        </is>
      </c>
      <c r="X255" s="37" t="inlineStr">
        <is>
          <t>Alta</t>
        </is>
      </c>
      <c r="Y255" s="39" t="inlineStr">
        <is>
          <t>Homologado – confianza Alta</t>
        </is>
      </c>
      <c r="Z255" s="38" t="inlineStr">
        <is>
          <t>Dar de baja en SAP</t>
        </is>
      </c>
      <c r="AA255" s="39" t="inlineStr">
        <is>
          <t>55</t>
        </is>
      </c>
      <c r="AB255" s="39" t="inlineStr">
        <is>
          <t>Campo Esteril</t>
        </is>
      </c>
      <c r="AC255" s="39" t="inlineStr">
        <is>
          <t>Homologación por código Avain (master K-288)</t>
        </is>
      </c>
      <c r="AD255" s="39" t="inlineStr">
        <is>
          <t>No</t>
        </is>
      </c>
      <c r="AE255" s="39" t="n"/>
      <c r="AF255" s="39" t="inlineStr">
        <is>
          <t>Sí</t>
        </is>
      </c>
      <c r="AG255" s="39" t="inlineStr">
        <is>
          <t>K-288</t>
        </is>
      </c>
      <c r="AH255" s="51" t="n">
        <v>15</v>
      </c>
      <c r="AI255" s="51">
        <f>Q255</f>
        <v/>
      </c>
      <c r="AJ255" s="51">
        <f>$AH255-$AI255</f>
        <v/>
      </c>
      <c r="AK255" s="52" t="n">
        <v>689.5066666666667</v>
      </c>
      <c r="AL255" s="52">
        <f>$AJ255*$AK255</f>
        <v/>
      </c>
      <c r="AM255" s="52">
        <f>$AI255*$AK255</f>
        <v/>
      </c>
      <c r="AN255" s="39" t="n"/>
      <c r="AO255" s="39" t="inlineStr">
        <is>
          <t>Homologación: confianza base Alta + confianza SAP Alta → Alta. El material ocupa 2 filas en la hoja 1130 Salta (lote/almacén). La cantidad SAP y la física de esta vista son el total del material.</t>
        </is>
      </c>
    </row>
    <row r="256">
      <c r="A256" s="5" t="inlineStr">
        <is>
          <t>2000157</t>
        </is>
      </c>
      <c r="B256" s="5" t="inlineStr">
        <is>
          <t>GUANTES DE EXAMINACIÓN TALLE L</t>
        </is>
      </c>
      <c r="C256" s="5" t="n"/>
      <c r="D256" s="5" t="inlineStr">
        <is>
          <t>033</t>
        </is>
      </c>
      <c r="E256" s="5" t="inlineStr">
        <is>
          <t>ZDES</t>
        </is>
      </c>
      <c r="F256" s="5" t="inlineStr">
        <is>
          <t>1130</t>
        </is>
      </c>
      <c r="G256" s="5" t="inlineStr">
        <is>
          <t>3013</t>
        </is>
      </c>
      <c r="H256" s="5" t="inlineStr">
        <is>
          <t>C/U</t>
        </is>
      </c>
      <c r="I256" s="6" t="n">
        <v>10</v>
      </c>
      <c r="J256" s="6" t="n">
        <v>0</v>
      </c>
      <c r="K256" s="5" t="inlineStr">
        <is>
          <t>ARS</t>
        </is>
      </c>
      <c r="L256" s="48" t="n">
        <v>0</v>
      </c>
      <c r="M256" s="48" t="n">
        <v>46988.2</v>
      </c>
      <c r="O256" s="11">
        <f>M256/SUM($M$2:$M$485)</f>
        <v/>
      </c>
      <c r="P256" s="49">
        <f>IFERROR(M256/I256,0)</f>
        <v/>
      </c>
      <c r="Q256" s="50" t="n"/>
      <c r="R256" s="8">
        <f>I256-Q256</f>
        <v/>
      </c>
      <c r="S256" s="49">
        <f>$AK256*R256</f>
        <v/>
      </c>
      <c r="U256" s="39" t="inlineStr">
        <is>
          <t>Stock SAP</t>
        </is>
      </c>
      <c r="V256" s="39" t="inlineStr">
        <is>
          <t>Descartables</t>
        </is>
      </c>
      <c r="W256" s="39" t="inlineStr">
        <is>
          <t>Dentro del alcance</t>
        </is>
      </c>
      <c r="X256" s="39" t="n"/>
      <c r="Y256" s="39" t="inlineStr">
        <is>
          <t>Sin recuento físico en el inventario de Avain</t>
        </is>
      </c>
      <c r="Z256" s="40" t="inlineStr">
        <is>
          <t>Sin recuento físico</t>
        </is>
      </c>
      <c r="AA256" s="39" t="n"/>
      <c r="AB256" s="39" t="n"/>
      <c r="AC256" s="39" t="n"/>
      <c r="AD256" s="39" t="n"/>
      <c r="AE256" s="39" t="n"/>
      <c r="AF256" s="39" t="n"/>
      <c r="AG256" s="39" t="n"/>
      <c r="AH256" s="51" t="n">
        <v>10</v>
      </c>
      <c r="AI256" s="51">
        <f>Q256</f>
        <v/>
      </c>
      <c r="AJ256" s="51">
        <f>$AH256-$AI256</f>
        <v/>
      </c>
      <c r="AK256" s="52" t="n">
        <v>4698.82</v>
      </c>
      <c r="AL256" s="52">
        <f>$AJ256*$AK256</f>
        <v/>
      </c>
      <c r="AM256" s="52">
        <f>$AI256*$AK256</f>
        <v/>
      </c>
      <c r="AN256" s="39" t="n"/>
      <c r="AO256" s="39" t="n"/>
    </row>
    <row r="257">
      <c r="A257" s="5" t="inlineStr">
        <is>
          <t>2000414</t>
        </is>
      </c>
      <c r="B257" s="5" t="inlineStr">
        <is>
          <t>CANULA DE GUEDEL 11CM N3 CELESTE</t>
        </is>
      </c>
      <c r="C257" s="5" t="n"/>
      <c r="D257" s="5" t="inlineStr">
        <is>
          <t>033</t>
        </is>
      </c>
      <c r="E257" s="5" t="inlineStr">
        <is>
          <t>ZDES</t>
        </is>
      </c>
      <c r="F257" s="5" t="inlineStr">
        <is>
          <t>1130</t>
        </is>
      </c>
      <c r="G257" s="5" t="inlineStr">
        <is>
          <t>3014</t>
        </is>
      </c>
      <c r="H257" s="5" t="inlineStr">
        <is>
          <t>C/U</t>
        </is>
      </c>
      <c r="I257" s="6" t="n">
        <v>10</v>
      </c>
      <c r="J257" s="6" t="n">
        <v>0</v>
      </c>
      <c r="K257" s="5" t="inlineStr">
        <is>
          <t>ARS</t>
        </is>
      </c>
      <c r="L257" s="48" t="n">
        <v>0</v>
      </c>
      <c r="M257" s="48" t="n">
        <v>454.92</v>
      </c>
      <c r="O257" s="11">
        <f>M257/SUM($M$2:$M$485)</f>
        <v/>
      </c>
      <c r="P257" s="49">
        <f>IFERROR(M257/I257,0)</f>
        <v/>
      </c>
      <c r="Q257" s="50" t="n">
        <v>37</v>
      </c>
      <c r="R257" s="8">
        <f>I257-Q257</f>
        <v/>
      </c>
      <c r="S257" s="49">
        <f>$AK257*R257</f>
        <v/>
      </c>
      <c r="U257" s="39" t="inlineStr">
        <is>
          <t>Stock SAP</t>
        </is>
      </c>
      <c r="V257" s="39" t="inlineStr">
        <is>
          <t>Descartables</t>
        </is>
      </c>
      <c r="W257" s="39" t="inlineStr">
        <is>
          <t>Dentro del alcance</t>
        </is>
      </c>
      <c r="X257" s="38" t="inlineStr">
        <is>
          <t>Baja</t>
        </is>
      </c>
      <c r="Y257" s="39" t="inlineStr">
        <is>
          <t>Homologado – confianza Baja – pendiente de validación</t>
        </is>
      </c>
      <c r="Z257" s="37" t="inlineStr">
        <is>
          <t>Dar de alta en SAP</t>
        </is>
      </c>
      <c r="AA257" s="39" t="inlineStr">
        <is>
          <t>258; 412; 312; 304</t>
        </is>
      </c>
      <c r="AB257" s="39" t="inlineStr">
        <is>
          <t>Canula de Guedel 100mm; Canula de Guedel 120mm; Canula de Guedel 80mm; Canula de guedel 90mm</t>
        </is>
      </c>
      <c r="AC257" s="39" t="inlineStr">
        <is>
          <t>Homologación por código Avain (master D-167)</t>
        </is>
      </c>
      <c r="AD257" s="39" t="inlineStr">
        <is>
          <t>Sí</t>
        </is>
      </c>
      <c r="AE257" s="39" t="inlineStr">
        <is>
          <t>2000414, 2000404, 2001254</t>
        </is>
      </c>
      <c r="AF257" s="39" t="inlineStr">
        <is>
          <t>Sí</t>
        </is>
      </c>
      <c r="AG257" s="39" t="inlineStr">
        <is>
          <t>D-167</t>
        </is>
      </c>
      <c r="AH257" s="51" t="n">
        <v>10</v>
      </c>
      <c r="AI257" s="51">
        <f>Q257</f>
        <v/>
      </c>
      <c r="AJ257" s="51">
        <f>$AH257-$AI257</f>
        <v/>
      </c>
      <c r="AK257" s="52" t="n">
        <v>45.492</v>
      </c>
      <c r="AL257" s="52">
        <f>$AJ257*$AK257</f>
        <v/>
      </c>
      <c r="AM257" s="52">
        <f>$AI257*$AK257</f>
        <v/>
      </c>
      <c r="AN257" s="39" t="n"/>
      <c r="AO257" s="39" t="inlineStr">
        <is>
          <t>Varias denominaciones del inventario físico corresponden a este material SAP (258 Canula de Guedel 100mm; 412 Canula de Guedel 120mm; 312 Canula de Guedel 80mm; 304 Canula de guedel 90mm). Se sumaron las cantidades físicas. Homologación: confianza base Media + confianza SAP Media → Media. El cruce SAP–Avain identificó 3 códigos SAP como posibles equivalentes del mismo ítem de Avain (2000414, 2000404, 2001254). Se imputó al primero (lógica BUSCARV); requiere validación posterior. Homologación: confianza base Media + confianza SAP Media → Media. La nomenclatura del material imputado no respalda por sí sola la equivalencia (similitud 0.44); el vínculo proviene sólo de la homologación. Nivel degradado a Baja. El cruce SAP–Avain identificó 3 códigos SAP como posibles equivalentes del mismo ítem de Avain (2000414, 2000404, 2001254). Se imputó al primero (lógica BUSCARV); requiere validación posterior. Homologación: confianza base Media + confianza SAP Media → Media. La nomenclatura del material imputado no respalda por sí sola la equivalencia (similitud 0.43); el vínculo proviene sólo de la homologación. Nivel degradado a Baja. El cruce SAP–Avain identificó 3 códigos SAP como posibles equivalentes del mismo ítem de Avain (2000414, 2000404, 2001254). Se imputó al primero (lógica BUSCARV); requiere validación posterior. Homologación: confianza base Media + confianza SAP Media → Media. La nomenclatura del material imputado no respalda por sí sola la equivalencia (similitud 0.43); el vínculo proviene sólo de la homologación. Nivel degradado a Baja. El cruce SAP–Avain identificó 3 códigos SAP como posibles equivalentes del mismo ítem de Avain (2000414, 2000404, 2001254). Se imputó al primero (lógica BUSCARV); requiere validación posterior.</t>
        </is>
      </c>
    </row>
    <row r="258">
      <c r="A258" s="5" t="inlineStr">
        <is>
          <t>2000463</t>
        </is>
      </c>
      <c r="B258" s="5" t="inlineStr">
        <is>
          <t>SABANAS ESTERILES DESCARTABLES</t>
        </is>
      </c>
      <c r="C258" s="5" t="n"/>
      <c r="D258" s="5" t="inlineStr">
        <is>
          <t>033</t>
        </is>
      </c>
      <c r="E258" s="5" t="inlineStr">
        <is>
          <t>ZDES</t>
        </is>
      </c>
      <c r="F258" s="5" t="inlineStr">
        <is>
          <t>1130</t>
        </is>
      </c>
      <c r="G258" s="5" t="inlineStr">
        <is>
          <t>3010</t>
        </is>
      </c>
      <c r="H258" s="5" t="inlineStr">
        <is>
          <t>C/U</t>
        </is>
      </c>
      <c r="I258" s="6" t="n">
        <v>10</v>
      </c>
      <c r="J258" s="6" t="n">
        <v>0</v>
      </c>
      <c r="K258" s="5" t="inlineStr">
        <is>
          <t>ARS</t>
        </is>
      </c>
      <c r="L258" s="48" t="n">
        <v>0</v>
      </c>
      <c r="M258" s="48" t="n">
        <v>4330</v>
      </c>
      <c r="O258" s="11">
        <f>M258/SUM($M$2:$M$485)</f>
        <v/>
      </c>
      <c r="P258" s="49">
        <f>IFERROR(M258/I258,0)</f>
        <v/>
      </c>
      <c r="Q258" s="50" t="n">
        <v>9</v>
      </c>
      <c r="R258" s="8">
        <f>I258-Q258</f>
        <v/>
      </c>
      <c r="S258" s="49">
        <f>$AK258*R258</f>
        <v/>
      </c>
      <c r="U258" s="39" t="inlineStr">
        <is>
          <t>Stock SAP</t>
        </is>
      </c>
      <c r="V258" s="39" t="inlineStr">
        <is>
          <t>Descartables</t>
        </is>
      </c>
      <c r="W258" s="39" t="inlineStr">
        <is>
          <t>Dentro del alcance</t>
        </is>
      </c>
      <c r="X258" s="42" t="inlineStr">
        <is>
          <t>Media</t>
        </is>
      </c>
      <c r="Y258" s="39" t="inlineStr">
        <is>
          <t>Homologado – confianza Media – pendiente de validación</t>
        </is>
      </c>
      <c r="Z258" s="38" t="inlineStr">
        <is>
          <t>Dar de baja en SAP</t>
        </is>
      </c>
      <c r="AA258" s="39" t="inlineStr">
        <is>
          <t>212</t>
        </is>
      </c>
      <c r="AB258" s="39" t="inlineStr">
        <is>
          <t>Sabana descartable</t>
        </is>
      </c>
      <c r="AC258" s="39" t="inlineStr">
        <is>
          <t>Homologación por código Avain (master K-244)</t>
        </is>
      </c>
      <c r="AD258" s="39" t="inlineStr">
        <is>
          <t>No</t>
        </is>
      </c>
      <c r="AE258" s="39" t="n"/>
      <c r="AF258" s="39" t="inlineStr">
        <is>
          <t>Sí</t>
        </is>
      </c>
      <c r="AG258" s="39" t="inlineStr">
        <is>
          <t>K-244</t>
        </is>
      </c>
      <c r="AH258" s="51" t="n">
        <v>10</v>
      </c>
      <c r="AI258" s="51">
        <f>Q258</f>
        <v/>
      </c>
      <c r="AJ258" s="51">
        <f>$AH258-$AI258</f>
        <v/>
      </c>
      <c r="AK258" s="52" t="n">
        <v>433</v>
      </c>
      <c r="AL258" s="52">
        <f>$AJ258*$AK258</f>
        <v/>
      </c>
      <c r="AM258" s="52">
        <f>$AI258*$AK258</f>
        <v/>
      </c>
      <c r="AN258" s="39" t="n"/>
      <c r="AO258" s="39" t="inlineStr">
        <is>
          <t>Homologación: confianza base Media + confianza SAP Alta → Media.</t>
        </is>
      </c>
    </row>
    <row r="259">
      <c r="A259" s="5" t="inlineStr">
        <is>
          <t>2000483</t>
        </is>
      </c>
      <c r="B259" s="5" t="inlineStr">
        <is>
          <t>LINTERNA LAPICERA</t>
        </is>
      </c>
      <c r="C259" s="5" t="n"/>
      <c r="D259" s="5" t="inlineStr">
        <is>
          <t>033</t>
        </is>
      </c>
      <c r="E259" s="5" t="inlineStr">
        <is>
          <t>ZDES</t>
        </is>
      </c>
      <c r="F259" s="5" t="inlineStr">
        <is>
          <t>1130</t>
        </is>
      </c>
      <c r="G259" s="5" t="inlineStr">
        <is>
          <t>3014</t>
        </is>
      </c>
      <c r="H259" s="5" t="inlineStr">
        <is>
          <t>C/U</t>
        </is>
      </c>
      <c r="I259" s="6" t="n">
        <v>10</v>
      </c>
      <c r="J259" s="6" t="n">
        <v>0</v>
      </c>
      <c r="K259" s="5" t="inlineStr">
        <is>
          <t>ARS</t>
        </is>
      </c>
      <c r="L259" s="48" t="n">
        <v>0</v>
      </c>
      <c r="M259" s="48" t="n">
        <v>23000</v>
      </c>
      <c r="O259" s="11">
        <f>M259/SUM($M$2:$M$485)</f>
        <v/>
      </c>
      <c r="P259" s="49">
        <f>IFERROR(M259/I259,0)</f>
        <v/>
      </c>
      <c r="Q259" s="50" t="n">
        <v>9</v>
      </c>
      <c r="R259" s="8">
        <f>I259-Q259</f>
        <v/>
      </c>
      <c r="S259" s="49">
        <f>$AK259*R259</f>
        <v/>
      </c>
      <c r="U259" s="39" t="inlineStr">
        <is>
          <t>Stock SAP</t>
        </is>
      </c>
      <c r="V259" s="39" t="inlineStr">
        <is>
          <t>Descartables</t>
        </is>
      </c>
      <c r="W259" s="39" t="inlineStr">
        <is>
          <t>Dentro del alcance</t>
        </is>
      </c>
      <c r="X259" s="42" t="inlineStr">
        <is>
          <t>Media</t>
        </is>
      </c>
      <c r="Y259" s="39" t="inlineStr">
        <is>
          <t>Homologado – confianza Media – pendiente de validación</t>
        </is>
      </c>
      <c r="Z259" s="38" t="inlineStr">
        <is>
          <t>Dar de baja en SAP</t>
        </is>
      </c>
      <c r="AA259" s="39" t="inlineStr">
        <is>
          <t>425</t>
        </is>
      </c>
      <c r="AB259" s="39" t="inlineStr">
        <is>
          <t>Linterna de examinacion</t>
        </is>
      </c>
      <c r="AC259" s="39" t="inlineStr">
        <is>
          <t>Homologación por código Avain (master E-210)</t>
        </is>
      </c>
      <c r="AD259" s="39" t="inlineStr">
        <is>
          <t>No</t>
        </is>
      </c>
      <c r="AE259" s="39" t="n"/>
      <c r="AF259" s="39" t="inlineStr">
        <is>
          <t>Sí</t>
        </is>
      </c>
      <c r="AG259" s="39" t="inlineStr">
        <is>
          <t>E-210</t>
        </is>
      </c>
      <c r="AH259" s="51" t="n">
        <v>10</v>
      </c>
      <c r="AI259" s="51">
        <f>Q259</f>
        <v/>
      </c>
      <c r="AJ259" s="51">
        <f>$AH259-$AI259</f>
        <v/>
      </c>
      <c r="AK259" s="52" t="n">
        <v>2300</v>
      </c>
      <c r="AL259" s="52">
        <f>$AJ259*$AK259</f>
        <v/>
      </c>
      <c r="AM259" s="52">
        <f>$AI259*$AK259</f>
        <v/>
      </c>
      <c r="AN259" s="39" t="n"/>
      <c r="AO259" s="39" t="inlineStr">
        <is>
          <t>Homologación: confianza base Media + confianza SAP Media → Media. Otros códigos SAP del master no están en el stock de este centro: 2000030.</t>
        </is>
      </c>
    </row>
    <row r="260">
      <c r="A260" s="5" t="inlineStr">
        <is>
          <t>2000867</t>
        </is>
      </c>
      <c r="B260" s="5" t="inlineStr">
        <is>
          <t>SONDA NASOGASTRICA K-10</t>
        </is>
      </c>
      <c r="C260" s="5" t="n"/>
      <c r="D260" s="5" t="inlineStr">
        <is>
          <t>033</t>
        </is>
      </c>
      <c r="E260" s="5" t="inlineStr">
        <is>
          <t>ZDES</t>
        </is>
      </c>
      <c r="F260" s="5" t="inlineStr">
        <is>
          <t>1130</t>
        </is>
      </c>
      <c r="G260" s="5" t="inlineStr">
        <is>
          <t>3014</t>
        </is>
      </c>
      <c r="H260" s="5" t="inlineStr">
        <is>
          <t>C/U</t>
        </is>
      </c>
      <c r="I260" s="6" t="n">
        <v>10</v>
      </c>
      <c r="J260" s="6" t="n">
        <v>0</v>
      </c>
      <c r="K260" s="5" t="inlineStr">
        <is>
          <t>ARS</t>
        </is>
      </c>
      <c r="L260" s="48" t="n">
        <v>0</v>
      </c>
      <c r="M260" s="48" t="n">
        <v>5093.89</v>
      </c>
      <c r="O260" s="11">
        <f>M260/SUM($M$2:$M$485)</f>
        <v/>
      </c>
      <c r="P260" s="49">
        <f>IFERROR(M260/I260,0)</f>
        <v/>
      </c>
      <c r="Q260" s="50" t="n">
        <v>99</v>
      </c>
      <c r="R260" s="8">
        <f>I260-Q260</f>
        <v/>
      </c>
      <c r="S260" s="49">
        <f>$AK260*R260</f>
        <v/>
      </c>
      <c r="U260" s="39" t="inlineStr">
        <is>
          <t>Stock SAP</t>
        </is>
      </c>
      <c r="V260" s="39" t="inlineStr">
        <is>
          <t>Descartables</t>
        </is>
      </c>
      <c r="W260" s="39" t="inlineStr">
        <is>
          <t>Dentro del alcance</t>
        </is>
      </c>
      <c r="X260" s="38" t="inlineStr">
        <is>
          <t>Baja</t>
        </is>
      </c>
      <c r="Y260" s="39" t="inlineStr">
        <is>
          <t>Homologado – confianza Baja – pendiente de validación</t>
        </is>
      </c>
      <c r="Z260" s="37" t="inlineStr">
        <is>
          <t>Dar de alta en SAP</t>
        </is>
      </c>
      <c r="AA260" s="39" t="inlineStr">
        <is>
          <t>432; 224; 306</t>
        </is>
      </c>
      <c r="AB260" s="39" t="inlineStr">
        <is>
          <t>Sonda Gastrica Fr 12; Sonda Gastrica Fr 16; SONDA NASOGASTRICA K11 o 18FR</t>
        </is>
      </c>
      <c r="AC260" s="39" t="inlineStr">
        <is>
          <t>Homologación por código Avain (master D-163)</t>
        </is>
      </c>
      <c r="AD260" s="39" t="inlineStr">
        <is>
          <t>No</t>
        </is>
      </c>
      <c r="AE260" s="39" t="n"/>
      <c r="AF260" s="39" t="inlineStr">
        <is>
          <t>Sí</t>
        </is>
      </c>
      <c r="AG260" s="39" t="inlineStr">
        <is>
          <t>D-163</t>
        </is>
      </c>
      <c r="AH260" s="51" t="n">
        <v>10</v>
      </c>
      <c r="AI260" s="51">
        <f>Q260</f>
        <v/>
      </c>
      <c r="AJ260" s="51">
        <f>$AH260-$AI260</f>
        <v/>
      </c>
      <c r="AK260" s="52" t="n">
        <v>509.389</v>
      </c>
      <c r="AL260" s="52">
        <f>$AJ260*$AK260</f>
        <v/>
      </c>
      <c r="AM260" s="52">
        <f>$AI260*$AK260</f>
        <v/>
      </c>
      <c r="AN260" s="39" t="n"/>
      <c r="AO260" s="39" t="inlineStr">
        <is>
          <t>Varias denominaciones del inventario físico corresponden a este material SAP (432 Sonda Gastrica Fr 12; 224 Sonda Gastrica Fr 16; 306 SONDA NASOGASTRICA K11 o 18FR). Se sumaron las cantidades físicas. Homologación: confianza base Media + confianza SAP Alta → Media. Aunque la homologación vincula estos registros, la presentación no coincide con el material imputado (calibre/talle/medida distinta; similitud 0.33). Nivel degradado a Baja: verificar si corresponde otro código SAP. Homologación: confianza base Media + confianza SAP Alta → Media. Aunque la homologación vincula estos registros, la presentación no coincide con el material imputado (calibre/talle/medida distinta; similitud 0.33). Nivel degradado a Baja: verificar si corresponde otro código SAP. Homologación: confianza base Media + confianza SAP Alta → Media.</t>
        </is>
      </c>
    </row>
    <row r="261">
      <c r="A261" s="5" t="inlineStr">
        <is>
          <t>2001232</t>
        </is>
      </c>
      <c r="B261" s="5" t="inlineStr">
        <is>
          <t>HILO DE SUTURA SUPRALON 4</t>
        </is>
      </c>
      <c r="C261" s="5" t="n"/>
      <c r="D261" s="5" t="inlineStr">
        <is>
          <t>033</t>
        </is>
      </c>
      <c r="E261" s="5" t="inlineStr">
        <is>
          <t>ZDES</t>
        </is>
      </c>
      <c r="F261" s="5" t="inlineStr">
        <is>
          <t>1130</t>
        </is>
      </c>
      <c r="G261" s="5" t="inlineStr">
        <is>
          <t>3014</t>
        </is>
      </c>
      <c r="H261" s="5" t="inlineStr">
        <is>
          <t>C/U</t>
        </is>
      </c>
      <c r="I261" s="6" t="n">
        <v>10</v>
      </c>
      <c r="J261" s="6" t="n">
        <v>0</v>
      </c>
      <c r="K261" s="5" t="inlineStr">
        <is>
          <t>ARS</t>
        </is>
      </c>
      <c r="L261" s="48" t="n">
        <v>0</v>
      </c>
      <c r="M261" s="48" t="n">
        <v>7488</v>
      </c>
      <c r="O261" s="11">
        <f>M261/SUM($M$2:$M$485)</f>
        <v/>
      </c>
      <c r="P261" s="49">
        <f>IFERROR(M261/I261,0)</f>
        <v/>
      </c>
      <c r="Q261" s="50" t="n"/>
      <c r="R261" s="8">
        <f>I261-Q261</f>
        <v/>
      </c>
      <c r="S261" s="49">
        <f>$AK261*R261</f>
        <v/>
      </c>
      <c r="U261" s="39" t="inlineStr">
        <is>
          <t>Stock SAP</t>
        </is>
      </c>
      <c r="V261" s="39" t="inlineStr">
        <is>
          <t>Descartables</t>
        </is>
      </c>
      <c r="W261" s="39" t="inlineStr">
        <is>
          <t>Dentro del alcance</t>
        </is>
      </c>
      <c r="X261" s="39" t="n"/>
      <c r="Y261" s="39" t="inlineStr">
        <is>
          <t>Sin recuento físico en el inventario de Avain</t>
        </is>
      </c>
      <c r="Z261" s="40" t="inlineStr">
        <is>
          <t>Sin recuento físico</t>
        </is>
      </c>
      <c r="AA261" s="39" t="n"/>
      <c r="AB261" s="39" t="n"/>
      <c r="AC261" s="39" t="n"/>
      <c r="AD261" s="39" t="n"/>
      <c r="AE261" s="39" t="n"/>
      <c r="AF261" s="39" t="n"/>
      <c r="AG261" s="39" t="n"/>
      <c r="AH261" s="51" t="n">
        <v>10</v>
      </c>
      <c r="AI261" s="51">
        <f>Q261</f>
        <v/>
      </c>
      <c r="AJ261" s="51">
        <f>$AH261-$AI261</f>
        <v/>
      </c>
      <c r="AK261" s="52" t="n">
        <v>748.8</v>
      </c>
      <c r="AL261" s="52">
        <f>$AJ261*$AK261</f>
        <v/>
      </c>
      <c r="AM261" s="52">
        <f>$AI261*$AK261</f>
        <v/>
      </c>
      <c r="AN261" s="39" t="n"/>
      <c r="AO261" s="39" t="n"/>
    </row>
    <row r="262">
      <c r="A262" s="5" t="inlineStr">
        <is>
          <t>2001551</t>
        </is>
      </c>
      <c r="B262" s="5" t="inlineStr">
        <is>
          <t>PROLONGADOR PT35 150CM</t>
        </is>
      </c>
      <c r="C262" s="5" t="n"/>
      <c r="D262" s="5" t="inlineStr">
        <is>
          <t>MDES</t>
        </is>
      </c>
      <c r="E262" s="5" t="inlineStr">
        <is>
          <t>ZDES</t>
        </is>
      </c>
      <c r="F262" s="5" t="inlineStr">
        <is>
          <t>1130</t>
        </is>
      </c>
      <c r="G262" s="5" t="inlineStr">
        <is>
          <t>3013</t>
        </is>
      </c>
      <c r="H262" s="5" t="inlineStr">
        <is>
          <t>C/U</t>
        </is>
      </c>
      <c r="I262" s="6" t="n">
        <v>10</v>
      </c>
      <c r="J262" s="6" t="n">
        <v>0</v>
      </c>
      <c r="K262" s="5" t="inlineStr">
        <is>
          <t>ARS</t>
        </is>
      </c>
      <c r="L262" s="48" t="n">
        <v>0</v>
      </c>
      <c r="M262" s="48" t="n">
        <v>9504.5</v>
      </c>
      <c r="O262" s="11">
        <f>M262/SUM($M$2:$M$485)</f>
        <v/>
      </c>
      <c r="P262" s="49">
        <f>IFERROR(M262/I262,0)</f>
        <v/>
      </c>
      <c r="Q262" s="50" t="n"/>
      <c r="R262" s="8">
        <f>I262-Q262</f>
        <v/>
      </c>
      <c r="S262" s="49">
        <f>$AK262*R262</f>
        <v/>
      </c>
      <c r="U262" s="39" t="inlineStr">
        <is>
          <t>Stock SAP</t>
        </is>
      </c>
      <c r="V262" s="39" t="inlineStr">
        <is>
          <t>Descartables</t>
        </is>
      </c>
      <c r="W262" s="39" t="inlineStr">
        <is>
          <t>Dentro del alcance</t>
        </is>
      </c>
      <c r="X262" s="39" t="n"/>
      <c r="Y262" s="39" t="inlineStr">
        <is>
          <t>Sin recuento físico en el inventario de Avain</t>
        </is>
      </c>
      <c r="Z262" s="40" t="inlineStr">
        <is>
          <t>Sin recuento físico</t>
        </is>
      </c>
      <c r="AA262" s="39" t="n"/>
      <c r="AB262" s="39" t="n"/>
      <c r="AC262" s="39" t="n"/>
      <c r="AD262" s="39" t="n"/>
      <c r="AE262" s="39" t="n"/>
      <c r="AF262" s="39" t="n"/>
      <c r="AG262" s="39" t="n"/>
      <c r="AH262" s="51" t="n">
        <v>10</v>
      </c>
      <c r="AI262" s="51">
        <f>Q262</f>
        <v/>
      </c>
      <c r="AJ262" s="51">
        <f>$AH262-$AI262</f>
        <v/>
      </c>
      <c r="AK262" s="52" t="n">
        <v>950.45</v>
      </c>
      <c r="AL262" s="52">
        <f>$AJ262*$AK262</f>
        <v/>
      </c>
      <c r="AM262" s="52">
        <f>$AI262*$AK262</f>
        <v/>
      </c>
      <c r="AN262" s="39" t="n"/>
      <c r="AO262" s="39" t="n"/>
    </row>
    <row r="263">
      <c r="A263" s="5" t="inlineStr">
        <is>
          <t>2001672</t>
        </is>
      </c>
      <c r="B263" s="5" t="inlineStr">
        <is>
          <t>MANTA DE LANA</t>
        </is>
      </c>
      <c r="C263" s="5" t="n"/>
      <c r="D263" s="5" t="inlineStr">
        <is>
          <t>033</t>
        </is>
      </c>
      <c r="E263" s="5" t="inlineStr">
        <is>
          <t>ZDES</t>
        </is>
      </c>
      <c r="F263" s="5" t="inlineStr">
        <is>
          <t>1130</t>
        </is>
      </c>
      <c r="G263" s="5" t="inlineStr">
        <is>
          <t>3013</t>
        </is>
      </c>
      <c r="H263" s="5" t="inlineStr">
        <is>
          <t>C/U</t>
        </is>
      </c>
      <c r="I263" s="6" t="n">
        <v>10</v>
      </c>
      <c r="J263" s="6" t="n">
        <v>0</v>
      </c>
      <c r="K263" s="5" t="inlineStr">
        <is>
          <t>ARS</t>
        </is>
      </c>
      <c r="L263" s="48" t="n">
        <v>0</v>
      </c>
      <c r="M263" s="48" t="n">
        <v>88900</v>
      </c>
      <c r="O263" s="11">
        <f>M263/SUM($M$2:$M$485)</f>
        <v/>
      </c>
      <c r="P263" s="49">
        <f>IFERROR(M263/I263,0)</f>
        <v/>
      </c>
      <c r="Q263" s="50" t="n">
        <v>1</v>
      </c>
      <c r="R263" s="8">
        <f>I263-Q263</f>
        <v/>
      </c>
      <c r="S263" s="49">
        <f>$AK263*R263</f>
        <v/>
      </c>
      <c r="U263" s="39" t="inlineStr">
        <is>
          <t>Stock SAP</t>
        </is>
      </c>
      <c r="V263" s="39" t="inlineStr">
        <is>
          <t>Descartables</t>
        </is>
      </c>
      <c r="W263" s="39" t="inlineStr">
        <is>
          <t>Dentro del alcance</t>
        </is>
      </c>
      <c r="X263" s="38" t="inlineStr">
        <is>
          <t>Baja</t>
        </is>
      </c>
      <c r="Y263" s="39" t="inlineStr">
        <is>
          <t>Homologado – confianza Baja – pendiente de validación</t>
        </is>
      </c>
      <c r="Z263" s="38" t="inlineStr">
        <is>
          <t>Dar de baja en SAP</t>
        </is>
      </c>
      <c r="AA263" s="39" t="inlineStr">
        <is>
          <t>180</t>
        </is>
      </c>
      <c r="AB263" s="39" t="inlineStr">
        <is>
          <t>Manta Termica</t>
        </is>
      </c>
      <c r="AC263" s="39" t="inlineStr">
        <is>
          <t>Cruce por nomenclatura SAP</t>
        </is>
      </c>
      <c r="AD263" s="39" t="inlineStr">
        <is>
          <t>No</t>
        </is>
      </c>
      <c r="AE263" s="39" t="n"/>
      <c r="AF263" s="39" t="inlineStr">
        <is>
          <t>Sí</t>
        </is>
      </c>
      <c r="AG263" s="39" t="inlineStr">
        <is>
          <t>K-245</t>
        </is>
      </c>
      <c r="AH263" s="51" t="n">
        <v>10</v>
      </c>
      <c r="AI263" s="51">
        <f>Q263</f>
        <v/>
      </c>
      <c r="AJ263" s="51">
        <f>$AH263-$AI263</f>
        <v/>
      </c>
      <c r="AK263" s="52" t="n">
        <v>8890</v>
      </c>
      <c r="AL263" s="52">
        <f>$AJ263*$AK263</f>
        <v/>
      </c>
      <c r="AM263" s="52">
        <f>$AI263*$AK263</f>
        <v/>
      </c>
      <c r="AN263" s="39" t="n"/>
      <c r="AO263" s="39" t="inlineStr">
        <is>
          <t>Homologado al master K-245, pero sus códigos SAP (3000521) no figuran en el stock SAP de este centro. Cruce por nomenclatura: similitud 0.47.</t>
        </is>
      </c>
    </row>
    <row r="264">
      <c r="A264" s="5" t="inlineStr">
        <is>
          <t>2001861</t>
        </is>
      </c>
      <c r="B264" s="5" t="inlineStr">
        <is>
          <t>SONDA P/ ALIMENTACION NASOGASTRICA K10</t>
        </is>
      </c>
      <c r="C264" s="5" t="n"/>
      <c r="D264" s="5" t="inlineStr">
        <is>
          <t>033</t>
        </is>
      </c>
      <c r="E264" s="5" t="inlineStr">
        <is>
          <t>ZDES</t>
        </is>
      </c>
      <c r="F264" s="5" t="inlineStr">
        <is>
          <t>1130</t>
        </is>
      </c>
      <c r="G264" s="5" t="inlineStr">
        <is>
          <t>3014</t>
        </is>
      </c>
      <c r="H264" s="5" t="inlineStr">
        <is>
          <t>C/U</t>
        </is>
      </c>
      <c r="I264" s="6" t="n">
        <v>10</v>
      </c>
      <c r="J264" s="6" t="n">
        <v>0</v>
      </c>
      <c r="K264" s="5" t="inlineStr">
        <is>
          <t>ARS</t>
        </is>
      </c>
      <c r="L264" s="48" t="n">
        <v>0</v>
      </c>
      <c r="M264" s="48" t="n">
        <v>3154.81</v>
      </c>
      <c r="O264" s="11">
        <f>M264/SUM($M$2:$M$485)</f>
        <v/>
      </c>
      <c r="P264" s="49">
        <f>IFERROR(M264/I264,0)</f>
        <v/>
      </c>
      <c r="Q264" s="50" t="n"/>
      <c r="R264" s="8">
        <f>I264-Q264</f>
        <v/>
      </c>
      <c r="S264" s="49">
        <f>$AK264*R264</f>
        <v/>
      </c>
      <c r="U264" s="39" t="inlineStr">
        <is>
          <t>Stock SAP</t>
        </is>
      </c>
      <c r="V264" s="39" t="inlineStr">
        <is>
          <t>Descartables</t>
        </is>
      </c>
      <c r="W264" s="39" t="inlineStr">
        <is>
          <t>Dentro del alcance</t>
        </is>
      </c>
      <c r="X264" s="39" t="n"/>
      <c r="Y264" s="39" t="inlineStr">
        <is>
          <t>Sin recuento físico en el inventario de Avain</t>
        </is>
      </c>
      <c r="Z264" s="40" t="inlineStr">
        <is>
          <t>Sin recuento físico</t>
        </is>
      </c>
      <c r="AA264" s="39" t="n"/>
      <c r="AB264" s="39" t="n"/>
      <c r="AC264" s="39" t="n"/>
      <c r="AD264" s="39" t="n"/>
      <c r="AE264" s="39" t="n"/>
      <c r="AF264" s="39" t="n"/>
      <c r="AG264" s="39" t="n"/>
      <c r="AH264" s="51" t="n">
        <v>16</v>
      </c>
      <c r="AI264" s="51">
        <f>Q264</f>
        <v/>
      </c>
      <c r="AJ264" s="51">
        <f>$AH264-$AI264</f>
        <v/>
      </c>
      <c r="AK264" s="52" t="n">
        <v>315.48125</v>
      </c>
      <c r="AL264" s="52">
        <f>$AJ264*$AK264</f>
        <v/>
      </c>
      <c r="AM264" s="52">
        <f>$AI264*$AK264</f>
        <v/>
      </c>
      <c r="AN264" s="39" t="n"/>
      <c r="AO264" s="39" t="inlineStr">
        <is>
          <t>El material ocupa 2 filas en la hoja 1130 Salta (lote/almacén). La cantidad SAP y la física de esta vista son el total del material.</t>
        </is>
      </c>
    </row>
    <row r="265">
      <c r="A265" s="5" t="inlineStr">
        <is>
          <t>2001866</t>
        </is>
      </c>
      <c r="B265" s="5" t="inlineStr">
        <is>
          <t>SONDA P/ ASPIRACION K30</t>
        </is>
      </c>
      <c r="C265" s="5" t="n"/>
      <c r="D265" s="5" t="inlineStr">
        <is>
          <t>033</t>
        </is>
      </c>
      <c r="E265" s="5" t="inlineStr">
        <is>
          <t>ZDES</t>
        </is>
      </c>
      <c r="F265" s="5" t="inlineStr">
        <is>
          <t>1130</t>
        </is>
      </c>
      <c r="G265" s="5" t="inlineStr">
        <is>
          <t>3013</t>
        </is>
      </c>
      <c r="H265" s="5" t="inlineStr">
        <is>
          <t>C/U</t>
        </is>
      </c>
      <c r="I265" s="6" t="n">
        <v>10</v>
      </c>
      <c r="J265" s="6" t="n">
        <v>0</v>
      </c>
      <c r="K265" s="5" t="inlineStr">
        <is>
          <t>ARS</t>
        </is>
      </c>
      <c r="L265" s="48" t="n">
        <v>0</v>
      </c>
      <c r="M265" s="48" t="n">
        <v>4713</v>
      </c>
      <c r="O265" s="11">
        <f>M265/SUM($M$2:$M$485)</f>
        <v/>
      </c>
      <c r="P265" s="49">
        <f>IFERROR(M265/I265,0)</f>
        <v/>
      </c>
      <c r="Q265" s="50" t="n">
        <v>9</v>
      </c>
      <c r="R265" s="8">
        <f>I265-Q265</f>
        <v/>
      </c>
      <c r="S265" s="49">
        <f>$AK265*R265</f>
        <v/>
      </c>
      <c r="U265" s="39" t="inlineStr">
        <is>
          <t>Stock SAP</t>
        </is>
      </c>
      <c r="V265" s="39" t="inlineStr">
        <is>
          <t>Descartables</t>
        </is>
      </c>
      <c r="W265" s="39" t="inlineStr">
        <is>
          <t>Dentro del alcance</t>
        </is>
      </c>
      <c r="X265" s="37" t="inlineStr">
        <is>
          <t>Alta</t>
        </is>
      </c>
      <c r="Y265" s="39" t="inlineStr">
        <is>
          <t>Homologado – confianza Alta</t>
        </is>
      </c>
      <c r="Z265" s="38" t="inlineStr">
        <is>
          <t>Dar de baja en SAP</t>
        </is>
      </c>
      <c r="AA265" s="39" t="inlineStr">
        <is>
          <t>430</t>
        </is>
      </c>
      <c r="AB265" s="39" t="inlineStr">
        <is>
          <t>Sonda de Aspiracion K30</t>
        </is>
      </c>
      <c r="AC265" s="39" t="inlineStr">
        <is>
          <t>Cruce por nomenclatura SAP</t>
        </is>
      </c>
      <c r="AD265" s="39" t="inlineStr">
        <is>
          <t>No</t>
        </is>
      </c>
      <c r="AE265" s="39" t="n"/>
      <c r="AF265" s="39" t="inlineStr">
        <is>
          <t>Sí</t>
        </is>
      </c>
      <c r="AG265" s="39" t="inlineStr">
        <is>
          <t>D-162</t>
        </is>
      </c>
      <c r="AH265" s="51" t="n">
        <v>10</v>
      </c>
      <c r="AI265" s="51">
        <f>Q265</f>
        <v/>
      </c>
      <c r="AJ265" s="51">
        <f>$AH265-$AI265</f>
        <v/>
      </c>
      <c r="AK265" s="52" t="n">
        <v>471.3</v>
      </c>
      <c r="AL265" s="52">
        <f>$AJ265*$AK265</f>
        <v/>
      </c>
      <c r="AM265" s="52">
        <f>$AI265*$AK265</f>
        <v/>
      </c>
      <c r="AN265" s="39" t="n"/>
      <c r="AO265" s="39" t="inlineStr">
        <is>
          <t>Homologado al master D-162, pero sus códigos SAP (2000243, 2000369, 2000811, 2001270) no figuran en el stock SAP de este centro. Cruce por nomenclatura: similitud 0.92.</t>
        </is>
      </c>
    </row>
    <row r="266">
      <c r="A266" s="5" t="inlineStr">
        <is>
          <t>2002568</t>
        </is>
      </c>
      <c r="B266" s="5" t="inlineStr">
        <is>
          <t>PROLONGADOR PT26 150CM</t>
        </is>
      </c>
      <c r="C266" s="5" t="n"/>
      <c r="D266" s="5" t="inlineStr">
        <is>
          <t>MDES</t>
        </is>
      </c>
      <c r="E266" s="5" t="inlineStr">
        <is>
          <t>ZDES</t>
        </is>
      </c>
      <c r="F266" s="5" t="inlineStr">
        <is>
          <t>1130</t>
        </is>
      </c>
      <c r="G266" s="5" t="inlineStr">
        <is>
          <t>3013</t>
        </is>
      </c>
      <c r="H266" s="5" t="inlineStr">
        <is>
          <t>C/U</t>
        </is>
      </c>
      <c r="I266" s="6" t="n">
        <v>10</v>
      </c>
      <c r="J266" s="6" t="n">
        <v>0</v>
      </c>
      <c r="K266" s="5" t="inlineStr">
        <is>
          <t>ARS</t>
        </is>
      </c>
      <c r="L266" s="48" t="n">
        <v>0</v>
      </c>
      <c r="M266" s="48" t="n">
        <v>8500.4</v>
      </c>
      <c r="O266" s="11">
        <f>M266/SUM($M$2:$M$485)</f>
        <v/>
      </c>
      <c r="P266" s="49">
        <f>IFERROR(M266/I266,0)</f>
        <v/>
      </c>
      <c r="Q266" s="50" t="n"/>
      <c r="R266" s="8">
        <f>I266-Q266</f>
        <v/>
      </c>
      <c r="S266" s="49">
        <f>$AK266*R266</f>
        <v/>
      </c>
      <c r="U266" s="39" t="inlineStr">
        <is>
          <t>Stock SAP</t>
        </is>
      </c>
      <c r="V266" s="39" t="inlineStr">
        <is>
          <t>Descartables</t>
        </is>
      </c>
      <c r="W266" s="39" t="inlineStr">
        <is>
          <t>Dentro del alcance</t>
        </is>
      </c>
      <c r="X266" s="39" t="n"/>
      <c r="Y266" s="39" t="inlineStr">
        <is>
          <t>Sin recuento físico en el inventario de Avain</t>
        </is>
      </c>
      <c r="Z266" s="40" t="inlineStr">
        <is>
          <t>Sin recuento físico</t>
        </is>
      </c>
      <c r="AA266" s="39" t="n"/>
      <c r="AB266" s="39" t="n"/>
      <c r="AC266" s="39" t="n"/>
      <c r="AD266" s="39" t="n"/>
      <c r="AE266" s="39" t="n"/>
      <c r="AF266" s="39" t="n"/>
      <c r="AG266" s="39" t="n"/>
      <c r="AH266" s="51" t="n">
        <v>10</v>
      </c>
      <c r="AI266" s="51">
        <f>Q266</f>
        <v/>
      </c>
      <c r="AJ266" s="51">
        <f>$AH266-$AI266</f>
        <v/>
      </c>
      <c r="AK266" s="52" t="n">
        <v>850.04</v>
      </c>
      <c r="AL266" s="52">
        <f>$AJ266*$AK266</f>
        <v/>
      </c>
      <c r="AM266" s="52">
        <f>$AI266*$AK266</f>
        <v/>
      </c>
      <c r="AN266" s="39" t="n"/>
      <c r="AO266" s="39" t="n"/>
    </row>
    <row r="267">
      <c r="A267" s="5" t="inlineStr">
        <is>
          <t>2002575</t>
        </is>
      </c>
      <c r="B267" s="5" t="inlineStr">
        <is>
          <t>CAMPO QUIRURGICO ESTERIL 60X60CM</t>
        </is>
      </c>
      <c r="C267" s="5" t="n"/>
      <c r="D267" s="5" t="inlineStr">
        <is>
          <t>033</t>
        </is>
      </c>
      <c r="E267" s="5" t="inlineStr">
        <is>
          <t>ZDES</t>
        </is>
      </c>
      <c r="F267" s="5" t="inlineStr">
        <is>
          <t>1130</t>
        </is>
      </c>
      <c r="G267" s="5" t="inlineStr">
        <is>
          <t>3013</t>
        </is>
      </c>
      <c r="H267" s="5" t="inlineStr">
        <is>
          <t>C/U</t>
        </is>
      </c>
      <c r="I267" s="6" t="n">
        <v>10</v>
      </c>
      <c r="J267" s="6" t="n">
        <v>0</v>
      </c>
      <c r="K267" s="5" t="inlineStr">
        <is>
          <t>ARS</t>
        </is>
      </c>
      <c r="L267" s="48" t="n">
        <v>0</v>
      </c>
      <c r="M267" s="48" t="n">
        <v>12847.8</v>
      </c>
      <c r="O267" s="11">
        <f>M267/SUM($M$2:$M$485)</f>
        <v/>
      </c>
      <c r="P267" s="49">
        <f>IFERROR(M267/I267,0)</f>
        <v/>
      </c>
      <c r="Q267" s="50" t="n"/>
      <c r="R267" s="8">
        <f>I267-Q267</f>
        <v/>
      </c>
      <c r="S267" s="49">
        <f>$AK267*R267</f>
        <v/>
      </c>
      <c r="U267" s="39" t="inlineStr">
        <is>
          <t>Stock SAP</t>
        </is>
      </c>
      <c r="V267" s="39" t="inlineStr">
        <is>
          <t>Descartables</t>
        </is>
      </c>
      <c r="W267" s="39" t="inlineStr">
        <is>
          <t>Dentro del alcance</t>
        </is>
      </c>
      <c r="X267" s="39" t="n"/>
      <c r="Y267" s="39" t="inlineStr">
        <is>
          <t>Sin recuento físico en el inventario de Avain</t>
        </is>
      </c>
      <c r="Z267" s="40" t="inlineStr">
        <is>
          <t>Sin recuento físico</t>
        </is>
      </c>
      <c r="AA267" s="39" t="n"/>
      <c r="AB267" s="39" t="n"/>
      <c r="AC267" s="39" t="n"/>
      <c r="AD267" s="39" t="n"/>
      <c r="AE267" s="39" t="n"/>
      <c r="AF267" s="39" t="n"/>
      <c r="AG267" s="39" t="n"/>
      <c r="AH267" s="51" t="n">
        <v>10</v>
      </c>
      <c r="AI267" s="51">
        <f>Q267</f>
        <v/>
      </c>
      <c r="AJ267" s="51">
        <f>$AH267-$AI267</f>
        <v/>
      </c>
      <c r="AK267" s="52" t="n">
        <v>1284.78</v>
      </c>
      <c r="AL267" s="52">
        <f>$AJ267*$AK267</f>
        <v/>
      </c>
      <c r="AM267" s="52">
        <f>$AI267*$AK267</f>
        <v/>
      </c>
      <c r="AN267" s="39" t="n"/>
      <c r="AO267" s="39" t="n"/>
    </row>
    <row r="268">
      <c r="A268" s="5" t="inlineStr">
        <is>
          <t>3000524</t>
        </is>
      </c>
      <c r="B268" s="5" t="inlineStr">
        <is>
          <t>CASCO DE SEGURIDAD + ARNES+MENTONERA</t>
        </is>
      </c>
      <c r="C268" s="5" t="n"/>
      <c r="D268" s="5" t="inlineStr">
        <is>
          <t>INDU</t>
        </is>
      </c>
      <c r="E268" s="5" t="inlineStr">
        <is>
          <t>ZUNI</t>
        </is>
      </c>
      <c r="F268" s="5" t="inlineStr">
        <is>
          <t>1130</t>
        </is>
      </c>
      <c r="G268" s="5" t="inlineStr">
        <is>
          <t>3010</t>
        </is>
      </c>
      <c r="H268" s="5" t="inlineStr">
        <is>
          <t>C/U</t>
        </is>
      </c>
      <c r="I268" s="6" t="n">
        <v>10</v>
      </c>
      <c r="J268" s="6" t="n">
        <v>0</v>
      </c>
      <c r="K268" s="5" t="inlineStr">
        <is>
          <t>ARS</t>
        </is>
      </c>
      <c r="L268" s="48" t="n">
        <v>0</v>
      </c>
      <c r="M268" s="48" t="n">
        <v>110950</v>
      </c>
      <c r="O268" s="11">
        <f>M268/SUM($M$2:$M$485)</f>
        <v/>
      </c>
      <c r="P268" s="49">
        <f>IFERROR(M268/I268,0)</f>
        <v/>
      </c>
      <c r="Q268" s="50" t="n"/>
      <c r="R268" s="8">
        <f>I268-Q268</f>
        <v/>
      </c>
      <c r="S268" s="49">
        <f>$AK268*R268</f>
        <v/>
      </c>
      <c r="U268" s="39" t="inlineStr">
        <is>
          <t>Stock SAP</t>
        </is>
      </c>
      <c r="V268" s="39" t="inlineStr">
        <is>
          <t>Uniformes</t>
        </is>
      </c>
      <c r="W268" s="39" t="inlineStr">
        <is>
          <t>Fuera del alcance</t>
        </is>
      </c>
      <c r="X268" s="39" t="n"/>
      <c r="Y268" s="39" t="inlineStr">
        <is>
          <t>No aplica: uniformes, clasificación que el inventario físico de Farmacia no releva</t>
        </is>
      </c>
      <c r="Z268" s="40" t="inlineStr">
        <is>
          <t>Fuera del alcance del inventario físico</t>
        </is>
      </c>
      <c r="AA268" s="39" t="n"/>
      <c r="AB268" s="39" t="n"/>
      <c r="AC268" s="39" t="n"/>
      <c r="AD268" s="39" t="n"/>
      <c r="AE268" s="39" t="n"/>
      <c r="AF268" s="39" t="n"/>
      <c r="AG268" s="39" t="n"/>
      <c r="AH268" s="51" t="n">
        <v>13</v>
      </c>
      <c r="AI268" s="51">
        <f>Q268</f>
        <v/>
      </c>
      <c r="AJ268" s="51">
        <f>$AH268-$AI268</f>
        <v/>
      </c>
      <c r="AK268" s="52" t="n">
        <v>11095</v>
      </c>
      <c r="AL268" s="52">
        <f>$AJ268*$AK268</f>
        <v/>
      </c>
      <c r="AM268" s="52">
        <f>$AI268*$AK268</f>
        <v/>
      </c>
      <c r="AN268" s="39" t="n"/>
      <c r="AO268" s="39" t="inlineStr">
        <is>
          <t>El material ocupa 2 filas en la hoja 1130 Salta (lote/almacén). La cantidad SAP y la física de esta vista son el total del material.</t>
        </is>
      </c>
    </row>
    <row r="269">
      <c r="A269" s="5" t="inlineStr">
        <is>
          <t>3000526</t>
        </is>
      </c>
      <c r="B269" s="5" t="inlineStr">
        <is>
          <t>PROTECTOR AUDITIVO P/CASCO SORDINA</t>
        </is>
      </c>
      <c r="C269" s="5" t="n"/>
      <c r="D269" s="5" t="inlineStr">
        <is>
          <t>INDU</t>
        </is>
      </c>
      <c r="E269" s="5" t="inlineStr">
        <is>
          <t>ZUNI</t>
        </is>
      </c>
      <c r="F269" s="5" t="inlineStr">
        <is>
          <t>1130</t>
        </is>
      </c>
      <c r="G269" s="5" t="inlineStr">
        <is>
          <t>3010</t>
        </is>
      </c>
      <c r="H269" s="5" t="inlineStr">
        <is>
          <t>C/U</t>
        </is>
      </c>
      <c r="I269" s="6" t="n">
        <v>10</v>
      </c>
      <c r="J269" s="6" t="n">
        <v>0</v>
      </c>
      <c r="K269" s="5" t="inlineStr">
        <is>
          <t>ARS</t>
        </is>
      </c>
      <c r="L269" s="48" t="n">
        <v>0</v>
      </c>
      <c r="M269" s="48" t="n">
        <v>217355.35</v>
      </c>
      <c r="O269" s="11">
        <f>M269/SUM($M$2:$M$485)</f>
        <v/>
      </c>
      <c r="P269" s="49">
        <f>IFERROR(M269/I269,0)</f>
        <v/>
      </c>
      <c r="Q269" s="50" t="n"/>
      <c r="R269" s="8">
        <f>I269-Q269</f>
        <v/>
      </c>
      <c r="S269" s="49">
        <f>$AK269*R269</f>
        <v/>
      </c>
      <c r="U269" s="39" t="inlineStr">
        <is>
          <t>Stock SAP</t>
        </is>
      </c>
      <c r="V269" s="39" t="inlineStr">
        <is>
          <t>Uniformes</t>
        </is>
      </c>
      <c r="W269" s="39" t="inlineStr">
        <is>
          <t>Fuera del alcance</t>
        </is>
      </c>
      <c r="X269" s="39" t="n"/>
      <c r="Y269" s="39" t="inlineStr">
        <is>
          <t>No aplica: uniformes, clasificación que el inventario físico de Farmacia no releva</t>
        </is>
      </c>
      <c r="Z269" s="40" t="inlineStr">
        <is>
          <t>Fuera del alcance del inventario físico</t>
        </is>
      </c>
      <c r="AA269" s="39" t="n"/>
      <c r="AB269" s="39" t="n"/>
      <c r="AC269" s="39" t="n"/>
      <c r="AD269" s="39" t="n"/>
      <c r="AE269" s="39" t="n"/>
      <c r="AF269" s="39" t="n"/>
      <c r="AG269" s="39" t="n"/>
      <c r="AH269" s="51" t="n">
        <v>10</v>
      </c>
      <c r="AI269" s="51">
        <f>Q269</f>
        <v/>
      </c>
      <c r="AJ269" s="51">
        <f>$AH269-$AI269</f>
        <v/>
      </c>
      <c r="AK269" s="52" t="n">
        <v>21735.535</v>
      </c>
      <c r="AL269" s="52">
        <f>$AJ269*$AK269</f>
        <v/>
      </c>
      <c r="AM269" s="52">
        <f>$AI269*$AK269</f>
        <v/>
      </c>
      <c r="AN269" s="39" t="n"/>
      <c r="AO269" s="39" t="n"/>
    </row>
    <row r="270">
      <c r="A270" s="5" t="inlineStr">
        <is>
          <t>3000716</t>
        </is>
      </c>
      <c r="B270" s="5" t="inlineStr">
        <is>
          <t>PANTALON CARGO ANTI DESGARRO T48</t>
        </is>
      </c>
      <c r="C270" s="5" t="n"/>
      <c r="D270" s="5" t="inlineStr">
        <is>
          <t>INDU</t>
        </is>
      </c>
      <c r="E270" s="5" t="inlineStr">
        <is>
          <t>ZUNI</t>
        </is>
      </c>
      <c r="F270" s="5" t="inlineStr">
        <is>
          <t>1130</t>
        </is>
      </c>
      <c r="G270" s="5" t="inlineStr">
        <is>
          <t>3011</t>
        </is>
      </c>
      <c r="H270" s="5" t="inlineStr">
        <is>
          <t>C/U</t>
        </is>
      </c>
      <c r="I270" s="6" t="n">
        <v>10</v>
      </c>
      <c r="J270" s="6" t="n">
        <v>0</v>
      </c>
      <c r="K270" s="5" t="inlineStr">
        <is>
          <t>ARS</t>
        </is>
      </c>
      <c r="L270" s="48" t="n">
        <v>0</v>
      </c>
      <c r="M270" s="48" t="n">
        <v>251271.2</v>
      </c>
      <c r="O270" s="11">
        <f>M270/SUM($M$2:$M$485)</f>
        <v/>
      </c>
      <c r="P270" s="49">
        <f>IFERROR(M270/I270,0)</f>
        <v/>
      </c>
      <c r="Q270" s="50" t="n"/>
      <c r="R270" s="8">
        <f>I270-Q270</f>
        <v/>
      </c>
      <c r="S270" s="49">
        <f>$AK270*R270</f>
        <v/>
      </c>
      <c r="U270" s="39" t="inlineStr">
        <is>
          <t>Stock SAP</t>
        </is>
      </c>
      <c r="V270" s="39" t="inlineStr">
        <is>
          <t>Uniformes</t>
        </is>
      </c>
      <c r="W270" s="39" t="inlineStr">
        <is>
          <t>Fuera del alcance</t>
        </is>
      </c>
      <c r="X270" s="39" t="n"/>
      <c r="Y270" s="39" t="inlineStr">
        <is>
          <t>No aplica: uniformes, clasificación que el inventario físico de Farmacia no releva</t>
        </is>
      </c>
      <c r="Z270" s="40" t="inlineStr">
        <is>
          <t>Fuera del alcance del inventario físico</t>
        </is>
      </c>
      <c r="AA270" s="39" t="n"/>
      <c r="AB270" s="39" t="n"/>
      <c r="AC270" s="39" t="n"/>
      <c r="AD270" s="39" t="n"/>
      <c r="AE270" s="39" t="n"/>
      <c r="AF270" s="39" t="n"/>
      <c r="AG270" s="39" t="n"/>
      <c r="AH270" s="51" t="n">
        <v>10</v>
      </c>
      <c r="AI270" s="51">
        <f>Q270</f>
        <v/>
      </c>
      <c r="AJ270" s="51">
        <f>$AH270-$AI270</f>
        <v/>
      </c>
      <c r="AK270" s="52" t="n">
        <v>25127.12</v>
      </c>
      <c r="AL270" s="52">
        <f>$AJ270*$AK270</f>
        <v/>
      </c>
      <c r="AM270" s="52">
        <f>$AI270*$AK270</f>
        <v/>
      </c>
      <c r="AN270" s="39" t="n"/>
      <c r="AO270" s="39" t="n"/>
    </row>
    <row r="271">
      <c r="A271" s="5" t="inlineStr">
        <is>
          <t>3000915</t>
        </is>
      </c>
      <c r="B271" s="5" t="inlineStr">
        <is>
          <t>BOTIN DE SEGURIDAD T43</t>
        </is>
      </c>
      <c r="C271" s="5" t="n"/>
      <c r="D271" s="5" t="inlineStr">
        <is>
          <t>INDU</t>
        </is>
      </c>
      <c r="E271" s="5" t="inlineStr">
        <is>
          <t>ZUNI</t>
        </is>
      </c>
      <c r="F271" s="5" t="inlineStr">
        <is>
          <t>1130</t>
        </is>
      </c>
      <c r="G271" s="5" t="inlineStr">
        <is>
          <t>3011</t>
        </is>
      </c>
      <c r="H271" s="5" t="inlineStr">
        <is>
          <t>C/U</t>
        </is>
      </c>
      <c r="I271" s="6" t="n">
        <v>10</v>
      </c>
      <c r="J271" s="6" t="n">
        <v>0</v>
      </c>
      <c r="K271" s="5" t="inlineStr">
        <is>
          <t>ARS</t>
        </is>
      </c>
      <c r="L271" s="48" t="n">
        <v>0</v>
      </c>
      <c r="M271" s="48" t="n">
        <v>858846.67</v>
      </c>
      <c r="O271" s="11">
        <f>M271/SUM($M$2:$M$485)</f>
        <v/>
      </c>
      <c r="P271" s="49">
        <f>IFERROR(M271/I271,0)</f>
        <v/>
      </c>
      <c r="Q271" s="50" t="n"/>
      <c r="R271" s="8">
        <f>I271-Q271</f>
        <v/>
      </c>
      <c r="S271" s="49">
        <f>$AK271*R271</f>
        <v/>
      </c>
      <c r="U271" s="39" t="inlineStr">
        <is>
          <t>Stock SAP</t>
        </is>
      </c>
      <c r="V271" s="39" t="inlineStr">
        <is>
          <t>Uniformes</t>
        </is>
      </c>
      <c r="W271" s="39" t="inlineStr">
        <is>
          <t>Fuera del alcance</t>
        </is>
      </c>
      <c r="X271" s="39" t="n"/>
      <c r="Y271" s="39" t="inlineStr">
        <is>
          <t>No aplica: uniformes, clasificación que el inventario físico de Farmacia no releva</t>
        </is>
      </c>
      <c r="Z271" s="40" t="inlineStr">
        <is>
          <t>Fuera del alcance del inventario físico</t>
        </is>
      </c>
      <c r="AA271" s="39" t="n"/>
      <c r="AB271" s="39" t="n"/>
      <c r="AC271" s="39" t="n"/>
      <c r="AD271" s="39" t="n"/>
      <c r="AE271" s="39" t="n"/>
      <c r="AF271" s="39" t="n"/>
      <c r="AG271" s="39" t="n"/>
      <c r="AH271" s="51" t="n">
        <v>15</v>
      </c>
      <c r="AI271" s="51">
        <f>Q271</f>
        <v/>
      </c>
      <c r="AJ271" s="51">
        <f>$AH271-$AI271</f>
        <v/>
      </c>
      <c r="AK271" s="52" t="n">
        <v>85884.66666666667</v>
      </c>
      <c r="AL271" s="52">
        <f>$AJ271*$AK271</f>
        <v/>
      </c>
      <c r="AM271" s="52">
        <f>$AI271*$AK271</f>
        <v/>
      </c>
      <c r="AN271" s="39" t="n"/>
      <c r="AO271" s="39" t="inlineStr">
        <is>
          <t>El material ocupa 2 filas en la hoja 1130 Salta (lote/almacén). La cantidad SAP y la física de esta vista son el total del material.</t>
        </is>
      </c>
    </row>
    <row r="272">
      <c r="A272" s="5" t="inlineStr">
        <is>
          <t>3001259</t>
        </is>
      </c>
      <c r="B272" s="5" t="inlineStr">
        <is>
          <t>CONJUNTO TERMICO M</t>
        </is>
      </c>
      <c r="C272" s="5" t="n"/>
      <c r="D272" s="5" t="inlineStr">
        <is>
          <t>INDU</t>
        </is>
      </c>
      <c r="E272" s="5" t="inlineStr">
        <is>
          <t>ZUNI</t>
        </is>
      </c>
      <c r="F272" s="5" t="inlineStr">
        <is>
          <t>1130</t>
        </is>
      </c>
      <c r="G272" s="5" t="inlineStr">
        <is>
          <t>3011</t>
        </is>
      </c>
      <c r="H272" s="5" t="inlineStr">
        <is>
          <t>C/U</t>
        </is>
      </c>
      <c r="I272" s="6" t="n">
        <v>10</v>
      </c>
      <c r="J272" s="6" t="n">
        <v>0</v>
      </c>
      <c r="K272" s="5" t="inlineStr">
        <is>
          <t>ARS</t>
        </is>
      </c>
      <c r="L272" s="48" t="n">
        <v>0</v>
      </c>
      <c r="M272" s="48" t="n">
        <v>110838</v>
      </c>
      <c r="O272" s="11">
        <f>M272/SUM($M$2:$M$485)</f>
        <v/>
      </c>
      <c r="P272" s="49">
        <f>IFERROR(M272/I272,0)</f>
        <v/>
      </c>
      <c r="Q272" s="50" t="n"/>
      <c r="R272" s="8">
        <f>I272-Q272</f>
        <v/>
      </c>
      <c r="S272" s="49">
        <f>$AK272*R272</f>
        <v/>
      </c>
      <c r="U272" s="39" t="inlineStr">
        <is>
          <t>Stock SAP</t>
        </is>
      </c>
      <c r="V272" s="39" t="inlineStr">
        <is>
          <t>Uniformes</t>
        </is>
      </c>
      <c r="W272" s="39" t="inlineStr">
        <is>
          <t>Fuera del alcance</t>
        </is>
      </c>
      <c r="X272" s="39" t="n"/>
      <c r="Y272" s="39" t="inlineStr">
        <is>
          <t>No aplica: uniformes, clasificación que el inventario físico de Farmacia no releva</t>
        </is>
      </c>
      <c r="Z272" s="40" t="inlineStr">
        <is>
          <t>Fuera del alcance del inventario físico</t>
        </is>
      </c>
      <c r="AA272" s="39" t="n"/>
      <c r="AB272" s="39" t="n"/>
      <c r="AC272" s="39" t="n"/>
      <c r="AD272" s="39" t="n"/>
      <c r="AE272" s="39" t="n"/>
      <c r="AF272" s="39" t="n"/>
      <c r="AG272" s="39" t="n"/>
      <c r="AH272" s="51" t="n">
        <v>10</v>
      </c>
      <c r="AI272" s="51">
        <f>Q272</f>
        <v/>
      </c>
      <c r="AJ272" s="51">
        <f>$AH272-$AI272</f>
        <v/>
      </c>
      <c r="AK272" s="52" t="n">
        <v>11083.8</v>
      </c>
      <c r="AL272" s="52">
        <f>$AJ272*$AK272</f>
        <v/>
      </c>
      <c r="AM272" s="52">
        <f>$AI272*$AK272</f>
        <v/>
      </c>
      <c r="AN272" s="39" t="n"/>
      <c r="AO272" s="39" t="n"/>
    </row>
    <row r="273">
      <c r="A273" s="5" t="inlineStr">
        <is>
          <t>3001260</t>
        </is>
      </c>
      <c r="B273" s="5" t="inlineStr">
        <is>
          <t>CONJUNTO TERMICO L</t>
        </is>
      </c>
      <c r="C273" s="5" t="n"/>
      <c r="D273" s="5" t="inlineStr">
        <is>
          <t>INDU</t>
        </is>
      </c>
      <c r="E273" s="5" t="inlineStr">
        <is>
          <t>ZUNI</t>
        </is>
      </c>
      <c r="F273" s="5" t="inlineStr">
        <is>
          <t>1130</t>
        </is>
      </c>
      <c r="G273" s="5" t="inlineStr">
        <is>
          <t>3011</t>
        </is>
      </c>
      <c r="H273" s="5" t="inlineStr">
        <is>
          <t>C/U</t>
        </is>
      </c>
      <c r="I273" s="6" t="n">
        <v>10</v>
      </c>
      <c r="J273" s="6" t="n">
        <v>0</v>
      </c>
      <c r="K273" s="5" t="inlineStr">
        <is>
          <t>ARS</t>
        </is>
      </c>
      <c r="L273" s="48" t="n">
        <v>0</v>
      </c>
      <c r="M273" s="48" t="n">
        <v>110838</v>
      </c>
      <c r="O273" s="11">
        <f>M273/SUM($M$2:$M$485)</f>
        <v/>
      </c>
      <c r="P273" s="49">
        <f>IFERROR(M273/I273,0)</f>
        <v/>
      </c>
      <c r="Q273" s="50" t="n"/>
      <c r="R273" s="8">
        <f>I273-Q273</f>
        <v/>
      </c>
      <c r="S273" s="49">
        <f>$AK273*R273</f>
        <v/>
      </c>
      <c r="U273" s="39" t="inlineStr">
        <is>
          <t>Stock SAP</t>
        </is>
      </c>
      <c r="V273" s="39" t="inlineStr">
        <is>
          <t>Uniformes</t>
        </is>
      </c>
      <c r="W273" s="39" t="inlineStr">
        <is>
          <t>Fuera del alcance</t>
        </is>
      </c>
      <c r="X273" s="39" t="n"/>
      <c r="Y273" s="39" t="inlineStr">
        <is>
          <t>No aplica: uniformes, clasificación que el inventario físico de Farmacia no releva</t>
        </is>
      </c>
      <c r="Z273" s="40" t="inlineStr">
        <is>
          <t>Fuera del alcance del inventario físico</t>
        </is>
      </c>
      <c r="AA273" s="39" t="n"/>
      <c r="AB273" s="39" t="n"/>
      <c r="AC273" s="39" t="n"/>
      <c r="AD273" s="39" t="n"/>
      <c r="AE273" s="39" t="n"/>
      <c r="AF273" s="39" t="n"/>
      <c r="AG273" s="39" t="n"/>
      <c r="AH273" s="51" t="n">
        <v>10</v>
      </c>
      <c r="AI273" s="51">
        <f>Q273</f>
        <v/>
      </c>
      <c r="AJ273" s="51">
        <f>$AH273-$AI273</f>
        <v/>
      </c>
      <c r="AK273" s="52" t="n">
        <v>11083.8</v>
      </c>
      <c r="AL273" s="52">
        <f>$AJ273*$AK273</f>
        <v/>
      </c>
      <c r="AM273" s="52">
        <f>$AI273*$AK273</f>
        <v/>
      </c>
      <c r="AN273" s="39" t="n"/>
      <c r="AO273" s="39" t="n"/>
    </row>
    <row r="274">
      <c r="A274" s="5" t="inlineStr">
        <is>
          <t>3001283</t>
        </is>
      </c>
      <c r="B274" s="5" t="inlineStr">
        <is>
          <t>ARNES CASCO DE SEGURIDAD</t>
        </is>
      </c>
      <c r="C274" s="5" t="n"/>
      <c r="D274" s="5" t="inlineStr">
        <is>
          <t>INDU</t>
        </is>
      </c>
      <c r="E274" s="5" t="inlineStr">
        <is>
          <t>ZUNI</t>
        </is>
      </c>
      <c r="F274" s="5" t="inlineStr">
        <is>
          <t>1130</t>
        </is>
      </c>
      <c r="G274" s="5" t="inlineStr">
        <is>
          <t>3010</t>
        </is>
      </c>
      <c r="H274" s="5" t="inlineStr">
        <is>
          <t>C/U</t>
        </is>
      </c>
      <c r="I274" s="6" t="n">
        <v>10</v>
      </c>
      <c r="J274" s="6" t="n">
        <v>0</v>
      </c>
      <c r="K274" s="5" t="inlineStr">
        <is>
          <t>ARS</t>
        </is>
      </c>
      <c r="L274" s="48" t="n">
        <v>0</v>
      </c>
      <c r="M274" s="48" t="n">
        <v>23000</v>
      </c>
      <c r="O274" s="11">
        <f>M274/SUM($M$2:$M$485)</f>
        <v/>
      </c>
      <c r="P274" s="49">
        <f>IFERROR(M274/I274,0)</f>
        <v/>
      </c>
      <c r="Q274" s="50" t="n"/>
      <c r="R274" s="8">
        <f>I274-Q274</f>
        <v/>
      </c>
      <c r="S274" s="49">
        <f>$AK274*R274</f>
        <v/>
      </c>
      <c r="U274" s="39" t="inlineStr">
        <is>
          <t>Stock SAP</t>
        </is>
      </c>
      <c r="V274" s="39" t="inlineStr">
        <is>
          <t>Uniformes</t>
        </is>
      </c>
      <c r="W274" s="39" t="inlineStr">
        <is>
          <t>Fuera del alcance</t>
        </is>
      </c>
      <c r="X274" s="39" t="n"/>
      <c r="Y274" s="39" t="inlineStr">
        <is>
          <t>No aplica: uniformes, clasificación que el inventario físico de Farmacia no releva</t>
        </is>
      </c>
      <c r="Z274" s="40" t="inlineStr">
        <is>
          <t>Fuera del alcance del inventario físico</t>
        </is>
      </c>
      <c r="AA274" s="39" t="n"/>
      <c r="AB274" s="39" t="n"/>
      <c r="AC274" s="39" t="n"/>
      <c r="AD274" s="39" t="n"/>
      <c r="AE274" s="39" t="n"/>
      <c r="AF274" s="39" t="n"/>
      <c r="AG274" s="39" t="n"/>
      <c r="AH274" s="51" t="n">
        <v>10</v>
      </c>
      <c r="AI274" s="51">
        <f>Q274</f>
        <v/>
      </c>
      <c r="AJ274" s="51">
        <f>$AH274-$AI274</f>
        <v/>
      </c>
      <c r="AK274" s="52" t="n">
        <v>2300</v>
      </c>
      <c r="AL274" s="52">
        <f>$AJ274*$AK274</f>
        <v/>
      </c>
      <c r="AM274" s="52">
        <f>$AI274*$AK274</f>
        <v/>
      </c>
      <c r="AN274" s="39" t="n"/>
      <c r="AO274" s="39" t="n"/>
    </row>
    <row r="275">
      <c r="A275" s="5" t="inlineStr">
        <is>
          <t>3001434</t>
        </is>
      </c>
      <c r="B275" s="5" t="inlineStr">
        <is>
          <t>CHOMBA NEGRA M</t>
        </is>
      </c>
      <c r="C275" s="5" t="n"/>
      <c r="D275" s="5" t="inlineStr">
        <is>
          <t>INDU</t>
        </is>
      </c>
      <c r="E275" s="5" t="inlineStr">
        <is>
          <t>ZUNI</t>
        </is>
      </c>
      <c r="F275" s="5" t="inlineStr">
        <is>
          <t>1130</t>
        </is>
      </c>
      <c r="G275" s="5" t="inlineStr">
        <is>
          <t>3012</t>
        </is>
      </c>
      <c r="H275" s="5" t="inlineStr">
        <is>
          <t>C/U</t>
        </is>
      </c>
      <c r="I275" s="6" t="n">
        <v>10</v>
      </c>
      <c r="J275" s="6" t="n">
        <v>0</v>
      </c>
      <c r="K275" s="5" t="inlineStr">
        <is>
          <t>ARS</t>
        </is>
      </c>
      <c r="L275" s="48" t="n">
        <v>0</v>
      </c>
      <c r="M275" s="48" t="n">
        <v>127173.3</v>
      </c>
      <c r="O275" s="11">
        <f>M275/SUM($M$2:$M$485)</f>
        <v/>
      </c>
      <c r="P275" s="49">
        <f>IFERROR(M275/I275,0)</f>
        <v/>
      </c>
      <c r="Q275" s="50" t="n"/>
      <c r="R275" s="8">
        <f>I275-Q275</f>
        <v/>
      </c>
      <c r="S275" s="49">
        <f>$AK275*R275</f>
        <v/>
      </c>
      <c r="U275" s="39" t="inlineStr">
        <is>
          <t>Stock SAP</t>
        </is>
      </c>
      <c r="V275" s="39" t="inlineStr">
        <is>
          <t>Uniformes</t>
        </is>
      </c>
      <c r="W275" s="39" t="inlineStr">
        <is>
          <t>Fuera del alcance</t>
        </is>
      </c>
      <c r="X275" s="39" t="n"/>
      <c r="Y275" s="39" t="inlineStr">
        <is>
          <t>No aplica: uniformes, clasificación que el inventario físico de Farmacia no releva</t>
        </is>
      </c>
      <c r="Z275" s="40" t="inlineStr">
        <is>
          <t>Fuera del alcance del inventario físico</t>
        </is>
      </c>
      <c r="AA275" s="39" t="n"/>
      <c r="AB275" s="39" t="n"/>
      <c r="AC275" s="39" t="n"/>
      <c r="AD275" s="39" t="n"/>
      <c r="AE275" s="39" t="n"/>
      <c r="AF275" s="39" t="n"/>
      <c r="AG275" s="39" t="n"/>
      <c r="AH275" s="51" t="n">
        <v>10</v>
      </c>
      <c r="AI275" s="51">
        <f>Q275</f>
        <v/>
      </c>
      <c r="AJ275" s="51">
        <f>$AH275-$AI275</f>
        <v/>
      </c>
      <c r="AK275" s="52" t="n">
        <v>12717.33</v>
      </c>
      <c r="AL275" s="52">
        <f>$AJ275*$AK275</f>
        <v/>
      </c>
      <c r="AM275" s="52">
        <f>$AI275*$AK275</f>
        <v/>
      </c>
      <c r="AN275" s="39" t="n"/>
      <c r="AO275" s="39" t="n"/>
    </row>
    <row r="276">
      <c r="A276" s="5" t="inlineStr">
        <is>
          <t>3001436</t>
        </is>
      </c>
      <c r="B276" s="5" t="inlineStr">
        <is>
          <t>CHOMBA NEGRA L</t>
        </is>
      </c>
      <c r="C276" s="5" t="n"/>
      <c r="D276" s="5" t="inlineStr">
        <is>
          <t>INDU</t>
        </is>
      </c>
      <c r="E276" s="5" t="inlineStr">
        <is>
          <t>ZUNI</t>
        </is>
      </c>
      <c r="F276" s="5" t="inlineStr">
        <is>
          <t>1130</t>
        </is>
      </c>
      <c r="G276" s="5" t="inlineStr">
        <is>
          <t>3012</t>
        </is>
      </c>
      <c r="H276" s="5" t="inlineStr">
        <is>
          <t>C/U</t>
        </is>
      </c>
      <c r="I276" s="6" t="n">
        <v>10</v>
      </c>
      <c r="J276" s="6" t="n">
        <v>0</v>
      </c>
      <c r="K276" s="5" t="inlineStr">
        <is>
          <t>ARS</t>
        </is>
      </c>
      <c r="L276" s="48" t="n">
        <v>0</v>
      </c>
      <c r="M276" s="48" t="n">
        <v>120477.75</v>
      </c>
      <c r="O276" s="11">
        <f>M276/SUM($M$2:$M$485)</f>
        <v/>
      </c>
      <c r="P276" s="49">
        <f>IFERROR(M276/I276,0)</f>
        <v/>
      </c>
      <c r="Q276" s="50" t="n"/>
      <c r="R276" s="8">
        <f>I276-Q276</f>
        <v/>
      </c>
      <c r="S276" s="49">
        <f>$AK276*R276</f>
        <v/>
      </c>
      <c r="U276" s="39" t="inlineStr">
        <is>
          <t>Stock SAP</t>
        </is>
      </c>
      <c r="V276" s="39" t="inlineStr">
        <is>
          <t>Uniformes</t>
        </is>
      </c>
      <c r="W276" s="39" t="inlineStr">
        <is>
          <t>Fuera del alcance</t>
        </is>
      </c>
      <c r="X276" s="39" t="n"/>
      <c r="Y276" s="39" t="inlineStr">
        <is>
          <t>No aplica: uniformes, clasificación que el inventario físico de Farmacia no releva</t>
        </is>
      </c>
      <c r="Z276" s="40" t="inlineStr">
        <is>
          <t>Fuera del alcance del inventario físico</t>
        </is>
      </c>
      <c r="AA276" s="39" t="n"/>
      <c r="AB276" s="39" t="n"/>
      <c r="AC276" s="39" t="n"/>
      <c r="AD276" s="39" t="n"/>
      <c r="AE276" s="39" t="n"/>
      <c r="AF276" s="39" t="n"/>
      <c r="AG276" s="39" t="n"/>
      <c r="AH276" s="51" t="n">
        <v>12</v>
      </c>
      <c r="AI276" s="51">
        <f>Q276</f>
        <v/>
      </c>
      <c r="AJ276" s="51">
        <f>$AH276-$AI276</f>
        <v/>
      </c>
      <c r="AK276" s="52" t="n">
        <v>12047.775</v>
      </c>
      <c r="AL276" s="52">
        <f>$AJ276*$AK276</f>
        <v/>
      </c>
      <c r="AM276" s="52">
        <f>$AI276*$AK276</f>
        <v/>
      </c>
      <c r="AN276" s="39" t="n"/>
      <c r="AO276" s="39" t="inlineStr">
        <is>
          <t>El material ocupa 2 filas en la hoja 1130 Salta (lote/almacén). La cantidad SAP y la física de esta vista son el total del material.</t>
        </is>
      </c>
    </row>
    <row r="277">
      <c r="A277" s="5" t="inlineStr">
        <is>
          <t>1000041</t>
        </is>
      </c>
      <c r="B277" s="5" t="inlineStr">
        <is>
          <t>IODOPOVIDONA SOLUCION 10% X 1000ML</t>
        </is>
      </c>
      <c r="C277" s="5" t="inlineStr">
        <is>
          <t>12-3033</t>
        </is>
      </c>
      <c r="D277" s="5" t="inlineStr">
        <is>
          <t>033</t>
        </is>
      </c>
      <c r="E277" s="5" t="inlineStr">
        <is>
          <t>ZMED</t>
        </is>
      </c>
      <c r="F277" s="5" t="inlineStr">
        <is>
          <t>1130</t>
        </is>
      </c>
      <c r="G277" s="5" t="inlineStr">
        <is>
          <t>3013</t>
        </is>
      </c>
      <c r="H277" s="5" t="inlineStr">
        <is>
          <t>C/U</t>
        </is>
      </c>
      <c r="I277" s="6" t="n">
        <v>9</v>
      </c>
      <c r="J277" s="6" t="n">
        <v>0</v>
      </c>
      <c r="K277" s="5" t="inlineStr">
        <is>
          <t>ARS</t>
        </is>
      </c>
      <c r="L277" s="48" t="n">
        <v>0</v>
      </c>
      <c r="M277" s="48" t="n">
        <v>200412.91</v>
      </c>
      <c r="O277" s="11">
        <f>M277/SUM($M$2:$M$485)</f>
        <v/>
      </c>
      <c r="P277" s="49">
        <f>IFERROR(M277/I277,0)</f>
        <v/>
      </c>
      <c r="Q277" s="50" t="n"/>
      <c r="R277" s="8">
        <f>I277-Q277</f>
        <v/>
      </c>
      <c r="S277" s="49">
        <f>$AK277*R277</f>
        <v/>
      </c>
      <c r="U277" s="39" t="inlineStr">
        <is>
          <t>Stock SAP</t>
        </is>
      </c>
      <c r="V277" s="39" t="inlineStr">
        <is>
          <t>Medicamentos</t>
        </is>
      </c>
      <c r="W277" s="39" t="inlineStr">
        <is>
          <t>Dentro del alcance</t>
        </is>
      </c>
      <c r="X277" s="39" t="n"/>
      <c r="Y277" s="39" t="inlineStr">
        <is>
          <t>Sin recuento físico en el inventario de Avain</t>
        </is>
      </c>
      <c r="Z277" s="40" t="inlineStr">
        <is>
          <t>Sin recuento físico</t>
        </is>
      </c>
      <c r="AA277" s="39" t="n"/>
      <c r="AB277" s="39" t="n"/>
      <c r="AC277" s="39" t="n"/>
      <c r="AD277" s="39" t="n"/>
      <c r="AE277" s="39" t="n"/>
      <c r="AF277" s="39" t="n"/>
      <c r="AG277" s="39" t="n"/>
      <c r="AH277" s="51" t="n">
        <v>14</v>
      </c>
      <c r="AI277" s="51">
        <f>Q277</f>
        <v/>
      </c>
      <c r="AJ277" s="51">
        <f>$AH277-$AI277</f>
        <v/>
      </c>
      <c r="AK277" s="52" t="n">
        <v>22268.10071428572</v>
      </c>
      <c r="AL277" s="52">
        <f>$AJ277*$AK277</f>
        <v/>
      </c>
      <c r="AM277" s="52">
        <f>$AI277*$AK277</f>
        <v/>
      </c>
      <c r="AN277" s="39" t="n"/>
      <c r="AO277" s="39" t="inlineStr">
        <is>
          <t>El material ocupa 2 filas en la hoja 1130 Salta (lote/almacén). La cantidad SAP y la física de esta vista son el total del material.</t>
        </is>
      </c>
    </row>
    <row r="278">
      <c r="A278" s="5" t="inlineStr">
        <is>
          <t>2000298</t>
        </is>
      </c>
      <c r="B278" s="5" t="inlineStr">
        <is>
          <t>AEROCAMARA ADULTO CON MASCARA</t>
        </is>
      </c>
      <c r="C278" s="5" t="n"/>
      <c r="D278" s="5" t="inlineStr">
        <is>
          <t>033</t>
        </is>
      </c>
      <c r="E278" s="5" t="inlineStr">
        <is>
          <t>ZDES</t>
        </is>
      </c>
      <c r="F278" s="5" t="inlineStr">
        <is>
          <t>1130</t>
        </is>
      </c>
      <c r="G278" s="5" t="inlineStr">
        <is>
          <t>3013</t>
        </is>
      </c>
      <c r="H278" s="5" t="inlineStr">
        <is>
          <t>C/U</t>
        </is>
      </c>
      <c r="I278" s="6" t="n">
        <v>9</v>
      </c>
      <c r="J278" s="6" t="n">
        <v>0</v>
      </c>
      <c r="K278" s="5" t="inlineStr">
        <is>
          <t>ARS</t>
        </is>
      </c>
      <c r="L278" s="48" t="n">
        <v>0</v>
      </c>
      <c r="M278" s="48" t="n">
        <v>25523.82</v>
      </c>
      <c r="O278" s="11">
        <f>M278/SUM($M$2:$M$485)</f>
        <v/>
      </c>
      <c r="P278" s="49">
        <f>IFERROR(M278/I278,0)</f>
        <v/>
      </c>
      <c r="Q278" s="50" t="n">
        <v>8</v>
      </c>
      <c r="R278" s="8">
        <f>I278-Q278</f>
        <v/>
      </c>
      <c r="S278" s="49">
        <f>$AK278*R278</f>
        <v/>
      </c>
      <c r="U278" s="39" t="inlineStr">
        <is>
          <t>Stock SAP</t>
        </is>
      </c>
      <c r="V278" s="39" t="inlineStr">
        <is>
          <t>Descartables</t>
        </is>
      </c>
      <c r="W278" s="39" t="inlineStr">
        <is>
          <t>Dentro del alcance</t>
        </is>
      </c>
      <c r="X278" s="42" t="inlineStr">
        <is>
          <t>Media</t>
        </is>
      </c>
      <c r="Y278" s="39" t="inlineStr">
        <is>
          <t>Homologado – confianza Media – pendiente de validación</t>
        </is>
      </c>
      <c r="Z278" s="38" t="inlineStr">
        <is>
          <t>Dar de baja en SAP</t>
        </is>
      </c>
      <c r="AA278" s="39" t="inlineStr">
        <is>
          <t>322</t>
        </is>
      </c>
      <c r="AB278" s="39" t="inlineStr">
        <is>
          <t>Aerocamara para adulto</t>
        </is>
      </c>
      <c r="AC278" s="39" t="inlineStr">
        <is>
          <t>Homologación por código Avain (master K-254)</t>
        </is>
      </c>
      <c r="AD278" s="39" t="inlineStr">
        <is>
          <t>No</t>
        </is>
      </c>
      <c r="AE278" s="39" t="n"/>
      <c r="AF278" s="39" t="inlineStr">
        <is>
          <t>Sí</t>
        </is>
      </c>
      <c r="AG278" s="39" t="inlineStr">
        <is>
          <t>K-254</t>
        </is>
      </c>
      <c r="AH278" s="51" t="n">
        <v>9</v>
      </c>
      <c r="AI278" s="51">
        <f>Q278</f>
        <v/>
      </c>
      <c r="AJ278" s="51">
        <f>$AH278-$AI278</f>
        <v/>
      </c>
      <c r="AK278" s="52" t="n">
        <v>2835.98</v>
      </c>
      <c r="AL278" s="52">
        <f>$AJ278*$AK278</f>
        <v/>
      </c>
      <c r="AM278" s="52">
        <f>$AI278*$AK278</f>
        <v/>
      </c>
      <c r="AN278" s="39" t="n"/>
      <c r="AO278" s="39" t="inlineStr">
        <is>
          <t>Homologación: confianza base Alta + confianza SAP Media → Media. Otros códigos SAP del master no están en el stock de este centro: 2000428, 2000825.</t>
        </is>
      </c>
    </row>
    <row r="279">
      <c r="A279" s="5" t="inlineStr">
        <is>
          <t>3001263</t>
        </is>
      </c>
      <c r="B279" s="5" t="inlineStr">
        <is>
          <t>CONJUNTO TERMICO XL</t>
        </is>
      </c>
      <c r="C279" s="5" t="n"/>
      <c r="D279" s="5" t="inlineStr">
        <is>
          <t>INDU</t>
        </is>
      </c>
      <c r="E279" s="5" t="inlineStr">
        <is>
          <t>ZUNI</t>
        </is>
      </c>
      <c r="F279" s="5" t="inlineStr">
        <is>
          <t>1130</t>
        </is>
      </c>
      <c r="G279" s="5" t="inlineStr">
        <is>
          <t>3011</t>
        </is>
      </c>
      <c r="H279" s="5" t="inlineStr">
        <is>
          <t>C/U</t>
        </is>
      </c>
      <c r="I279" s="6" t="n">
        <v>9</v>
      </c>
      <c r="J279" s="6" t="n">
        <v>0</v>
      </c>
      <c r="K279" s="5" t="inlineStr">
        <is>
          <t>ARS</t>
        </is>
      </c>
      <c r="L279" s="48" t="n">
        <v>0</v>
      </c>
      <c r="M279" s="48" t="n">
        <v>99754.2</v>
      </c>
      <c r="O279" s="11">
        <f>M279/SUM($M$2:$M$485)</f>
        <v/>
      </c>
      <c r="P279" s="49">
        <f>IFERROR(M279/I279,0)</f>
        <v/>
      </c>
      <c r="Q279" s="50" t="n"/>
      <c r="R279" s="8">
        <f>I279-Q279</f>
        <v/>
      </c>
      <c r="S279" s="49">
        <f>$AK279*R279</f>
        <v/>
      </c>
      <c r="U279" s="39" t="inlineStr">
        <is>
          <t>Stock SAP</t>
        </is>
      </c>
      <c r="V279" s="39" t="inlineStr">
        <is>
          <t>Uniformes</t>
        </is>
      </c>
      <c r="W279" s="39" t="inlineStr">
        <is>
          <t>Fuera del alcance</t>
        </is>
      </c>
      <c r="X279" s="39" t="n"/>
      <c r="Y279" s="39" t="inlineStr">
        <is>
          <t>No aplica: uniformes, clasificación que el inventario físico de Farmacia no releva</t>
        </is>
      </c>
      <c r="Z279" s="40" t="inlineStr">
        <is>
          <t>Fuera del alcance del inventario físico</t>
        </is>
      </c>
      <c r="AA279" s="39" t="n"/>
      <c r="AB279" s="39" t="n"/>
      <c r="AC279" s="39" t="n"/>
      <c r="AD279" s="39" t="n"/>
      <c r="AE279" s="39" t="n"/>
      <c r="AF279" s="39" t="n"/>
      <c r="AG279" s="39" t="n"/>
      <c r="AH279" s="51" t="n">
        <v>9</v>
      </c>
      <c r="AI279" s="51">
        <f>Q279</f>
        <v/>
      </c>
      <c r="AJ279" s="51">
        <f>$AH279-$AI279</f>
        <v/>
      </c>
      <c r="AK279" s="52" t="n">
        <v>11083.8</v>
      </c>
      <c r="AL279" s="52">
        <f>$AJ279*$AK279</f>
        <v/>
      </c>
      <c r="AM279" s="52">
        <f>$AI279*$AK279</f>
        <v/>
      </c>
      <c r="AN279" s="39" t="n"/>
      <c r="AO279" s="39" t="n"/>
    </row>
    <row r="280">
      <c r="A280" s="5" t="inlineStr">
        <is>
          <t>3001341</t>
        </is>
      </c>
      <c r="B280" s="5" t="inlineStr">
        <is>
          <t>PANTALON IMPERMEABLE M</t>
        </is>
      </c>
      <c r="C280" s="5" t="n"/>
      <c r="D280" s="5" t="inlineStr">
        <is>
          <t>INDU</t>
        </is>
      </c>
      <c r="E280" s="5" t="inlineStr">
        <is>
          <t>ZUNI</t>
        </is>
      </c>
      <c r="F280" s="5" t="inlineStr">
        <is>
          <t>1130</t>
        </is>
      </c>
      <c r="G280" s="5" t="inlineStr">
        <is>
          <t>3012</t>
        </is>
      </c>
      <c r="H280" s="5" t="inlineStr">
        <is>
          <t>C/U</t>
        </is>
      </c>
      <c r="I280" s="6" t="n">
        <v>9</v>
      </c>
      <c r="J280" s="6" t="n">
        <v>0</v>
      </c>
      <c r="K280" s="5" t="inlineStr">
        <is>
          <t>ARS</t>
        </is>
      </c>
      <c r="L280" s="48" t="n">
        <v>0</v>
      </c>
      <c r="M280" s="48" t="n">
        <v>599126.71</v>
      </c>
      <c r="O280" s="11">
        <f>M280/SUM($M$2:$M$485)</f>
        <v/>
      </c>
      <c r="P280" s="49">
        <f>IFERROR(M280/I280,0)</f>
        <v/>
      </c>
      <c r="Q280" s="50" t="n"/>
      <c r="R280" s="8">
        <f>I280-Q280</f>
        <v/>
      </c>
      <c r="S280" s="49">
        <f>$AK280*R280</f>
        <v/>
      </c>
      <c r="U280" s="39" t="inlineStr">
        <is>
          <t>Stock SAP</t>
        </is>
      </c>
      <c r="V280" s="39" t="inlineStr">
        <is>
          <t>Uniformes</t>
        </is>
      </c>
      <c r="W280" s="39" t="inlineStr">
        <is>
          <t>Fuera del alcance</t>
        </is>
      </c>
      <c r="X280" s="39" t="n"/>
      <c r="Y280" s="39" t="inlineStr">
        <is>
          <t>No aplica: uniformes, clasificación que el inventario físico de Farmacia no releva</t>
        </is>
      </c>
      <c r="Z280" s="40" t="inlineStr">
        <is>
          <t>Fuera del alcance del inventario físico</t>
        </is>
      </c>
      <c r="AA280" s="39" t="n"/>
      <c r="AB280" s="39" t="n"/>
      <c r="AC280" s="39" t="n"/>
      <c r="AD280" s="39" t="n"/>
      <c r="AE280" s="39" t="n"/>
      <c r="AF280" s="39" t="n"/>
      <c r="AG280" s="39" t="n"/>
      <c r="AH280" s="51" t="n"/>
      <c r="AI280" s="51" t="n"/>
      <c r="AJ280" s="51" t="n"/>
      <c r="AK280" s="52" t="n">
        <v>66569.6347826087</v>
      </c>
      <c r="AL280" s="52" t="n"/>
      <c r="AM280" s="52" t="n"/>
      <c r="AN280" s="39" t="n"/>
      <c r="AO280" s="39" t="inlineStr">
        <is>
          <t>El material ocupa 2 filas en la hoja 1130 Salta (lote/almacén). La cantidad SAP y la física de esta vista son el total del material.</t>
        </is>
      </c>
    </row>
    <row r="281">
      <c r="A281" s="5" t="inlineStr">
        <is>
          <t>3001342</t>
        </is>
      </c>
      <c r="B281" s="5" t="inlineStr">
        <is>
          <t>PANTALON IMPERMEABLE L</t>
        </is>
      </c>
      <c r="C281" s="5" t="n"/>
      <c r="D281" s="5" t="inlineStr">
        <is>
          <t>INDU</t>
        </is>
      </c>
      <c r="E281" s="5" t="inlineStr">
        <is>
          <t>ZUNI</t>
        </is>
      </c>
      <c r="F281" s="5" t="inlineStr">
        <is>
          <t>1130</t>
        </is>
      </c>
      <c r="G281" s="5" t="inlineStr">
        <is>
          <t>3012</t>
        </is>
      </c>
      <c r="H281" s="5" t="inlineStr">
        <is>
          <t>C/U</t>
        </is>
      </c>
      <c r="I281" s="6" t="n">
        <v>9</v>
      </c>
      <c r="J281" s="6" t="n">
        <v>0</v>
      </c>
      <c r="K281" s="5" t="inlineStr">
        <is>
          <t>ARS</t>
        </is>
      </c>
      <c r="L281" s="48" t="n">
        <v>0</v>
      </c>
      <c r="M281" s="48" t="n">
        <v>625161.6</v>
      </c>
      <c r="O281" s="11">
        <f>M281/SUM($M$2:$M$485)</f>
        <v/>
      </c>
      <c r="P281" s="49">
        <f>IFERROR(M281/I281,0)</f>
        <v/>
      </c>
      <c r="Q281" s="50" t="n"/>
      <c r="R281" s="8">
        <f>I281-Q281</f>
        <v/>
      </c>
      <c r="S281" s="49">
        <f>$AK281*R281</f>
        <v/>
      </c>
      <c r="U281" s="39" t="inlineStr">
        <is>
          <t>Stock SAP</t>
        </is>
      </c>
      <c r="V281" s="39" t="inlineStr">
        <is>
          <t>Uniformes</t>
        </is>
      </c>
      <c r="W281" s="39" t="inlineStr">
        <is>
          <t>Fuera del alcance</t>
        </is>
      </c>
      <c r="X281" s="39" t="n"/>
      <c r="Y281" s="39" t="inlineStr">
        <is>
          <t>No aplica: uniformes, clasificación que el inventario físico de Farmacia no releva</t>
        </is>
      </c>
      <c r="Z281" s="40" t="inlineStr">
        <is>
          <t>Fuera del alcance del inventario físico</t>
        </is>
      </c>
      <c r="AA281" s="39" t="n"/>
      <c r="AB281" s="39" t="n"/>
      <c r="AC281" s="39" t="n"/>
      <c r="AD281" s="39" t="n"/>
      <c r="AE281" s="39" t="n"/>
      <c r="AF281" s="39" t="n"/>
      <c r="AG281" s="39" t="n"/>
      <c r="AH281" s="51" t="n">
        <v>9</v>
      </c>
      <c r="AI281" s="51">
        <f>Q281</f>
        <v/>
      </c>
      <c r="AJ281" s="51">
        <f>$AH281-$AI281</f>
        <v/>
      </c>
      <c r="AK281" s="52" t="n">
        <v>69462.39999999999</v>
      </c>
      <c r="AL281" s="52">
        <f>$AJ281*$AK281</f>
        <v/>
      </c>
      <c r="AM281" s="52">
        <f>$AI281*$AK281</f>
        <v/>
      </c>
      <c r="AN281" s="39" t="n"/>
      <c r="AO281" s="39" t="n"/>
    </row>
    <row r="282">
      <c r="A282" s="5" t="inlineStr">
        <is>
          <t>3001343</t>
        </is>
      </c>
      <c r="B282" s="5" t="inlineStr">
        <is>
          <t>PANTALON IMPERMEABLE XL</t>
        </is>
      </c>
      <c r="C282" s="5" t="n"/>
      <c r="D282" s="5" t="inlineStr">
        <is>
          <t>INDU</t>
        </is>
      </c>
      <c r="E282" s="5" t="inlineStr">
        <is>
          <t>ZUNI</t>
        </is>
      </c>
      <c r="F282" s="5" t="inlineStr">
        <is>
          <t>1130</t>
        </is>
      </c>
      <c r="G282" s="5" t="inlineStr">
        <is>
          <t>3012</t>
        </is>
      </c>
      <c r="H282" s="5" t="inlineStr">
        <is>
          <t>C/U</t>
        </is>
      </c>
      <c r="I282" s="6" t="n">
        <v>9</v>
      </c>
      <c r="J282" s="6" t="n">
        <v>0</v>
      </c>
      <c r="K282" s="5" t="inlineStr">
        <is>
          <t>ARS</t>
        </is>
      </c>
      <c r="L282" s="48" t="n">
        <v>0</v>
      </c>
      <c r="M282" s="48" t="n">
        <v>612017.1899999999</v>
      </c>
      <c r="O282" s="11">
        <f>M282/SUM($M$2:$M$485)</f>
        <v/>
      </c>
      <c r="P282" s="49">
        <f>IFERROR(M282/I282,0)</f>
        <v/>
      </c>
      <c r="Q282" s="50" t="n"/>
      <c r="R282" s="8">
        <f>I282-Q282</f>
        <v/>
      </c>
      <c r="S282" s="49">
        <f>$AK282*R282</f>
        <v/>
      </c>
      <c r="U282" s="39" t="inlineStr">
        <is>
          <t>Stock SAP</t>
        </is>
      </c>
      <c r="V282" s="39" t="inlineStr">
        <is>
          <t>Uniformes</t>
        </is>
      </c>
      <c r="W282" s="39" t="inlineStr">
        <is>
          <t>Fuera del alcance</t>
        </is>
      </c>
      <c r="X282" s="39" t="n"/>
      <c r="Y282" s="39" t="inlineStr">
        <is>
          <t>No aplica: uniformes, clasificación que el inventario físico de Farmacia no releva</t>
        </is>
      </c>
      <c r="Z282" s="40" t="inlineStr">
        <is>
          <t>Fuera del alcance del inventario físico</t>
        </is>
      </c>
      <c r="AA282" s="39" t="n"/>
      <c r="AB282" s="39" t="n"/>
      <c r="AC282" s="39" t="n"/>
      <c r="AD282" s="39" t="n"/>
      <c r="AE282" s="39" t="n"/>
      <c r="AF282" s="39" t="n"/>
      <c r="AG282" s="39" t="n"/>
      <c r="AH282" s="51" t="n">
        <v>10</v>
      </c>
      <c r="AI282" s="51">
        <f>Q282</f>
        <v/>
      </c>
      <c r="AJ282" s="51">
        <f>$AH282-$AI282</f>
        <v/>
      </c>
      <c r="AK282" s="52" t="n">
        <v>68001.91</v>
      </c>
      <c r="AL282" s="52">
        <f>$AJ282*$AK282</f>
        <v/>
      </c>
      <c r="AM282" s="52">
        <f>$AI282*$AK282</f>
        <v/>
      </c>
      <c r="AN282" s="39" t="n"/>
      <c r="AO282" s="39" t="inlineStr">
        <is>
          <t>El material ocupa 2 filas en la hoja 1130 Salta (lote/almacén). La cantidad SAP y la física de esta vista son el total del material.</t>
        </is>
      </c>
    </row>
    <row r="283">
      <c r="A283" s="5" t="inlineStr">
        <is>
          <t>3001437</t>
        </is>
      </c>
      <c r="B283" s="5" t="inlineStr">
        <is>
          <t>CHOMBA NEGRA XL</t>
        </is>
      </c>
      <c r="C283" s="5" t="n"/>
      <c r="D283" s="5" t="inlineStr">
        <is>
          <t>INDU</t>
        </is>
      </c>
      <c r="E283" s="5" t="inlineStr">
        <is>
          <t>ZUNI</t>
        </is>
      </c>
      <c r="F283" s="5" t="inlineStr">
        <is>
          <t>1130</t>
        </is>
      </c>
      <c r="G283" s="5" t="inlineStr">
        <is>
          <t>3012</t>
        </is>
      </c>
      <c r="H283" s="5" t="inlineStr">
        <is>
          <t>C/U</t>
        </is>
      </c>
      <c r="I283" s="6" t="n">
        <v>9</v>
      </c>
      <c r="J283" s="6" t="n">
        <v>0</v>
      </c>
      <c r="K283" s="5" t="inlineStr">
        <is>
          <t>ARS</t>
        </is>
      </c>
      <c r="L283" s="48" t="n">
        <v>0</v>
      </c>
      <c r="M283" s="48" t="n">
        <v>97441.39999999999</v>
      </c>
      <c r="O283" s="11">
        <f>M283/SUM($M$2:$M$485)</f>
        <v/>
      </c>
      <c r="P283" s="49">
        <f>IFERROR(M283/I283,0)</f>
        <v/>
      </c>
      <c r="Q283" s="50" t="n"/>
      <c r="R283" s="8">
        <f>I283-Q283</f>
        <v/>
      </c>
      <c r="S283" s="49">
        <f>$AK283*R283</f>
        <v/>
      </c>
      <c r="U283" s="39" t="inlineStr">
        <is>
          <t>Stock SAP</t>
        </is>
      </c>
      <c r="V283" s="39" t="inlineStr">
        <is>
          <t>Uniformes</t>
        </is>
      </c>
      <c r="W283" s="39" t="inlineStr">
        <is>
          <t>Fuera del alcance</t>
        </is>
      </c>
      <c r="X283" s="39" t="n"/>
      <c r="Y283" s="39" t="inlineStr">
        <is>
          <t>No aplica: uniformes, clasificación que el inventario físico de Farmacia no releva</t>
        </is>
      </c>
      <c r="Z283" s="40" t="inlineStr">
        <is>
          <t>Fuera del alcance del inventario físico</t>
        </is>
      </c>
      <c r="AA283" s="39" t="n"/>
      <c r="AB283" s="39" t="n"/>
      <c r="AC283" s="39" t="n"/>
      <c r="AD283" s="39" t="n"/>
      <c r="AE283" s="39" t="n"/>
      <c r="AF283" s="39" t="n"/>
      <c r="AG283" s="39" t="n"/>
      <c r="AH283" s="51" t="n">
        <v>17</v>
      </c>
      <c r="AI283" s="51">
        <f>Q283</f>
        <v/>
      </c>
      <c r="AJ283" s="51">
        <f>$AH283-$AI283</f>
        <v/>
      </c>
      <c r="AK283" s="52" t="n">
        <v>10826.82176470588</v>
      </c>
      <c r="AL283" s="52">
        <f>$AJ283*$AK283</f>
        <v/>
      </c>
      <c r="AM283" s="52">
        <f>$AI283*$AK283</f>
        <v/>
      </c>
      <c r="AN283" s="39" t="n"/>
      <c r="AO283" s="39" t="inlineStr">
        <is>
          <t>El material ocupa 2 filas en la hoja 1130 Salta (lote/almacén). La cantidad SAP y la física de esta vista son el total del material.</t>
        </is>
      </c>
    </row>
    <row r="284">
      <c r="A284" s="5" t="inlineStr">
        <is>
          <t>3001462</t>
        </is>
      </c>
      <c r="B284" s="5" t="inlineStr">
        <is>
          <t>CONJUNTO PRIMERA PIEL L</t>
        </is>
      </c>
      <c r="C284" s="5" t="n"/>
      <c r="D284" s="5" t="inlineStr">
        <is>
          <t>INDU</t>
        </is>
      </c>
      <c r="E284" s="5" t="inlineStr">
        <is>
          <t>ZUNI</t>
        </is>
      </c>
      <c r="F284" s="5" t="inlineStr">
        <is>
          <t>1130</t>
        </is>
      </c>
      <c r="G284" s="5" t="inlineStr">
        <is>
          <t>3011</t>
        </is>
      </c>
      <c r="H284" s="5" t="inlineStr">
        <is>
          <t>C/U</t>
        </is>
      </c>
      <c r="I284" s="6" t="n">
        <v>9</v>
      </c>
      <c r="J284" s="6" t="n">
        <v>0</v>
      </c>
      <c r="K284" s="5" t="inlineStr">
        <is>
          <t>ARS</t>
        </is>
      </c>
      <c r="L284" s="48" t="n">
        <v>0</v>
      </c>
      <c r="M284" s="48" t="n">
        <v>129393</v>
      </c>
      <c r="O284" s="11">
        <f>M284/SUM($M$2:$M$485)</f>
        <v/>
      </c>
      <c r="P284" s="49">
        <f>IFERROR(M284/I284,0)</f>
        <v/>
      </c>
      <c r="Q284" s="50" t="n"/>
      <c r="R284" s="8">
        <f>I284-Q284</f>
        <v/>
      </c>
      <c r="S284" s="49">
        <f>$AK284*R284</f>
        <v/>
      </c>
      <c r="U284" s="39" t="inlineStr">
        <is>
          <t>Stock SAP</t>
        </is>
      </c>
      <c r="V284" s="39" t="inlineStr">
        <is>
          <t>Uniformes</t>
        </is>
      </c>
      <c r="W284" s="39" t="inlineStr">
        <is>
          <t>Fuera del alcance</t>
        </is>
      </c>
      <c r="X284" s="39" t="n"/>
      <c r="Y284" s="39" t="inlineStr">
        <is>
          <t>No aplica: uniformes, clasificación que el inventario físico de Farmacia no releva</t>
        </is>
      </c>
      <c r="Z284" s="40" t="inlineStr">
        <is>
          <t>Fuera del alcance del inventario físico</t>
        </is>
      </c>
      <c r="AA284" s="39" t="n"/>
      <c r="AB284" s="39" t="n"/>
      <c r="AC284" s="39" t="n"/>
      <c r="AD284" s="39" t="n"/>
      <c r="AE284" s="39" t="n"/>
      <c r="AF284" s="39" t="n"/>
      <c r="AG284" s="39" t="n"/>
      <c r="AH284" s="51" t="n">
        <v>9</v>
      </c>
      <c r="AI284" s="51">
        <f>Q284</f>
        <v/>
      </c>
      <c r="AJ284" s="51">
        <f>$AH284-$AI284</f>
        <v/>
      </c>
      <c r="AK284" s="52" t="n">
        <v>14377</v>
      </c>
      <c r="AL284" s="52">
        <f>$AJ284*$AK284</f>
        <v/>
      </c>
      <c r="AM284" s="52">
        <f>$AI284*$AK284</f>
        <v/>
      </c>
      <c r="AN284" s="39" t="n"/>
      <c r="AO284" s="39" t="n"/>
    </row>
    <row r="285">
      <c r="A285" s="5" t="inlineStr">
        <is>
          <t>3001466</t>
        </is>
      </c>
      <c r="B285" s="5" t="inlineStr">
        <is>
          <t>CHALECO REFLECTIVO M</t>
        </is>
      </c>
      <c r="C285" s="5" t="n"/>
      <c r="D285" s="5" t="inlineStr">
        <is>
          <t>INDU</t>
        </is>
      </c>
      <c r="E285" s="5" t="inlineStr">
        <is>
          <t>ZUNI</t>
        </is>
      </c>
      <c r="F285" s="5" t="inlineStr">
        <is>
          <t>1130</t>
        </is>
      </c>
      <c r="G285" s="5" t="inlineStr">
        <is>
          <t>3011</t>
        </is>
      </c>
      <c r="H285" s="5" t="inlineStr">
        <is>
          <t>C/U</t>
        </is>
      </c>
      <c r="I285" s="6" t="n">
        <v>9</v>
      </c>
      <c r="J285" s="6" t="n">
        <v>0</v>
      </c>
      <c r="K285" s="5" t="inlineStr">
        <is>
          <t>ARS</t>
        </is>
      </c>
      <c r="L285" s="48" t="n">
        <v>0</v>
      </c>
      <c r="M285" s="48" t="n">
        <v>210545.26</v>
      </c>
      <c r="O285" s="11">
        <f>M285/SUM($M$2:$M$485)</f>
        <v/>
      </c>
      <c r="P285" s="49">
        <f>IFERROR(M285/I285,0)</f>
        <v/>
      </c>
      <c r="Q285" s="50" t="n"/>
      <c r="R285" s="8">
        <f>I285-Q285</f>
        <v/>
      </c>
      <c r="S285" s="49">
        <f>$AK285*R285</f>
        <v/>
      </c>
      <c r="U285" s="39" t="inlineStr">
        <is>
          <t>Stock SAP</t>
        </is>
      </c>
      <c r="V285" s="39" t="inlineStr">
        <is>
          <t>Uniformes</t>
        </is>
      </c>
      <c r="W285" s="39" t="inlineStr">
        <is>
          <t>Fuera del alcance</t>
        </is>
      </c>
      <c r="X285" s="39" t="n"/>
      <c r="Y285" s="39" t="inlineStr">
        <is>
          <t>No aplica: uniformes, clasificación que el inventario físico de Farmacia no releva</t>
        </is>
      </c>
      <c r="Z285" s="40" t="inlineStr">
        <is>
          <t>Fuera del alcance del inventario físico</t>
        </is>
      </c>
      <c r="AA285" s="39" t="n"/>
      <c r="AB285" s="39" t="n"/>
      <c r="AC285" s="39" t="n"/>
      <c r="AD285" s="39" t="n"/>
      <c r="AE285" s="39" t="n"/>
      <c r="AF285" s="39" t="n"/>
      <c r="AG285" s="39" t="n"/>
      <c r="AH285" s="51" t="n">
        <v>10</v>
      </c>
      <c r="AI285" s="51">
        <f>Q285</f>
        <v/>
      </c>
      <c r="AJ285" s="51">
        <f>$AH285-$AI285</f>
        <v/>
      </c>
      <c r="AK285" s="52" t="n">
        <v>23393.918</v>
      </c>
      <c r="AL285" s="52">
        <f>$AJ285*$AK285</f>
        <v/>
      </c>
      <c r="AM285" s="52">
        <f>$AI285*$AK285</f>
        <v/>
      </c>
      <c r="AN285" s="39" t="n"/>
      <c r="AO285" s="39" t="inlineStr">
        <is>
          <t>El material ocupa 2 filas en la hoja 1130 Salta (lote/almacén). La cantidad SAP y la física de esta vista son el total del material.</t>
        </is>
      </c>
    </row>
    <row r="286">
      <c r="A286" s="5" t="inlineStr">
        <is>
          <t>3001467</t>
        </is>
      </c>
      <c r="B286" s="5" t="inlineStr">
        <is>
          <t>CHALECO REFLECTIVO L</t>
        </is>
      </c>
      <c r="C286" s="5" t="n"/>
      <c r="D286" s="5" t="inlineStr">
        <is>
          <t>INDU</t>
        </is>
      </c>
      <c r="E286" s="5" t="inlineStr">
        <is>
          <t>ZUNI</t>
        </is>
      </c>
      <c r="F286" s="5" t="inlineStr">
        <is>
          <t>1130</t>
        </is>
      </c>
      <c r="G286" s="5" t="inlineStr">
        <is>
          <t>3011</t>
        </is>
      </c>
      <c r="H286" s="5" t="inlineStr">
        <is>
          <t>C/U</t>
        </is>
      </c>
      <c r="I286" s="6" t="n">
        <v>9</v>
      </c>
      <c r="J286" s="6" t="n">
        <v>0</v>
      </c>
      <c r="K286" s="5" t="inlineStr">
        <is>
          <t>ARS</t>
        </is>
      </c>
      <c r="L286" s="48" t="n">
        <v>0</v>
      </c>
      <c r="M286" s="48" t="n">
        <v>212121</v>
      </c>
      <c r="O286" s="11">
        <f>M286/SUM($M$2:$M$485)</f>
        <v/>
      </c>
      <c r="P286" s="49">
        <f>IFERROR(M286/I286,0)</f>
        <v/>
      </c>
      <c r="Q286" s="50" t="n"/>
      <c r="R286" s="8">
        <f>I286-Q286</f>
        <v/>
      </c>
      <c r="S286" s="49">
        <f>$AK286*R286</f>
        <v/>
      </c>
      <c r="U286" s="39" t="inlineStr">
        <is>
          <t>Stock SAP</t>
        </is>
      </c>
      <c r="V286" s="39" t="inlineStr">
        <is>
          <t>Uniformes</t>
        </is>
      </c>
      <c r="W286" s="39" t="inlineStr">
        <is>
          <t>Fuera del alcance</t>
        </is>
      </c>
      <c r="X286" s="39" t="n"/>
      <c r="Y286" s="39" t="inlineStr">
        <is>
          <t>No aplica: uniformes, clasificación que el inventario físico de Farmacia no releva</t>
        </is>
      </c>
      <c r="Z286" s="40" t="inlineStr">
        <is>
          <t>Fuera del alcance del inventario físico</t>
        </is>
      </c>
      <c r="AA286" s="39" t="n"/>
      <c r="AB286" s="39" t="n"/>
      <c r="AC286" s="39" t="n"/>
      <c r="AD286" s="39" t="n"/>
      <c r="AE286" s="39" t="n"/>
      <c r="AF286" s="39" t="n"/>
      <c r="AG286" s="39" t="n"/>
      <c r="AH286" s="51" t="n">
        <v>9</v>
      </c>
      <c r="AI286" s="51">
        <f>Q286</f>
        <v/>
      </c>
      <c r="AJ286" s="51">
        <f>$AH286-$AI286</f>
        <v/>
      </c>
      <c r="AK286" s="52" t="n">
        <v>23569</v>
      </c>
      <c r="AL286" s="52">
        <f>$AJ286*$AK286</f>
        <v/>
      </c>
      <c r="AM286" s="52">
        <f>$AI286*$AK286</f>
        <v/>
      </c>
      <c r="AN286" s="39" t="n"/>
      <c r="AO286" s="39" t="n"/>
    </row>
    <row r="287">
      <c r="A287" s="5" t="inlineStr">
        <is>
          <t>3001468</t>
        </is>
      </c>
      <c r="B287" s="5" t="inlineStr">
        <is>
          <t>CHALECO REFLECTIVO XL</t>
        </is>
      </c>
      <c r="C287" s="5" t="n"/>
      <c r="D287" s="5" t="inlineStr">
        <is>
          <t>INDU</t>
        </is>
      </c>
      <c r="E287" s="5" t="inlineStr">
        <is>
          <t>ZUNI</t>
        </is>
      </c>
      <c r="F287" s="5" t="inlineStr">
        <is>
          <t>1130</t>
        </is>
      </c>
      <c r="G287" s="5" t="inlineStr">
        <is>
          <t>3011</t>
        </is>
      </c>
      <c r="H287" s="5" t="inlineStr">
        <is>
          <t>C/U</t>
        </is>
      </c>
      <c r="I287" s="6" t="n">
        <v>9</v>
      </c>
      <c r="J287" s="6" t="n">
        <v>0</v>
      </c>
      <c r="K287" s="5" t="inlineStr">
        <is>
          <t>ARS</t>
        </is>
      </c>
      <c r="L287" s="48" t="n">
        <v>0</v>
      </c>
      <c r="M287" s="48" t="n">
        <v>212121</v>
      </c>
      <c r="O287" s="11">
        <f>M287/SUM($M$2:$M$485)</f>
        <v/>
      </c>
      <c r="P287" s="49">
        <f>IFERROR(M287/I287,0)</f>
        <v/>
      </c>
      <c r="Q287" s="50" t="n"/>
      <c r="R287" s="8">
        <f>I287-Q287</f>
        <v/>
      </c>
      <c r="S287" s="49">
        <f>$AK287*R287</f>
        <v/>
      </c>
      <c r="U287" s="39" t="inlineStr">
        <is>
          <t>Stock SAP</t>
        </is>
      </c>
      <c r="V287" s="39" t="inlineStr">
        <is>
          <t>Uniformes</t>
        </is>
      </c>
      <c r="W287" s="39" t="inlineStr">
        <is>
          <t>Fuera del alcance</t>
        </is>
      </c>
      <c r="X287" s="39" t="n"/>
      <c r="Y287" s="39" t="inlineStr">
        <is>
          <t>No aplica: uniformes, clasificación que el inventario físico de Farmacia no releva</t>
        </is>
      </c>
      <c r="Z287" s="40" t="inlineStr">
        <is>
          <t>Fuera del alcance del inventario físico</t>
        </is>
      </c>
      <c r="AA287" s="39" t="n"/>
      <c r="AB287" s="39" t="n"/>
      <c r="AC287" s="39" t="n"/>
      <c r="AD287" s="39" t="n"/>
      <c r="AE287" s="39" t="n"/>
      <c r="AF287" s="39" t="n"/>
      <c r="AG287" s="39" t="n"/>
      <c r="AH287" s="51" t="n">
        <v>9</v>
      </c>
      <c r="AI287" s="51">
        <f>Q287</f>
        <v/>
      </c>
      <c r="AJ287" s="51">
        <f>$AH287-$AI287</f>
        <v/>
      </c>
      <c r="AK287" s="52" t="n">
        <v>23569</v>
      </c>
      <c r="AL287" s="52">
        <f>$AJ287*$AK287</f>
        <v/>
      </c>
      <c r="AM287" s="52">
        <f>$AI287*$AK287</f>
        <v/>
      </c>
      <c r="AN287" s="39" t="n"/>
      <c r="AO287" s="39" t="n"/>
    </row>
    <row r="288">
      <c r="A288" s="5" t="inlineStr">
        <is>
          <t>3001571</t>
        </is>
      </c>
      <c r="B288" s="5" t="inlineStr">
        <is>
          <t>CAMPERON NARANJA TERMICO M</t>
        </is>
      </c>
      <c r="C288" s="5" t="n"/>
      <c r="D288" s="5" t="inlineStr">
        <is>
          <t>INDU</t>
        </is>
      </c>
      <c r="E288" s="5" t="inlineStr">
        <is>
          <t>ZUNI</t>
        </is>
      </c>
      <c r="F288" s="5" t="inlineStr">
        <is>
          <t>1130</t>
        </is>
      </c>
      <c r="G288" s="5" t="inlineStr">
        <is>
          <t>3012</t>
        </is>
      </c>
      <c r="H288" s="5" t="inlineStr">
        <is>
          <t>C/U</t>
        </is>
      </c>
      <c r="I288" s="6" t="n">
        <v>9</v>
      </c>
      <c r="J288" s="6" t="n">
        <v>0</v>
      </c>
      <c r="K288" s="5" t="inlineStr">
        <is>
          <t>ARS</t>
        </is>
      </c>
      <c r="L288" s="48" t="n">
        <v>0</v>
      </c>
      <c r="M288" s="48" t="n">
        <v>989539.65</v>
      </c>
      <c r="O288" s="11">
        <f>M288/SUM($M$2:$M$485)</f>
        <v/>
      </c>
      <c r="P288" s="49">
        <f>IFERROR(M288/I288,0)</f>
        <v/>
      </c>
      <c r="Q288" s="50" t="n"/>
      <c r="R288" s="8">
        <f>I288-Q288</f>
        <v/>
      </c>
      <c r="S288" s="49">
        <f>$AK288*R288</f>
        <v/>
      </c>
      <c r="U288" s="39" t="inlineStr">
        <is>
          <t>Stock SAP</t>
        </is>
      </c>
      <c r="V288" s="39" t="inlineStr">
        <is>
          <t>Uniformes</t>
        </is>
      </c>
      <c r="W288" s="39" t="inlineStr">
        <is>
          <t>Fuera del alcance</t>
        </is>
      </c>
      <c r="X288" s="39" t="n"/>
      <c r="Y288" s="39" t="inlineStr">
        <is>
          <t>No aplica: uniformes, clasificación que el inventario físico de Farmacia no releva</t>
        </is>
      </c>
      <c r="Z288" s="40" t="inlineStr">
        <is>
          <t>Fuera del alcance del inventario físico</t>
        </is>
      </c>
      <c r="AA288" s="39" t="n"/>
      <c r="AB288" s="39" t="n"/>
      <c r="AC288" s="39" t="n"/>
      <c r="AD288" s="39" t="n"/>
      <c r="AE288" s="39" t="n"/>
      <c r="AF288" s="39" t="n"/>
      <c r="AG288" s="39" t="n"/>
      <c r="AH288" s="51" t="n">
        <v>9</v>
      </c>
      <c r="AI288" s="51">
        <f>Q288</f>
        <v/>
      </c>
      <c r="AJ288" s="51">
        <f>$AH288-$AI288</f>
        <v/>
      </c>
      <c r="AK288" s="52" t="n">
        <v>109948.85</v>
      </c>
      <c r="AL288" s="52">
        <f>$AJ288*$AK288</f>
        <v/>
      </c>
      <c r="AM288" s="52">
        <f>$AI288*$AK288</f>
        <v/>
      </c>
      <c r="AN288" s="39" t="n"/>
      <c r="AO288" s="39" t="n"/>
    </row>
    <row r="289">
      <c r="A289" s="5" t="inlineStr">
        <is>
          <t>3001572</t>
        </is>
      </c>
      <c r="B289" s="5" t="inlineStr">
        <is>
          <t>CAMPERON NARANJA TERMICO L</t>
        </is>
      </c>
      <c r="C289" s="5" t="n"/>
      <c r="D289" s="5" t="inlineStr">
        <is>
          <t>INDU</t>
        </is>
      </c>
      <c r="E289" s="5" t="inlineStr">
        <is>
          <t>ZUNI</t>
        </is>
      </c>
      <c r="F289" s="5" t="inlineStr">
        <is>
          <t>1130</t>
        </is>
      </c>
      <c r="G289" s="5" t="inlineStr">
        <is>
          <t>3012</t>
        </is>
      </c>
      <c r="H289" s="5" t="inlineStr">
        <is>
          <t>C/U</t>
        </is>
      </c>
      <c r="I289" s="6" t="n">
        <v>9</v>
      </c>
      <c r="J289" s="6" t="n">
        <v>0</v>
      </c>
      <c r="K289" s="5" t="inlineStr">
        <is>
          <t>ARS</t>
        </is>
      </c>
      <c r="L289" s="48" t="n">
        <v>0</v>
      </c>
      <c r="M289" s="48" t="n">
        <v>989539.65</v>
      </c>
      <c r="O289" s="11">
        <f>M289/SUM($M$2:$M$485)</f>
        <v/>
      </c>
      <c r="P289" s="49">
        <f>IFERROR(M289/I289,0)</f>
        <v/>
      </c>
      <c r="Q289" s="50" t="n"/>
      <c r="R289" s="8">
        <f>I289-Q289</f>
        <v/>
      </c>
      <c r="S289" s="49">
        <f>$AK289*R289</f>
        <v/>
      </c>
      <c r="U289" s="39" t="inlineStr">
        <is>
          <t>Stock SAP</t>
        </is>
      </c>
      <c r="V289" s="39" t="inlineStr">
        <is>
          <t>Uniformes</t>
        </is>
      </c>
      <c r="W289" s="39" t="inlineStr">
        <is>
          <t>Fuera del alcance</t>
        </is>
      </c>
      <c r="X289" s="39" t="n"/>
      <c r="Y289" s="39" t="inlineStr">
        <is>
          <t>No aplica: uniformes, clasificación que el inventario físico de Farmacia no releva</t>
        </is>
      </c>
      <c r="Z289" s="40" t="inlineStr">
        <is>
          <t>Fuera del alcance del inventario físico</t>
        </is>
      </c>
      <c r="AA289" s="39" t="n"/>
      <c r="AB289" s="39" t="n"/>
      <c r="AC289" s="39" t="n"/>
      <c r="AD289" s="39" t="n"/>
      <c r="AE289" s="39" t="n"/>
      <c r="AF289" s="39" t="n"/>
      <c r="AG289" s="39" t="n"/>
      <c r="AH289" s="51" t="n">
        <v>9</v>
      </c>
      <c r="AI289" s="51">
        <f>Q289</f>
        <v/>
      </c>
      <c r="AJ289" s="51">
        <f>$AH289-$AI289</f>
        <v/>
      </c>
      <c r="AK289" s="52" t="n">
        <v>109948.85</v>
      </c>
      <c r="AL289" s="52">
        <f>$AJ289*$AK289</f>
        <v/>
      </c>
      <c r="AM289" s="52">
        <f>$AI289*$AK289</f>
        <v/>
      </c>
      <c r="AN289" s="39" t="n"/>
      <c r="AO289" s="39" t="n"/>
    </row>
    <row r="290">
      <c r="A290" s="5" t="inlineStr">
        <is>
          <t>3001573</t>
        </is>
      </c>
      <c r="B290" s="5" t="inlineStr">
        <is>
          <t>CAMPERON NARANJA TERMICO XL</t>
        </is>
      </c>
      <c r="C290" s="5" t="n"/>
      <c r="D290" s="5" t="inlineStr">
        <is>
          <t>INDU</t>
        </is>
      </c>
      <c r="E290" s="5" t="inlineStr">
        <is>
          <t>ZUNI</t>
        </is>
      </c>
      <c r="F290" s="5" t="inlineStr">
        <is>
          <t>1130</t>
        </is>
      </c>
      <c r="G290" s="5" t="inlineStr">
        <is>
          <t>3012</t>
        </is>
      </c>
      <c r="H290" s="5" t="inlineStr">
        <is>
          <t>C/U</t>
        </is>
      </c>
      <c r="I290" s="6" t="n">
        <v>9</v>
      </c>
      <c r="J290" s="6" t="n">
        <v>0</v>
      </c>
      <c r="K290" s="5" t="inlineStr">
        <is>
          <t>ARS</t>
        </is>
      </c>
      <c r="L290" s="48" t="n">
        <v>0</v>
      </c>
      <c r="M290" s="48" t="n">
        <v>982261.48</v>
      </c>
      <c r="O290" s="11">
        <f>M290/SUM($M$2:$M$485)</f>
        <v/>
      </c>
      <c r="P290" s="49">
        <f>IFERROR(M290/I290,0)</f>
        <v/>
      </c>
      <c r="Q290" s="50" t="n"/>
      <c r="R290" s="8">
        <f>I290-Q290</f>
        <v/>
      </c>
      <c r="S290" s="49">
        <f>$AK290*R290</f>
        <v/>
      </c>
      <c r="U290" s="39" t="inlineStr">
        <is>
          <t>Stock SAP</t>
        </is>
      </c>
      <c r="V290" s="39" t="inlineStr">
        <is>
          <t>Uniformes</t>
        </is>
      </c>
      <c r="W290" s="39" t="inlineStr">
        <is>
          <t>Fuera del alcance</t>
        </is>
      </c>
      <c r="X290" s="39" t="n"/>
      <c r="Y290" s="39" t="inlineStr">
        <is>
          <t>No aplica: uniformes, clasificación que el inventario físico de Farmacia no releva</t>
        </is>
      </c>
      <c r="Z290" s="40" t="inlineStr">
        <is>
          <t>Fuera del alcance del inventario físico</t>
        </is>
      </c>
      <c r="AA290" s="39" t="n"/>
      <c r="AB290" s="39" t="n"/>
      <c r="AC290" s="39" t="n"/>
      <c r="AD290" s="39" t="n"/>
      <c r="AE290" s="39" t="n"/>
      <c r="AF290" s="39" t="n"/>
      <c r="AG290" s="39" t="n"/>
      <c r="AH290" s="51" t="n">
        <v>10</v>
      </c>
      <c r="AI290" s="51">
        <f>Q290</f>
        <v/>
      </c>
      <c r="AJ290" s="51">
        <f>$AH290-$AI290</f>
        <v/>
      </c>
      <c r="AK290" s="52" t="n">
        <v>109140.164</v>
      </c>
      <c r="AL290" s="52">
        <f>$AJ290*$AK290</f>
        <v/>
      </c>
      <c r="AM290" s="52">
        <f>$AI290*$AK290</f>
        <v/>
      </c>
      <c r="AN290" s="39" t="n"/>
      <c r="AO290" s="39" t="inlineStr">
        <is>
          <t>El material ocupa 2 filas en la hoja 1130 Salta (lote/almacén). La cantidad SAP y la física de esta vista son el total del material.</t>
        </is>
      </c>
    </row>
    <row r="291">
      <c r="A291" s="5" t="inlineStr">
        <is>
          <t>1000039</t>
        </is>
      </c>
      <c r="B291" s="5" t="inlineStr">
        <is>
          <t>VASELINA SOLIDA POR 1 KG</t>
        </is>
      </c>
      <c r="C291" s="5" t="inlineStr">
        <is>
          <t>25-008-VS0</t>
        </is>
      </c>
      <c r="D291" s="5" t="inlineStr">
        <is>
          <t>033</t>
        </is>
      </c>
      <c r="E291" s="5" t="inlineStr">
        <is>
          <t>ZMED</t>
        </is>
      </c>
      <c r="F291" s="5" t="inlineStr">
        <is>
          <t>1130</t>
        </is>
      </c>
      <c r="G291" s="5" t="inlineStr">
        <is>
          <t>3013</t>
        </is>
      </c>
      <c r="H291" s="5" t="inlineStr">
        <is>
          <t>C/U</t>
        </is>
      </c>
      <c r="I291" s="6" t="n">
        <v>8</v>
      </c>
      <c r="J291" s="6" t="n">
        <v>0</v>
      </c>
      <c r="K291" s="5" t="inlineStr">
        <is>
          <t>ARS</t>
        </is>
      </c>
      <c r="L291" s="48" t="n">
        <v>0</v>
      </c>
      <c r="M291" s="48" t="n">
        <v>97947.7</v>
      </c>
      <c r="O291" s="11">
        <f>M291/SUM($M$2:$M$485)</f>
        <v/>
      </c>
      <c r="P291" s="49">
        <f>IFERROR(M291/I291,0)</f>
        <v/>
      </c>
      <c r="Q291" s="50" t="n">
        <v>7</v>
      </c>
      <c r="R291" s="8">
        <f>I291-Q291</f>
        <v/>
      </c>
      <c r="S291" s="49">
        <f>$AK291*R291</f>
        <v/>
      </c>
      <c r="U291" s="39" t="inlineStr">
        <is>
          <t>Stock SAP</t>
        </is>
      </c>
      <c r="V291" s="39" t="inlineStr">
        <is>
          <t>Medicamentos</t>
        </is>
      </c>
      <c r="W291" s="39" t="inlineStr">
        <is>
          <t>Dentro del alcance</t>
        </is>
      </c>
      <c r="X291" s="37" t="inlineStr">
        <is>
          <t>Alta</t>
        </is>
      </c>
      <c r="Y291" s="39" t="inlineStr">
        <is>
          <t>Homologado – confianza Alta</t>
        </is>
      </c>
      <c r="Z291" s="38" t="inlineStr">
        <is>
          <t>Dar de baja en SAP</t>
        </is>
      </c>
      <c r="AA291" s="39" t="inlineStr">
        <is>
          <t>278</t>
        </is>
      </c>
      <c r="AB291" s="39" t="inlineStr">
        <is>
          <t>Vaselina solida x 1 kg</t>
        </is>
      </c>
      <c r="AC291" s="39" t="inlineStr">
        <is>
          <t>Cruce por nomenclatura SAP</t>
        </is>
      </c>
      <c r="AD291" s="39" t="inlineStr">
        <is>
          <t>No</t>
        </is>
      </c>
      <c r="AE291" s="39" t="n"/>
      <c r="AF291" s="39" t="inlineStr">
        <is>
          <t>No</t>
        </is>
      </c>
      <c r="AG291" s="39" t="n"/>
      <c r="AH291" s="51" t="n">
        <v>8</v>
      </c>
      <c r="AI291" s="51">
        <f>Q291</f>
        <v/>
      </c>
      <c r="AJ291" s="51">
        <f>$AH291-$AI291</f>
        <v/>
      </c>
      <c r="AK291" s="52" t="n">
        <v>12243.4625</v>
      </c>
      <c r="AL291" s="52">
        <f>$AJ291*$AK291</f>
        <v/>
      </c>
      <c r="AM291" s="52">
        <f>$AI291*$AK291</f>
        <v/>
      </c>
      <c r="AN291" s="39" t="n"/>
      <c r="AO291" s="39" t="inlineStr">
        <is>
          <t>Cruce por nomenclatura: similitud 1.00.</t>
        </is>
      </c>
    </row>
    <row r="292">
      <c r="A292" s="5" t="inlineStr">
        <is>
          <t>1001147</t>
        </is>
      </c>
      <c r="B292" s="5" t="inlineStr">
        <is>
          <t>FACTOR AG 200MG x 20 COMPRIMIDOS</t>
        </is>
      </c>
      <c r="C292" s="5" t="inlineStr">
        <is>
          <t>ND25C</t>
        </is>
      </c>
      <c r="D292" s="5" t="inlineStr">
        <is>
          <t>033</t>
        </is>
      </c>
      <c r="E292" s="5" t="inlineStr">
        <is>
          <t>ZMED</t>
        </is>
      </c>
      <c r="F292" s="5" t="inlineStr">
        <is>
          <t>1130</t>
        </is>
      </c>
      <c r="G292" s="5" t="inlineStr">
        <is>
          <t>3013</t>
        </is>
      </c>
      <c r="H292" s="5" t="inlineStr">
        <is>
          <t>C/U</t>
        </is>
      </c>
      <c r="I292" s="6" t="n">
        <v>8</v>
      </c>
      <c r="J292" s="6" t="n">
        <v>0</v>
      </c>
      <c r="K292" s="5" t="inlineStr">
        <is>
          <t>ARS</t>
        </is>
      </c>
      <c r="L292" s="48" t="n">
        <v>0</v>
      </c>
      <c r="M292" s="48" t="n">
        <v>38360</v>
      </c>
      <c r="O292" s="11">
        <f>M292/SUM($M$2:$M$485)</f>
        <v/>
      </c>
      <c r="P292" s="49">
        <f>IFERROR(M292/I292,0)</f>
        <v/>
      </c>
      <c r="Q292" s="50" t="n"/>
      <c r="R292" s="8">
        <f>I292-Q292</f>
        <v/>
      </c>
      <c r="S292" s="49">
        <f>$AK292*R292</f>
        <v/>
      </c>
      <c r="U292" s="39" t="inlineStr">
        <is>
          <t>Stock SAP</t>
        </is>
      </c>
      <c r="V292" s="39" t="inlineStr">
        <is>
          <t>Medicamentos</t>
        </is>
      </c>
      <c r="W292" s="39" t="inlineStr">
        <is>
          <t>Dentro del alcance</t>
        </is>
      </c>
      <c r="X292" s="39" t="n"/>
      <c r="Y292" s="39" t="inlineStr">
        <is>
          <t>Sin recuento físico en el inventario de Avain</t>
        </is>
      </c>
      <c r="Z292" s="40" t="inlineStr">
        <is>
          <t>Sin recuento físico</t>
        </is>
      </c>
      <c r="AA292" s="39" t="n"/>
      <c r="AB292" s="39" t="n"/>
      <c r="AC292" s="39" t="n"/>
      <c r="AD292" s="39" t="n"/>
      <c r="AE292" s="39" t="n"/>
      <c r="AF292" s="39" t="n"/>
      <c r="AG292" s="39" t="n"/>
      <c r="AH292" s="51" t="n">
        <v>8</v>
      </c>
      <c r="AI292" s="51">
        <f>Q292</f>
        <v/>
      </c>
      <c r="AJ292" s="51">
        <f>$AH292-$AI292</f>
        <v/>
      </c>
      <c r="AK292" s="52" t="n">
        <v>4795</v>
      </c>
      <c r="AL292" s="52">
        <f>$AJ292*$AK292</f>
        <v/>
      </c>
      <c r="AM292" s="52">
        <f>$AI292*$AK292</f>
        <v/>
      </c>
      <c r="AN292" s="39" t="n"/>
      <c r="AO292" s="39" t="n"/>
    </row>
    <row r="293">
      <c r="A293" s="5" t="inlineStr">
        <is>
          <t>1005346</t>
        </is>
      </c>
      <c r="B293" s="5" t="inlineStr">
        <is>
          <t>DUO-DECADRON AMP X 2ML + JERINGA</t>
        </is>
      </c>
      <c r="C293" s="5" t="inlineStr">
        <is>
          <t>00000</t>
        </is>
      </c>
      <c r="D293" s="5" t="inlineStr">
        <is>
          <t>MEGE</t>
        </is>
      </c>
      <c r="E293" s="5" t="inlineStr">
        <is>
          <t>ZMED</t>
        </is>
      </c>
      <c r="F293" s="5" t="inlineStr">
        <is>
          <t>1130</t>
        </is>
      </c>
      <c r="G293" s="5" t="inlineStr">
        <is>
          <t>3013</t>
        </is>
      </c>
      <c r="H293" s="5" t="inlineStr">
        <is>
          <t>C/U</t>
        </is>
      </c>
      <c r="I293" s="6" t="n">
        <v>8</v>
      </c>
      <c r="J293" s="6" t="n">
        <v>0</v>
      </c>
      <c r="K293" s="5" t="inlineStr">
        <is>
          <t>ARS</t>
        </is>
      </c>
      <c r="L293" s="48" t="n">
        <v>0</v>
      </c>
      <c r="M293" s="48" t="n">
        <v>317053.76</v>
      </c>
      <c r="O293" s="11">
        <f>M293/SUM($M$2:$M$485)</f>
        <v/>
      </c>
      <c r="P293" s="49">
        <f>IFERROR(M293/I293,0)</f>
        <v/>
      </c>
      <c r="Q293" s="50" t="n"/>
      <c r="R293" s="8">
        <f>I293-Q293</f>
        <v/>
      </c>
      <c r="S293" s="49">
        <f>$AK293*R293</f>
        <v/>
      </c>
      <c r="U293" s="39" t="inlineStr">
        <is>
          <t>Stock SAP</t>
        </is>
      </c>
      <c r="V293" s="39" t="inlineStr">
        <is>
          <t>Medicamentos</t>
        </is>
      </c>
      <c r="W293" s="39" t="inlineStr">
        <is>
          <t>Dentro del alcance</t>
        </is>
      </c>
      <c r="X293" s="39" t="n"/>
      <c r="Y293" s="39" t="inlineStr">
        <is>
          <t>Sin recuento físico en el inventario de Avain</t>
        </is>
      </c>
      <c r="Z293" s="40" t="inlineStr">
        <is>
          <t>Sin recuento físico</t>
        </is>
      </c>
      <c r="AA293" s="39" t="n"/>
      <c r="AB293" s="39" t="n"/>
      <c r="AC293" s="39" t="n"/>
      <c r="AD293" s="39" t="n"/>
      <c r="AE293" s="39" t="n"/>
      <c r="AF293" s="39" t="n"/>
      <c r="AG293" s="39" t="n"/>
      <c r="AH293" s="51" t="n">
        <v>8</v>
      </c>
      <c r="AI293" s="51">
        <f>Q293</f>
        <v/>
      </c>
      <c r="AJ293" s="51">
        <f>$AH293-$AI293</f>
        <v/>
      </c>
      <c r="AK293" s="52" t="n">
        <v>39631.72</v>
      </c>
      <c r="AL293" s="52">
        <f>$AJ293*$AK293</f>
        <v/>
      </c>
      <c r="AM293" s="52">
        <f>$AI293*$AK293</f>
        <v/>
      </c>
      <c r="AN293" s="39" t="n"/>
      <c r="AO293" s="39" t="n"/>
    </row>
    <row r="294">
      <c r="A294" s="5" t="inlineStr">
        <is>
          <t>2000385</t>
        </is>
      </c>
      <c r="B294" s="5" t="inlineStr">
        <is>
          <t>TUBO DE MAYO N°3</t>
        </is>
      </c>
      <c r="C294" s="5" t="n"/>
      <c r="D294" s="5" t="inlineStr">
        <is>
          <t>033</t>
        </is>
      </c>
      <c r="E294" s="5" t="inlineStr">
        <is>
          <t>ZDES</t>
        </is>
      </c>
      <c r="F294" s="5" t="inlineStr">
        <is>
          <t>1130</t>
        </is>
      </c>
      <c r="G294" s="5" t="inlineStr">
        <is>
          <t>3013</t>
        </is>
      </c>
      <c r="H294" s="5" t="inlineStr">
        <is>
          <t>C/U</t>
        </is>
      </c>
      <c r="I294" s="6" t="n">
        <v>8</v>
      </c>
      <c r="J294" s="6" t="n">
        <v>0</v>
      </c>
      <c r="K294" s="5" t="inlineStr">
        <is>
          <t>ARS</t>
        </is>
      </c>
      <c r="L294" s="48" t="n">
        <v>0</v>
      </c>
      <c r="M294" s="48" t="n">
        <v>4082.16</v>
      </c>
      <c r="O294" s="11">
        <f>M294/SUM($M$2:$M$485)</f>
        <v/>
      </c>
      <c r="P294" s="49">
        <f>IFERROR(M294/I294,0)</f>
        <v/>
      </c>
      <c r="Q294" s="50" t="n"/>
      <c r="R294" s="8">
        <f>I294-Q294</f>
        <v/>
      </c>
      <c r="S294" s="49">
        <f>$AK294*R294</f>
        <v/>
      </c>
      <c r="U294" s="39" t="inlineStr">
        <is>
          <t>Stock SAP</t>
        </is>
      </c>
      <c r="V294" s="39" t="inlineStr">
        <is>
          <t>Descartables</t>
        </is>
      </c>
      <c r="W294" s="39" t="inlineStr">
        <is>
          <t>Dentro del alcance</t>
        </is>
      </c>
      <c r="X294" s="39" t="n"/>
      <c r="Y294" s="39" t="inlineStr">
        <is>
          <t>Sin recuento físico en el inventario de Avain</t>
        </is>
      </c>
      <c r="Z294" s="40" t="inlineStr">
        <is>
          <t>Sin recuento físico</t>
        </is>
      </c>
      <c r="AA294" s="39" t="n"/>
      <c r="AB294" s="39" t="n"/>
      <c r="AC294" s="39" t="n"/>
      <c r="AD294" s="39" t="n"/>
      <c r="AE294" s="39" t="n"/>
      <c r="AF294" s="39" t="n"/>
      <c r="AG294" s="39" t="n"/>
      <c r="AH294" s="51" t="n">
        <v>8</v>
      </c>
      <c r="AI294" s="51">
        <f>Q294</f>
        <v/>
      </c>
      <c r="AJ294" s="51">
        <f>$AH294-$AI294</f>
        <v/>
      </c>
      <c r="AK294" s="52" t="n">
        <v>510.27</v>
      </c>
      <c r="AL294" s="52">
        <f>$AJ294*$AK294</f>
        <v/>
      </c>
      <c r="AM294" s="52">
        <f>$AI294*$AK294</f>
        <v/>
      </c>
      <c r="AN294" s="39" t="n"/>
      <c r="AO294" s="39" t="n"/>
    </row>
    <row r="295">
      <c r="A295" s="5" t="inlineStr">
        <is>
          <t>2002008</t>
        </is>
      </c>
      <c r="B295" s="5" t="inlineStr">
        <is>
          <t>TUBO DE MAYO N°4</t>
        </is>
      </c>
      <c r="C295" s="5" t="n"/>
      <c r="D295" s="5" t="inlineStr">
        <is>
          <t>033</t>
        </is>
      </c>
      <c r="E295" s="5" t="inlineStr">
        <is>
          <t>ZDES</t>
        </is>
      </c>
      <c r="F295" s="5" t="inlineStr">
        <is>
          <t>1130</t>
        </is>
      </c>
      <c r="G295" s="5" t="inlineStr">
        <is>
          <t>3013</t>
        </is>
      </c>
      <c r="H295" s="5" t="inlineStr">
        <is>
          <t>C/U</t>
        </is>
      </c>
      <c r="I295" s="6" t="n">
        <v>8</v>
      </c>
      <c r="J295" s="6" t="n">
        <v>0</v>
      </c>
      <c r="K295" s="5" t="inlineStr">
        <is>
          <t>ARS</t>
        </is>
      </c>
      <c r="L295" s="48" t="n">
        <v>0</v>
      </c>
      <c r="M295" s="48" t="n">
        <v>4082.16</v>
      </c>
      <c r="O295" s="11">
        <f>M295/SUM($M$2:$M$485)</f>
        <v/>
      </c>
      <c r="P295" s="49">
        <f>IFERROR(M295/I295,0)</f>
        <v/>
      </c>
      <c r="Q295" s="50" t="n"/>
      <c r="R295" s="8">
        <f>I295-Q295</f>
        <v/>
      </c>
      <c r="S295" s="49">
        <f>$AK295*R295</f>
        <v/>
      </c>
      <c r="U295" s="39" t="inlineStr">
        <is>
          <t>Stock SAP</t>
        </is>
      </c>
      <c r="V295" s="39" t="inlineStr">
        <is>
          <t>Descartables</t>
        </is>
      </c>
      <c r="W295" s="39" t="inlineStr">
        <is>
          <t>Dentro del alcance</t>
        </is>
      </c>
      <c r="X295" s="39" t="n"/>
      <c r="Y295" s="39" t="inlineStr">
        <is>
          <t>Sin recuento físico en el inventario de Avain</t>
        </is>
      </c>
      <c r="Z295" s="40" t="inlineStr">
        <is>
          <t>Sin recuento físico</t>
        </is>
      </c>
      <c r="AA295" s="39" t="n"/>
      <c r="AB295" s="39" t="n"/>
      <c r="AC295" s="39" t="n"/>
      <c r="AD295" s="39" t="n"/>
      <c r="AE295" s="39" t="n"/>
      <c r="AF295" s="39" t="n"/>
      <c r="AG295" s="39" t="n"/>
      <c r="AH295" s="51" t="n">
        <v>8</v>
      </c>
      <c r="AI295" s="51">
        <f>Q295</f>
        <v/>
      </c>
      <c r="AJ295" s="51">
        <f>$AH295-$AI295</f>
        <v/>
      </c>
      <c r="AK295" s="52" t="n">
        <v>510.27</v>
      </c>
      <c r="AL295" s="52">
        <f>$AJ295*$AK295</f>
        <v/>
      </c>
      <c r="AM295" s="52">
        <f>$AI295*$AK295</f>
        <v/>
      </c>
      <c r="AN295" s="39" t="n"/>
      <c r="AO295" s="39" t="n"/>
    </row>
    <row r="296">
      <c r="A296" s="5" t="inlineStr">
        <is>
          <t>3000218</t>
        </is>
      </c>
      <c r="B296" s="5" t="inlineStr">
        <is>
          <t>BOTIN DE SEGURIDAD T39</t>
        </is>
      </c>
      <c r="C296" s="5" t="n"/>
      <c r="D296" s="5" t="inlineStr">
        <is>
          <t>INDU</t>
        </is>
      </c>
      <c r="E296" s="5" t="inlineStr">
        <is>
          <t>ZUNI</t>
        </is>
      </c>
      <c r="F296" s="5" t="inlineStr">
        <is>
          <t>1130</t>
        </is>
      </c>
      <c r="G296" s="5" t="inlineStr">
        <is>
          <t>3011</t>
        </is>
      </c>
      <c r="H296" s="5" t="inlineStr">
        <is>
          <t>C/U</t>
        </is>
      </c>
      <c r="I296" s="6" t="n">
        <v>8</v>
      </c>
      <c r="J296" s="6" t="n">
        <v>0</v>
      </c>
      <c r="K296" s="5" t="inlineStr">
        <is>
          <t>ARS</t>
        </is>
      </c>
      <c r="L296" s="48" t="n">
        <v>0</v>
      </c>
      <c r="M296" s="48" t="n">
        <v>687077.33</v>
      </c>
      <c r="O296" s="11">
        <f>M296/SUM($M$2:$M$485)</f>
        <v/>
      </c>
      <c r="P296" s="49">
        <f>IFERROR(M296/I296,0)</f>
        <v/>
      </c>
      <c r="Q296" s="50" t="n"/>
      <c r="R296" s="8">
        <f>I296-Q296</f>
        <v/>
      </c>
      <c r="S296" s="49">
        <f>$AK296*R296</f>
        <v/>
      </c>
      <c r="U296" s="39" t="inlineStr">
        <is>
          <t>Stock SAP</t>
        </is>
      </c>
      <c r="V296" s="39" t="inlineStr">
        <is>
          <t>Uniformes</t>
        </is>
      </c>
      <c r="W296" s="39" t="inlineStr">
        <is>
          <t>Fuera del alcance</t>
        </is>
      </c>
      <c r="X296" s="39" t="n"/>
      <c r="Y296" s="39" t="inlineStr">
        <is>
          <t>No aplica: uniformes, clasificación que el inventario físico de Farmacia no releva</t>
        </is>
      </c>
      <c r="Z296" s="40" t="inlineStr">
        <is>
          <t>Fuera del alcance del inventario físico</t>
        </is>
      </c>
      <c r="AA296" s="39" t="n"/>
      <c r="AB296" s="39" t="n"/>
      <c r="AC296" s="39" t="n"/>
      <c r="AD296" s="39" t="n"/>
      <c r="AE296" s="39" t="n"/>
      <c r="AF296" s="39" t="n"/>
      <c r="AG296" s="39" t="n"/>
      <c r="AH296" s="51" t="n">
        <v>12</v>
      </c>
      <c r="AI296" s="51">
        <f>Q296</f>
        <v/>
      </c>
      <c r="AJ296" s="51">
        <f>$AH296-$AI296</f>
        <v/>
      </c>
      <c r="AK296" s="52" t="n">
        <v>85884.66666666667</v>
      </c>
      <c r="AL296" s="52">
        <f>$AJ296*$AK296</f>
        <v/>
      </c>
      <c r="AM296" s="52">
        <f>$AI296*$AK296</f>
        <v/>
      </c>
      <c r="AN296" s="39" t="n"/>
      <c r="AO296" s="39" t="inlineStr">
        <is>
          <t>El material ocupa 2 filas en la hoja 1130 Salta (lote/almacén). La cantidad SAP y la física de esta vista son el total del material.</t>
        </is>
      </c>
    </row>
    <row r="297">
      <c r="A297" s="5" t="inlineStr">
        <is>
          <t>3000708</t>
        </is>
      </c>
      <c r="B297" s="5" t="inlineStr">
        <is>
          <t>PANTALON CARGO ANTI DESGARRO T38</t>
        </is>
      </c>
      <c r="C297" s="5" t="n"/>
      <c r="D297" s="5" t="inlineStr">
        <is>
          <t>INDU</t>
        </is>
      </c>
      <c r="E297" s="5" t="inlineStr">
        <is>
          <t>ZUNI</t>
        </is>
      </c>
      <c r="F297" s="5" t="inlineStr">
        <is>
          <t>1130</t>
        </is>
      </c>
      <c r="G297" s="5" t="inlineStr">
        <is>
          <t>3011</t>
        </is>
      </c>
      <c r="H297" s="5" t="inlineStr">
        <is>
          <t>C/U</t>
        </is>
      </c>
      <c r="I297" s="6" t="n">
        <v>8</v>
      </c>
      <c r="J297" s="6" t="n">
        <v>0</v>
      </c>
      <c r="K297" s="5" t="inlineStr">
        <is>
          <t>ARS</t>
        </is>
      </c>
      <c r="L297" s="48" t="n">
        <v>0</v>
      </c>
      <c r="M297" s="48" t="n">
        <v>201016.96</v>
      </c>
      <c r="O297" s="11">
        <f>M297/SUM($M$2:$M$485)</f>
        <v/>
      </c>
      <c r="P297" s="49">
        <f>IFERROR(M297/I297,0)</f>
        <v/>
      </c>
      <c r="Q297" s="50" t="n"/>
      <c r="R297" s="8">
        <f>I297-Q297</f>
        <v/>
      </c>
      <c r="S297" s="49">
        <f>$AK297*R297</f>
        <v/>
      </c>
      <c r="U297" s="39" t="inlineStr">
        <is>
          <t>Stock SAP</t>
        </is>
      </c>
      <c r="V297" s="39" t="inlineStr">
        <is>
          <t>Uniformes</t>
        </is>
      </c>
      <c r="W297" s="39" t="inlineStr">
        <is>
          <t>Fuera del alcance</t>
        </is>
      </c>
      <c r="X297" s="39" t="n"/>
      <c r="Y297" s="39" t="inlineStr">
        <is>
          <t>No aplica: uniformes, clasificación que el inventario físico de Farmacia no releva</t>
        </is>
      </c>
      <c r="Z297" s="40" t="inlineStr">
        <is>
          <t>Fuera del alcance del inventario físico</t>
        </is>
      </c>
      <c r="AA297" s="39" t="n"/>
      <c r="AB297" s="39" t="n"/>
      <c r="AC297" s="39" t="n"/>
      <c r="AD297" s="39" t="n"/>
      <c r="AE297" s="39" t="n"/>
      <c r="AF297" s="39" t="n"/>
      <c r="AG297" s="39" t="n"/>
      <c r="AH297" s="51" t="n">
        <v>8</v>
      </c>
      <c r="AI297" s="51">
        <f>Q297</f>
        <v/>
      </c>
      <c r="AJ297" s="51">
        <f>$AH297-$AI297</f>
        <v/>
      </c>
      <c r="AK297" s="52" t="n">
        <v>25127.12</v>
      </c>
      <c r="AL297" s="52">
        <f>$AJ297*$AK297</f>
        <v/>
      </c>
      <c r="AM297" s="52">
        <f>$AI297*$AK297</f>
        <v/>
      </c>
      <c r="AN297" s="39" t="n"/>
      <c r="AO297" s="39" t="n"/>
    </row>
    <row r="298">
      <c r="A298" s="5" t="inlineStr">
        <is>
          <t>3001437</t>
        </is>
      </c>
      <c r="B298" s="5" t="inlineStr">
        <is>
          <t>CHOMBA NEGRA XL</t>
        </is>
      </c>
      <c r="C298" s="5" t="n"/>
      <c r="D298" s="5" t="inlineStr">
        <is>
          <t>INDU</t>
        </is>
      </c>
      <c r="E298" s="5" t="inlineStr">
        <is>
          <t>ZUNI</t>
        </is>
      </c>
      <c r="F298" s="5" t="inlineStr">
        <is>
          <t>1130</t>
        </is>
      </c>
      <c r="G298" s="5" t="inlineStr">
        <is>
          <t>3011</t>
        </is>
      </c>
      <c r="H298" s="5" t="inlineStr">
        <is>
          <t>C/U</t>
        </is>
      </c>
      <c r="I298" s="6" t="n">
        <v>8</v>
      </c>
      <c r="J298" s="6" t="n">
        <v>0</v>
      </c>
      <c r="K298" s="5" t="inlineStr">
        <is>
          <t>ARS</t>
        </is>
      </c>
      <c r="L298" s="48" t="n">
        <v>0</v>
      </c>
      <c r="M298" s="48" t="n">
        <v>86614.57000000001</v>
      </c>
      <c r="O298" s="11">
        <f>M298/SUM($M$2:$M$485)</f>
        <v/>
      </c>
      <c r="P298" s="49">
        <f>IFERROR(M298/I298,0)</f>
        <v/>
      </c>
      <c r="Q298" s="50" t="n"/>
      <c r="R298" s="8">
        <f>I298-Q298</f>
        <v/>
      </c>
      <c r="S298" s="49">
        <f>$AK298*R298</f>
        <v/>
      </c>
      <c r="U298" s="39" t="inlineStr">
        <is>
          <t>Stock SAP</t>
        </is>
      </c>
      <c r="V298" s="39" t="inlineStr">
        <is>
          <t>Uniformes</t>
        </is>
      </c>
      <c r="W298" s="39" t="inlineStr">
        <is>
          <t>Fuera del alcance</t>
        </is>
      </c>
      <c r="X298" s="39" t="n"/>
      <c r="Y298" s="39" t="inlineStr">
        <is>
          <t>No aplica: uniformes, clasificación que el inventario físico de Farmacia no releva</t>
        </is>
      </c>
      <c r="Z298" s="40" t="inlineStr">
        <is>
          <t>Fuera del alcance del inventario físico</t>
        </is>
      </c>
      <c r="AA298" s="39" t="n"/>
      <c r="AB298" s="39" t="n"/>
      <c r="AC298" s="39" t="n"/>
      <c r="AD298" s="39" t="n"/>
      <c r="AE298" s="39" t="n"/>
      <c r="AF298" s="39" t="n"/>
      <c r="AG298" s="39" t="n"/>
      <c r="AH298" s="51" t="n"/>
      <c r="AI298" s="51" t="n"/>
      <c r="AJ298" s="51" t="n"/>
      <c r="AK298" s="52" t="n">
        <v>10826.82176470588</v>
      </c>
      <c r="AL298" s="52" t="n"/>
      <c r="AM298" s="52" t="n"/>
      <c r="AN298" s="39" t="n"/>
      <c r="AO298" s="39" t="inlineStr">
        <is>
          <t>El material ocupa 2 filas en la hoja 1130 Salta (lote/almacén). La cantidad SAP y la física de esta vista son el total del material.</t>
        </is>
      </c>
    </row>
    <row r="299">
      <c r="A299" s="5" t="inlineStr">
        <is>
          <t>1001039</t>
        </is>
      </c>
      <c r="B299" s="5" t="inlineStr">
        <is>
          <t>TRIMEBUTINA+SIMETICONA 200MG/120MG 30 CO</t>
        </is>
      </c>
      <c r="C299" s="5" t="inlineStr">
        <is>
          <t>00000</t>
        </is>
      </c>
      <c r="D299" s="5" t="inlineStr">
        <is>
          <t>033</t>
        </is>
      </c>
      <c r="E299" s="5" t="inlineStr">
        <is>
          <t>ZMED</t>
        </is>
      </c>
      <c r="F299" s="5" t="inlineStr">
        <is>
          <t>1130</t>
        </is>
      </c>
      <c r="G299" s="5" t="inlineStr">
        <is>
          <t>3013</t>
        </is>
      </c>
      <c r="H299" s="5" t="inlineStr">
        <is>
          <t>C/U</t>
        </is>
      </c>
      <c r="I299" s="6" t="n">
        <v>7</v>
      </c>
      <c r="J299" s="6" t="n">
        <v>0</v>
      </c>
      <c r="K299" s="5" t="inlineStr">
        <is>
          <t>ARS</t>
        </is>
      </c>
      <c r="L299" s="48" t="n">
        <v>0</v>
      </c>
      <c r="M299" s="48" t="n">
        <v>136984.82</v>
      </c>
      <c r="O299" s="11">
        <f>M299/SUM($M$2:$M$485)</f>
        <v/>
      </c>
      <c r="P299" s="49">
        <f>IFERROR(M299/I299,0)</f>
        <v/>
      </c>
      <c r="Q299" s="50" t="n">
        <v>160</v>
      </c>
      <c r="R299" s="8">
        <f>I299-Q299</f>
        <v/>
      </c>
      <c r="S299" s="49">
        <f>$AK299*R299</f>
        <v/>
      </c>
      <c r="U299" s="39" t="inlineStr">
        <is>
          <t>Stock SAP</t>
        </is>
      </c>
      <c r="V299" s="39" t="inlineStr">
        <is>
          <t>Medicamentos</t>
        </is>
      </c>
      <c r="W299" s="39" t="inlineStr">
        <is>
          <t>Dentro del alcance</t>
        </is>
      </c>
      <c r="X299" s="37" t="inlineStr">
        <is>
          <t>Alta</t>
        </is>
      </c>
      <c r="Y299" s="39" t="inlineStr">
        <is>
          <t>Homologado – confianza Alta</t>
        </is>
      </c>
      <c r="Z299" s="37" t="inlineStr">
        <is>
          <t>Dar de alta en SAP</t>
        </is>
      </c>
      <c r="AA299" s="39" t="inlineStr">
        <is>
          <t>241</t>
        </is>
      </c>
      <c r="AB299" s="39" t="inlineStr">
        <is>
          <t>Trimebutina-Simeticona comprimido x200mg /120mg</t>
        </is>
      </c>
      <c r="AC299" s="39" t="inlineStr">
        <is>
          <t>Homologación por código Avain (master M08-011)</t>
        </is>
      </c>
      <c r="AD299" s="39" t="inlineStr">
        <is>
          <t>No</t>
        </is>
      </c>
      <c r="AE299" s="39" t="n"/>
      <c r="AF299" s="39" t="inlineStr">
        <is>
          <t>Sí</t>
        </is>
      </c>
      <c r="AG299" s="39" t="inlineStr">
        <is>
          <t>M08-011</t>
        </is>
      </c>
      <c r="AH299" s="51" t="n">
        <v>7</v>
      </c>
      <c r="AI299" s="51">
        <f>Q299</f>
        <v/>
      </c>
      <c r="AJ299" s="51">
        <f>$AH299-$AI299</f>
        <v/>
      </c>
      <c r="AK299" s="52" t="n">
        <v>19569.26</v>
      </c>
      <c r="AL299" s="52">
        <f>$AJ299*$AK299</f>
        <v/>
      </c>
      <c r="AM299" s="52">
        <f>$AI299*$AK299</f>
        <v/>
      </c>
      <c r="AN299" s="39" t="n"/>
      <c r="AO299" s="39" t="inlineStr">
        <is>
          <t>Homologación: confianza base Alta + confianza SAP Alta → Alta.</t>
        </is>
      </c>
    </row>
    <row r="300">
      <c r="A300" s="5" t="inlineStr">
        <is>
          <t>2000035</t>
        </is>
      </c>
      <c r="B300" s="5" t="inlineStr">
        <is>
          <t>TENSIOMETRO ADULTO</t>
        </is>
      </c>
      <c r="C300" s="5" t="n"/>
      <c r="D300" s="5" t="inlineStr">
        <is>
          <t>033</t>
        </is>
      </c>
      <c r="E300" s="5" t="inlineStr">
        <is>
          <t>ZDES</t>
        </is>
      </c>
      <c r="F300" s="5" t="inlineStr">
        <is>
          <t>1130</t>
        </is>
      </c>
      <c r="G300" s="5" t="inlineStr">
        <is>
          <t>3013</t>
        </is>
      </c>
      <c r="H300" s="5" t="inlineStr">
        <is>
          <t>C/U</t>
        </is>
      </c>
      <c r="I300" s="6" t="n">
        <v>7</v>
      </c>
      <c r="J300" s="6" t="n">
        <v>0</v>
      </c>
      <c r="K300" s="5" t="inlineStr">
        <is>
          <t>ARS</t>
        </is>
      </c>
      <c r="L300" s="48" t="n">
        <v>0</v>
      </c>
      <c r="M300" s="48" t="n">
        <v>119970.32</v>
      </c>
      <c r="O300" s="11">
        <f>M300/SUM($M$2:$M$485)</f>
        <v/>
      </c>
      <c r="P300" s="49">
        <f>IFERROR(M300/I300,0)</f>
        <v/>
      </c>
      <c r="Q300" s="50" t="n">
        <v>4</v>
      </c>
      <c r="R300" s="8">
        <f>I300-Q300</f>
        <v/>
      </c>
      <c r="S300" s="49">
        <f>$AK300*R300</f>
        <v/>
      </c>
      <c r="U300" s="39" t="inlineStr">
        <is>
          <t>Stock SAP</t>
        </is>
      </c>
      <c r="V300" s="39" t="inlineStr">
        <is>
          <t>Descartables</t>
        </is>
      </c>
      <c r="W300" s="39" t="inlineStr">
        <is>
          <t>Dentro del alcance</t>
        </is>
      </c>
      <c r="X300" s="42" t="inlineStr">
        <is>
          <t>Media</t>
        </is>
      </c>
      <c r="Y300" s="39" t="inlineStr">
        <is>
          <t>Homologado – confianza Media – pendiente de validación</t>
        </is>
      </c>
      <c r="Z300" s="38" t="inlineStr">
        <is>
          <t>Dar de baja en SAP</t>
        </is>
      </c>
      <c r="AA300" s="39" t="inlineStr">
        <is>
          <t>233</t>
        </is>
      </c>
      <c r="AB300" s="39" t="inlineStr">
        <is>
          <t>Tensiometro Manual</t>
        </is>
      </c>
      <c r="AC300" s="39" t="inlineStr">
        <is>
          <t>Homologación por código Avain (master E-206)</t>
        </is>
      </c>
      <c r="AD300" s="39" t="inlineStr">
        <is>
          <t>No</t>
        </is>
      </c>
      <c r="AE300" s="39" t="n"/>
      <c r="AF300" s="39" t="inlineStr">
        <is>
          <t>Sí</t>
        </is>
      </c>
      <c r="AG300" s="39" t="inlineStr">
        <is>
          <t>E-206</t>
        </is>
      </c>
      <c r="AH300" s="51" t="n">
        <v>7</v>
      </c>
      <c r="AI300" s="51">
        <f>Q300</f>
        <v/>
      </c>
      <c r="AJ300" s="51">
        <f>$AH300-$AI300</f>
        <v/>
      </c>
      <c r="AK300" s="52" t="n">
        <v>17138.61714285714</v>
      </c>
      <c r="AL300" s="52">
        <f>$AJ300*$AK300</f>
        <v/>
      </c>
      <c r="AM300" s="52">
        <f>$AI300*$AK300</f>
        <v/>
      </c>
      <c r="AN300" s="39" t="n"/>
      <c r="AO300" s="39" t="inlineStr">
        <is>
          <t>Homologación: confianza base Media + confianza SAP Alta → Media.</t>
        </is>
      </c>
    </row>
    <row r="301">
      <c r="A301" s="5" t="inlineStr">
        <is>
          <t>2001378</t>
        </is>
      </c>
      <c r="B301" s="5" t="inlineStr">
        <is>
          <t>TIJERA QUIRURGICA</t>
        </is>
      </c>
      <c r="C301" s="5" t="n"/>
      <c r="D301" s="5" t="inlineStr">
        <is>
          <t>MDES</t>
        </is>
      </c>
      <c r="E301" s="5" t="inlineStr">
        <is>
          <t>ZDES</t>
        </is>
      </c>
      <c r="F301" s="5" t="inlineStr">
        <is>
          <t>1130</t>
        </is>
      </c>
      <c r="G301" s="5" t="inlineStr">
        <is>
          <t>3010</t>
        </is>
      </c>
      <c r="H301" s="5" t="inlineStr">
        <is>
          <t>C/U</t>
        </is>
      </c>
      <c r="I301" s="6" t="n">
        <v>7</v>
      </c>
      <c r="J301" s="6" t="n">
        <v>0</v>
      </c>
      <c r="K301" s="5" t="inlineStr">
        <is>
          <t>ARS</t>
        </is>
      </c>
      <c r="L301" s="48" t="n">
        <v>0</v>
      </c>
      <c r="M301" s="48" t="n">
        <v>203285.16</v>
      </c>
      <c r="O301" s="11">
        <f>M301/SUM($M$2:$M$485)</f>
        <v/>
      </c>
      <c r="P301" s="49">
        <f>IFERROR(M301/I301,0)</f>
        <v/>
      </c>
      <c r="Q301" s="50" t="n"/>
      <c r="R301" s="8">
        <f>I301-Q301</f>
        <v/>
      </c>
      <c r="S301" s="49">
        <f>$AK301*R301</f>
        <v/>
      </c>
      <c r="U301" s="39" t="inlineStr">
        <is>
          <t>Stock SAP</t>
        </is>
      </c>
      <c r="V301" s="39" t="inlineStr">
        <is>
          <t>Descartables</t>
        </is>
      </c>
      <c r="W301" s="39" t="inlineStr">
        <is>
          <t>Dentro del alcance</t>
        </is>
      </c>
      <c r="X301" s="39" t="n"/>
      <c r="Y301" s="39" t="inlineStr">
        <is>
          <t>Sin recuento físico en el inventario de Avain</t>
        </is>
      </c>
      <c r="Z301" s="40" t="inlineStr">
        <is>
          <t>Sin recuento físico</t>
        </is>
      </c>
      <c r="AA301" s="39" t="n"/>
      <c r="AB301" s="39" t="n"/>
      <c r="AC301" s="39" t="n"/>
      <c r="AD301" s="39" t="n"/>
      <c r="AE301" s="39" t="n"/>
      <c r="AF301" s="39" t="n"/>
      <c r="AG301" s="39" t="n"/>
      <c r="AH301" s="51" t="n">
        <v>7</v>
      </c>
      <c r="AI301" s="51">
        <f>Q301</f>
        <v/>
      </c>
      <c r="AJ301" s="51">
        <f>$AH301-$AI301</f>
        <v/>
      </c>
      <c r="AK301" s="52" t="n">
        <v>29040.73714285714</v>
      </c>
      <c r="AL301" s="52">
        <f>$AJ301*$AK301</f>
        <v/>
      </c>
      <c r="AM301" s="52">
        <f>$AI301*$AK301</f>
        <v/>
      </c>
      <c r="AN301" s="39" t="n"/>
      <c r="AO301" s="39" t="n"/>
    </row>
    <row r="302">
      <c r="A302" s="5" t="inlineStr">
        <is>
          <t>2001530</t>
        </is>
      </c>
      <c r="B302" s="5" t="inlineStr">
        <is>
          <t>SONDA ASP CAMP QUIRUR T-K/67</t>
        </is>
      </c>
      <c r="C302" s="5" t="n"/>
      <c r="D302" s="5" t="inlineStr">
        <is>
          <t>MDES</t>
        </is>
      </c>
      <c r="E302" s="5" t="inlineStr">
        <is>
          <t>ZDES</t>
        </is>
      </c>
      <c r="F302" s="5" t="inlineStr">
        <is>
          <t>1130</t>
        </is>
      </c>
      <c r="G302" s="5" t="inlineStr">
        <is>
          <t>3013</t>
        </is>
      </c>
      <c r="H302" s="5" t="inlineStr">
        <is>
          <t>C/U</t>
        </is>
      </c>
      <c r="I302" s="6" t="n">
        <v>7</v>
      </c>
      <c r="J302" s="6" t="n">
        <v>0</v>
      </c>
      <c r="K302" s="5" t="inlineStr">
        <is>
          <t>ARS</t>
        </is>
      </c>
      <c r="L302" s="48" t="n">
        <v>0</v>
      </c>
      <c r="M302" s="48" t="n">
        <v>14484.4</v>
      </c>
      <c r="O302" s="11">
        <f>M302/SUM($M$2:$M$485)</f>
        <v/>
      </c>
      <c r="P302" s="49">
        <f>IFERROR(M302/I302,0)</f>
        <v/>
      </c>
      <c r="Q302" s="50" t="n"/>
      <c r="R302" s="8">
        <f>I302-Q302</f>
        <v/>
      </c>
      <c r="S302" s="49">
        <f>$AK302*R302</f>
        <v/>
      </c>
      <c r="U302" s="39" t="inlineStr">
        <is>
          <t>Stock SAP</t>
        </is>
      </c>
      <c r="V302" s="39" t="inlineStr">
        <is>
          <t>Descartables</t>
        </is>
      </c>
      <c r="W302" s="39" t="inlineStr">
        <is>
          <t>Dentro del alcance</t>
        </is>
      </c>
      <c r="X302" s="39" t="n"/>
      <c r="Y302" s="39" t="inlineStr">
        <is>
          <t>Sin recuento físico en el inventario de Avain</t>
        </is>
      </c>
      <c r="Z302" s="40" t="inlineStr">
        <is>
          <t>Sin recuento físico</t>
        </is>
      </c>
      <c r="AA302" s="39" t="n"/>
      <c r="AB302" s="39" t="n"/>
      <c r="AC302" s="39" t="n"/>
      <c r="AD302" s="39" t="n"/>
      <c r="AE302" s="39" t="n"/>
      <c r="AF302" s="39" t="n"/>
      <c r="AG302" s="39" t="n"/>
      <c r="AH302" s="51" t="n">
        <v>7</v>
      </c>
      <c r="AI302" s="51">
        <f>Q302</f>
        <v/>
      </c>
      <c r="AJ302" s="51">
        <f>$AH302-$AI302</f>
        <v/>
      </c>
      <c r="AK302" s="52" t="n">
        <v>2069.2</v>
      </c>
      <c r="AL302" s="52">
        <f>$AJ302*$AK302</f>
        <v/>
      </c>
      <c r="AM302" s="52">
        <f>$AI302*$AK302</f>
        <v/>
      </c>
      <c r="AN302" s="39" t="n"/>
      <c r="AO302" s="39" t="n"/>
    </row>
    <row r="303">
      <c r="A303" s="5" t="inlineStr">
        <is>
          <t>3000127</t>
        </is>
      </c>
      <c r="B303" s="5" t="inlineStr">
        <is>
          <t>PANTALON CARGO AZUL T44</t>
        </is>
      </c>
      <c r="C303" s="5" t="n"/>
      <c r="D303" s="5" t="inlineStr">
        <is>
          <t>INDU</t>
        </is>
      </c>
      <c r="E303" s="5" t="inlineStr">
        <is>
          <t>ZUNI</t>
        </is>
      </c>
      <c r="F303" s="5" t="inlineStr">
        <is>
          <t>1130</t>
        </is>
      </c>
      <c r="G303" s="5" t="inlineStr">
        <is>
          <t>3011</t>
        </is>
      </c>
      <c r="H303" s="5" t="inlineStr">
        <is>
          <t>C/U</t>
        </is>
      </c>
      <c r="I303" s="6" t="n">
        <v>7</v>
      </c>
      <c r="J303" s="6" t="n">
        <v>0</v>
      </c>
      <c r="K303" s="5" t="inlineStr">
        <is>
          <t>ARS</t>
        </is>
      </c>
      <c r="L303" s="48" t="n">
        <v>0</v>
      </c>
      <c r="M303" s="48" t="n">
        <v>132493.66</v>
      </c>
      <c r="O303" s="11">
        <f>M303/SUM($M$2:$M$485)</f>
        <v/>
      </c>
      <c r="P303" s="49">
        <f>IFERROR(M303/I303,0)</f>
        <v/>
      </c>
      <c r="Q303" s="50" t="n"/>
      <c r="R303" s="8">
        <f>I303-Q303</f>
        <v/>
      </c>
      <c r="S303" s="49">
        <f>$AK303*R303</f>
        <v/>
      </c>
      <c r="U303" s="39" t="inlineStr">
        <is>
          <t>Stock SAP</t>
        </is>
      </c>
      <c r="V303" s="39" t="inlineStr">
        <is>
          <t>Uniformes</t>
        </is>
      </c>
      <c r="W303" s="39" t="inlineStr">
        <is>
          <t>Fuera del alcance</t>
        </is>
      </c>
      <c r="X303" s="39" t="n"/>
      <c r="Y303" s="39" t="inlineStr">
        <is>
          <t>No aplica: uniformes, clasificación que el inventario físico de Farmacia no releva</t>
        </is>
      </c>
      <c r="Z303" s="40" t="inlineStr">
        <is>
          <t>Fuera del alcance del inventario físico</t>
        </is>
      </c>
      <c r="AA303" s="39" t="n"/>
      <c r="AB303" s="39" t="n"/>
      <c r="AC303" s="39" t="n"/>
      <c r="AD303" s="39" t="n"/>
      <c r="AE303" s="39" t="n"/>
      <c r="AF303" s="39" t="n"/>
      <c r="AG303" s="39" t="n"/>
      <c r="AH303" s="51" t="n">
        <v>11</v>
      </c>
      <c r="AI303" s="51">
        <f>Q303</f>
        <v/>
      </c>
      <c r="AJ303" s="51">
        <f>$AH303-$AI303</f>
        <v/>
      </c>
      <c r="AK303" s="52" t="n">
        <v>18927.66636363637</v>
      </c>
      <c r="AL303" s="52">
        <f>$AJ303*$AK303</f>
        <v/>
      </c>
      <c r="AM303" s="52">
        <f>$AI303*$AK303</f>
        <v/>
      </c>
      <c r="AN303" s="39" t="n"/>
      <c r="AO303" s="39" t="inlineStr">
        <is>
          <t>El material ocupa 2 filas en la hoja 1130 Salta (lote/almacén). La cantidad SAP y la física de esta vista son el total del material.</t>
        </is>
      </c>
    </row>
    <row r="304">
      <c r="A304" s="5" t="inlineStr">
        <is>
          <t>3000128</t>
        </is>
      </c>
      <c r="B304" s="5" t="inlineStr">
        <is>
          <t>PANTALON CARGO AZUL T46</t>
        </is>
      </c>
      <c r="C304" s="5" t="n"/>
      <c r="D304" s="5" t="inlineStr">
        <is>
          <t>INDU</t>
        </is>
      </c>
      <c r="E304" s="5" t="inlineStr">
        <is>
          <t>ZUNI</t>
        </is>
      </c>
      <c r="F304" s="5" t="inlineStr">
        <is>
          <t>1130</t>
        </is>
      </c>
      <c r="G304" s="5" t="inlineStr">
        <is>
          <t>3011</t>
        </is>
      </c>
      <c r="H304" s="5" t="inlineStr">
        <is>
          <t>C/U</t>
        </is>
      </c>
      <c r="I304" s="6" t="n">
        <v>7</v>
      </c>
      <c r="J304" s="6" t="n">
        <v>0</v>
      </c>
      <c r="K304" s="5" t="inlineStr">
        <is>
          <t>ARS</t>
        </is>
      </c>
      <c r="L304" s="48" t="n">
        <v>0</v>
      </c>
      <c r="M304" s="48" t="n">
        <v>129500</v>
      </c>
      <c r="O304" s="11">
        <f>M304/SUM($M$2:$M$485)</f>
        <v/>
      </c>
      <c r="P304" s="49">
        <f>IFERROR(M304/I304,0)</f>
        <v/>
      </c>
      <c r="Q304" s="50" t="n"/>
      <c r="R304" s="8">
        <f>I304-Q304</f>
        <v/>
      </c>
      <c r="S304" s="49">
        <f>$AK304*R304</f>
        <v/>
      </c>
      <c r="U304" s="39" t="inlineStr">
        <is>
          <t>Stock SAP</t>
        </is>
      </c>
      <c r="V304" s="39" t="inlineStr">
        <is>
          <t>Uniformes</t>
        </is>
      </c>
      <c r="W304" s="39" t="inlineStr">
        <is>
          <t>Fuera del alcance</t>
        </is>
      </c>
      <c r="X304" s="39" t="n"/>
      <c r="Y304" s="39" t="inlineStr">
        <is>
          <t>No aplica: uniformes, clasificación que el inventario físico de Farmacia no releva</t>
        </is>
      </c>
      <c r="Z304" s="40" t="inlineStr">
        <is>
          <t>Fuera del alcance del inventario físico</t>
        </is>
      </c>
      <c r="AA304" s="39" t="n"/>
      <c r="AB304" s="39" t="n"/>
      <c r="AC304" s="39" t="n"/>
      <c r="AD304" s="39" t="n"/>
      <c r="AE304" s="39" t="n"/>
      <c r="AF304" s="39" t="n"/>
      <c r="AG304" s="39" t="n"/>
      <c r="AH304" s="51" t="n">
        <v>7</v>
      </c>
      <c r="AI304" s="51">
        <f>Q304</f>
        <v/>
      </c>
      <c r="AJ304" s="51">
        <f>$AH304-$AI304</f>
        <v/>
      </c>
      <c r="AK304" s="52" t="n">
        <v>18500</v>
      </c>
      <c r="AL304" s="52">
        <f>$AJ304*$AK304</f>
        <v/>
      </c>
      <c r="AM304" s="52">
        <f>$AI304*$AK304</f>
        <v/>
      </c>
      <c r="AN304" s="39" t="n"/>
      <c r="AO304" s="39" t="n"/>
    </row>
    <row r="305">
      <c r="A305" s="5" t="inlineStr">
        <is>
          <t>3000219</t>
        </is>
      </c>
      <c r="B305" s="5" t="inlineStr">
        <is>
          <t>BOTIN DE SEGURIDAD T41</t>
        </is>
      </c>
      <c r="C305" s="5" t="n"/>
      <c r="D305" s="5" t="inlineStr">
        <is>
          <t>INDU</t>
        </is>
      </c>
      <c r="E305" s="5" t="inlineStr">
        <is>
          <t>ZUNI</t>
        </is>
      </c>
      <c r="F305" s="5" t="inlineStr">
        <is>
          <t>1130</t>
        </is>
      </c>
      <c r="G305" s="5" t="inlineStr">
        <is>
          <t>3010</t>
        </is>
      </c>
      <c r="H305" s="5" t="inlineStr">
        <is>
          <t>C/U</t>
        </is>
      </c>
      <c r="I305" s="6" t="n">
        <v>7</v>
      </c>
      <c r="J305" s="6" t="n">
        <v>0</v>
      </c>
      <c r="K305" s="5" t="inlineStr">
        <is>
          <t>ARS</t>
        </is>
      </c>
      <c r="L305" s="48" t="n">
        <v>0</v>
      </c>
      <c r="M305" s="48" t="n">
        <v>519594.92</v>
      </c>
      <c r="O305" s="11">
        <f>M305/SUM($M$2:$M$485)</f>
        <v/>
      </c>
      <c r="P305" s="49">
        <f>IFERROR(M305/I305,0)</f>
        <v/>
      </c>
      <c r="Q305" s="50" t="n"/>
      <c r="R305" s="8">
        <f>I305-Q305</f>
        <v/>
      </c>
      <c r="S305" s="49">
        <f>$AK305*R305</f>
        <v/>
      </c>
      <c r="U305" s="39" t="inlineStr">
        <is>
          <t>Stock SAP</t>
        </is>
      </c>
      <c r="V305" s="39" t="inlineStr">
        <is>
          <t>Uniformes</t>
        </is>
      </c>
      <c r="W305" s="39" t="inlineStr">
        <is>
          <t>Fuera del alcance</t>
        </is>
      </c>
      <c r="X305" s="39" t="n"/>
      <c r="Y305" s="39" t="inlineStr">
        <is>
          <t>No aplica: uniformes, clasificación que el inventario físico de Farmacia no releva</t>
        </is>
      </c>
      <c r="Z305" s="40" t="inlineStr">
        <is>
          <t>Fuera del alcance del inventario físico</t>
        </is>
      </c>
      <c r="AA305" s="39" t="n"/>
      <c r="AB305" s="39" t="n"/>
      <c r="AC305" s="39" t="n"/>
      <c r="AD305" s="39" t="n"/>
      <c r="AE305" s="39" t="n"/>
      <c r="AF305" s="39" t="n"/>
      <c r="AG305" s="39" t="n"/>
      <c r="AH305" s="51" t="n">
        <v>13</v>
      </c>
      <c r="AI305" s="51">
        <f>Q305</f>
        <v/>
      </c>
      <c r="AJ305" s="51">
        <f>$AH305-$AI305</f>
        <v/>
      </c>
      <c r="AK305" s="52" t="n">
        <v>74227.84615384616</v>
      </c>
      <c r="AL305" s="52">
        <f>$AJ305*$AK305</f>
        <v/>
      </c>
      <c r="AM305" s="52">
        <f>$AI305*$AK305</f>
        <v/>
      </c>
      <c r="AN305" s="39" t="n"/>
      <c r="AO305" s="39" t="inlineStr">
        <is>
          <t>El material ocupa 2 filas en la hoja 1130 Salta (lote/almacén). La cantidad SAP y la física de esta vista son el total del material.</t>
        </is>
      </c>
    </row>
    <row r="306">
      <c r="A306" s="5" t="inlineStr">
        <is>
          <t>3000914</t>
        </is>
      </c>
      <c r="B306" s="5" t="inlineStr">
        <is>
          <t>BOTIN DE SEGURIDAD T42</t>
        </is>
      </c>
      <c r="C306" s="5" t="n"/>
      <c r="D306" s="5" t="inlineStr">
        <is>
          <t>INDU</t>
        </is>
      </c>
      <c r="E306" s="5" t="inlineStr">
        <is>
          <t>ZUNI</t>
        </is>
      </c>
      <c r="F306" s="5" t="inlineStr">
        <is>
          <t>1130</t>
        </is>
      </c>
      <c r="G306" s="5" t="inlineStr">
        <is>
          <t>3010</t>
        </is>
      </c>
      <c r="H306" s="5" t="inlineStr">
        <is>
          <t>C/U</t>
        </is>
      </c>
      <c r="I306" s="6" t="n">
        <v>7</v>
      </c>
      <c r="J306" s="6" t="n">
        <v>0</v>
      </c>
      <c r="K306" s="5" t="inlineStr">
        <is>
          <t>ARS</t>
        </is>
      </c>
      <c r="L306" s="48" t="n">
        <v>0</v>
      </c>
      <c r="M306" s="48" t="n">
        <v>519594.92</v>
      </c>
      <c r="O306" s="11">
        <f>M306/SUM($M$2:$M$485)</f>
        <v/>
      </c>
      <c r="P306" s="49">
        <f>IFERROR(M306/I306,0)</f>
        <v/>
      </c>
      <c r="Q306" s="50" t="n"/>
      <c r="R306" s="8">
        <f>I306-Q306</f>
        <v/>
      </c>
      <c r="S306" s="49">
        <f>$AK306*R306</f>
        <v/>
      </c>
      <c r="U306" s="39" t="inlineStr">
        <is>
          <t>Stock SAP</t>
        </is>
      </c>
      <c r="V306" s="39" t="inlineStr">
        <is>
          <t>Uniformes</t>
        </is>
      </c>
      <c r="W306" s="39" t="inlineStr">
        <is>
          <t>Fuera del alcance</t>
        </is>
      </c>
      <c r="X306" s="39" t="n"/>
      <c r="Y306" s="39" t="inlineStr">
        <is>
          <t>No aplica: uniformes, clasificación que el inventario físico de Farmacia no releva</t>
        </is>
      </c>
      <c r="Z306" s="40" t="inlineStr">
        <is>
          <t>Fuera del alcance del inventario físico</t>
        </is>
      </c>
      <c r="AA306" s="39" t="n"/>
      <c r="AB306" s="39" t="n"/>
      <c r="AC306" s="39" t="n"/>
      <c r="AD306" s="39" t="n"/>
      <c r="AE306" s="39" t="n"/>
      <c r="AF306" s="39" t="n"/>
      <c r="AG306" s="39" t="n"/>
      <c r="AH306" s="51" t="n">
        <v>13</v>
      </c>
      <c r="AI306" s="51">
        <f>Q306</f>
        <v/>
      </c>
      <c r="AJ306" s="51">
        <f>$AH306-$AI306</f>
        <v/>
      </c>
      <c r="AK306" s="52" t="n">
        <v>74227.84615384616</v>
      </c>
      <c r="AL306" s="52">
        <f>$AJ306*$AK306</f>
        <v/>
      </c>
      <c r="AM306" s="52">
        <f>$AI306*$AK306</f>
        <v/>
      </c>
      <c r="AN306" s="39" t="n"/>
      <c r="AO306" s="39" t="inlineStr">
        <is>
          <t>El material ocupa 2 filas en la hoja 1130 Salta (lote/almacén). La cantidad SAP y la física de esta vista son el total del material.</t>
        </is>
      </c>
    </row>
    <row r="307">
      <c r="A307" s="5" t="inlineStr">
        <is>
          <t>3000916</t>
        </is>
      </c>
      <c r="B307" s="5" t="inlineStr">
        <is>
          <t>BOTIN DE SEGURIDAD T44</t>
        </is>
      </c>
      <c r="C307" s="5" t="n"/>
      <c r="D307" s="5" t="inlineStr">
        <is>
          <t>INDU</t>
        </is>
      </c>
      <c r="E307" s="5" t="inlineStr">
        <is>
          <t>ZUNI</t>
        </is>
      </c>
      <c r="F307" s="5" t="inlineStr">
        <is>
          <t>1130</t>
        </is>
      </c>
      <c r="G307" s="5" t="inlineStr">
        <is>
          <t>3011</t>
        </is>
      </c>
      <c r="H307" s="5" t="inlineStr">
        <is>
          <t>C/U</t>
        </is>
      </c>
      <c r="I307" s="6" t="n">
        <v>7</v>
      </c>
      <c r="J307" s="6" t="n">
        <v>0</v>
      </c>
      <c r="K307" s="5" t="inlineStr">
        <is>
          <t>ARS</t>
        </is>
      </c>
      <c r="L307" s="48" t="n">
        <v>0</v>
      </c>
      <c r="M307" s="48" t="n">
        <v>645391.4399999999</v>
      </c>
      <c r="O307" s="11">
        <f>M307/SUM($M$2:$M$485)</f>
        <v/>
      </c>
      <c r="P307" s="49">
        <f>IFERROR(M307/I307,0)</f>
        <v/>
      </c>
      <c r="Q307" s="50" t="n"/>
      <c r="R307" s="8">
        <f>I307-Q307</f>
        <v/>
      </c>
      <c r="S307" s="49">
        <f>$AK307*R307</f>
        <v/>
      </c>
      <c r="U307" s="39" t="inlineStr">
        <is>
          <t>Stock SAP</t>
        </is>
      </c>
      <c r="V307" s="39" t="inlineStr">
        <is>
          <t>Uniformes</t>
        </is>
      </c>
      <c r="W307" s="39" t="inlineStr">
        <is>
          <t>Fuera del alcance</t>
        </is>
      </c>
      <c r="X307" s="39" t="n"/>
      <c r="Y307" s="39" t="inlineStr">
        <is>
          <t>No aplica: uniformes, clasificación que el inventario físico de Farmacia no releva</t>
        </is>
      </c>
      <c r="Z307" s="40" t="inlineStr">
        <is>
          <t>Fuera del alcance del inventario físico</t>
        </is>
      </c>
      <c r="AA307" s="39" t="n"/>
      <c r="AB307" s="39" t="n"/>
      <c r="AC307" s="39" t="n"/>
      <c r="AD307" s="39" t="n"/>
      <c r="AE307" s="39" t="n"/>
      <c r="AF307" s="39" t="n"/>
      <c r="AG307" s="39" t="n"/>
      <c r="AH307" s="51" t="n">
        <v>9</v>
      </c>
      <c r="AI307" s="51">
        <f>Q307</f>
        <v/>
      </c>
      <c r="AJ307" s="51">
        <f>$AH307-$AI307</f>
        <v/>
      </c>
      <c r="AK307" s="52" t="n">
        <v>92198.77777777778</v>
      </c>
      <c r="AL307" s="52">
        <f>$AJ307*$AK307</f>
        <v/>
      </c>
      <c r="AM307" s="52">
        <f>$AI307*$AK307</f>
        <v/>
      </c>
      <c r="AN307" s="39" t="n"/>
      <c r="AO307" s="39" t="inlineStr">
        <is>
          <t>El material ocupa 2 filas en la hoja 1130 Salta (lote/almacén). La cantidad SAP y la física de esta vista son el total del material.</t>
        </is>
      </c>
    </row>
    <row r="308">
      <c r="A308" s="5" t="inlineStr">
        <is>
          <t>3001550</t>
        </is>
      </c>
      <c r="B308" s="5" t="inlineStr">
        <is>
          <t>CAMPERA POLAR AZUL S</t>
        </is>
      </c>
      <c r="C308" s="5" t="n"/>
      <c r="D308" s="5" t="inlineStr">
        <is>
          <t>INDU</t>
        </is>
      </c>
      <c r="E308" s="5" t="inlineStr">
        <is>
          <t>ZUNI</t>
        </is>
      </c>
      <c r="F308" s="5" t="inlineStr">
        <is>
          <t>1130</t>
        </is>
      </c>
      <c r="G308" s="5" t="inlineStr">
        <is>
          <t>3011</t>
        </is>
      </c>
      <c r="H308" s="5" t="inlineStr">
        <is>
          <t>C/U</t>
        </is>
      </c>
      <c r="I308" s="6" t="n">
        <v>7</v>
      </c>
      <c r="J308" s="6" t="n">
        <v>0</v>
      </c>
      <c r="K308" s="5" t="inlineStr">
        <is>
          <t>ARS</t>
        </is>
      </c>
      <c r="L308" s="48" t="n">
        <v>0</v>
      </c>
      <c r="M308" s="48" t="n">
        <v>254163</v>
      </c>
      <c r="O308" s="11">
        <f>M308/SUM($M$2:$M$485)</f>
        <v/>
      </c>
      <c r="P308" s="49">
        <f>IFERROR(M308/I308,0)</f>
        <v/>
      </c>
      <c r="Q308" s="50" t="n"/>
      <c r="R308" s="8">
        <f>I308-Q308</f>
        <v/>
      </c>
      <c r="S308" s="49">
        <f>$AK308*R308</f>
        <v/>
      </c>
      <c r="U308" s="39" t="inlineStr">
        <is>
          <t>Stock SAP</t>
        </is>
      </c>
      <c r="V308" s="39" t="inlineStr">
        <is>
          <t>Uniformes</t>
        </is>
      </c>
      <c r="W308" s="39" t="inlineStr">
        <is>
          <t>Fuera del alcance</t>
        </is>
      </c>
      <c r="X308" s="39" t="n"/>
      <c r="Y308" s="39" t="inlineStr">
        <is>
          <t>No aplica: uniformes, clasificación que el inventario físico de Farmacia no releva</t>
        </is>
      </c>
      <c r="Z308" s="40" t="inlineStr">
        <is>
          <t>Fuera del alcance del inventario físico</t>
        </is>
      </c>
      <c r="AA308" s="39" t="n"/>
      <c r="AB308" s="39" t="n"/>
      <c r="AC308" s="39" t="n"/>
      <c r="AD308" s="39" t="n"/>
      <c r="AE308" s="39" t="n"/>
      <c r="AF308" s="39" t="n"/>
      <c r="AG308" s="39" t="n"/>
      <c r="AH308" s="51" t="n">
        <v>7</v>
      </c>
      <c r="AI308" s="51">
        <f>Q308</f>
        <v/>
      </c>
      <c r="AJ308" s="51">
        <f>$AH308-$AI308</f>
        <v/>
      </c>
      <c r="AK308" s="52" t="n">
        <v>36309</v>
      </c>
      <c r="AL308" s="52">
        <f>$AJ308*$AK308</f>
        <v/>
      </c>
      <c r="AM308" s="52">
        <f>$AI308*$AK308</f>
        <v/>
      </c>
      <c r="AN308" s="39" t="n"/>
      <c r="AO308" s="39" t="n"/>
    </row>
    <row r="309">
      <c r="A309" s="5" t="inlineStr">
        <is>
          <t>3001555</t>
        </is>
      </c>
      <c r="B309" s="5" t="inlineStr">
        <is>
          <t>CAMPERA POLAR AZUL XXXL</t>
        </is>
      </c>
      <c r="C309" s="5" t="n"/>
      <c r="D309" s="5" t="inlineStr">
        <is>
          <t>INDU</t>
        </is>
      </c>
      <c r="E309" s="5" t="inlineStr">
        <is>
          <t>ZUNI</t>
        </is>
      </c>
      <c r="F309" s="5" t="inlineStr">
        <is>
          <t>1130</t>
        </is>
      </c>
      <c r="G309" s="5" t="inlineStr">
        <is>
          <t>3011</t>
        </is>
      </c>
      <c r="H309" s="5" t="inlineStr">
        <is>
          <t>C/U</t>
        </is>
      </c>
      <c r="I309" s="6" t="n">
        <v>7</v>
      </c>
      <c r="J309" s="6" t="n">
        <v>0</v>
      </c>
      <c r="K309" s="5" t="inlineStr">
        <is>
          <t>ARS</t>
        </is>
      </c>
      <c r="L309" s="48" t="n">
        <v>0</v>
      </c>
      <c r="M309" s="48" t="n">
        <v>267129</v>
      </c>
      <c r="O309" s="11">
        <f>M309/SUM($M$2:$M$485)</f>
        <v/>
      </c>
      <c r="P309" s="49">
        <f>IFERROR(M309/I309,0)</f>
        <v/>
      </c>
      <c r="Q309" s="50" t="n"/>
      <c r="R309" s="8">
        <f>I309-Q309</f>
        <v/>
      </c>
      <c r="S309" s="49">
        <f>$AK309*R309</f>
        <v/>
      </c>
      <c r="U309" s="39" t="inlineStr">
        <is>
          <t>Stock SAP</t>
        </is>
      </c>
      <c r="V309" s="39" t="inlineStr">
        <is>
          <t>Uniformes</t>
        </is>
      </c>
      <c r="W309" s="39" t="inlineStr">
        <is>
          <t>Fuera del alcance</t>
        </is>
      </c>
      <c r="X309" s="39" t="n"/>
      <c r="Y309" s="39" t="inlineStr">
        <is>
          <t>No aplica: uniformes, clasificación que el inventario físico de Farmacia no releva</t>
        </is>
      </c>
      <c r="Z309" s="40" t="inlineStr">
        <is>
          <t>Fuera del alcance del inventario físico</t>
        </is>
      </c>
      <c r="AA309" s="39" t="n"/>
      <c r="AB309" s="39" t="n"/>
      <c r="AC309" s="39" t="n"/>
      <c r="AD309" s="39" t="n"/>
      <c r="AE309" s="39" t="n"/>
      <c r="AF309" s="39" t="n"/>
      <c r="AG309" s="39" t="n"/>
      <c r="AH309" s="51" t="n">
        <v>7</v>
      </c>
      <c r="AI309" s="51">
        <f>Q309</f>
        <v/>
      </c>
      <c r="AJ309" s="51">
        <f>$AH309-$AI309</f>
        <v/>
      </c>
      <c r="AK309" s="52" t="n">
        <v>38161.28571428572</v>
      </c>
      <c r="AL309" s="52">
        <f>$AJ309*$AK309</f>
        <v/>
      </c>
      <c r="AM309" s="52">
        <f>$AI309*$AK309</f>
        <v/>
      </c>
      <c r="AN309" s="39" t="n"/>
      <c r="AO309" s="39" t="n"/>
    </row>
    <row r="310">
      <c r="A310" s="5" t="inlineStr">
        <is>
          <t>1000010</t>
        </is>
      </c>
      <c r="B310" s="5" t="inlineStr">
        <is>
          <t>HIDROCORTISONA 500MG  AMPOLLA</t>
        </is>
      </c>
      <c r="C310" s="5" t="inlineStr">
        <is>
          <t>00000</t>
        </is>
      </c>
      <c r="D310" s="5" t="inlineStr">
        <is>
          <t>033</t>
        </is>
      </c>
      <c r="E310" s="5" t="inlineStr">
        <is>
          <t>ZMED</t>
        </is>
      </c>
      <c r="F310" s="5" t="inlineStr">
        <is>
          <t>1130</t>
        </is>
      </c>
      <c r="G310" s="5" t="inlineStr">
        <is>
          <t>3013</t>
        </is>
      </c>
      <c r="H310" s="5" t="inlineStr">
        <is>
          <t>C/U</t>
        </is>
      </c>
      <c r="I310" s="6" t="n">
        <v>6</v>
      </c>
      <c r="J310" s="6" t="n">
        <v>0</v>
      </c>
      <c r="K310" s="5" t="inlineStr">
        <is>
          <t>ARS</t>
        </is>
      </c>
      <c r="L310" s="48" t="n">
        <v>0</v>
      </c>
      <c r="M310" s="48" t="n">
        <v>18480</v>
      </c>
      <c r="O310" s="11">
        <f>M310/SUM($M$2:$M$485)</f>
        <v/>
      </c>
      <c r="P310" s="49">
        <f>IFERROR(M310/I310,0)</f>
        <v/>
      </c>
      <c r="Q310" s="50" t="n">
        <v>6</v>
      </c>
      <c r="R310" s="8">
        <f>I310-Q310</f>
        <v/>
      </c>
      <c r="S310" s="49">
        <f>$AK310*R310</f>
        <v/>
      </c>
      <c r="U310" s="39" t="inlineStr">
        <is>
          <t>Stock SAP</t>
        </is>
      </c>
      <c r="V310" s="39" t="inlineStr">
        <is>
          <t>Medicamentos</t>
        </is>
      </c>
      <c r="W310" s="39" t="inlineStr">
        <is>
          <t>Dentro del alcance</t>
        </is>
      </c>
      <c r="X310" s="37" t="inlineStr">
        <is>
          <t>Alta</t>
        </is>
      </c>
      <c r="Y310" s="39" t="inlineStr">
        <is>
          <t>Homologado – confianza Alta</t>
        </is>
      </c>
      <c r="Z310" s="43" t="inlineStr">
        <is>
          <t>Sin diferencia</t>
        </is>
      </c>
      <c r="AA310" s="39" t="inlineStr">
        <is>
          <t>391</t>
        </is>
      </c>
      <c r="AB310" s="39" t="inlineStr">
        <is>
          <t>Hidrocortisona 500mg fco ampolla</t>
        </is>
      </c>
      <c r="AC310" s="39" t="inlineStr">
        <is>
          <t>Homologación por código Avain (master M06-003)</t>
        </is>
      </c>
      <c r="AD310" s="39" t="inlineStr">
        <is>
          <t>No</t>
        </is>
      </c>
      <c r="AE310" s="39" t="n"/>
      <c r="AF310" s="39" t="inlineStr">
        <is>
          <t>Sí</t>
        </is>
      </c>
      <c r="AG310" s="39" t="inlineStr">
        <is>
          <t>M06-003</t>
        </is>
      </c>
      <c r="AH310" s="51" t="n">
        <v>6</v>
      </c>
      <c r="AI310" s="51">
        <f>Q310</f>
        <v/>
      </c>
      <c r="AJ310" s="51">
        <f>$AH310-$AI310</f>
        <v/>
      </c>
      <c r="AK310" s="52" t="n">
        <v>3080</v>
      </c>
      <c r="AL310" s="52">
        <f>$AJ310*$AK310</f>
        <v/>
      </c>
      <c r="AM310" s="52">
        <f>$AI310*$AK310</f>
        <v/>
      </c>
      <c r="AN310" s="39" t="n"/>
      <c r="AO310" s="39" t="inlineStr">
        <is>
          <t>Homologación: confianza base Alta + confianza SAP Alta → Alta.</t>
        </is>
      </c>
    </row>
    <row r="311">
      <c r="A311" s="5" t="inlineStr">
        <is>
          <t>1000013</t>
        </is>
      </c>
      <c r="B311" s="5" t="inlineStr">
        <is>
          <t>NITROGLICERINA 25 MG AMPOLLA</t>
        </is>
      </c>
      <c r="C311" s="5" t="inlineStr">
        <is>
          <t>27408</t>
        </is>
      </c>
      <c r="D311" s="5" t="inlineStr">
        <is>
          <t>033</t>
        </is>
      </c>
      <c r="E311" s="5" t="inlineStr">
        <is>
          <t>ZMED</t>
        </is>
      </c>
      <c r="F311" s="5" t="inlineStr">
        <is>
          <t>1130</t>
        </is>
      </c>
      <c r="G311" s="5" t="inlineStr">
        <is>
          <t>3013</t>
        </is>
      </c>
      <c r="H311" s="5" t="inlineStr">
        <is>
          <t>C/U</t>
        </is>
      </c>
      <c r="I311" s="6" t="n">
        <v>6</v>
      </c>
      <c r="J311" s="6" t="n">
        <v>0</v>
      </c>
      <c r="K311" s="5" t="inlineStr">
        <is>
          <t>ARS</t>
        </is>
      </c>
      <c r="L311" s="48" t="n">
        <v>0</v>
      </c>
      <c r="M311" s="48" t="n">
        <v>9385.969999999999</v>
      </c>
      <c r="O311" s="11">
        <f>M311/SUM($M$2:$M$485)</f>
        <v/>
      </c>
      <c r="P311" s="49">
        <f>IFERROR(M311/I311,0)</f>
        <v/>
      </c>
      <c r="Q311" s="50" t="n"/>
      <c r="R311" s="8">
        <f>I311-Q311</f>
        <v/>
      </c>
      <c r="S311" s="49">
        <f>$AK311*R311</f>
        <v/>
      </c>
      <c r="U311" s="39" t="inlineStr">
        <is>
          <t>Stock SAP</t>
        </is>
      </c>
      <c r="V311" s="39" t="inlineStr">
        <is>
          <t>Medicamentos</t>
        </is>
      </c>
      <c r="W311" s="39" t="inlineStr">
        <is>
          <t>Dentro del alcance</t>
        </is>
      </c>
      <c r="X311" s="42" t="inlineStr">
        <is>
          <t>Media</t>
        </is>
      </c>
      <c r="Y311" s="39" t="inlineStr">
        <is>
          <t>Homologado – confianza Media – pendiente de validación</t>
        </is>
      </c>
      <c r="Z311" s="38" t="inlineStr">
        <is>
          <t>Dar de baja en SAP</t>
        </is>
      </c>
      <c r="AA311" s="39" t="inlineStr">
        <is>
          <t>399</t>
        </is>
      </c>
      <c r="AB311" s="39" t="inlineStr">
        <is>
          <t>Nitroglicerina</t>
        </is>
      </c>
      <c r="AC311" s="39" t="inlineStr">
        <is>
          <t>Homologación por código Avain (master M04-007)</t>
        </is>
      </c>
      <c r="AD311" s="39" t="inlineStr">
        <is>
          <t>No</t>
        </is>
      </c>
      <c r="AE311" s="39" t="n"/>
      <c r="AF311" s="39" t="inlineStr">
        <is>
          <t>Sí</t>
        </is>
      </c>
      <c r="AG311" s="39" t="inlineStr">
        <is>
          <t>M04-007</t>
        </is>
      </c>
      <c r="AH311" s="51" t="n"/>
      <c r="AI311" s="51" t="n"/>
      <c r="AJ311" s="51" t="n"/>
      <c r="AK311" s="52" t="n">
        <v>1564.328333333333</v>
      </c>
      <c r="AL311" s="52" t="n"/>
      <c r="AM311" s="52" t="n"/>
      <c r="AN311" s="39" t="n"/>
      <c r="AO311" s="39" t="inlineStr">
        <is>
          <t>La cantidad física del material se imputó en la fila 163 (primera fila del material). Homologación: confianza base Media + confianza SAP Media → Media. El material ocupa 2 filas en la hoja 1130 Salta (lote/almacén). La cantidad SAP y la física de esta vista son el total del material.</t>
        </is>
      </c>
    </row>
    <row r="312">
      <c r="A312" s="5" t="inlineStr">
        <is>
          <t>1000049</t>
        </is>
      </c>
      <c r="B312" s="5" t="inlineStr">
        <is>
          <t>TIJERA  DE MAYO RECTA</t>
        </is>
      </c>
      <c r="C312" s="5" t="inlineStr">
        <is>
          <t>00000</t>
        </is>
      </c>
      <c r="D312" s="5" t="inlineStr">
        <is>
          <t>033</t>
        </is>
      </c>
      <c r="E312" s="5" t="inlineStr">
        <is>
          <t>ZMED</t>
        </is>
      </c>
      <c r="F312" s="5" t="inlineStr">
        <is>
          <t>1130</t>
        </is>
      </c>
      <c r="G312" s="5" t="inlineStr">
        <is>
          <t>3013</t>
        </is>
      </c>
      <c r="H312" s="5" t="inlineStr">
        <is>
          <t>C/U</t>
        </is>
      </c>
      <c r="I312" s="6" t="n">
        <v>6</v>
      </c>
      <c r="J312" s="6" t="n">
        <v>0</v>
      </c>
      <c r="K312" s="5" t="inlineStr">
        <is>
          <t>ARS</t>
        </is>
      </c>
      <c r="L312" s="48" t="n">
        <v>0</v>
      </c>
      <c r="M312" s="48" t="n">
        <v>57751.74</v>
      </c>
      <c r="O312" s="11">
        <f>M312/SUM($M$2:$M$485)</f>
        <v/>
      </c>
      <c r="P312" s="49">
        <f>IFERROR(M312/I312,0)</f>
        <v/>
      </c>
      <c r="Q312" s="50" t="n">
        <v>6</v>
      </c>
      <c r="R312" s="8">
        <f>I312-Q312</f>
        <v/>
      </c>
      <c r="S312" s="49">
        <f>$AK312*R312</f>
        <v/>
      </c>
      <c r="U312" s="39" t="inlineStr">
        <is>
          <t>Stock SAP</t>
        </is>
      </c>
      <c r="V312" s="39" t="inlineStr">
        <is>
          <t>Medicamentos</t>
        </is>
      </c>
      <c r="W312" s="39" t="inlineStr">
        <is>
          <t>Dentro del alcance</t>
        </is>
      </c>
      <c r="X312" s="37" t="inlineStr">
        <is>
          <t>Alta</t>
        </is>
      </c>
      <c r="Y312" s="39" t="inlineStr">
        <is>
          <t>Homologado – confianza Alta</t>
        </is>
      </c>
      <c r="Z312" s="43" t="inlineStr">
        <is>
          <t>Sin diferencia</t>
        </is>
      </c>
      <c r="AA312" s="39" t="inlineStr">
        <is>
          <t>236</t>
        </is>
      </c>
      <c r="AB312" s="39" t="inlineStr">
        <is>
          <t>Tijera de Mayo</t>
        </is>
      </c>
      <c r="AC312" s="39" t="inlineStr">
        <is>
          <t>Cruce por nomenclatura SAP</t>
        </is>
      </c>
      <c r="AD312" s="39" t="inlineStr">
        <is>
          <t>No</t>
        </is>
      </c>
      <c r="AE312" s="39" t="n"/>
      <c r="AF312" s="39" t="inlineStr">
        <is>
          <t>No</t>
        </is>
      </c>
      <c r="AG312" s="39" t="n"/>
      <c r="AH312" s="51" t="n">
        <v>6</v>
      </c>
      <c r="AI312" s="51">
        <f>Q312</f>
        <v/>
      </c>
      <c r="AJ312" s="51">
        <f>$AH312-$AI312</f>
        <v/>
      </c>
      <c r="AK312" s="52" t="n">
        <v>9625.289999999999</v>
      </c>
      <c r="AL312" s="52">
        <f>$AJ312*$AK312</f>
        <v/>
      </c>
      <c r="AM312" s="52">
        <f>$AI312*$AK312</f>
        <v/>
      </c>
      <c r="AN312" s="39" t="n"/>
      <c r="AO312" s="39" t="inlineStr">
        <is>
          <t>Cruce por nomenclatura: similitud 0.84.</t>
        </is>
      </c>
    </row>
    <row r="313">
      <c r="A313" s="5" t="inlineStr">
        <is>
          <t>1000086</t>
        </is>
      </c>
      <c r="B313" s="5" t="inlineStr">
        <is>
          <t>PLATSUL CREMA X 300 GRS</t>
        </is>
      </c>
      <c r="C313" s="5" t="inlineStr">
        <is>
          <t>652</t>
        </is>
      </c>
      <c r="D313" s="5" t="inlineStr">
        <is>
          <t>033</t>
        </is>
      </c>
      <c r="E313" s="5" t="inlineStr">
        <is>
          <t>ZMED</t>
        </is>
      </c>
      <c r="F313" s="5" t="inlineStr">
        <is>
          <t>1130</t>
        </is>
      </c>
      <c r="G313" s="5" t="inlineStr">
        <is>
          <t>3013</t>
        </is>
      </c>
      <c r="H313" s="5" t="inlineStr">
        <is>
          <t>C/U</t>
        </is>
      </c>
      <c r="I313" s="6" t="n">
        <v>6</v>
      </c>
      <c r="J313" s="6" t="n">
        <v>0</v>
      </c>
      <c r="K313" s="5" t="inlineStr">
        <is>
          <t>ARS</t>
        </is>
      </c>
      <c r="L313" s="48" t="n">
        <v>0</v>
      </c>
      <c r="M313" s="48" t="n">
        <v>112803.63</v>
      </c>
      <c r="O313" s="11">
        <f>M313/SUM($M$2:$M$485)</f>
        <v/>
      </c>
      <c r="P313" s="49">
        <f>IFERROR(M313/I313,0)</f>
        <v/>
      </c>
      <c r="Q313" s="50" t="n"/>
      <c r="R313" s="8">
        <f>I313-Q313</f>
        <v/>
      </c>
      <c r="S313" s="49">
        <f>$AK313*R313</f>
        <v/>
      </c>
      <c r="U313" s="39" t="inlineStr">
        <is>
          <t>Stock SAP</t>
        </is>
      </c>
      <c r="V313" s="39" t="inlineStr">
        <is>
          <t>Medicamentos</t>
        </is>
      </c>
      <c r="W313" s="39" t="inlineStr">
        <is>
          <t>Dentro del alcance</t>
        </is>
      </c>
      <c r="X313" s="39" t="n"/>
      <c r="Y313" s="39" t="inlineStr">
        <is>
          <t>Sin recuento físico en el inventario de Avain</t>
        </is>
      </c>
      <c r="Z313" s="40" t="inlineStr">
        <is>
          <t>Sin recuento físico</t>
        </is>
      </c>
      <c r="AA313" s="39" t="n"/>
      <c r="AB313" s="39" t="n"/>
      <c r="AC313" s="39" t="n"/>
      <c r="AD313" s="39" t="n"/>
      <c r="AE313" s="39" t="n"/>
      <c r="AF313" s="39" t="n"/>
      <c r="AG313" s="39" t="n"/>
      <c r="AH313" s="51" t="n">
        <v>6</v>
      </c>
      <c r="AI313" s="51">
        <f>Q313</f>
        <v/>
      </c>
      <c r="AJ313" s="51">
        <f>$AH313-$AI313</f>
        <v/>
      </c>
      <c r="AK313" s="52" t="n">
        <v>18800.605</v>
      </c>
      <c r="AL313" s="52">
        <f>$AJ313*$AK313</f>
        <v/>
      </c>
      <c r="AM313" s="52">
        <f>$AI313*$AK313</f>
        <v/>
      </c>
      <c r="AN313" s="39" t="n"/>
      <c r="AO313" s="39" t="n"/>
    </row>
    <row r="314">
      <c r="A314" s="5" t="inlineStr">
        <is>
          <t>1000295</t>
        </is>
      </c>
      <c r="B314" s="5" t="inlineStr">
        <is>
          <t>NORADRENALINA 1MG AMPOLLA DE 1 ML INYEC</t>
        </is>
      </c>
      <c r="C314" s="5" t="inlineStr">
        <is>
          <t>230215</t>
        </is>
      </c>
      <c r="D314" s="5" t="inlineStr">
        <is>
          <t>033</t>
        </is>
      </c>
      <c r="E314" s="5" t="inlineStr">
        <is>
          <t>ZMED</t>
        </is>
      </c>
      <c r="F314" s="5" t="inlineStr">
        <is>
          <t>1130</t>
        </is>
      </c>
      <c r="G314" s="5" t="inlineStr">
        <is>
          <t>3013</t>
        </is>
      </c>
      <c r="H314" s="5" t="inlineStr">
        <is>
          <t>C/U</t>
        </is>
      </c>
      <c r="I314" s="6" t="n">
        <v>6</v>
      </c>
      <c r="J314" s="6" t="n">
        <v>0</v>
      </c>
      <c r="K314" s="5" t="inlineStr">
        <is>
          <t>ARS</t>
        </is>
      </c>
      <c r="L314" s="48" t="n">
        <v>0</v>
      </c>
      <c r="M314" s="48" t="n">
        <v>3623.4</v>
      </c>
      <c r="O314" s="11">
        <f>M314/SUM($M$2:$M$485)</f>
        <v/>
      </c>
      <c r="P314" s="49">
        <f>IFERROR(M314/I314,0)</f>
        <v/>
      </c>
      <c r="Q314" s="50" t="n">
        <v>15</v>
      </c>
      <c r="R314" s="8">
        <f>I314-Q314</f>
        <v/>
      </c>
      <c r="S314" s="49">
        <f>$AK314*R314</f>
        <v/>
      </c>
      <c r="U314" s="39" t="inlineStr">
        <is>
          <t>Stock SAP</t>
        </is>
      </c>
      <c r="V314" s="39" t="inlineStr">
        <is>
          <t>Medicamentos</t>
        </is>
      </c>
      <c r="W314" s="39" t="inlineStr">
        <is>
          <t>Dentro del alcance</t>
        </is>
      </c>
      <c r="X314" s="38" t="inlineStr">
        <is>
          <t>Baja</t>
        </is>
      </c>
      <c r="Y314" s="39" t="inlineStr">
        <is>
          <t>Homologado – confianza Baja – pendiente de validación</t>
        </is>
      </c>
      <c r="Z314" s="37" t="inlineStr">
        <is>
          <t>Dar de alta en SAP</t>
        </is>
      </c>
      <c r="AA314" s="39" t="inlineStr">
        <is>
          <t>190</t>
        </is>
      </c>
      <c r="AB314" s="39" t="inlineStr">
        <is>
          <t>Noradrenalina 1 amp=4ml/4mg</t>
        </is>
      </c>
      <c r="AC314" s="39" t="inlineStr">
        <is>
          <t>Homologación por código Avain (master M03-008)</t>
        </is>
      </c>
      <c r="AD314" s="39" t="inlineStr">
        <is>
          <t>No</t>
        </is>
      </c>
      <c r="AE314" s="39" t="n"/>
      <c r="AF314" s="39" t="inlineStr">
        <is>
          <t>Sí</t>
        </is>
      </c>
      <c r="AG314" s="39" t="inlineStr">
        <is>
          <t>M03-008</t>
        </is>
      </c>
      <c r="AH314" s="51" t="n">
        <v>11</v>
      </c>
      <c r="AI314" s="51">
        <f>Q314</f>
        <v/>
      </c>
      <c r="AJ314" s="51">
        <f>$AH314-$AI314</f>
        <v/>
      </c>
      <c r="AK314" s="52" t="n">
        <v>603.9</v>
      </c>
      <c r="AL314" s="52">
        <f>$AJ314*$AK314</f>
        <v/>
      </c>
      <c r="AM314" s="52">
        <f>$AI314*$AK314</f>
        <v/>
      </c>
      <c r="AN314" s="39" t="n"/>
      <c r="AO314" s="39" t="inlineStr">
        <is>
          <t>Homologación: confianza base Alta + confianza SAP Media → Media. Aunque la homologación vincula estos registros, la presentación no coincide con el material imputado (dosis/presentación distinta (4MG, 4ML vs 1MG, 1ML); similitud 0.50). Nivel degradado a Baja: verificar si corresponde otro código SAP. El material ocupa 2 filas en la hoja 1130 Salta (lote/almacén). La cantidad SAP y la física de esta vista son el total del material.</t>
        </is>
      </c>
    </row>
    <row r="315">
      <c r="A315" s="5" t="inlineStr">
        <is>
          <t>1000307</t>
        </is>
      </c>
      <c r="B315" s="5" t="inlineStr">
        <is>
          <t>NALOXONA AMPOLLA 0,4mg/1ml</t>
        </is>
      </c>
      <c r="C315" s="5" t="inlineStr">
        <is>
          <t>00000</t>
        </is>
      </c>
      <c r="D315" s="5" t="inlineStr">
        <is>
          <t>033</t>
        </is>
      </c>
      <c r="E315" s="5" t="inlineStr">
        <is>
          <t>ZMED</t>
        </is>
      </c>
      <c r="F315" s="5" t="inlineStr">
        <is>
          <t>1130</t>
        </is>
      </c>
      <c r="G315" s="5" t="inlineStr">
        <is>
          <t>3013</t>
        </is>
      </c>
      <c r="H315" s="5" t="inlineStr">
        <is>
          <t>C/U</t>
        </is>
      </c>
      <c r="I315" s="6" t="n">
        <v>6</v>
      </c>
      <c r="J315" s="6" t="n">
        <v>0</v>
      </c>
      <c r="K315" s="5" t="inlineStr">
        <is>
          <t>ARS</t>
        </is>
      </c>
      <c r="L315" s="48" t="n">
        <v>0</v>
      </c>
      <c r="M315" s="48" t="n">
        <v>5290.06</v>
      </c>
      <c r="O315" s="11">
        <f>M315/SUM($M$2:$M$485)</f>
        <v/>
      </c>
      <c r="P315" s="49">
        <f>IFERROR(M315/I315,0)</f>
        <v/>
      </c>
      <c r="Q315" s="50" t="n"/>
      <c r="R315" s="8">
        <f>I315-Q315</f>
        <v/>
      </c>
      <c r="S315" s="49">
        <f>$AK315*R315</f>
        <v/>
      </c>
      <c r="U315" s="39" t="inlineStr">
        <is>
          <t>Stock SAP</t>
        </is>
      </c>
      <c r="V315" s="39" t="inlineStr">
        <is>
          <t>Medicamentos</t>
        </is>
      </c>
      <c r="W315" s="39" t="inlineStr">
        <is>
          <t>Dentro del alcance</t>
        </is>
      </c>
      <c r="X315" s="37" t="inlineStr">
        <is>
          <t>Alta</t>
        </is>
      </c>
      <c r="Y315" s="39" t="inlineStr">
        <is>
          <t>Homologado – confianza Alta</t>
        </is>
      </c>
      <c r="Z315" s="38" t="inlineStr">
        <is>
          <t>Dar de baja en SAP</t>
        </is>
      </c>
      <c r="AA315" s="39" t="inlineStr">
        <is>
          <t>189</t>
        </is>
      </c>
      <c r="AB315" s="39" t="inlineStr">
        <is>
          <t>Naloxona 1 amp=1ml x0,4mg</t>
        </is>
      </c>
      <c r="AC315" s="39" t="inlineStr">
        <is>
          <t>Homologación por código Avain (master M10-001)</t>
        </is>
      </c>
      <c r="AD315" s="39" t="inlineStr">
        <is>
          <t>No</t>
        </is>
      </c>
      <c r="AE315" s="39" t="n"/>
      <c r="AF315" s="39" t="inlineStr">
        <is>
          <t>Sí</t>
        </is>
      </c>
      <c r="AG315" s="39" t="inlineStr">
        <is>
          <t>M10-001</t>
        </is>
      </c>
      <c r="AH315" s="51" t="n"/>
      <c r="AI315" s="51" t="n"/>
      <c r="AJ315" s="51" t="n"/>
      <c r="AK315" s="52" t="n">
        <v>881.6768750000001</v>
      </c>
      <c r="AL315" s="52" t="n"/>
      <c r="AM315" s="52" t="n"/>
      <c r="AN315" s="39" t="n"/>
      <c r="AO315" s="39" t="inlineStr">
        <is>
          <t>La cantidad física del material se imputó en la fila 239 (primera fila del material). Homologación: confianza base Alta + confianza SAP Alta → Alta. El material ocupa 2 filas en la hoja 1130 Salta (lote/almacén). La cantidad SAP y la física de esta vista son el total del material.</t>
        </is>
      </c>
    </row>
    <row r="316">
      <c r="A316" s="5" t="inlineStr">
        <is>
          <t>1000309</t>
        </is>
      </c>
      <c r="B316" s="5" t="inlineStr">
        <is>
          <t>LORAZEPAM AMP 4mg/1ml</t>
        </is>
      </c>
      <c r="C316" s="5" t="n"/>
      <c r="D316" s="5" t="inlineStr">
        <is>
          <t>033</t>
        </is>
      </c>
      <c r="E316" s="5" t="inlineStr">
        <is>
          <t>ZMED</t>
        </is>
      </c>
      <c r="F316" s="5" t="inlineStr">
        <is>
          <t>1130</t>
        </is>
      </c>
      <c r="G316" s="5" t="inlineStr">
        <is>
          <t>3013</t>
        </is>
      </c>
      <c r="H316" s="5" t="inlineStr">
        <is>
          <t>C/U</t>
        </is>
      </c>
      <c r="I316" s="6" t="n">
        <v>6</v>
      </c>
      <c r="J316" s="6" t="n">
        <v>0</v>
      </c>
      <c r="K316" s="5" t="inlineStr">
        <is>
          <t>ARS</t>
        </is>
      </c>
      <c r="L316" s="48" t="n">
        <v>0</v>
      </c>
      <c r="M316" s="48" t="n">
        <v>12961.09</v>
      </c>
      <c r="O316" s="11">
        <f>M316/SUM($M$2:$M$485)</f>
        <v/>
      </c>
      <c r="P316" s="49">
        <f>IFERROR(M316/I316,0)</f>
        <v/>
      </c>
      <c r="Q316" s="50" t="n"/>
      <c r="R316" s="8">
        <f>I316-Q316</f>
        <v/>
      </c>
      <c r="S316" s="49">
        <f>$AK316*R316</f>
        <v/>
      </c>
      <c r="U316" s="39" t="inlineStr">
        <is>
          <t>Stock SAP</t>
        </is>
      </c>
      <c r="V316" s="39" t="inlineStr">
        <is>
          <t>Medicamentos</t>
        </is>
      </c>
      <c r="W316" s="39" t="inlineStr">
        <is>
          <t>Dentro del alcance</t>
        </is>
      </c>
      <c r="X316" s="39" t="n"/>
      <c r="Y316" s="39" t="inlineStr">
        <is>
          <t>Sin recuento físico en el inventario de Avain</t>
        </is>
      </c>
      <c r="Z316" s="40" t="inlineStr">
        <is>
          <t>Sin recuento físico</t>
        </is>
      </c>
      <c r="AA316" s="39" t="n"/>
      <c r="AB316" s="39" t="n"/>
      <c r="AC316" s="39" t="n"/>
      <c r="AD316" s="39" t="n"/>
      <c r="AE316" s="39" t="n"/>
      <c r="AF316" s="39" t="n"/>
      <c r="AG316" s="39" t="n"/>
      <c r="AH316" s="51" t="n">
        <v>6</v>
      </c>
      <c r="AI316" s="51">
        <f>Q316</f>
        <v/>
      </c>
      <c r="AJ316" s="51">
        <f>$AH316-$AI316</f>
        <v/>
      </c>
      <c r="AK316" s="52" t="n">
        <v>2160.181666666667</v>
      </c>
      <c r="AL316" s="52">
        <f>$AJ316*$AK316</f>
        <v/>
      </c>
      <c r="AM316" s="52">
        <f>$AI316*$AK316</f>
        <v/>
      </c>
      <c r="AN316" s="39" t="n"/>
      <c r="AO316" s="39" t="n"/>
    </row>
    <row r="317">
      <c r="A317" s="5" t="inlineStr">
        <is>
          <t>2000027</t>
        </is>
      </c>
      <c r="B317" s="5" t="inlineStr">
        <is>
          <t>JERINGA DE 5 ML</t>
        </is>
      </c>
      <c r="C317" s="5" t="n"/>
      <c r="D317" s="5" t="inlineStr">
        <is>
          <t>033</t>
        </is>
      </c>
      <c r="E317" s="5" t="inlineStr">
        <is>
          <t>ZDES</t>
        </is>
      </c>
      <c r="F317" s="5" t="inlineStr">
        <is>
          <t>1130</t>
        </is>
      </c>
      <c r="G317" s="5" t="inlineStr">
        <is>
          <t>3013</t>
        </is>
      </c>
      <c r="H317" s="5" t="inlineStr">
        <is>
          <t>C/U</t>
        </is>
      </c>
      <c r="I317" s="6" t="n">
        <v>6</v>
      </c>
      <c r="J317" s="6" t="n">
        <v>0</v>
      </c>
      <c r="K317" s="5" t="inlineStr">
        <is>
          <t>ARS</t>
        </is>
      </c>
      <c r="L317" s="48" t="n">
        <v>0</v>
      </c>
      <c r="M317" s="48" t="n">
        <v>602.98</v>
      </c>
      <c r="O317" s="11">
        <f>M317/SUM($M$2:$M$485)</f>
        <v/>
      </c>
      <c r="P317" s="49">
        <f>IFERROR(M317/I317,0)</f>
        <v/>
      </c>
      <c r="Q317" s="50" t="n"/>
      <c r="R317" s="8">
        <f>I317-Q317</f>
        <v/>
      </c>
      <c r="S317" s="49">
        <f>$AK317*R317</f>
        <v/>
      </c>
      <c r="U317" s="39" t="inlineStr">
        <is>
          <t>Stock SAP</t>
        </is>
      </c>
      <c r="V317" s="39" t="inlineStr">
        <is>
          <t>Descartables</t>
        </is>
      </c>
      <c r="W317" s="39" t="inlineStr">
        <is>
          <t>Dentro del alcance</t>
        </is>
      </c>
      <c r="X317" s="37" t="inlineStr">
        <is>
          <t>Alta</t>
        </is>
      </c>
      <c r="Y317" s="39" t="inlineStr">
        <is>
          <t>Homologado – confianza Alta</t>
        </is>
      </c>
      <c r="Z317" s="37" t="inlineStr">
        <is>
          <t>Dar de alta en SAP</t>
        </is>
      </c>
      <c r="AA317" s="39" t="inlineStr">
        <is>
          <t>158</t>
        </is>
      </c>
      <c r="AB317" s="39" t="inlineStr">
        <is>
          <t>Jeringas 5 cc</t>
        </is>
      </c>
      <c r="AC317" s="39" t="inlineStr">
        <is>
          <t>Homologación por código Avain (master D-135)</t>
        </is>
      </c>
      <c r="AD317" s="39" t="inlineStr">
        <is>
          <t>No</t>
        </is>
      </c>
      <c r="AE317" s="39" t="n"/>
      <c r="AF317" s="39" t="inlineStr">
        <is>
          <t>Sí</t>
        </is>
      </c>
      <c r="AG317" s="39" t="inlineStr">
        <is>
          <t>D-135</t>
        </is>
      </c>
      <c r="AH317" s="51" t="n"/>
      <c r="AI317" s="51" t="n"/>
      <c r="AJ317" s="51" t="n"/>
      <c r="AK317" s="52" t="n">
        <v>100.496581027668</v>
      </c>
      <c r="AL317" s="52" t="n"/>
      <c r="AM317" s="52" t="n"/>
      <c r="AN317" s="39" t="n"/>
      <c r="AO317" s="39" t="inlineStr">
        <is>
          <t>La cantidad física del material se imputó en la fila 17 (primera fila del material). Homologación: confianza base Alta + confianza SAP Alta → Alta. El material ocupa 2 filas en la hoja 1130 Salta (lote/almacén). La cantidad SAP y la física de esta vista son el total del material.</t>
        </is>
      </c>
    </row>
    <row r="318">
      <c r="A318" s="5" t="inlineStr">
        <is>
          <t>2000197</t>
        </is>
      </c>
      <c r="B318" s="5" t="inlineStr">
        <is>
          <t>SONDA FOLEY DE 2 VIAS Nº20 100% SIL</t>
        </is>
      </c>
      <c r="C318" s="5" t="n"/>
      <c r="D318" s="5" t="inlineStr">
        <is>
          <t>033</t>
        </is>
      </c>
      <c r="E318" s="5" t="inlineStr">
        <is>
          <t>ZDES</t>
        </is>
      </c>
      <c r="F318" s="5" t="inlineStr">
        <is>
          <t>1130</t>
        </is>
      </c>
      <c r="G318" s="5" t="inlineStr">
        <is>
          <t>3014</t>
        </is>
      </c>
      <c r="H318" s="5" t="inlineStr">
        <is>
          <t>C/U</t>
        </is>
      </c>
      <c r="I318" s="6" t="n">
        <v>6</v>
      </c>
      <c r="J318" s="6" t="n">
        <v>0</v>
      </c>
      <c r="K318" s="5" t="inlineStr">
        <is>
          <t>ARS</t>
        </is>
      </c>
      <c r="L318" s="48" t="n">
        <v>0</v>
      </c>
      <c r="M318" s="48" t="n">
        <v>8210.309999999999</v>
      </c>
      <c r="O318" s="11">
        <f>M318/SUM($M$2:$M$485)</f>
        <v/>
      </c>
      <c r="P318" s="49">
        <f>IFERROR(M318/I318,0)</f>
        <v/>
      </c>
      <c r="Q318" s="50" t="n"/>
      <c r="R318" s="8">
        <f>I318-Q318</f>
        <v/>
      </c>
      <c r="S318" s="49">
        <f>$AK318*R318</f>
        <v/>
      </c>
      <c r="U318" s="39" t="inlineStr">
        <is>
          <t>Stock SAP</t>
        </is>
      </c>
      <c r="V318" s="39" t="inlineStr">
        <is>
          <t>Descartables</t>
        </is>
      </c>
      <c r="W318" s="39" t="inlineStr">
        <is>
          <t>Dentro del alcance</t>
        </is>
      </c>
      <c r="X318" s="39" t="n"/>
      <c r="Y318" s="39" t="inlineStr">
        <is>
          <t>Sin recuento físico en el inventario de Avain</t>
        </is>
      </c>
      <c r="Z318" s="40" t="inlineStr">
        <is>
          <t>Sin recuento físico</t>
        </is>
      </c>
      <c r="AA318" s="39" t="n"/>
      <c r="AB318" s="39" t="n"/>
      <c r="AC318" s="39" t="n"/>
      <c r="AD318" s="39" t="n"/>
      <c r="AE318" s="39" t="n"/>
      <c r="AF318" s="39" t="n"/>
      <c r="AG318" s="39" t="n"/>
      <c r="AH318" s="51" t="n">
        <v>6</v>
      </c>
      <c r="AI318" s="51">
        <f>Q318</f>
        <v/>
      </c>
      <c r="AJ318" s="51">
        <f>$AH318-$AI318</f>
        <v/>
      </c>
      <c r="AK318" s="52" t="n">
        <v>1368.385</v>
      </c>
      <c r="AL318" s="52">
        <f>$AJ318*$AK318</f>
        <v/>
      </c>
      <c r="AM318" s="52">
        <f>$AI318*$AK318</f>
        <v/>
      </c>
      <c r="AN318" s="39" t="n"/>
      <c r="AO318" s="39" t="n"/>
    </row>
    <row r="319">
      <c r="A319" s="5" t="inlineStr">
        <is>
          <t>2000244</t>
        </is>
      </c>
      <c r="B319" s="5" t="inlineStr">
        <is>
          <t>SONDA FOLEY 2 VIAS Nº16 DE LÁTEX</t>
        </is>
      </c>
      <c r="C319" s="5" t="n"/>
      <c r="D319" s="5" t="inlineStr">
        <is>
          <t>033</t>
        </is>
      </c>
      <c r="E319" s="5" t="inlineStr">
        <is>
          <t>ZDES</t>
        </is>
      </c>
      <c r="F319" s="5" t="inlineStr">
        <is>
          <t>1130</t>
        </is>
      </c>
      <c r="G319" s="5" t="inlineStr">
        <is>
          <t>3014</t>
        </is>
      </c>
      <c r="H319" s="5" t="inlineStr">
        <is>
          <t>C/U</t>
        </is>
      </c>
      <c r="I319" s="6" t="n">
        <v>6</v>
      </c>
      <c r="J319" s="6" t="n">
        <v>0</v>
      </c>
      <c r="K319" s="5" t="inlineStr">
        <is>
          <t>ARS</t>
        </is>
      </c>
      <c r="L319" s="48" t="n">
        <v>0</v>
      </c>
      <c r="M319" s="48" t="n">
        <v>10176.6</v>
      </c>
      <c r="O319" s="11">
        <f>M319/SUM($M$2:$M$485)</f>
        <v/>
      </c>
      <c r="P319" s="49">
        <f>IFERROR(M319/I319,0)</f>
        <v/>
      </c>
      <c r="Q319" s="50" t="n">
        <v>15</v>
      </c>
      <c r="R319" s="8">
        <f>I319-Q319</f>
        <v/>
      </c>
      <c r="S319" s="49">
        <f>$AK319*R319</f>
        <v/>
      </c>
      <c r="U319" s="39" t="inlineStr">
        <is>
          <t>Stock SAP</t>
        </is>
      </c>
      <c r="V319" s="39" t="inlineStr">
        <is>
          <t>Descartables</t>
        </is>
      </c>
      <c r="W319" s="39" t="inlineStr">
        <is>
          <t>Dentro del alcance</t>
        </is>
      </c>
      <c r="X319" s="38" t="inlineStr">
        <is>
          <t>Baja</t>
        </is>
      </c>
      <c r="Y319" s="39" t="inlineStr">
        <is>
          <t>Homologado – confianza Baja – pendiente de validación</t>
        </is>
      </c>
      <c r="Z319" s="37" t="inlineStr">
        <is>
          <t>Dar de alta en SAP</t>
        </is>
      </c>
      <c r="AA319" s="39" t="inlineStr">
        <is>
          <t>221; 222</t>
        </is>
      </c>
      <c r="AB319" s="39" t="inlineStr">
        <is>
          <t>Sonda Foley Fr 16; Sonda Foley Fr 18</t>
        </is>
      </c>
      <c r="AC319" s="39" t="inlineStr">
        <is>
          <t>Homologación por código Avain (master D-164)</t>
        </is>
      </c>
      <c r="AD319" s="39" t="inlineStr">
        <is>
          <t>No</t>
        </is>
      </c>
      <c r="AE319" s="39" t="n"/>
      <c r="AF319" s="39" t="inlineStr">
        <is>
          <t>Sí</t>
        </is>
      </c>
      <c r="AG319" s="39" t="inlineStr">
        <is>
          <t>D-164</t>
        </is>
      </c>
      <c r="AH319" s="51" t="n">
        <v>6</v>
      </c>
      <c r="AI319" s="51">
        <f>Q319</f>
        <v/>
      </c>
      <c r="AJ319" s="51">
        <f>$AH319-$AI319</f>
        <v/>
      </c>
      <c r="AK319" s="52" t="n">
        <v>1696.1</v>
      </c>
      <c r="AL319" s="52">
        <f>$AJ319*$AK319</f>
        <v/>
      </c>
      <c r="AM319" s="52">
        <f>$AI319*$AK319</f>
        <v/>
      </c>
      <c r="AN319" s="39" t="n"/>
      <c r="AO319" s="39" t="inlineStr">
        <is>
          <t>Varias denominaciones del inventario físico corresponden a este material SAP (221 Sonda Foley Fr 16; 222 Sonda Foley Fr 18). Se sumaron las cantidades físicas. Homologación: confianza base Media + confianza SAP Media → Media. La nomenclatura del material imputado no respalda por sí sola la equivalencia (similitud 0.40); el vínculo proviene sólo de la homologación. Nivel degradado a Baja. Otros códigos SAP del master no están en el stock de este centro: 2000093, 2000066, 2000330, 2000201. Homologación: confianza base Media + confianza SAP Media → Media. Aunque la homologación vincula estos registros, la presentación no coincide con el material imputado (calibre/talle/medida distinta; similitud 0.38). Nivel degradado a Baja: verificar si corresponde otro código SAP. Otros códigos SAP del master no están en el stock de este centro: 2000093, 2000066, 2000330, 2000201.</t>
        </is>
      </c>
    </row>
    <row r="320">
      <c r="A320" s="5" t="inlineStr">
        <is>
          <t>2000300</t>
        </is>
      </c>
      <c r="B320" s="5" t="inlineStr">
        <is>
          <t>SONDA DE ASPIRACION K-9 SIN REGULADOR</t>
        </is>
      </c>
      <c r="C320" s="5" t="n"/>
      <c r="D320" s="5" t="inlineStr">
        <is>
          <t>033</t>
        </is>
      </c>
      <c r="E320" s="5" t="inlineStr">
        <is>
          <t>ZDES</t>
        </is>
      </c>
      <c r="F320" s="5" t="inlineStr">
        <is>
          <t>1130</t>
        </is>
      </c>
      <c r="G320" s="5" t="inlineStr">
        <is>
          <t>3013</t>
        </is>
      </c>
      <c r="H320" s="5" t="inlineStr">
        <is>
          <t>C/U</t>
        </is>
      </c>
      <c r="I320" s="6" t="n">
        <v>6</v>
      </c>
      <c r="J320" s="6" t="n">
        <v>0</v>
      </c>
      <c r="K320" s="5" t="inlineStr">
        <is>
          <t>ARS</t>
        </is>
      </c>
      <c r="L320" s="48" t="n">
        <v>0</v>
      </c>
      <c r="M320" s="48" t="n">
        <v>2606.76</v>
      </c>
      <c r="O320" s="11">
        <f>M320/SUM($M$2:$M$485)</f>
        <v/>
      </c>
      <c r="P320" s="49">
        <f>IFERROR(M320/I320,0)</f>
        <v/>
      </c>
      <c r="Q320" s="50" t="n"/>
      <c r="R320" s="8">
        <f>I320-Q320</f>
        <v/>
      </c>
      <c r="S320" s="49">
        <f>$AK320*R320</f>
        <v/>
      </c>
      <c r="U320" s="39" t="inlineStr">
        <is>
          <t>Stock SAP</t>
        </is>
      </c>
      <c r="V320" s="39" t="inlineStr">
        <is>
          <t>Descartables</t>
        </is>
      </c>
      <c r="W320" s="39" t="inlineStr">
        <is>
          <t>Dentro del alcance</t>
        </is>
      </c>
      <c r="X320" s="39" t="n"/>
      <c r="Y320" s="39" t="inlineStr">
        <is>
          <t>Sin recuento físico en el inventario de Avain</t>
        </is>
      </c>
      <c r="Z320" s="40" t="inlineStr">
        <is>
          <t>Sin recuento físico</t>
        </is>
      </c>
      <c r="AA320" s="39" t="n"/>
      <c r="AB320" s="39" t="n"/>
      <c r="AC320" s="39" t="n"/>
      <c r="AD320" s="39" t="n"/>
      <c r="AE320" s="39" t="n"/>
      <c r="AF320" s="39" t="n"/>
      <c r="AG320" s="39" t="n"/>
      <c r="AH320" s="51" t="n">
        <v>6</v>
      </c>
      <c r="AI320" s="51">
        <f>Q320</f>
        <v/>
      </c>
      <c r="AJ320" s="51">
        <f>$AH320-$AI320</f>
        <v/>
      </c>
      <c r="AK320" s="52" t="n">
        <v>434.46</v>
      </c>
      <c r="AL320" s="52">
        <f>$AJ320*$AK320</f>
        <v/>
      </c>
      <c r="AM320" s="52">
        <f>$AI320*$AK320</f>
        <v/>
      </c>
      <c r="AN320" s="39" t="n"/>
      <c r="AO320" s="39" t="n"/>
    </row>
    <row r="321">
      <c r="A321" s="5" t="inlineStr">
        <is>
          <t>2000398</t>
        </is>
      </c>
      <c r="B321" s="5" t="inlineStr">
        <is>
          <t>MASCARA LARINGEA Nº 5</t>
        </is>
      </c>
      <c r="C321" s="5" t="n"/>
      <c r="D321" s="5" t="inlineStr">
        <is>
          <t>033</t>
        </is>
      </c>
      <c r="E321" s="5" t="inlineStr">
        <is>
          <t>ZDES</t>
        </is>
      </c>
      <c r="F321" s="5" t="inlineStr">
        <is>
          <t>1130</t>
        </is>
      </c>
      <c r="G321" s="5" t="inlineStr">
        <is>
          <t>3013</t>
        </is>
      </c>
      <c r="H321" s="5" t="inlineStr">
        <is>
          <t>C/U</t>
        </is>
      </c>
      <c r="I321" s="6" t="n">
        <v>6</v>
      </c>
      <c r="J321" s="6" t="n">
        <v>0</v>
      </c>
      <c r="K321" s="5" t="inlineStr">
        <is>
          <t>ARS</t>
        </is>
      </c>
      <c r="L321" s="48" t="n">
        <v>0</v>
      </c>
      <c r="M321" s="48" t="n">
        <v>38696.34</v>
      </c>
      <c r="O321" s="11">
        <f>M321/SUM($M$2:$M$485)</f>
        <v/>
      </c>
      <c r="P321" s="49">
        <f>IFERROR(M321/I321,0)</f>
        <v/>
      </c>
      <c r="Q321" s="50" t="n">
        <v>14</v>
      </c>
      <c r="R321" s="8">
        <f>I321-Q321</f>
        <v/>
      </c>
      <c r="S321" s="49">
        <f>$AK321*R321</f>
        <v/>
      </c>
      <c r="U321" s="39" t="inlineStr">
        <is>
          <t>Stock SAP</t>
        </is>
      </c>
      <c r="V321" s="39" t="inlineStr">
        <is>
          <t>Descartables</t>
        </is>
      </c>
      <c r="W321" s="39" t="inlineStr">
        <is>
          <t>Dentro del alcance</t>
        </is>
      </c>
      <c r="X321" s="38" t="inlineStr">
        <is>
          <t>Baja</t>
        </is>
      </c>
      <c r="Y321" s="39" t="inlineStr">
        <is>
          <t>Homologado – confianza Baja – pendiente de validación</t>
        </is>
      </c>
      <c r="Z321" s="37" t="inlineStr">
        <is>
          <t>Dar de alta en SAP</t>
        </is>
      </c>
      <c r="AA321" s="39" t="inlineStr">
        <is>
          <t>404; 405; 406</t>
        </is>
      </c>
      <c r="AB321" s="39" t="inlineStr">
        <is>
          <t>Mascara Laringea N 3; Mascara Laringea N 4; Mascara Laringea N 5</t>
        </is>
      </c>
      <c r="AC321" s="39" t="inlineStr">
        <is>
          <t>Cruce por nomenclatura SAP; Homologación por código Avain (master D-168)</t>
        </is>
      </c>
      <c r="AD321" s="39" t="inlineStr">
        <is>
          <t>No</t>
        </is>
      </c>
      <c r="AE321" s="39" t="n"/>
      <c r="AF321" s="39" t="inlineStr">
        <is>
          <t>Sí</t>
        </is>
      </c>
      <c r="AG321" s="39" t="inlineStr">
        <is>
          <t>D-168</t>
        </is>
      </c>
      <c r="AH321" s="51" t="n">
        <v>6</v>
      </c>
      <c r="AI321" s="51">
        <f>Q321</f>
        <v/>
      </c>
      <c r="AJ321" s="51">
        <f>$AH321-$AI321</f>
        <v/>
      </c>
      <c r="AK321" s="52" t="n">
        <v>6449.389999999999</v>
      </c>
      <c r="AL321" s="52">
        <f>$AJ321*$AK321</f>
        <v/>
      </c>
      <c r="AM321" s="52">
        <f>$AI321*$AK321</f>
        <v/>
      </c>
      <c r="AN321" s="39" t="n"/>
      <c r="AO321" s="39" t="inlineStr">
        <is>
          <t>Varias denominaciones del inventario físico corresponden a este material SAP (404 Mascara Laringea N 3; 405 Mascara Laringea N 4; 406 Mascara Laringea N 5). Se sumaron las cantidades físicas. Cruce por nomenclatura: calibre/talle/medida distinta; similitud 0.66. Homologación: confianza base Media + confianza SAP Media → Media. Aunque la homologación vincula estos registros, la presentación no coincide con el material imputado (calibre/talle/medida distinta; similitud 0.66). Nivel degradado a Baja: verificar si corresponde otro código SAP. Otros códigos SAP del master no están en el stock de este centro: 2000397. Homologación: confianza base Media + confianza SAP Media → Media. Otros códigos SAP del master no están en el stock de este centro: 2000397.</t>
        </is>
      </c>
    </row>
    <row r="322">
      <c r="A322" s="5" t="inlineStr">
        <is>
          <t>2001254</t>
        </is>
      </c>
      <c r="B322" s="5" t="inlineStr">
        <is>
          <t>CANULA DE GUEDEL 12CM N5 NARANJA</t>
        </is>
      </c>
      <c r="C322" s="5" t="n"/>
      <c r="D322" s="5" t="inlineStr">
        <is>
          <t>033</t>
        </is>
      </c>
      <c r="E322" s="5" t="inlineStr">
        <is>
          <t>ZDES</t>
        </is>
      </c>
      <c r="F322" s="5" t="inlineStr">
        <is>
          <t>1130</t>
        </is>
      </c>
      <c r="G322" s="5" t="inlineStr">
        <is>
          <t>3014</t>
        </is>
      </c>
      <c r="H322" s="5" t="inlineStr">
        <is>
          <t>C/U</t>
        </is>
      </c>
      <c r="I322" s="6" t="n">
        <v>6</v>
      </c>
      <c r="J322" s="6" t="n">
        <v>0</v>
      </c>
      <c r="K322" s="5" t="inlineStr">
        <is>
          <t>ARS</t>
        </is>
      </c>
      <c r="L322" s="48" t="n">
        <v>0</v>
      </c>
      <c r="M322" s="48" t="n">
        <v>362.47</v>
      </c>
      <c r="O322" s="11">
        <f>M322/SUM($M$2:$M$485)</f>
        <v/>
      </c>
      <c r="P322" s="49">
        <f>IFERROR(M322/I322,0)</f>
        <v/>
      </c>
      <c r="Q322" s="50" t="n"/>
      <c r="R322" s="8">
        <f>I322-Q322</f>
        <v/>
      </c>
      <c r="S322" s="49">
        <f>$AK322*R322</f>
        <v/>
      </c>
      <c r="U322" s="39" t="inlineStr">
        <is>
          <t>Stock SAP</t>
        </is>
      </c>
      <c r="V322" s="39" t="inlineStr">
        <is>
          <t>Descartables</t>
        </is>
      </c>
      <c r="W322" s="39" t="inlineStr">
        <is>
          <t>Dentro del alcance</t>
        </is>
      </c>
      <c r="X322" s="39" t="n"/>
      <c r="Y322" s="39" t="inlineStr">
        <is>
          <t>Sin recuento físico en el inventario de Avain</t>
        </is>
      </c>
      <c r="Z322" s="40" t="inlineStr">
        <is>
          <t>Sin recuento físico</t>
        </is>
      </c>
      <c r="AA322" s="39" t="n"/>
      <c r="AB322" s="39" t="n"/>
      <c r="AC322" s="39" t="n"/>
      <c r="AD322" s="39" t="n"/>
      <c r="AE322" s="39" t="n"/>
      <c r="AF322" s="39" t="n"/>
      <c r="AG322" s="39" t="n"/>
      <c r="AH322" s="51" t="n">
        <v>6</v>
      </c>
      <c r="AI322" s="51">
        <f>Q322</f>
        <v/>
      </c>
      <c r="AJ322" s="51">
        <f>$AH322-$AI322</f>
        <v/>
      </c>
      <c r="AK322" s="52" t="n">
        <v>60.41166666666667</v>
      </c>
      <c r="AL322" s="52">
        <f>$AJ322*$AK322</f>
        <v/>
      </c>
      <c r="AM322" s="52">
        <f>$AI322*$AK322</f>
        <v/>
      </c>
      <c r="AN322" s="39" t="n"/>
      <c r="AO322" s="39" t="n"/>
    </row>
    <row r="323">
      <c r="A323" s="5" t="inlineStr">
        <is>
          <t>2001570</t>
        </is>
      </c>
      <c r="B323" s="5" t="inlineStr">
        <is>
          <t>SONDA DE ASPIRACION K-29P POLYMED</t>
        </is>
      </c>
      <c r="C323" s="5" t="n"/>
      <c r="D323" s="5" t="inlineStr">
        <is>
          <t>033</t>
        </is>
      </c>
      <c r="E323" s="5" t="inlineStr">
        <is>
          <t>ZDES</t>
        </is>
      </c>
      <c r="F323" s="5" t="inlineStr">
        <is>
          <t>1130</t>
        </is>
      </c>
      <c r="G323" s="5" t="inlineStr">
        <is>
          <t>3013</t>
        </is>
      </c>
      <c r="H323" s="5" t="inlineStr">
        <is>
          <t>C/U</t>
        </is>
      </c>
      <c r="I323" s="6" t="n">
        <v>6</v>
      </c>
      <c r="J323" s="6" t="n">
        <v>0</v>
      </c>
      <c r="K323" s="5" t="inlineStr">
        <is>
          <t>ARS</t>
        </is>
      </c>
      <c r="L323" s="48" t="n">
        <v>0</v>
      </c>
      <c r="M323" s="48" t="n">
        <v>1938.72</v>
      </c>
      <c r="O323" s="11">
        <f>M323/SUM($M$2:$M$485)</f>
        <v/>
      </c>
      <c r="P323" s="49">
        <f>IFERROR(M323/I323,0)</f>
        <v/>
      </c>
      <c r="Q323" s="50" t="n"/>
      <c r="R323" s="8">
        <f>I323-Q323</f>
        <v/>
      </c>
      <c r="S323" s="49">
        <f>$AK323*R323</f>
        <v/>
      </c>
      <c r="U323" s="39" t="inlineStr">
        <is>
          <t>Stock SAP</t>
        </is>
      </c>
      <c r="V323" s="39" t="inlineStr">
        <is>
          <t>Descartables</t>
        </is>
      </c>
      <c r="W323" s="39" t="inlineStr">
        <is>
          <t>Dentro del alcance</t>
        </is>
      </c>
      <c r="X323" s="39" t="n"/>
      <c r="Y323" s="39" t="inlineStr">
        <is>
          <t>Sin recuento físico en el inventario de Avain</t>
        </is>
      </c>
      <c r="Z323" s="40" t="inlineStr">
        <is>
          <t>Sin recuento físico</t>
        </is>
      </c>
      <c r="AA323" s="39" t="n"/>
      <c r="AB323" s="39" t="n"/>
      <c r="AC323" s="39" t="n"/>
      <c r="AD323" s="39" t="n"/>
      <c r="AE323" s="39" t="n"/>
      <c r="AF323" s="39" t="n"/>
      <c r="AG323" s="39" t="n"/>
      <c r="AH323" s="51" t="n">
        <v>6</v>
      </c>
      <c r="AI323" s="51">
        <f>Q323</f>
        <v/>
      </c>
      <c r="AJ323" s="51">
        <f>$AH323-$AI323</f>
        <v/>
      </c>
      <c r="AK323" s="52" t="n">
        <v>323.12</v>
      </c>
      <c r="AL323" s="52">
        <f>$AJ323*$AK323</f>
        <v/>
      </c>
      <c r="AM323" s="52">
        <f>$AI323*$AK323</f>
        <v/>
      </c>
      <c r="AN323" s="39" t="n"/>
      <c r="AO323" s="39" t="n"/>
    </row>
    <row r="324">
      <c r="A324" s="5" t="inlineStr">
        <is>
          <t>2001861</t>
        </is>
      </c>
      <c r="B324" s="5" t="inlineStr">
        <is>
          <t>SONDA P/ ALIMENTACION NASOGASTRICA K10</t>
        </is>
      </c>
      <c r="C324" s="5" t="n"/>
      <c r="D324" s="5" t="inlineStr">
        <is>
          <t>033</t>
        </is>
      </c>
      <c r="E324" s="5" t="inlineStr">
        <is>
          <t>ZDES</t>
        </is>
      </c>
      <c r="F324" s="5" t="inlineStr">
        <is>
          <t>1130</t>
        </is>
      </c>
      <c r="G324" s="5" t="inlineStr">
        <is>
          <t>3013</t>
        </is>
      </c>
      <c r="H324" s="5" t="inlineStr">
        <is>
          <t>C/U</t>
        </is>
      </c>
      <c r="I324" s="6" t="n">
        <v>6</v>
      </c>
      <c r="J324" s="6" t="n">
        <v>0</v>
      </c>
      <c r="K324" s="5" t="inlineStr">
        <is>
          <t>ARS</t>
        </is>
      </c>
      <c r="L324" s="48" t="n">
        <v>0</v>
      </c>
      <c r="M324" s="48" t="n">
        <v>1892.89</v>
      </c>
      <c r="O324" s="11">
        <f>M324/SUM($M$2:$M$485)</f>
        <v/>
      </c>
      <c r="P324" s="49">
        <f>IFERROR(M324/I324,0)</f>
        <v/>
      </c>
      <c r="Q324" s="50" t="n"/>
      <c r="R324" s="8">
        <f>I324-Q324</f>
        <v/>
      </c>
      <c r="S324" s="49">
        <f>$AK324*R324</f>
        <v/>
      </c>
      <c r="U324" s="39" t="inlineStr">
        <is>
          <t>Stock SAP</t>
        </is>
      </c>
      <c r="V324" s="39" t="inlineStr">
        <is>
          <t>Descartables</t>
        </is>
      </c>
      <c r="W324" s="39" t="inlineStr">
        <is>
          <t>Dentro del alcance</t>
        </is>
      </c>
      <c r="X324" s="39" t="n"/>
      <c r="Y324" s="39" t="inlineStr">
        <is>
          <t>Sin recuento físico en el inventario de Avain</t>
        </is>
      </c>
      <c r="Z324" s="40" t="inlineStr">
        <is>
          <t>Sin recuento físico</t>
        </is>
      </c>
      <c r="AA324" s="39" t="n"/>
      <c r="AB324" s="39" t="n"/>
      <c r="AC324" s="39" t="n"/>
      <c r="AD324" s="39" t="n"/>
      <c r="AE324" s="39" t="n"/>
      <c r="AF324" s="39" t="n"/>
      <c r="AG324" s="39" t="n"/>
      <c r="AH324" s="51" t="n"/>
      <c r="AI324" s="51" t="n"/>
      <c r="AJ324" s="51" t="n"/>
      <c r="AK324" s="52" t="n">
        <v>315.48125</v>
      </c>
      <c r="AL324" s="52" t="n"/>
      <c r="AM324" s="52" t="n"/>
      <c r="AN324" s="39" t="n"/>
      <c r="AO324" s="39" t="inlineStr">
        <is>
          <t>El material ocupa 2 filas en la hoja 1130 Salta (lote/almacén). La cantidad SAP y la física de esta vista son el total del material.</t>
        </is>
      </c>
    </row>
    <row r="325">
      <c r="A325" s="5" t="inlineStr">
        <is>
          <t>3000219</t>
        </is>
      </c>
      <c r="B325" s="5" t="inlineStr">
        <is>
          <t>BOTIN DE SEGURIDAD T41</t>
        </is>
      </c>
      <c r="C325" s="5" t="n"/>
      <c r="D325" s="5" t="inlineStr">
        <is>
          <t>INDU</t>
        </is>
      </c>
      <c r="E325" s="5" t="inlineStr">
        <is>
          <t>ZUNI</t>
        </is>
      </c>
      <c r="F325" s="5" t="inlineStr">
        <is>
          <t>1130</t>
        </is>
      </c>
      <c r="G325" s="5" t="inlineStr">
        <is>
          <t>3011</t>
        </is>
      </c>
      <c r="H325" s="5" t="inlineStr">
        <is>
          <t>C/U</t>
        </is>
      </c>
      <c r="I325" s="6" t="n">
        <v>6</v>
      </c>
      <c r="J325" s="6" t="n">
        <v>0</v>
      </c>
      <c r="K325" s="5" t="inlineStr">
        <is>
          <t>ARS</t>
        </is>
      </c>
      <c r="L325" s="48" t="n">
        <v>0</v>
      </c>
      <c r="M325" s="48" t="n">
        <v>445367.08</v>
      </c>
      <c r="O325" s="11">
        <f>M325/SUM($M$2:$M$485)</f>
        <v/>
      </c>
      <c r="P325" s="49">
        <f>IFERROR(M325/I325,0)</f>
        <v/>
      </c>
      <c r="Q325" s="50" t="n"/>
      <c r="R325" s="8">
        <f>I325-Q325</f>
        <v/>
      </c>
      <c r="S325" s="49">
        <f>$AK325*R325</f>
        <v/>
      </c>
      <c r="U325" s="39" t="inlineStr">
        <is>
          <t>Stock SAP</t>
        </is>
      </c>
      <c r="V325" s="39" t="inlineStr">
        <is>
          <t>Uniformes</t>
        </is>
      </c>
      <c r="W325" s="39" t="inlineStr">
        <is>
          <t>Fuera del alcance</t>
        </is>
      </c>
      <c r="X325" s="39" t="n"/>
      <c r="Y325" s="39" t="inlineStr">
        <is>
          <t>No aplica: uniformes, clasificación que el inventario físico de Farmacia no releva</t>
        </is>
      </c>
      <c r="Z325" s="40" t="inlineStr">
        <is>
          <t>Fuera del alcance del inventario físico</t>
        </is>
      </c>
      <c r="AA325" s="39" t="n"/>
      <c r="AB325" s="39" t="n"/>
      <c r="AC325" s="39" t="n"/>
      <c r="AD325" s="39" t="n"/>
      <c r="AE325" s="39" t="n"/>
      <c r="AF325" s="39" t="n"/>
      <c r="AG325" s="39" t="n"/>
      <c r="AH325" s="51" t="n"/>
      <c r="AI325" s="51" t="n"/>
      <c r="AJ325" s="51" t="n"/>
      <c r="AK325" s="52" t="n">
        <v>74227.84615384616</v>
      </c>
      <c r="AL325" s="52" t="n"/>
      <c r="AM325" s="52" t="n"/>
      <c r="AN325" s="39" t="n"/>
      <c r="AO325" s="39" t="inlineStr">
        <is>
          <t>El material ocupa 2 filas en la hoja 1130 Salta (lote/almacén). La cantidad SAP y la física de esta vista son el total del material.</t>
        </is>
      </c>
    </row>
    <row r="326">
      <c r="A326" s="5" t="inlineStr">
        <is>
          <t>3000252</t>
        </is>
      </c>
      <c r="B326" s="5" t="inlineStr">
        <is>
          <t>BOTIN DE SEGURIDAD T40</t>
        </is>
      </c>
      <c r="C326" s="5" t="n"/>
      <c r="D326" s="5" t="inlineStr">
        <is>
          <t>INDU</t>
        </is>
      </c>
      <c r="E326" s="5" t="inlineStr">
        <is>
          <t>ZUNI</t>
        </is>
      </c>
      <c r="F326" s="5" t="inlineStr">
        <is>
          <t>1130</t>
        </is>
      </c>
      <c r="G326" s="5" t="inlineStr">
        <is>
          <t>3010</t>
        </is>
      </c>
      <c r="H326" s="5" t="inlineStr">
        <is>
          <t>C/U</t>
        </is>
      </c>
      <c r="I326" s="6" t="n">
        <v>6</v>
      </c>
      <c r="J326" s="6" t="n">
        <v>0</v>
      </c>
      <c r="K326" s="5" t="inlineStr">
        <is>
          <t>ARS</t>
        </is>
      </c>
      <c r="L326" s="48" t="n">
        <v>0</v>
      </c>
      <c r="M326" s="48" t="n">
        <v>458481</v>
      </c>
      <c r="O326" s="11">
        <f>M326/SUM($M$2:$M$485)</f>
        <v/>
      </c>
      <c r="P326" s="49">
        <f>IFERROR(M326/I326,0)</f>
        <v/>
      </c>
      <c r="Q326" s="50" t="n"/>
      <c r="R326" s="8">
        <f>I326-Q326</f>
        <v/>
      </c>
      <c r="S326" s="49">
        <f>$AK326*R326</f>
        <v/>
      </c>
      <c r="U326" s="39" t="inlineStr">
        <is>
          <t>Stock SAP</t>
        </is>
      </c>
      <c r="V326" s="39" t="inlineStr">
        <is>
          <t>Uniformes</t>
        </is>
      </c>
      <c r="W326" s="39" t="inlineStr">
        <is>
          <t>Fuera del alcance</t>
        </is>
      </c>
      <c r="X326" s="39" t="n"/>
      <c r="Y326" s="39" t="inlineStr">
        <is>
          <t>No aplica: uniformes, clasificación que el inventario físico de Farmacia no releva</t>
        </is>
      </c>
      <c r="Z326" s="40" t="inlineStr">
        <is>
          <t>Fuera del alcance del inventario físico</t>
        </is>
      </c>
      <c r="AA326" s="39" t="n"/>
      <c r="AB326" s="39" t="n"/>
      <c r="AC326" s="39" t="n"/>
      <c r="AD326" s="39" t="n"/>
      <c r="AE326" s="39" t="n"/>
      <c r="AF326" s="39" t="n"/>
      <c r="AG326" s="39" t="n"/>
      <c r="AH326" s="51" t="n">
        <v>12</v>
      </c>
      <c r="AI326" s="51">
        <f>Q326</f>
        <v/>
      </c>
      <c r="AJ326" s="51">
        <f>$AH326-$AI326</f>
        <v/>
      </c>
      <c r="AK326" s="52" t="n">
        <v>76413.5</v>
      </c>
      <c r="AL326" s="52">
        <f>$AJ326*$AK326</f>
        <v/>
      </c>
      <c r="AM326" s="52">
        <f>$AI326*$AK326</f>
        <v/>
      </c>
      <c r="AN326" s="39" t="n"/>
      <c r="AO326" s="39" t="inlineStr">
        <is>
          <t>El material ocupa 2 filas en la hoja 1130 Salta (lote/almacén). La cantidad SAP y la física de esta vista son el total del material.</t>
        </is>
      </c>
    </row>
    <row r="327">
      <c r="A327" s="5" t="inlineStr">
        <is>
          <t>3000252</t>
        </is>
      </c>
      <c r="B327" s="5" t="inlineStr">
        <is>
          <t>BOTIN DE SEGURIDAD T40</t>
        </is>
      </c>
      <c r="C327" s="5" t="n"/>
      <c r="D327" s="5" t="inlineStr">
        <is>
          <t>INDU</t>
        </is>
      </c>
      <c r="E327" s="5" t="inlineStr">
        <is>
          <t>ZUNI</t>
        </is>
      </c>
      <c r="F327" s="5" t="inlineStr">
        <is>
          <t>1130</t>
        </is>
      </c>
      <c r="G327" s="5" t="inlineStr">
        <is>
          <t>3011</t>
        </is>
      </c>
      <c r="H327" s="5" t="inlineStr">
        <is>
          <t>C/U</t>
        </is>
      </c>
      <c r="I327" s="6" t="n">
        <v>6</v>
      </c>
      <c r="J327" s="6" t="n">
        <v>0</v>
      </c>
      <c r="K327" s="5" t="inlineStr">
        <is>
          <t>ARS</t>
        </is>
      </c>
      <c r="L327" s="48" t="n">
        <v>0</v>
      </c>
      <c r="M327" s="48" t="n">
        <v>458481</v>
      </c>
      <c r="O327" s="11">
        <f>M327/SUM($M$2:$M$485)</f>
        <v/>
      </c>
      <c r="P327" s="49">
        <f>IFERROR(M327/I327,0)</f>
        <v/>
      </c>
      <c r="Q327" s="50" t="n"/>
      <c r="R327" s="8">
        <f>I327-Q327</f>
        <v/>
      </c>
      <c r="S327" s="49">
        <f>$AK327*R327</f>
        <v/>
      </c>
      <c r="U327" s="39" t="inlineStr">
        <is>
          <t>Stock SAP</t>
        </is>
      </c>
      <c r="V327" s="39" t="inlineStr">
        <is>
          <t>Uniformes</t>
        </is>
      </c>
      <c r="W327" s="39" t="inlineStr">
        <is>
          <t>Fuera del alcance</t>
        </is>
      </c>
      <c r="X327" s="39" t="n"/>
      <c r="Y327" s="39" t="inlineStr">
        <is>
          <t>No aplica: uniformes, clasificación que el inventario físico de Farmacia no releva</t>
        </is>
      </c>
      <c r="Z327" s="40" t="inlineStr">
        <is>
          <t>Fuera del alcance del inventario físico</t>
        </is>
      </c>
      <c r="AA327" s="39" t="n"/>
      <c r="AB327" s="39" t="n"/>
      <c r="AC327" s="39" t="n"/>
      <c r="AD327" s="39" t="n"/>
      <c r="AE327" s="39" t="n"/>
      <c r="AF327" s="39" t="n"/>
      <c r="AG327" s="39" t="n"/>
      <c r="AH327" s="51" t="n"/>
      <c r="AI327" s="51" t="n"/>
      <c r="AJ327" s="51" t="n"/>
      <c r="AK327" s="52" t="n">
        <v>76413.5</v>
      </c>
      <c r="AL327" s="52" t="n"/>
      <c r="AM327" s="52" t="n"/>
      <c r="AN327" s="39" t="n"/>
      <c r="AO327" s="39" t="inlineStr">
        <is>
          <t>El material ocupa 2 filas en la hoja 1130 Salta (lote/almacén). La cantidad SAP y la física de esta vista son el total del material.</t>
        </is>
      </c>
    </row>
    <row r="328">
      <c r="A328" s="5" t="inlineStr">
        <is>
          <t>3000718</t>
        </is>
      </c>
      <c r="B328" s="5" t="inlineStr">
        <is>
          <t>PANTALON CARGO ANTI DESGARRO T52</t>
        </is>
      </c>
      <c r="C328" s="5" t="n"/>
      <c r="D328" s="5" t="inlineStr">
        <is>
          <t>INDU</t>
        </is>
      </c>
      <c r="E328" s="5" t="inlineStr">
        <is>
          <t>ZUNI</t>
        </is>
      </c>
      <c r="F328" s="5" t="inlineStr">
        <is>
          <t>1130</t>
        </is>
      </c>
      <c r="G328" s="5" t="inlineStr">
        <is>
          <t>3011</t>
        </is>
      </c>
      <c r="H328" s="5" t="inlineStr">
        <is>
          <t>C/U</t>
        </is>
      </c>
      <c r="I328" s="6" t="n">
        <v>6</v>
      </c>
      <c r="J328" s="6" t="n">
        <v>0</v>
      </c>
      <c r="K328" s="5" t="inlineStr">
        <is>
          <t>ARS</t>
        </is>
      </c>
      <c r="L328" s="48" t="n">
        <v>0</v>
      </c>
      <c r="M328" s="48" t="n">
        <v>150762.72</v>
      </c>
      <c r="O328" s="11">
        <f>M328/SUM($M$2:$M$485)</f>
        <v/>
      </c>
      <c r="P328" s="49">
        <f>IFERROR(M328/I328,0)</f>
        <v/>
      </c>
      <c r="Q328" s="50" t="n"/>
      <c r="R328" s="8">
        <f>I328-Q328</f>
        <v/>
      </c>
      <c r="S328" s="49">
        <f>$AK328*R328</f>
        <v/>
      </c>
      <c r="U328" s="39" t="inlineStr">
        <is>
          <t>Stock SAP</t>
        </is>
      </c>
      <c r="V328" s="39" t="inlineStr">
        <is>
          <t>Uniformes</t>
        </is>
      </c>
      <c r="W328" s="39" t="inlineStr">
        <is>
          <t>Fuera del alcance</t>
        </is>
      </c>
      <c r="X328" s="39" t="n"/>
      <c r="Y328" s="39" t="inlineStr">
        <is>
          <t>No aplica: uniformes, clasificación que el inventario físico de Farmacia no releva</t>
        </is>
      </c>
      <c r="Z328" s="40" t="inlineStr">
        <is>
          <t>Fuera del alcance del inventario físico</t>
        </is>
      </c>
      <c r="AA328" s="39" t="n"/>
      <c r="AB328" s="39" t="n"/>
      <c r="AC328" s="39" t="n"/>
      <c r="AD328" s="39" t="n"/>
      <c r="AE328" s="39" t="n"/>
      <c r="AF328" s="39" t="n"/>
      <c r="AG328" s="39" t="n"/>
      <c r="AH328" s="51" t="n">
        <v>6</v>
      </c>
      <c r="AI328" s="51">
        <f>Q328</f>
        <v/>
      </c>
      <c r="AJ328" s="51">
        <f>$AH328-$AI328</f>
        <v/>
      </c>
      <c r="AK328" s="52" t="n">
        <v>25127.12</v>
      </c>
      <c r="AL328" s="52">
        <f>$AJ328*$AK328</f>
        <v/>
      </c>
      <c r="AM328" s="52">
        <f>$AI328*$AK328</f>
        <v/>
      </c>
      <c r="AN328" s="39" t="n"/>
      <c r="AO328" s="39" t="n"/>
    </row>
    <row r="329">
      <c r="A329" s="5" t="inlineStr">
        <is>
          <t>3000719</t>
        </is>
      </c>
      <c r="B329" s="5" t="inlineStr">
        <is>
          <t>PANTALON CARGO ANTI DESGARRO T54</t>
        </is>
      </c>
      <c r="C329" s="5" t="n"/>
      <c r="D329" s="5" t="inlineStr">
        <is>
          <t>INDU</t>
        </is>
      </c>
      <c r="E329" s="5" t="inlineStr">
        <is>
          <t>ZUNI</t>
        </is>
      </c>
      <c r="F329" s="5" t="inlineStr">
        <is>
          <t>1130</t>
        </is>
      </c>
      <c r="G329" s="5" t="inlineStr">
        <is>
          <t>3011</t>
        </is>
      </c>
      <c r="H329" s="5" t="inlineStr">
        <is>
          <t>C/U</t>
        </is>
      </c>
      <c r="I329" s="6" t="n">
        <v>6</v>
      </c>
      <c r="J329" s="6" t="n">
        <v>0</v>
      </c>
      <c r="K329" s="5" t="inlineStr">
        <is>
          <t>ARS</t>
        </is>
      </c>
      <c r="L329" s="48" t="n">
        <v>0</v>
      </c>
      <c r="M329" s="48" t="n">
        <v>150762.72</v>
      </c>
      <c r="O329" s="11">
        <f>M329/SUM($M$2:$M$485)</f>
        <v/>
      </c>
      <c r="P329" s="49">
        <f>IFERROR(M329/I329,0)</f>
        <v/>
      </c>
      <c r="Q329" s="50" t="n"/>
      <c r="R329" s="8">
        <f>I329-Q329</f>
        <v/>
      </c>
      <c r="S329" s="49">
        <f>$AK329*R329</f>
        <v/>
      </c>
      <c r="U329" s="39" t="inlineStr">
        <is>
          <t>Stock SAP</t>
        </is>
      </c>
      <c r="V329" s="39" t="inlineStr">
        <is>
          <t>Uniformes</t>
        </is>
      </c>
      <c r="W329" s="39" t="inlineStr">
        <is>
          <t>Fuera del alcance</t>
        </is>
      </c>
      <c r="X329" s="39" t="n"/>
      <c r="Y329" s="39" t="inlineStr">
        <is>
          <t>No aplica: uniformes, clasificación que el inventario físico de Farmacia no releva</t>
        </is>
      </c>
      <c r="Z329" s="40" t="inlineStr">
        <is>
          <t>Fuera del alcance del inventario físico</t>
        </is>
      </c>
      <c r="AA329" s="39" t="n"/>
      <c r="AB329" s="39" t="n"/>
      <c r="AC329" s="39" t="n"/>
      <c r="AD329" s="39" t="n"/>
      <c r="AE329" s="39" t="n"/>
      <c r="AF329" s="39" t="n"/>
      <c r="AG329" s="39" t="n"/>
      <c r="AH329" s="51" t="n">
        <v>6</v>
      </c>
      <c r="AI329" s="51">
        <f>Q329</f>
        <v/>
      </c>
      <c r="AJ329" s="51">
        <f>$AH329-$AI329</f>
        <v/>
      </c>
      <c r="AK329" s="52" t="n">
        <v>25127.12</v>
      </c>
      <c r="AL329" s="52">
        <f>$AJ329*$AK329</f>
        <v/>
      </c>
      <c r="AM329" s="52">
        <f>$AI329*$AK329</f>
        <v/>
      </c>
      <c r="AN329" s="39" t="n"/>
      <c r="AO329" s="39" t="n"/>
    </row>
    <row r="330">
      <c r="A330" s="5" t="inlineStr">
        <is>
          <t>3000914</t>
        </is>
      </c>
      <c r="B330" s="5" t="inlineStr">
        <is>
          <t>BOTIN DE SEGURIDAD T42</t>
        </is>
      </c>
      <c r="C330" s="5" t="n"/>
      <c r="D330" s="5" t="inlineStr">
        <is>
          <t>INDU</t>
        </is>
      </c>
      <c r="E330" s="5" t="inlineStr">
        <is>
          <t>ZUNI</t>
        </is>
      </c>
      <c r="F330" s="5" t="inlineStr">
        <is>
          <t>1130</t>
        </is>
      </c>
      <c r="G330" s="5" t="inlineStr">
        <is>
          <t>3011</t>
        </is>
      </c>
      <c r="H330" s="5" t="inlineStr">
        <is>
          <t>C/U</t>
        </is>
      </c>
      <c r="I330" s="6" t="n">
        <v>6</v>
      </c>
      <c r="J330" s="6" t="n">
        <v>0</v>
      </c>
      <c r="K330" s="5" t="inlineStr">
        <is>
          <t>ARS</t>
        </is>
      </c>
      <c r="L330" s="48" t="n">
        <v>0</v>
      </c>
      <c r="M330" s="48" t="n">
        <v>445367.08</v>
      </c>
      <c r="O330" s="11">
        <f>M330/SUM($M$2:$M$485)</f>
        <v/>
      </c>
      <c r="P330" s="49">
        <f>IFERROR(M330/I330,0)</f>
        <v/>
      </c>
      <c r="Q330" s="50" t="n"/>
      <c r="R330" s="8">
        <f>I330-Q330</f>
        <v/>
      </c>
      <c r="S330" s="49">
        <f>$AK330*R330</f>
        <v/>
      </c>
      <c r="U330" s="39" t="inlineStr">
        <is>
          <t>Stock SAP</t>
        </is>
      </c>
      <c r="V330" s="39" t="inlineStr">
        <is>
          <t>Uniformes</t>
        </is>
      </c>
      <c r="W330" s="39" t="inlineStr">
        <is>
          <t>Fuera del alcance</t>
        </is>
      </c>
      <c r="X330" s="39" t="n"/>
      <c r="Y330" s="39" t="inlineStr">
        <is>
          <t>No aplica: uniformes, clasificación que el inventario físico de Farmacia no releva</t>
        </is>
      </c>
      <c r="Z330" s="40" t="inlineStr">
        <is>
          <t>Fuera del alcance del inventario físico</t>
        </is>
      </c>
      <c r="AA330" s="39" t="n"/>
      <c r="AB330" s="39" t="n"/>
      <c r="AC330" s="39" t="n"/>
      <c r="AD330" s="39" t="n"/>
      <c r="AE330" s="39" t="n"/>
      <c r="AF330" s="39" t="n"/>
      <c r="AG330" s="39" t="n"/>
      <c r="AH330" s="51" t="n"/>
      <c r="AI330" s="51" t="n"/>
      <c r="AJ330" s="51" t="n"/>
      <c r="AK330" s="52" t="n">
        <v>74227.84615384616</v>
      </c>
      <c r="AL330" s="52" t="n"/>
      <c r="AM330" s="52" t="n"/>
      <c r="AN330" s="39" t="n"/>
      <c r="AO330" s="39" t="inlineStr">
        <is>
          <t>El material ocupa 2 filas en la hoja 1130 Salta (lote/almacén). La cantidad SAP y la física de esta vista son el total del material.</t>
        </is>
      </c>
    </row>
    <row r="331">
      <c r="A331" s="5" t="inlineStr">
        <is>
          <t>3000964</t>
        </is>
      </c>
      <c r="B331" s="5" t="inlineStr">
        <is>
          <t>FRAZADA CON LOGO EMERGENCIAS</t>
        </is>
      </c>
      <c r="C331" s="5" t="n"/>
      <c r="D331" s="5" t="inlineStr">
        <is>
          <t>INDU</t>
        </is>
      </c>
      <c r="E331" s="5" t="inlineStr">
        <is>
          <t>ZUNI</t>
        </is>
      </c>
      <c r="F331" s="5" t="inlineStr">
        <is>
          <t>1130</t>
        </is>
      </c>
      <c r="G331" s="5" t="inlineStr">
        <is>
          <t>3010</t>
        </is>
      </c>
      <c r="H331" s="5" t="inlineStr">
        <is>
          <t>C/U</t>
        </is>
      </c>
      <c r="I331" s="6" t="n">
        <v>6</v>
      </c>
      <c r="J331" s="6" t="n">
        <v>0</v>
      </c>
      <c r="K331" s="5" t="inlineStr">
        <is>
          <t>ARS</t>
        </is>
      </c>
      <c r="L331" s="48" t="n">
        <v>0</v>
      </c>
      <c r="M331" s="48" t="n">
        <v>127654.02</v>
      </c>
      <c r="O331" s="11">
        <f>M331/SUM($M$2:$M$485)</f>
        <v/>
      </c>
      <c r="P331" s="49">
        <f>IFERROR(M331/I331,0)</f>
        <v/>
      </c>
      <c r="Q331" s="50" t="n"/>
      <c r="R331" s="8">
        <f>I331-Q331</f>
        <v/>
      </c>
      <c r="S331" s="49">
        <f>$AK331*R331</f>
        <v/>
      </c>
      <c r="U331" s="39" t="inlineStr">
        <is>
          <t>Stock SAP</t>
        </is>
      </c>
      <c r="V331" s="39" t="inlineStr">
        <is>
          <t>Uniformes</t>
        </is>
      </c>
      <c r="W331" s="39" t="inlineStr">
        <is>
          <t>Fuera del alcance</t>
        </is>
      </c>
      <c r="X331" s="39" t="n"/>
      <c r="Y331" s="39" t="inlineStr">
        <is>
          <t>No aplica: uniformes, clasificación que el inventario físico de Farmacia no releva</t>
        </is>
      </c>
      <c r="Z331" s="40" t="inlineStr">
        <is>
          <t>Fuera del alcance del inventario físico</t>
        </is>
      </c>
      <c r="AA331" s="39" t="n"/>
      <c r="AB331" s="39" t="n"/>
      <c r="AC331" s="39" t="n"/>
      <c r="AD331" s="39" t="n"/>
      <c r="AE331" s="39" t="n"/>
      <c r="AF331" s="39" t="n"/>
      <c r="AG331" s="39" t="n"/>
      <c r="AH331" s="51" t="n">
        <v>6</v>
      </c>
      <c r="AI331" s="51">
        <f>Q331</f>
        <v/>
      </c>
      <c r="AJ331" s="51">
        <f>$AH331-$AI331</f>
        <v/>
      </c>
      <c r="AK331" s="52" t="n">
        <v>21275.67</v>
      </c>
      <c r="AL331" s="52">
        <f>$AJ331*$AK331</f>
        <v/>
      </c>
      <c r="AM331" s="52">
        <f>$AI331*$AK331</f>
        <v/>
      </c>
      <c r="AN331" s="39" t="n"/>
      <c r="AO331" s="39" t="n"/>
    </row>
    <row r="332">
      <c r="A332" s="5" t="inlineStr">
        <is>
          <t>3001419</t>
        </is>
      </c>
      <c r="B332" s="5" t="inlineStr">
        <is>
          <t>PANTALON TERMICO 48</t>
        </is>
      </c>
      <c r="C332" s="5" t="n"/>
      <c r="D332" s="5" t="inlineStr">
        <is>
          <t>INDU</t>
        </is>
      </c>
      <c r="E332" s="5" t="inlineStr">
        <is>
          <t>ZUNI</t>
        </is>
      </c>
      <c r="F332" s="5" t="inlineStr">
        <is>
          <t>1130</t>
        </is>
      </c>
      <c r="G332" s="5" t="inlineStr">
        <is>
          <t>3010</t>
        </is>
      </c>
      <c r="H332" s="5" t="inlineStr">
        <is>
          <t>C/U</t>
        </is>
      </c>
      <c r="I332" s="6" t="n">
        <v>6</v>
      </c>
      <c r="J332" s="6" t="n">
        <v>0</v>
      </c>
      <c r="K332" s="5" t="inlineStr">
        <is>
          <t>ARS</t>
        </is>
      </c>
      <c r="L332" s="48" t="n">
        <v>0</v>
      </c>
      <c r="M332" s="48" t="n">
        <v>214448</v>
      </c>
      <c r="O332" s="11">
        <f>M332/SUM($M$2:$M$485)</f>
        <v/>
      </c>
      <c r="P332" s="49">
        <f>IFERROR(M332/I332,0)</f>
        <v/>
      </c>
      <c r="Q332" s="50" t="n"/>
      <c r="R332" s="8">
        <f>I332-Q332</f>
        <v/>
      </c>
      <c r="S332" s="49">
        <f>$AK332*R332</f>
        <v/>
      </c>
      <c r="U332" s="39" t="inlineStr">
        <is>
          <t>Stock SAP</t>
        </is>
      </c>
      <c r="V332" s="39" t="inlineStr">
        <is>
          <t>Uniformes</t>
        </is>
      </c>
      <c r="W332" s="39" t="inlineStr">
        <is>
          <t>Fuera del alcance</t>
        </is>
      </c>
      <c r="X332" s="39" t="n"/>
      <c r="Y332" s="39" t="inlineStr">
        <is>
          <t>No aplica: uniformes, clasificación que el inventario físico de Farmacia no releva</t>
        </is>
      </c>
      <c r="Z332" s="40" t="inlineStr">
        <is>
          <t>Fuera del alcance del inventario físico</t>
        </is>
      </c>
      <c r="AA332" s="39" t="n"/>
      <c r="AB332" s="39" t="n"/>
      <c r="AC332" s="39" t="n"/>
      <c r="AD332" s="39" t="n"/>
      <c r="AE332" s="39" t="n"/>
      <c r="AF332" s="39" t="n"/>
      <c r="AG332" s="39" t="n"/>
      <c r="AH332" s="51" t="n">
        <v>6</v>
      </c>
      <c r="AI332" s="51">
        <f>Q332</f>
        <v/>
      </c>
      <c r="AJ332" s="51">
        <f>$AH332-$AI332</f>
        <v/>
      </c>
      <c r="AK332" s="52" t="n">
        <v>35741.33333333334</v>
      </c>
      <c r="AL332" s="52">
        <f>$AJ332*$AK332</f>
        <v/>
      </c>
      <c r="AM332" s="52">
        <f>$AI332*$AK332</f>
        <v/>
      </c>
      <c r="AN332" s="39" t="n"/>
      <c r="AO332" s="39" t="n"/>
    </row>
    <row r="333">
      <c r="A333" s="5" t="inlineStr">
        <is>
          <t>3001438</t>
        </is>
      </c>
      <c r="B333" s="5" t="inlineStr">
        <is>
          <t>CHOMBA NEGRA XXL</t>
        </is>
      </c>
      <c r="C333" s="5" t="n"/>
      <c r="D333" s="5" t="inlineStr">
        <is>
          <t>INDU</t>
        </is>
      </c>
      <c r="E333" s="5" t="inlineStr">
        <is>
          <t>ZUNI</t>
        </is>
      </c>
      <c r="F333" s="5" t="inlineStr">
        <is>
          <t>1130</t>
        </is>
      </c>
      <c r="G333" s="5" t="inlineStr">
        <is>
          <t>3011</t>
        </is>
      </c>
      <c r="H333" s="5" t="inlineStr">
        <is>
          <t>C/U</t>
        </is>
      </c>
      <c r="I333" s="6" t="n">
        <v>6</v>
      </c>
      <c r="J333" s="6" t="n">
        <v>0</v>
      </c>
      <c r="K333" s="5" t="inlineStr">
        <is>
          <t>ARS</t>
        </is>
      </c>
      <c r="L333" s="48" t="n">
        <v>0</v>
      </c>
      <c r="M333" s="48" t="n">
        <v>62041.2</v>
      </c>
      <c r="O333" s="11">
        <f>M333/SUM($M$2:$M$485)</f>
        <v/>
      </c>
      <c r="P333" s="49">
        <f>IFERROR(M333/I333,0)</f>
        <v/>
      </c>
      <c r="Q333" s="50" t="n"/>
      <c r="R333" s="8">
        <f>I333-Q333</f>
        <v/>
      </c>
      <c r="S333" s="49">
        <f>$AK333*R333</f>
        <v/>
      </c>
      <c r="U333" s="39" t="inlineStr">
        <is>
          <t>Stock SAP</t>
        </is>
      </c>
      <c r="V333" s="39" t="inlineStr">
        <is>
          <t>Uniformes</t>
        </is>
      </c>
      <c r="W333" s="39" t="inlineStr">
        <is>
          <t>Fuera del alcance</t>
        </is>
      </c>
      <c r="X333" s="39" t="n"/>
      <c r="Y333" s="39" t="inlineStr">
        <is>
          <t>No aplica: uniformes, clasificación que el inventario físico de Farmacia no releva</t>
        </is>
      </c>
      <c r="Z333" s="40" t="inlineStr">
        <is>
          <t>Fuera del alcance del inventario físico</t>
        </is>
      </c>
      <c r="AA333" s="39" t="n"/>
      <c r="AB333" s="39" t="n"/>
      <c r="AC333" s="39" t="n"/>
      <c r="AD333" s="39" t="n"/>
      <c r="AE333" s="39" t="n"/>
      <c r="AF333" s="39" t="n"/>
      <c r="AG333" s="39" t="n"/>
      <c r="AH333" s="51" t="n">
        <v>8</v>
      </c>
      <c r="AI333" s="51">
        <f>Q333</f>
        <v/>
      </c>
      <c r="AJ333" s="51">
        <f>$AH333-$AI333</f>
        <v/>
      </c>
      <c r="AK333" s="52" t="n">
        <v>10340.2</v>
      </c>
      <c r="AL333" s="52">
        <f>$AJ333*$AK333</f>
        <v/>
      </c>
      <c r="AM333" s="52">
        <f>$AI333*$AK333</f>
        <v/>
      </c>
      <c r="AN333" s="39" t="n"/>
      <c r="AO333" s="39" t="inlineStr">
        <is>
          <t>El material ocupa 2 filas en la hoja 1130 Salta (lote/almacén). La cantidad SAP y la física de esta vista son el total del material.</t>
        </is>
      </c>
    </row>
    <row r="334">
      <c r="A334" s="5" t="inlineStr">
        <is>
          <t>3001463</t>
        </is>
      </c>
      <c r="B334" s="5" t="inlineStr">
        <is>
          <t>CONJUNTO PRIMERA PIEL XL</t>
        </is>
      </c>
      <c r="C334" s="5" t="n"/>
      <c r="D334" s="5" t="inlineStr">
        <is>
          <t>INDU</t>
        </is>
      </c>
      <c r="E334" s="5" t="inlineStr">
        <is>
          <t>ZUNI</t>
        </is>
      </c>
      <c r="F334" s="5" t="inlineStr">
        <is>
          <t>1130</t>
        </is>
      </c>
      <c r="G334" s="5" t="inlineStr">
        <is>
          <t>3011</t>
        </is>
      </c>
      <c r="H334" s="5" t="inlineStr">
        <is>
          <t>C/U</t>
        </is>
      </c>
      <c r="I334" s="6" t="n">
        <v>6</v>
      </c>
      <c r="J334" s="6" t="n">
        <v>0</v>
      </c>
      <c r="K334" s="5" t="inlineStr">
        <is>
          <t>ARS</t>
        </is>
      </c>
      <c r="L334" s="48" t="n">
        <v>0</v>
      </c>
      <c r="M334" s="48" t="n">
        <v>86262</v>
      </c>
      <c r="O334" s="11">
        <f>M334/SUM($M$2:$M$485)</f>
        <v/>
      </c>
      <c r="P334" s="49">
        <f>IFERROR(M334/I334,0)</f>
        <v/>
      </c>
      <c r="Q334" s="50" t="n"/>
      <c r="R334" s="8">
        <f>I334-Q334</f>
        <v/>
      </c>
      <c r="S334" s="49">
        <f>$AK334*R334</f>
        <v/>
      </c>
      <c r="U334" s="39" t="inlineStr">
        <is>
          <t>Stock SAP</t>
        </is>
      </c>
      <c r="V334" s="39" t="inlineStr">
        <is>
          <t>Uniformes</t>
        </is>
      </c>
      <c r="W334" s="39" t="inlineStr">
        <is>
          <t>Fuera del alcance</t>
        </is>
      </c>
      <c r="X334" s="39" t="n"/>
      <c r="Y334" s="39" t="inlineStr">
        <is>
          <t>No aplica: uniformes, clasificación que el inventario físico de Farmacia no releva</t>
        </is>
      </c>
      <c r="Z334" s="40" t="inlineStr">
        <is>
          <t>Fuera del alcance del inventario físico</t>
        </is>
      </c>
      <c r="AA334" s="39" t="n"/>
      <c r="AB334" s="39" t="n"/>
      <c r="AC334" s="39" t="n"/>
      <c r="AD334" s="39" t="n"/>
      <c r="AE334" s="39" t="n"/>
      <c r="AF334" s="39" t="n"/>
      <c r="AG334" s="39" t="n"/>
      <c r="AH334" s="51" t="n">
        <v>6</v>
      </c>
      <c r="AI334" s="51">
        <f>Q334</f>
        <v/>
      </c>
      <c r="AJ334" s="51">
        <f>$AH334-$AI334</f>
        <v/>
      </c>
      <c r="AK334" s="52" t="n">
        <v>14377</v>
      </c>
      <c r="AL334" s="52">
        <f>$AJ334*$AK334</f>
        <v/>
      </c>
      <c r="AM334" s="52">
        <f>$AI334*$AK334</f>
        <v/>
      </c>
      <c r="AN334" s="39" t="n"/>
      <c r="AO334" s="39" t="n"/>
    </row>
    <row r="335">
      <c r="A335" s="5" t="inlineStr">
        <is>
          <t>3001531</t>
        </is>
      </c>
      <c r="B335" s="5" t="inlineStr">
        <is>
          <t>ANTEOJO DE SEGURIDAD CLARO</t>
        </is>
      </c>
      <c r="C335" s="5" t="n"/>
      <c r="D335" s="5" t="inlineStr">
        <is>
          <t>INDU</t>
        </is>
      </c>
      <c r="E335" s="5" t="inlineStr">
        <is>
          <t>ZUNI</t>
        </is>
      </c>
      <c r="F335" s="5" t="inlineStr">
        <is>
          <t>1130</t>
        </is>
      </c>
      <c r="G335" s="5" t="inlineStr">
        <is>
          <t>3010</t>
        </is>
      </c>
      <c r="H335" s="5" t="inlineStr">
        <is>
          <t>C/U</t>
        </is>
      </c>
      <c r="I335" s="6" t="n">
        <v>6</v>
      </c>
      <c r="J335" s="6" t="n">
        <v>0</v>
      </c>
      <c r="K335" s="5" t="inlineStr">
        <is>
          <t>ARS</t>
        </is>
      </c>
      <c r="L335" s="48" t="n">
        <v>0</v>
      </c>
      <c r="M335" s="48" t="n">
        <v>16363.62</v>
      </c>
      <c r="O335" s="11">
        <f>M335/SUM($M$2:$M$485)</f>
        <v/>
      </c>
      <c r="P335" s="49">
        <f>IFERROR(M335/I335,0)</f>
        <v/>
      </c>
      <c r="Q335" s="50" t="n"/>
      <c r="R335" s="8">
        <f>I335-Q335</f>
        <v/>
      </c>
      <c r="S335" s="49">
        <f>$AK335*R335</f>
        <v/>
      </c>
      <c r="U335" s="39" t="inlineStr">
        <is>
          <t>Stock SAP</t>
        </is>
      </c>
      <c r="V335" s="39" t="inlineStr">
        <is>
          <t>Uniformes</t>
        </is>
      </c>
      <c r="W335" s="39" t="inlineStr">
        <is>
          <t>Fuera del alcance</t>
        </is>
      </c>
      <c r="X335" s="39" t="n"/>
      <c r="Y335" s="39" t="inlineStr">
        <is>
          <t>No aplica: uniformes, clasificación que el inventario físico de Farmacia no releva</t>
        </is>
      </c>
      <c r="Z335" s="40" t="inlineStr">
        <is>
          <t>Fuera del alcance del inventario físico</t>
        </is>
      </c>
      <c r="AA335" s="39" t="n"/>
      <c r="AB335" s="39" t="n"/>
      <c r="AC335" s="39" t="n"/>
      <c r="AD335" s="39" t="n"/>
      <c r="AE335" s="39" t="n"/>
      <c r="AF335" s="39" t="n"/>
      <c r="AG335" s="39" t="n"/>
      <c r="AH335" s="51" t="n">
        <v>6</v>
      </c>
      <c r="AI335" s="51">
        <f>Q335</f>
        <v/>
      </c>
      <c r="AJ335" s="51">
        <f>$AH335-$AI335</f>
        <v/>
      </c>
      <c r="AK335" s="52" t="n">
        <v>2727.27</v>
      </c>
      <c r="AL335" s="52">
        <f>$AJ335*$AK335</f>
        <v/>
      </c>
      <c r="AM335" s="52">
        <f>$AI335*$AK335</f>
        <v/>
      </c>
      <c r="AN335" s="39" t="n"/>
      <c r="AO335" s="39" t="n"/>
    </row>
    <row r="336">
      <c r="A336" s="5" t="inlineStr">
        <is>
          <t>1000041</t>
        </is>
      </c>
      <c r="B336" s="5" t="inlineStr">
        <is>
          <t>IODOPOVIDONA SOLUCION 10% X 1000ML</t>
        </is>
      </c>
      <c r="C336" s="5" t="inlineStr">
        <is>
          <t>00000</t>
        </is>
      </c>
      <c r="D336" s="5" t="inlineStr">
        <is>
          <t>033</t>
        </is>
      </c>
      <c r="E336" s="5" t="inlineStr">
        <is>
          <t>ZMED</t>
        </is>
      </c>
      <c r="F336" s="5" t="inlineStr">
        <is>
          <t>1130</t>
        </is>
      </c>
      <c r="G336" s="5" t="inlineStr">
        <is>
          <t>3013</t>
        </is>
      </c>
      <c r="H336" s="5" t="inlineStr">
        <is>
          <t>C/U</t>
        </is>
      </c>
      <c r="I336" s="6" t="n">
        <v>5</v>
      </c>
      <c r="J336" s="6" t="n">
        <v>0</v>
      </c>
      <c r="K336" s="5" t="inlineStr">
        <is>
          <t>ARS</t>
        </is>
      </c>
      <c r="L336" s="48" t="n">
        <v>0</v>
      </c>
      <c r="M336" s="48" t="n">
        <v>111340.5</v>
      </c>
      <c r="O336" s="11">
        <f>M336/SUM($M$2:$M$485)</f>
        <v/>
      </c>
      <c r="P336" s="49">
        <f>IFERROR(M336/I336,0)</f>
        <v/>
      </c>
      <c r="Q336" s="50" t="n"/>
      <c r="R336" s="8">
        <f>I336-Q336</f>
        <v/>
      </c>
      <c r="S336" s="49">
        <f>$AK336*R336</f>
        <v/>
      </c>
      <c r="U336" s="39" t="inlineStr">
        <is>
          <t>Stock SAP</t>
        </is>
      </c>
      <c r="V336" s="39" t="inlineStr">
        <is>
          <t>Medicamentos</t>
        </is>
      </c>
      <c r="W336" s="39" t="inlineStr">
        <is>
          <t>Dentro del alcance</t>
        </is>
      </c>
      <c r="X336" s="39" t="n"/>
      <c r="Y336" s="39" t="inlineStr">
        <is>
          <t>Sin recuento físico en el inventario de Avain</t>
        </is>
      </c>
      <c r="Z336" s="40" t="inlineStr">
        <is>
          <t>Sin recuento físico</t>
        </is>
      </c>
      <c r="AA336" s="39" t="n"/>
      <c r="AB336" s="39" t="n"/>
      <c r="AC336" s="39" t="n"/>
      <c r="AD336" s="39" t="n"/>
      <c r="AE336" s="39" t="n"/>
      <c r="AF336" s="39" t="n"/>
      <c r="AG336" s="39" t="n"/>
      <c r="AH336" s="51" t="n"/>
      <c r="AI336" s="51" t="n"/>
      <c r="AJ336" s="51" t="n"/>
      <c r="AK336" s="52" t="n">
        <v>22268.10071428572</v>
      </c>
      <c r="AL336" s="52" t="n"/>
      <c r="AM336" s="52" t="n"/>
      <c r="AN336" s="39" t="n"/>
      <c r="AO336" s="39" t="inlineStr">
        <is>
          <t>El material ocupa 2 filas en la hoja 1130 Salta (lote/almacén). La cantidad SAP y la física de esta vista son el total del material.</t>
        </is>
      </c>
    </row>
    <row r="337">
      <c r="A337" s="5" t="inlineStr">
        <is>
          <t>1000056</t>
        </is>
      </c>
      <c r="B337" s="5" t="inlineStr">
        <is>
          <t>ALCOHOL AL 70% X 500ML</t>
        </is>
      </c>
      <c r="C337" s="5" t="inlineStr">
        <is>
          <t>00000</t>
        </is>
      </c>
      <c r="D337" s="5" t="inlineStr">
        <is>
          <t>033</t>
        </is>
      </c>
      <c r="E337" s="5" t="inlineStr">
        <is>
          <t>ZMED</t>
        </is>
      </c>
      <c r="F337" s="5" t="inlineStr">
        <is>
          <t>1130</t>
        </is>
      </c>
      <c r="G337" s="5" t="inlineStr">
        <is>
          <t>3013</t>
        </is>
      </c>
      <c r="H337" s="5" t="inlineStr">
        <is>
          <t>C/U</t>
        </is>
      </c>
      <c r="I337" s="6" t="n">
        <v>5</v>
      </c>
      <c r="J337" s="6" t="n">
        <v>0</v>
      </c>
      <c r="K337" s="5" t="inlineStr">
        <is>
          <t>ARS</t>
        </is>
      </c>
      <c r="L337" s="48" t="n">
        <v>0</v>
      </c>
      <c r="M337" s="48" t="n">
        <v>7448.75</v>
      </c>
      <c r="O337" s="11">
        <f>M337/SUM($M$2:$M$485)</f>
        <v/>
      </c>
      <c r="P337" s="49">
        <f>IFERROR(M337/I337,0)</f>
        <v/>
      </c>
      <c r="Q337" s="50" t="n"/>
      <c r="R337" s="8">
        <f>I337-Q337</f>
        <v/>
      </c>
      <c r="S337" s="49">
        <f>$AK337*R337</f>
        <v/>
      </c>
      <c r="U337" s="39" t="inlineStr">
        <is>
          <t>Stock SAP</t>
        </is>
      </c>
      <c r="V337" s="39" t="inlineStr">
        <is>
          <t>Medicamentos</t>
        </is>
      </c>
      <c r="W337" s="39" t="inlineStr">
        <is>
          <t>Dentro del alcance</t>
        </is>
      </c>
      <c r="X337" s="39" t="n"/>
      <c r="Y337" s="39" t="inlineStr">
        <is>
          <t>Sin recuento físico en el inventario de Avain</t>
        </is>
      </c>
      <c r="Z337" s="40" t="inlineStr">
        <is>
          <t>Sin recuento físico</t>
        </is>
      </c>
      <c r="AA337" s="39" t="n"/>
      <c r="AB337" s="39" t="n"/>
      <c r="AC337" s="39" t="n"/>
      <c r="AD337" s="39" t="n"/>
      <c r="AE337" s="39" t="n"/>
      <c r="AF337" s="39" t="n"/>
      <c r="AG337" s="39" t="n"/>
      <c r="AH337" s="51" t="n">
        <v>5</v>
      </c>
      <c r="AI337" s="51">
        <f>Q337</f>
        <v/>
      </c>
      <c r="AJ337" s="51">
        <f>$AH337-$AI337</f>
        <v/>
      </c>
      <c r="AK337" s="52" t="n">
        <v>1489.75</v>
      </c>
      <c r="AL337" s="52">
        <f>$AJ337*$AK337</f>
        <v/>
      </c>
      <c r="AM337" s="52">
        <f>$AI337*$AK337</f>
        <v/>
      </c>
      <c r="AN337" s="39" t="n"/>
      <c r="AO337" s="39" t="n"/>
    </row>
    <row r="338">
      <c r="A338" s="5" t="inlineStr">
        <is>
          <t>1000097</t>
        </is>
      </c>
      <c r="B338" s="5" t="inlineStr">
        <is>
          <t>ALCOHOL AL 96% X 250ML</t>
        </is>
      </c>
      <c r="C338" s="5" t="inlineStr">
        <is>
          <t>2450</t>
        </is>
      </c>
      <c r="D338" s="5" t="inlineStr">
        <is>
          <t>033</t>
        </is>
      </c>
      <c r="E338" s="5" t="inlineStr">
        <is>
          <t>ZMED</t>
        </is>
      </c>
      <c r="F338" s="5" t="inlineStr">
        <is>
          <t>1130</t>
        </is>
      </c>
      <c r="G338" s="5" t="inlineStr">
        <is>
          <t>3010</t>
        </is>
      </c>
      <c r="H338" s="5" t="inlineStr">
        <is>
          <t>C/U</t>
        </is>
      </c>
      <c r="I338" s="6" t="n">
        <v>5</v>
      </c>
      <c r="J338" s="6" t="n">
        <v>0</v>
      </c>
      <c r="K338" s="5" t="inlineStr">
        <is>
          <t>ARS</t>
        </is>
      </c>
      <c r="L338" s="48" t="n">
        <v>0</v>
      </c>
      <c r="M338" s="48" t="n">
        <v>8414.01</v>
      </c>
      <c r="O338" s="11">
        <f>M338/SUM($M$2:$M$485)</f>
        <v/>
      </c>
      <c r="P338" s="49">
        <f>IFERROR(M338/I338,0)</f>
        <v/>
      </c>
      <c r="Q338" s="50" t="n"/>
      <c r="R338" s="8">
        <f>I338-Q338</f>
        <v/>
      </c>
      <c r="S338" s="49">
        <f>$AK338*R338</f>
        <v/>
      </c>
      <c r="U338" s="39" t="inlineStr">
        <is>
          <t>Stock SAP</t>
        </is>
      </c>
      <c r="V338" s="39" t="inlineStr">
        <is>
          <t>Medicamentos</t>
        </is>
      </c>
      <c r="W338" s="39" t="inlineStr">
        <is>
          <t>Dentro del alcance</t>
        </is>
      </c>
      <c r="X338" s="37" t="inlineStr">
        <is>
          <t>Alta</t>
        </is>
      </c>
      <c r="Y338" s="39" t="inlineStr">
        <is>
          <t>Homologado – confianza Alta</t>
        </is>
      </c>
      <c r="Z338" s="38" t="inlineStr">
        <is>
          <t>Dar de baja en SAP</t>
        </is>
      </c>
      <c r="AA338" s="39" t="inlineStr">
        <is>
          <t>23</t>
        </is>
      </c>
      <c r="AB338" s="39" t="inlineStr">
        <is>
          <t>Alcohol 96% x 250 ml</t>
        </is>
      </c>
      <c r="AC338" s="39" t="inlineStr">
        <is>
          <t>Cruce por nomenclatura SAP</t>
        </is>
      </c>
      <c r="AD338" s="39" t="inlineStr">
        <is>
          <t>No</t>
        </is>
      </c>
      <c r="AE338" s="39" t="n"/>
      <c r="AF338" s="39" t="inlineStr">
        <is>
          <t>No</t>
        </is>
      </c>
      <c r="AG338" s="39" t="n"/>
      <c r="AH338" s="51" t="n"/>
      <c r="AI338" s="51" t="n"/>
      <c r="AJ338" s="51" t="n"/>
      <c r="AK338" s="52" t="n">
        <v>1682.802222222222</v>
      </c>
      <c r="AL338" s="52" t="n"/>
      <c r="AM338" s="52" t="n"/>
      <c r="AN338" s="39" t="n"/>
      <c r="AO338" s="39" t="inlineStr">
        <is>
          <t>La cantidad física del material se imputó en la fila 135 (primera fila del material). Cruce por nomenclatura: dosis coincide; similitud 1.00. El material ocupa 2 filas en la hoja 1130 Salta (lote/almacén). La cantidad SAP y la física de esta vista son el total del material.</t>
        </is>
      </c>
    </row>
    <row r="339">
      <c r="A339" s="5" t="inlineStr">
        <is>
          <t>1000118</t>
        </is>
      </c>
      <c r="B339" s="5" t="inlineStr">
        <is>
          <t>HEPARINA SODICA 5000UN/ML 5ML FAMP</t>
        </is>
      </c>
      <c r="C339" s="5" t="inlineStr">
        <is>
          <t>00000</t>
        </is>
      </c>
      <c r="D339" s="5" t="inlineStr">
        <is>
          <t>033</t>
        </is>
      </c>
      <c r="E339" s="5" t="inlineStr">
        <is>
          <t>ZMED</t>
        </is>
      </c>
      <c r="F339" s="5" t="inlineStr">
        <is>
          <t>1130</t>
        </is>
      </c>
      <c r="G339" s="5" t="inlineStr">
        <is>
          <t>3013</t>
        </is>
      </c>
      <c r="H339" s="5" t="inlineStr">
        <is>
          <t>C/U</t>
        </is>
      </c>
      <c r="I339" s="6" t="n">
        <v>5</v>
      </c>
      <c r="J339" s="6" t="n">
        <v>0</v>
      </c>
      <c r="K339" s="5" t="inlineStr">
        <is>
          <t>ARS</t>
        </is>
      </c>
      <c r="L339" s="48" t="n">
        <v>0</v>
      </c>
      <c r="M339" s="48" t="n">
        <v>42583.16</v>
      </c>
      <c r="O339" s="11">
        <f>M339/SUM($M$2:$M$485)</f>
        <v/>
      </c>
      <c r="P339" s="49">
        <f>IFERROR(M339/I339,0)</f>
        <v/>
      </c>
      <c r="Q339" s="50" t="n"/>
      <c r="R339" s="8">
        <f>I339-Q339</f>
        <v/>
      </c>
      <c r="S339" s="49">
        <f>$AK339*R339</f>
        <v/>
      </c>
      <c r="U339" s="39" t="inlineStr">
        <is>
          <t>Stock SAP</t>
        </is>
      </c>
      <c r="V339" s="39" t="inlineStr">
        <is>
          <t>Medicamentos</t>
        </is>
      </c>
      <c r="W339" s="39" t="inlineStr">
        <is>
          <t>Dentro del alcance</t>
        </is>
      </c>
      <c r="X339" s="39" t="n"/>
      <c r="Y339" s="39" t="inlineStr">
        <is>
          <t>Sin recuento físico en el inventario de Avain</t>
        </is>
      </c>
      <c r="Z339" s="40" t="inlineStr">
        <is>
          <t>Sin recuento físico</t>
        </is>
      </c>
      <c r="AA339" s="39" t="n"/>
      <c r="AB339" s="39" t="n"/>
      <c r="AC339" s="39" t="n"/>
      <c r="AD339" s="39" t="n"/>
      <c r="AE339" s="39" t="n"/>
      <c r="AF339" s="39" t="n"/>
      <c r="AG339" s="39" t="n"/>
      <c r="AH339" s="51" t="n"/>
      <c r="AI339" s="51" t="n"/>
      <c r="AJ339" s="51" t="n"/>
      <c r="AK339" s="52" t="n">
        <v>8516.631333333333</v>
      </c>
      <c r="AL339" s="52" t="n"/>
      <c r="AM339" s="52" t="n"/>
      <c r="AN339" s="39" t="n"/>
      <c r="AO339" s="39" t="inlineStr">
        <is>
          <t>El material ocupa 2 filas en la hoja 1130 Salta (lote/almacén). La cantidad SAP y la física de esta vista son el total del material.</t>
        </is>
      </c>
    </row>
    <row r="340">
      <c r="A340" s="5" t="inlineStr">
        <is>
          <t>1000202</t>
        </is>
      </c>
      <c r="B340" s="5" t="inlineStr">
        <is>
          <t>PINZA DE MAGUIL ADULTO</t>
        </is>
      </c>
      <c r="C340" s="5" t="n"/>
      <c r="D340" s="5" t="inlineStr">
        <is>
          <t>033</t>
        </is>
      </c>
      <c r="E340" s="5" t="inlineStr">
        <is>
          <t>ZMED</t>
        </is>
      </c>
      <c r="F340" s="5" t="inlineStr">
        <is>
          <t>1130</t>
        </is>
      </c>
      <c r="G340" s="5" t="inlineStr">
        <is>
          <t>3013</t>
        </is>
      </c>
      <c r="H340" s="5" t="inlineStr">
        <is>
          <t>C/U</t>
        </is>
      </c>
      <c r="I340" s="6" t="n">
        <v>5</v>
      </c>
      <c r="J340" s="6" t="n">
        <v>0</v>
      </c>
      <c r="K340" s="5" t="inlineStr">
        <is>
          <t>ARS</t>
        </is>
      </c>
      <c r="L340" s="48" t="n">
        <v>0</v>
      </c>
      <c r="M340" s="48" t="n">
        <v>355950.4</v>
      </c>
      <c r="O340" s="11">
        <f>M340/SUM($M$2:$M$485)</f>
        <v/>
      </c>
      <c r="P340" s="49">
        <f>IFERROR(M340/I340,0)</f>
        <v/>
      </c>
      <c r="Q340" s="50" t="n"/>
      <c r="R340" s="8">
        <f>I340-Q340</f>
        <v/>
      </c>
      <c r="S340" s="49">
        <f>$AK340*R340</f>
        <v/>
      </c>
      <c r="U340" s="39" t="inlineStr">
        <is>
          <t>Stock SAP</t>
        </is>
      </c>
      <c r="V340" s="39" t="inlineStr">
        <is>
          <t>Medicamentos</t>
        </is>
      </c>
      <c r="W340" s="39" t="inlineStr">
        <is>
          <t>Dentro del alcance</t>
        </is>
      </c>
      <c r="X340" s="39" t="n"/>
      <c r="Y340" s="39" t="inlineStr">
        <is>
          <t>Sin recuento físico en el inventario de Avain</t>
        </is>
      </c>
      <c r="Z340" s="40" t="inlineStr">
        <is>
          <t>Sin recuento físico</t>
        </is>
      </c>
      <c r="AA340" s="39" t="n"/>
      <c r="AB340" s="39" t="n"/>
      <c r="AC340" s="39" t="n"/>
      <c r="AD340" s="39" t="n"/>
      <c r="AE340" s="39" t="n"/>
      <c r="AF340" s="39" t="n"/>
      <c r="AG340" s="39" t="n"/>
      <c r="AH340" s="51" t="n">
        <v>5</v>
      </c>
      <c r="AI340" s="51">
        <f>Q340</f>
        <v/>
      </c>
      <c r="AJ340" s="51">
        <f>$AH340-$AI340</f>
        <v/>
      </c>
      <c r="AK340" s="52" t="n">
        <v>71190.08</v>
      </c>
      <c r="AL340" s="52">
        <f>$AJ340*$AK340</f>
        <v/>
      </c>
      <c r="AM340" s="52">
        <f>$AI340*$AK340</f>
        <v/>
      </c>
      <c r="AN340" s="39" t="n"/>
      <c r="AO340" s="39" t="n"/>
    </row>
    <row r="341">
      <c r="A341" s="5" t="inlineStr">
        <is>
          <t>1000295</t>
        </is>
      </c>
      <c r="B341" s="5" t="inlineStr">
        <is>
          <t>NORADRENALINA 1MG AMPOLLA DE 1 ML INYEC</t>
        </is>
      </c>
      <c r="C341" s="5" t="inlineStr">
        <is>
          <t>00000</t>
        </is>
      </c>
      <c r="D341" s="5" t="inlineStr">
        <is>
          <t>033</t>
        </is>
      </c>
      <c r="E341" s="5" t="inlineStr">
        <is>
          <t>ZMED</t>
        </is>
      </c>
      <c r="F341" s="5" t="inlineStr">
        <is>
          <t>1130</t>
        </is>
      </c>
      <c r="G341" s="5" t="inlineStr">
        <is>
          <t>3013</t>
        </is>
      </c>
      <c r="H341" s="5" t="inlineStr">
        <is>
          <t>C/U</t>
        </is>
      </c>
      <c r="I341" s="6" t="n">
        <v>5</v>
      </c>
      <c r="J341" s="6" t="n">
        <v>0</v>
      </c>
      <c r="K341" s="5" t="inlineStr">
        <is>
          <t>ARS</t>
        </is>
      </c>
      <c r="L341" s="48" t="n">
        <v>0</v>
      </c>
      <c r="M341" s="48" t="n">
        <v>3019.5</v>
      </c>
      <c r="O341" s="11">
        <f>M341/SUM($M$2:$M$485)</f>
        <v/>
      </c>
      <c r="P341" s="49">
        <f>IFERROR(M341/I341,0)</f>
        <v/>
      </c>
      <c r="Q341" s="50" t="n"/>
      <c r="R341" s="8">
        <f>I341-Q341</f>
        <v/>
      </c>
      <c r="S341" s="49">
        <f>$AK341*R341</f>
        <v/>
      </c>
      <c r="U341" s="39" t="inlineStr">
        <is>
          <t>Stock SAP</t>
        </is>
      </c>
      <c r="V341" s="39" t="inlineStr">
        <is>
          <t>Medicamentos</t>
        </is>
      </c>
      <c r="W341" s="39" t="inlineStr">
        <is>
          <t>Dentro del alcance</t>
        </is>
      </c>
      <c r="X341" s="38" t="inlineStr">
        <is>
          <t>Baja</t>
        </is>
      </c>
      <c r="Y341" s="39" t="inlineStr">
        <is>
          <t>Homologado – confianza Baja – pendiente de validación</t>
        </is>
      </c>
      <c r="Z341" s="37" t="inlineStr">
        <is>
          <t>Dar de alta en SAP</t>
        </is>
      </c>
      <c r="AA341" s="39" t="inlineStr">
        <is>
          <t>190</t>
        </is>
      </c>
      <c r="AB341" s="39" t="inlineStr">
        <is>
          <t>Noradrenalina 1 amp=4ml/4mg</t>
        </is>
      </c>
      <c r="AC341" s="39" t="inlineStr">
        <is>
          <t>Homologación por código Avain (master M03-008)</t>
        </is>
      </c>
      <c r="AD341" s="39" t="inlineStr">
        <is>
          <t>No</t>
        </is>
      </c>
      <c r="AE341" s="39" t="n"/>
      <c r="AF341" s="39" t="inlineStr">
        <is>
          <t>Sí</t>
        </is>
      </c>
      <c r="AG341" s="39" t="inlineStr">
        <is>
          <t>M03-008</t>
        </is>
      </c>
      <c r="AH341" s="51" t="n"/>
      <c r="AI341" s="51" t="n"/>
      <c r="AJ341" s="51" t="n"/>
      <c r="AK341" s="52" t="n">
        <v>603.9</v>
      </c>
      <c r="AL341" s="52" t="n"/>
      <c r="AM341" s="52" t="n"/>
      <c r="AN341" s="39" t="n"/>
      <c r="AO341" s="39" t="inlineStr">
        <is>
          <t>La cantidad física del material se imputó en la fila 314 (primera fila del material). Homologación: confianza base Alta + confianza SAP Media → Media. Aunque la homologación vincula estos registros, la presentación no coincide con el material imputado (dosis/presentación distinta (4MG, 4ML vs 1MG, 1ML); similitud 0.50). Nivel degradado a Baja: verificar si corresponde otro código SAP. El material ocupa 2 filas en la hoja 1130 Salta (lote/almacén). La cantidad SAP y la física de esta vista son el total del material.</t>
        </is>
      </c>
    </row>
    <row r="342">
      <c r="A342" s="5" t="inlineStr">
        <is>
          <t>1000353</t>
        </is>
      </c>
      <c r="B342" s="5" t="inlineStr">
        <is>
          <t>LORATADINA+BETAMETASONA(HISTAMINOCORTERO</t>
        </is>
      </c>
      <c r="C342" s="5" t="inlineStr">
        <is>
          <t>00000</t>
        </is>
      </c>
      <c r="D342" s="5" t="inlineStr">
        <is>
          <t>033</t>
        </is>
      </c>
      <c r="E342" s="5" t="inlineStr">
        <is>
          <t>ZMED</t>
        </is>
      </c>
      <c r="F342" s="5" t="inlineStr">
        <is>
          <t>1130</t>
        </is>
      </c>
      <c r="G342" s="5" t="inlineStr">
        <is>
          <t>3013</t>
        </is>
      </c>
      <c r="H342" s="5" t="inlineStr">
        <is>
          <t>C/U</t>
        </is>
      </c>
      <c r="I342" s="6" t="n">
        <v>5</v>
      </c>
      <c r="J342" s="6" t="n">
        <v>0</v>
      </c>
      <c r="K342" s="5" t="inlineStr">
        <is>
          <t>ARS</t>
        </is>
      </c>
      <c r="L342" s="48" t="n">
        <v>0</v>
      </c>
      <c r="M342" s="48" t="n">
        <v>72001.05</v>
      </c>
      <c r="O342" s="11">
        <f>M342/SUM($M$2:$M$485)</f>
        <v/>
      </c>
      <c r="P342" s="49">
        <f>IFERROR(M342/I342,0)</f>
        <v/>
      </c>
      <c r="Q342" s="50" t="n"/>
      <c r="R342" s="8">
        <f>I342-Q342</f>
        <v/>
      </c>
      <c r="S342" s="49">
        <f>$AK342*R342</f>
        <v/>
      </c>
      <c r="U342" s="39" t="inlineStr">
        <is>
          <t>Stock SAP</t>
        </is>
      </c>
      <c r="V342" s="39" t="inlineStr">
        <is>
          <t>Medicamentos</t>
        </is>
      </c>
      <c r="W342" s="39" t="inlineStr">
        <is>
          <t>Dentro del alcance</t>
        </is>
      </c>
      <c r="X342" s="39" t="n"/>
      <c r="Y342" s="39" t="inlineStr">
        <is>
          <t>Sin recuento físico en el inventario de Avain</t>
        </is>
      </c>
      <c r="Z342" s="40" t="inlineStr">
        <is>
          <t>Sin recuento físico</t>
        </is>
      </c>
      <c r="AA342" s="39" t="n"/>
      <c r="AB342" s="39" t="n"/>
      <c r="AC342" s="39" t="n"/>
      <c r="AD342" s="39" t="n"/>
      <c r="AE342" s="39" t="n"/>
      <c r="AF342" s="39" t="n"/>
      <c r="AG342" s="39" t="n"/>
      <c r="AH342" s="51" t="n">
        <v>5</v>
      </c>
      <c r="AI342" s="51">
        <f>Q342</f>
        <v/>
      </c>
      <c r="AJ342" s="51">
        <f>$AH342-$AI342</f>
        <v/>
      </c>
      <c r="AK342" s="52" t="n">
        <v>14400.21</v>
      </c>
      <c r="AL342" s="52">
        <f>$AJ342*$AK342</f>
        <v/>
      </c>
      <c r="AM342" s="52">
        <f>$AI342*$AK342</f>
        <v/>
      </c>
      <c r="AN342" s="39" t="n"/>
      <c r="AO342" s="39" t="n"/>
    </row>
    <row r="343">
      <c r="A343" s="5" t="inlineStr">
        <is>
          <t>1000534</t>
        </is>
      </c>
      <c r="B343" s="5" t="inlineStr">
        <is>
          <t>SULFADIAZINA DE PLATA CREMA X 400 GR</t>
        </is>
      </c>
      <c r="C343" s="5" t="inlineStr">
        <is>
          <t>00000</t>
        </is>
      </c>
      <c r="D343" s="5" t="inlineStr">
        <is>
          <t>MEGE</t>
        </is>
      </c>
      <c r="E343" s="5" t="inlineStr">
        <is>
          <t>ZMED</t>
        </is>
      </c>
      <c r="F343" s="5" t="inlineStr">
        <is>
          <t>1130</t>
        </is>
      </c>
      <c r="G343" s="5" t="inlineStr">
        <is>
          <t>3013</t>
        </is>
      </c>
      <c r="H343" s="5" t="inlineStr">
        <is>
          <t>C/U</t>
        </is>
      </c>
      <c r="I343" s="6" t="n">
        <v>5</v>
      </c>
      <c r="J343" s="6" t="n">
        <v>0</v>
      </c>
      <c r="K343" s="5" t="inlineStr">
        <is>
          <t>ARS</t>
        </is>
      </c>
      <c r="L343" s="48" t="n">
        <v>0</v>
      </c>
      <c r="M343" s="48" t="n">
        <v>369344.45</v>
      </c>
      <c r="O343" s="11">
        <f>M343/SUM($M$2:$M$485)</f>
        <v/>
      </c>
      <c r="P343" s="49">
        <f>IFERROR(M343/I343,0)</f>
        <v/>
      </c>
      <c r="Q343" s="50" t="n">
        <v>34</v>
      </c>
      <c r="R343" s="8">
        <f>I343-Q343</f>
        <v/>
      </c>
      <c r="S343" s="49">
        <f>$AK343*R343</f>
        <v/>
      </c>
      <c r="U343" s="39" t="inlineStr">
        <is>
          <t>Stock SAP</t>
        </is>
      </c>
      <c r="V343" s="39" t="inlineStr">
        <is>
          <t>Medicamentos</t>
        </is>
      </c>
      <c r="W343" s="39" t="inlineStr">
        <is>
          <t>Dentro del alcance</t>
        </is>
      </c>
      <c r="X343" s="38" t="inlineStr">
        <is>
          <t>Baja</t>
        </is>
      </c>
      <c r="Y343" s="39" t="inlineStr">
        <is>
          <t>Homologado – confianza Baja – pendiente de validación</t>
        </is>
      </c>
      <c r="Z343" s="37" t="inlineStr">
        <is>
          <t>Dar de alta en SAP</t>
        </is>
      </c>
      <c r="AA343" s="39" t="inlineStr">
        <is>
          <t>288; 228</t>
        </is>
      </c>
      <c r="AB343" s="39" t="inlineStr">
        <is>
          <t>Sulfadiazina de Plata 30mg; Sulfadiazina de Plata 400gr</t>
        </is>
      </c>
      <c r="AC343" s="39" t="inlineStr">
        <is>
          <t>Homologación por código Avain (master M15-004)</t>
        </is>
      </c>
      <c r="AD343" s="39" t="inlineStr">
        <is>
          <t>No</t>
        </is>
      </c>
      <c r="AE343" s="39" t="n"/>
      <c r="AF343" s="39" t="inlineStr">
        <is>
          <t>Sí</t>
        </is>
      </c>
      <c r="AG343" s="39" t="inlineStr">
        <is>
          <t>M15-004</t>
        </is>
      </c>
      <c r="AH343" s="51" t="n">
        <v>5</v>
      </c>
      <c r="AI343" s="51">
        <f>Q343</f>
        <v/>
      </c>
      <c r="AJ343" s="51">
        <f>$AH343-$AI343</f>
        <v/>
      </c>
      <c r="AK343" s="52" t="n">
        <v>73868.89</v>
      </c>
      <c r="AL343" s="52">
        <f>$AJ343*$AK343</f>
        <v/>
      </c>
      <c r="AM343" s="52">
        <f>$AI343*$AK343</f>
        <v/>
      </c>
      <c r="AN343" s="39" t="n"/>
      <c r="AO343" s="39" t="inlineStr">
        <is>
          <t>Varias denominaciones del inventario físico corresponden a este material SAP (288 Sulfadiazina de Plata 30mg; 228 Sulfadiazina de Plata 400gr). Se sumaron las cantidades físicas. Homologación: confianza base Media + confianza SAP Media → Media. Aunque la homologación vincula estos registros, la presentación no coincide con el material imputado (dosis/presentación distinta (30MG vs 400000MG); similitud 0.62). Nivel degradado a Baja: verificar si corresponde otro código SAP. Otros códigos SAP del master no están en el stock de este centro: 1001271, 1000688. Homologación: confianza base Media + confianza SAP Media → Media. Otros códigos SAP del master no están en el stock de este centro: 1001271, 1000688.</t>
        </is>
      </c>
    </row>
    <row r="344">
      <c r="A344" s="5" t="inlineStr">
        <is>
          <t>1000573</t>
        </is>
      </c>
      <c r="B344" s="5" t="inlineStr">
        <is>
          <t>ENEMOL 135ML</t>
        </is>
      </c>
      <c r="C344" s="5" t="inlineStr">
        <is>
          <t>00000</t>
        </is>
      </c>
      <c r="D344" s="5" t="inlineStr">
        <is>
          <t>033</t>
        </is>
      </c>
      <c r="E344" s="5" t="inlineStr">
        <is>
          <t>ZMED</t>
        </is>
      </c>
      <c r="F344" s="5" t="inlineStr">
        <is>
          <t>1130</t>
        </is>
      </c>
      <c r="G344" s="5" t="inlineStr">
        <is>
          <t>3013</t>
        </is>
      </c>
      <c r="H344" s="5" t="inlineStr">
        <is>
          <t>C/U</t>
        </is>
      </c>
      <c r="I344" s="6" t="n">
        <v>5</v>
      </c>
      <c r="J344" s="6" t="n">
        <v>0</v>
      </c>
      <c r="K344" s="5" t="inlineStr">
        <is>
          <t>ARS</t>
        </is>
      </c>
      <c r="L344" s="48" t="n">
        <v>0</v>
      </c>
      <c r="M344" s="48" t="n">
        <v>79000</v>
      </c>
      <c r="O344" s="11">
        <f>M344/SUM($M$2:$M$485)</f>
        <v/>
      </c>
      <c r="P344" s="49">
        <f>IFERROR(M344/I344,0)</f>
        <v/>
      </c>
      <c r="Q344" s="50" t="n"/>
      <c r="R344" s="8">
        <f>I344-Q344</f>
        <v/>
      </c>
      <c r="S344" s="49">
        <f>$AK344*R344</f>
        <v/>
      </c>
      <c r="U344" s="39" t="inlineStr">
        <is>
          <t>Stock SAP</t>
        </is>
      </c>
      <c r="V344" s="39" t="inlineStr">
        <is>
          <t>Medicamentos</t>
        </is>
      </c>
      <c r="W344" s="39" t="inlineStr">
        <is>
          <t>Dentro del alcance</t>
        </is>
      </c>
      <c r="X344" s="39" t="n"/>
      <c r="Y344" s="39" t="inlineStr">
        <is>
          <t>Sin recuento físico en el inventario de Avain</t>
        </is>
      </c>
      <c r="Z344" s="40" t="inlineStr">
        <is>
          <t>Sin recuento físico</t>
        </is>
      </c>
      <c r="AA344" s="39" t="n"/>
      <c r="AB344" s="39" t="n"/>
      <c r="AC344" s="39" t="n"/>
      <c r="AD344" s="39" t="n"/>
      <c r="AE344" s="39" t="n"/>
      <c r="AF344" s="39" t="n"/>
      <c r="AG344" s="39" t="n"/>
      <c r="AH344" s="51" t="n">
        <v>5</v>
      </c>
      <c r="AI344" s="51">
        <f>Q344</f>
        <v/>
      </c>
      <c r="AJ344" s="51">
        <f>$AH344-$AI344</f>
        <v/>
      </c>
      <c r="AK344" s="52" t="n">
        <v>15800</v>
      </c>
      <c r="AL344" s="52">
        <f>$AJ344*$AK344</f>
        <v/>
      </c>
      <c r="AM344" s="52">
        <f>$AI344*$AK344</f>
        <v/>
      </c>
      <c r="AN344" s="39" t="n"/>
      <c r="AO344" s="39" t="n"/>
    </row>
    <row r="345">
      <c r="A345" s="5" t="inlineStr">
        <is>
          <t>1000623</t>
        </is>
      </c>
      <c r="B345" s="5" t="inlineStr">
        <is>
          <t>MYLANTA 160ML</t>
        </is>
      </c>
      <c r="C345" s="5" t="inlineStr">
        <is>
          <t>00000</t>
        </is>
      </c>
      <c r="D345" s="5" t="inlineStr">
        <is>
          <t>MEGE</t>
        </is>
      </c>
      <c r="E345" s="5" t="inlineStr">
        <is>
          <t>ZMED</t>
        </is>
      </c>
      <c r="F345" s="5" t="inlineStr">
        <is>
          <t>1130</t>
        </is>
      </c>
      <c r="G345" s="5" t="inlineStr">
        <is>
          <t>3013</t>
        </is>
      </c>
      <c r="H345" s="5" t="inlineStr">
        <is>
          <t>C/U</t>
        </is>
      </c>
      <c r="I345" s="6" t="n">
        <v>5</v>
      </c>
      <c r="J345" s="6" t="n">
        <v>0</v>
      </c>
      <c r="K345" s="5" t="inlineStr">
        <is>
          <t>ARS</t>
        </is>
      </c>
      <c r="L345" s="48" t="n">
        <v>0</v>
      </c>
      <c r="M345" s="48" t="n">
        <v>84757.75</v>
      </c>
      <c r="O345" s="11">
        <f>M345/SUM($M$2:$M$485)</f>
        <v/>
      </c>
      <c r="P345" s="49">
        <f>IFERROR(M345/I345,0)</f>
        <v/>
      </c>
      <c r="Q345" s="50" t="n"/>
      <c r="R345" s="8">
        <f>I345-Q345</f>
        <v/>
      </c>
      <c r="S345" s="49">
        <f>$AK345*R345</f>
        <v/>
      </c>
      <c r="U345" s="39" t="inlineStr">
        <is>
          <t>Stock SAP</t>
        </is>
      </c>
      <c r="V345" s="39" t="inlineStr">
        <is>
          <t>Medicamentos</t>
        </is>
      </c>
      <c r="W345" s="39" t="inlineStr">
        <is>
          <t>Dentro del alcance</t>
        </is>
      </c>
      <c r="X345" s="39" t="n"/>
      <c r="Y345" s="39" t="inlineStr">
        <is>
          <t>Sin recuento físico en el inventario de Avain</t>
        </is>
      </c>
      <c r="Z345" s="40" t="inlineStr">
        <is>
          <t>Sin recuento físico</t>
        </is>
      </c>
      <c r="AA345" s="39" t="n"/>
      <c r="AB345" s="39" t="n"/>
      <c r="AC345" s="39" t="n"/>
      <c r="AD345" s="39" t="n"/>
      <c r="AE345" s="39" t="n"/>
      <c r="AF345" s="39" t="n"/>
      <c r="AG345" s="39" t="n"/>
      <c r="AH345" s="51" t="n">
        <v>5</v>
      </c>
      <c r="AI345" s="51">
        <f>Q345</f>
        <v/>
      </c>
      <c r="AJ345" s="51">
        <f>$AH345-$AI345</f>
        <v/>
      </c>
      <c r="AK345" s="52" t="n">
        <v>16951.55</v>
      </c>
      <c r="AL345" s="52">
        <f>$AJ345*$AK345</f>
        <v/>
      </c>
      <c r="AM345" s="52">
        <f>$AI345*$AK345</f>
        <v/>
      </c>
      <c r="AN345" s="39" t="n"/>
      <c r="AO345" s="39" t="n"/>
    </row>
    <row r="346">
      <c r="A346" s="5" t="inlineStr">
        <is>
          <t>1000885</t>
        </is>
      </c>
      <c r="B346" s="5" t="inlineStr">
        <is>
          <t>DICLOFENAC 75MG 30 COMPRIMIDOS</t>
        </is>
      </c>
      <c r="C346" s="5" t="inlineStr">
        <is>
          <t>00000</t>
        </is>
      </c>
      <c r="D346" s="5" t="inlineStr">
        <is>
          <t>033</t>
        </is>
      </c>
      <c r="E346" s="5" t="inlineStr">
        <is>
          <t>ZMED</t>
        </is>
      </c>
      <c r="F346" s="5" t="inlineStr">
        <is>
          <t>1130</t>
        </is>
      </c>
      <c r="G346" s="5" t="inlineStr">
        <is>
          <t>3013</t>
        </is>
      </c>
      <c r="H346" s="5" t="inlineStr">
        <is>
          <t>C/U</t>
        </is>
      </c>
      <c r="I346" s="6" t="n">
        <v>5</v>
      </c>
      <c r="J346" s="6" t="n">
        <v>0</v>
      </c>
      <c r="K346" s="5" t="inlineStr">
        <is>
          <t>ARS</t>
        </is>
      </c>
      <c r="L346" s="48" t="n">
        <v>0</v>
      </c>
      <c r="M346" s="48" t="n">
        <v>23237.46</v>
      </c>
      <c r="O346" s="11">
        <f>M346/SUM($M$2:$M$485)</f>
        <v/>
      </c>
      <c r="P346" s="49">
        <f>IFERROR(M346/I346,0)</f>
        <v/>
      </c>
      <c r="Q346" s="50" t="n"/>
      <c r="R346" s="8">
        <f>I346-Q346</f>
        <v/>
      </c>
      <c r="S346" s="49">
        <f>$AK346*R346</f>
        <v/>
      </c>
      <c r="U346" s="39" t="inlineStr">
        <is>
          <t>Stock SAP</t>
        </is>
      </c>
      <c r="V346" s="39" t="inlineStr">
        <is>
          <t>Medicamentos</t>
        </is>
      </c>
      <c r="W346" s="39" t="inlineStr">
        <is>
          <t>Dentro del alcance</t>
        </is>
      </c>
      <c r="X346" s="39" t="n"/>
      <c r="Y346" s="39" t="inlineStr">
        <is>
          <t>Sin recuento físico en el inventario de Avain</t>
        </is>
      </c>
      <c r="Z346" s="40" t="inlineStr">
        <is>
          <t>Sin recuento físico</t>
        </is>
      </c>
      <c r="AA346" s="39" t="n"/>
      <c r="AB346" s="39" t="n"/>
      <c r="AC346" s="39" t="n"/>
      <c r="AD346" s="39" t="n"/>
      <c r="AE346" s="39" t="n"/>
      <c r="AF346" s="39" t="n"/>
      <c r="AG346" s="39" t="n"/>
      <c r="AH346" s="51" t="n">
        <v>5</v>
      </c>
      <c r="AI346" s="51">
        <f>Q346</f>
        <v/>
      </c>
      <c r="AJ346" s="51">
        <f>$AH346-$AI346</f>
        <v/>
      </c>
      <c r="AK346" s="52" t="n">
        <v>4647.492</v>
      </c>
      <c r="AL346" s="52">
        <f>$AJ346*$AK346</f>
        <v/>
      </c>
      <c r="AM346" s="52">
        <f>$AI346*$AK346</f>
        <v/>
      </c>
      <c r="AN346" s="39" t="n"/>
      <c r="AO346" s="39" t="n"/>
    </row>
    <row r="347">
      <c r="A347" s="5" t="inlineStr">
        <is>
          <t>1001216</t>
        </is>
      </c>
      <c r="B347" s="5" t="inlineStr">
        <is>
          <t>TAVINEX ANTIGRIPAL COMP.</t>
        </is>
      </c>
      <c r="C347" s="5" t="inlineStr">
        <is>
          <t>00000</t>
        </is>
      </c>
      <c r="D347" s="5" t="inlineStr">
        <is>
          <t>MEGE</t>
        </is>
      </c>
      <c r="E347" s="5" t="inlineStr">
        <is>
          <t>ZMED</t>
        </is>
      </c>
      <c r="F347" s="5" t="inlineStr">
        <is>
          <t>1130</t>
        </is>
      </c>
      <c r="G347" s="5" t="inlineStr">
        <is>
          <t>3013</t>
        </is>
      </c>
      <c r="H347" s="5" t="inlineStr">
        <is>
          <t>C/U</t>
        </is>
      </c>
      <c r="I347" s="6" t="n">
        <v>5</v>
      </c>
      <c r="J347" s="6" t="n">
        <v>0</v>
      </c>
      <c r="K347" s="5" t="inlineStr">
        <is>
          <t>ARS</t>
        </is>
      </c>
      <c r="L347" s="48" t="n">
        <v>0</v>
      </c>
      <c r="M347" s="48" t="n">
        <v>23287.5</v>
      </c>
      <c r="O347" s="11">
        <f>M347/SUM($M$2:$M$485)</f>
        <v/>
      </c>
      <c r="P347" s="49">
        <f>IFERROR(M347/I347,0)</f>
        <v/>
      </c>
      <c r="Q347" s="50" t="n"/>
      <c r="R347" s="8">
        <f>I347-Q347</f>
        <v/>
      </c>
      <c r="S347" s="49">
        <f>$AK347*R347</f>
        <v/>
      </c>
      <c r="U347" s="39" t="inlineStr">
        <is>
          <t>Stock SAP</t>
        </is>
      </c>
      <c r="V347" s="39" t="inlineStr">
        <is>
          <t>Medicamentos</t>
        </is>
      </c>
      <c r="W347" s="39" t="inlineStr">
        <is>
          <t>Dentro del alcance</t>
        </is>
      </c>
      <c r="X347" s="39" t="n"/>
      <c r="Y347" s="39" t="inlineStr">
        <is>
          <t>Sin recuento físico en el inventario de Avain</t>
        </is>
      </c>
      <c r="Z347" s="40" t="inlineStr">
        <is>
          <t>Sin recuento físico</t>
        </is>
      </c>
      <c r="AA347" s="39" t="n"/>
      <c r="AB347" s="39" t="n"/>
      <c r="AC347" s="39" t="n"/>
      <c r="AD347" s="39" t="n"/>
      <c r="AE347" s="39" t="n"/>
      <c r="AF347" s="39" t="n"/>
      <c r="AG347" s="39" t="n"/>
      <c r="AH347" s="51" t="n">
        <v>5</v>
      </c>
      <c r="AI347" s="51">
        <f>Q347</f>
        <v/>
      </c>
      <c r="AJ347" s="51">
        <f>$AH347-$AI347</f>
        <v/>
      </c>
      <c r="AK347" s="52" t="n">
        <v>4657.5</v>
      </c>
      <c r="AL347" s="52">
        <f>$AJ347*$AK347</f>
        <v/>
      </c>
      <c r="AM347" s="52">
        <f>$AI347*$AK347</f>
        <v/>
      </c>
      <c r="AN347" s="39" t="n"/>
      <c r="AO347" s="39" t="n"/>
    </row>
    <row r="348">
      <c r="A348" s="5" t="inlineStr">
        <is>
          <t>1001249</t>
        </is>
      </c>
      <c r="B348" s="5" t="inlineStr">
        <is>
          <t>Clindamicina 300mgs caps</t>
        </is>
      </c>
      <c r="C348" s="5" t="inlineStr">
        <is>
          <t>00000</t>
        </is>
      </c>
      <c r="D348" s="5" t="inlineStr">
        <is>
          <t>MEGE</t>
        </is>
      </c>
      <c r="E348" s="5" t="inlineStr">
        <is>
          <t>ZMED</t>
        </is>
      </c>
      <c r="F348" s="5" t="inlineStr">
        <is>
          <t>1130</t>
        </is>
      </c>
      <c r="G348" s="5" t="inlineStr">
        <is>
          <t>3013</t>
        </is>
      </c>
      <c r="H348" s="5" t="inlineStr">
        <is>
          <t>C/U</t>
        </is>
      </c>
      <c r="I348" s="6" t="n">
        <v>5</v>
      </c>
      <c r="J348" s="6" t="n">
        <v>0</v>
      </c>
      <c r="K348" s="5" t="inlineStr">
        <is>
          <t>ARS</t>
        </is>
      </c>
      <c r="L348" s="48" t="n">
        <v>0</v>
      </c>
      <c r="M348" s="48" t="n">
        <v>83322.64999999999</v>
      </c>
      <c r="O348" s="11">
        <f>M348/SUM($M$2:$M$485)</f>
        <v/>
      </c>
      <c r="P348" s="49">
        <f>IFERROR(M348/I348,0)</f>
        <v/>
      </c>
      <c r="Q348" s="50" t="n">
        <v>112</v>
      </c>
      <c r="R348" s="8">
        <f>I348-Q348</f>
        <v/>
      </c>
      <c r="S348" s="49">
        <f>$AK348*R348</f>
        <v/>
      </c>
      <c r="U348" s="39" t="inlineStr">
        <is>
          <t>Stock SAP</t>
        </is>
      </c>
      <c r="V348" s="39" t="inlineStr">
        <is>
          <t>Medicamentos</t>
        </is>
      </c>
      <c r="W348" s="39" t="inlineStr">
        <is>
          <t>Dentro del alcance</t>
        </is>
      </c>
      <c r="X348" s="42" t="inlineStr">
        <is>
          <t>Media</t>
        </is>
      </c>
      <c r="Y348" s="39" t="inlineStr">
        <is>
          <t>Homologado – confianza Media – pendiente de validación</t>
        </is>
      </c>
      <c r="Z348" s="37" t="inlineStr">
        <is>
          <t>Dar de alta en SAP</t>
        </is>
      </c>
      <c r="AA348" s="39" t="inlineStr">
        <is>
          <t>74</t>
        </is>
      </c>
      <c r="AB348" s="39" t="inlineStr">
        <is>
          <t>Clindamicina capsulas</t>
        </is>
      </c>
      <c r="AC348" s="39" t="inlineStr">
        <is>
          <t>Homologación por código Avain (master M11-007)</t>
        </is>
      </c>
      <c r="AD348" s="39" t="inlineStr">
        <is>
          <t>No</t>
        </is>
      </c>
      <c r="AE348" s="39" t="n"/>
      <c r="AF348" s="39" t="inlineStr">
        <is>
          <t>Sí</t>
        </is>
      </c>
      <c r="AG348" s="39" t="inlineStr">
        <is>
          <t>M11-007</t>
        </is>
      </c>
      <c r="AH348" s="51" t="n">
        <v>5</v>
      </c>
      <c r="AI348" s="51">
        <f>Q348</f>
        <v/>
      </c>
      <c r="AJ348" s="51">
        <f>$AH348-$AI348</f>
        <v/>
      </c>
      <c r="AK348" s="52" t="n">
        <v>16664.53</v>
      </c>
      <c r="AL348" s="52">
        <f>$AJ348*$AK348</f>
        <v/>
      </c>
      <c r="AM348" s="52">
        <f>$AI348*$AK348</f>
        <v/>
      </c>
      <c r="AN348" s="39" t="n"/>
      <c r="AO348" s="39" t="inlineStr">
        <is>
          <t>Homologación: confianza base Media + confianza SAP Alta → Media.</t>
        </is>
      </c>
    </row>
    <row r="349">
      <c r="A349" s="5" t="inlineStr">
        <is>
          <t>1002225</t>
        </is>
      </c>
      <c r="B349" s="5" t="inlineStr">
        <is>
          <t>DESLORATADINA + BETAMET x 10 COMP</t>
        </is>
      </c>
      <c r="C349" s="5" t="inlineStr">
        <is>
          <t>00000</t>
        </is>
      </c>
      <c r="D349" s="5" t="inlineStr">
        <is>
          <t>MEGE</t>
        </is>
      </c>
      <c r="E349" s="5" t="inlineStr">
        <is>
          <t>ZMED</t>
        </is>
      </c>
      <c r="F349" s="5" t="inlineStr">
        <is>
          <t>1130</t>
        </is>
      </c>
      <c r="G349" s="5" t="inlineStr">
        <is>
          <t>3013</t>
        </is>
      </c>
      <c r="H349" s="5" t="inlineStr">
        <is>
          <t>C/U</t>
        </is>
      </c>
      <c r="I349" s="6" t="n">
        <v>5</v>
      </c>
      <c r="J349" s="6" t="n">
        <v>0</v>
      </c>
      <c r="K349" s="5" t="inlineStr">
        <is>
          <t>ARS</t>
        </is>
      </c>
      <c r="L349" s="48" t="n">
        <v>0</v>
      </c>
      <c r="M349" s="48" t="n">
        <v>55859.5</v>
      </c>
      <c r="O349" s="11">
        <f>M349/SUM($M$2:$M$485)</f>
        <v/>
      </c>
      <c r="P349" s="49">
        <f>IFERROR(M349/I349,0)</f>
        <v/>
      </c>
      <c r="Q349" s="50" t="n"/>
      <c r="R349" s="8">
        <f>I349-Q349</f>
        <v/>
      </c>
      <c r="S349" s="49">
        <f>$AK349*R349</f>
        <v/>
      </c>
      <c r="U349" s="39" t="inlineStr">
        <is>
          <t>Stock SAP</t>
        </is>
      </c>
      <c r="V349" s="39" t="inlineStr">
        <is>
          <t>Medicamentos</t>
        </is>
      </c>
      <c r="W349" s="39" t="inlineStr">
        <is>
          <t>Dentro del alcance</t>
        </is>
      </c>
      <c r="X349" s="39" t="n"/>
      <c r="Y349" s="39" t="inlineStr">
        <is>
          <t>Sin recuento físico en el inventario de Avain</t>
        </is>
      </c>
      <c r="Z349" s="40" t="inlineStr">
        <is>
          <t>Sin recuento físico</t>
        </is>
      </c>
      <c r="AA349" s="39" t="n"/>
      <c r="AB349" s="39" t="n"/>
      <c r="AC349" s="39" t="n"/>
      <c r="AD349" s="39" t="n"/>
      <c r="AE349" s="39" t="n"/>
      <c r="AF349" s="39" t="n"/>
      <c r="AG349" s="39" t="n"/>
      <c r="AH349" s="51" t="n">
        <v>5</v>
      </c>
      <c r="AI349" s="51">
        <f>Q349</f>
        <v/>
      </c>
      <c r="AJ349" s="51">
        <f>$AH349-$AI349</f>
        <v/>
      </c>
      <c r="AK349" s="52" t="n">
        <v>11171.9</v>
      </c>
      <c r="AL349" s="52">
        <f>$AJ349*$AK349</f>
        <v/>
      </c>
      <c r="AM349" s="52">
        <f>$AI349*$AK349</f>
        <v/>
      </c>
      <c r="AN349" s="39" t="n"/>
      <c r="AO349" s="39" t="n"/>
    </row>
    <row r="350">
      <c r="A350" s="5" t="inlineStr">
        <is>
          <t>2000008</t>
        </is>
      </c>
      <c r="B350" s="5" t="inlineStr">
        <is>
          <t>AGUJA HIPODERMICA 21G x 1 - 25/8</t>
        </is>
      </c>
      <c r="C350" s="5" t="n"/>
      <c r="D350" s="5" t="inlineStr">
        <is>
          <t>033</t>
        </is>
      </c>
      <c r="E350" s="5" t="inlineStr">
        <is>
          <t>ZDES</t>
        </is>
      </c>
      <c r="F350" s="5" t="inlineStr">
        <is>
          <t>1130</t>
        </is>
      </c>
      <c r="G350" s="5" t="inlineStr">
        <is>
          <t>3013</t>
        </is>
      </c>
      <c r="H350" s="5" t="inlineStr">
        <is>
          <t>C/U</t>
        </is>
      </c>
      <c r="I350" s="6" t="n">
        <v>5</v>
      </c>
      <c r="J350" s="6" t="n">
        <v>0</v>
      </c>
      <c r="K350" s="5" t="inlineStr">
        <is>
          <t>ARS</t>
        </is>
      </c>
      <c r="L350" s="48" t="n">
        <v>0</v>
      </c>
      <c r="M350" s="48" t="n">
        <v>226.33</v>
      </c>
      <c r="O350" s="11">
        <f>M350/SUM($M$2:$M$485)</f>
        <v/>
      </c>
      <c r="P350" s="49">
        <f>IFERROR(M350/I350,0)</f>
        <v/>
      </c>
      <c r="Q350" s="50" t="n"/>
      <c r="R350" s="8">
        <f>I350-Q350</f>
        <v/>
      </c>
      <c r="S350" s="49">
        <f>$AK350*R350</f>
        <v/>
      </c>
      <c r="U350" s="39" t="inlineStr">
        <is>
          <t>Stock SAP</t>
        </is>
      </c>
      <c r="V350" s="39" t="inlineStr">
        <is>
          <t>Descartables</t>
        </is>
      </c>
      <c r="W350" s="39" t="inlineStr">
        <is>
          <t>Dentro del alcance</t>
        </is>
      </c>
      <c r="X350" s="37" t="inlineStr">
        <is>
          <t>Alta</t>
        </is>
      </c>
      <c r="Y350" s="39" t="inlineStr">
        <is>
          <t>Homologado – confianza Alta</t>
        </is>
      </c>
      <c r="Z350" s="37" t="inlineStr">
        <is>
          <t>Dar de alta en SAP</t>
        </is>
      </c>
      <c r="AA350" s="39" t="inlineStr">
        <is>
          <t>20</t>
        </is>
      </c>
      <c r="AB350" s="39" t="inlineStr">
        <is>
          <t>Agujas 25/8</t>
        </is>
      </c>
      <c r="AC350" s="39" t="inlineStr">
        <is>
          <t>Homologación por código Avain (master D-138)</t>
        </is>
      </c>
      <c r="AD350" s="39" t="inlineStr">
        <is>
          <t>No</t>
        </is>
      </c>
      <c r="AE350" s="39" t="n"/>
      <c r="AF350" s="39" t="inlineStr">
        <is>
          <t>Sí</t>
        </is>
      </c>
      <c r="AG350" s="39" t="inlineStr">
        <is>
          <t>D-138</t>
        </is>
      </c>
      <c r="AH350" s="51" t="n"/>
      <c r="AI350" s="51" t="n"/>
      <c r="AJ350" s="51" t="n"/>
      <c r="AK350" s="52" t="n">
        <v>45.26663594470046</v>
      </c>
      <c r="AL350" s="52" t="n"/>
      <c r="AM350" s="52" t="n"/>
      <c r="AN350" s="39" t="n"/>
      <c r="AO350" s="39" t="inlineStr">
        <is>
          <t>La cantidad física del material se imputó en la fila 49 (primera fila del material). Homologación: confianza base Alta + confianza SAP Alta → Alta. El material ocupa 2 filas en la hoja 1130 Salta (lote/almacén). La cantidad SAP y la física de esta vista son el total del material.</t>
        </is>
      </c>
    </row>
    <row r="351">
      <c r="A351" s="5" t="inlineStr">
        <is>
          <t>2000009</t>
        </is>
      </c>
      <c r="B351" s="5" t="inlineStr">
        <is>
          <t>AGUJA HIPODERMICA 21G x 1 ½ - 40/8</t>
        </is>
      </c>
      <c r="C351" s="5" t="n"/>
      <c r="D351" s="5" t="inlineStr">
        <is>
          <t>033</t>
        </is>
      </c>
      <c r="E351" s="5" t="inlineStr">
        <is>
          <t>ZDES</t>
        </is>
      </c>
      <c r="F351" s="5" t="inlineStr">
        <is>
          <t>1130</t>
        </is>
      </c>
      <c r="G351" s="5" t="inlineStr">
        <is>
          <t>3013</t>
        </is>
      </c>
      <c r="H351" s="5" t="inlineStr">
        <is>
          <t>C/U</t>
        </is>
      </c>
      <c r="I351" s="6" t="n">
        <v>5</v>
      </c>
      <c r="J351" s="6" t="n">
        <v>0</v>
      </c>
      <c r="K351" s="5" t="inlineStr">
        <is>
          <t>ARS</t>
        </is>
      </c>
      <c r="L351" s="48" t="n">
        <v>0</v>
      </c>
      <c r="M351" s="48" t="n">
        <v>8669.450000000001</v>
      </c>
      <c r="O351" s="11">
        <f>M351/SUM($M$2:$M$485)</f>
        <v/>
      </c>
      <c r="P351" s="49">
        <f>IFERROR(M351/I351,0)</f>
        <v/>
      </c>
      <c r="Q351" s="50" t="n">
        <v>907</v>
      </c>
      <c r="R351" s="8">
        <f>I351-Q351</f>
        <v/>
      </c>
      <c r="S351" s="49">
        <f>$AK351*R351</f>
        <v/>
      </c>
      <c r="U351" s="39" t="inlineStr">
        <is>
          <t>Stock SAP</t>
        </is>
      </c>
      <c r="V351" s="39" t="inlineStr">
        <is>
          <t>Descartables</t>
        </is>
      </c>
      <c r="W351" s="39" t="inlineStr">
        <is>
          <t>Dentro del alcance</t>
        </is>
      </c>
      <c r="X351" s="37" t="inlineStr">
        <is>
          <t>Alta</t>
        </is>
      </c>
      <c r="Y351" s="39" t="inlineStr">
        <is>
          <t>Homologado – confianza Alta</t>
        </is>
      </c>
      <c r="Z351" s="37" t="inlineStr">
        <is>
          <t>Dar de alta en SAP</t>
        </is>
      </c>
      <c r="AA351" s="39" t="inlineStr">
        <is>
          <t>22</t>
        </is>
      </c>
      <c r="AB351" s="39" t="inlineStr">
        <is>
          <t>Agujas 40/8</t>
        </is>
      </c>
      <c r="AC351" s="39" t="inlineStr">
        <is>
          <t>Homologación por código Avain (master D-139)</t>
        </is>
      </c>
      <c r="AD351" s="39" t="inlineStr">
        <is>
          <t>No</t>
        </is>
      </c>
      <c r="AE351" s="39" t="n"/>
      <c r="AF351" s="39" t="inlineStr">
        <is>
          <t>Sí</t>
        </is>
      </c>
      <c r="AG351" s="39" t="inlineStr">
        <is>
          <t>D-139</t>
        </is>
      </c>
      <c r="AH351" s="51" t="n">
        <v>5</v>
      </c>
      <c r="AI351" s="51">
        <f>Q351</f>
        <v/>
      </c>
      <c r="AJ351" s="51">
        <f>$AH351-$AI351</f>
        <v/>
      </c>
      <c r="AK351" s="52" t="n">
        <v>1733.89</v>
      </c>
      <c r="AL351" s="52">
        <f>$AJ351*$AK351</f>
        <v/>
      </c>
      <c r="AM351" s="52">
        <f>$AI351*$AK351</f>
        <v/>
      </c>
      <c r="AN351" s="41" t="inlineStr">
        <is>
          <t>Valorización a validar: relación de cantidades 181 a 1 entre SAP y el recuento físico. Sugiere distinta unidad de medida (SAP por caja o envase y el recuento por unidad). La diferencia económica de esta fila no debe tomarse como definitiva.</t>
        </is>
      </c>
      <c r="AO351" s="39" t="inlineStr">
        <is>
          <t>Homologación: confianza base Alta + confianza SAP Alta → Alta.</t>
        </is>
      </c>
    </row>
    <row r="352">
      <c r="A352" s="5" t="inlineStr">
        <is>
          <t>2000028</t>
        </is>
      </c>
      <c r="B352" s="5" t="inlineStr">
        <is>
          <t>JERINGA 10 ML</t>
        </is>
      </c>
      <c r="C352" s="5" t="n"/>
      <c r="D352" s="5" t="inlineStr">
        <is>
          <t>033</t>
        </is>
      </c>
      <c r="E352" s="5" t="inlineStr">
        <is>
          <t>ZDES</t>
        </is>
      </c>
      <c r="F352" s="5" t="inlineStr">
        <is>
          <t>1130</t>
        </is>
      </c>
      <c r="G352" s="5" t="inlineStr">
        <is>
          <t>3013</t>
        </is>
      </c>
      <c r="H352" s="5" t="inlineStr">
        <is>
          <t>C/U</t>
        </is>
      </c>
      <c r="I352" s="6" t="n">
        <v>5</v>
      </c>
      <c r="J352" s="6" t="n">
        <v>0</v>
      </c>
      <c r="K352" s="5" t="inlineStr">
        <is>
          <t>ARS</t>
        </is>
      </c>
      <c r="L352" s="48" t="n">
        <v>0</v>
      </c>
      <c r="M352" s="48" t="n">
        <v>940.42</v>
      </c>
      <c r="O352" s="11">
        <f>M352/SUM($M$2:$M$485)</f>
        <v/>
      </c>
      <c r="P352" s="49">
        <f>IFERROR(M352/I352,0)</f>
        <v/>
      </c>
      <c r="Q352" s="50" t="n"/>
      <c r="R352" s="8">
        <f>I352-Q352</f>
        <v/>
      </c>
      <c r="S352" s="49">
        <f>$AK352*R352</f>
        <v/>
      </c>
      <c r="U352" s="39" t="inlineStr">
        <is>
          <t>Stock SAP</t>
        </is>
      </c>
      <c r="V352" s="39" t="inlineStr">
        <is>
          <t>Descartables</t>
        </is>
      </c>
      <c r="W352" s="39" t="inlineStr">
        <is>
          <t>Dentro del alcance</t>
        </is>
      </c>
      <c r="X352" s="37" t="inlineStr">
        <is>
          <t>Alta</t>
        </is>
      </c>
      <c r="Y352" s="39" t="inlineStr">
        <is>
          <t>Homologado – confianza Alta</t>
        </is>
      </c>
      <c r="Z352" s="37" t="inlineStr">
        <is>
          <t>Dar de alta en SAP</t>
        </is>
      </c>
      <c r="AA352" s="39" t="inlineStr">
        <is>
          <t>155</t>
        </is>
      </c>
      <c r="AB352" s="39" t="inlineStr">
        <is>
          <t>Jeringas 10 cc</t>
        </is>
      </c>
      <c r="AC352" s="39" t="inlineStr">
        <is>
          <t>Homologación por código Avain (master D-136)</t>
        </is>
      </c>
      <c r="AD352" s="39" t="inlineStr">
        <is>
          <t>No</t>
        </is>
      </c>
      <c r="AE352" s="39" t="n"/>
      <c r="AF352" s="39" t="inlineStr">
        <is>
          <t>Sí</t>
        </is>
      </c>
      <c r="AG352" s="39" t="inlineStr">
        <is>
          <t>D-136</t>
        </is>
      </c>
      <c r="AH352" s="51" t="n"/>
      <c r="AI352" s="51" t="n"/>
      <c r="AJ352" s="51" t="n"/>
      <c r="AK352" s="52" t="n">
        <v>188.0837704918033</v>
      </c>
      <c r="AL352" s="52" t="n"/>
      <c r="AM352" s="52" t="n"/>
      <c r="AN352" s="39" t="n"/>
      <c r="AO352" s="39" t="inlineStr">
        <is>
          <t>La cantidad física del material se imputó en la fila 36 (primera fila del material). Homologación: confianza base Alta + confianza SAP Alta → Alta. El material ocupa 2 filas en la hoja 1130 Salta (lote/almacén). La cantidad SAP y la física de esta vista son el total del material.</t>
        </is>
      </c>
    </row>
    <row r="353">
      <c r="A353" s="5" t="inlineStr">
        <is>
          <t>2000102</t>
        </is>
      </c>
      <c r="B353" s="5" t="inlineStr">
        <is>
          <t>CAMPOS ESTERILES 90x90</t>
        </is>
      </c>
      <c r="C353" s="5" t="n"/>
      <c r="D353" s="5" t="inlineStr">
        <is>
          <t>033</t>
        </is>
      </c>
      <c r="E353" s="5" t="inlineStr">
        <is>
          <t>ZDES</t>
        </is>
      </c>
      <c r="F353" s="5" t="inlineStr">
        <is>
          <t>1130</t>
        </is>
      </c>
      <c r="G353" s="5" t="inlineStr">
        <is>
          <t>3014</t>
        </is>
      </c>
      <c r="H353" s="5" t="inlineStr">
        <is>
          <t>C/U</t>
        </is>
      </c>
      <c r="I353" s="6" t="n">
        <v>5</v>
      </c>
      <c r="J353" s="6" t="n">
        <v>0</v>
      </c>
      <c r="K353" s="5" t="inlineStr">
        <is>
          <t>ARS</t>
        </is>
      </c>
      <c r="L353" s="48" t="n">
        <v>0</v>
      </c>
      <c r="M353" s="48" t="n">
        <v>3447.53</v>
      </c>
      <c r="O353" s="11">
        <f>M353/SUM($M$2:$M$485)</f>
        <v/>
      </c>
      <c r="P353" s="49">
        <f>IFERROR(M353/I353,0)</f>
        <v/>
      </c>
      <c r="Q353" s="50" t="n"/>
      <c r="R353" s="8">
        <f>I353-Q353</f>
        <v/>
      </c>
      <c r="S353" s="49">
        <f>$AK353*R353</f>
        <v/>
      </c>
      <c r="U353" s="39" t="inlineStr">
        <is>
          <t>Stock SAP</t>
        </is>
      </c>
      <c r="V353" s="39" t="inlineStr">
        <is>
          <t>Descartables</t>
        </is>
      </c>
      <c r="W353" s="39" t="inlineStr">
        <is>
          <t>Dentro del alcance</t>
        </is>
      </c>
      <c r="X353" s="37" t="inlineStr">
        <is>
          <t>Alta</t>
        </is>
      </c>
      <c r="Y353" s="39" t="inlineStr">
        <is>
          <t>Homologado – confianza Alta</t>
        </is>
      </c>
      <c r="Z353" s="38" t="inlineStr">
        <is>
          <t>Dar de baja en SAP</t>
        </is>
      </c>
      <c r="AA353" s="39" t="inlineStr">
        <is>
          <t>55</t>
        </is>
      </c>
      <c r="AB353" s="39" t="inlineStr">
        <is>
          <t>Campo Esteril</t>
        </is>
      </c>
      <c r="AC353" s="39" t="inlineStr">
        <is>
          <t>Homologación por código Avain (master K-288)</t>
        </is>
      </c>
      <c r="AD353" s="39" t="inlineStr">
        <is>
          <t>No</t>
        </is>
      </c>
      <c r="AE353" s="39" t="n"/>
      <c r="AF353" s="39" t="inlineStr">
        <is>
          <t>Sí</t>
        </is>
      </c>
      <c r="AG353" s="39" t="inlineStr">
        <is>
          <t>K-288</t>
        </is>
      </c>
      <c r="AH353" s="51" t="n"/>
      <c r="AI353" s="51" t="n"/>
      <c r="AJ353" s="51" t="n"/>
      <c r="AK353" s="52" t="n">
        <v>689.5066666666667</v>
      </c>
      <c r="AL353" s="52" t="n"/>
      <c r="AM353" s="52" t="n"/>
      <c r="AN353" s="39" t="n"/>
      <c r="AO353" s="39" t="inlineStr">
        <is>
          <t>La cantidad física del material se imputó en la fila 255 (primera fila del material). Homologación: confianza base Alta + confianza SAP Alta → Alta. El material ocupa 2 filas en la hoja 1130 Salta (lote/almacén). La cantidad SAP y la física de esta vista son el total del material.</t>
        </is>
      </c>
    </row>
    <row r="354">
      <c r="A354" s="5" t="inlineStr">
        <is>
          <t>2000936</t>
        </is>
      </c>
      <c r="B354" s="5" t="inlineStr">
        <is>
          <t>SONDA T/K-29 SHINOBI</t>
        </is>
      </c>
      <c r="C354" s="5" t="n"/>
      <c r="D354" s="5" t="inlineStr">
        <is>
          <t>033</t>
        </is>
      </c>
      <c r="E354" s="5" t="inlineStr">
        <is>
          <t>ZDES</t>
        </is>
      </c>
      <c r="F354" s="5" t="inlineStr">
        <is>
          <t>1130</t>
        </is>
      </c>
      <c r="G354" s="5" t="inlineStr">
        <is>
          <t>3013</t>
        </is>
      </c>
      <c r="H354" s="5" t="inlineStr">
        <is>
          <t>C/U</t>
        </is>
      </c>
      <c r="I354" s="6" t="n">
        <v>5</v>
      </c>
      <c r="J354" s="6" t="n">
        <v>0</v>
      </c>
      <c r="K354" s="5" t="inlineStr">
        <is>
          <t>ARS</t>
        </is>
      </c>
      <c r="L354" s="48" t="n">
        <v>0</v>
      </c>
      <c r="M354" s="48" t="n">
        <v>1765.2</v>
      </c>
      <c r="O354" s="11">
        <f>M354/SUM($M$2:$M$485)</f>
        <v/>
      </c>
      <c r="P354" s="49">
        <f>IFERROR(M354/I354,0)</f>
        <v/>
      </c>
      <c r="Q354" s="50" t="n"/>
      <c r="R354" s="8">
        <f>I354-Q354</f>
        <v/>
      </c>
      <c r="S354" s="49">
        <f>$AK354*R354</f>
        <v/>
      </c>
      <c r="U354" s="39" t="inlineStr">
        <is>
          <t>Stock SAP</t>
        </is>
      </c>
      <c r="V354" s="39" t="inlineStr">
        <is>
          <t>Descartables</t>
        </is>
      </c>
      <c r="W354" s="39" t="inlineStr">
        <is>
          <t>Dentro del alcance</t>
        </is>
      </c>
      <c r="X354" s="39" t="n"/>
      <c r="Y354" s="39" t="inlineStr">
        <is>
          <t>Sin recuento físico en el inventario de Avain</t>
        </is>
      </c>
      <c r="Z354" s="40" t="inlineStr">
        <is>
          <t>Sin recuento físico</t>
        </is>
      </c>
      <c r="AA354" s="39" t="n"/>
      <c r="AB354" s="39" t="n"/>
      <c r="AC354" s="39" t="n"/>
      <c r="AD354" s="39" t="n"/>
      <c r="AE354" s="39" t="n"/>
      <c r="AF354" s="39" t="n"/>
      <c r="AG354" s="39" t="n"/>
      <c r="AH354" s="51" t="n">
        <v>5</v>
      </c>
      <c r="AI354" s="51">
        <f>Q354</f>
        <v/>
      </c>
      <c r="AJ354" s="51">
        <f>$AH354-$AI354</f>
        <v/>
      </c>
      <c r="AK354" s="52" t="n">
        <v>353.04</v>
      </c>
      <c r="AL354" s="52">
        <f>$AJ354*$AK354</f>
        <v/>
      </c>
      <c r="AM354" s="52">
        <f>$AI354*$AK354</f>
        <v/>
      </c>
      <c r="AN354" s="39" t="n"/>
      <c r="AO354" s="39" t="n"/>
    </row>
    <row r="355">
      <c r="A355" s="5" t="inlineStr">
        <is>
          <t>2001863</t>
        </is>
      </c>
      <c r="B355" s="5" t="inlineStr">
        <is>
          <t>SONDA P/ ASPIRACION K29</t>
        </is>
      </c>
      <c r="C355" s="5" t="n"/>
      <c r="D355" s="5" t="inlineStr">
        <is>
          <t>033</t>
        </is>
      </c>
      <c r="E355" s="5" t="inlineStr">
        <is>
          <t>ZDES</t>
        </is>
      </c>
      <c r="F355" s="5" t="inlineStr">
        <is>
          <t>1130</t>
        </is>
      </c>
      <c r="G355" s="5" t="inlineStr">
        <is>
          <t>3013</t>
        </is>
      </c>
      <c r="H355" s="5" t="inlineStr">
        <is>
          <t>C/U</t>
        </is>
      </c>
      <c r="I355" s="6" t="n">
        <v>5</v>
      </c>
      <c r="J355" s="6" t="n">
        <v>0</v>
      </c>
      <c r="K355" s="5" t="inlineStr">
        <is>
          <t>ARS</t>
        </is>
      </c>
      <c r="L355" s="48" t="n">
        <v>0</v>
      </c>
      <c r="M355" s="48" t="n">
        <v>1765.2</v>
      </c>
      <c r="O355" s="11">
        <f>M355/SUM($M$2:$M$485)</f>
        <v/>
      </c>
      <c r="P355" s="49">
        <f>IFERROR(M355/I355,0)</f>
        <v/>
      </c>
      <c r="Q355" s="50" t="n">
        <v>19</v>
      </c>
      <c r="R355" s="8">
        <f>I355-Q355</f>
        <v/>
      </c>
      <c r="S355" s="49">
        <f>$AK355*R355</f>
        <v/>
      </c>
      <c r="U355" s="39" t="inlineStr">
        <is>
          <t>Stock SAP</t>
        </is>
      </c>
      <c r="V355" s="39" t="inlineStr">
        <is>
          <t>Descartables</t>
        </is>
      </c>
      <c r="W355" s="39" t="inlineStr">
        <is>
          <t>Dentro del alcance</t>
        </is>
      </c>
      <c r="X355" s="37" t="inlineStr">
        <is>
          <t>Alta</t>
        </is>
      </c>
      <c r="Y355" s="39" t="inlineStr">
        <is>
          <t>Homologado – confianza Alta</t>
        </is>
      </c>
      <c r="Z355" s="37" t="inlineStr">
        <is>
          <t>Dar de alta en SAP</t>
        </is>
      </c>
      <c r="AA355" s="39" t="inlineStr">
        <is>
          <t>429</t>
        </is>
      </c>
      <c r="AB355" s="39" t="inlineStr">
        <is>
          <t>Sonda de Aspiracion K29</t>
        </is>
      </c>
      <c r="AC355" s="39" t="inlineStr">
        <is>
          <t>Cruce por nomenclatura SAP</t>
        </is>
      </c>
      <c r="AD355" s="39" t="inlineStr">
        <is>
          <t>No</t>
        </is>
      </c>
      <c r="AE355" s="39" t="n"/>
      <c r="AF355" s="39" t="inlineStr">
        <is>
          <t>No</t>
        </is>
      </c>
      <c r="AG355" s="39" t="n"/>
      <c r="AH355" s="51" t="n">
        <v>5</v>
      </c>
      <c r="AI355" s="51">
        <f>Q355</f>
        <v/>
      </c>
      <c r="AJ355" s="51">
        <f>$AH355-$AI355</f>
        <v/>
      </c>
      <c r="AK355" s="52" t="n">
        <v>353.04</v>
      </c>
      <c r="AL355" s="52">
        <f>$AJ355*$AK355</f>
        <v/>
      </c>
      <c r="AM355" s="52">
        <f>$AI355*$AK355</f>
        <v/>
      </c>
      <c r="AN355" s="39" t="n"/>
      <c r="AO355" s="39" t="inlineStr">
        <is>
          <t>Cruce por nomenclatura: similitud 0.92.</t>
        </is>
      </c>
    </row>
    <row r="356">
      <c r="A356" s="5" t="inlineStr">
        <is>
          <t>3000125</t>
        </is>
      </c>
      <c r="B356" s="5" t="inlineStr">
        <is>
          <t>PANTALON CARGO AZUL T40</t>
        </is>
      </c>
      <c r="C356" s="5" t="n"/>
      <c r="D356" s="5" t="inlineStr">
        <is>
          <t>INDU</t>
        </is>
      </c>
      <c r="E356" s="5" t="inlineStr">
        <is>
          <t>ZUNI</t>
        </is>
      </c>
      <c r="F356" s="5" t="inlineStr">
        <is>
          <t>1130</t>
        </is>
      </c>
      <c r="G356" s="5" t="inlineStr">
        <is>
          <t>3011</t>
        </is>
      </c>
      <c r="H356" s="5" t="inlineStr">
        <is>
          <t>C/U</t>
        </is>
      </c>
      <c r="I356" s="6" t="n">
        <v>5</v>
      </c>
      <c r="J356" s="6" t="n">
        <v>0</v>
      </c>
      <c r="K356" s="5" t="inlineStr">
        <is>
          <t>ARS</t>
        </is>
      </c>
      <c r="L356" s="48" t="n">
        <v>0</v>
      </c>
      <c r="M356" s="48" t="n">
        <v>92500</v>
      </c>
      <c r="O356" s="11">
        <f>M356/SUM($M$2:$M$485)</f>
        <v/>
      </c>
      <c r="P356" s="49">
        <f>IFERROR(M356/I356,0)</f>
        <v/>
      </c>
      <c r="Q356" s="50" t="n"/>
      <c r="R356" s="8">
        <f>I356-Q356</f>
        <v/>
      </c>
      <c r="S356" s="49">
        <f>$AK356*R356</f>
        <v/>
      </c>
      <c r="U356" s="39" t="inlineStr">
        <is>
          <t>Stock SAP</t>
        </is>
      </c>
      <c r="V356" s="39" t="inlineStr">
        <is>
          <t>Uniformes</t>
        </is>
      </c>
      <c r="W356" s="39" t="inlineStr">
        <is>
          <t>Fuera del alcance</t>
        </is>
      </c>
      <c r="X356" s="39" t="n"/>
      <c r="Y356" s="39" t="inlineStr">
        <is>
          <t>No aplica: uniformes, clasificación que el inventario físico de Farmacia no releva</t>
        </is>
      </c>
      <c r="Z356" s="40" t="inlineStr">
        <is>
          <t>Fuera del alcance del inventario físico</t>
        </is>
      </c>
      <c r="AA356" s="39" t="n"/>
      <c r="AB356" s="39" t="n"/>
      <c r="AC356" s="39" t="n"/>
      <c r="AD356" s="39" t="n"/>
      <c r="AE356" s="39" t="n"/>
      <c r="AF356" s="39" t="n"/>
      <c r="AG356" s="39" t="n"/>
      <c r="AH356" s="51" t="n">
        <v>5</v>
      </c>
      <c r="AI356" s="51">
        <f>Q356</f>
        <v/>
      </c>
      <c r="AJ356" s="51">
        <f>$AH356-$AI356</f>
        <v/>
      </c>
      <c r="AK356" s="52" t="n">
        <v>18500</v>
      </c>
      <c r="AL356" s="52">
        <f>$AJ356*$AK356</f>
        <v/>
      </c>
      <c r="AM356" s="52">
        <f>$AI356*$AK356</f>
        <v/>
      </c>
      <c r="AN356" s="39" t="n"/>
      <c r="AO356" s="39" t="n"/>
    </row>
    <row r="357">
      <c r="A357" s="5" t="inlineStr">
        <is>
          <t>3000717</t>
        </is>
      </c>
      <c r="B357" s="5" t="inlineStr">
        <is>
          <t>PANTALON CARGO ANTI DESGARRO T50</t>
        </is>
      </c>
      <c r="C357" s="5" t="n"/>
      <c r="D357" s="5" t="inlineStr">
        <is>
          <t>INDU</t>
        </is>
      </c>
      <c r="E357" s="5" t="inlineStr">
        <is>
          <t>ZUNI</t>
        </is>
      </c>
      <c r="F357" s="5" t="inlineStr">
        <is>
          <t>1130</t>
        </is>
      </c>
      <c r="G357" s="5" t="inlineStr">
        <is>
          <t>3011</t>
        </is>
      </c>
      <c r="H357" s="5" t="inlineStr">
        <is>
          <t>C/U</t>
        </is>
      </c>
      <c r="I357" s="6" t="n">
        <v>5</v>
      </c>
      <c r="J357" s="6" t="n">
        <v>0</v>
      </c>
      <c r="K357" s="5" t="inlineStr">
        <is>
          <t>ARS</t>
        </is>
      </c>
      <c r="L357" s="48" t="n">
        <v>0</v>
      </c>
      <c r="M357" s="48" t="n">
        <v>125635.6</v>
      </c>
      <c r="O357" s="11">
        <f>M357/SUM($M$2:$M$485)</f>
        <v/>
      </c>
      <c r="P357" s="49">
        <f>IFERROR(M357/I357,0)</f>
        <v/>
      </c>
      <c r="Q357" s="50" t="n"/>
      <c r="R357" s="8">
        <f>I357-Q357</f>
        <v/>
      </c>
      <c r="S357" s="49">
        <f>$AK357*R357</f>
        <v/>
      </c>
      <c r="U357" s="39" t="inlineStr">
        <is>
          <t>Stock SAP</t>
        </is>
      </c>
      <c r="V357" s="39" t="inlineStr">
        <is>
          <t>Uniformes</t>
        </is>
      </c>
      <c r="W357" s="39" t="inlineStr">
        <is>
          <t>Fuera del alcance</t>
        </is>
      </c>
      <c r="X357" s="39" t="n"/>
      <c r="Y357" s="39" t="inlineStr">
        <is>
          <t>No aplica: uniformes, clasificación que el inventario físico de Farmacia no releva</t>
        </is>
      </c>
      <c r="Z357" s="40" t="inlineStr">
        <is>
          <t>Fuera del alcance del inventario físico</t>
        </is>
      </c>
      <c r="AA357" s="39" t="n"/>
      <c r="AB357" s="39" t="n"/>
      <c r="AC357" s="39" t="n"/>
      <c r="AD357" s="39" t="n"/>
      <c r="AE357" s="39" t="n"/>
      <c r="AF357" s="39" t="n"/>
      <c r="AG357" s="39" t="n"/>
      <c r="AH357" s="51" t="n">
        <v>5</v>
      </c>
      <c r="AI357" s="51">
        <f>Q357</f>
        <v/>
      </c>
      <c r="AJ357" s="51">
        <f>$AH357-$AI357</f>
        <v/>
      </c>
      <c r="AK357" s="52" t="n">
        <v>25127.12</v>
      </c>
      <c r="AL357" s="52">
        <f>$AJ357*$AK357</f>
        <v/>
      </c>
      <c r="AM357" s="52">
        <f>$AI357*$AK357</f>
        <v/>
      </c>
      <c r="AN357" s="39" t="n"/>
      <c r="AO357" s="39" t="n"/>
    </row>
    <row r="358">
      <c r="A358" s="5" t="inlineStr">
        <is>
          <t>3000720</t>
        </is>
      </c>
      <c r="B358" s="5" t="inlineStr">
        <is>
          <t>PANTALON CARGO ANTI DESGARRO T56</t>
        </is>
      </c>
      <c r="C358" s="5" t="n"/>
      <c r="D358" s="5" t="inlineStr">
        <is>
          <t>INDU</t>
        </is>
      </c>
      <c r="E358" s="5" t="inlineStr">
        <is>
          <t>ZUNI</t>
        </is>
      </c>
      <c r="F358" s="5" t="inlineStr">
        <is>
          <t>1130</t>
        </is>
      </c>
      <c r="G358" s="5" t="inlineStr">
        <is>
          <t>3011</t>
        </is>
      </c>
      <c r="H358" s="5" t="inlineStr">
        <is>
          <t>C/U</t>
        </is>
      </c>
      <c r="I358" s="6" t="n">
        <v>5</v>
      </c>
      <c r="J358" s="6" t="n">
        <v>0</v>
      </c>
      <c r="K358" s="5" t="inlineStr">
        <is>
          <t>ARS</t>
        </is>
      </c>
      <c r="L358" s="48" t="n">
        <v>0</v>
      </c>
      <c r="M358" s="48" t="n">
        <v>125635.6</v>
      </c>
      <c r="O358" s="11">
        <f>M358/SUM($M$2:$M$485)</f>
        <v/>
      </c>
      <c r="P358" s="49">
        <f>IFERROR(M358/I358,0)</f>
        <v/>
      </c>
      <c r="Q358" s="50" t="n"/>
      <c r="R358" s="8">
        <f>I358-Q358</f>
        <v/>
      </c>
      <c r="S358" s="49">
        <f>$AK358*R358</f>
        <v/>
      </c>
      <c r="U358" s="39" t="inlineStr">
        <is>
          <t>Stock SAP</t>
        </is>
      </c>
      <c r="V358" s="39" t="inlineStr">
        <is>
          <t>Uniformes</t>
        </is>
      </c>
      <c r="W358" s="39" t="inlineStr">
        <is>
          <t>Fuera del alcance</t>
        </is>
      </c>
      <c r="X358" s="39" t="n"/>
      <c r="Y358" s="39" t="inlineStr">
        <is>
          <t>No aplica: uniformes, clasificación que el inventario físico de Farmacia no releva</t>
        </is>
      </c>
      <c r="Z358" s="40" t="inlineStr">
        <is>
          <t>Fuera del alcance del inventario físico</t>
        </is>
      </c>
      <c r="AA358" s="39" t="n"/>
      <c r="AB358" s="39" t="n"/>
      <c r="AC358" s="39" t="n"/>
      <c r="AD358" s="39" t="n"/>
      <c r="AE358" s="39" t="n"/>
      <c r="AF358" s="39" t="n"/>
      <c r="AG358" s="39" t="n"/>
      <c r="AH358" s="51" t="n">
        <v>5</v>
      </c>
      <c r="AI358" s="51">
        <f>Q358</f>
        <v/>
      </c>
      <c r="AJ358" s="51">
        <f>$AH358-$AI358</f>
        <v/>
      </c>
      <c r="AK358" s="52" t="n">
        <v>25127.12</v>
      </c>
      <c r="AL358" s="52">
        <f>$AJ358*$AK358</f>
        <v/>
      </c>
      <c r="AM358" s="52">
        <f>$AI358*$AK358</f>
        <v/>
      </c>
      <c r="AN358" s="39" t="n"/>
      <c r="AO358" s="39" t="n"/>
    </row>
    <row r="359">
      <c r="A359" s="5" t="inlineStr">
        <is>
          <t>3000866</t>
        </is>
      </c>
      <c r="B359" s="5" t="inlineStr">
        <is>
          <t>PANTALON PRIMERA PIEL TALLE 42</t>
        </is>
      </c>
      <c r="C359" s="5" t="n"/>
      <c r="D359" s="5" t="inlineStr">
        <is>
          <t>INDU</t>
        </is>
      </c>
      <c r="E359" s="5" t="inlineStr">
        <is>
          <t>ZUNI</t>
        </is>
      </c>
      <c r="F359" s="5" t="inlineStr">
        <is>
          <t>1130</t>
        </is>
      </c>
      <c r="G359" s="5" t="inlineStr">
        <is>
          <t>3010</t>
        </is>
      </c>
      <c r="H359" s="5" t="inlineStr">
        <is>
          <t>C/U</t>
        </is>
      </c>
      <c r="I359" s="6" t="n">
        <v>5</v>
      </c>
      <c r="J359" s="6" t="n">
        <v>0</v>
      </c>
      <c r="K359" s="5" t="inlineStr">
        <is>
          <t>ARS</t>
        </is>
      </c>
      <c r="L359" s="48" t="n">
        <v>0</v>
      </c>
      <c r="M359" s="48" t="n">
        <v>39753.89</v>
      </c>
      <c r="O359" s="11">
        <f>M359/SUM($M$2:$M$485)</f>
        <v/>
      </c>
      <c r="P359" s="49">
        <f>IFERROR(M359/I359,0)</f>
        <v/>
      </c>
      <c r="Q359" s="50" t="n"/>
      <c r="R359" s="8">
        <f>I359-Q359</f>
        <v/>
      </c>
      <c r="S359" s="49">
        <f>$AK359*R359</f>
        <v/>
      </c>
      <c r="U359" s="39" t="inlineStr">
        <is>
          <t>Stock SAP</t>
        </is>
      </c>
      <c r="V359" s="39" t="inlineStr">
        <is>
          <t>Uniformes</t>
        </is>
      </c>
      <c r="W359" s="39" t="inlineStr">
        <is>
          <t>Fuera del alcance</t>
        </is>
      </c>
      <c r="X359" s="39" t="n"/>
      <c r="Y359" s="39" t="inlineStr">
        <is>
          <t>No aplica: uniformes, clasificación que el inventario físico de Farmacia no releva</t>
        </is>
      </c>
      <c r="Z359" s="40" t="inlineStr">
        <is>
          <t>Fuera del alcance del inventario físico</t>
        </is>
      </c>
      <c r="AA359" s="39" t="n"/>
      <c r="AB359" s="39" t="n"/>
      <c r="AC359" s="39" t="n"/>
      <c r="AD359" s="39" t="n"/>
      <c r="AE359" s="39" t="n"/>
      <c r="AF359" s="39" t="n"/>
      <c r="AG359" s="39" t="n"/>
      <c r="AH359" s="51" t="n">
        <v>5</v>
      </c>
      <c r="AI359" s="51">
        <f>Q359</f>
        <v/>
      </c>
      <c r="AJ359" s="51">
        <f>$AH359-$AI359</f>
        <v/>
      </c>
      <c r="AK359" s="52" t="n">
        <v>7950.778</v>
      </c>
      <c r="AL359" s="52">
        <f>$AJ359*$AK359</f>
        <v/>
      </c>
      <c r="AM359" s="52">
        <f>$AI359*$AK359</f>
        <v/>
      </c>
      <c r="AN359" s="39" t="n"/>
      <c r="AO359" s="39" t="n"/>
    </row>
    <row r="360">
      <c r="A360" s="5" t="inlineStr">
        <is>
          <t>3000915</t>
        </is>
      </c>
      <c r="B360" s="5" t="inlineStr">
        <is>
          <t>BOTIN DE SEGURIDAD T43</t>
        </is>
      </c>
      <c r="C360" s="5" t="n"/>
      <c r="D360" s="5" t="inlineStr">
        <is>
          <t>INDU</t>
        </is>
      </c>
      <c r="E360" s="5" t="inlineStr">
        <is>
          <t>ZUNI</t>
        </is>
      </c>
      <c r="F360" s="5" t="inlineStr">
        <is>
          <t>1130</t>
        </is>
      </c>
      <c r="G360" s="5" t="inlineStr">
        <is>
          <t>3010</t>
        </is>
      </c>
      <c r="H360" s="5" t="inlineStr">
        <is>
          <t>C/U</t>
        </is>
      </c>
      <c r="I360" s="6" t="n">
        <v>5</v>
      </c>
      <c r="J360" s="6" t="n">
        <v>0</v>
      </c>
      <c r="K360" s="5" t="inlineStr">
        <is>
          <t>ARS</t>
        </is>
      </c>
      <c r="L360" s="48" t="n">
        <v>0</v>
      </c>
      <c r="M360" s="48" t="n">
        <v>429423.33</v>
      </c>
      <c r="O360" s="11">
        <f>M360/SUM($M$2:$M$485)</f>
        <v/>
      </c>
      <c r="P360" s="49">
        <f>IFERROR(M360/I360,0)</f>
        <v/>
      </c>
      <c r="Q360" s="50" t="n"/>
      <c r="R360" s="8">
        <f>I360-Q360</f>
        <v/>
      </c>
      <c r="S360" s="49">
        <f>$AK360*R360</f>
        <v/>
      </c>
      <c r="U360" s="39" t="inlineStr">
        <is>
          <t>Stock SAP</t>
        </is>
      </c>
      <c r="V360" s="39" t="inlineStr">
        <is>
          <t>Uniformes</t>
        </is>
      </c>
      <c r="W360" s="39" t="inlineStr">
        <is>
          <t>Fuera del alcance</t>
        </is>
      </c>
      <c r="X360" s="39" t="n"/>
      <c r="Y360" s="39" t="inlineStr">
        <is>
          <t>No aplica: uniformes, clasificación que el inventario físico de Farmacia no releva</t>
        </is>
      </c>
      <c r="Z360" s="40" t="inlineStr">
        <is>
          <t>Fuera del alcance del inventario físico</t>
        </is>
      </c>
      <c r="AA360" s="39" t="n"/>
      <c r="AB360" s="39" t="n"/>
      <c r="AC360" s="39" t="n"/>
      <c r="AD360" s="39" t="n"/>
      <c r="AE360" s="39" t="n"/>
      <c r="AF360" s="39" t="n"/>
      <c r="AG360" s="39" t="n"/>
      <c r="AH360" s="51" t="n"/>
      <c r="AI360" s="51" t="n"/>
      <c r="AJ360" s="51" t="n"/>
      <c r="AK360" s="52" t="n">
        <v>85884.66666666667</v>
      </c>
      <c r="AL360" s="52" t="n"/>
      <c r="AM360" s="52" t="n"/>
      <c r="AN360" s="39" t="n"/>
      <c r="AO360" s="39" t="inlineStr">
        <is>
          <t>El material ocupa 2 filas en la hoja 1130 Salta (lote/almacén). La cantidad SAP y la física de esta vista son el total del material.</t>
        </is>
      </c>
    </row>
    <row r="361">
      <c r="A361" s="5" t="inlineStr">
        <is>
          <t>3000975</t>
        </is>
      </c>
      <c r="B361" s="5" t="inlineStr">
        <is>
          <t>BOTIN DE SEGURIDAD T45</t>
        </is>
      </c>
      <c r="C361" s="5" t="n"/>
      <c r="D361" s="5" t="inlineStr">
        <is>
          <t>INDU</t>
        </is>
      </c>
      <c r="E361" s="5" t="inlineStr">
        <is>
          <t>ZUNI</t>
        </is>
      </c>
      <c r="F361" s="5" t="inlineStr">
        <is>
          <t>1130</t>
        </is>
      </c>
      <c r="G361" s="5" t="inlineStr">
        <is>
          <t>3011</t>
        </is>
      </c>
      <c r="H361" s="5" t="inlineStr">
        <is>
          <t>C/U</t>
        </is>
      </c>
      <c r="I361" s="6" t="n">
        <v>5</v>
      </c>
      <c r="J361" s="6" t="n">
        <v>0</v>
      </c>
      <c r="K361" s="5" t="inlineStr">
        <is>
          <t>ARS</t>
        </is>
      </c>
      <c r="L361" s="48" t="n">
        <v>0</v>
      </c>
      <c r="M361" s="48" t="n">
        <v>476779.17</v>
      </c>
      <c r="O361" s="11">
        <f>M361/SUM($M$2:$M$485)</f>
        <v/>
      </c>
      <c r="P361" s="49">
        <f>IFERROR(M361/I361,0)</f>
        <v/>
      </c>
      <c r="Q361" s="50" t="n"/>
      <c r="R361" s="8">
        <f>I361-Q361</f>
        <v/>
      </c>
      <c r="S361" s="49">
        <f>$AK361*R361</f>
        <v/>
      </c>
      <c r="U361" s="39" t="inlineStr">
        <is>
          <t>Stock SAP</t>
        </is>
      </c>
      <c r="V361" s="39" t="inlineStr">
        <is>
          <t>Uniformes</t>
        </is>
      </c>
      <c r="W361" s="39" t="inlineStr">
        <is>
          <t>Fuera del alcance</t>
        </is>
      </c>
      <c r="X361" s="39" t="n"/>
      <c r="Y361" s="39" t="inlineStr">
        <is>
          <t>No aplica: uniformes, clasificación que el inventario físico de Farmacia no releva</t>
        </is>
      </c>
      <c r="Z361" s="40" t="inlineStr">
        <is>
          <t>Fuera del alcance del inventario físico</t>
        </is>
      </c>
      <c r="AA361" s="39" t="n"/>
      <c r="AB361" s="39" t="n"/>
      <c r="AC361" s="39" t="n"/>
      <c r="AD361" s="39" t="n"/>
      <c r="AE361" s="39" t="n"/>
      <c r="AF361" s="39" t="n"/>
      <c r="AG361" s="39" t="n"/>
      <c r="AH361" s="51" t="n">
        <v>6</v>
      </c>
      <c r="AI361" s="51">
        <f>Q361</f>
        <v/>
      </c>
      <c r="AJ361" s="51">
        <f>$AH361-$AI361</f>
        <v/>
      </c>
      <c r="AK361" s="52" t="n">
        <v>95355.83333333333</v>
      </c>
      <c r="AL361" s="52">
        <f>$AJ361*$AK361</f>
        <v/>
      </c>
      <c r="AM361" s="52">
        <f>$AI361*$AK361</f>
        <v/>
      </c>
      <c r="AN361" s="39" t="n"/>
      <c r="AO361" s="39" t="inlineStr">
        <is>
          <t>El material ocupa 2 filas en la hoja 1130 Salta (lote/almacén). La cantidad SAP y la física de esta vista son el total del material.</t>
        </is>
      </c>
    </row>
    <row r="362">
      <c r="A362" s="5" t="inlineStr">
        <is>
          <t>3001265</t>
        </is>
      </c>
      <c r="B362" s="5" t="inlineStr">
        <is>
          <t>CONJUNTO TERMICO S</t>
        </is>
      </c>
      <c r="C362" s="5" t="n"/>
      <c r="D362" s="5" t="inlineStr">
        <is>
          <t>INDU</t>
        </is>
      </c>
      <c r="E362" s="5" t="inlineStr">
        <is>
          <t>ZUNI</t>
        </is>
      </c>
      <c r="F362" s="5" t="inlineStr">
        <is>
          <t>1130</t>
        </is>
      </c>
      <c r="G362" s="5" t="inlineStr">
        <is>
          <t>3011</t>
        </is>
      </c>
      <c r="H362" s="5" t="inlineStr">
        <is>
          <t>C/U</t>
        </is>
      </c>
      <c r="I362" s="6" t="n">
        <v>5</v>
      </c>
      <c r="J362" s="6" t="n">
        <v>0</v>
      </c>
      <c r="K362" s="5" t="inlineStr">
        <is>
          <t>ARS</t>
        </is>
      </c>
      <c r="L362" s="48" t="n">
        <v>0</v>
      </c>
      <c r="M362" s="48" t="n">
        <v>55419</v>
      </c>
      <c r="O362" s="11">
        <f>M362/SUM($M$2:$M$485)</f>
        <v/>
      </c>
      <c r="P362" s="49">
        <f>IFERROR(M362/I362,0)</f>
        <v/>
      </c>
      <c r="Q362" s="50" t="n"/>
      <c r="R362" s="8">
        <f>I362-Q362</f>
        <v/>
      </c>
      <c r="S362" s="49">
        <f>$AK362*R362</f>
        <v/>
      </c>
      <c r="U362" s="39" t="inlineStr">
        <is>
          <t>Stock SAP</t>
        </is>
      </c>
      <c r="V362" s="39" t="inlineStr">
        <is>
          <t>Uniformes</t>
        </is>
      </c>
      <c r="W362" s="39" t="inlineStr">
        <is>
          <t>Fuera del alcance</t>
        </is>
      </c>
      <c r="X362" s="39" t="n"/>
      <c r="Y362" s="39" t="inlineStr">
        <is>
          <t>No aplica: uniformes, clasificación que el inventario físico de Farmacia no releva</t>
        </is>
      </c>
      <c r="Z362" s="40" t="inlineStr">
        <is>
          <t>Fuera del alcance del inventario físico</t>
        </is>
      </c>
      <c r="AA362" s="39" t="n"/>
      <c r="AB362" s="39" t="n"/>
      <c r="AC362" s="39" t="n"/>
      <c r="AD362" s="39" t="n"/>
      <c r="AE362" s="39" t="n"/>
      <c r="AF362" s="39" t="n"/>
      <c r="AG362" s="39" t="n"/>
      <c r="AH362" s="51" t="n">
        <v>5</v>
      </c>
      <c r="AI362" s="51">
        <f>Q362</f>
        <v/>
      </c>
      <c r="AJ362" s="51">
        <f>$AH362-$AI362</f>
        <v/>
      </c>
      <c r="AK362" s="52" t="n">
        <v>11083.8</v>
      </c>
      <c r="AL362" s="52">
        <f>$AJ362*$AK362</f>
        <v/>
      </c>
      <c r="AM362" s="52">
        <f>$AI362*$AK362</f>
        <v/>
      </c>
      <c r="AN362" s="39" t="n"/>
      <c r="AO362" s="39" t="n"/>
    </row>
    <row r="363">
      <c r="A363" s="5" t="inlineStr">
        <is>
          <t>3001340</t>
        </is>
      </c>
      <c r="B363" s="5" t="inlineStr">
        <is>
          <t>PANTALON IMPERMEABLE S</t>
        </is>
      </c>
      <c r="C363" s="5" t="n"/>
      <c r="D363" s="5" t="inlineStr">
        <is>
          <t>INDU</t>
        </is>
      </c>
      <c r="E363" s="5" t="inlineStr">
        <is>
          <t>ZUNI</t>
        </is>
      </c>
      <c r="F363" s="5" t="inlineStr">
        <is>
          <t>1130</t>
        </is>
      </c>
      <c r="G363" s="5" t="inlineStr">
        <is>
          <t>3012</t>
        </is>
      </c>
      <c r="H363" s="5" t="inlineStr">
        <is>
          <t>C/U</t>
        </is>
      </c>
      <c r="I363" s="6" t="n">
        <v>5</v>
      </c>
      <c r="J363" s="6" t="n">
        <v>0</v>
      </c>
      <c r="K363" s="5" t="inlineStr">
        <is>
          <t>ARS</t>
        </is>
      </c>
      <c r="L363" s="48" t="n">
        <v>0</v>
      </c>
      <c r="M363" s="48" t="n">
        <v>338401.25</v>
      </c>
      <c r="O363" s="11">
        <f>M363/SUM($M$2:$M$485)</f>
        <v/>
      </c>
      <c r="P363" s="49">
        <f>IFERROR(M363/I363,0)</f>
        <v/>
      </c>
      <c r="Q363" s="50" t="n"/>
      <c r="R363" s="8">
        <f>I363-Q363</f>
        <v/>
      </c>
      <c r="S363" s="49">
        <f>$AK363*R363</f>
        <v/>
      </c>
      <c r="U363" s="39" t="inlineStr">
        <is>
          <t>Stock SAP</t>
        </is>
      </c>
      <c r="V363" s="39" t="inlineStr">
        <is>
          <t>Uniformes</t>
        </is>
      </c>
      <c r="W363" s="39" t="inlineStr">
        <is>
          <t>Fuera del alcance</t>
        </is>
      </c>
      <c r="X363" s="39" t="n"/>
      <c r="Y363" s="39" t="inlineStr">
        <is>
          <t>No aplica: uniformes, clasificación que el inventario físico de Farmacia no releva</t>
        </is>
      </c>
      <c r="Z363" s="40" t="inlineStr">
        <is>
          <t>Fuera del alcance del inventario físico</t>
        </is>
      </c>
      <c r="AA363" s="39" t="n"/>
      <c r="AB363" s="39" t="n"/>
      <c r="AC363" s="39" t="n"/>
      <c r="AD363" s="39" t="n"/>
      <c r="AE363" s="39" t="n"/>
      <c r="AF363" s="39" t="n"/>
      <c r="AG363" s="39" t="n"/>
      <c r="AH363" s="51" t="n">
        <v>8</v>
      </c>
      <c r="AI363" s="51">
        <f>Q363</f>
        <v/>
      </c>
      <c r="AJ363" s="51">
        <f>$AH363-$AI363</f>
        <v/>
      </c>
      <c r="AK363" s="52" t="n">
        <v>67680.25</v>
      </c>
      <c r="AL363" s="52">
        <f>$AJ363*$AK363</f>
        <v/>
      </c>
      <c r="AM363" s="52">
        <f>$AI363*$AK363</f>
        <v/>
      </c>
      <c r="AN363" s="39" t="n"/>
      <c r="AO363" s="39" t="inlineStr">
        <is>
          <t>El material ocupa 2 filas en la hoja 1130 Salta (lote/almacén). La cantidad SAP y la física de esta vista son el total del material.</t>
        </is>
      </c>
    </row>
    <row r="364">
      <c r="A364" s="5" t="inlineStr">
        <is>
          <t>3001347</t>
        </is>
      </c>
      <c r="B364" s="5" t="inlineStr">
        <is>
          <t>CHALECO REFLECTIVO S</t>
        </is>
      </c>
      <c r="C364" s="5" t="n"/>
      <c r="D364" s="5" t="inlineStr">
        <is>
          <t>INDU</t>
        </is>
      </c>
      <c r="E364" s="5" t="inlineStr">
        <is>
          <t>ZUNI</t>
        </is>
      </c>
      <c r="F364" s="5" t="inlineStr">
        <is>
          <t>1130</t>
        </is>
      </c>
      <c r="G364" s="5" t="inlineStr">
        <is>
          <t>3011</t>
        </is>
      </c>
      <c r="H364" s="5" t="inlineStr">
        <is>
          <t>C/U</t>
        </is>
      </c>
      <c r="I364" s="6" t="n">
        <v>5</v>
      </c>
      <c r="J364" s="6" t="n">
        <v>0</v>
      </c>
      <c r="K364" s="5" t="inlineStr">
        <is>
          <t>ARS</t>
        </is>
      </c>
      <c r="L364" s="48" t="n">
        <v>0</v>
      </c>
      <c r="M364" s="48" t="n">
        <v>117845</v>
      </c>
      <c r="O364" s="11">
        <f>M364/SUM($M$2:$M$485)</f>
        <v/>
      </c>
      <c r="P364" s="49">
        <f>IFERROR(M364/I364,0)</f>
        <v/>
      </c>
      <c r="Q364" s="50" t="n"/>
      <c r="R364" s="8">
        <f>I364-Q364</f>
        <v/>
      </c>
      <c r="S364" s="49">
        <f>$AK364*R364</f>
        <v/>
      </c>
      <c r="U364" s="39" t="inlineStr">
        <is>
          <t>Stock SAP</t>
        </is>
      </c>
      <c r="V364" s="39" t="inlineStr">
        <is>
          <t>Uniformes</t>
        </is>
      </c>
      <c r="W364" s="39" t="inlineStr">
        <is>
          <t>Fuera del alcance</t>
        </is>
      </c>
      <c r="X364" s="39" t="n"/>
      <c r="Y364" s="39" t="inlineStr">
        <is>
          <t>No aplica: uniformes, clasificación que el inventario físico de Farmacia no releva</t>
        </is>
      </c>
      <c r="Z364" s="40" t="inlineStr">
        <is>
          <t>Fuera del alcance del inventario físico</t>
        </is>
      </c>
      <c r="AA364" s="39" t="n"/>
      <c r="AB364" s="39" t="n"/>
      <c r="AC364" s="39" t="n"/>
      <c r="AD364" s="39" t="n"/>
      <c r="AE364" s="39" t="n"/>
      <c r="AF364" s="39" t="n"/>
      <c r="AG364" s="39" t="n"/>
      <c r="AH364" s="51" t="n">
        <v>5</v>
      </c>
      <c r="AI364" s="51">
        <f>Q364</f>
        <v/>
      </c>
      <c r="AJ364" s="51">
        <f>$AH364-$AI364</f>
        <v/>
      </c>
      <c r="AK364" s="52" t="n">
        <v>23569</v>
      </c>
      <c r="AL364" s="52">
        <f>$AJ364*$AK364</f>
        <v/>
      </c>
      <c r="AM364" s="52">
        <f>$AI364*$AK364</f>
        <v/>
      </c>
      <c r="AN364" s="39" t="n"/>
      <c r="AO364" s="39" t="n"/>
    </row>
    <row r="365">
      <c r="A365" s="5" t="inlineStr">
        <is>
          <t>3001433</t>
        </is>
      </c>
      <c r="B365" s="5" t="inlineStr">
        <is>
          <t>CHOMBA NEGRA S</t>
        </is>
      </c>
      <c r="C365" s="5" t="n"/>
      <c r="D365" s="5" t="inlineStr">
        <is>
          <t>INDU</t>
        </is>
      </c>
      <c r="E365" s="5" t="inlineStr">
        <is>
          <t>ZUNI</t>
        </is>
      </c>
      <c r="F365" s="5" t="inlineStr">
        <is>
          <t>1130</t>
        </is>
      </c>
      <c r="G365" s="5" t="inlineStr">
        <is>
          <t>3012</t>
        </is>
      </c>
      <c r="H365" s="5" t="inlineStr">
        <is>
          <t>C/U</t>
        </is>
      </c>
      <c r="I365" s="6" t="n">
        <v>5</v>
      </c>
      <c r="J365" s="6" t="n">
        <v>0</v>
      </c>
      <c r="K365" s="5" t="inlineStr">
        <is>
          <t>ARS</t>
        </is>
      </c>
      <c r="L365" s="48" t="n">
        <v>0</v>
      </c>
      <c r="M365" s="48" t="n">
        <v>63586.65</v>
      </c>
      <c r="O365" s="11">
        <f>M365/SUM($M$2:$M$485)</f>
        <v/>
      </c>
      <c r="P365" s="49">
        <f>IFERROR(M365/I365,0)</f>
        <v/>
      </c>
      <c r="Q365" s="50" t="n"/>
      <c r="R365" s="8">
        <f>I365-Q365</f>
        <v/>
      </c>
      <c r="S365" s="49">
        <f>$AK365*R365</f>
        <v/>
      </c>
      <c r="U365" s="39" t="inlineStr">
        <is>
          <t>Stock SAP</t>
        </is>
      </c>
      <c r="V365" s="39" t="inlineStr">
        <is>
          <t>Uniformes</t>
        </is>
      </c>
      <c r="W365" s="39" t="inlineStr">
        <is>
          <t>Fuera del alcance</t>
        </is>
      </c>
      <c r="X365" s="39" t="n"/>
      <c r="Y365" s="39" t="inlineStr">
        <is>
          <t>No aplica: uniformes, clasificación que el inventario físico de Farmacia no releva</t>
        </is>
      </c>
      <c r="Z365" s="40" t="inlineStr">
        <is>
          <t>Fuera del alcance del inventario físico</t>
        </is>
      </c>
      <c r="AA365" s="39" t="n"/>
      <c r="AB365" s="39" t="n"/>
      <c r="AC365" s="39" t="n"/>
      <c r="AD365" s="39" t="n"/>
      <c r="AE365" s="39" t="n"/>
      <c r="AF365" s="39" t="n"/>
      <c r="AG365" s="39" t="n"/>
      <c r="AH365" s="51" t="n">
        <v>5</v>
      </c>
      <c r="AI365" s="51">
        <f>Q365</f>
        <v/>
      </c>
      <c r="AJ365" s="51">
        <f>$AH365-$AI365</f>
        <v/>
      </c>
      <c r="AK365" s="52" t="n">
        <v>12717.33</v>
      </c>
      <c r="AL365" s="52">
        <f>$AJ365*$AK365</f>
        <v/>
      </c>
      <c r="AM365" s="52">
        <f>$AI365*$AK365</f>
        <v/>
      </c>
      <c r="AN365" s="39" t="n"/>
      <c r="AO365" s="39" t="n"/>
    </row>
    <row r="366">
      <c r="A366" s="5" t="inlineStr">
        <is>
          <t>3001570</t>
        </is>
      </c>
      <c r="B366" s="5" t="inlineStr">
        <is>
          <t>CAMPERON NARANJA TERMICO S</t>
        </is>
      </c>
      <c r="C366" s="5" t="n"/>
      <c r="D366" s="5" t="inlineStr">
        <is>
          <t>INDU</t>
        </is>
      </c>
      <c r="E366" s="5" t="inlineStr">
        <is>
          <t>ZUNI</t>
        </is>
      </c>
      <c r="F366" s="5" t="inlineStr">
        <is>
          <t>1130</t>
        </is>
      </c>
      <c r="G366" s="5" t="inlineStr">
        <is>
          <t>3012</t>
        </is>
      </c>
      <c r="H366" s="5" t="inlineStr">
        <is>
          <t>C/U</t>
        </is>
      </c>
      <c r="I366" s="6" t="n">
        <v>5</v>
      </c>
      <c r="J366" s="6" t="n">
        <v>0</v>
      </c>
      <c r="K366" s="5" t="inlineStr">
        <is>
          <t>ARS</t>
        </is>
      </c>
      <c r="L366" s="48" t="n">
        <v>0</v>
      </c>
      <c r="M366" s="48" t="n">
        <v>549744.25</v>
      </c>
      <c r="O366" s="11">
        <f>M366/SUM($M$2:$M$485)</f>
        <v/>
      </c>
      <c r="P366" s="49">
        <f>IFERROR(M366/I366,0)</f>
        <v/>
      </c>
      <c r="Q366" s="50" t="n"/>
      <c r="R366" s="8">
        <f>I366-Q366</f>
        <v/>
      </c>
      <c r="S366" s="49">
        <f>$AK366*R366</f>
        <v/>
      </c>
      <c r="U366" s="39" t="inlineStr">
        <is>
          <t>Stock SAP</t>
        </is>
      </c>
      <c r="V366" s="39" t="inlineStr">
        <is>
          <t>Uniformes</t>
        </is>
      </c>
      <c r="W366" s="39" t="inlineStr">
        <is>
          <t>Fuera del alcance</t>
        </is>
      </c>
      <c r="X366" s="39" t="n"/>
      <c r="Y366" s="39" t="inlineStr">
        <is>
          <t>No aplica: uniformes, clasificación que el inventario físico de Farmacia no releva</t>
        </is>
      </c>
      <c r="Z366" s="40" t="inlineStr">
        <is>
          <t>Fuera del alcance del inventario físico</t>
        </is>
      </c>
      <c r="AA366" s="39" t="n"/>
      <c r="AB366" s="39" t="n"/>
      <c r="AC366" s="39" t="n"/>
      <c r="AD366" s="39" t="n"/>
      <c r="AE366" s="39" t="n"/>
      <c r="AF366" s="39" t="n"/>
      <c r="AG366" s="39" t="n"/>
      <c r="AH366" s="51" t="n">
        <v>5</v>
      </c>
      <c r="AI366" s="51">
        <f>Q366</f>
        <v/>
      </c>
      <c r="AJ366" s="51">
        <f>$AH366-$AI366</f>
        <v/>
      </c>
      <c r="AK366" s="52" t="n">
        <v>109948.85</v>
      </c>
      <c r="AL366" s="52">
        <f>$AJ366*$AK366</f>
        <v/>
      </c>
      <c r="AM366" s="52">
        <f>$AI366*$AK366</f>
        <v/>
      </c>
      <c r="AN366" s="39" t="n"/>
      <c r="AO366" s="39" t="n"/>
    </row>
    <row r="367">
      <c r="A367" s="5" t="inlineStr">
        <is>
          <t>1000189</t>
        </is>
      </c>
      <c r="B367" s="5" t="inlineStr">
        <is>
          <t>COLIRIO ANTIBIOTICO GOTAS</t>
        </is>
      </c>
      <c r="C367" s="5" t="inlineStr">
        <is>
          <t>00000</t>
        </is>
      </c>
      <c r="D367" s="5" t="inlineStr">
        <is>
          <t>033</t>
        </is>
      </c>
      <c r="E367" s="5" t="inlineStr">
        <is>
          <t>ZMED</t>
        </is>
      </c>
      <c r="F367" s="5" t="inlineStr">
        <is>
          <t>1130</t>
        </is>
      </c>
      <c r="G367" s="5" t="inlineStr">
        <is>
          <t>3013</t>
        </is>
      </c>
      <c r="H367" s="5" t="inlineStr">
        <is>
          <t>C/U</t>
        </is>
      </c>
      <c r="I367" s="6" t="n">
        <v>4</v>
      </c>
      <c r="J367" s="6" t="n">
        <v>0</v>
      </c>
      <c r="K367" s="5" t="inlineStr">
        <is>
          <t>ARS</t>
        </is>
      </c>
      <c r="L367" s="48" t="n">
        <v>0</v>
      </c>
      <c r="M367" s="48" t="n">
        <v>43367.52</v>
      </c>
      <c r="O367" s="11">
        <f>M367/SUM($M$2:$M$485)</f>
        <v/>
      </c>
      <c r="P367" s="49">
        <f>IFERROR(M367/I367,0)</f>
        <v/>
      </c>
      <c r="Q367" s="50" t="n"/>
      <c r="R367" s="8">
        <f>I367-Q367</f>
        <v/>
      </c>
      <c r="S367" s="49">
        <f>$AK367*R367</f>
        <v/>
      </c>
      <c r="U367" s="39" t="inlineStr">
        <is>
          <t>Stock SAP</t>
        </is>
      </c>
      <c r="V367" s="39" t="inlineStr">
        <is>
          <t>Medicamentos</t>
        </is>
      </c>
      <c r="W367" s="39" t="inlineStr">
        <is>
          <t>Dentro del alcance</t>
        </is>
      </c>
      <c r="X367" s="39" t="n"/>
      <c r="Y367" s="39" t="inlineStr">
        <is>
          <t>Sin recuento físico en el inventario de Avain</t>
        </is>
      </c>
      <c r="Z367" s="40" t="inlineStr">
        <is>
          <t>Sin recuento físico</t>
        </is>
      </c>
      <c r="AA367" s="39" t="n"/>
      <c r="AB367" s="39" t="n"/>
      <c r="AC367" s="39" t="n"/>
      <c r="AD367" s="39" t="n"/>
      <c r="AE367" s="39" t="n"/>
      <c r="AF367" s="39" t="n"/>
      <c r="AG367" s="39" t="n"/>
      <c r="AH367" s="51" t="n">
        <v>4</v>
      </c>
      <c r="AI367" s="51">
        <f>Q367</f>
        <v/>
      </c>
      <c r="AJ367" s="51">
        <f>$AH367-$AI367</f>
        <v/>
      </c>
      <c r="AK367" s="52" t="n">
        <v>10841.88</v>
      </c>
      <c r="AL367" s="52">
        <f>$AJ367*$AK367</f>
        <v/>
      </c>
      <c r="AM367" s="52">
        <f>$AI367*$AK367</f>
        <v/>
      </c>
      <c r="AN367" s="39" t="n"/>
      <c r="AO367" s="39" t="n"/>
    </row>
    <row r="368">
      <c r="A368" s="5" t="inlineStr">
        <is>
          <t>1000961</t>
        </is>
      </c>
      <c r="B368" s="5" t="inlineStr">
        <is>
          <t>MELATONINA x 30 COMPRIMIDOS</t>
        </is>
      </c>
      <c r="C368" s="5" t="inlineStr">
        <is>
          <t>74</t>
        </is>
      </c>
      <c r="D368" s="5" t="inlineStr">
        <is>
          <t>033</t>
        </is>
      </c>
      <c r="E368" s="5" t="inlineStr">
        <is>
          <t>ZMED</t>
        </is>
      </c>
      <c r="F368" s="5" t="inlineStr">
        <is>
          <t>1130</t>
        </is>
      </c>
      <c r="G368" s="5" t="inlineStr">
        <is>
          <t>3013</t>
        </is>
      </c>
      <c r="H368" s="5" t="inlineStr">
        <is>
          <t>C/U</t>
        </is>
      </c>
      <c r="I368" s="6" t="n">
        <v>4</v>
      </c>
      <c r="J368" s="6" t="n">
        <v>0</v>
      </c>
      <c r="K368" s="5" t="inlineStr">
        <is>
          <t>ARS</t>
        </is>
      </c>
      <c r="L368" s="48" t="n">
        <v>0</v>
      </c>
      <c r="M368" s="48" t="n">
        <v>35367.27</v>
      </c>
      <c r="O368" s="11">
        <f>M368/SUM($M$2:$M$485)</f>
        <v/>
      </c>
      <c r="P368" s="49">
        <f>IFERROR(M368/I368,0)</f>
        <v/>
      </c>
      <c r="Q368" s="50" t="n">
        <v>120</v>
      </c>
      <c r="R368" s="8">
        <f>I368-Q368</f>
        <v/>
      </c>
      <c r="S368" s="49">
        <f>$AK368*R368</f>
        <v/>
      </c>
      <c r="U368" s="39" t="inlineStr">
        <is>
          <t>Stock SAP</t>
        </is>
      </c>
      <c r="V368" s="39" t="inlineStr">
        <is>
          <t>Medicamentos</t>
        </is>
      </c>
      <c r="W368" s="39" t="inlineStr">
        <is>
          <t>Dentro del alcance</t>
        </is>
      </c>
      <c r="X368" s="42" t="inlineStr">
        <is>
          <t>Media</t>
        </is>
      </c>
      <c r="Y368" s="39" t="inlineStr">
        <is>
          <t>Homologado – confianza Media – pendiente de validación</t>
        </is>
      </c>
      <c r="Z368" s="37" t="inlineStr">
        <is>
          <t>Dar de alta en SAP</t>
        </is>
      </c>
      <c r="AA368" s="39" t="inlineStr">
        <is>
          <t>409</t>
        </is>
      </c>
      <c r="AB368" s="39" t="inlineStr">
        <is>
          <t>Melatonina 3mg comprimido</t>
        </is>
      </c>
      <c r="AC368" s="39" t="inlineStr">
        <is>
          <t>Cruce por nomenclatura SAP</t>
        </is>
      </c>
      <c r="AD368" s="39" t="inlineStr">
        <is>
          <t>No</t>
        </is>
      </c>
      <c r="AE368" s="39" t="n"/>
      <c r="AF368" s="39" t="inlineStr">
        <is>
          <t>No</t>
        </is>
      </c>
      <c r="AG368" s="39" t="n"/>
      <c r="AH368" s="51" t="n">
        <v>6</v>
      </c>
      <c r="AI368" s="51">
        <f>Q368</f>
        <v/>
      </c>
      <c r="AJ368" s="51">
        <f>$AH368-$AI368</f>
        <v/>
      </c>
      <c r="AK368" s="52" t="n">
        <v>8841.816666666666</v>
      </c>
      <c r="AL368" s="52">
        <f>$AJ368*$AK368</f>
        <v/>
      </c>
      <c r="AM368" s="52">
        <f>$AI368*$AK368</f>
        <v/>
      </c>
      <c r="AN368" s="39" t="n"/>
      <c r="AO368" s="39" t="inlineStr">
        <is>
          <t>Cruce por nomenclatura: una nomenclatura no informa dosis; similitud 0.64. El material ocupa 2 filas en la hoja 1130 Salta (lote/almacén). La cantidad SAP y la física de esta vista son el total del material.</t>
        </is>
      </c>
    </row>
    <row r="369">
      <c r="A369" s="5" t="inlineStr">
        <is>
          <t>1005171</t>
        </is>
      </c>
      <c r="B369" s="5" t="inlineStr">
        <is>
          <t>poviral 400mg</t>
        </is>
      </c>
      <c r="C369" s="5" t="inlineStr">
        <is>
          <t>00000</t>
        </is>
      </c>
      <c r="D369" s="5" t="inlineStr">
        <is>
          <t>033</t>
        </is>
      </c>
      <c r="E369" s="5" t="inlineStr">
        <is>
          <t>ZMED</t>
        </is>
      </c>
      <c r="F369" s="5" t="inlineStr">
        <is>
          <t>1130</t>
        </is>
      </c>
      <c r="G369" s="5" t="inlineStr">
        <is>
          <t>3013</t>
        </is>
      </c>
      <c r="H369" s="5" t="inlineStr">
        <is>
          <t>C/U</t>
        </is>
      </c>
      <c r="I369" s="6" t="n">
        <v>4</v>
      </c>
      <c r="J369" s="6" t="n">
        <v>0</v>
      </c>
      <c r="K369" s="5" t="inlineStr">
        <is>
          <t>ARS</t>
        </is>
      </c>
      <c r="L369" s="48" t="n">
        <v>0</v>
      </c>
      <c r="M369" s="48" t="n">
        <v>158883.64</v>
      </c>
      <c r="O369" s="11">
        <f>M369/SUM($M$2:$M$485)</f>
        <v/>
      </c>
      <c r="P369" s="49">
        <f>IFERROR(M369/I369,0)</f>
        <v/>
      </c>
      <c r="Q369" s="50" t="n"/>
      <c r="R369" s="8">
        <f>I369-Q369</f>
        <v/>
      </c>
      <c r="S369" s="49">
        <f>$AK369*R369</f>
        <v/>
      </c>
      <c r="U369" s="39" t="inlineStr">
        <is>
          <t>Stock SAP</t>
        </is>
      </c>
      <c r="V369" s="39" t="inlineStr">
        <is>
          <t>Medicamentos</t>
        </is>
      </c>
      <c r="W369" s="39" t="inlineStr">
        <is>
          <t>Dentro del alcance</t>
        </is>
      </c>
      <c r="X369" s="39" t="n"/>
      <c r="Y369" s="39" t="inlineStr">
        <is>
          <t>Sin recuento físico en el inventario de Avain</t>
        </is>
      </c>
      <c r="Z369" s="40" t="inlineStr">
        <is>
          <t>Sin recuento físico</t>
        </is>
      </c>
      <c r="AA369" s="39" t="n"/>
      <c r="AB369" s="39" t="n"/>
      <c r="AC369" s="39" t="n"/>
      <c r="AD369" s="39" t="n"/>
      <c r="AE369" s="39" t="n"/>
      <c r="AF369" s="39" t="n"/>
      <c r="AG369" s="39" t="n"/>
      <c r="AH369" s="51" t="n">
        <v>4</v>
      </c>
      <c r="AI369" s="51">
        <f>Q369</f>
        <v/>
      </c>
      <c r="AJ369" s="51">
        <f>$AH369-$AI369</f>
        <v/>
      </c>
      <c r="AK369" s="52" t="n">
        <v>39720.91</v>
      </c>
      <c r="AL369" s="52">
        <f>$AJ369*$AK369</f>
        <v/>
      </c>
      <c r="AM369" s="52">
        <f>$AI369*$AK369</f>
        <v/>
      </c>
      <c r="AN369" s="39" t="n"/>
      <c r="AO369" s="39" t="n"/>
    </row>
    <row r="370">
      <c r="A370" s="5" t="inlineStr">
        <is>
          <t>1005330</t>
        </is>
      </c>
      <c r="B370" s="5" t="inlineStr">
        <is>
          <t>HIDROCORTISONA 100MG AMP</t>
        </is>
      </c>
      <c r="C370" s="5" t="inlineStr">
        <is>
          <t>00000</t>
        </is>
      </c>
      <c r="D370" s="5" t="inlineStr">
        <is>
          <t>033</t>
        </is>
      </c>
      <c r="E370" s="5" t="inlineStr">
        <is>
          <t>ZMED</t>
        </is>
      </c>
      <c r="F370" s="5" t="inlineStr">
        <is>
          <t>1130</t>
        </is>
      </c>
      <c r="G370" s="5" t="inlineStr">
        <is>
          <t>3013</t>
        </is>
      </c>
      <c r="H370" s="5" t="inlineStr">
        <is>
          <t>C/U</t>
        </is>
      </c>
      <c r="I370" s="6" t="n">
        <v>4</v>
      </c>
      <c r="J370" s="6" t="n">
        <v>0</v>
      </c>
      <c r="K370" s="5" t="inlineStr">
        <is>
          <t>ARS</t>
        </is>
      </c>
      <c r="L370" s="48" t="n">
        <v>0</v>
      </c>
      <c r="M370" s="48" t="n">
        <v>5040</v>
      </c>
      <c r="O370" s="11">
        <f>M370/SUM($M$2:$M$485)</f>
        <v/>
      </c>
      <c r="P370" s="49">
        <f>IFERROR(M370/I370,0)</f>
        <v/>
      </c>
      <c r="Q370" s="50" t="n">
        <v>54</v>
      </c>
      <c r="R370" s="8">
        <f>I370-Q370</f>
        <v/>
      </c>
      <c r="S370" s="49">
        <f>$AK370*R370</f>
        <v/>
      </c>
      <c r="U370" s="39" t="inlineStr">
        <is>
          <t>Stock SAP</t>
        </is>
      </c>
      <c r="V370" s="39" t="inlineStr">
        <is>
          <t>Medicamentos</t>
        </is>
      </c>
      <c r="W370" s="39" t="inlineStr">
        <is>
          <t>Dentro del alcance</t>
        </is>
      </c>
      <c r="X370" s="38" t="inlineStr">
        <is>
          <t>Baja</t>
        </is>
      </c>
      <c r="Y370" s="39" t="inlineStr">
        <is>
          <t>Homologado – confianza Baja – pendiente de validación</t>
        </is>
      </c>
      <c r="Z370" s="37" t="inlineStr">
        <is>
          <t>Dar de alta en SAP</t>
        </is>
      </c>
      <c r="AA370" s="39" t="inlineStr">
        <is>
          <t>143</t>
        </is>
      </c>
      <c r="AB370" s="39" t="inlineStr">
        <is>
          <t>Hidrocortisona 1 fco amp polvo p/rest x100mg</t>
        </is>
      </c>
      <c r="AC370" s="39" t="inlineStr">
        <is>
          <t>Cruce por nomenclatura SAP</t>
        </is>
      </c>
      <c r="AD370" s="39" t="inlineStr">
        <is>
          <t>No</t>
        </is>
      </c>
      <c r="AE370" s="39" t="n"/>
      <c r="AF370" s="39" t="inlineStr">
        <is>
          <t>No</t>
        </is>
      </c>
      <c r="AG370" s="39" t="n"/>
      <c r="AH370" s="51" t="n">
        <v>4</v>
      </c>
      <c r="AI370" s="51">
        <f>Q370</f>
        <v/>
      </c>
      <c r="AJ370" s="51">
        <f>$AH370-$AI370</f>
        <v/>
      </c>
      <c r="AK370" s="52" t="n">
        <v>1260</v>
      </c>
      <c r="AL370" s="52">
        <f>$AJ370*$AK370</f>
        <v/>
      </c>
      <c r="AM370" s="52">
        <f>$AI370*$AK370</f>
        <v/>
      </c>
      <c r="AN370" s="39" t="n"/>
      <c r="AO370" s="39" t="inlineStr">
        <is>
          <t>Cruce por nomenclatura: dosis coincide; similitud 0.70.</t>
        </is>
      </c>
    </row>
    <row r="371">
      <c r="A371" s="5" t="inlineStr">
        <is>
          <t>2000041</t>
        </is>
      </c>
      <c r="B371" s="5" t="inlineStr">
        <is>
          <t>BARBIJO TRIPLE RECTO C/ELÁSTI</t>
        </is>
      </c>
      <c r="C371" s="5" t="n"/>
      <c r="D371" s="5" t="inlineStr">
        <is>
          <t>033</t>
        </is>
      </c>
      <c r="E371" s="5" t="inlineStr">
        <is>
          <t>ZDES</t>
        </is>
      </c>
      <c r="F371" s="5" t="inlineStr">
        <is>
          <t>1130</t>
        </is>
      </c>
      <c r="G371" s="5" t="inlineStr">
        <is>
          <t>3013</t>
        </is>
      </c>
      <c r="H371" s="5" t="inlineStr">
        <is>
          <t>C/U</t>
        </is>
      </c>
      <c r="I371" s="6" t="n">
        <v>4</v>
      </c>
      <c r="J371" s="6" t="n">
        <v>0</v>
      </c>
      <c r="K371" s="5" t="inlineStr">
        <is>
          <t>ARS</t>
        </is>
      </c>
      <c r="L371" s="48" t="n">
        <v>0</v>
      </c>
      <c r="M371" s="48" t="n">
        <v>118.72</v>
      </c>
      <c r="O371" s="11">
        <f>M371/SUM($M$2:$M$485)</f>
        <v/>
      </c>
      <c r="P371" s="49">
        <f>IFERROR(M371/I371,0)</f>
        <v/>
      </c>
      <c r="Q371" s="50" t="n"/>
      <c r="R371" s="8">
        <f>I371-Q371</f>
        <v/>
      </c>
      <c r="S371" s="49">
        <f>$AK371*R371</f>
        <v/>
      </c>
      <c r="U371" s="39" t="inlineStr">
        <is>
          <t>Stock SAP</t>
        </is>
      </c>
      <c r="V371" s="39" t="inlineStr">
        <is>
          <t>Descartables</t>
        </is>
      </c>
      <c r="W371" s="39" t="inlineStr">
        <is>
          <t>Dentro del alcance</t>
        </is>
      </c>
      <c r="X371" s="39" t="n"/>
      <c r="Y371" s="39" t="inlineStr">
        <is>
          <t>Sin recuento físico en el inventario de Avain</t>
        </is>
      </c>
      <c r="Z371" s="40" t="inlineStr">
        <is>
          <t>Sin recuento físico</t>
        </is>
      </c>
      <c r="AA371" s="39" t="n"/>
      <c r="AB371" s="39" t="n"/>
      <c r="AC371" s="39" t="n"/>
      <c r="AD371" s="39" t="n"/>
      <c r="AE371" s="39" t="n"/>
      <c r="AF371" s="39" t="n"/>
      <c r="AG371" s="39" t="n"/>
      <c r="AH371" s="51" t="n"/>
      <c r="AI371" s="51" t="n"/>
      <c r="AJ371" s="51" t="n"/>
      <c r="AK371" s="52" t="n">
        <v>29.67911691542289</v>
      </c>
      <c r="AL371" s="52" t="n"/>
      <c r="AM371" s="52" t="n"/>
      <c r="AN371" s="39" t="n"/>
      <c r="AO371" s="39" t="inlineStr">
        <is>
          <t>El material ocupa 2 filas en la hoja 1130 Salta (lote/almacén). La cantidad SAP y la física de esta vista son el total del material.</t>
        </is>
      </c>
    </row>
    <row r="372">
      <c r="A372" s="5" t="inlineStr">
        <is>
          <t>2000491</t>
        </is>
      </c>
      <c r="B372" s="5" t="inlineStr">
        <is>
          <t>BOLSA RESUCITACION MANUAL(TIPO AMBU)ADUL</t>
        </is>
      </c>
      <c r="C372" s="5" t="n"/>
      <c r="D372" s="5" t="inlineStr">
        <is>
          <t>033</t>
        </is>
      </c>
      <c r="E372" s="5" t="inlineStr">
        <is>
          <t>ZDES</t>
        </is>
      </c>
      <c r="F372" s="5" t="inlineStr">
        <is>
          <t>1130</t>
        </is>
      </c>
      <c r="G372" s="5" t="inlineStr">
        <is>
          <t>3014</t>
        </is>
      </c>
      <c r="H372" s="5" t="inlineStr">
        <is>
          <t>C/U</t>
        </is>
      </c>
      <c r="I372" s="6" t="n">
        <v>4</v>
      </c>
      <c r="J372" s="6" t="n">
        <v>0</v>
      </c>
      <c r="K372" s="5" t="inlineStr">
        <is>
          <t>ARS</t>
        </is>
      </c>
      <c r="L372" s="48" t="n">
        <v>0</v>
      </c>
      <c r="M372" s="48" t="n">
        <v>51555.2</v>
      </c>
      <c r="O372" s="11">
        <f>M372/SUM($M$2:$M$485)</f>
        <v/>
      </c>
      <c r="P372" s="49">
        <f>IFERROR(M372/I372,0)</f>
        <v/>
      </c>
      <c r="Q372" s="50" t="n">
        <v>4</v>
      </c>
      <c r="R372" s="8">
        <f>I372-Q372</f>
        <v/>
      </c>
      <c r="S372" s="49">
        <f>$AK372*R372</f>
        <v/>
      </c>
      <c r="U372" s="39" t="inlineStr">
        <is>
          <t>Stock SAP</t>
        </is>
      </c>
      <c r="V372" s="39" t="inlineStr">
        <is>
          <t>Descartables</t>
        </is>
      </c>
      <c r="W372" s="39" t="inlineStr">
        <is>
          <t>Dentro del alcance</t>
        </is>
      </c>
      <c r="X372" s="42" t="inlineStr">
        <is>
          <t>Media</t>
        </is>
      </c>
      <c r="Y372" s="39" t="inlineStr">
        <is>
          <t>Homologado – confianza Media – pendiente de validación</t>
        </is>
      </c>
      <c r="Z372" s="43" t="inlineStr">
        <is>
          <t>Sin diferencia</t>
        </is>
      </c>
      <c r="AA372" s="39" t="inlineStr">
        <is>
          <t>207</t>
        </is>
      </c>
      <c r="AB372" s="39" t="inlineStr">
        <is>
          <t>Resucitador Manual Tipo Ambu</t>
        </is>
      </c>
      <c r="AC372" s="39" t="inlineStr">
        <is>
          <t>Homologación por código Avain (master E-199)</t>
        </is>
      </c>
      <c r="AD372" s="39" t="inlineStr">
        <is>
          <t>No</t>
        </is>
      </c>
      <c r="AE372" s="39" t="n"/>
      <c r="AF372" s="39" t="inlineStr">
        <is>
          <t>Sí</t>
        </is>
      </c>
      <c r="AG372" s="39" t="inlineStr">
        <is>
          <t>E-199</t>
        </is>
      </c>
      <c r="AH372" s="51" t="n">
        <v>4</v>
      </c>
      <c r="AI372" s="51">
        <f>Q372</f>
        <v/>
      </c>
      <c r="AJ372" s="51">
        <f>$AH372-$AI372</f>
        <v/>
      </c>
      <c r="AK372" s="52" t="n">
        <v>12888.8</v>
      </c>
      <c r="AL372" s="52">
        <f>$AJ372*$AK372</f>
        <v/>
      </c>
      <c r="AM372" s="52">
        <f>$AI372*$AK372</f>
        <v/>
      </c>
      <c r="AN372" s="39" t="n"/>
      <c r="AO372" s="39" t="inlineStr">
        <is>
          <t>Homologación: confianza base Media + confianza SAP Alta → Media.</t>
        </is>
      </c>
    </row>
    <row r="373">
      <c r="A373" s="5" t="inlineStr">
        <is>
          <t>2000553</t>
        </is>
      </c>
      <c r="B373" s="5" t="inlineStr">
        <is>
          <t>TORNIQUETE TACTICO</t>
        </is>
      </c>
      <c r="C373" s="5" t="n"/>
      <c r="D373" s="5" t="inlineStr">
        <is>
          <t>033</t>
        </is>
      </c>
      <c r="E373" s="5" t="inlineStr">
        <is>
          <t>ZDES</t>
        </is>
      </c>
      <c r="F373" s="5" t="inlineStr">
        <is>
          <t>1130</t>
        </is>
      </c>
      <c r="G373" s="5" t="inlineStr">
        <is>
          <t>3014</t>
        </is>
      </c>
      <c r="H373" s="5" t="inlineStr">
        <is>
          <t>C/U</t>
        </is>
      </c>
      <c r="I373" s="6" t="n">
        <v>4</v>
      </c>
      <c r="J373" s="6" t="n">
        <v>0</v>
      </c>
      <c r="K373" s="5" t="inlineStr">
        <is>
          <t>ARS</t>
        </is>
      </c>
      <c r="L373" s="48" t="n">
        <v>0</v>
      </c>
      <c r="M373" s="48" t="n">
        <v>8868.74</v>
      </c>
      <c r="O373" s="11">
        <f>M373/SUM($M$2:$M$485)</f>
        <v/>
      </c>
      <c r="P373" s="49">
        <f>IFERROR(M373/I373,0)</f>
        <v/>
      </c>
      <c r="Q373" s="50" t="n">
        <v>6</v>
      </c>
      <c r="R373" s="8">
        <f>I373-Q373</f>
        <v/>
      </c>
      <c r="S373" s="49">
        <f>$AK373*R373</f>
        <v/>
      </c>
      <c r="U373" s="39" t="inlineStr">
        <is>
          <t>Stock SAP</t>
        </is>
      </c>
      <c r="V373" s="39" t="inlineStr">
        <is>
          <t>Descartables</t>
        </is>
      </c>
      <c r="W373" s="39" t="inlineStr">
        <is>
          <t>Dentro del alcance</t>
        </is>
      </c>
      <c r="X373" s="42" t="inlineStr">
        <is>
          <t>Media</t>
        </is>
      </c>
      <c r="Y373" s="39" t="inlineStr">
        <is>
          <t>Homologado – confianza Media – pendiente de validación</t>
        </is>
      </c>
      <c r="Z373" s="37" t="inlineStr">
        <is>
          <t>Dar de alta en SAP</t>
        </is>
      </c>
      <c r="AA373" s="39" t="inlineStr">
        <is>
          <t>401</t>
        </is>
      </c>
      <c r="AB373" s="39" t="inlineStr">
        <is>
          <t>Torniquete</t>
        </is>
      </c>
      <c r="AC373" s="39" t="inlineStr">
        <is>
          <t>Homologación por código Avain (master E-195)</t>
        </is>
      </c>
      <c r="AD373" s="39" t="inlineStr">
        <is>
          <t>No</t>
        </is>
      </c>
      <c r="AE373" s="39" t="n"/>
      <c r="AF373" s="39" t="inlineStr">
        <is>
          <t>Sí</t>
        </is>
      </c>
      <c r="AG373" s="39" t="inlineStr">
        <is>
          <t>E-195</t>
        </is>
      </c>
      <c r="AH373" s="51" t="n">
        <v>4</v>
      </c>
      <c r="AI373" s="51">
        <f>Q373</f>
        <v/>
      </c>
      <c r="AJ373" s="51">
        <f>$AH373-$AI373</f>
        <v/>
      </c>
      <c r="AK373" s="52" t="n">
        <v>2217.185</v>
      </c>
      <c r="AL373" s="52">
        <f>$AJ373*$AK373</f>
        <v/>
      </c>
      <c r="AM373" s="52">
        <f>$AI373*$AK373</f>
        <v/>
      </c>
      <c r="AN373" s="39" t="n"/>
      <c r="AO373" s="39" t="inlineStr">
        <is>
          <t>Homologación: confianza base Media + confianza SAP Alta → Media.</t>
        </is>
      </c>
    </row>
    <row r="374">
      <c r="A374" s="5" t="inlineStr">
        <is>
          <t>2001515</t>
        </is>
      </c>
      <c r="B374" s="5" t="inlineStr">
        <is>
          <t>INMOVILIZADOR LATERO CERVICAL</t>
        </is>
      </c>
      <c r="C374" s="5" t="n"/>
      <c r="D374" s="5" t="inlineStr">
        <is>
          <t>033</t>
        </is>
      </c>
      <c r="E374" s="5" t="inlineStr">
        <is>
          <t>ZDES</t>
        </is>
      </c>
      <c r="F374" s="5" t="inlineStr">
        <is>
          <t>1130</t>
        </is>
      </c>
      <c r="G374" s="5" t="inlineStr">
        <is>
          <t>3013</t>
        </is>
      </c>
      <c r="H374" s="5" t="inlineStr">
        <is>
          <t>C/U</t>
        </is>
      </c>
      <c r="I374" s="6" t="n">
        <v>4</v>
      </c>
      <c r="J374" s="6" t="n">
        <v>0</v>
      </c>
      <c r="K374" s="5" t="inlineStr">
        <is>
          <t>ARS</t>
        </is>
      </c>
      <c r="L374" s="48" t="n">
        <v>0</v>
      </c>
      <c r="M374" s="48" t="n">
        <v>156033.04</v>
      </c>
      <c r="O374" s="11">
        <f>M374/SUM($M$2:$M$485)</f>
        <v/>
      </c>
      <c r="P374" s="49">
        <f>IFERROR(M374/I374,0)</f>
        <v/>
      </c>
      <c r="Q374" s="50" t="n"/>
      <c r="R374" s="8">
        <f>I374-Q374</f>
        <v/>
      </c>
      <c r="S374" s="49">
        <f>$AK374*R374</f>
        <v/>
      </c>
      <c r="U374" s="39" t="inlineStr">
        <is>
          <t>Stock SAP</t>
        </is>
      </c>
      <c r="V374" s="39" t="inlineStr">
        <is>
          <t>Descartables</t>
        </is>
      </c>
      <c r="W374" s="39" t="inlineStr">
        <is>
          <t>Dentro del alcance</t>
        </is>
      </c>
      <c r="X374" s="39" t="n"/>
      <c r="Y374" s="39" t="inlineStr">
        <is>
          <t>Sin recuento físico en el inventario de Avain</t>
        </is>
      </c>
      <c r="Z374" s="40" t="inlineStr">
        <is>
          <t>Sin recuento físico</t>
        </is>
      </c>
      <c r="AA374" s="39" t="n"/>
      <c r="AB374" s="39" t="n"/>
      <c r="AC374" s="39" t="n"/>
      <c r="AD374" s="39" t="n"/>
      <c r="AE374" s="39" t="n"/>
      <c r="AF374" s="39" t="n"/>
      <c r="AG374" s="39" t="n"/>
      <c r="AH374" s="51" t="n">
        <v>4</v>
      </c>
      <c r="AI374" s="51">
        <f>Q374</f>
        <v/>
      </c>
      <c r="AJ374" s="51">
        <f>$AH374-$AI374</f>
        <v/>
      </c>
      <c r="AK374" s="52" t="n">
        <v>39008.26</v>
      </c>
      <c r="AL374" s="52">
        <f>$AJ374*$AK374</f>
        <v/>
      </c>
      <c r="AM374" s="52">
        <f>$AI374*$AK374</f>
        <v/>
      </c>
      <c r="AN374" s="39" t="n"/>
      <c r="AO374" s="39" t="n"/>
    </row>
    <row r="375">
      <c r="A375" s="5" t="inlineStr">
        <is>
          <t>2002621</t>
        </is>
      </c>
      <c r="B375" s="5" t="inlineStr">
        <is>
          <t>CAJA QUIRURGICA STANDAR</t>
        </is>
      </c>
      <c r="C375" s="5" t="n"/>
      <c r="D375" s="5" t="inlineStr">
        <is>
          <t>033</t>
        </is>
      </c>
      <c r="E375" s="5" t="inlineStr">
        <is>
          <t>ZDES</t>
        </is>
      </c>
      <c r="F375" s="5" t="inlineStr">
        <is>
          <t>1130</t>
        </is>
      </c>
      <c r="G375" s="5" t="inlineStr">
        <is>
          <t>3013</t>
        </is>
      </c>
      <c r="H375" s="5" t="inlineStr">
        <is>
          <t>C/U</t>
        </is>
      </c>
      <c r="I375" s="6" t="n">
        <v>4</v>
      </c>
      <c r="J375" s="6" t="n">
        <v>0</v>
      </c>
      <c r="K375" s="5" t="inlineStr">
        <is>
          <t>ARS</t>
        </is>
      </c>
      <c r="L375" s="48" t="n">
        <v>0</v>
      </c>
      <c r="M375" s="48" t="n">
        <v>94571.92</v>
      </c>
      <c r="O375" s="11">
        <f>M375/SUM($M$2:$M$485)</f>
        <v/>
      </c>
      <c r="P375" s="49">
        <f>IFERROR(M375/I375,0)</f>
        <v/>
      </c>
      <c r="Q375" s="50" t="n">
        <v>4</v>
      </c>
      <c r="R375" s="8">
        <f>I375-Q375</f>
        <v/>
      </c>
      <c r="S375" s="49">
        <f>$AK375*R375</f>
        <v/>
      </c>
      <c r="U375" s="39" t="inlineStr">
        <is>
          <t>Stock SAP</t>
        </is>
      </c>
      <c r="V375" s="39" t="inlineStr">
        <is>
          <t>Descartables</t>
        </is>
      </c>
      <c r="W375" s="39" t="inlineStr">
        <is>
          <t>Dentro del alcance</t>
        </is>
      </c>
      <c r="X375" s="37" t="inlineStr">
        <is>
          <t>Alta</t>
        </is>
      </c>
      <c r="Y375" s="39" t="inlineStr">
        <is>
          <t>Homologado – confianza Alta</t>
        </is>
      </c>
      <c r="Z375" s="43" t="inlineStr">
        <is>
          <t>Sin diferencia</t>
        </is>
      </c>
      <c r="AA375" s="39" t="inlineStr">
        <is>
          <t>54</t>
        </is>
      </c>
      <c r="AB375" s="39" t="inlineStr">
        <is>
          <t>Caja quirurgica</t>
        </is>
      </c>
      <c r="AC375" s="39" t="inlineStr">
        <is>
          <t>Cruce por nomenclatura SAP</t>
        </is>
      </c>
      <c r="AD375" s="39" t="inlineStr">
        <is>
          <t>No</t>
        </is>
      </c>
      <c r="AE375" s="39" t="n"/>
      <c r="AF375" s="39" t="inlineStr">
        <is>
          <t>No</t>
        </is>
      </c>
      <c r="AG375" s="39" t="n"/>
      <c r="AH375" s="51" t="n">
        <v>4</v>
      </c>
      <c r="AI375" s="51">
        <f>Q375</f>
        <v/>
      </c>
      <c r="AJ375" s="51">
        <f>$AH375-$AI375</f>
        <v/>
      </c>
      <c r="AK375" s="52" t="n">
        <v>23642.98</v>
      </c>
      <c r="AL375" s="52">
        <f>$AJ375*$AK375</f>
        <v/>
      </c>
      <c r="AM375" s="52">
        <f>$AI375*$AK375</f>
        <v/>
      </c>
      <c r="AN375" s="39" t="n"/>
      <c r="AO375" s="39" t="inlineStr">
        <is>
          <t>Cruce por nomenclatura: similitud 0.84.</t>
        </is>
      </c>
    </row>
    <row r="376">
      <c r="A376" s="5" t="inlineStr">
        <is>
          <t>3000124</t>
        </is>
      </c>
      <c r="B376" s="5" t="inlineStr">
        <is>
          <t>PANTALON CARGO AZUL T38</t>
        </is>
      </c>
      <c r="C376" s="5" t="n"/>
      <c r="D376" s="5" t="inlineStr">
        <is>
          <t>INDU</t>
        </is>
      </c>
      <c r="E376" s="5" t="inlineStr">
        <is>
          <t>ZUNI</t>
        </is>
      </c>
      <c r="F376" s="5" t="inlineStr">
        <is>
          <t>1130</t>
        </is>
      </c>
      <c r="G376" s="5" t="inlineStr">
        <is>
          <t>3010</t>
        </is>
      </c>
      <c r="H376" s="5" t="inlineStr">
        <is>
          <t>C/U</t>
        </is>
      </c>
      <c r="I376" s="6" t="n">
        <v>4</v>
      </c>
      <c r="J376" s="6" t="n">
        <v>0</v>
      </c>
      <c r="K376" s="5" t="inlineStr">
        <is>
          <t>ARS</t>
        </is>
      </c>
      <c r="L376" s="48" t="n">
        <v>0</v>
      </c>
      <c r="M376" s="48" t="n">
        <v>78561.78</v>
      </c>
      <c r="O376" s="11">
        <f>M376/SUM($M$2:$M$485)</f>
        <v/>
      </c>
      <c r="P376" s="49">
        <f>IFERROR(M376/I376,0)</f>
        <v/>
      </c>
      <c r="Q376" s="50" t="n"/>
      <c r="R376" s="8">
        <f>I376-Q376</f>
        <v/>
      </c>
      <c r="S376" s="49">
        <f>$AK376*R376</f>
        <v/>
      </c>
      <c r="U376" s="39" t="inlineStr">
        <is>
          <t>Stock SAP</t>
        </is>
      </c>
      <c r="V376" s="39" t="inlineStr">
        <is>
          <t>Uniformes</t>
        </is>
      </c>
      <c r="W376" s="39" t="inlineStr">
        <is>
          <t>Fuera del alcance</t>
        </is>
      </c>
      <c r="X376" s="39" t="n"/>
      <c r="Y376" s="39" t="inlineStr">
        <is>
          <t>No aplica: uniformes, clasificación que el inventario físico de Farmacia no releva</t>
        </is>
      </c>
      <c r="Z376" s="40" t="inlineStr">
        <is>
          <t>Fuera del alcance del inventario físico</t>
        </is>
      </c>
      <c r="AA376" s="39" t="n"/>
      <c r="AB376" s="39" t="n"/>
      <c r="AC376" s="39" t="n"/>
      <c r="AD376" s="39" t="n"/>
      <c r="AE376" s="39" t="n"/>
      <c r="AF376" s="39" t="n"/>
      <c r="AG376" s="39" t="n"/>
      <c r="AH376" s="51" t="n">
        <v>8</v>
      </c>
      <c r="AI376" s="51">
        <f>Q376</f>
        <v/>
      </c>
      <c r="AJ376" s="51">
        <f>$AH376-$AI376</f>
        <v/>
      </c>
      <c r="AK376" s="52" t="n">
        <v>19640.445</v>
      </c>
      <c r="AL376" s="52">
        <f>$AJ376*$AK376</f>
        <v/>
      </c>
      <c r="AM376" s="52">
        <f>$AI376*$AK376</f>
        <v/>
      </c>
      <c r="AN376" s="39" t="n"/>
      <c r="AO376" s="39" t="inlineStr">
        <is>
          <t>El material ocupa 2 filas en la hoja 1130 Salta (lote/almacén). La cantidad SAP y la física de esta vista son el total del material.</t>
        </is>
      </c>
    </row>
    <row r="377">
      <c r="A377" s="5" t="inlineStr">
        <is>
          <t>3000124</t>
        </is>
      </c>
      <c r="B377" s="5" t="inlineStr">
        <is>
          <t>PANTALON CARGO AZUL T38</t>
        </is>
      </c>
      <c r="C377" s="5" t="n"/>
      <c r="D377" s="5" t="inlineStr">
        <is>
          <t>INDU</t>
        </is>
      </c>
      <c r="E377" s="5" t="inlineStr">
        <is>
          <t>ZUNI</t>
        </is>
      </c>
      <c r="F377" s="5" t="inlineStr">
        <is>
          <t>1130</t>
        </is>
      </c>
      <c r="G377" s="5" t="inlineStr">
        <is>
          <t>3011</t>
        </is>
      </c>
      <c r="H377" s="5" t="inlineStr">
        <is>
          <t>C/U</t>
        </is>
      </c>
      <c r="I377" s="6" t="n">
        <v>4</v>
      </c>
      <c r="J377" s="6" t="n">
        <v>0</v>
      </c>
      <c r="K377" s="5" t="inlineStr">
        <is>
          <t>ARS</t>
        </is>
      </c>
      <c r="L377" s="48" t="n">
        <v>0</v>
      </c>
      <c r="M377" s="48" t="n">
        <v>78561.78</v>
      </c>
      <c r="O377" s="11">
        <f>M377/SUM($M$2:$M$485)</f>
        <v/>
      </c>
      <c r="P377" s="49">
        <f>IFERROR(M377/I377,0)</f>
        <v/>
      </c>
      <c r="Q377" s="50" t="n"/>
      <c r="R377" s="8">
        <f>I377-Q377</f>
        <v/>
      </c>
      <c r="S377" s="49">
        <f>$AK377*R377</f>
        <v/>
      </c>
      <c r="U377" s="39" t="inlineStr">
        <is>
          <t>Stock SAP</t>
        </is>
      </c>
      <c r="V377" s="39" t="inlineStr">
        <is>
          <t>Uniformes</t>
        </is>
      </c>
      <c r="W377" s="39" t="inlineStr">
        <is>
          <t>Fuera del alcance</t>
        </is>
      </c>
      <c r="X377" s="39" t="n"/>
      <c r="Y377" s="39" t="inlineStr">
        <is>
          <t>No aplica: uniformes, clasificación que el inventario físico de Farmacia no releva</t>
        </is>
      </c>
      <c r="Z377" s="40" t="inlineStr">
        <is>
          <t>Fuera del alcance del inventario físico</t>
        </is>
      </c>
      <c r="AA377" s="39" t="n"/>
      <c r="AB377" s="39" t="n"/>
      <c r="AC377" s="39" t="n"/>
      <c r="AD377" s="39" t="n"/>
      <c r="AE377" s="39" t="n"/>
      <c r="AF377" s="39" t="n"/>
      <c r="AG377" s="39" t="n"/>
      <c r="AH377" s="51" t="n"/>
      <c r="AI377" s="51" t="n"/>
      <c r="AJ377" s="51" t="n"/>
      <c r="AK377" s="52" t="n">
        <v>19640.445</v>
      </c>
      <c r="AL377" s="52" t="n"/>
      <c r="AM377" s="52" t="n"/>
      <c r="AN377" s="39" t="n"/>
      <c r="AO377" s="39" t="inlineStr">
        <is>
          <t>El material ocupa 2 filas en la hoja 1130 Salta (lote/almacén). La cantidad SAP y la física de esta vista son el total del material.</t>
        </is>
      </c>
    </row>
    <row r="378">
      <c r="A378" s="5" t="inlineStr">
        <is>
          <t>3000126</t>
        </is>
      </c>
      <c r="B378" s="5" t="inlineStr">
        <is>
          <t>PANTALON CARGO AZUL T42</t>
        </is>
      </c>
      <c r="C378" s="5" t="n"/>
      <c r="D378" s="5" t="inlineStr">
        <is>
          <t>INDU</t>
        </is>
      </c>
      <c r="E378" s="5" t="inlineStr">
        <is>
          <t>ZUNI</t>
        </is>
      </c>
      <c r="F378" s="5" t="inlineStr">
        <is>
          <t>1130</t>
        </is>
      </c>
      <c r="G378" s="5" t="inlineStr">
        <is>
          <t>3010</t>
        </is>
      </c>
      <c r="H378" s="5" t="inlineStr">
        <is>
          <t>C/U</t>
        </is>
      </c>
      <c r="I378" s="6" t="n">
        <v>4</v>
      </c>
      <c r="J378" s="6" t="n">
        <v>0</v>
      </c>
      <c r="K378" s="5" t="inlineStr">
        <is>
          <t>ARS</t>
        </is>
      </c>
      <c r="L378" s="48" t="n">
        <v>0</v>
      </c>
      <c r="M378" s="48" t="n">
        <v>75710.67</v>
      </c>
      <c r="O378" s="11">
        <f>M378/SUM($M$2:$M$485)</f>
        <v/>
      </c>
      <c r="P378" s="49">
        <f>IFERROR(M378/I378,0)</f>
        <v/>
      </c>
      <c r="Q378" s="50" t="n"/>
      <c r="R378" s="8">
        <f>I378-Q378</f>
        <v/>
      </c>
      <c r="S378" s="49">
        <f>$AK378*R378</f>
        <v/>
      </c>
      <c r="U378" s="39" t="inlineStr">
        <is>
          <t>Stock SAP</t>
        </is>
      </c>
      <c r="V378" s="39" t="inlineStr">
        <is>
          <t>Uniformes</t>
        </is>
      </c>
      <c r="W378" s="39" t="inlineStr">
        <is>
          <t>Fuera del alcance</t>
        </is>
      </c>
      <c r="X378" s="39" t="n"/>
      <c r="Y378" s="39" t="inlineStr">
        <is>
          <t>No aplica: uniformes, clasificación que el inventario físico de Farmacia no releva</t>
        </is>
      </c>
      <c r="Z378" s="40" t="inlineStr">
        <is>
          <t>Fuera del alcance del inventario físico</t>
        </is>
      </c>
      <c r="AA378" s="39" t="n"/>
      <c r="AB378" s="39" t="n"/>
      <c r="AC378" s="39" t="n"/>
      <c r="AD378" s="39" t="n"/>
      <c r="AE378" s="39" t="n"/>
      <c r="AF378" s="39" t="n"/>
      <c r="AG378" s="39" t="n"/>
      <c r="AH378" s="51" t="n"/>
      <c r="AI378" s="51" t="n"/>
      <c r="AJ378" s="51" t="n"/>
      <c r="AK378" s="52" t="n">
        <v>18927.66647058824</v>
      </c>
      <c r="AL378" s="52" t="n"/>
      <c r="AM378" s="52" t="n"/>
      <c r="AN378" s="39" t="n"/>
      <c r="AO378" s="39" t="inlineStr">
        <is>
          <t>El material ocupa 2 filas en la hoja 1130 Salta (lote/almacén). La cantidad SAP y la física de esta vista son el total del material.</t>
        </is>
      </c>
    </row>
    <row r="379">
      <c r="A379" s="5" t="inlineStr">
        <is>
          <t>3000127</t>
        </is>
      </c>
      <c r="B379" s="5" t="inlineStr">
        <is>
          <t>PANTALON CARGO AZUL T44</t>
        </is>
      </c>
      <c r="C379" s="5" t="n"/>
      <c r="D379" s="5" t="inlineStr">
        <is>
          <t>INDU</t>
        </is>
      </c>
      <c r="E379" s="5" t="inlineStr">
        <is>
          <t>ZUNI</t>
        </is>
      </c>
      <c r="F379" s="5" t="inlineStr">
        <is>
          <t>1130</t>
        </is>
      </c>
      <c r="G379" s="5" t="inlineStr">
        <is>
          <t>3010</t>
        </is>
      </c>
      <c r="H379" s="5" t="inlineStr">
        <is>
          <t>C/U</t>
        </is>
      </c>
      <c r="I379" s="6" t="n">
        <v>4</v>
      </c>
      <c r="J379" s="6" t="n">
        <v>0</v>
      </c>
      <c r="K379" s="5" t="inlineStr">
        <is>
          <t>ARS</t>
        </is>
      </c>
      <c r="L379" s="48" t="n">
        <v>0</v>
      </c>
      <c r="M379" s="48" t="n">
        <v>75710.67</v>
      </c>
      <c r="O379" s="11">
        <f>M379/SUM($M$2:$M$485)</f>
        <v/>
      </c>
      <c r="P379" s="49">
        <f>IFERROR(M379/I379,0)</f>
        <v/>
      </c>
      <c r="Q379" s="50" t="n"/>
      <c r="R379" s="8">
        <f>I379-Q379</f>
        <v/>
      </c>
      <c r="S379" s="49">
        <f>$AK379*R379</f>
        <v/>
      </c>
      <c r="U379" s="39" t="inlineStr">
        <is>
          <t>Stock SAP</t>
        </is>
      </c>
      <c r="V379" s="39" t="inlineStr">
        <is>
          <t>Uniformes</t>
        </is>
      </c>
      <c r="W379" s="39" t="inlineStr">
        <is>
          <t>Fuera del alcance</t>
        </is>
      </c>
      <c r="X379" s="39" t="n"/>
      <c r="Y379" s="39" t="inlineStr">
        <is>
          <t>No aplica: uniformes, clasificación que el inventario físico de Farmacia no releva</t>
        </is>
      </c>
      <c r="Z379" s="40" t="inlineStr">
        <is>
          <t>Fuera del alcance del inventario físico</t>
        </is>
      </c>
      <c r="AA379" s="39" t="n"/>
      <c r="AB379" s="39" t="n"/>
      <c r="AC379" s="39" t="n"/>
      <c r="AD379" s="39" t="n"/>
      <c r="AE379" s="39" t="n"/>
      <c r="AF379" s="39" t="n"/>
      <c r="AG379" s="39" t="n"/>
      <c r="AH379" s="51" t="n"/>
      <c r="AI379" s="51" t="n"/>
      <c r="AJ379" s="51" t="n"/>
      <c r="AK379" s="52" t="n">
        <v>18927.66636363637</v>
      </c>
      <c r="AL379" s="52" t="n"/>
      <c r="AM379" s="52" t="n"/>
      <c r="AN379" s="39" t="n"/>
      <c r="AO379" s="39" t="inlineStr">
        <is>
          <t>El material ocupa 2 filas en la hoja 1130 Salta (lote/almacén). La cantidad SAP y la física de esta vista son el total del material.</t>
        </is>
      </c>
    </row>
    <row r="380">
      <c r="A380" s="5" t="inlineStr">
        <is>
          <t>3000129</t>
        </is>
      </c>
      <c r="B380" s="5" t="inlineStr">
        <is>
          <t>PANTALON CARGO AZUL T48</t>
        </is>
      </c>
      <c r="C380" s="5" t="n"/>
      <c r="D380" s="5" t="inlineStr">
        <is>
          <t>INDU</t>
        </is>
      </c>
      <c r="E380" s="5" t="inlineStr">
        <is>
          <t>ZUNI</t>
        </is>
      </c>
      <c r="F380" s="5" t="inlineStr">
        <is>
          <t>1130</t>
        </is>
      </c>
      <c r="G380" s="5" t="inlineStr">
        <is>
          <t>3010</t>
        </is>
      </c>
      <c r="H380" s="5" t="inlineStr">
        <is>
          <t>C/U</t>
        </is>
      </c>
      <c r="I380" s="6" t="n">
        <v>4</v>
      </c>
      <c r="J380" s="6" t="n">
        <v>0</v>
      </c>
      <c r="K380" s="5" t="inlineStr">
        <is>
          <t>ARS</t>
        </is>
      </c>
      <c r="L380" s="48" t="n">
        <v>0</v>
      </c>
      <c r="M380" s="48" t="n">
        <v>76932.57000000001</v>
      </c>
      <c r="O380" s="11">
        <f>M380/SUM($M$2:$M$485)</f>
        <v/>
      </c>
      <c r="P380" s="49">
        <f>IFERROR(M380/I380,0)</f>
        <v/>
      </c>
      <c r="Q380" s="50" t="n"/>
      <c r="R380" s="8">
        <f>I380-Q380</f>
        <v/>
      </c>
      <c r="S380" s="49">
        <f>$AK380*R380</f>
        <v/>
      </c>
      <c r="U380" s="39" t="inlineStr">
        <is>
          <t>Stock SAP</t>
        </is>
      </c>
      <c r="V380" s="39" t="inlineStr">
        <is>
          <t>Uniformes</t>
        </is>
      </c>
      <c r="W380" s="39" t="inlineStr">
        <is>
          <t>Fuera del alcance</t>
        </is>
      </c>
      <c r="X380" s="39" t="n"/>
      <c r="Y380" s="39" t="inlineStr">
        <is>
          <t>No aplica: uniformes, clasificación que el inventario físico de Farmacia no releva</t>
        </is>
      </c>
      <c r="Z380" s="40" t="inlineStr">
        <is>
          <t>Fuera del alcance del inventario físico</t>
        </is>
      </c>
      <c r="AA380" s="39" t="n"/>
      <c r="AB380" s="39" t="n"/>
      <c r="AC380" s="39" t="n"/>
      <c r="AD380" s="39" t="n"/>
      <c r="AE380" s="39" t="n"/>
      <c r="AF380" s="39" t="n"/>
      <c r="AG380" s="39" t="n"/>
      <c r="AH380" s="51" t="n">
        <v>4</v>
      </c>
      <c r="AI380" s="51">
        <f>Q380</f>
        <v/>
      </c>
      <c r="AJ380" s="51">
        <f>$AH380-$AI380</f>
        <v/>
      </c>
      <c r="AK380" s="52" t="n">
        <v>19233.1425</v>
      </c>
      <c r="AL380" s="52">
        <f>$AJ380*$AK380</f>
        <v/>
      </c>
      <c r="AM380" s="52">
        <f>$AI380*$AK380</f>
        <v/>
      </c>
      <c r="AN380" s="39" t="n"/>
      <c r="AO380" s="39" t="n"/>
    </row>
    <row r="381">
      <c r="A381" s="5" t="inlineStr">
        <is>
          <t>3000132</t>
        </is>
      </c>
      <c r="B381" s="5" t="inlineStr">
        <is>
          <t>PANTALON CARGO AZUL T54</t>
        </is>
      </c>
      <c r="C381" s="5" t="n"/>
      <c r="D381" s="5" t="inlineStr">
        <is>
          <t>INDU</t>
        </is>
      </c>
      <c r="E381" s="5" t="inlineStr">
        <is>
          <t>ZUNI</t>
        </is>
      </c>
      <c r="F381" s="5" t="inlineStr">
        <is>
          <t>1130</t>
        </is>
      </c>
      <c r="G381" s="5" t="inlineStr">
        <is>
          <t>3010</t>
        </is>
      </c>
      <c r="H381" s="5" t="inlineStr">
        <is>
          <t>C/U</t>
        </is>
      </c>
      <c r="I381" s="6" t="n">
        <v>4</v>
      </c>
      <c r="J381" s="6" t="n">
        <v>0</v>
      </c>
      <c r="K381" s="5" t="inlineStr">
        <is>
          <t>ARS</t>
        </is>
      </c>
      <c r="L381" s="48" t="n">
        <v>0</v>
      </c>
      <c r="M381" s="48" t="n">
        <v>79132</v>
      </c>
      <c r="O381" s="11">
        <f>M381/SUM($M$2:$M$485)</f>
        <v/>
      </c>
      <c r="P381" s="49">
        <f>IFERROR(M381/I381,0)</f>
        <v/>
      </c>
      <c r="Q381" s="50" t="n"/>
      <c r="R381" s="8">
        <f>I381-Q381</f>
        <v/>
      </c>
      <c r="S381" s="49">
        <f>$AK381*R381</f>
        <v/>
      </c>
      <c r="U381" s="39" t="inlineStr">
        <is>
          <t>Stock SAP</t>
        </is>
      </c>
      <c r="V381" s="39" t="inlineStr">
        <is>
          <t>Uniformes</t>
        </is>
      </c>
      <c r="W381" s="39" t="inlineStr">
        <is>
          <t>Fuera del alcance</t>
        </is>
      </c>
      <c r="X381" s="39" t="n"/>
      <c r="Y381" s="39" t="inlineStr">
        <is>
          <t>No aplica: uniformes, clasificación que el inventario físico de Farmacia no releva</t>
        </is>
      </c>
      <c r="Z381" s="40" t="inlineStr">
        <is>
          <t>Fuera del alcance del inventario físico</t>
        </is>
      </c>
      <c r="AA381" s="39" t="n"/>
      <c r="AB381" s="39" t="n"/>
      <c r="AC381" s="39" t="n"/>
      <c r="AD381" s="39" t="n"/>
      <c r="AE381" s="39" t="n"/>
      <c r="AF381" s="39" t="n"/>
      <c r="AG381" s="39" t="n"/>
      <c r="AH381" s="51" t="n">
        <v>5</v>
      </c>
      <c r="AI381" s="51">
        <f>Q381</f>
        <v/>
      </c>
      <c r="AJ381" s="51">
        <f>$AH381-$AI381</f>
        <v/>
      </c>
      <c r="AK381" s="52" t="n">
        <v>19783</v>
      </c>
      <c r="AL381" s="52">
        <f>$AJ381*$AK381</f>
        <v/>
      </c>
      <c r="AM381" s="52">
        <f>$AI381*$AK381</f>
        <v/>
      </c>
      <c r="AN381" s="39" t="n"/>
      <c r="AO381" s="39" t="inlineStr">
        <is>
          <t>El material ocupa 2 filas en la hoja 1130 Salta (lote/almacén). La cantidad SAP y la física de esta vista son el total del material.</t>
        </is>
      </c>
    </row>
    <row r="382">
      <c r="A382" s="5" t="inlineStr">
        <is>
          <t>3000216</t>
        </is>
      </c>
      <c r="B382" s="5" t="inlineStr">
        <is>
          <t>BOTIN DE SEGURIDAD T37</t>
        </is>
      </c>
      <c r="C382" s="5" t="n"/>
      <c r="D382" s="5" t="inlineStr">
        <is>
          <t>INDU</t>
        </is>
      </c>
      <c r="E382" s="5" t="inlineStr">
        <is>
          <t>ZUNI</t>
        </is>
      </c>
      <c r="F382" s="5" t="inlineStr">
        <is>
          <t>1130</t>
        </is>
      </c>
      <c r="G382" s="5" t="inlineStr">
        <is>
          <t>3011</t>
        </is>
      </c>
      <c r="H382" s="5" t="inlineStr">
        <is>
          <t>C/U</t>
        </is>
      </c>
      <c r="I382" s="6" t="n">
        <v>4</v>
      </c>
      <c r="J382" s="6" t="n">
        <v>0</v>
      </c>
      <c r="K382" s="5" t="inlineStr">
        <is>
          <t>ARS</t>
        </is>
      </c>
      <c r="L382" s="48" t="n">
        <v>0</v>
      </c>
      <c r="M382" s="48" t="n">
        <v>343538.67</v>
      </c>
      <c r="O382" s="11">
        <f>M382/SUM($M$2:$M$485)</f>
        <v/>
      </c>
      <c r="P382" s="49">
        <f>IFERROR(M382/I382,0)</f>
        <v/>
      </c>
      <c r="Q382" s="50" t="n"/>
      <c r="R382" s="8">
        <f>I382-Q382</f>
        <v/>
      </c>
      <c r="S382" s="49">
        <f>$AK382*R382</f>
        <v/>
      </c>
      <c r="U382" s="39" t="inlineStr">
        <is>
          <t>Stock SAP</t>
        </is>
      </c>
      <c r="V382" s="39" t="inlineStr">
        <is>
          <t>Uniformes</t>
        </is>
      </c>
      <c r="W382" s="39" t="inlineStr">
        <is>
          <t>Fuera del alcance</t>
        </is>
      </c>
      <c r="X382" s="39" t="n"/>
      <c r="Y382" s="39" t="inlineStr">
        <is>
          <t>No aplica: uniformes, clasificación que el inventario físico de Farmacia no releva</t>
        </is>
      </c>
      <c r="Z382" s="40" t="inlineStr">
        <is>
          <t>Fuera del alcance del inventario físico</t>
        </is>
      </c>
      <c r="AA382" s="39" t="n"/>
      <c r="AB382" s="39" t="n"/>
      <c r="AC382" s="39" t="n"/>
      <c r="AD382" s="39" t="n"/>
      <c r="AE382" s="39" t="n"/>
      <c r="AF382" s="39" t="n"/>
      <c r="AG382" s="39" t="n"/>
      <c r="AH382" s="51" t="n">
        <v>6</v>
      </c>
      <c r="AI382" s="51">
        <f>Q382</f>
        <v/>
      </c>
      <c r="AJ382" s="51">
        <f>$AH382-$AI382</f>
        <v/>
      </c>
      <c r="AK382" s="52" t="n">
        <v>85884.66666666667</v>
      </c>
      <c r="AL382" s="52">
        <f>$AJ382*$AK382</f>
        <v/>
      </c>
      <c r="AM382" s="52">
        <f>$AI382*$AK382</f>
        <v/>
      </c>
      <c r="AN382" s="39" t="n"/>
      <c r="AO382" s="39" t="inlineStr">
        <is>
          <t>El material ocupa 2 filas en la hoja 1130 Salta (lote/almacén). La cantidad SAP y la física de esta vista son el total del material.</t>
        </is>
      </c>
    </row>
    <row r="383">
      <c r="A383" s="5" t="inlineStr">
        <is>
          <t>3000217</t>
        </is>
      </c>
      <c r="B383" s="5" t="inlineStr">
        <is>
          <t>BOTIN DE SEGURIDAD T38</t>
        </is>
      </c>
      <c r="C383" s="5" t="n"/>
      <c r="D383" s="5" t="inlineStr">
        <is>
          <t>INDU</t>
        </is>
      </c>
      <c r="E383" s="5" t="inlineStr">
        <is>
          <t>ZUNI</t>
        </is>
      </c>
      <c r="F383" s="5" t="inlineStr">
        <is>
          <t>1130</t>
        </is>
      </c>
      <c r="G383" s="5" t="inlineStr">
        <is>
          <t>3011</t>
        </is>
      </c>
      <c r="H383" s="5" t="inlineStr">
        <is>
          <t>C/U</t>
        </is>
      </c>
      <c r="I383" s="6" t="n">
        <v>4</v>
      </c>
      <c r="J383" s="6" t="n">
        <v>0</v>
      </c>
      <c r="K383" s="5" t="inlineStr">
        <is>
          <t>ARS</t>
        </is>
      </c>
      <c r="L383" s="48" t="n">
        <v>0</v>
      </c>
      <c r="M383" s="48" t="n">
        <v>321890.29</v>
      </c>
      <c r="O383" s="11">
        <f>M383/SUM($M$2:$M$485)</f>
        <v/>
      </c>
      <c r="P383" s="49">
        <f>IFERROR(M383/I383,0)</f>
        <v/>
      </c>
      <c r="Q383" s="50" t="n"/>
      <c r="R383" s="8">
        <f>I383-Q383</f>
        <v/>
      </c>
      <c r="S383" s="49">
        <f>$AK383*R383</f>
        <v/>
      </c>
      <c r="U383" s="39" t="inlineStr">
        <is>
          <t>Stock SAP</t>
        </is>
      </c>
      <c r="V383" s="39" t="inlineStr">
        <is>
          <t>Uniformes</t>
        </is>
      </c>
      <c r="W383" s="39" t="inlineStr">
        <is>
          <t>Fuera del alcance</t>
        </is>
      </c>
      <c r="X383" s="39" t="n"/>
      <c r="Y383" s="39" t="inlineStr">
        <is>
          <t>No aplica: uniformes, clasificación que el inventario físico de Farmacia no releva</t>
        </is>
      </c>
      <c r="Z383" s="40" t="inlineStr">
        <is>
          <t>Fuera del alcance del inventario físico</t>
        </is>
      </c>
      <c r="AA383" s="39" t="n"/>
      <c r="AB383" s="39" t="n"/>
      <c r="AC383" s="39" t="n"/>
      <c r="AD383" s="39" t="n"/>
      <c r="AE383" s="39" t="n"/>
      <c r="AF383" s="39" t="n"/>
      <c r="AG383" s="39" t="n"/>
      <c r="AH383" s="51" t="n">
        <v>7</v>
      </c>
      <c r="AI383" s="51">
        <f>Q383</f>
        <v/>
      </c>
      <c r="AJ383" s="51">
        <f>$AH383-$AI383</f>
        <v/>
      </c>
      <c r="AK383" s="52" t="n">
        <v>80472.57142857143</v>
      </c>
      <c r="AL383" s="52">
        <f>$AJ383*$AK383</f>
        <v/>
      </c>
      <c r="AM383" s="52">
        <f>$AI383*$AK383</f>
        <v/>
      </c>
      <c r="AN383" s="39" t="n"/>
      <c r="AO383" s="39" t="inlineStr">
        <is>
          <t>El material ocupa 2 filas en la hoja 1130 Salta (lote/almacén). La cantidad SAP y la física de esta vista son el total del material.</t>
        </is>
      </c>
    </row>
    <row r="384">
      <c r="A384" s="5" t="inlineStr">
        <is>
          <t>3000218</t>
        </is>
      </c>
      <c r="B384" s="5" t="inlineStr">
        <is>
          <t>BOTIN DE SEGURIDAD T39</t>
        </is>
      </c>
      <c r="C384" s="5" t="n"/>
      <c r="D384" s="5" t="inlineStr">
        <is>
          <t>INDU</t>
        </is>
      </c>
      <c r="E384" s="5" t="inlineStr">
        <is>
          <t>ZUNI</t>
        </is>
      </c>
      <c r="F384" s="5" t="inlineStr">
        <is>
          <t>1130</t>
        </is>
      </c>
      <c r="G384" s="5" t="inlineStr">
        <is>
          <t>3010</t>
        </is>
      </c>
      <c r="H384" s="5" t="inlineStr">
        <is>
          <t>C/U</t>
        </is>
      </c>
      <c r="I384" s="6" t="n">
        <v>4</v>
      </c>
      <c r="J384" s="6" t="n">
        <v>0</v>
      </c>
      <c r="K384" s="5" t="inlineStr">
        <is>
          <t>ARS</t>
        </is>
      </c>
      <c r="L384" s="48" t="n">
        <v>0</v>
      </c>
      <c r="M384" s="48" t="n">
        <v>343538.67</v>
      </c>
      <c r="O384" s="11">
        <f>M384/SUM($M$2:$M$485)</f>
        <v/>
      </c>
      <c r="P384" s="49">
        <f>IFERROR(M384/I384,0)</f>
        <v/>
      </c>
      <c r="Q384" s="50" t="n"/>
      <c r="R384" s="8">
        <f>I384-Q384</f>
        <v/>
      </c>
      <c r="S384" s="49">
        <f>$AK384*R384</f>
        <v/>
      </c>
      <c r="U384" s="39" t="inlineStr">
        <is>
          <t>Stock SAP</t>
        </is>
      </c>
      <c r="V384" s="39" t="inlineStr">
        <is>
          <t>Uniformes</t>
        </is>
      </c>
      <c r="W384" s="39" t="inlineStr">
        <is>
          <t>Fuera del alcance</t>
        </is>
      </c>
      <c r="X384" s="39" t="n"/>
      <c r="Y384" s="39" t="inlineStr">
        <is>
          <t>No aplica: uniformes, clasificación que el inventario físico de Farmacia no releva</t>
        </is>
      </c>
      <c r="Z384" s="40" t="inlineStr">
        <is>
          <t>Fuera del alcance del inventario físico</t>
        </is>
      </c>
      <c r="AA384" s="39" t="n"/>
      <c r="AB384" s="39" t="n"/>
      <c r="AC384" s="39" t="n"/>
      <c r="AD384" s="39" t="n"/>
      <c r="AE384" s="39" t="n"/>
      <c r="AF384" s="39" t="n"/>
      <c r="AG384" s="39" t="n"/>
      <c r="AH384" s="51" t="n"/>
      <c r="AI384" s="51" t="n"/>
      <c r="AJ384" s="51" t="n"/>
      <c r="AK384" s="52" t="n">
        <v>85884.66666666667</v>
      </c>
      <c r="AL384" s="52" t="n"/>
      <c r="AM384" s="52" t="n"/>
      <c r="AN384" s="39" t="n"/>
      <c r="AO384" s="39" t="inlineStr">
        <is>
          <t>El material ocupa 2 filas en la hoja 1130 Salta (lote/almacén). La cantidad SAP y la física de esta vista son el total del material.</t>
        </is>
      </c>
    </row>
    <row r="385">
      <c r="A385" s="5" t="inlineStr">
        <is>
          <t>3000867</t>
        </is>
      </c>
      <c r="B385" s="5" t="inlineStr">
        <is>
          <t>PANTALON PRIMERA PIEL TALLE 44</t>
        </is>
      </c>
      <c r="C385" s="5" t="n"/>
      <c r="D385" s="5" t="inlineStr">
        <is>
          <t>INDU</t>
        </is>
      </c>
      <c r="E385" s="5" t="inlineStr">
        <is>
          <t>ZUNI</t>
        </is>
      </c>
      <c r="F385" s="5" t="inlineStr">
        <is>
          <t>1130</t>
        </is>
      </c>
      <c r="G385" s="5" t="inlineStr">
        <is>
          <t>3010</t>
        </is>
      </c>
      <c r="H385" s="5" t="inlineStr">
        <is>
          <t>C/U</t>
        </is>
      </c>
      <c r="I385" s="6" t="n">
        <v>4</v>
      </c>
      <c r="J385" s="6" t="n">
        <v>0</v>
      </c>
      <c r="K385" s="5" t="inlineStr">
        <is>
          <t>ARS</t>
        </is>
      </c>
      <c r="L385" s="48" t="n">
        <v>0</v>
      </c>
      <c r="M385" s="48" t="n">
        <v>27995</v>
      </c>
      <c r="O385" s="11">
        <f>M385/SUM($M$2:$M$485)</f>
        <v/>
      </c>
      <c r="P385" s="49">
        <f>IFERROR(M385/I385,0)</f>
        <v/>
      </c>
      <c r="Q385" s="50" t="n"/>
      <c r="R385" s="8">
        <f>I385-Q385</f>
        <v/>
      </c>
      <c r="S385" s="49">
        <f>$AK385*R385</f>
        <v/>
      </c>
      <c r="U385" s="39" t="inlineStr">
        <is>
          <t>Stock SAP</t>
        </is>
      </c>
      <c r="V385" s="39" t="inlineStr">
        <is>
          <t>Uniformes</t>
        </is>
      </c>
      <c r="W385" s="39" t="inlineStr">
        <is>
          <t>Fuera del alcance</t>
        </is>
      </c>
      <c r="X385" s="39" t="n"/>
      <c r="Y385" s="39" t="inlineStr">
        <is>
          <t>No aplica: uniformes, clasificación que el inventario físico de Farmacia no releva</t>
        </is>
      </c>
      <c r="Z385" s="40" t="inlineStr">
        <is>
          <t>Fuera del alcance del inventario físico</t>
        </is>
      </c>
      <c r="AA385" s="39" t="n"/>
      <c r="AB385" s="39" t="n"/>
      <c r="AC385" s="39" t="n"/>
      <c r="AD385" s="39" t="n"/>
      <c r="AE385" s="39" t="n"/>
      <c r="AF385" s="39" t="n"/>
      <c r="AG385" s="39" t="n"/>
      <c r="AH385" s="51" t="n">
        <v>4</v>
      </c>
      <c r="AI385" s="51">
        <f>Q385</f>
        <v/>
      </c>
      <c r="AJ385" s="51">
        <f>$AH385-$AI385</f>
        <v/>
      </c>
      <c r="AK385" s="52" t="n">
        <v>6998.75</v>
      </c>
      <c r="AL385" s="52">
        <f>$AJ385*$AK385</f>
        <v/>
      </c>
      <c r="AM385" s="52">
        <f>$AI385*$AK385</f>
        <v/>
      </c>
      <c r="AN385" s="39" t="n"/>
      <c r="AO385" s="39" t="n"/>
    </row>
    <row r="386">
      <c r="A386" s="5" t="inlineStr">
        <is>
          <t>3000870</t>
        </is>
      </c>
      <c r="B386" s="5" t="inlineStr">
        <is>
          <t>PANTALON PRIMERA PIEL TALLE 46</t>
        </is>
      </c>
      <c r="C386" s="5" t="n"/>
      <c r="D386" s="5" t="inlineStr">
        <is>
          <t>INDU</t>
        </is>
      </c>
      <c r="E386" s="5" t="inlineStr">
        <is>
          <t>ZUNI</t>
        </is>
      </c>
      <c r="F386" s="5" t="inlineStr">
        <is>
          <t>1130</t>
        </is>
      </c>
      <c r="G386" s="5" t="inlineStr">
        <is>
          <t>3010</t>
        </is>
      </c>
      <c r="H386" s="5" t="inlineStr">
        <is>
          <t>C/U</t>
        </is>
      </c>
      <c r="I386" s="6" t="n">
        <v>4</v>
      </c>
      <c r="J386" s="6" t="n">
        <v>0</v>
      </c>
      <c r="K386" s="5" t="inlineStr">
        <is>
          <t>ARS</t>
        </is>
      </c>
      <c r="L386" s="48" t="n">
        <v>0</v>
      </c>
      <c r="M386" s="48" t="n">
        <v>27995</v>
      </c>
      <c r="O386" s="11">
        <f>M386/SUM($M$2:$M$485)</f>
        <v/>
      </c>
      <c r="P386" s="49">
        <f>IFERROR(M386/I386,0)</f>
        <v/>
      </c>
      <c r="Q386" s="50" t="n"/>
      <c r="R386" s="8">
        <f>I386-Q386</f>
        <v/>
      </c>
      <c r="S386" s="49">
        <f>$AK386*R386</f>
        <v/>
      </c>
      <c r="U386" s="39" t="inlineStr">
        <is>
          <t>Stock SAP</t>
        </is>
      </c>
      <c r="V386" s="39" t="inlineStr">
        <is>
          <t>Uniformes</t>
        </is>
      </c>
      <c r="W386" s="39" t="inlineStr">
        <is>
          <t>Fuera del alcance</t>
        </is>
      </c>
      <c r="X386" s="39" t="n"/>
      <c r="Y386" s="39" t="inlineStr">
        <is>
          <t>No aplica: uniformes, clasificación que el inventario físico de Farmacia no releva</t>
        </is>
      </c>
      <c r="Z386" s="40" t="inlineStr">
        <is>
          <t>Fuera del alcance del inventario físico</t>
        </is>
      </c>
      <c r="AA386" s="39" t="n"/>
      <c r="AB386" s="39" t="n"/>
      <c r="AC386" s="39" t="n"/>
      <c r="AD386" s="39" t="n"/>
      <c r="AE386" s="39" t="n"/>
      <c r="AF386" s="39" t="n"/>
      <c r="AG386" s="39" t="n"/>
      <c r="AH386" s="51" t="n">
        <v>4</v>
      </c>
      <c r="AI386" s="51">
        <f>Q386</f>
        <v/>
      </c>
      <c r="AJ386" s="51">
        <f>$AH386-$AI386</f>
        <v/>
      </c>
      <c r="AK386" s="52" t="n">
        <v>6998.75</v>
      </c>
      <c r="AL386" s="52">
        <f>$AJ386*$AK386</f>
        <v/>
      </c>
      <c r="AM386" s="52">
        <f>$AI386*$AK386</f>
        <v/>
      </c>
      <c r="AN386" s="39" t="n"/>
      <c r="AO386" s="39" t="n"/>
    </row>
    <row r="387">
      <c r="A387" s="5" t="inlineStr">
        <is>
          <t>3000871</t>
        </is>
      </c>
      <c r="B387" s="5" t="inlineStr">
        <is>
          <t>PANTALON PRIMERA PIEL TALLE 48</t>
        </is>
      </c>
      <c r="C387" s="5" t="n"/>
      <c r="D387" s="5" t="inlineStr">
        <is>
          <t>INDU</t>
        </is>
      </c>
      <c r="E387" s="5" t="inlineStr">
        <is>
          <t>ZUNI</t>
        </is>
      </c>
      <c r="F387" s="5" t="inlineStr">
        <is>
          <t>1130</t>
        </is>
      </c>
      <c r="G387" s="5" t="inlineStr">
        <is>
          <t>3010</t>
        </is>
      </c>
      <c r="H387" s="5" t="inlineStr">
        <is>
          <t>C/U</t>
        </is>
      </c>
      <c r="I387" s="6" t="n">
        <v>4</v>
      </c>
      <c r="J387" s="6" t="n">
        <v>0</v>
      </c>
      <c r="K387" s="5" t="inlineStr">
        <is>
          <t>ARS</t>
        </is>
      </c>
      <c r="L387" s="48" t="n">
        <v>0</v>
      </c>
      <c r="M387" s="48" t="n">
        <v>27995</v>
      </c>
      <c r="O387" s="11">
        <f>M387/SUM($M$2:$M$485)</f>
        <v/>
      </c>
      <c r="P387" s="49">
        <f>IFERROR(M387/I387,0)</f>
        <v/>
      </c>
      <c r="Q387" s="50" t="n"/>
      <c r="R387" s="8">
        <f>I387-Q387</f>
        <v/>
      </c>
      <c r="S387" s="49">
        <f>$AK387*R387</f>
        <v/>
      </c>
      <c r="U387" s="39" t="inlineStr">
        <is>
          <t>Stock SAP</t>
        </is>
      </c>
      <c r="V387" s="39" t="inlineStr">
        <is>
          <t>Uniformes</t>
        </is>
      </c>
      <c r="W387" s="39" t="inlineStr">
        <is>
          <t>Fuera del alcance</t>
        </is>
      </c>
      <c r="X387" s="39" t="n"/>
      <c r="Y387" s="39" t="inlineStr">
        <is>
          <t>No aplica: uniformes, clasificación que el inventario físico de Farmacia no releva</t>
        </is>
      </c>
      <c r="Z387" s="40" t="inlineStr">
        <is>
          <t>Fuera del alcance del inventario físico</t>
        </is>
      </c>
      <c r="AA387" s="39" t="n"/>
      <c r="AB387" s="39" t="n"/>
      <c r="AC387" s="39" t="n"/>
      <c r="AD387" s="39" t="n"/>
      <c r="AE387" s="39" t="n"/>
      <c r="AF387" s="39" t="n"/>
      <c r="AG387" s="39" t="n"/>
      <c r="AH387" s="51" t="n">
        <v>4</v>
      </c>
      <c r="AI387" s="51">
        <f>Q387</f>
        <v/>
      </c>
      <c r="AJ387" s="51">
        <f>$AH387-$AI387</f>
        <v/>
      </c>
      <c r="AK387" s="52" t="n">
        <v>6998.75</v>
      </c>
      <c r="AL387" s="52">
        <f>$AJ387*$AK387</f>
        <v/>
      </c>
      <c r="AM387" s="52">
        <f>$AI387*$AK387</f>
        <v/>
      </c>
      <c r="AN387" s="39" t="n"/>
      <c r="AO387" s="39" t="n"/>
    </row>
    <row r="388">
      <c r="A388" s="5" t="inlineStr">
        <is>
          <t>3000947</t>
        </is>
      </c>
      <c r="B388" s="5" t="inlineStr">
        <is>
          <t>Chomba Chofer Gris yacimiento S</t>
        </is>
      </c>
      <c r="C388" s="5" t="n"/>
      <c r="D388" s="5" t="inlineStr">
        <is>
          <t>INDU</t>
        </is>
      </c>
      <c r="E388" s="5" t="inlineStr">
        <is>
          <t>ZUNI</t>
        </is>
      </c>
      <c r="F388" s="5" t="inlineStr">
        <is>
          <t>1130</t>
        </is>
      </c>
      <c r="G388" s="5" t="inlineStr">
        <is>
          <t>3010</t>
        </is>
      </c>
      <c r="H388" s="5" t="inlineStr">
        <is>
          <t>C/U</t>
        </is>
      </c>
      <c r="I388" s="6" t="n">
        <v>4</v>
      </c>
      <c r="J388" s="6" t="n">
        <v>0</v>
      </c>
      <c r="K388" s="5" t="inlineStr">
        <is>
          <t>ARS</t>
        </is>
      </c>
      <c r="L388" s="48" t="n">
        <v>0</v>
      </c>
      <c r="M388" s="48" t="n">
        <v>89160</v>
      </c>
      <c r="O388" s="11">
        <f>M388/SUM($M$2:$M$485)</f>
        <v/>
      </c>
      <c r="P388" s="49">
        <f>IFERROR(M388/I388,0)</f>
        <v/>
      </c>
      <c r="Q388" s="50" t="n"/>
      <c r="R388" s="8">
        <f>I388-Q388</f>
        <v/>
      </c>
      <c r="S388" s="49">
        <f>$AK388*R388</f>
        <v/>
      </c>
      <c r="U388" s="39" t="inlineStr">
        <is>
          <t>Stock SAP</t>
        </is>
      </c>
      <c r="V388" s="39" t="inlineStr">
        <is>
          <t>Uniformes</t>
        </is>
      </c>
      <c r="W388" s="39" t="inlineStr">
        <is>
          <t>Fuera del alcance</t>
        </is>
      </c>
      <c r="X388" s="39" t="n"/>
      <c r="Y388" s="39" t="inlineStr">
        <is>
          <t>No aplica: uniformes, clasificación que el inventario físico de Farmacia no releva</t>
        </is>
      </c>
      <c r="Z388" s="40" t="inlineStr">
        <is>
          <t>Fuera del alcance del inventario físico</t>
        </is>
      </c>
      <c r="AA388" s="39" t="n"/>
      <c r="AB388" s="39" t="n"/>
      <c r="AC388" s="39" t="n"/>
      <c r="AD388" s="39" t="n"/>
      <c r="AE388" s="39" t="n"/>
      <c r="AF388" s="39" t="n"/>
      <c r="AG388" s="39" t="n"/>
      <c r="AH388" s="51" t="n">
        <v>4</v>
      </c>
      <c r="AI388" s="51">
        <f>Q388</f>
        <v/>
      </c>
      <c r="AJ388" s="51">
        <f>$AH388-$AI388</f>
        <v/>
      </c>
      <c r="AK388" s="52" t="n">
        <v>22290</v>
      </c>
      <c r="AL388" s="52">
        <f>$AJ388*$AK388</f>
        <v/>
      </c>
      <c r="AM388" s="52">
        <f>$AI388*$AK388</f>
        <v/>
      </c>
      <c r="AN388" s="39" t="n"/>
      <c r="AO388" s="39" t="n"/>
    </row>
    <row r="389">
      <c r="A389" s="5" t="inlineStr">
        <is>
          <t>3001138</t>
        </is>
      </c>
      <c r="B389" s="5" t="inlineStr">
        <is>
          <t>CHOMBA GRIS YACIMIENTO TALLE L</t>
        </is>
      </c>
      <c r="C389" s="5" t="n"/>
      <c r="D389" s="5" t="inlineStr">
        <is>
          <t>INDU</t>
        </is>
      </c>
      <c r="E389" s="5" t="inlineStr">
        <is>
          <t>ZUNI</t>
        </is>
      </c>
      <c r="F389" s="5" t="inlineStr">
        <is>
          <t>1130</t>
        </is>
      </c>
      <c r="G389" s="5" t="inlineStr">
        <is>
          <t>3010</t>
        </is>
      </c>
      <c r="H389" s="5" t="inlineStr">
        <is>
          <t>C/U</t>
        </is>
      </c>
      <c r="I389" s="6" t="n">
        <v>4</v>
      </c>
      <c r="J389" s="6" t="n">
        <v>0</v>
      </c>
      <c r="K389" s="5" t="inlineStr">
        <is>
          <t>ARS</t>
        </is>
      </c>
      <c r="L389" s="48" t="n">
        <v>0</v>
      </c>
      <c r="M389" s="48" t="n">
        <v>89160</v>
      </c>
      <c r="O389" s="11">
        <f>M389/SUM($M$2:$M$485)</f>
        <v/>
      </c>
      <c r="P389" s="49">
        <f>IFERROR(M389/I389,0)</f>
        <v/>
      </c>
      <c r="Q389" s="50" t="n"/>
      <c r="R389" s="8">
        <f>I389-Q389</f>
        <v/>
      </c>
      <c r="S389" s="49">
        <f>$AK389*R389</f>
        <v/>
      </c>
      <c r="U389" s="39" t="inlineStr">
        <is>
          <t>Stock SAP</t>
        </is>
      </c>
      <c r="V389" s="39" t="inlineStr">
        <is>
          <t>Uniformes</t>
        </is>
      </c>
      <c r="W389" s="39" t="inlineStr">
        <is>
          <t>Fuera del alcance</t>
        </is>
      </c>
      <c r="X389" s="39" t="n"/>
      <c r="Y389" s="39" t="inlineStr">
        <is>
          <t>No aplica: uniformes, clasificación que el inventario físico de Farmacia no releva</t>
        </is>
      </c>
      <c r="Z389" s="40" t="inlineStr">
        <is>
          <t>Fuera del alcance del inventario físico</t>
        </is>
      </c>
      <c r="AA389" s="39" t="n"/>
      <c r="AB389" s="39" t="n"/>
      <c r="AC389" s="39" t="n"/>
      <c r="AD389" s="39" t="n"/>
      <c r="AE389" s="39" t="n"/>
      <c r="AF389" s="39" t="n"/>
      <c r="AG389" s="39" t="n"/>
      <c r="AH389" s="51" t="n">
        <v>4</v>
      </c>
      <c r="AI389" s="51">
        <f>Q389</f>
        <v/>
      </c>
      <c r="AJ389" s="51">
        <f>$AH389-$AI389</f>
        <v/>
      </c>
      <c r="AK389" s="52" t="n">
        <v>22290</v>
      </c>
      <c r="AL389" s="52">
        <f>$AJ389*$AK389</f>
        <v/>
      </c>
      <c r="AM389" s="52">
        <f>$AI389*$AK389</f>
        <v/>
      </c>
      <c r="AN389" s="39" t="n"/>
      <c r="AO389" s="39" t="n"/>
    </row>
    <row r="390">
      <c r="A390" s="5" t="inlineStr">
        <is>
          <t>3001139</t>
        </is>
      </c>
      <c r="B390" s="5" t="inlineStr">
        <is>
          <t>CHOMBA GRIS YACIMIENTO TALLE XL</t>
        </is>
      </c>
      <c r="C390" s="5" t="n"/>
      <c r="D390" s="5" t="inlineStr">
        <is>
          <t>INDU</t>
        </is>
      </c>
      <c r="E390" s="5" t="inlineStr">
        <is>
          <t>ZUNI</t>
        </is>
      </c>
      <c r="F390" s="5" t="inlineStr">
        <is>
          <t>1130</t>
        </is>
      </c>
      <c r="G390" s="5" t="inlineStr">
        <is>
          <t>3010</t>
        </is>
      </c>
      <c r="H390" s="5" t="inlineStr">
        <is>
          <t>C/U</t>
        </is>
      </c>
      <c r="I390" s="6" t="n">
        <v>4</v>
      </c>
      <c r="J390" s="6" t="n">
        <v>0</v>
      </c>
      <c r="K390" s="5" t="inlineStr">
        <is>
          <t>ARS</t>
        </is>
      </c>
      <c r="L390" s="48" t="n">
        <v>0</v>
      </c>
      <c r="M390" s="48" t="n">
        <v>89160</v>
      </c>
      <c r="O390" s="11">
        <f>M390/SUM($M$2:$M$485)</f>
        <v/>
      </c>
      <c r="P390" s="49">
        <f>IFERROR(M390/I390,0)</f>
        <v/>
      </c>
      <c r="Q390" s="50" t="n"/>
      <c r="R390" s="8">
        <f>I390-Q390</f>
        <v/>
      </c>
      <c r="S390" s="49">
        <f>$AK390*R390</f>
        <v/>
      </c>
      <c r="U390" s="39" t="inlineStr">
        <is>
          <t>Stock SAP</t>
        </is>
      </c>
      <c r="V390" s="39" t="inlineStr">
        <is>
          <t>Uniformes</t>
        </is>
      </c>
      <c r="W390" s="39" t="inlineStr">
        <is>
          <t>Fuera del alcance</t>
        </is>
      </c>
      <c r="X390" s="39" t="n"/>
      <c r="Y390" s="39" t="inlineStr">
        <is>
          <t>No aplica: uniformes, clasificación que el inventario físico de Farmacia no releva</t>
        </is>
      </c>
      <c r="Z390" s="40" t="inlineStr">
        <is>
          <t>Fuera del alcance del inventario físico</t>
        </is>
      </c>
      <c r="AA390" s="39" t="n"/>
      <c r="AB390" s="39" t="n"/>
      <c r="AC390" s="39" t="n"/>
      <c r="AD390" s="39" t="n"/>
      <c r="AE390" s="39" t="n"/>
      <c r="AF390" s="39" t="n"/>
      <c r="AG390" s="39" t="n"/>
      <c r="AH390" s="51" t="n">
        <v>4</v>
      </c>
      <c r="AI390" s="51">
        <f>Q390</f>
        <v/>
      </c>
      <c r="AJ390" s="51">
        <f>$AH390-$AI390</f>
        <v/>
      </c>
      <c r="AK390" s="52" t="n">
        <v>22290</v>
      </c>
      <c r="AL390" s="52">
        <f>$AJ390*$AK390</f>
        <v/>
      </c>
      <c r="AM390" s="52">
        <f>$AI390*$AK390</f>
        <v/>
      </c>
      <c r="AN390" s="39" t="n"/>
      <c r="AO390" s="39" t="n"/>
    </row>
    <row r="391">
      <c r="A391" s="5" t="inlineStr">
        <is>
          <t>3001398</t>
        </is>
      </c>
      <c r="B391" s="5" t="inlineStr">
        <is>
          <t>REMERA PRIMERA PIEL TALLE M</t>
        </is>
      </c>
      <c r="C391" s="5" t="n"/>
      <c r="D391" s="5" t="inlineStr">
        <is>
          <t>INDU</t>
        </is>
      </c>
      <c r="E391" s="5" t="inlineStr">
        <is>
          <t>ZUNI</t>
        </is>
      </c>
      <c r="F391" s="5" t="inlineStr">
        <is>
          <t>1130</t>
        </is>
      </c>
      <c r="G391" s="5" t="inlineStr">
        <is>
          <t>3010</t>
        </is>
      </c>
      <c r="H391" s="5" t="inlineStr">
        <is>
          <t>C/U</t>
        </is>
      </c>
      <c r="I391" s="6" t="n">
        <v>4</v>
      </c>
      <c r="J391" s="6" t="n">
        <v>0</v>
      </c>
      <c r="K391" s="5" t="inlineStr">
        <is>
          <t>ARS</t>
        </is>
      </c>
      <c r="L391" s="48" t="n">
        <v>0</v>
      </c>
      <c r="M391" s="48" t="n">
        <v>27995</v>
      </c>
      <c r="O391" s="11">
        <f>M391/SUM($M$2:$M$485)</f>
        <v/>
      </c>
      <c r="P391" s="49">
        <f>IFERROR(M391/I391,0)</f>
        <v/>
      </c>
      <c r="Q391" s="50" t="n"/>
      <c r="R391" s="8">
        <f>I391-Q391</f>
        <v/>
      </c>
      <c r="S391" s="49">
        <f>$AK391*R391</f>
        <v/>
      </c>
      <c r="U391" s="39" t="inlineStr">
        <is>
          <t>Stock SAP</t>
        </is>
      </c>
      <c r="V391" s="39" t="inlineStr">
        <is>
          <t>Uniformes</t>
        </is>
      </c>
      <c r="W391" s="39" t="inlineStr">
        <is>
          <t>Fuera del alcance</t>
        </is>
      </c>
      <c r="X391" s="39" t="n"/>
      <c r="Y391" s="39" t="inlineStr">
        <is>
          <t>No aplica: uniformes, clasificación que el inventario físico de Farmacia no releva</t>
        </is>
      </c>
      <c r="Z391" s="40" t="inlineStr">
        <is>
          <t>Fuera del alcance del inventario físico</t>
        </is>
      </c>
      <c r="AA391" s="39" t="n"/>
      <c r="AB391" s="39" t="n"/>
      <c r="AC391" s="39" t="n"/>
      <c r="AD391" s="39" t="n"/>
      <c r="AE391" s="39" t="n"/>
      <c r="AF391" s="39" t="n"/>
      <c r="AG391" s="39" t="n"/>
      <c r="AH391" s="51" t="n">
        <v>4</v>
      </c>
      <c r="AI391" s="51">
        <f>Q391</f>
        <v/>
      </c>
      <c r="AJ391" s="51">
        <f>$AH391-$AI391</f>
        <v/>
      </c>
      <c r="AK391" s="52" t="n">
        <v>6998.75</v>
      </c>
      <c r="AL391" s="52">
        <f>$AJ391*$AK391</f>
        <v/>
      </c>
      <c r="AM391" s="52">
        <f>$AI391*$AK391</f>
        <v/>
      </c>
      <c r="AN391" s="39" t="n"/>
      <c r="AO391" s="39" t="n"/>
    </row>
    <row r="392">
      <c r="A392" s="5" t="inlineStr">
        <is>
          <t>3001399</t>
        </is>
      </c>
      <c r="B392" s="5" t="inlineStr">
        <is>
          <t>REMERA PRIMERA PIEL TALLE S</t>
        </is>
      </c>
      <c r="C392" s="5" t="n"/>
      <c r="D392" s="5" t="inlineStr">
        <is>
          <t>INDU</t>
        </is>
      </c>
      <c r="E392" s="5" t="inlineStr">
        <is>
          <t>ZUNI</t>
        </is>
      </c>
      <c r="F392" s="5" t="inlineStr">
        <is>
          <t>1130</t>
        </is>
      </c>
      <c r="G392" s="5" t="inlineStr">
        <is>
          <t>3010</t>
        </is>
      </c>
      <c r="H392" s="5" t="inlineStr">
        <is>
          <t>C/U</t>
        </is>
      </c>
      <c r="I392" s="6" t="n">
        <v>4</v>
      </c>
      <c r="J392" s="6" t="n">
        <v>0</v>
      </c>
      <c r="K392" s="5" t="inlineStr">
        <is>
          <t>ARS</t>
        </is>
      </c>
      <c r="L392" s="48" t="n">
        <v>0</v>
      </c>
      <c r="M392" s="48" t="n">
        <v>27995</v>
      </c>
      <c r="O392" s="11">
        <f>M392/SUM($M$2:$M$485)</f>
        <v/>
      </c>
      <c r="P392" s="49">
        <f>IFERROR(M392/I392,0)</f>
        <v/>
      </c>
      <c r="Q392" s="50" t="n"/>
      <c r="R392" s="8">
        <f>I392-Q392</f>
        <v/>
      </c>
      <c r="S392" s="49">
        <f>$AK392*R392</f>
        <v/>
      </c>
      <c r="U392" s="39" t="inlineStr">
        <is>
          <t>Stock SAP</t>
        </is>
      </c>
      <c r="V392" s="39" t="inlineStr">
        <is>
          <t>Uniformes</t>
        </is>
      </c>
      <c r="W392" s="39" t="inlineStr">
        <is>
          <t>Fuera del alcance</t>
        </is>
      </c>
      <c r="X392" s="39" t="n"/>
      <c r="Y392" s="39" t="inlineStr">
        <is>
          <t>No aplica: uniformes, clasificación que el inventario físico de Farmacia no releva</t>
        </is>
      </c>
      <c r="Z392" s="40" t="inlineStr">
        <is>
          <t>Fuera del alcance del inventario físico</t>
        </is>
      </c>
      <c r="AA392" s="39" t="n"/>
      <c r="AB392" s="39" t="n"/>
      <c r="AC392" s="39" t="n"/>
      <c r="AD392" s="39" t="n"/>
      <c r="AE392" s="39" t="n"/>
      <c r="AF392" s="39" t="n"/>
      <c r="AG392" s="39" t="n"/>
      <c r="AH392" s="51" t="n">
        <v>4</v>
      </c>
      <c r="AI392" s="51">
        <f>Q392</f>
        <v/>
      </c>
      <c r="AJ392" s="51">
        <f>$AH392-$AI392</f>
        <v/>
      </c>
      <c r="AK392" s="52" t="n">
        <v>6998.75</v>
      </c>
      <c r="AL392" s="52">
        <f>$AJ392*$AK392</f>
        <v/>
      </c>
      <c r="AM392" s="52">
        <f>$AI392*$AK392</f>
        <v/>
      </c>
      <c r="AN392" s="39" t="n"/>
      <c r="AO392" s="39" t="n"/>
    </row>
    <row r="393">
      <c r="A393" s="5" t="inlineStr">
        <is>
          <t>3001400</t>
        </is>
      </c>
      <c r="B393" s="5" t="inlineStr">
        <is>
          <t>REMERA PRIMERA PIEL TALLE L</t>
        </is>
      </c>
      <c r="C393" s="5" t="n"/>
      <c r="D393" s="5" t="inlineStr">
        <is>
          <t>INDU</t>
        </is>
      </c>
      <c r="E393" s="5" t="inlineStr">
        <is>
          <t>ZUNI</t>
        </is>
      </c>
      <c r="F393" s="5" t="inlineStr">
        <is>
          <t>1130</t>
        </is>
      </c>
      <c r="G393" s="5" t="inlineStr">
        <is>
          <t>3010</t>
        </is>
      </c>
      <c r="H393" s="5" t="inlineStr">
        <is>
          <t>C/U</t>
        </is>
      </c>
      <c r="I393" s="6" t="n">
        <v>4</v>
      </c>
      <c r="J393" s="6" t="n">
        <v>0</v>
      </c>
      <c r="K393" s="5" t="inlineStr">
        <is>
          <t>ARS</t>
        </is>
      </c>
      <c r="L393" s="48" t="n">
        <v>0</v>
      </c>
      <c r="M393" s="48" t="n">
        <v>27995</v>
      </c>
      <c r="O393" s="11">
        <f>M393/SUM($M$2:$M$485)</f>
        <v/>
      </c>
      <c r="P393" s="49">
        <f>IFERROR(M393/I393,0)</f>
        <v/>
      </c>
      <c r="Q393" s="50" t="n"/>
      <c r="R393" s="8">
        <f>I393-Q393</f>
        <v/>
      </c>
      <c r="S393" s="49">
        <f>$AK393*R393</f>
        <v/>
      </c>
      <c r="U393" s="39" t="inlineStr">
        <is>
          <t>Stock SAP</t>
        </is>
      </c>
      <c r="V393" s="39" t="inlineStr">
        <is>
          <t>Uniformes</t>
        </is>
      </c>
      <c r="W393" s="39" t="inlineStr">
        <is>
          <t>Fuera del alcance</t>
        </is>
      </c>
      <c r="X393" s="39" t="n"/>
      <c r="Y393" s="39" t="inlineStr">
        <is>
          <t>No aplica: uniformes, clasificación que el inventario físico de Farmacia no releva</t>
        </is>
      </c>
      <c r="Z393" s="40" t="inlineStr">
        <is>
          <t>Fuera del alcance del inventario físico</t>
        </is>
      </c>
      <c r="AA393" s="39" t="n"/>
      <c r="AB393" s="39" t="n"/>
      <c r="AC393" s="39" t="n"/>
      <c r="AD393" s="39" t="n"/>
      <c r="AE393" s="39" t="n"/>
      <c r="AF393" s="39" t="n"/>
      <c r="AG393" s="39" t="n"/>
      <c r="AH393" s="51" t="n">
        <v>4</v>
      </c>
      <c r="AI393" s="51">
        <f>Q393</f>
        <v/>
      </c>
      <c r="AJ393" s="51">
        <f>$AH393-$AI393</f>
        <v/>
      </c>
      <c r="AK393" s="52" t="n">
        <v>6998.75</v>
      </c>
      <c r="AL393" s="52">
        <f>$AJ393*$AK393</f>
        <v/>
      </c>
      <c r="AM393" s="52">
        <f>$AI393*$AK393</f>
        <v/>
      </c>
      <c r="AN393" s="39" t="n"/>
      <c r="AO393" s="39" t="n"/>
    </row>
    <row r="394">
      <c r="A394" s="5" t="inlineStr">
        <is>
          <t>3001401</t>
        </is>
      </c>
      <c r="B394" s="5" t="inlineStr">
        <is>
          <t>REMERA PRIMERA PIEL TALLE XL</t>
        </is>
      </c>
      <c r="C394" s="5" t="n"/>
      <c r="D394" s="5" t="inlineStr">
        <is>
          <t>INDU</t>
        </is>
      </c>
      <c r="E394" s="5" t="inlineStr">
        <is>
          <t>ZUNI</t>
        </is>
      </c>
      <c r="F394" s="5" t="inlineStr">
        <is>
          <t>1130</t>
        </is>
      </c>
      <c r="G394" s="5" t="inlineStr">
        <is>
          <t>3010</t>
        </is>
      </c>
      <c r="H394" s="5" t="inlineStr">
        <is>
          <t>C/U</t>
        </is>
      </c>
      <c r="I394" s="6" t="n">
        <v>4</v>
      </c>
      <c r="J394" s="6" t="n">
        <v>0</v>
      </c>
      <c r="K394" s="5" t="inlineStr">
        <is>
          <t>ARS</t>
        </is>
      </c>
      <c r="L394" s="48" t="n">
        <v>0</v>
      </c>
      <c r="M394" s="48" t="n">
        <v>27995</v>
      </c>
      <c r="O394" s="11">
        <f>M394/SUM($M$2:$M$485)</f>
        <v/>
      </c>
      <c r="P394" s="49">
        <f>IFERROR(M394/I394,0)</f>
        <v/>
      </c>
      <c r="Q394" s="50" t="n"/>
      <c r="R394" s="8">
        <f>I394-Q394</f>
        <v/>
      </c>
      <c r="S394" s="49">
        <f>$AK394*R394</f>
        <v/>
      </c>
      <c r="U394" s="39" t="inlineStr">
        <is>
          <t>Stock SAP</t>
        </is>
      </c>
      <c r="V394" s="39" t="inlineStr">
        <is>
          <t>Uniformes</t>
        </is>
      </c>
      <c r="W394" s="39" t="inlineStr">
        <is>
          <t>Fuera del alcance</t>
        </is>
      </c>
      <c r="X394" s="39" t="n"/>
      <c r="Y394" s="39" t="inlineStr">
        <is>
          <t>No aplica: uniformes, clasificación que el inventario físico de Farmacia no releva</t>
        </is>
      </c>
      <c r="Z394" s="40" t="inlineStr">
        <is>
          <t>Fuera del alcance del inventario físico</t>
        </is>
      </c>
      <c r="AA394" s="39" t="n"/>
      <c r="AB394" s="39" t="n"/>
      <c r="AC394" s="39" t="n"/>
      <c r="AD394" s="39" t="n"/>
      <c r="AE394" s="39" t="n"/>
      <c r="AF394" s="39" t="n"/>
      <c r="AG394" s="39" t="n"/>
      <c r="AH394" s="51" t="n">
        <v>4</v>
      </c>
      <c r="AI394" s="51">
        <f>Q394</f>
        <v/>
      </c>
      <c r="AJ394" s="51">
        <f>$AH394-$AI394</f>
        <v/>
      </c>
      <c r="AK394" s="52" t="n">
        <v>6998.75</v>
      </c>
      <c r="AL394" s="52">
        <f>$AJ394*$AK394</f>
        <v/>
      </c>
      <c r="AM394" s="52">
        <f>$AI394*$AK394</f>
        <v/>
      </c>
      <c r="AN394" s="39" t="n"/>
      <c r="AO394" s="39" t="n"/>
    </row>
    <row r="395">
      <c r="A395" s="5" t="inlineStr">
        <is>
          <t>3001410</t>
        </is>
      </c>
      <c r="B395" s="5" t="inlineStr">
        <is>
          <t>CAMPERA DE POLAR C/LOGO + REFLEC  S</t>
        </is>
      </c>
      <c r="C395" s="5" t="n"/>
      <c r="D395" s="5" t="inlineStr">
        <is>
          <t>INDU</t>
        </is>
      </c>
      <c r="E395" s="5" t="inlineStr">
        <is>
          <t>ZUNI</t>
        </is>
      </c>
      <c r="F395" s="5" t="inlineStr">
        <is>
          <t>1130</t>
        </is>
      </c>
      <c r="G395" s="5" t="inlineStr">
        <is>
          <t>3010</t>
        </is>
      </c>
      <c r="H395" s="5" t="inlineStr">
        <is>
          <t>C/U</t>
        </is>
      </c>
      <c r="I395" s="6" t="n">
        <v>4</v>
      </c>
      <c r="J395" s="6" t="n">
        <v>0</v>
      </c>
      <c r="K395" s="5" t="inlineStr">
        <is>
          <t>ARS</t>
        </is>
      </c>
      <c r="L395" s="48" t="n">
        <v>0</v>
      </c>
      <c r="M395" s="48" t="n">
        <v>107596</v>
      </c>
      <c r="O395" s="11">
        <f>M395/SUM($M$2:$M$485)</f>
        <v/>
      </c>
      <c r="P395" s="49">
        <f>IFERROR(M395/I395,0)</f>
        <v/>
      </c>
      <c r="Q395" s="50" t="n"/>
      <c r="R395" s="8">
        <f>I395-Q395</f>
        <v/>
      </c>
      <c r="S395" s="49">
        <f>$AK395*R395</f>
        <v/>
      </c>
      <c r="U395" s="39" t="inlineStr">
        <is>
          <t>Stock SAP</t>
        </is>
      </c>
      <c r="V395" s="39" t="inlineStr">
        <is>
          <t>Uniformes</t>
        </is>
      </c>
      <c r="W395" s="39" t="inlineStr">
        <is>
          <t>Fuera del alcance</t>
        </is>
      </c>
      <c r="X395" s="39" t="n"/>
      <c r="Y395" s="39" t="inlineStr">
        <is>
          <t>No aplica: uniformes, clasificación que el inventario físico de Farmacia no releva</t>
        </is>
      </c>
      <c r="Z395" s="40" t="inlineStr">
        <is>
          <t>Fuera del alcance del inventario físico</t>
        </is>
      </c>
      <c r="AA395" s="39" t="n"/>
      <c r="AB395" s="39" t="n"/>
      <c r="AC395" s="39" t="n"/>
      <c r="AD395" s="39" t="n"/>
      <c r="AE395" s="39" t="n"/>
      <c r="AF395" s="39" t="n"/>
      <c r="AG395" s="39" t="n"/>
      <c r="AH395" s="51" t="n">
        <v>4</v>
      </c>
      <c r="AI395" s="51">
        <f>Q395</f>
        <v/>
      </c>
      <c r="AJ395" s="51">
        <f>$AH395-$AI395</f>
        <v/>
      </c>
      <c r="AK395" s="52" t="n">
        <v>26899</v>
      </c>
      <c r="AL395" s="52">
        <f>$AJ395*$AK395</f>
        <v/>
      </c>
      <c r="AM395" s="52">
        <f>$AI395*$AK395</f>
        <v/>
      </c>
      <c r="AN395" s="39" t="n"/>
      <c r="AO395" s="39" t="n"/>
    </row>
    <row r="396">
      <c r="A396" s="5" t="inlineStr">
        <is>
          <t>3001411</t>
        </is>
      </c>
      <c r="B396" s="5" t="inlineStr">
        <is>
          <t>CAMPERA DE POLAR C/LOGO + REFLEC  M</t>
        </is>
      </c>
      <c r="C396" s="5" t="n"/>
      <c r="D396" s="5" t="inlineStr">
        <is>
          <t>INDU</t>
        </is>
      </c>
      <c r="E396" s="5" t="inlineStr">
        <is>
          <t>ZUNI</t>
        </is>
      </c>
      <c r="F396" s="5" t="inlineStr">
        <is>
          <t>1130</t>
        </is>
      </c>
      <c r="G396" s="5" t="inlineStr">
        <is>
          <t>3010</t>
        </is>
      </c>
      <c r="H396" s="5" t="inlineStr">
        <is>
          <t>C/U</t>
        </is>
      </c>
      <c r="I396" s="6" t="n">
        <v>4</v>
      </c>
      <c r="J396" s="6" t="n">
        <v>0</v>
      </c>
      <c r="K396" s="5" t="inlineStr">
        <is>
          <t>ARS</t>
        </is>
      </c>
      <c r="L396" s="48" t="n">
        <v>0</v>
      </c>
      <c r="M396" s="48" t="n">
        <v>107596</v>
      </c>
      <c r="O396" s="11">
        <f>M396/SUM($M$2:$M$485)</f>
        <v/>
      </c>
      <c r="P396" s="49">
        <f>IFERROR(M396/I396,0)</f>
        <v/>
      </c>
      <c r="Q396" s="50" t="n"/>
      <c r="R396" s="8">
        <f>I396-Q396</f>
        <v/>
      </c>
      <c r="S396" s="49">
        <f>$AK396*R396</f>
        <v/>
      </c>
      <c r="U396" s="39" t="inlineStr">
        <is>
          <t>Stock SAP</t>
        </is>
      </c>
      <c r="V396" s="39" t="inlineStr">
        <is>
          <t>Uniformes</t>
        </is>
      </c>
      <c r="W396" s="39" t="inlineStr">
        <is>
          <t>Fuera del alcance</t>
        </is>
      </c>
      <c r="X396" s="39" t="n"/>
      <c r="Y396" s="39" t="inlineStr">
        <is>
          <t>No aplica: uniformes, clasificación que el inventario físico de Farmacia no releva</t>
        </is>
      </c>
      <c r="Z396" s="40" t="inlineStr">
        <is>
          <t>Fuera del alcance del inventario físico</t>
        </is>
      </c>
      <c r="AA396" s="39" t="n"/>
      <c r="AB396" s="39" t="n"/>
      <c r="AC396" s="39" t="n"/>
      <c r="AD396" s="39" t="n"/>
      <c r="AE396" s="39" t="n"/>
      <c r="AF396" s="39" t="n"/>
      <c r="AG396" s="39" t="n"/>
      <c r="AH396" s="51" t="n">
        <v>4</v>
      </c>
      <c r="AI396" s="51">
        <f>Q396</f>
        <v/>
      </c>
      <c r="AJ396" s="51">
        <f>$AH396-$AI396</f>
        <v/>
      </c>
      <c r="AK396" s="52" t="n">
        <v>26899</v>
      </c>
      <c r="AL396" s="52">
        <f>$AJ396*$AK396</f>
        <v/>
      </c>
      <c r="AM396" s="52">
        <f>$AI396*$AK396</f>
        <v/>
      </c>
      <c r="AN396" s="39" t="n"/>
      <c r="AO396" s="39" t="n"/>
    </row>
    <row r="397">
      <c r="A397" s="5" t="inlineStr">
        <is>
          <t>3001412</t>
        </is>
      </c>
      <c r="B397" s="5" t="inlineStr">
        <is>
          <t>CAMPERA DE POLAR C/LOGO + REFLEC  L</t>
        </is>
      </c>
      <c r="C397" s="5" t="n"/>
      <c r="D397" s="5" t="inlineStr">
        <is>
          <t>INDU</t>
        </is>
      </c>
      <c r="E397" s="5" t="inlineStr">
        <is>
          <t>ZUNI</t>
        </is>
      </c>
      <c r="F397" s="5" t="inlineStr">
        <is>
          <t>1130</t>
        </is>
      </c>
      <c r="G397" s="5" t="inlineStr">
        <is>
          <t>3010</t>
        </is>
      </c>
      <c r="H397" s="5" t="inlineStr">
        <is>
          <t>C/U</t>
        </is>
      </c>
      <c r="I397" s="6" t="n">
        <v>4</v>
      </c>
      <c r="J397" s="6" t="n">
        <v>0</v>
      </c>
      <c r="K397" s="5" t="inlineStr">
        <is>
          <t>ARS</t>
        </is>
      </c>
      <c r="L397" s="48" t="n">
        <v>0</v>
      </c>
      <c r="M397" s="48" t="n">
        <v>107596</v>
      </c>
      <c r="O397" s="11">
        <f>M397/SUM($M$2:$M$485)</f>
        <v/>
      </c>
      <c r="P397" s="49">
        <f>IFERROR(M397/I397,0)</f>
        <v/>
      </c>
      <c r="Q397" s="50" t="n"/>
      <c r="R397" s="8">
        <f>I397-Q397</f>
        <v/>
      </c>
      <c r="S397" s="49">
        <f>$AK397*R397</f>
        <v/>
      </c>
      <c r="U397" s="39" t="inlineStr">
        <is>
          <t>Stock SAP</t>
        </is>
      </c>
      <c r="V397" s="39" t="inlineStr">
        <is>
          <t>Uniformes</t>
        </is>
      </c>
      <c r="W397" s="39" t="inlineStr">
        <is>
          <t>Fuera del alcance</t>
        </is>
      </c>
      <c r="X397" s="39" t="n"/>
      <c r="Y397" s="39" t="inlineStr">
        <is>
          <t>No aplica: uniformes, clasificación que el inventario físico de Farmacia no releva</t>
        </is>
      </c>
      <c r="Z397" s="40" t="inlineStr">
        <is>
          <t>Fuera del alcance del inventario físico</t>
        </is>
      </c>
      <c r="AA397" s="39" t="n"/>
      <c r="AB397" s="39" t="n"/>
      <c r="AC397" s="39" t="n"/>
      <c r="AD397" s="39" t="n"/>
      <c r="AE397" s="39" t="n"/>
      <c r="AF397" s="39" t="n"/>
      <c r="AG397" s="39" t="n"/>
      <c r="AH397" s="51" t="n">
        <v>4</v>
      </c>
      <c r="AI397" s="51">
        <f>Q397</f>
        <v/>
      </c>
      <c r="AJ397" s="51">
        <f>$AH397-$AI397</f>
        <v/>
      </c>
      <c r="AK397" s="52" t="n">
        <v>26899</v>
      </c>
      <c r="AL397" s="52">
        <f>$AJ397*$AK397</f>
        <v/>
      </c>
      <c r="AM397" s="52">
        <f>$AI397*$AK397</f>
        <v/>
      </c>
      <c r="AN397" s="39" t="n"/>
      <c r="AO397" s="39" t="n"/>
    </row>
    <row r="398">
      <c r="A398" s="5" t="inlineStr">
        <is>
          <t>3001413</t>
        </is>
      </c>
      <c r="B398" s="5" t="inlineStr">
        <is>
          <t>CAMPERA DE POLAR C/LOGO + REFLEC  XL</t>
        </is>
      </c>
      <c r="C398" s="5" t="n"/>
      <c r="D398" s="5" t="inlineStr">
        <is>
          <t>INDU</t>
        </is>
      </c>
      <c r="E398" s="5" t="inlineStr">
        <is>
          <t>ZUNI</t>
        </is>
      </c>
      <c r="F398" s="5" t="inlineStr">
        <is>
          <t>1130</t>
        </is>
      </c>
      <c r="G398" s="5" t="inlineStr">
        <is>
          <t>3010</t>
        </is>
      </c>
      <c r="H398" s="5" t="inlineStr">
        <is>
          <t>C/U</t>
        </is>
      </c>
      <c r="I398" s="6" t="n">
        <v>4</v>
      </c>
      <c r="J398" s="6" t="n">
        <v>0</v>
      </c>
      <c r="K398" s="5" t="inlineStr">
        <is>
          <t>ARS</t>
        </is>
      </c>
      <c r="L398" s="48" t="n">
        <v>0</v>
      </c>
      <c r="M398" s="48" t="n">
        <v>107596</v>
      </c>
      <c r="O398" s="11">
        <f>M398/SUM($M$2:$M$485)</f>
        <v/>
      </c>
      <c r="P398" s="49">
        <f>IFERROR(M398/I398,0)</f>
        <v/>
      </c>
      <c r="Q398" s="50" t="n"/>
      <c r="R398" s="8">
        <f>I398-Q398</f>
        <v/>
      </c>
      <c r="S398" s="49">
        <f>$AK398*R398</f>
        <v/>
      </c>
      <c r="U398" s="39" t="inlineStr">
        <is>
          <t>Stock SAP</t>
        </is>
      </c>
      <c r="V398" s="39" t="inlineStr">
        <is>
          <t>Uniformes</t>
        </is>
      </c>
      <c r="W398" s="39" t="inlineStr">
        <is>
          <t>Fuera del alcance</t>
        </is>
      </c>
      <c r="X398" s="39" t="n"/>
      <c r="Y398" s="39" t="inlineStr">
        <is>
          <t>No aplica: uniformes, clasificación que el inventario físico de Farmacia no releva</t>
        </is>
      </c>
      <c r="Z398" s="40" t="inlineStr">
        <is>
          <t>Fuera del alcance del inventario físico</t>
        </is>
      </c>
      <c r="AA398" s="39" t="n"/>
      <c r="AB398" s="39" t="n"/>
      <c r="AC398" s="39" t="n"/>
      <c r="AD398" s="39" t="n"/>
      <c r="AE398" s="39" t="n"/>
      <c r="AF398" s="39" t="n"/>
      <c r="AG398" s="39" t="n"/>
      <c r="AH398" s="51" t="n">
        <v>4</v>
      </c>
      <c r="AI398" s="51">
        <f>Q398</f>
        <v/>
      </c>
      <c r="AJ398" s="51">
        <f>$AH398-$AI398</f>
        <v/>
      </c>
      <c r="AK398" s="52" t="n">
        <v>26899</v>
      </c>
      <c r="AL398" s="52">
        <f>$AJ398*$AK398</f>
        <v/>
      </c>
      <c r="AM398" s="52">
        <f>$AI398*$AK398</f>
        <v/>
      </c>
      <c r="AN398" s="39" t="n"/>
      <c r="AO398" s="39" t="n"/>
    </row>
    <row r="399">
      <c r="A399" s="5" t="inlineStr">
        <is>
          <t>3001416</t>
        </is>
      </c>
      <c r="B399" s="5" t="inlineStr">
        <is>
          <t>PANTALON TERMICO 38</t>
        </is>
      </c>
      <c r="C399" s="5" t="n"/>
      <c r="D399" s="5" t="inlineStr">
        <is>
          <t>INDU</t>
        </is>
      </c>
      <c r="E399" s="5" t="inlineStr">
        <is>
          <t>ZUNI</t>
        </is>
      </c>
      <c r="F399" s="5" t="inlineStr">
        <is>
          <t>1130</t>
        </is>
      </c>
      <c r="G399" s="5" t="inlineStr">
        <is>
          <t>3010</t>
        </is>
      </c>
      <c r="H399" s="5" t="inlineStr">
        <is>
          <t>C/U</t>
        </is>
      </c>
      <c r="I399" s="6" t="n">
        <v>4</v>
      </c>
      <c r="J399" s="6" t="n">
        <v>0</v>
      </c>
      <c r="K399" s="5" t="inlineStr">
        <is>
          <t>ARS</t>
        </is>
      </c>
      <c r="L399" s="48" t="n">
        <v>0</v>
      </c>
      <c r="M399" s="48" t="n">
        <v>145664</v>
      </c>
      <c r="O399" s="11">
        <f>M399/SUM($M$2:$M$485)</f>
        <v/>
      </c>
      <c r="P399" s="49">
        <f>IFERROR(M399/I399,0)</f>
        <v/>
      </c>
      <c r="Q399" s="50" t="n"/>
      <c r="R399" s="8">
        <f>I399-Q399</f>
        <v/>
      </c>
      <c r="S399" s="49">
        <f>$AK399*R399</f>
        <v/>
      </c>
      <c r="U399" s="39" t="inlineStr">
        <is>
          <t>Stock SAP</t>
        </is>
      </c>
      <c r="V399" s="39" t="inlineStr">
        <is>
          <t>Uniformes</t>
        </is>
      </c>
      <c r="W399" s="39" t="inlineStr">
        <is>
          <t>Fuera del alcance</t>
        </is>
      </c>
      <c r="X399" s="39" t="n"/>
      <c r="Y399" s="39" t="inlineStr">
        <is>
          <t>No aplica: uniformes, clasificación que el inventario físico de Farmacia no releva</t>
        </is>
      </c>
      <c r="Z399" s="40" t="inlineStr">
        <is>
          <t>Fuera del alcance del inventario físico</t>
        </is>
      </c>
      <c r="AA399" s="39" t="n"/>
      <c r="AB399" s="39" t="n"/>
      <c r="AC399" s="39" t="n"/>
      <c r="AD399" s="39" t="n"/>
      <c r="AE399" s="39" t="n"/>
      <c r="AF399" s="39" t="n"/>
      <c r="AG399" s="39" t="n"/>
      <c r="AH399" s="51" t="n">
        <v>4</v>
      </c>
      <c r="AI399" s="51">
        <f>Q399</f>
        <v/>
      </c>
      <c r="AJ399" s="51">
        <f>$AH399-$AI399</f>
        <v/>
      </c>
      <c r="AK399" s="52" t="n">
        <v>36416</v>
      </c>
      <c r="AL399" s="52">
        <f>$AJ399*$AK399</f>
        <v/>
      </c>
      <c r="AM399" s="52">
        <f>$AI399*$AK399</f>
        <v/>
      </c>
      <c r="AN399" s="39" t="n"/>
      <c r="AO399" s="39" t="n"/>
    </row>
    <row r="400">
      <c r="A400" s="5" t="inlineStr">
        <is>
          <t>3001417</t>
        </is>
      </c>
      <c r="B400" s="5" t="inlineStr">
        <is>
          <t>PANTALON TERMICO 42</t>
        </is>
      </c>
      <c r="C400" s="5" t="n"/>
      <c r="D400" s="5" t="inlineStr">
        <is>
          <t>INDU</t>
        </is>
      </c>
      <c r="E400" s="5" t="inlineStr">
        <is>
          <t>ZUNI</t>
        </is>
      </c>
      <c r="F400" s="5" t="inlineStr">
        <is>
          <t>1130</t>
        </is>
      </c>
      <c r="G400" s="5" t="inlineStr">
        <is>
          <t>3010</t>
        </is>
      </c>
      <c r="H400" s="5" t="inlineStr">
        <is>
          <t>C/U</t>
        </is>
      </c>
      <c r="I400" s="6" t="n">
        <v>4</v>
      </c>
      <c r="J400" s="6" t="n">
        <v>0</v>
      </c>
      <c r="K400" s="5" t="inlineStr">
        <is>
          <t>ARS</t>
        </is>
      </c>
      <c r="L400" s="48" t="n">
        <v>0</v>
      </c>
      <c r="M400" s="48" t="n">
        <v>145664</v>
      </c>
      <c r="O400" s="11">
        <f>M400/SUM($M$2:$M$485)</f>
        <v/>
      </c>
      <c r="P400" s="49">
        <f>IFERROR(M400/I400,0)</f>
        <v/>
      </c>
      <c r="Q400" s="50" t="n"/>
      <c r="R400" s="8">
        <f>I400-Q400</f>
        <v/>
      </c>
      <c r="S400" s="49">
        <f>$AK400*R400</f>
        <v/>
      </c>
      <c r="U400" s="39" t="inlineStr">
        <is>
          <t>Stock SAP</t>
        </is>
      </c>
      <c r="V400" s="39" t="inlineStr">
        <is>
          <t>Uniformes</t>
        </is>
      </c>
      <c r="W400" s="39" t="inlineStr">
        <is>
          <t>Fuera del alcance</t>
        </is>
      </c>
      <c r="X400" s="39" t="n"/>
      <c r="Y400" s="39" t="inlineStr">
        <is>
          <t>No aplica: uniformes, clasificación que el inventario físico de Farmacia no releva</t>
        </is>
      </c>
      <c r="Z400" s="40" t="inlineStr">
        <is>
          <t>Fuera del alcance del inventario físico</t>
        </is>
      </c>
      <c r="AA400" s="39" t="n"/>
      <c r="AB400" s="39" t="n"/>
      <c r="AC400" s="39" t="n"/>
      <c r="AD400" s="39" t="n"/>
      <c r="AE400" s="39" t="n"/>
      <c r="AF400" s="39" t="n"/>
      <c r="AG400" s="39" t="n"/>
      <c r="AH400" s="51" t="n">
        <v>4</v>
      </c>
      <c r="AI400" s="51">
        <f>Q400</f>
        <v/>
      </c>
      <c r="AJ400" s="51">
        <f>$AH400-$AI400</f>
        <v/>
      </c>
      <c r="AK400" s="52" t="n">
        <v>36416</v>
      </c>
      <c r="AL400" s="52">
        <f>$AJ400*$AK400</f>
        <v/>
      </c>
      <c r="AM400" s="52">
        <f>$AI400*$AK400</f>
        <v/>
      </c>
      <c r="AN400" s="39" t="n"/>
      <c r="AO400" s="39" t="n"/>
    </row>
    <row r="401">
      <c r="A401" s="5" t="inlineStr">
        <is>
          <t>3001418</t>
        </is>
      </c>
      <c r="B401" s="5" t="inlineStr">
        <is>
          <t>PANTALON TERMICO 44</t>
        </is>
      </c>
      <c r="C401" s="5" t="n"/>
      <c r="D401" s="5" t="inlineStr">
        <is>
          <t>INDU</t>
        </is>
      </c>
      <c r="E401" s="5" t="inlineStr">
        <is>
          <t>ZUNI</t>
        </is>
      </c>
      <c r="F401" s="5" t="inlineStr">
        <is>
          <t>1130</t>
        </is>
      </c>
      <c r="G401" s="5" t="inlineStr">
        <is>
          <t>3010</t>
        </is>
      </c>
      <c r="H401" s="5" t="inlineStr">
        <is>
          <t>C/U</t>
        </is>
      </c>
      <c r="I401" s="6" t="n">
        <v>4</v>
      </c>
      <c r="J401" s="6" t="n">
        <v>0</v>
      </c>
      <c r="K401" s="5" t="inlineStr">
        <is>
          <t>ARS</t>
        </is>
      </c>
      <c r="L401" s="48" t="n">
        <v>0</v>
      </c>
      <c r="M401" s="48" t="n">
        <v>145664</v>
      </c>
      <c r="O401" s="11">
        <f>M401/SUM($M$2:$M$485)</f>
        <v/>
      </c>
      <c r="P401" s="49">
        <f>IFERROR(M401/I401,0)</f>
        <v/>
      </c>
      <c r="Q401" s="50" t="n"/>
      <c r="R401" s="8">
        <f>I401-Q401</f>
        <v/>
      </c>
      <c r="S401" s="49">
        <f>$AK401*R401</f>
        <v/>
      </c>
      <c r="U401" s="39" t="inlineStr">
        <is>
          <t>Stock SAP</t>
        </is>
      </c>
      <c r="V401" s="39" t="inlineStr">
        <is>
          <t>Uniformes</t>
        </is>
      </c>
      <c r="W401" s="39" t="inlineStr">
        <is>
          <t>Fuera del alcance</t>
        </is>
      </c>
      <c r="X401" s="39" t="n"/>
      <c r="Y401" s="39" t="inlineStr">
        <is>
          <t>No aplica: uniformes, clasificación que el inventario físico de Farmacia no releva</t>
        </is>
      </c>
      <c r="Z401" s="40" t="inlineStr">
        <is>
          <t>Fuera del alcance del inventario físico</t>
        </is>
      </c>
      <c r="AA401" s="39" t="n"/>
      <c r="AB401" s="39" t="n"/>
      <c r="AC401" s="39" t="n"/>
      <c r="AD401" s="39" t="n"/>
      <c r="AE401" s="39" t="n"/>
      <c r="AF401" s="39" t="n"/>
      <c r="AG401" s="39" t="n"/>
      <c r="AH401" s="51" t="n">
        <v>4</v>
      </c>
      <c r="AI401" s="51">
        <f>Q401</f>
        <v/>
      </c>
      <c r="AJ401" s="51">
        <f>$AH401-$AI401</f>
        <v/>
      </c>
      <c r="AK401" s="52" t="n">
        <v>36416</v>
      </c>
      <c r="AL401" s="52">
        <f>$AJ401*$AK401</f>
        <v/>
      </c>
      <c r="AM401" s="52">
        <f>$AI401*$AK401</f>
        <v/>
      </c>
      <c r="AN401" s="39" t="n"/>
      <c r="AO401" s="39" t="n"/>
    </row>
    <row r="402">
      <c r="A402" s="5" t="inlineStr">
        <is>
          <t>3001420</t>
        </is>
      </c>
      <c r="B402" s="5" t="inlineStr">
        <is>
          <t>PANTALON TERMICO 50</t>
        </is>
      </c>
      <c r="C402" s="5" t="n"/>
      <c r="D402" s="5" t="inlineStr">
        <is>
          <t>INDU</t>
        </is>
      </c>
      <c r="E402" s="5" t="inlineStr">
        <is>
          <t>ZUNI</t>
        </is>
      </c>
      <c r="F402" s="5" t="inlineStr">
        <is>
          <t>1130</t>
        </is>
      </c>
      <c r="G402" s="5" t="inlineStr">
        <is>
          <t>3010</t>
        </is>
      </c>
      <c r="H402" s="5" t="inlineStr">
        <is>
          <t>C/U</t>
        </is>
      </c>
      <c r="I402" s="6" t="n">
        <v>4</v>
      </c>
      <c r="J402" s="6" t="n">
        <v>0</v>
      </c>
      <c r="K402" s="5" t="inlineStr">
        <is>
          <t>ARS</t>
        </is>
      </c>
      <c r="L402" s="48" t="n">
        <v>0</v>
      </c>
      <c r="M402" s="48" t="n">
        <v>145664</v>
      </c>
      <c r="O402" s="11">
        <f>M402/SUM($M$2:$M$485)</f>
        <v/>
      </c>
      <c r="P402" s="49">
        <f>IFERROR(M402/I402,0)</f>
        <v/>
      </c>
      <c r="Q402" s="50" t="n"/>
      <c r="R402" s="8">
        <f>I402-Q402</f>
        <v/>
      </c>
      <c r="S402" s="49">
        <f>$AK402*R402</f>
        <v/>
      </c>
      <c r="U402" s="39" t="inlineStr">
        <is>
          <t>Stock SAP</t>
        </is>
      </c>
      <c r="V402" s="39" t="inlineStr">
        <is>
          <t>Uniformes</t>
        </is>
      </c>
      <c r="W402" s="39" t="inlineStr">
        <is>
          <t>Fuera del alcance</t>
        </is>
      </c>
      <c r="X402" s="39" t="n"/>
      <c r="Y402" s="39" t="inlineStr">
        <is>
          <t>No aplica: uniformes, clasificación que el inventario físico de Farmacia no releva</t>
        </is>
      </c>
      <c r="Z402" s="40" t="inlineStr">
        <is>
          <t>Fuera del alcance del inventario físico</t>
        </is>
      </c>
      <c r="AA402" s="39" t="n"/>
      <c r="AB402" s="39" t="n"/>
      <c r="AC402" s="39" t="n"/>
      <c r="AD402" s="39" t="n"/>
      <c r="AE402" s="39" t="n"/>
      <c r="AF402" s="39" t="n"/>
      <c r="AG402" s="39" t="n"/>
      <c r="AH402" s="51" t="n">
        <v>4</v>
      </c>
      <c r="AI402" s="51">
        <f>Q402</f>
        <v/>
      </c>
      <c r="AJ402" s="51">
        <f>$AH402-$AI402</f>
        <v/>
      </c>
      <c r="AK402" s="52" t="n">
        <v>36416</v>
      </c>
      <c r="AL402" s="52">
        <f>$AJ402*$AK402</f>
        <v/>
      </c>
      <c r="AM402" s="52">
        <f>$AI402*$AK402</f>
        <v/>
      </c>
      <c r="AN402" s="39" t="n"/>
      <c r="AO402" s="39" t="n"/>
    </row>
    <row r="403">
      <c r="A403" s="5" t="inlineStr">
        <is>
          <t>3001439</t>
        </is>
      </c>
      <c r="B403" s="5" t="inlineStr">
        <is>
          <t>CHOMBA NEGRA XXXL</t>
        </is>
      </c>
      <c r="C403" s="5" t="n"/>
      <c r="D403" s="5" t="inlineStr">
        <is>
          <t>INDU</t>
        </is>
      </c>
      <c r="E403" s="5" t="inlineStr">
        <is>
          <t>ZUNI</t>
        </is>
      </c>
      <c r="F403" s="5" t="inlineStr">
        <is>
          <t>1130</t>
        </is>
      </c>
      <c r="G403" s="5" t="inlineStr">
        <is>
          <t>3011</t>
        </is>
      </c>
      <c r="H403" s="5" t="inlineStr">
        <is>
          <t>C/U</t>
        </is>
      </c>
      <c r="I403" s="6" t="n">
        <v>4</v>
      </c>
      <c r="J403" s="6" t="n">
        <v>0</v>
      </c>
      <c r="K403" s="5" t="inlineStr">
        <is>
          <t>ARS</t>
        </is>
      </c>
      <c r="L403" s="48" t="n">
        <v>0</v>
      </c>
      <c r="M403" s="48" t="n">
        <v>43547.73</v>
      </c>
      <c r="O403" s="11">
        <f>M403/SUM($M$2:$M$485)</f>
        <v/>
      </c>
      <c r="P403" s="49">
        <f>IFERROR(M403/I403,0)</f>
        <v/>
      </c>
      <c r="Q403" s="50" t="n"/>
      <c r="R403" s="8">
        <f>I403-Q403</f>
        <v/>
      </c>
      <c r="S403" s="49">
        <f>$AK403*R403</f>
        <v/>
      </c>
      <c r="U403" s="39" t="inlineStr">
        <is>
          <t>Stock SAP</t>
        </is>
      </c>
      <c r="V403" s="39" t="inlineStr">
        <is>
          <t>Uniformes</t>
        </is>
      </c>
      <c r="W403" s="39" t="inlineStr">
        <is>
          <t>Fuera del alcance</t>
        </is>
      </c>
      <c r="X403" s="39" t="n"/>
      <c r="Y403" s="39" t="inlineStr">
        <is>
          <t>No aplica: uniformes, clasificación que el inventario físico de Farmacia no releva</t>
        </is>
      </c>
      <c r="Z403" s="40" t="inlineStr">
        <is>
          <t>Fuera del alcance del inventario físico</t>
        </is>
      </c>
      <c r="AA403" s="39" t="n"/>
      <c r="AB403" s="39" t="n"/>
      <c r="AC403" s="39" t="n"/>
      <c r="AD403" s="39" t="n"/>
      <c r="AE403" s="39" t="n"/>
      <c r="AF403" s="39" t="n"/>
      <c r="AG403" s="39" t="n"/>
      <c r="AH403" s="51" t="n">
        <v>6</v>
      </c>
      <c r="AI403" s="51">
        <f>Q403</f>
        <v/>
      </c>
      <c r="AJ403" s="51">
        <f>$AH403-$AI403</f>
        <v/>
      </c>
      <c r="AK403" s="52" t="n">
        <v>10886.93333333333</v>
      </c>
      <c r="AL403" s="52">
        <f>$AJ403*$AK403</f>
        <v/>
      </c>
      <c r="AM403" s="52">
        <f>$AI403*$AK403</f>
        <v/>
      </c>
      <c r="AN403" s="39" t="n"/>
      <c r="AO403" s="39" t="inlineStr">
        <is>
          <t>El material ocupa 2 filas en la hoja 1130 Salta (lote/almacén). La cantidad SAP y la física de esta vista son el total del material.</t>
        </is>
      </c>
    </row>
    <row r="404">
      <c r="A404" s="5" t="inlineStr">
        <is>
          <t>3001460</t>
        </is>
      </c>
      <c r="B404" s="5" t="inlineStr">
        <is>
          <t>CONJUNTO PRIMERA PIEL S</t>
        </is>
      </c>
      <c r="C404" s="5" t="n"/>
      <c r="D404" s="5" t="inlineStr">
        <is>
          <t>INDU</t>
        </is>
      </c>
      <c r="E404" s="5" t="inlineStr">
        <is>
          <t>ZUNI</t>
        </is>
      </c>
      <c r="F404" s="5" t="inlineStr">
        <is>
          <t>1130</t>
        </is>
      </c>
      <c r="G404" s="5" t="inlineStr">
        <is>
          <t>3011</t>
        </is>
      </c>
      <c r="H404" s="5" t="inlineStr">
        <is>
          <t>C/U</t>
        </is>
      </c>
      <c r="I404" s="6" t="n">
        <v>4</v>
      </c>
      <c r="J404" s="6" t="n">
        <v>0</v>
      </c>
      <c r="K404" s="5" t="inlineStr">
        <is>
          <t>ARS</t>
        </is>
      </c>
      <c r="L404" s="48" t="n">
        <v>0</v>
      </c>
      <c r="M404" s="48" t="n">
        <v>57508</v>
      </c>
      <c r="O404" s="11">
        <f>M404/SUM($M$2:$M$485)</f>
        <v/>
      </c>
      <c r="P404" s="49">
        <f>IFERROR(M404/I404,0)</f>
        <v/>
      </c>
      <c r="Q404" s="50" t="n"/>
      <c r="R404" s="8">
        <f>I404-Q404</f>
        <v/>
      </c>
      <c r="S404" s="49">
        <f>$AK404*R404</f>
        <v/>
      </c>
      <c r="U404" s="39" t="inlineStr">
        <is>
          <t>Stock SAP</t>
        </is>
      </c>
      <c r="V404" s="39" t="inlineStr">
        <is>
          <t>Uniformes</t>
        </is>
      </c>
      <c r="W404" s="39" t="inlineStr">
        <is>
          <t>Fuera del alcance</t>
        </is>
      </c>
      <c r="X404" s="39" t="n"/>
      <c r="Y404" s="39" t="inlineStr">
        <is>
          <t>No aplica: uniformes, clasificación que el inventario físico de Farmacia no releva</t>
        </is>
      </c>
      <c r="Z404" s="40" t="inlineStr">
        <is>
          <t>Fuera del alcance del inventario físico</t>
        </is>
      </c>
      <c r="AA404" s="39" t="n"/>
      <c r="AB404" s="39" t="n"/>
      <c r="AC404" s="39" t="n"/>
      <c r="AD404" s="39" t="n"/>
      <c r="AE404" s="39" t="n"/>
      <c r="AF404" s="39" t="n"/>
      <c r="AG404" s="39" t="n"/>
      <c r="AH404" s="51" t="n">
        <v>4</v>
      </c>
      <c r="AI404" s="51">
        <f>Q404</f>
        <v/>
      </c>
      <c r="AJ404" s="51">
        <f>$AH404-$AI404</f>
        <v/>
      </c>
      <c r="AK404" s="52" t="n">
        <v>14377</v>
      </c>
      <c r="AL404" s="52">
        <f>$AJ404*$AK404</f>
        <v/>
      </c>
      <c r="AM404" s="52">
        <f>$AI404*$AK404</f>
        <v/>
      </c>
      <c r="AN404" s="39" t="n"/>
      <c r="AO404" s="39" t="n"/>
    </row>
    <row r="405">
      <c r="A405" s="5" t="inlineStr">
        <is>
          <t>3001461</t>
        </is>
      </c>
      <c r="B405" s="5" t="inlineStr">
        <is>
          <t>CONJUNTO PRIMERA PIEL M</t>
        </is>
      </c>
      <c r="C405" s="5" t="n"/>
      <c r="D405" s="5" t="inlineStr">
        <is>
          <t>INDU</t>
        </is>
      </c>
      <c r="E405" s="5" t="inlineStr">
        <is>
          <t>ZUNI</t>
        </is>
      </c>
      <c r="F405" s="5" t="inlineStr">
        <is>
          <t>1130</t>
        </is>
      </c>
      <c r="G405" s="5" t="inlineStr">
        <is>
          <t>3011</t>
        </is>
      </c>
      <c r="H405" s="5" t="inlineStr">
        <is>
          <t>C/U</t>
        </is>
      </c>
      <c r="I405" s="6" t="n">
        <v>4</v>
      </c>
      <c r="J405" s="6" t="n">
        <v>0</v>
      </c>
      <c r="K405" s="5" t="inlineStr">
        <is>
          <t>ARS</t>
        </is>
      </c>
      <c r="L405" s="48" t="n">
        <v>0</v>
      </c>
      <c r="M405" s="48" t="n">
        <v>57508</v>
      </c>
      <c r="O405" s="11">
        <f>M405/SUM($M$2:$M$485)</f>
        <v/>
      </c>
      <c r="P405" s="49">
        <f>IFERROR(M405/I405,0)</f>
        <v/>
      </c>
      <c r="Q405" s="50" t="n"/>
      <c r="R405" s="8">
        <f>I405-Q405</f>
        <v/>
      </c>
      <c r="S405" s="49">
        <f>$AK405*R405</f>
        <v/>
      </c>
      <c r="U405" s="39" t="inlineStr">
        <is>
          <t>Stock SAP</t>
        </is>
      </c>
      <c r="V405" s="39" t="inlineStr">
        <is>
          <t>Uniformes</t>
        </is>
      </c>
      <c r="W405" s="39" t="inlineStr">
        <is>
          <t>Fuera del alcance</t>
        </is>
      </c>
      <c r="X405" s="39" t="n"/>
      <c r="Y405" s="39" t="inlineStr">
        <is>
          <t>No aplica: uniformes, clasificación que el inventario físico de Farmacia no releva</t>
        </is>
      </c>
      <c r="Z405" s="40" t="inlineStr">
        <is>
          <t>Fuera del alcance del inventario físico</t>
        </is>
      </c>
      <c r="AA405" s="39" t="n"/>
      <c r="AB405" s="39" t="n"/>
      <c r="AC405" s="39" t="n"/>
      <c r="AD405" s="39" t="n"/>
      <c r="AE405" s="39" t="n"/>
      <c r="AF405" s="39" t="n"/>
      <c r="AG405" s="39" t="n"/>
      <c r="AH405" s="51" t="n">
        <v>4</v>
      </c>
      <c r="AI405" s="51">
        <f>Q405</f>
        <v/>
      </c>
      <c r="AJ405" s="51">
        <f>$AH405-$AI405</f>
        <v/>
      </c>
      <c r="AK405" s="52" t="n">
        <v>14377</v>
      </c>
      <c r="AL405" s="52">
        <f>$AJ405*$AK405</f>
        <v/>
      </c>
      <c r="AM405" s="52">
        <f>$AI405*$AK405</f>
        <v/>
      </c>
      <c r="AN405" s="39" t="n"/>
      <c r="AO405" s="39" t="n"/>
    </row>
    <row r="406">
      <c r="A406" s="5" t="inlineStr">
        <is>
          <t>3001464</t>
        </is>
      </c>
      <c r="B406" s="5" t="inlineStr">
        <is>
          <t>CONJUNTO PRIMERA PIEL XXL</t>
        </is>
      </c>
      <c r="C406" s="5" t="n"/>
      <c r="D406" s="5" t="inlineStr">
        <is>
          <t>INDU</t>
        </is>
      </c>
      <c r="E406" s="5" t="inlineStr">
        <is>
          <t>ZUNI</t>
        </is>
      </c>
      <c r="F406" s="5" t="inlineStr">
        <is>
          <t>1130</t>
        </is>
      </c>
      <c r="G406" s="5" t="inlineStr">
        <is>
          <t>3011</t>
        </is>
      </c>
      <c r="H406" s="5" t="inlineStr">
        <is>
          <t>C/U</t>
        </is>
      </c>
      <c r="I406" s="6" t="n">
        <v>4</v>
      </c>
      <c r="J406" s="6" t="n">
        <v>0</v>
      </c>
      <c r="K406" s="5" t="inlineStr">
        <is>
          <t>ARS</t>
        </is>
      </c>
      <c r="L406" s="48" t="n">
        <v>0</v>
      </c>
      <c r="M406" s="48" t="n">
        <v>63258.8</v>
      </c>
      <c r="O406" s="11">
        <f>M406/SUM($M$2:$M$485)</f>
        <v/>
      </c>
      <c r="P406" s="49">
        <f>IFERROR(M406/I406,0)</f>
        <v/>
      </c>
      <c r="Q406" s="50" t="n"/>
      <c r="R406" s="8">
        <f>I406-Q406</f>
        <v/>
      </c>
      <c r="S406" s="49">
        <f>$AK406*R406</f>
        <v/>
      </c>
      <c r="U406" s="39" t="inlineStr">
        <is>
          <t>Stock SAP</t>
        </is>
      </c>
      <c r="V406" s="39" t="inlineStr">
        <is>
          <t>Uniformes</t>
        </is>
      </c>
      <c r="W406" s="39" t="inlineStr">
        <is>
          <t>Fuera del alcance</t>
        </is>
      </c>
      <c r="X406" s="39" t="n"/>
      <c r="Y406" s="39" t="inlineStr">
        <is>
          <t>No aplica: uniformes, clasificación que el inventario físico de Farmacia no releva</t>
        </is>
      </c>
      <c r="Z406" s="40" t="inlineStr">
        <is>
          <t>Fuera del alcance del inventario físico</t>
        </is>
      </c>
      <c r="AA406" s="39" t="n"/>
      <c r="AB406" s="39" t="n"/>
      <c r="AC406" s="39" t="n"/>
      <c r="AD406" s="39" t="n"/>
      <c r="AE406" s="39" t="n"/>
      <c r="AF406" s="39" t="n"/>
      <c r="AG406" s="39" t="n"/>
      <c r="AH406" s="51" t="n">
        <v>4</v>
      </c>
      <c r="AI406" s="51">
        <f>Q406</f>
        <v/>
      </c>
      <c r="AJ406" s="51">
        <f>$AH406-$AI406</f>
        <v/>
      </c>
      <c r="AK406" s="52" t="n">
        <v>15814.7</v>
      </c>
      <c r="AL406" s="52">
        <f>$AJ406*$AK406</f>
        <v/>
      </c>
      <c r="AM406" s="52">
        <f>$AI406*$AK406</f>
        <v/>
      </c>
      <c r="AN406" s="39" t="n"/>
      <c r="AO406" s="39" t="n"/>
    </row>
    <row r="407">
      <c r="A407" s="5" t="inlineStr">
        <is>
          <t>3001574</t>
        </is>
      </c>
      <c r="B407" s="5" t="inlineStr">
        <is>
          <t>CAMPERON NARANJA TERMICO XXL</t>
        </is>
      </c>
      <c r="C407" s="5" t="n"/>
      <c r="D407" s="5" t="inlineStr">
        <is>
          <t>INDU</t>
        </is>
      </c>
      <c r="E407" s="5" t="inlineStr">
        <is>
          <t>ZUNI</t>
        </is>
      </c>
      <c r="F407" s="5" t="inlineStr">
        <is>
          <t>1130</t>
        </is>
      </c>
      <c r="G407" s="5" t="inlineStr">
        <is>
          <t>3011</t>
        </is>
      </c>
      <c r="H407" s="5" t="inlineStr">
        <is>
          <t>C/U</t>
        </is>
      </c>
      <c r="I407" s="6" t="n">
        <v>4</v>
      </c>
      <c r="J407" s="6" t="n">
        <v>0</v>
      </c>
      <c r="K407" s="5" t="inlineStr">
        <is>
          <t>ARS</t>
        </is>
      </c>
      <c r="L407" s="48" t="n">
        <v>0</v>
      </c>
      <c r="M407" s="48" t="n">
        <v>466228.23</v>
      </c>
      <c r="O407" s="11">
        <f>M407/SUM($M$2:$M$485)</f>
        <v/>
      </c>
      <c r="P407" s="49">
        <f>IFERROR(M407/I407,0)</f>
        <v/>
      </c>
      <c r="Q407" s="50" t="n"/>
      <c r="R407" s="8">
        <f>I407-Q407</f>
        <v/>
      </c>
      <c r="S407" s="49">
        <f>$AK407*R407</f>
        <v/>
      </c>
      <c r="U407" s="39" t="inlineStr">
        <is>
          <t>Stock SAP</t>
        </is>
      </c>
      <c r="V407" s="39" t="inlineStr">
        <is>
          <t>Uniformes</t>
        </is>
      </c>
      <c r="W407" s="39" t="inlineStr">
        <is>
          <t>Fuera del alcance</t>
        </is>
      </c>
      <c r="X407" s="39" t="n"/>
      <c r="Y407" s="39" t="inlineStr">
        <is>
          <t>No aplica: uniformes, clasificación que el inventario físico de Farmacia no releva</t>
        </is>
      </c>
      <c r="Z407" s="40" t="inlineStr">
        <is>
          <t>Fuera del alcance del inventario físico</t>
        </is>
      </c>
      <c r="AA407" s="39" t="n"/>
      <c r="AB407" s="39" t="n"/>
      <c r="AC407" s="39" t="n"/>
      <c r="AD407" s="39" t="n"/>
      <c r="AE407" s="39" t="n"/>
      <c r="AF407" s="39" t="n"/>
      <c r="AG407" s="39" t="n"/>
      <c r="AH407" s="51" t="n">
        <v>6</v>
      </c>
      <c r="AI407" s="51">
        <f>Q407</f>
        <v/>
      </c>
      <c r="AJ407" s="51">
        <f>$AH407-$AI407</f>
        <v/>
      </c>
      <c r="AK407" s="52" t="n">
        <v>116557.0566666667</v>
      </c>
      <c r="AL407" s="52">
        <f>$AJ407*$AK407</f>
        <v/>
      </c>
      <c r="AM407" s="52">
        <f>$AI407*$AK407</f>
        <v/>
      </c>
      <c r="AN407" s="39" t="n"/>
      <c r="AO407" s="39" t="inlineStr">
        <is>
          <t>El material ocupa 2 filas en la hoja 1130 Salta (lote/almacén). La cantidad SAP y la física de esta vista son el total del material.</t>
        </is>
      </c>
    </row>
    <row r="408">
      <c r="A408" s="5" t="inlineStr">
        <is>
          <t>1000027</t>
        </is>
      </c>
      <c r="B408" s="5" t="inlineStr">
        <is>
          <t>LARINGOSCOPIO ADULTO DE TRES RAMAS</t>
        </is>
      </c>
      <c r="C408" s="5" t="inlineStr">
        <is>
          <t>DESC</t>
        </is>
      </c>
      <c r="D408" s="5" t="inlineStr">
        <is>
          <t>033</t>
        </is>
      </c>
      <c r="E408" s="5" t="inlineStr">
        <is>
          <t>ZMED</t>
        </is>
      </c>
      <c r="F408" s="5" t="inlineStr">
        <is>
          <t>1130</t>
        </is>
      </c>
      <c r="G408" s="5" t="inlineStr">
        <is>
          <t>3014</t>
        </is>
      </c>
      <c r="H408" s="5" t="inlineStr">
        <is>
          <t>C/U</t>
        </is>
      </c>
      <c r="I408" s="6" t="n">
        <v>3</v>
      </c>
      <c r="J408" s="6" t="n">
        <v>0</v>
      </c>
      <c r="K408" s="5" t="inlineStr">
        <is>
          <t>ARS</t>
        </is>
      </c>
      <c r="L408" s="48" t="n">
        <v>0</v>
      </c>
      <c r="M408" s="48" t="n">
        <v>12783.88</v>
      </c>
      <c r="O408" s="11">
        <f>M408/SUM($M$2:$M$485)</f>
        <v/>
      </c>
      <c r="P408" s="49">
        <f>IFERROR(M408/I408,0)</f>
        <v/>
      </c>
      <c r="Q408" s="50" t="n">
        <v>4</v>
      </c>
      <c r="R408" s="8">
        <f>I408-Q408</f>
        <v/>
      </c>
      <c r="S408" s="49">
        <f>$AK408*R408</f>
        <v/>
      </c>
      <c r="U408" s="39" t="inlineStr">
        <is>
          <t>Stock SAP</t>
        </is>
      </c>
      <c r="V408" s="39" t="inlineStr">
        <is>
          <t>Medicamentos</t>
        </is>
      </c>
      <c r="W408" s="39" t="inlineStr">
        <is>
          <t>Dentro del alcance</t>
        </is>
      </c>
      <c r="X408" s="38" t="inlineStr">
        <is>
          <t>Baja</t>
        </is>
      </c>
      <c r="Y408" s="39" t="inlineStr">
        <is>
          <t>Homologado – confianza Baja – pendiente de validación</t>
        </is>
      </c>
      <c r="Z408" s="37" t="inlineStr">
        <is>
          <t>Dar de alta en SAP</t>
        </is>
      </c>
      <c r="AA408" s="39" t="inlineStr">
        <is>
          <t>424; 165</t>
        </is>
      </c>
      <c r="AB408" s="39" t="inlineStr">
        <is>
          <t>Lagingoscopio pediatrico c/ 3 ramas rectas; Laringoscopio adulto de tres ramas</t>
        </is>
      </c>
      <c r="AC408" s="39" t="inlineStr">
        <is>
          <t>Cruce por nomenclatura SAP; Homologación por código Avain (master E-200)</t>
        </is>
      </c>
      <c r="AD408" s="39" t="inlineStr">
        <is>
          <t>No</t>
        </is>
      </c>
      <c r="AE408" s="39" t="n"/>
      <c r="AF408" s="39" t="inlineStr">
        <is>
          <t>Sí</t>
        </is>
      </c>
      <c r="AG408" s="39" t="inlineStr">
        <is>
          <t>E-200; K-259</t>
        </is>
      </c>
      <c r="AH408" s="51" t="n">
        <v>3</v>
      </c>
      <c r="AI408" s="51">
        <f>Q408</f>
        <v/>
      </c>
      <c r="AJ408" s="51">
        <f>$AH408-$AI408</f>
        <v/>
      </c>
      <c r="AK408" s="52" t="n">
        <v>4261.293333333333</v>
      </c>
      <c r="AL408" s="52">
        <f>$AJ408*$AK408</f>
        <v/>
      </c>
      <c r="AM408" s="52">
        <f>$AI408*$AK408</f>
        <v/>
      </c>
      <c r="AN408" s="39" t="n"/>
      <c r="AO408" s="39" t="inlineStr">
        <is>
          <t>Varias denominaciones del inventario físico corresponden a este material SAP (424 Lagingoscopio pediatrico c/ 3 ramas rectas; 165 Laringoscopio adulto de tres ramas). Se sumaron las cantidades físicas. Homologado al master K-259, pero sus códigos SAP (1000028) no figuran en el stock SAP de este centro. Cruce por nomenclatura: similitud 0.47. Homologación: confianza base Alta + confianza SAP Alta → Alta.</t>
        </is>
      </c>
    </row>
    <row r="409">
      <c r="A409" s="5" t="inlineStr">
        <is>
          <t>1000193</t>
        </is>
      </c>
      <c r="B409" s="5" t="inlineStr">
        <is>
          <t>MIGRAL COMPRIMIDO</t>
        </is>
      </c>
      <c r="C409" s="5" t="inlineStr">
        <is>
          <t>00000</t>
        </is>
      </c>
      <c r="D409" s="5" t="inlineStr">
        <is>
          <t>033</t>
        </is>
      </c>
      <c r="E409" s="5" t="inlineStr">
        <is>
          <t>ZMED</t>
        </is>
      </c>
      <c r="F409" s="5" t="inlineStr">
        <is>
          <t>1130</t>
        </is>
      </c>
      <c r="G409" s="5" t="inlineStr">
        <is>
          <t>3013</t>
        </is>
      </c>
      <c r="H409" s="5" t="inlineStr">
        <is>
          <t>C/U</t>
        </is>
      </c>
      <c r="I409" s="6" t="n">
        <v>3</v>
      </c>
      <c r="J409" s="6" t="n">
        <v>0</v>
      </c>
      <c r="K409" s="5" t="inlineStr">
        <is>
          <t>ARS</t>
        </is>
      </c>
      <c r="L409" s="48" t="n">
        <v>0</v>
      </c>
      <c r="M409" s="48" t="n">
        <v>77620.92999999999</v>
      </c>
      <c r="O409" s="11">
        <f>M409/SUM($M$2:$M$485)</f>
        <v/>
      </c>
      <c r="P409" s="49">
        <f>IFERROR(M409/I409,0)</f>
        <v/>
      </c>
      <c r="Q409" s="50" t="n">
        <v>30</v>
      </c>
      <c r="R409" s="8">
        <f>I409-Q409</f>
        <v/>
      </c>
      <c r="S409" s="49">
        <f>$AK409*R409</f>
        <v/>
      </c>
      <c r="U409" s="39" t="inlineStr">
        <is>
          <t>Stock SAP</t>
        </is>
      </c>
      <c r="V409" s="39" t="inlineStr">
        <is>
          <t>Medicamentos</t>
        </is>
      </c>
      <c r="W409" s="39" t="inlineStr">
        <is>
          <t>Dentro del alcance</t>
        </is>
      </c>
      <c r="X409" s="42" t="inlineStr">
        <is>
          <t>Media</t>
        </is>
      </c>
      <c r="Y409" s="39" t="inlineStr">
        <is>
          <t>Homologado – confianza Media – pendiente de validación</t>
        </is>
      </c>
      <c r="Z409" s="37" t="inlineStr">
        <is>
          <t>Dar de alta en SAP</t>
        </is>
      </c>
      <c r="AA409" s="39" t="inlineStr">
        <is>
          <t>186</t>
        </is>
      </c>
      <c r="AB409" s="39" t="inlineStr">
        <is>
          <t>Migral (ergotamina antimigrañoso) Comprimidos</t>
        </is>
      </c>
      <c r="AC409" s="39" t="inlineStr">
        <is>
          <t>Homologación por código Avain (master M01-015)</t>
        </is>
      </c>
      <c r="AD409" s="39" t="inlineStr">
        <is>
          <t>No</t>
        </is>
      </c>
      <c r="AE409" s="39" t="n"/>
      <c r="AF409" s="39" t="inlineStr">
        <is>
          <t>Sí</t>
        </is>
      </c>
      <c r="AG409" s="39" t="inlineStr">
        <is>
          <t>M01-015</t>
        </is>
      </c>
      <c r="AH409" s="51" t="n">
        <v>4</v>
      </c>
      <c r="AI409" s="51">
        <f>Q409</f>
        <v/>
      </c>
      <c r="AJ409" s="51">
        <f>$AH409-$AI409</f>
        <v/>
      </c>
      <c r="AK409" s="52" t="n">
        <v>25873.6425</v>
      </c>
      <c r="AL409" s="52">
        <f>$AJ409*$AK409</f>
        <v/>
      </c>
      <c r="AM409" s="52">
        <f>$AI409*$AK409</f>
        <v/>
      </c>
      <c r="AN409" s="39" t="n"/>
      <c r="AO409" s="39" t="inlineStr">
        <is>
          <t>Homologación: confianza base Media + confianza SAP Media → Media. El material ocupa 2 filas en la hoja 1130 Salta (lote/almacén). La cantidad SAP y la física de esta vista son el total del material.</t>
        </is>
      </c>
    </row>
    <row r="410">
      <c r="A410" s="5" t="inlineStr">
        <is>
          <t>1000561</t>
        </is>
      </c>
      <c r="B410" s="5" t="inlineStr">
        <is>
          <t>ACETILCISTEINA 600MG COMP</t>
        </is>
      </c>
      <c r="C410" s="5" t="inlineStr">
        <is>
          <t>00000</t>
        </is>
      </c>
      <c r="D410" s="5" t="inlineStr">
        <is>
          <t>033</t>
        </is>
      </c>
      <c r="E410" s="5" t="inlineStr">
        <is>
          <t>ZMED</t>
        </is>
      </c>
      <c r="F410" s="5" t="inlineStr">
        <is>
          <t>1130</t>
        </is>
      </c>
      <c r="G410" s="5" t="inlineStr">
        <is>
          <t>3013</t>
        </is>
      </c>
      <c r="H410" s="5" t="inlineStr">
        <is>
          <t>C/U</t>
        </is>
      </c>
      <c r="I410" s="6" t="n">
        <v>3</v>
      </c>
      <c r="J410" s="6" t="n">
        <v>0</v>
      </c>
      <c r="K410" s="5" t="inlineStr">
        <is>
          <t>ARS</t>
        </is>
      </c>
      <c r="L410" s="48" t="n">
        <v>0</v>
      </c>
      <c r="M410" s="48" t="n">
        <v>11527.5</v>
      </c>
      <c r="O410" s="11">
        <f>M410/SUM($M$2:$M$485)</f>
        <v/>
      </c>
      <c r="P410" s="49">
        <f>IFERROR(M410/I410,0)</f>
        <v/>
      </c>
      <c r="Q410" s="50" t="n">
        <v>30</v>
      </c>
      <c r="R410" s="8">
        <f>I410-Q410</f>
        <v/>
      </c>
      <c r="S410" s="49">
        <f>$AK410*R410</f>
        <v/>
      </c>
      <c r="U410" s="39" t="inlineStr">
        <is>
          <t>Stock SAP</t>
        </is>
      </c>
      <c r="V410" s="39" t="inlineStr">
        <is>
          <t>Medicamentos</t>
        </is>
      </c>
      <c r="W410" s="39" t="inlineStr">
        <is>
          <t>Dentro del alcance</t>
        </is>
      </c>
      <c r="X410" s="38" t="inlineStr">
        <is>
          <t>Baja</t>
        </is>
      </c>
      <c r="Y410" s="39" t="inlineStr">
        <is>
          <t>Homologado – confianza Baja – pendiente de validación</t>
        </is>
      </c>
      <c r="Z410" s="37" t="inlineStr">
        <is>
          <t>Dar de alta en SAP</t>
        </is>
      </c>
      <c r="AA410" s="39" t="inlineStr">
        <is>
          <t>7</t>
        </is>
      </c>
      <c r="AB410" s="39" t="inlineStr">
        <is>
          <t>ACEMUK (N-Acetilcisteina) 600 Comprimidos efervecesntes</t>
        </is>
      </c>
      <c r="AC410" s="39" t="inlineStr">
        <is>
          <t>Cruce por nomenclatura SAP</t>
        </is>
      </c>
      <c r="AD410" s="39" t="inlineStr">
        <is>
          <t>No</t>
        </is>
      </c>
      <c r="AE410" s="39" t="n"/>
      <c r="AF410" s="39" t="inlineStr">
        <is>
          <t>No</t>
        </is>
      </c>
      <c r="AG410" s="39" t="n"/>
      <c r="AH410" s="51" t="n">
        <v>3</v>
      </c>
      <c r="AI410" s="51">
        <f>Q410</f>
        <v/>
      </c>
      <c r="AJ410" s="51">
        <f>$AH410-$AI410</f>
        <v/>
      </c>
      <c r="AK410" s="52" t="n">
        <v>3842.5</v>
      </c>
      <c r="AL410" s="52">
        <f>$AJ410*$AK410</f>
        <v/>
      </c>
      <c r="AM410" s="52">
        <f>$AI410*$AK410</f>
        <v/>
      </c>
      <c r="AN410" s="39" t="n"/>
      <c r="AO410" s="39" t="inlineStr">
        <is>
          <t>Cruce por nomenclatura: una nomenclatura no informa dosis; similitud 0.68.</t>
        </is>
      </c>
    </row>
    <row r="411">
      <c r="A411" s="5" t="inlineStr">
        <is>
          <t>1001034</t>
        </is>
      </c>
      <c r="B411" s="5" t="inlineStr">
        <is>
          <t>TRAMADOL 50MG 20 UN COMPRIMIDOS</t>
        </is>
      </c>
      <c r="C411" s="5" t="inlineStr">
        <is>
          <t>00000</t>
        </is>
      </c>
      <c r="D411" s="5" t="inlineStr">
        <is>
          <t>033</t>
        </is>
      </c>
      <c r="E411" s="5" t="inlineStr">
        <is>
          <t>ZMED</t>
        </is>
      </c>
      <c r="F411" s="5" t="inlineStr">
        <is>
          <t>1130</t>
        </is>
      </c>
      <c r="G411" s="5" t="inlineStr">
        <is>
          <t>3013</t>
        </is>
      </c>
      <c r="H411" s="5" t="inlineStr">
        <is>
          <t>C/U</t>
        </is>
      </c>
      <c r="I411" s="6" t="n">
        <v>3</v>
      </c>
      <c r="J411" s="6" t="n">
        <v>0</v>
      </c>
      <c r="K411" s="5" t="inlineStr">
        <is>
          <t>ARS</t>
        </is>
      </c>
      <c r="L411" s="48" t="n">
        <v>0</v>
      </c>
      <c r="M411" s="48" t="n">
        <v>85695.36</v>
      </c>
      <c r="O411" s="11">
        <f>M411/SUM($M$2:$M$485)</f>
        <v/>
      </c>
      <c r="P411" s="49">
        <f>IFERROR(M411/I411,0)</f>
        <v/>
      </c>
      <c r="Q411" s="50" t="n"/>
      <c r="R411" s="8">
        <f>I411-Q411</f>
        <v/>
      </c>
      <c r="S411" s="49">
        <f>$AK411*R411</f>
        <v/>
      </c>
      <c r="U411" s="39" t="inlineStr">
        <is>
          <t>Stock SAP</t>
        </is>
      </c>
      <c r="V411" s="39" t="inlineStr">
        <is>
          <t>Medicamentos</t>
        </is>
      </c>
      <c r="W411" s="39" t="inlineStr">
        <is>
          <t>Dentro del alcance</t>
        </is>
      </c>
      <c r="X411" s="39" t="n"/>
      <c r="Y411" s="39" t="inlineStr">
        <is>
          <t>Sin recuento físico en el inventario de Avain</t>
        </is>
      </c>
      <c r="Z411" s="40" t="inlineStr">
        <is>
          <t>Sin recuento físico</t>
        </is>
      </c>
      <c r="AA411" s="39" t="n"/>
      <c r="AB411" s="39" t="n"/>
      <c r="AC411" s="39" t="n"/>
      <c r="AD411" s="39" t="n"/>
      <c r="AE411" s="39" t="n"/>
      <c r="AF411" s="39" t="n"/>
      <c r="AG411" s="39" t="n"/>
      <c r="AH411" s="51" t="n">
        <v>3</v>
      </c>
      <c r="AI411" s="51">
        <f>Q411</f>
        <v/>
      </c>
      <c r="AJ411" s="51">
        <f>$AH411-$AI411</f>
        <v/>
      </c>
      <c r="AK411" s="52" t="n">
        <v>28565.12</v>
      </c>
      <c r="AL411" s="52">
        <f>$AJ411*$AK411</f>
        <v/>
      </c>
      <c r="AM411" s="52">
        <f>$AI411*$AK411</f>
        <v/>
      </c>
      <c r="AN411" s="39" t="n"/>
      <c r="AO411" s="39" t="n"/>
    </row>
    <row r="412">
      <c r="A412" s="5" t="inlineStr">
        <is>
          <t>2000039</t>
        </is>
      </c>
      <c r="B412" s="5" t="inlineStr">
        <is>
          <t>BOLSA DE RESUCITACION MANUAL (TIPO AMBU)</t>
        </is>
      </c>
      <c r="C412" s="5" t="n"/>
      <c r="D412" s="5" t="inlineStr">
        <is>
          <t>033</t>
        </is>
      </c>
      <c r="E412" s="5" t="inlineStr">
        <is>
          <t>ZDES</t>
        </is>
      </c>
      <c r="F412" s="5" t="inlineStr">
        <is>
          <t>1130</t>
        </is>
      </c>
      <c r="G412" s="5" t="inlineStr">
        <is>
          <t>3013</t>
        </is>
      </c>
      <c r="H412" s="5" t="inlineStr">
        <is>
          <t>C/U</t>
        </is>
      </c>
      <c r="I412" s="6" t="n">
        <v>3</v>
      </c>
      <c r="J412" s="6" t="n">
        <v>0</v>
      </c>
      <c r="K412" s="5" t="inlineStr">
        <is>
          <t>ARS</t>
        </is>
      </c>
      <c r="L412" s="48" t="n">
        <v>0</v>
      </c>
      <c r="M412" s="48" t="n">
        <v>36925.53</v>
      </c>
      <c r="O412" s="11">
        <f>M412/SUM($M$2:$M$485)</f>
        <v/>
      </c>
      <c r="P412" s="49">
        <f>IFERROR(M412/I412,0)</f>
        <v/>
      </c>
      <c r="Q412" s="50" t="n"/>
      <c r="R412" s="8">
        <f>I412-Q412</f>
        <v/>
      </c>
      <c r="S412" s="49">
        <f>$AK412*R412</f>
        <v/>
      </c>
      <c r="U412" s="39" t="inlineStr">
        <is>
          <t>Stock SAP</t>
        </is>
      </c>
      <c r="V412" s="39" t="inlineStr">
        <is>
          <t>Descartables</t>
        </is>
      </c>
      <c r="W412" s="39" t="inlineStr">
        <is>
          <t>Dentro del alcance</t>
        </is>
      </c>
      <c r="X412" s="39" t="n"/>
      <c r="Y412" s="39" t="inlineStr">
        <is>
          <t>Sin recuento físico en el inventario de Avain</t>
        </is>
      </c>
      <c r="Z412" s="40" t="inlineStr">
        <is>
          <t>Sin recuento físico</t>
        </is>
      </c>
      <c r="AA412" s="39" t="n"/>
      <c r="AB412" s="39" t="n"/>
      <c r="AC412" s="39" t="n"/>
      <c r="AD412" s="39" t="n"/>
      <c r="AE412" s="39" t="n"/>
      <c r="AF412" s="39" t="n"/>
      <c r="AG412" s="39" t="n"/>
      <c r="AH412" s="51" t="n">
        <v>3</v>
      </c>
      <c r="AI412" s="51">
        <f>Q412</f>
        <v/>
      </c>
      <c r="AJ412" s="51">
        <f>$AH412-$AI412</f>
        <v/>
      </c>
      <c r="AK412" s="52" t="n">
        <v>12308.51</v>
      </c>
      <c r="AL412" s="52">
        <f>$AJ412*$AK412</f>
        <v/>
      </c>
      <c r="AM412" s="52">
        <f>$AI412*$AK412</f>
        <v/>
      </c>
      <c r="AN412" s="39" t="n"/>
      <c r="AO412" s="39" t="n"/>
    </row>
    <row r="413">
      <c r="A413" s="5" t="inlineStr">
        <is>
          <t>2000051</t>
        </is>
      </c>
      <c r="B413" s="5" t="inlineStr">
        <is>
          <t>COLLAR CERVICAL MEDIANO</t>
        </is>
      </c>
      <c r="C413" s="5" t="n"/>
      <c r="D413" s="5" t="inlineStr">
        <is>
          <t>033</t>
        </is>
      </c>
      <c r="E413" s="5" t="inlineStr">
        <is>
          <t>ZDES</t>
        </is>
      </c>
      <c r="F413" s="5" t="inlineStr">
        <is>
          <t>1130</t>
        </is>
      </c>
      <c r="G413" s="5" t="inlineStr">
        <is>
          <t>3014</t>
        </is>
      </c>
      <c r="H413" s="5" t="inlineStr">
        <is>
          <t>C/U</t>
        </is>
      </c>
      <c r="I413" s="6" t="n">
        <v>3</v>
      </c>
      <c r="J413" s="6" t="n">
        <v>0</v>
      </c>
      <c r="K413" s="5" t="inlineStr">
        <is>
          <t>ARS</t>
        </is>
      </c>
      <c r="L413" s="48" t="n">
        <v>0</v>
      </c>
      <c r="M413" s="48" t="n">
        <v>20192.37</v>
      </c>
      <c r="O413" s="11">
        <f>M413/SUM($M$2:$M$485)</f>
        <v/>
      </c>
      <c r="P413" s="49">
        <f>IFERROR(M413/I413,0)</f>
        <v/>
      </c>
      <c r="Q413" s="50" t="n"/>
      <c r="R413" s="8">
        <f>I413-Q413</f>
        <v/>
      </c>
      <c r="S413" s="49">
        <f>$AK413*R413</f>
        <v/>
      </c>
      <c r="U413" s="39" t="inlineStr">
        <is>
          <t>Stock SAP</t>
        </is>
      </c>
      <c r="V413" s="39" t="inlineStr">
        <is>
          <t>Descartables</t>
        </is>
      </c>
      <c r="W413" s="39" t="inlineStr">
        <is>
          <t>Dentro del alcance</t>
        </is>
      </c>
      <c r="X413" s="39" t="n"/>
      <c r="Y413" s="39" t="inlineStr">
        <is>
          <t>Sin recuento físico en el inventario de Avain</t>
        </is>
      </c>
      <c r="Z413" s="40" t="inlineStr">
        <is>
          <t>Sin recuento físico</t>
        </is>
      </c>
      <c r="AA413" s="39" t="n"/>
      <c r="AB413" s="39" t="n"/>
      <c r="AC413" s="39" t="n"/>
      <c r="AD413" s="39" t="n"/>
      <c r="AE413" s="39" t="n"/>
      <c r="AF413" s="39" t="n"/>
      <c r="AG413" s="39" t="n"/>
      <c r="AH413" s="51" t="n">
        <v>3</v>
      </c>
      <c r="AI413" s="51">
        <f>Q413</f>
        <v/>
      </c>
      <c r="AJ413" s="51">
        <f>$AH413-$AI413</f>
        <v/>
      </c>
      <c r="AK413" s="52" t="n">
        <v>6730.79</v>
      </c>
      <c r="AL413" s="52">
        <f>$AJ413*$AK413</f>
        <v/>
      </c>
      <c r="AM413" s="52">
        <f>$AI413*$AK413</f>
        <v/>
      </c>
      <c r="AN413" s="39" t="n"/>
      <c r="AO413" s="39" t="n"/>
    </row>
    <row r="414">
      <c r="A414" s="5" t="inlineStr">
        <is>
          <t>2000306</t>
        </is>
      </c>
      <c r="B414" s="5" t="inlineStr">
        <is>
          <t>TIRAS REACTIVAS</t>
        </is>
      </c>
      <c r="C414" s="5" t="n"/>
      <c r="D414" s="5" t="inlineStr">
        <is>
          <t>033</t>
        </is>
      </c>
      <c r="E414" s="5" t="inlineStr">
        <is>
          <t>ZDES</t>
        </is>
      </c>
      <c r="F414" s="5" t="inlineStr">
        <is>
          <t>1130</t>
        </is>
      </c>
      <c r="G414" s="5" t="inlineStr">
        <is>
          <t>3013</t>
        </is>
      </c>
      <c r="H414" s="5" t="inlineStr">
        <is>
          <t>C/U</t>
        </is>
      </c>
      <c r="I414" s="6" t="n">
        <v>3</v>
      </c>
      <c r="J414" s="6" t="n">
        <v>0</v>
      </c>
      <c r="K414" s="5" t="inlineStr">
        <is>
          <t>ARS</t>
        </is>
      </c>
      <c r="L414" s="48" t="n">
        <v>0</v>
      </c>
      <c r="M414" s="48" t="n">
        <v>495867.78</v>
      </c>
      <c r="O414" s="11">
        <f>M414/SUM($M$2:$M$485)</f>
        <v/>
      </c>
      <c r="P414" s="49">
        <f>IFERROR(M414/I414,0)</f>
        <v/>
      </c>
      <c r="Q414" s="50" t="n"/>
      <c r="R414" s="8">
        <f>I414-Q414</f>
        <v/>
      </c>
      <c r="S414" s="49">
        <f>$AK414*R414</f>
        <v/>
      </c>
      <c r="U414" s="39" t="inlineStr">
        <is>
          <t>Stock SAP</t>
        </is>
      </c>
      <c r="V414" s="39" t="inlineStr">
        <is>
          <t>Descartables</t>
        </is>
      </c>
      <c r="W414" s="39" t="inlineStr">
        <is>
          <t>Dentro del alcance</t>
        </is>
      </c>
      <c r="X414" s="39" t="n"/>
      <c r="Y414" s="39" t="inlineStr">
        <is>
          <t>Sin recuento físico en el inventario de Avain</t>
        </is>
      </c>
      <c r="Z414" s="40" t="inlineStr">
        <is>
          <t>Sin recuento físico</t>
        </is>
      </c>
      <c r="AA414" s="39" t="n"/>
      <c r="AB414" s="39" t="n"/>
      <c r="AC414" s="39" t="n"/>
      <c r="AD414" s="39" t="n"/>
      <c r="AE414" s="39" t="n"/>
      <c r="AF414" s="39" t="n"/>
      <c r="AG414" s="39" t="n"/>
      <c r="AH414" s="51" t="n">
        <v>3</v>
      </c>
      <c r="AI414" s="51">
        <f>Q414</f>
        <v/>
      </c>
      <c r="AJ414" s="51">
        <f>$AH414-$AI414</f>
        <v/>
      </c>
      <c r="AK414" s="52" t="n">
        <v>165289.26</v>
      </c>
      <c r="AL414" s="52">
        <f>$AJ414*$AK414</f>
        <v/>
      </c>
      <c r="AM414" s="52">
        <f>$AI414*$AK414</f>
        <v/>
      </c>
      <c r="AN414" s="39" t="n"/>
      <c r="AO414" s="39" t="n"/>
    </row>
    <row r="415">
      <c r="A415" s="5" t="inlineStr">
        <is>
          <t>2000350</t>
        </is>
      </c>
      <c r="B415" s="5" t="inlineStr">
        <is>
          <t>ASPIRADOR MANUAL RES Q VAC</t>
        </is>
      </c>
      <c r="C415" s="5" t="n"/>
      <c r="D415" s="5" t="inlineStr">
        <is>
          <t>033</t>
        </is>
      </c>
      <c r="E415" s="5" t="inlineStr">
        <is>
          <t>ZDES</t>
        </is>
      </c>
      <c r="F415" s="5" t="inlineStr">
        <is>
          <t>1130</t>
        </is>
      </c>
      <c r="G415" s="5" t="inlineStr">
        <is>
          <t>3014</t>
        </is>
      </c>
      <c r="H415" s="5" t="inlineStr">
        <is>
          <t>C/U</t>
        </is>
      </c>
      <c r="I415" s="6" t="n">
        <v>3</v>
      </c>
      <c r="J415" s="6" t="n">
        <v>0</v>
      </c>
      <c r="K415" s="5" t="inlineStr">
        <is>
          <t>ARS</t>
        </is>
      </c>
      <c r="L415" s="48" t="n">
        <v>0</v>
      </c>
      <c r="M415" s="48" t="n">
        <v>96178.57000000001</v>
      </c>
      <c r="O415" s="11">
        <f>M415/SUM($M$2:$M$485)</f>
        <v/>
      </c>
      <c r="P415" s="49">
        <f>IFERROR(M415/I415,0)</f>
        <v/>
      </c>
      <c r="Q415" s="50" t="n"/>
      <c r="R415" s="8">
        <f>I415-Q415</f>
        <v/>
      </c>
      <c r="S415" s="49">
        <f>$AK415*R415</f>
        <v/>
      </c>
      <c r="U415" s="39" t="inlineStr">
        <is>
          <t>Stock SAP</t>
        </is>
      </c>
      <c r="V415" s="39" t="inlineStr">
        <is>
          <t>Descartables</t>
        </is>
      </c>
      <c r="W415" s="39" t="inlineStr">
        <is>
          <t>Dentro del alcance</t>
        </is>
      </c>
      <c r="X415" s="39" t="n"/>
      <c r="Y415" s="39" t="inlineStr">
        <is>
          <t>Sin recuento físico en el inventario de Avain</t>
        </is>
      </c>
      <c r="Z415" s="40" t="inlineStr">
        <is>
          <t>Sin recuento físico</t>
        </is>
      </c>
      <c r="AA415" s="39" t="n"/>
      <c r="AB415" s="39" t="n"/>
      <c r="AC415" s="39" t="n"/>
      <c r="AD415" s="39" t="n"/>
      <c r="AE415" s="39" t="n"/>
      <c r="AF415" s="39" t="n"/>
      <c r="AG415" s="39" t="n"/>
      <c r="AH415" s="51" t="n">
        <v>5</v>
      </c>
      <c r="AI415" s="51">
        <f>Q415</f>
        <v/>
      </c>
      <c r="AJ415" s="51">
        <f>$AH415-$AI415</f>
        <v/>
      </c>
      <c r="AK415" s="52" t="n">
        <v>32059.524</v>
      </c>
      <c r="AL415" s="52">
        <f>$AJ415*$AK415</f>
        <v/>
      </c>
      <c r="AM415" s="52">
        <f>$AI415*$AK415</f>
        <v/>
      </c>
      <c r="AN415" s="39" t="n"/>
      <c r="AO415" s="39" t="inlineStr">
        <is>
          <t>El material ocupa 2 filas en la hoja 1130 Salta (lote/almacén). La cantidad SAP y la física de esta vista son el total del material.</t>
        </is>
      </c>
    </row>
    <row r="416">
      <c r="A416" s="5" t="inlineStr">
        <is>
          <t>3000217</t>
        </is>
      </c>
      <c r="B416" s="5" t="inlineStr">
        <is>
          <t>BOTIN DE SEGURIDAD T38</t>
        </is>
      </c>
      <c r="C416" s="5" t="n"/>
      <c r="D416" s="5" t="inlineStr">
        <is>
          <t>INDU</t>
        </is>
      </c>
      <c r="E416" s="5" t="inlineStr">
        <is>
          <t>ZUNI</t>
        </is>
      </c>
      <c r="F416" s="5" t="inlineStr">
        <is>
          <t>1130</t>
        </is>
      </c>
      <c r="G416" s="5" t="inlineStr">
        <is>
          <t>3010</t>
        </is>
      </c>
      <c r="H416" s="5" t="inlineStr">
        <is>
          <t>C/U</t>
        </is>
      </c>
      <c r="I416" s="6" t="n">
        <v>3</v>
      </c>
      <c r="J416" s="6" t="n">
        <v>0</v>
      </c>
      <c r="K416" s="5" t="inlineStr">
        <is>
          <t>ARS</t>
        </is>
      </c>
      <c r="L416" s="48" t="n">
        <v>0</v>
      </c>
      <c r="M416" s="48" t="n">
        <v>241417.71</v>
      </c>
      <c r="O416" s="11">
        <f>M416/SUM($M$2:$M$485)</f>
        <v/>
      </c>
      <c r="P416" s="49">
        <f>IFERROR(M416/I416,0)</f>
        <v/>
      </c>
      <c r="Q416" s="50" t="n"/>
      <c r="R416" s="8">
        <f>I416-Q416</f>
        <v/>
      </c>
      <c r="S416" s="49">
        <f>$AK416*R416</f>
        <v/>
      </c>
      <c r="U416" s="39" t="inlineStr">
        <is>
          <t>Stock SAP</t>
        </is>
      </c>
      <c r="V416" s="39" t="inlineStr">
        <is>
          <t>Uniformes</t>
        </is>
      </c>
      <c r="W416" s="39" t="inlineStr">
        <is>
          <t>Fuera del alcance</t>
        </is>
      </c>
      <c r="X416" s="39" t="n"/>
      <c r="Y416" s="39" t="inlineStr">
        <is>
          <t>No aplica: uniformes, clasificación que el inventario físico de Farmacia no releva</t>
        </is>
      </c>
      <c r="Z416" s="40" t="inlineStr">
        <is>
          <t>Fuera del alcance del inventario físico</t>
        </is>
      </c>
      <c r="AA416" s="39" t="n"/>
      <c r="AB416" s="39" t="n"/>
      <c r="AC416" s="39" t="n"/>
      <c r="AD416" s="39" t="n"/>
      <c r="AE416" s="39" t="n"/>
      <c r="AF416" s="39" t="n"/>
      <c r="AG416" s="39" t="n"/>
      <c r="AH416" s="51" t="n"/>
      <c r="AI416" s="51" t="n"/>
      <c r="AJ416" s="51" t="n"/>
      <c r="AK416" s="52" t="n">
        <v>80472.57142857143</v>
      </c>
      <c r="AL416" s="52" t="n"/>
      <c r="AM416" s="52" t="n"/>
      <c r="AN416" s="39" t="n"/>
      <c r="AO416" s="39" t="inlineStr">
        <is>
          <t>El material ocupa 2 filas en la hoja 1130 Salta (lote/almacén). La cantidad SAP y la física de esta vista son el total del material.</t>
        </is>
      </c>
    </row>
    <row r="417">
      <c r="A417" s="5" t="inlineStr">
        <is>
          <t>3000524</t>
        </is>
      </c>
      <c r="B417" s="5" t="inlineStr">
        <is>
          <t>CASCO DE SEGURIDAD + ARNES+MENTONERA</t>
        </is>
      </c>
      <c r="C417" s="5" t="n"/>
      <c r="D417" s="5" t="inlineStr">
        <is>
          <t>INDU</t>
        </is>
      </c>
      <c r="E417" s="5" t="inlineStr">
        <is>
          <t>ZUNI</t>
        </is>
      </c>
      <c r="F417" s="5" t="inlineStr">
        <is>
          <t>1130</t>
        </is>
      </c>
      <c r="G417" s="5" t="inlineStr">
        <is>
          <t>3011</t>
        </is>
      </c>
      <c r="H417" s="5" t="inlineStr">
        <is>
          <t>C/U</t>
        </is>
      </c>
      <c r="I417" s="6" t="n">
        <v>3</v>
      </c>
      <c r="J417" s="6" t="n">
        <v>0</v>
      </c>
      <c r="K417" s="5" t="inlineStr">
        <is>
          <t>ARS</t>
        </is>
      </c>
      <c r="L417" s="48" t="n">
        <v>0</v>
      </c>
      <c r="M417" s="48" t="n">
        <v>33285</v>
      </c>
      <c r="O417" s="11">
        <f>M417/SUM($M$2:$M$485)</f>
        <v/>
      </c>
      <c r="P417" s="49">
        <f>IFERROR(M417/I417,0)</f>
        <v/>
      </c>
      <c r="Q417" s="50" t="n"/>
      <c r="R417" s="8">
        <f>I417-Q417</f>
        <v/>
      </c>
      <c r="S417" s="49">
        <f>$AK417*R417</f>
        <v/>
      </c>
      <c r="U417" s="39" t="inlineStr">
        <is>
          <t>Stock SAP</t>
        </is>
      </c>
      <c r="V417" s="39" t="inlineStr">
        <is>
          <t>Uniformes</t>
        </is>
      </c>
      <c r="W417" s="39" t="inlineStr">
        <is>
          <t>Fuera del alcance</t>
        </is>
      </c>
      <c r="X417" s="39" t="n"/>
      <c r="Y417" s="39" t="inlineStr">
        <is>
          <t>No aplica: uniformes, clasificación que el inventario físico de Farmacia no releva</t>
        </is>
      </c>
      <c r="Z417" s="40" t="inlineStr">
        <is>
          <t>Fuera del alcance del inventario físico</t>
        </is>
      </c>
      <c r="AA417" s="39" t="n"/>
      <c r="AB417" s="39" t="n"/>
      <c r="AC417" s="39" t="n"/>
      <c r="AD417" s="39" t="n"/>
      <c r="AE417" s="39" t="n"/>
      <c r="AF417" s="39" t="n"/>
      <c r="AG417" s="39" t="n"/>
      <c r="AH417" s="51" t="n"/>
      <c r="AI417" s="51" t="n"/>
      <c r="AJ417" s="51" t="n"/>
      <c r="AK417" s="52" t="n">
        <v>11095</v>
      </c>
      <c r="AL417" s="52" t="n"/>
      <c r="AM417" s="52" t="n"/>
      <c r="AN417" s="39" t="n"/>
      <c r="AO417" s="39" t="inlineStr">
        <is>
          <t>El material ocupa 2 filas en la hoja 1130 Salta (lote/almacén). La cantidad SAP y la física de esta vista son el total del material.</t>
        </is>
      </c>
    </row>
    <row r="418">
      <c r="A418" s="5" t="inlineStr">
        <is>
          <t>3000721</t>
        </is>
      </c>
      <c r="B418" s="5" t="inlineStr">
        <is>
          <t>PANTALON CARGO ANTI DESGARRO T58</t>
        </is>
      </c>
      <c r="C418" s="5" t="n"/>
      <c r="D418" s="5" t="inlineStr">
        <is>
          <t>INDU</t>
        </is>
      </c>
      <c r="E418" s="5" t="inlineStr">
        <is>
          <t>ZUNI</t>
        </is>
      </c>
      <c r="F418" s="5" t="inlineStr">
        <is>
          <t>1130</t>
        </is>
      </c>
      <c r="G418" s="5" t="inlineStr">
        <is>
          <t>3011</t>
        </is>
      </c>
      <c r="H418" s="5" t="inlineStr">
        <is>
          <t>C/U</t>
        </is>
      </c>
      <c r="I418" s="6" t="n">
        <v>3</v>
      </c>
      <c r="J418" s="6" t="n">
        <v>0</v>
      </c>
      <c r="K418" s="5" t="inlineStr">
        <is>
          <t>ARS</t>
        </is>
      </c>
      <c r="L418" s="48" t="n">
        <v>0</v>
      </c>
      <c r="M418" s="48" t="n">
        <v>75381.36</v>
      </c>
      <c r="O418" s="11">
        <f>M418/SUM($M$2:$M$485)</f>
        <v/>
      </c>
      <c r="P418" s="49">
        <f>IFERROR(M418/I418,0)</f>
        <v/>
      </c>
      <c r="Q418" s="50" t="n"/>
      <c r="R418" s="8">
        <f>I418-Q418</f>
        <v/>
      </c>
      <c r="S418" s="49">
        <f>$AK418*R418</f>
        <v/>
      </c>
      <c r="U418" s="39" t="inlineStr">
        <is>
          <t>Stock SAP</t>
        </is>
      </c>
      <c r="V418" s="39" t="inlineStr">
        <is>
          <t>Uniformes</t>
        </is>
      </c>
      <c r="W418" s="39" t="inlineStr">
        <is>
          <t>Fuera del alcance</t>
        </is>
      </c>
      <c r="X418" s="39" t="n"/>
      <c r="Y418" s="39" t="inlineStr">
        <is>
          <t>No aplica: uniformes, clasificación que el inventario físico de Farmacia no releva</t>
        </is>
      </c>
      <c r="Z418" s="40" t="inlineStr">
        <is>
          <t>Fuera del alcance del inventario físico</t>
        </is>
      </c>
      <c r="AA418" s="39" t="n"/>
      <c r="AB418" s="39" t="n"/>
      <c r="AC418" s="39" t="n"/>
      <c r="AD418" s="39" t="n"/>
      <c r="AE418" s="39" t="n"/>
      <c r="AF418" s="39" t="n"/>
      <c r="AG418" s="39" t="n"/>
      <c r="AH418" s="51" t="n">
        <v>3</v>
      </c>
      <c r="AI418" s="51">
        <f>Q418</f>
        <v/>
      </c>
      <c r="AJ418" s="51">
        <f>$AH418-$AI418</f>
        <v/>
      </c>
      <c r="AK418" s="52" t="n">
        <v>25127.12</v>
      </c>
      <c r="AL418" s="52">
        <f>$AJ418*$AK418</f>
        <v/>
      </c>
      <c r="AM418" s="52">
        <f>$AI418*$AK418</f>
        <v/>
      </c>
      <c r="AN418" s="39" t="n"/>
      <c r="AO418" s="39" t="n"/>
    </row>
    <row r="419">
      <c r="A419" s="5" t="inlineStr">
        <is>
          <t>3001340</t>
        </is>
      </c>
      <c r="B419" s="5" t="inlineStr">
        <is>
          <t>PANTALON IMPERMEABLE S</t>
        </is>
      </c>
      <c r="C419" s="5" t="n"/>
      <c r="D419" s="5" t="inlineStr">
        <is>
          <t>INDU</t>
        </is>
      </c>
      <c r="E419" s="5" t="inlineStr">
        <is>
          <t>ZUNI</t>
        </is>
      </c>
      <c r="F419" s="5" t="inlineStr">
        <is>
          <t>1130</t>
        </is>
      </c>
      <c r="G419" s="5" t="inlineStr">
        <is>
          <t>3011</t>
        </is>
      </c>
      <c r="H419" s="5" t="inlineStr">
        <is>
          <t>C/U</t>
        </is>
      </c>
      <c r="I419" s="6" t="n">
        <v>3</v>
      </c>
      <c r="J419" s="6" t="n">
        <v>0</v>
      </c>
      <c r="K419" s="5" t="inlineStr">
        <is>
          <t>ARS</t>
        </is>
      </c>
      <c r="L419" s="48" t="n">
        <v>0</v>
      </c>
      <c r="M419" s="48" t="n">
        <v>203040.75</v>
      </c>
      <c r="O419" s="11">
        <f>M419/SUM($M$2:$M$485)</f>
        <v/>
      </c>
      <c r="P419" s="49">
        <f>IFERROR(M419/I419,0)</f>
        <v/>
      </c>
      <c r="Q419" s="50" t="n"/>
      <c r="R419" s="8">
        <f>I419-Q419</f>
        <v/>
      </c>
      <c r="S419" s="49">
        <f>$AK419*R419</f>
        <v/>
      </c>
      <c r="U419" s="39" t="inlineStr">
        <is>
          <t>Stock SAP</t>
        </is>
      </c>
      <c r="V419" s="39" t="inlineStr">
        <is>
          <t>Uniformes</t>
        </is>
      </c>
      <c r="W419" s="39" t="inlineStr">
        <is>
          <t>Fuera del alcance</t>
        </is>
      </c>
      <c r="X419" s="39" t="n"/>
      <c r="Y419" s="39" t="inlineStr">
        <is>
          <t>No aplica: uniformes, clasificación que el inventario físico de Farmacia no releva</t>
        </is>
      </c>
      <c r="Z419" s="40" t="inlineStr">
        <is>
          <t>Fuera del alcance del inventario físico</t>
        </is>
      </c>
      <c r="AA419" s="39" t="n"/>
      <c r="AB419" s="39" t="n"/>
      <c r="AC419" s="39" t="n"/>
      <c r="AD419" s="39" t="n"/>
      <c r="AE419" s="39" t="n"/>
      <c r="AF419" s="39" t="n"/>
      <c r="AG419" s="39" t="n"/>
      <c r="AH419" s="51" t="n"/>
      <c r="AI419" s="51" t="n"/>
      <c r="AJ419" s="51" t="n"/>
      <c r="AK419" s="52" t="n">
        <v>67680.25</v>
      </c>
      <c r="AL419" s="52" t="n"/>
      <c r="AM419" s="52" t="n"/>
      <c r="AN419" s="39" t="n"/>
      <c r="AO419" s="39" t="inlineStr">
        <is>
          <t>El material ocupa 2 filas en la hoja 1130 Salta (lote/almacén). La cantidad SAP y la física de esta vista son el total del material.</t>
        </is>
      </c>
    </row>
    <row r="420">
      <c r="A420" s="5" t="inlineStr">
        <is>
          <t>3001470</t>
        </is>
      </c>
      <c r="B420" s="5" t="inlineStr">
        <is>
          <t>CHALECO REFLECTIVO XXXL</t>
        </is>
      </c>
      <c r="C420" s="5" t="n"/>
      <c r="D420" s="5" t="inlineStr">
        <is>
          <t>INDU</t>
        </is>
      </c>
      <c r="E420" s="5" t="inlineStr">
        <is>
          <t>ZUNI</t>
        </is>
      </c>
      <c r="F420" s="5" t="inlineStr">
        <is>
          <t>1130</t>
        </is>
      </c>
      <c r="G420" s="5" t="inlineStr">
        <is>
          <t>3011</t>
        </is>
      </c>
      <c r="H420" s="5" t="inlineStr">
        <is>
          <t>C/U</t>
        </is>
      </c>
      <c r="I420" s="6" t="n">
        <v>3</v>
      </c>
      <c r="J420" s="6" t="n">
        <v>0</v>
      </c>
      <c r="K420" s="5" t="inlineStr">
        <is>
          <t>ARS</t>
        </is>
      </c>
      <c r="L420" s="48" t="n">
        <v>0</v>
      </c>
      <c r="M420" s="48" t="n">
        <v>67961</v>
      </c>
      <c r="O420" s="11">
        <f>M420/SUM($M$2:$M$485)</f>
        <v/>
      </c>
      <c r="P420" s="49">
        <f>IFERROR(M420/I420,0)</f>
        <v/>
      </c>
      <c r="Q420" s="50" t="n"/>
      <c r="R420" s="8">
        <f>I420-Q420</f>
        <v/>
      </c>
      <c r="S420" s="49">
        <f>$AK420*R420</f>
        <v/>
      </c>
      <c r="U420" s="39" t="inlineStr">
        <is>
          <t>Stock SAP</t>
        </is>
      </c>
      <c r="V420" s="39" t="inlineStr">
        <is>
          <t>Uniformes</t>
        </is>
      </c>
      <c r="W420" s="39" t="inlineStr">
        <is>
          <t>Fuera del alcance</t>
        </is>
      </c>
      <c r="X420" s="39" t="n"/>
      <c r="Y420" s="39" t="inlineStr">
        <is>
          <t>No aplica: uniformes, clasificación que el inventario físico de Farmacia no releva</t>
        </is>
      </c>
      <c r="Z420" s="40" t="inlineStr">
        <is>
          <t>Fuera del alcance del inventario físico</t>
        </is>
      </c>
      <c r="AA420" s="39" t="n"/>
      <c r="AB420" s="39" t="n"/>
      <c r="AC420" s="39" t="n"/>
      <c r="AD420" s="39" t="n"/>
      <c r="AE420" s="39" t="n"/>
      <c r="AF420" s="39" t="n"/>
      <c r="AG420" s="39" t="n"/>
      <c r="AH420" s="51" t="n">
        <v>3</v>
      </c>
      <c r="AI420" s="51">
        <f>Q420</f>
        <v/>
      </c>
      <c r="AJ420" s="51">
        <f>$AH420-$AI420</f>
        <v/>
      </c>
      <c r="AK420" s="52" t="n">
        <v>22653.66666666667</v>
      </c>
      <c r="AL420" s="52">
        <f>$AJ420*$AK420</f>
        <v/>
      </c>
      <c r="AM420" s="52">
        <f>$AI420*$AK420</f>
        <v/>
      </c>
      <c r="AN420" s="39" t="n"/>
      <c r="AO420" s="39" t="n"/>
    </row>
    <row r="421">
      <c r="A421" s="5" t="inlineStr">
        <is>
          <t>3001513</t>
        </is>
      </c>
      <c r="B421" s="5" t="inlineStr">
        <is>
          <t>CAMPERA POLAR AZUL XS</t>
        </is>
      </c>
      <c r="C421" s="5" t="n"/>
      <c r="D421" s="5" t="inlineStr">
        <is>
          <t>INDU</t>
        </is>
      </c>
      <c r="E421" s="5" t="inlineStr">
        <is>
          <t>ZUNI</t>
        </is>
      </c>
      <c r="F421" s="5" t="inlineStr">
        <is>
          <t>1130</t>
        </is>
      </c>
      <c r="G421" s="5" t="inlineStr">
        <is>
          <t>3011</t>
        </is>
      </c>
      <c r="H421" s="5" t="inlineStr">
        <is>
          <t>C/U</t>
        </is>
      </c>
      <c r="I421" s="6" t="n">
        <v>3</v>
      </c>
      <c r="J421" s="6" t="n">
        <v>0</v>
      </c>
      <c r="K421" s="5" t="inlineStr">
        <is>
          <t>ARS</t>
        </is>
      </c>
      <c r="L421" s="48" t="n">
        <v>0</v>
      </c>
      <c r="M421" s="48" t="n">
        <v>108927</v>
      </c>
      <c r="O421" s="11">
        <f>M421/SUM($M$2:$M$485)</f>
        <v/>
      </c>
      <c r="P421" s="49">
        <f>IFERROR(M421/I421,0)</f>
        <v/>
      </c>
      <c r="Q421" s="50" t="n"/>
      <c r="R421" s="8">
        <f>I421-Q421</f>
        <v/>
      </c>
      <c r="S421" s="49">
        <f>$AK421*R421</f>
        <v/>
      </c>
      <c r="U421" s="39" t="inlineStr">
        <is>
          <t>Stock SAP</t>
        </is>
      </c>
      <c r="V421" s="39" t="inlineStr">
        <is>
          <t>Uniformes</t>
        </is>
      </c>
      <c r="W421" s="39" t="inlineStr">
        <is>
          <t>Fuera del alcance</t>
        </is>
      </c>
      <c r="X421" s="39" t="n"/>
      <c r="Y421" s="39" t="inlineStr">
        <is>
          <t>No aplica: uniformes, clasificación que el inventario físico de Farmacia no releva</t>
        </is>
      </c>
      <c r="Z421" s="40" t="inlineStr">
        <is>
          <t>Fuera del alcance del inventario físico</t>
        </is>
      </c>
      <c r="AA421" s="39" t="n"/>
      <c r="AB421" s="39" t="n"/>
      <c r="AC421" s="39" t="n"/>
      <c r="AD421" s="39" t="n"/>
      <c r="AE421" s="39" t="n"/>
      <c r="AF421" s="39" t="n"/>
      <c r="AG421" s="39" t="n"/>
      <c r="AH421" s="51" t="n">
        <v>3</v>
      </c>
      <c r="AI421" s="51">
        <f>Q421</f>
        <v/>
      </c>
      <c r="AJ421" s="51">
        <f>$AH421-$AI421</f>
        <v/>
      </c>
      <c r="AK421" s="52" t="n">
        <v>36309</v>
      </c>
      <c r="AL421" s="52">
        <f>$AJ421*$AK421</f>
        <v/>
      </c>
      <c r="AM421" s="52">
        <f>$AI421*$AK421</f>
        <v/>
      </c>
      <c r="AN421" s="39" t="n"/>
      <c r="AO421" s="39" t="n"/>
    </row>
    <row r="422">
      <c r="A422" s="5" t="inlineStr">
        <is>
          <t>3001582</t>
        </is>
      </c>
      <c r="B422" s="5" t="inlineStr">
        <is>
          <t>CASCO DE SEGURIDAD</t>
        </is>
      </c>
      <c r="C422" s="5" t="n"/>
      <c r="D422" s="5" t="inlineStr">
        <is>
          <t>INDU</t>
        </is>
      </c>
      <c r="E422" s="5" t="inlineStr">
        <is>
          <t>ZUNI</t>
        </is>
      </c>
      <c r="F422" s="5" t="inlineStr">
        <is>
          <t>1130</t>
        </is>
      </c>
      <c r="G422" s="5" t="inlineStr">
        <is>
          <t>3010</t>
        </is>
      </c>
      <c r="H422" s="5" t="inlineStr">
        <is>
          <t>C/U</t>
        </is>
      </c>
      <c r="I422" s="6" t="n">
        <v>3</v>
      </c>
      <c r="J422" s="6" t="n">
        <v>0</v>
      </c>
      <c r="K422" s="5" t="inlineStr">
        <is>
          <t>ARS</t>
        </is>
      </c>
      <c r="L422" s="48" t="n">
        <v>0</v>
      </c>
      <c r="M422" s="48" t="n">
        <v>35497.69</v>
      </c>
      <c r="O422" s="11">
        <f>M422/SUM($M$2:$M$485)</f>
        <v/>
      </c>
      <c r="P422" s="49">
        <f>IFERROR(M422/I422,0)</f>
        <v/>
      </c>
      <c r="Q422" s="50" t="n"/>
      <c r="R422" s="8">
        <f>I422-Q422</f>
        <v/>
      </c>
      <c r="S422" s="49">
        <f>$AK422*R422</f>
        <v/>
      </c>
      <c r="U422" s="39" t="inlineStr">
        <is>
          <t>Stock SAP</t>
        </is>
      </c>
      <c r="V422" s="39" t="inlineStr">
        <is>
          <t>Uniformes</t>
        </is>
      </c>
      <c r="W422" s="39" t="inlineStr">
        <is>
          <t>Fuera del alcance</t>
        </is>
      </c>
      <c r="X422" s="39" t="n"/>
      <c r="Y422" s="39" t="inlineStr">
        <is>
          <t>No aplica: uniformes, clasificación que el inventario físico de Farmacia no releva</t>
        </is>
      </c>
      <c r="Z422" s="40" t="inlineStr">
        <is>
          <t>Fuera del alcance del inventario físico</t>
        </is>
      </c>
      <c r="AA422" s="39" t="n"/>
      <c r="AB422" s="39" t="n"/>
      <c r="AC422" s="39" t="n"/>
      <c r="AD422" s="39" t="n"/>
      <c r="AE422" s="39" t="n"/>
      <c r="AF422" s="39" t="n"/>
      <c r="AG422" s="39" t="n"/>
      <c r="AH422" s="51" t="n"/>
      <c r="AI422" s="51" t="n"/>
      <c r="AJ422" s="51" t="n"/>
      <c r="AK422" s="52" t="n">
        <v>11832.56217391304</v>
      </c>
      <c r="AL422" s="52" t="n"/>
      <c r="AM422" s="52" t="n"/>
      <c r="AN422" s="39" t="n"/>
      <c r="AO422" s="39" t="inlineStr">
        <is>
          <t>El material ocupa 2 filas en la hoja 1130 Salta (lote/almacén). La cantidad SAP y la física de esta vista son el total del material.</t>
        </is>
      </c>
    </row>
    <row r="423">
      <c r="A423" s="5" t="inlineStr">
        <is>
          <t>1000953</t>
        </is>
      </c>
      <c r="B423" s="5" t="inlineStr">
        <is>
          <t>LORATADINA 10MG 30UN COMPRIMIDOS</t>
        </is>
      </c>
      <c r="C423" s="5" t="inlineStr">
        <is>
          <t>00000</t>
        </is>
      </c>
      <c r="D423" s="5" t="inlineStr">
        <is>
          <t>033</t>
        </is>
      </c>
      <c r="E423" s="5" t="inlineStr">
        <is>
          <t>ZMED</t>
        </is>
      </c>
      <c r="F423" s="5" t="inlineStr">
        <is>
          <t>1130</t>
        </is>
      </c>
      <c r="G423" s="5" t="inlineStr">
        <is>
          <t>3013</t>
        </is>
      </c>
      <c r="H423" s="5" t="inlineStr">
        <is>
          <t>C/U</t>
        </is>
      </c>
      <c r="I423" s="6" t="n">
        <v>2</v>
      </c>
      <c r="J423" s="6" t="n">
        <v>0</v>
      </c>
      <c r="K423" s="5" t="inlineStr">
        <is>
          <t>ARS</t>
        </is>
      </c>
      <c r="L423" s="48" t="n">
        <v>0</v>
      </c>
      <c r="M423" s="48" t="n">
        <v>44400</v>
      </c>
      <c r="O423" s="11">
        <f>M423/SUM($M$2:$M$485)</f>
        <v/>
      </c>
      <c r="P423" s="49">
        <f>IFERROR(M423/I423,0)</f>
        <v/>
      </c>
      <c r="Q423" s="50" t="n"/>
      <c r="R423" s="8">
        <f>I423-Q423</f>
        <v/>
      </c>
      <c r="S423" s="49">
        <f>$AK423*R423</f>
        <v/>
      </c>
      <c r="U423" s="39" t="inlineStr">
        <is>
          <t>Stock SAP</t>
        </is>
      </c>
      <c r="V423" s="39" t="inlineStr">
        <is>
          <t>Medicamentos</t>
        </is>
      </c>
      <c r="W423" s="39" t="inlineStr">
        <is>
          <t>Dentro del alcance</t>
        </is>
      </c>
      <c r="X423" s="39" t="n"/>
      <c r="Y423" s="39" t="inlineStr">
        <is>
          <t>Sin recuento físico en el inventario de Avain</t>
        </is>
      </c>
      <c r="Z423" s="40" t="inlineStr">
        <is>
          <t>Sin recuento físico</t>
        </is>
      </c>
      <c r="AA423" s="39" t="n"/>
      <c r="AB423" s="39" t="n"/>
      <c r="AC423" s="39" t="n"/>
      <c r="AD423" s="39" t="n"/>
      <c r="AE423" s="39" t="n"/>
      <c r="AF423" s="39" t="n"/>
      <c r="AG423" s="39" t="n"/>
      <c r="AH423" s="51" t="n">
        <v>2</v>
      </c>
      <c r="AI423" s="51">
        <f>Q423</f>
        <v/>
      </c>
      <c r="AJ423" s="51">
        <f>$AH423-$AI423</f>
        <v/>
      </c>
      <c r="AK423" s="52" t="n">
        <v>22200</v>
      </c>
      <c r="AL423" s="52">
        <f>$AJ423*$AK423</f>
        <v/>
      </c>
      <c r="AM423" s="52">
        <f>$AI423*$AK423</f>
        <v/>
      </c>
      <c r="AN423" s="39" t="n"/>
      <c r="AO423" s="39" t="n"/>
    </row>
    <row r="424">
      <c r="A424" s="5" t="inlineStr">
        <is>
          <t>1000961</t>
        </is>
      </c>
      <c r="B424" s="5" t="inlineStr">
        <is>
          <t>MELATONINA x 30 COMPRIMIDOS</t>
        </is>
      </c>
      <c r="C424" s="5" t="inlineStr">
        <is>
          <t>00000</t>
        </is>
      </c>
      <c r="D424" s="5" t="inlineStr">
        <is>
          <t>033</t>
        </is>
      </c>
      <c r="E424" s="5" t="inlineStr">
        <is>
          <t>ZMED</t>
        </is>
      </c>
      <c r="F424" s="5" t="inlineStr">
        <is>
          <t>1130</t>
        </is>
      </c>
      <c r="G424" s="5" t="inlineStr">
        <is>
          <t>3013</t>
        </is>
      </c>
      <c r="H424" s="5" t="inlineStr">
        <is>
          <t>C/U</t>
        </is>
      </c>
      <c r="I424" s="6" t="n">
        <v>2</v>
      </c>
      <c r="J424" s="6" t="n">
        <v>0</v>
      </c>
      <c r="K424" s="5" t="inlineStr">
        <is>
          <t>ARS</t>
        </is>
      </c>
      <c r="L424" s="48" t="n">
        <v>0</v>
      </c>
      <c r="M424" s="48" t="n">
        <v>17683.63</v>
      </c>
      <c r="O424" s="11">
        <f>M424/SUM($M$2:$M$485)</f>
        <v/>
      </c>
      <c r="P424" s="49">
        <f>IFERROR(M424/I424,0)</f>
        <v/>
      </c>
      <c r="Q424" s="50" t="n"/>
      <c r="R424" s="8">
        <f>I424-Q424</f>
        <v/>
      </c>
      <c r="S424" s="49">
        <f>$AK424*R424</f>
        <v/>
      </c>
      <c r="U424" s="39" t="inlineStr">
        <is>
          <t>Stock SAP</t>
        </is>
      </c>
      <c r="V424" s="39" t="inlineStr">
        <is>
          <t>Medicamentos</t>
        </is>
      </c>
      <c r="W424" s="39" t="inlineStr">
        <is>
          <t>Dentro del alcance</t>
        </is>
      </c>
      <c r="X424" s="42" t="inlineStr">
        <is>
          <t>Media</t>
        </is>
      </c>
      <c r="Y424" s="39" t="inlineStr">
        <is>
          <t>Homologado – confianza Media – pendiente de validación</t>
        </is>
      </c>
      <c r="Z424" s="37" t="inlineStr">
        <is>
          <t>Dar de alta en SAP</t>
        </is>
      </c>
      <c r="AA424" s="39" t="inlineStr">
        <is>
          <t>409</t>
        </is>
      </c>
      <c r="AB424" s="39" t="inlineStr">
        <is>
          <t>Melatonina 3mg comprimido</t>
        </is>
      </c>
      <c r="AC424" s="39" t="inlineStr">
        <is>
          <t>Cruce por nomenclatura SAP</t>
        </is>
      </c>
      <c r="AD424" s="39" t="inlineStr">
        <is>
          <t>No</t>
        </is>
      </c>
      <c r="AE424" s="39" t="n"/>
      <c r="AF424" s="39" t="inlineStr">
        <is>
          <t>No</t>
        </is>
      </c>
      <c r="AG424" s="39" t="n"/>
      <c r="AH424" s="51" t="n"/>
      <c r="AI424" s="51" t="n"/>
      <c r="AJ424" s="51" t="n"/>
      <c r="AK424" s="52" t="n">
        <v>8841.816666666666</v>
      </c>
      <c r="AL424" s="52" t="n"/>
      <c r="AM424" s="52" t="n"/>
      <c r="AN424" s="39" t="n"/>
      <c r="AO424" s="39" t="inlineStr">
        <is>
          <t>La cantidad física del material se imputó en la fila 368 (primera fila del material). Cruce por nomenclatura: una nomenclatura no informa dosis; similitud 0.64. El material ocupa 2 filas en la hoja 1130 Salta (lote/almacén). La cantidad SAP y la física de esta vista son el total del material.</t>
        </is>
      </c>
    </row>
    <row r="425">
      <c r="A425" s="5" t="inlineStr">
        <is>
          <t>1001250</t>
        </is>
      </c>
      <c r="B425" s="5" t="inlineStr">
        <is>
          <t>Aciclovir 400mg comp</t>
        </is>
      </c>
      <c r="C425" s="5" t="inlineStr">
        <is>
          <t>00000</t>
        </is>
      </c>
      <c r="D425" s="5" t="inlineStr">
        <is>
          <t>MEGE</t>
        </is>
      </c>
      <c r="E425" s="5" t="inlineStr">
        <is>
          <t>ZMED</t>
        </is>
      </c>
      <c r="F425" s="5" t="inlineStr">
        <is>
          <t>1130</t>
        </is>
      </c>
      <c r="G425" s="5" t="inlineStr">
        <is>
          <t>3013</t>
        </is>
      </c>
      <c r="H425" s="5" t="inlineStr">
        <is>
          <t>C/U</t>
        </is>
      </c>
      <c r="I425" s="6" t="n">
        <v>2</v>
      </c>
      <c r="J425" s="6" t="n">
        <v>0</v>
      </c>
      <c r="K425" s="5" t="inlineStr">
        <is>
          <t>ARS</t>
        </is>
      </c>
      <c r="L425" s="48" t="n">
        <v>0</v>
      </c>
      <c r="M425" s="48" t="n">
        <v>66768</v>
      </c>
      <c r="O425" s="11">
        <f>M425/SUM($M$2:$M$485)</f>
        <v/>
      </c>
      <c r="P425" s="49">
        <f>IFERROR(M425/I425,0)</f>
        <v/>
      </c>
      <c r="Q425" s="50" t="n">
        <v>150</v>
      </c>
      <c r="R425" s="8">
        <f>I425-Q425</f>
        <v/>
      </c>
      <c r="S425" s="49">
        <f>$AK425*R425</f>
        <v/>
      </c>
      <c r="U425" s="39" t="inlineStr">
        <is>
          <t>Stock SAP</t>
        </is>
      </c>
      <c r="V425" s="39" t="inlineStr">
        <is>
          <t>Medicamentos</t>
        </is>
      </c>
      <c r="W425" s="39" t="inlineStr">
        <is>
          <t>Dentro del alcance</t>
        </is>
      </c>
      <c r="X425" s="37" t="inlineStr">
        <is>
          <t>Alta</t>
        </is>
      </c>
      <c r="Y425" s="39" t="inlineStr">
        <is>
          <t>Homologado – confianza Alta</t>
        </is>
      </c>
      <c r="Z425" s="37" t="inlineStr">
        <is>
          <t>Dar de alta en SAP</t>
        </is>
      </c>
      <c r="AA425" s="39" t="inlineStr">
        <is>
          <t>11</t>
        </is>
      </c>
      <c r="AB425" s="39" t="inlineStr">
        <is>
          <t>Aciclovir oral 400 mg Comprimidos</t>
        </is>
      </c>
      <c r="AC425" s="39" t="inlineStr">
        <is>
          <t>Homologación por código Avain (master M11-013)</t>
        </is>
      </c>
      <c r="AD425" s="39" t="inlineStr">
        <is>
          <t>No</t>
        </is>
      </c>
      <c r="AE425" s="39" t="n"/>
      <c r="AF425" s="39" t="inlineStr">
        <is>
          <t>Sí</t>
        </is>
      </c>
      <c r="AG425" s="39" t="inlineStr">
        <is>
          <t>M11-013</t>
        </is>
      </c>
      <c r="AH425" s="51" t="n">
        <v>2</v>
      </c>
      <c r="AI425" s="51">
        <f>Q425</f>
        <v/>
      </c>
      <c r="AJ425" s="51">
        <f>$AH425-$AI425</f>
        <v/>
      </c>
      <c r="AK425" s="52" t="n">
        <v>33384</v>
      </c>
      <c r="AL425" s="52">
        <f>$AJ425*$AK425</f>
        <v/>
      </c>
      <c r="AM425" s="52">
        <f>$AI425*$AK425</f>
        <v/>
      </c>
      <c r="AN425" s="41" t="inlineStr">
        <is>
          <t>Valorización a validar: relación de cantidades 75 a 1 entre SAP y el recuento físico. Sugiere distinta unidad de medida (SAP por caja o envase y el recuento por unidad). La diferencia económica de esta fila no debe tomarse como definitiva.</t>
        </is>
      </c>
      <c r="AO425" s="39" t="inlineStr">
        <is>
          <t>Homologación: confianza base Alta + confianza SAP Alta → Alta.</t>
        </is>
      </c>
    </row>
    <row r="426">
      <c r="A426" s="5" t="inlineStr">
        <is>
          <t>1005342</t>
        </is>
      </c>
      <c r="B426" s="5" t="inlineStr">
        <is>
          <t>DEXAMETASONA 8 MG X 30COMP</t>
        </is>
      </c>
      <c r="C426" s="5" t="inlineStr">
        <is>
          <t>00000</t>
        </is>
      </c>
      <c r="D426" s="5" t="inlineStr">
        <is>
          <t>MEGE</t>
        </is>
      </c>
      <c r="E426" s="5" t="inlineStr">
        <is>
          <t>ZMED</t>
        </is>
      </c>
      <c r="F426" s="5" t="inlineStr">
        <is>
          <t>1130</t>
        </is>
      </c>
      <c r="G426" s="5" t="inlineStr">
        <is>
          <t>3013</t>
        </is>
      </c>
      <c r="H426" s="5" t="inlineStr">
        <is>
          <t>C/U</t>
        </is>
      </c>
      <c r="I426" s="6" t="n">
        <v>2</v>
      </c>
      <c r="J426" s="6" t="n">
        <v>0</v>
      </c>
      <c r="K426" s="5" t="inlineStr">
        <is>
          <t>ARS</t>
        </is>
      </c>
      <c r="L426" s="48" t="n">
        <v>0</v>
      </c>
      <c r="M426" s="48" t="n">
        <v>139680</v>
      </c>
      <c r="O426" s="11">
        <f>M426/SUM($M$2:$M$485)</f>
        <v/>
      </c>
      <c r="P426" s="49">
        <f>IFERROR(M426/I426,0)</f>
        <v/>
      </c>
      <c r="Q426" s="50" t="n"/>
      <c r="R426" s="8">
        <f>I426-Q426</f>
        <v/>
      </c>
      <c r="S426" s="49">
        <f>$AK426*R426</f>
        <v/>
      </c>
      <c r="U426" s="39" t="inlineStr">
        <is>
          <t>Stock SAP</t>
        </is>
      </c>
      <c r="V426" s="39" t="inlineStr">
        <is>
          <t>Medicamentos</t>
        </is>
      </c>
      <c r="W426" s="39" t="inlineStr">
        <is>
          <t>Dentro del alcance</t>
        </is>
      </c>
      <c r="X426" s="39" t="n"/>
      <c r="Y426" s="39" t="inlineStr">
        <is>
          <t>Sin recuento físico en el inventario de Avain</t>
        </is>
      </c>
      <c r="Z426" s="40" t="inlineStr">
        <is>
          <t>Sin recuento físico</t>
        </is>
      </c>
      <c r="AA426" s="39" t="n"/>
      <c r="AB426" s="39" t="n"/>
      <c r="AC426" s="39" t="n"/>
      <c r="AD426" s="39" t="n"/>
      <c r="AE426" s="39" t="n"/>
      <c r="AF426" s="39" t="n"/>
      <c r="AG426" s="39" t="n"/>
      <c r="AH426" s="51" t="n">
        <v>2</v>
      </c>
      <c r="AI426" s="51">
        <f>Q426</f>
        <v/>
      </c>
      <c r="AJ426" s="51">
        <f>$AH426-$AI426</f>
        <v/>
      </c>
      <c r="AK426" s="52" t="n">
        <v>69840</v>
      </c>
      <c r="AL426" s="52">
        <f>$AJ426*$AK426</f>
        <v/>
      </c>
      <c r="AM426" s="52">
        <f>$AI426*$AK426</f>
        <v/>
      </c>
      <c r="AN426" s="39" t="n"/>
      <c r="AO426" s="39" t="n"/>
    </row>
    <row r="427">
      <c r="A427" s="5" t="inlineStr">
        <is>
          <t>1005345</t>
        </is>
      </c>
      <c r="B427" s="5" t="inlineStr">
        <is>
          <t>DICLOFENACSOD75mg+VITB12+BETA X 20COMP</t>
        </is>
      </c>
      <c r="C427" s="5" t="inlineStr">
        <is>
          <t>00000</t>
        </is>
      </c>
      <c r="D427" s="5" t="inlineStr">
        <is>
          <t>033</t>
        </is>
      </c>
      <c r="E427" s="5" t="inlineStr">
        <is>
          <t>ZMED</t>
        </is>
      </c>
      <c r="F427" s="5" t="inlineStr">
        <is>
          <t>1130</t>
        </is>
      </c>
      <c r="G427" s="5" t="inlineStr">
        <is>
          <t>3013</t>
        </is>
      </c>
      <c r="H427" s="5" t="inlineStr">
        <is>
          <t>C/U</t>
        </is>
      </c>
      <c r="I427" s="6" t="n">
        <v>2</v>
      </c>
      <c r="J427" s="6" t="n">
        <v>0</v>
      </c>
      <c r="K427" s="5" t="inlineStr">
        <is>
          <t>ARS</t>
        </is>
      </c>
      <c r="L427" s="48" t="n">
        <v>0</v>
      </c>
      <c r="M427" s="48" t="n">
        <v>38700</v>
      </c>
      <c r="O427" s="11">
        <f>M427/SUM($M$2:$M$485)</f>
        <v/>
      </c>
      <c r="P427" s="49">
        <f>IFERROR(M427/I427,0)</f>
        <v/>
      </c>
      <c r="Q427" s="50" t="n"/>
      <c r="R427" s="8">
        <f>I427-Q427</f>
        <v/>
      </c>
      <c r="S427" s="49">
        <f>$AK427*R427</f>
        <v/>
      </c>
      <c r="U427" s="39" t="inlineStr">
        <is>
          <t>Stock SAP</t>
        </is>
      </c>
      <c r="V427" s="39" t="inlineStr">
        <is>
          <t>Medicamentos</t>
        </is>
      </c>
      <c r="W427" s="39" t="inlineStr">
        <is>
          <t>Dentro del alcance</t>
        </is>
      </c>
      <c r="X427" s="39" t="n"/>
      <c r="Y427" s="39" t="inlineStr">
        <is>
          <t>Sin recuento físico en el inventario de Avain</t>
        </is>
      </c>
      <c r="Z427" s="40" t="inlineStr">
        <is>
          <t>Sin recuento físico</t>
        </is>
      </c>
      <c r="AA427" s="39" t="n"/>
      <c r="AB427" s="39" t="n"/>
      <c r="AC427" s="39" t="n"/>
      <c r="AD427" s="39" t="n"/>
      <c r="AE427" s="39" t="n"/>
      <c r="AF427" s="39" t="n"/>
      <c r="AG427" s="39" t="n"/>
      <c r="AH427" s="51" t="n">
        <v>2</v>
      </c>
      <c r="AI427" s="51">
        <f>Q427</f>
        <v/>
      </c>
      <c r="AJ427" s="51">
        <f>$AH427-$AI427</f>
        <v/>
      </c>
      <c r="AK427" s="52" t="n">
        <v>19350</v>
      </c>
      <c r="AL427" s="52">
        <f>$AJ427*$AK427</f>
        <v/>
      </c>
      <c r="AM427" s="52">
        <f>$AI427*$AK427</f>
        <v/>
      </c>
      <c r="AN427" s="39" t="n"/>
      <c r="AO427" s="39" t="n"/>
    </row>
    <row r="428">
      <c r="A428" s="5" t="inlineStr">
        <is>
          <t>1005351</t>
        </is>
      </c>
      <c r="B428" s="5" t="inlineStr">
        <is>
          <t>NALBUFINA 10MG/1ML X 10AMP</t>
        </is>
      </c>
      <c r="C428" s="5" t="inlineStr">
        <is>
          <t>00000</t>
        </is>
      </c>
      <c r="D428" s="5" t="inlineStr">
        <is>
          <t>033</t>
        </is>
      </c>
      <c r="E428" s="5" t="inlineStr">
        <is>
          <t>ZMED</t>
        </is>
      </c>
      <c r="F428" s="5" t="inlineStr">
        <is>
          <t>1130</t>
        </is>
      </c>
      <c r="G428" s="5" t="inlineStr">
        <is>
          <t>3013</t>
        </is>
      </c>
      <c r="H428" s="5" t="inlineStr">
        <is>
          <t>C/U</t>
        </is>
      </c>
      <c r="I428" s="6" t="n">
        <v>2</v>
      </c>
      <c r="J428" s="6" t="n">
        <v>0</v>
      </c>
      <c r="K428" s="5" t="inlineStr">
        <is>
          <t>ARS</t>
        </is>
      </c>
      <c r="L428" s="48" t="n">
        <v>0</v>
      </c>
      <c r="M428" s="48" t="n">
        <v>102200</v>
      </c>
      <c r="O428" s="11">
        <f>M428/SUM($M$2:$M$485)</f>
        <v/>
      </c>
      <c r="P428" s="49">
        <f>IFERROR(M428/I428,0)</f>
        <v/>
      </c>
      <c r="Q428" s="50" t="n"/>
      <c r="R428" s="8">
        <f>I428-Q428</f>
        <v/>
      </c>
      <c r="S428" s="49">
        <f>$AK428*R428</f>
        <v/>
      </c>
      <c r="U428" s="39" t="inlineStr">
        <is>
          <t>Stock SAP</t>
        </is>
      </c>
      <c r="V428" s="39" t="inlineStr">
        <is>
          <t>Medicamentos</t>
        </is>
      </c>
      <c r="W428" s="39" t="inlineStr">
        <is>
          <t>Dentro del alcance</t>
        </is>
      </c>
      <c r="X428" s="39" t="n"/>
      <c r="Y428" s="39" t="inlineStr">
        <is>
          <t>Sin recuento físico en el inventario de Avain</t>
        </is>
      </c>
      <c r="Z428" s="40" t="inlineStr">
        <is>
          <t>Sin recuento físico</t>
        </is>
      </c>
      <c r="AA428" s="39" t="n"/>
      <c r="AB428" s="39" t="n"/>
      <c r="AC428" s="39" t="n"/>
      <c r="AD428" s="39" t="n"/>
      <c r="AE428" s="39" t="n"/>
      <c r="AF428" s="39" t="n"/>
      <c r="AG428" s="39" t="n"/>
      <c r="AH428" s="51" t="n">
        <v>2</v>
      </c>
      <c r="AI428" s="51">
        <f>Q428</f>
        <v/>
      </c>
      <c r="AJ428" s="51">
        <f>$AH428-$AI428</f>
        <v/>
      </c>
      <c r="AK428" s="52" t="n">
        <v>51100</v>
      </c>
      <c r="AL428" s="52">
        <f>$AJ428*$AK428</f>
        <v/>
      </c>
      <c r="AM428" s="52">
        <f>$AI428*$AK428</f>
        <v/>
      </c>
      <c r="AN428" s="39" t="n"/>
      <c r="AO428" s="39" t="n"/>
    </row>
    <row r="429">
      <c r="A429" s="5" t="inlineStr">
        <is>
          <t>2000012</t>
        </is>
      </c>
      <c r="B429" s="5" t="inlineStr">
        <is>
          <t>BICARBONATO DE SODIO 100 ML</t>
        </is>
      </c>
      <c r="C429" s="5" t="n"/>
      <c r="D429" s="5" t="inlineStr">
        <is>
          <t>033</t>
        </is>
      </c>
      <c r="E429" s="5" t="inlineStr">
        <is>
          <t>ZDES</t>
        </is>
      </c>
      <c r="F429" s="5" t="inlineStr">
        <is>
          <t>1130</t>
        </is>
      </c>
      <c r="G429" s="5" t="inlineStr">
        <is>
          <t>3013</t>
        </is>
      </c>
      <c r="H429" s="5" t="inlineStr">
        <is>
          <t>C/U</t>
        </is>
      </c>
      <c r="I429" s="6" t="n">
        <v>2</v>
      </c>
      <c r="J429" s="6" t="n">
        <v>0</v>
      </c>
      <c r="K429" s="5" t="inlineStr">
        <is>
          <t>ARS</t>
        </is>
      </c>
      <c r="L429" s="48" t="n">
        <v>0</v>
      </c>
      <c r="M429" s="48" t="n">
        <v>10109.4</v>
      </c>
      <c r="O429" s="11">
        <f>M429/SUM($M$2:$M$485)</f>
        <v/>
      </c>
      <c r="P429" s="49">
        <f>IFERROR(M429/I429,0)</f>
        <v/>
      </c>
      <c r="Q429" s="50" t="n">
        <v>18</v>
      </c>
      <c r="R429" s="8">
        <f>I429-Q429</f>
        <v/>
      </c>
      <c r="S429" s="49">
        <f>$AK429*R429</f>
        <v/>
      </c>
      <c r="U429" s="39" t="inlineStr">
        <is>
          <t>Stock SAP</t>
        </is>
      </c>
      <c r="V429" s="39" t="inlineStr">
        <is>
          <t>Descartables</t>
        </is>
      </c>
      <c r="W429" s="39" t="inlineStr">
        <is>
          <t>Dentro del alcance</t>
        </is>
      </c>
      <c r="X429" s="42" t="inlineStr">
        <is>
          <t>Media</t>
        </is>
      </c>
      <c r="Y429" s="39" t="inlineStr">
        <is>
          <t>Homologado – confianza Media – pendiente de validación</t>
        </is>
      </c>
      <c r="Z429" s="37" t="inlineStr">
        <is>
          <t>Dar de alta en SAP</t>
        </is>
      </c>
      <c r="AA429" s="39" t="inlineStr">
        <is>
          <t>46</t>
        </is>
      </c>
      <c r="AB429" s="39" t="inlineStr">
        <is>
          <t>Bicarbonato de sodio 1 fco =100ml /8.4gr</t>
        </is>
      </c>
      <c r="AC429" s="39" t="inlineStr">
        <is>
          <t>Homologación por código Avain (master M03-005)</t>
        </is>
      </c>
      <c r="AD429" s="39" t="inlineStr">
        <is>
          <t>No</t>
        </is>
      </c>
      <c r="AE429" s="39" t="n"/>
      <c r="AF429" s="39" t="inlineStr">
        <is>
          <t>Sí</t>
        </is>
      </c>
      <c r="AG429" s="39" t="inlineStr">
        <is>
          <t>M03-005</t>
        </is>
      </c>
      <c r="AH429" s="51" t="n">
        <v>2</v>
      </c>
      <c r="AI429" s="51">
        <f>Q429</f>
        <v/>
      </c>
      <c r="AJ429" s="51">
        <f>$AH429-$AI429</f>
        <v/>
      </c>
      <c r="AK429" s="52" t="n">
        <v>5054.7</v>
      </c>
      <c r="AL429" s="52">
        <f>$AJ429*$AK429</f>
        <v/>
      </c>
      <c r="AM429" s="52">
        <f>$AI429*$AK429</f>
        <v/>
      </c>
      <c r="AN429" s="39" t="n"/>
      <c r="AO429" s="39" t="inlineStr">
        <is>
          <t>Homologación: confianza base Alta + confianza SAP Media → Media.</t>
        </is>
      </c>
    </row>
    <row r="430">
      <c r="A430" s="5" t="inlineStr">
        <is>
          <t>2000350</t>
        </is>
      </c>
      <c r="B430" s="5" t="inlineStr">
        <is>
          <t>ASPIRADOR MANUAL RES Q VAC</t>
        </is>
      </c>
      <c r="C430" s="5" t="n"/>
      <c r="D430" s="5" t="inlineStr">
        <is>
          <t>033</t>
        </is>
      </c>
      <c r="E430" s="5" t="inlineStr">
        <is>
          <t>ZDES</t>
        </is>
      </c>
      <c r="F430" s="5" t="inlineStr">
        <is>
          <t>1130</t>
        </is>
      </c>
      <c r="G430" s="5" t="inlineStr">
        <is>
          <t>3013</t>
        </is>
      </c>
      <c r="H430" s="5" t="inlineStr">
        <is>
          <t>C/U</t>
        </is>
      </c>
      <c r="I430" s="6" t="n">
        <v>2</v>
      </c>
      <c r="J430" s="6" t="n">
        <v>0</v>
      </c>
      <c r="K430" s="5" t="inlineStr">
        <is>
          <t>ARS</t>
        </is>
      </c>
      <c r="L430" s="48" t="n">
        <v>0</v>
      </c>
      <c r="M430" s="48" t="n">
        <v>64119.05</v>
      </c>
      <c r="O430" s="11">
        <f>M430/SUM($M$2:$M$485)</f>
        <v/>
      </c>
      <c r="P430" s="49">
        <f>IFERROR(M430/I430,0)</f>
        <v/>
      </c>
      <c r="Q430" s="50" t="n"/>
      <c r="R430" s="8">
        <f>I430-Q430</f>
        <v/>
      </c>
      <c r="S430" s="49">
        <f>$AK430*R430</f>
        <v/>
      </c>
      <c r="U430" s="39" t="inlineStr">
        <is>
          <t>Stock SAP</t>
        </is>
      </c>
      <c r="V430" s="39" t="inlineStr">
        <is>
          <t>Descartables</t>
        </is>
      </c>
      <c r="W430" s="39" t="inlineStr">
        <is>
          <t>Dentro del alcance</t>
        </is>
      </c>
      <c r="X430" s="39" t="n"/>
      <c r="Y430" s="39" t="inlineStr">
        <is>
          <t>Sin recuento físico en el inventario de Avain</t>
        </is>
      </c>
      <c r="Z430" s="40" t="inlineStr">
        <is>
          <t>Sin recuento físico</t>
        </is>
      </c>
      <c r="AA430" s="39" t="n"/>
      <c r="AB430" s="39" t="n"/>
      <c r="AC430" s="39" t="n"/>
      <c r="AD430" s="39" t="n"/>
      <c r="AE430" s="39" t="n"/>
      <c r="AF430" s="39" t="n"/>
      <c r="AG430" s="39" t="n"/>
      <c r="AH430" s="51" t="n"/>
      <c r="AI430" s="51" t="n"/>
      <c r="AJ430" s="51" t="n"/>
      <c r="AK430" s="52" t="n">
        <v>32059.524</v>
      </c>
      <c r="AL430" s="52" t="n"/>
      <c r="AM430" s="52" t="n"/>
      <c r="AN430" s="39" t="n"/>
      <c r="AO430" s="39" t="inlineStr">
        <is>
          <t>El material ocupa 2 filas en la hoja 1130 Salta (lote/almacén). La cantidad SAP y la física de esta vista son el total del material.</t>
        </is>
      </c>
    </row>
    <row r="431">
      <c r="A431" s="5" t="inlineStr">
        <is>
          <t>2000470</t>
        </is>
      </c>
      <c r="B431" s="5" t="inlineStr">
        <is>
          <t>OTOSCOPIO</t>
        </is>
      </c>
      <c r="C431" s="5" t="n"/>
      <c r="D431" s="5" t="inlineStr">
        <is>
          <t>033</t>
        </is>
      </c>
      <c r="E431" s="5" t="inlineStr">
        <is>
          <t>ZDES</t>
        </is>
      </c>
      <c r="F431" s="5" t="inlineStr">
        <is>
          <t>1130</t>
        </is>
      </c>
      <c r="G431" s="5" t="inlineStr">
        <is>
          <t>3014</t>
        </is>
      </c>
      <c r="H431" s="5" t="inlineStr">
        <is>
          <t>C/U</t>
        </is>
      </c>
      <c r="I431" s="6" t="n">
        <v>2</v>
      </c>
      <c r="J431" s="6" t="n">
        <v>0</v>
      </c>
      <c r="K431" s="5" t="inlineStr">
        <is>
          <t>ARS</t>
        </is>
      </c>
      <c r="L431" s="48" t="n">
        <v>0</v>
      </c>
      <c r="M431" s="48" t="n">
        <v>92000</v>
      </c>
      <c r="O431" s="11">
        <f>M431/SUM($M$2:$M$485)</f>
        <v/>
      </c>
      <c r="P431" s="49">
        <f>IFERROR(M431/I431,0)</f>
        <v/>
      </c>
      <c r="Q431" s="50" t="n">
        <v>1</v>
      </c>
      <c r="R431" s="8">
        <f>I431-Q431</f>
        <v/>
      </c>
      <c r="S431" s="49">
        <f>$AK431*R431</f>
        <v/>
      </c>
      <c r="U431" s="39" t="inlineStr">
        <is>
          <t>Stock SAP</t>
        </is>
      </c>
      <c r="V431" s="39" t="inlineStr">
        <is>
          <t>Descartables</t>
        </is>
      </c>
      <c r="W431" s="39" t="inlineStr">
        <is>
          <t>Dentro del alcance</t>
        </is>
      </c>
      <c r="X431" s="37" t="inlineStr">
        <is>
          <t>Alta</t>
        </is>
      </c>
      <c r="Y431" s="39" t="inlineStr">
        <is>
          <t>Homologado – confianza Alta</t>
        </is>
      </c>
      <c r="Z431" s="38" t="inlineStr">
        <is>
          <t>Dar de baja en SAP</t>
        </is>
      </c>
      <c r="AA431" s="39" t="inlineStr">
        <is>
          <t>321</t>
        </is>
      </c>
      <c r="AB431" s="39" t="inlineStr">
        <is>
          <t>Otoscopio C/Pilas</t>
        </is>
      </c>
      <c r="AC431" s="39" t="inlineStr">
        <is>
          <t>Homologación por código Avain (master E-209)</t>
        </is>
      </c>
      <c r="AD431" s="39" t="inlineStr">
        <is>
          <t>No</t>
        </is>
      </c>
      <c r="AE431" s="39" t="n"/>
      <c r="AF431" s="39" t="inlineStr">
        <is>
          <t>Sí</t>
        </is>
      </c>
      <c r="AG431" s="39" t="inlineStr">
        <is>
          <t>E-209</t>
        </is>
      </c>
      <c r="AH431" s="51" t="n">
        <v>2</v>
      </c>
      <c r="AI431" s="51">
        <f>Q431</f>
        <v/>
      </c>
      <c r="AJ431" s="51">
        <f>$AH431-$AI431</f>
        <v/>
      </c>
      <c r="AK431" s="52" t="n">
        <v>46000</v>
      </c>
      <c r="AL431" s="52">
        <f>$AJ431*$AK431</f>
        <v/>
      </c>
      <c r="AM431" s="52">
        <f>$AI431*$AK431</f>
        <v/>
      </c>
      <c r="AN431" s="39" t="n"/>
      <c r="AO431" s="39" t="inlineStr">
        <is>
          <t>Homologación: confianza base Alta + confianza SAP Alta → Alta.</t>
        </is>
      </c>
    </row>
    <row r="432">
      <c r="A432" s="5" t="inlineStr">
        <is>
          <t>2001121</t>
        </is>
      </c>
      <c r="B432" s="5" t="inlineStr">
        <is>
          <t>TENSIOMETRO DIGITAL</t>
        </is>
      </c>
      <c r="C432" s="5" t="n"/>
      <c r="D432" s="5" t="inlineStr">
        <is>
          <t>033</t>
        </is>
      </c>
      <c r="E432" s="5" t="inlineStr">
        <is>
          <t>ZDES</t>
        </is>
      </c>
      <c r="F432" s="5" t="inlineStr">
        <is>
          <t>1130</t>
        </is>
      </c>
      <c r="G432" s="5" t="inlineStr">
        <is>
          <t>3010</t>
        </is>
      </c>
      <c r="H432" s="5" t="inlineStr">
        <is>
          <t>C/U</t>
        </is>
      </c>
      <c r="I432" s="6" t="n">
        <v>2</v>
      </c>
      <c r="J432" s="6" t="n">
        <v>0</v>
      </c>
      <c r="K432" s="5" t="inlineStr">
        <is>
          <t>ARS</t>
        </is>
      </c>
      <c r="L432" s="48" t="n">
        <v>0</v>
      </c>
      <c r="M432" s="48" t="n">
        <v>21074</v>
      </c>
      <c r="O432" s="11">
        <f>M432/SUM($M$2:$M$485)</f>
        <v/>
      </c>
      <c r="P432" s="49">
        <f>IFERROR(M432/I432,0)</f>
        <v/>
      </c>
      <c r="Q432" s="50" t="n"/>
      <c r="R432" s="8">
        <f>I432-Q432</f>
        <v/>
      </c>
      <c r="S432" s="49">
        <f>$AK432*R432</f>
        <v/>
      </c>
      <c r="U432" s="39" t="inlineStr">
        <is>
          <t>Stock SAP</t>
        </is>
      </c>
      <c r="V432" s="39" t="inlineStr">
        <is>
          <t>Descartables</t>
        </is>
      </c>
      <c r="W432" s="39" t="inlineStr">
        <is>
          <t>Dentro del alcance</t>
        </is>
      </c>
      <c r="X432" s="39" t="n"/>
      <c r="Y432" s="39" t="inlineStr">
        <is>
          <t>Sin recuento físico en el inventario de Avain</t>
        </is>
      </c>
      <c r="Z432" s="40" t="inlineStr">
        <is>
          <t>Sin recuento físico</t>
        </is>
      </c>
      <c r="AA432" s="39" t="n"/>
      <c r="AB432" s="39" t="n"/>
      <c r="AC432" s="39" t="n"/>
      <c r="AD432" s="39" t="n"/>
      <c r="AE432" s="39" t="n"/>
      <c r="AF432" s="39" t="n"/>
      <c r="AG432" s="39" t="n"/>
      <c r="AH432" s="51" t="n">
        <v>2</v>
      </c>
      <c r="AI432" s="51">
        <f>Q432</f>
        <v/>
      </c>
      <c r="AJ432" s="51">
        <f>$AH432-$AI432</f>
        <v/>
      </c>
      <c r="AK432" s="52" t="n">
        <v>10537</v>
      </c>
      <c r="AL432" s="52">
        <f>$AJ432*$AK432</f>
        <v/>
      </c>
      <c r="AM432" s="52">
        <f>$AI432*$AK432</f>
        <v/>
      </c>
      <c r="AN432" s="39" t="n"/>
      <c r="AO432" s="39" t="n"/>
    </row>
    <row r="433">
      <c r="A433" s="5" t="inlineStr">
        <is>
          <t>2001137</t>
        </is>
      </c>
      <c r="B433" s="5" t="inlineStr">
        <is>
          <t>TERMOMETRO INFRARROJO</t>
        </is>
      </c>
      <c r="C433" s="5" t="n"/>
      <c r="D433" s="5" t="inlineStr">
        <is>
          <t>033</t>
        </is>
      </c>
      <c r="E433" s="5" t="inlineStr">
        <is>
          <t>ZDES</t>
        </is>
      </c>
      <c r="F433" s="5" t="inlineStr">
        <is>
          <t>1130</t>
        </is>
      </c>
      <c r="G433" s="5" t="inlineStr">
        <is>
          <t>3010</t>
        </is>
      </c>
      <c r="H433" s="5" t="inlineStr">
        <is>
          <t>C/U</t>
        </is>
      </c>
      <c r="I433" s="6" t="n">
        <v>2</v>
      </c>
      <c r="J433" s="6" t="n">
        <v>0</v>
      </c>
      <c r="K433" s="5" t="inlineStr">
        <is>
          <t>ARS</t>
        </is>
      </c>
      <c r="L433" s="48" t="n">
        <v>0</v>
      </c>
      <c r="M433" s="48" t="n">
        <v>21072</v>
      </c>
      <c r="O433" s="11">
        <f>M433/SUM($M$2:$M$485)</f>
        <v/>
      </c>
      <c r="P433" s="49">
        <f>IFERROR(M433/I433,0)</f>
        <v/>
      </c>
      <c r="Q433" s="50" t="n"/>
      <c r="R433" s="8">
        <f>I433-Q433</f>
        <v/>
      </c>
      <c r="S433" s="49">
        <f>$AK433*R433</f>
        <v/>
      </c>
      <c r="U433" s="39" t="inlineStr">
        <is>
          <t>Stock SAP</t>
        </is>
      </c>
      <c r="V433" s="39" t="inlineStr">
        <is>
          <t>Descartables</t>
        </is>
      </c>
      <c r="W433" s="39" t="inlineStr">
        <is>
          <t>Dentro del alcance</t>
        </is>
      </c>
      <c r="X433" s="39" t="n"/>
      <c r="Y433" s="39" t="inlineStr">
        <is>
          <t>Sin recuento físico en el inventario de Avain</t>
        </is>
      </c>
      <c r="Z433" s="40" t="inlineStr">
        <is>
          <t>Sin recuento físico</t>
        </is>
      </c>
      <c r="AA433" s="39" t="n"/>
      <c r="AB433" s="39" t="n"/>
      <c r="AC433" s="39" t="n"/>
      <c r="AD433" s="39" t="n"/>
      <c r="AE433" s="39" t="n"/>
      <c r="AF433" s="39" t="n"/>
      <c r="AG433" s="39" t="n"/>
      <c r="AH433" s="51" t="n">
        <v>2</v>
      </c>
      <c r="AI433" s="51">
        <f>Q433</f>
        <v/>
      </c>
      <c r="AJ433" s="51">
        <f>$AH433-$AI433</f>
        <v/>
      </c>
      <c r="AK433" s="52" t="n">
        <v>10536</v>
      </c>
      <c r="AL433" s="52">
        <f>$AJ433*$AK433</f>
        <v/>
      </c>
      <c r="AM433" s="52">
        <f>$AI433*$AK433</f>
        <v/>
      </c>
      <c r="AN433" s="39" t="n"/>
      <c r="AO433" s="39" t="n"/>
    </row>
    <row r="434">
      <c r="A434" s="5" t="inlineStr">
        <is>
          <t>2001366</t>
        </is>
      </c>
      <c r="B434" s="5" t="inlineStr">
        <is>
          <t>RIÑONERA DE ACERO</t>
        </is>
      </c>
      <c r="C434" s="5" t="n"/>
      <c r="D434" s="5" t="inlineStr">
        <is>
          <t>033</t>
        </is>
      </c>
      <c r="E434" s="5" t="inlineStr">
        <is>
          <t>ZDES</t>
        </is>
      </c>
      <c r="F434" s="5" t="inlineStr">
        <is>
          <t>1130</t>
        </is>
      </c>
      <c r="G434" s="5" t="inlineStr">
        <is>
          <t>3010</t>
        </is>
      </c>
      <c r="H434" s="5" t="inlineStr">
        <is>
          <t>C/U</t>
        </is>
      </c>
      <c r="I434" s="6" t="n">
        <v>2</v>
      </c>
      <c r="J434" s="6" t="n">
        <v>0</v>
      </c>
      <c r="K434" s="5" t="inlineStr">
        <is>
          <t>ARS</t>
        </is>
      </c>
      <c r="L434" s="48" t="n">
        <v>0</v>
      </c>
      <c r="M434" s="48" t="n">
        <v>31200</v>
      </c>
      <c r="O434" s="11">
        <f>M434/SUM($M$2:$M$485)</f>
        <v/>
      </c>
      <c r="P434" s="49">
        <f>IFERROR(M434/I434,0)</f>
        <v/>
      </c>
      <c r="Q434" s="50" t="n"/>
      <c r="R434" s="8">
        <f>I434-Q434</f>
        <v/>
      </c>
      <c r="S434" s="49">
        <f>$AK434*R434</f>
        <v/>
      </c>
      <c r="U434" s="39" t="inlineStr">
        <is>
          <t>Stock SAP</t>
        </is>
      </c>
      <c r="V434" s="39" t="inlineStr">
        <is>
          <t>Descartables</t>
        </is>
      </c>
      <c r="W434" s="39" t="inlineStr">
        <is>
          <t>Dentro del alcance</t>
        </is>
      </c>
      <c r="X434" s="39" t="n"/>
      <c r="Y434" s="39" t="inlineStr">
        <is>
          <t>Sin recuento físico en el inventario de Avain</t>
        </is>
      </c>
      <c r="Z434" s="40" t="inlineStr">
        <is>
          <t>Sin recuento físico</t>
        </is>
      </c>
      <c r="AA434" s="39" t="n"/>
      <c r="AB434" s="39" t="n"/>
      <c r="AC434" s="39" t="n"/>
      <c r="AD434" s="39" t="n"/>
      <c r="AE434" s="39" t="n"/>
      <c r="AF434" s="39" t="n"/>
      <c r="AG434" s="39" t="n"/>
      <c r="AH434" s="51" t="n">
        <v>2</v>
      </c>
      <c r="AI434" s="51">
        <f>Q434</f>
        <v/>
      </c>
      <c r="AJ434" s="51">
        <f>$AH434-$AI434</f>
        <v/>
      </c>
      <c r="AK434" s="52" t="n">
        <v>15600</v>
      </c>
      <c r="AL434" s="52">
        <f>$AJ434*$AK434</f>
        <v/>
      </c>
      <c r="AM434" s="52">
        <f>$AI434*$AK434</f>
        <v/>
      </c>
      <c r="AN434" s="39" t="n"/>
      <c r="AO434" s="39" t="n"/>
    </row>
    <row r="435">
      <c r="A435" s="5" t="inlineStr">
        <is>
          <t>2001670</t>
        </is>
      </c>
      <c r="B435" s="5" t="inlineStr">
        <is>
          <t>GLUCOMETRO</t>
        </is>
      </c>
      <c r="C435" s="5" t="n"/>
      <c r="D435" s="5" t="inlineStr">
        <is>
          <t>MDES</t>
        </is>
      </c>
      <c r="E435" s="5" t="inlineStr">
        <is>
          <t>ZDES</t>
        </is>
      </c>
      <c r="F435" s="5" t="inlineStr">
        <is>
          <t>1130</t>
        </is>
      </c>
      <c r="G435" s="5" t="inlineStr">
        <is>
          <t>3010</t>
        </is>
      </c>
      <c r="H435" s="5" t="inlineStr">
        <is>
          <t>C/U</t>
        </is>
      </c>
      <c r="I435" s="6" t="n">
        <v>2</v>
      </c>
      <c r="J435" s="6" t="n">
        <v>0</v>
      </c>
      <c r="K435" s="5" t="inlineStr">
        <is>
          <t>ARS</t>
        </is>
      </c>
      <c r="L435" s="48" t="n">
        <v>0</v>
      </c>
      <c r="M435" s="48" t="n">
        <v>59554</v>
      </c>
      <c r="O435" s="11">
        <f>M435/SUM($M$2:$M$485)</f>
        <v/>
      </c>
      <c r="P435" s="49">
        <f>IFERROR(M435/I435,0)</f>
        <v/>
      </c>
      <c r="Q435" s="50" t="n">
        <v>2</v>
      </c>
      <c r="R435" s="8">
        <f>I435-Q435</f>
        <v/>
      </c>
      <c r="S435" s="49">
        <f>$AK435*R435</f>
        <v/>
      </c>
      <c r="U435" s="39" t="inlineStr">
        <is>
          <t>Stock SAP</t>
        </is>
      </c>
      <c r="V435" s="39" t="inlineStr">
        <is>
          <t>Descartables</t>
        </is>
      </c>
      <c r="W435" s="39" t="inlineStr">
        <is>
          <t>Dentro del alcance</t>
        </is>
      </c>
      <c r="X435" s="37" t="inlineStr">
        <is>
          <t>Alta</t>
        </is>
      </c>
      <c r="Y435" s="39" t="inlineStr">
        <is>
          <t>Homologado – confianza Alta</t>
        </is>
      </c>
      <c r="Z435" s="43" t="inlineStr">
        <is>
          <t>Sin diferencia</t>
        </is>
      </c>
      <c r="AA435" s="39" t="inlineStr">
        <is>
          <t>131</t>
        </is>
      </c>
      <c r="AB435" s="39" t="inlineStr">
        <is>
          <t>Glucometro</t>
        </is>
      </c>
      <c r="AC435" s="39" t="inlineStr">
        <is>
          <t>Cruce por nomenclatura SAP</t>
        </is>
      </c>
      <c r="AD435" s="39" t="inlineStr">
        <is>
          <t>No</t>
        </is>
      </c>
      <c r="AE435" s="39" t="n"/>
      <c r="AF435" s="39" t="inlineStr">
        <is>
          <t>Sí</t>
        </is>
      </c>
      <c r="AG435" s="39" t="inlineStr">
        <is>
          <t>E-182</t>
        </is>
      </c>
      <c r="AH435" s="51" t="n">
        <v>2</v>
      </c>
      <c r="AI435" s="51">
        <f>Q435</f>
        <v/>
      </c>
      <c r="AJ435" s="51">
        <f>$AH435-$AI435</f>
        <v/>
      </c>
      <c r="AK435" s="52" t="n">
        <v>29777</v>
      </c>
      <c r="AL435" s="52">
        <f>$AJ435*$AK435</f>
        <v/>
      </c>
      <c r="AM435" s="52">
        <f>$AI435*$AK435</f>
        <v/>
      </c>
      <c r="AN435" s="39" t="n"/>
      <c r="AO435" s="39" t="inlineStr">
        <is>
          <t>Homologado al master E-182, pero sus códigos SAP (1000535) no figuran en el stock SAP de este centro. Cruce por nomenclatura: similitud 1.00.</t>
        </is>
      </c>
    </row>
    <row r="436">
      <c r="A436" s="5" t="inlineStr">
        <is>
          <t>3000215</t>
        </is>
      </c>
      <c r="B436" s="5" t="inlineStr">
        <is>
          <t>BOTIN DE SEGURIDAD T36</t>
        </is>
      </c>
      <c r="C436" s="5" t="n"/>
      <c r="D436" s="5" t="inlineStr">
        <is>
          <t>INDU</t>
        </is>
      </c>
      <c r="E436" s="5" t="inlineStr">
        <is>
          <t>ZUNI</t>
        </is>
      </c>
      <c r="F436" s="5" t="inlineStr">
        <is>
          <t>1130</t>
        </is>
      </c>
      <c r="G436" s="5" t="inlineStr">
        <is>
          <t>3010</t>
        </is>
      </c>
      <c r="H436" s="5" t="inlineStr">
        <is>
          <t>C/U</t>
        </is>
      </c>
      <c r="I436" s="6" t="n">
        <v>2</v>
      </c>
      <c r="J436" s="6" t="n">
        <v>0</v>
      </c>
      <c r="K436" s="5" t="inlineStr">
        <is>
          <t>ARS</t>
        </is>
      </c>
      <c r="L436" s="48" t="n">
        <v>0</v>
      </c>
      <c r="M436" s="48" t="n">
        <v>96000</v>
      </c>
      <c r="O436" s="11">
        <f>M436/SUM($M$2:$M$485)</f>
        <v/>
      </c>
      <c r="P436" s="49">
        <f>IFERROR(M436/I436,0)</f>
        <v/>
      </c>
      <c r="Q436" s="50" t="n"/>
      <c r="R436" s="8">
        <f>I436-Q436</f>
        <v/>
      </c>
      <c r="S436" s="49">
        <f>$AK436*R436</f>
        <v/>
      </c>
      <c r="U436" s="39" t="inlineStr">
        <is>
          <t>Stock SAP</t>
        </is>
      </c>
      <c r="V436" s="39" t="inlineStr">
        <is>
          <t>Uniformes</t>
        </is>
      </c>
      <c r="W436" s="39" t="inlineStr">
        <is>
          <t>Fuera del alcance</t>
        </is>
      </c>
      <c r="X436" s="39" t="n"/>
      <c r="Y436" s="39" t="inlineStr">
        <is>
          <t>No aplica: uniformes, clasificación que el inventario físico de Farmacia no releva</t>
        </is>
      </c>
      <c r="Z436" s="40" t="inlineStr">
        <is>
          <t>Fuera del alcance del inventario físico</t>
        </is>
      </c>
      <c r="AA436" s="39" t="n"/>
      <c r="AB436" s="39" t="n"/>
      <c r="AC436" s="39" t="n"/>
      <c r="AD436" s="39" t="n"/>
      <c r="AE436" s="39" t="n"/>
      <c r="AF436" s="39" t="n"/>
      <c r="AG436" s="39" t="n"/>
      <c r="AH436" s="51" t="n">
        <v>2</v>
      </c>
      <c r="AI436" s="51">
        <f>Q436</f>
        <v/>
      </c>
      <c r="AJ436" s="51">
        <f>$AH436-$AI436</f>
        <v/>
      </c>
      <c r="AK436" s="52" t="n">
        <v>48000</v>
      </c>
      <c r="AL436" s="52">
        <f>$AJ436*$AK436</f>
        <v/>
      </c>
      <c r="AM436" s="52">
        <f>$AI436*$AK436</f>
        <v/>
      </c>
      <c r="AN436" s="39" t="n"/>
      <c r="AO436" s="39" t="n"/>
    </row>
    <row r="437">
      <c r="A437" s="5" t="inlineStr">
        <is>
          <t>3000216</t>
        </is>
      </c>
      <c r="B437" s="5" t="inlineStr">
        <is>
          <t>BOTIN DE SEGURIDAD T37</t>
        </is>
      </c>
      <c r="C437" s="5" t="n"/>
      <c r="D437" s="5" t="inlineStr">
        <is>
          <t>INDU</t>
        </is>
      </c>
      <c r="E437" s="5" t="inlineStr">
        <is>
          <t>ZUNI</t>
        </is>
      </c>
      <c r="F437" s="5" t="inlineStr">
        <is>
          <t>1130</t>
        </is>
      </c>
      <c r="G437" s="5" t="inlineStr">
        <is>
          <t>3010</t>
        </is>
      </c>
      <c r="H437" s="5" t="inlineStr">
        <is>
          <t>C/U</t>
        </is>
      </c>
      <c r="I437" s="6" t="n">
        <v>2</v>
      </c>
      <c r="J437" s="6" t="n">
        <v>0</v>
      </c>
      <c r="K437" s="5" t="inlineStr">
        <is>
          <t>ARS</t>
        </is>
      </c>
      <c r="L437" s="48" t="n">
        <v>0</v>
      </c>
      <c r="M437" s="48" t="n">
        <v>171769.33</v>
      </c>
      <c r="O437" s="11">
        <f>M437/SUM($M$2:$M$485)</f>
        <v/>
      </c>
      <c r="P437" s="49">
        <f>IFERROR(M437/I437,0)</f>
        <v/>
      </c>
      <c r="Q437" s="50" t="n"/>
      <c r="R437" s="8">
        <f>I437-Q437</f>
        <v/>
      </c>
      <c r="S437" s="49">
        <f>$AK437*R437</f>
        <v/>
      </c>
      <c r="U437" s="39" t="inlineStr">
        <is>
          <t>Stock SAP</t>
        </is>
      </c>
      <c r="V437" s="39" t="inlineStr">
        <is>
          <t>Uniformes</t>
        </is>
      </c>
      <c r="W437" s="39" t="inlineStr">
        <is>
          <t>Fuera del alcance</t>
        </is>
      </c>
      <c r="X437" s="39" t="n"/>
      <c r="Y437" s="39" t="inlineStr">
        <is>
          <t>No aplica: uniformes, clasificación que el inventario físico de Farmacia no releva</t>
        </is>
      </c>
      <c r="Z437" s="40" t="inlineStr">
        <is>
          <t>Fuera del alcance del inventario físico</t>
        </is>
      </c>
      <c r="AA437" s="39" t="n"/>
      <c r="AB437" s="39" t="n"/>
      <c r="AC437" s="39" t="n"/>
      <c r="AD437" s="39" t="n"/>
      <c r="AE437" s="39" t="n"/>
      <c r="AF437" s="39" t="n"/>
      <c r="AG437" s="39" t="n"/>
      <c r="AH437" s="51" t="n"/>
      <c r="AI437" s="51" t="n"/>
      <c r="AJ437" s="51" t="n"/>
      <c r="AK437" s="52" t="n">
        <v>85884.66666666667</v>
      </c>
      <c r="AL437" s="52" t="n"/>
      <c r="AM437" s="52" t="n"/>
      <c r="AN437" s="39" t="n"/>
      <c r="AO437" s="39" t="inlineStr">
        <is>
          <t>El material ocupa 2 filas en la hoja 1130 Salta (lote/almacén). La cantidad SAP y la física de esta vista son el total del material.</t>
        </is>
      </c>
    </row>
    <row r="438">
      <c r="A438" s="5" t="inlineStr">
        <is>
          <t>3000916</t>
        </is>
      </c>
      <c r="B438" s="5" t="inlineStr">
        <is>
          <t>BOTIN DE SEGURIDAD T44</t>
        </is>
      </c>
      <c r="C438" s="5" t="n"/>
      <c r="D438" s="5" t="inlineStr">
        <is>
          <t>INDU</t>
        </is>
      </c>
      <c r="E438" s="5" t="inlineStr">
        <is>
          <t>ZUNI</t>
        </is>
      </c>
      <c r="F438" s="5" t="inlineStr">
        <is>
          <t>1130</t>
        </is>
      </c>
      <c r="G438" s="5" t="inlineStr">
        <is>
          <t>3010</t>
        </is>
      </c>
      <c r="H438" s="5" t="inlineStr">
        <is>
          <t>C/U</t>
        </is>
      </c>
      <c r="I438" s="6" t="n">
        <v>2</v>
      </c>
      <c r="J438" s="6" t="n">
        <v>0</v>
      </c>
      <c r="K438" s="5" t="inlineStr">
        <is>
          <t>ARS</t>
        </is>
      </c>
      <c r="L438" s="48" t="n">
        <v>0</v>
      </c>
      <c r="M438" s="48" t="n">
        <v>184397.56</v>
      </c>
      <c r="O438" s="11">
        <f>M438/SUM($M$2:$M$485)</f>
        <v/>
      </c>
      <c r="P438" s="49">
        <f>IFERROR(M438/I438,0)</f>
        <v/>
      </c>
      <c r="Q438" s="50" t="n"/>
      <c r="R438" s="8">
        <f>I438-Q438</f>
        <v/>
      </c>
      <c r="S438" s="49">
        <f>$AK438*R438</f>
        <v/>
      </c>
      <c r="U438" s="39" t="inlineStr">
        <is>
          <t>Stock SAP</t>
        </is>
      </c>
      <c r="V438" s="39" t="inlineStr">
        <is>
          <t>Uniformes</t>
        </is>
      </c>
      <c r="W438" s="39" t="inlineStr">
        <is>
          <t>Fuera del alcance</t>
        </is>
      </c>
      <c r="X438" s="39" t="n"/>
      <c r="Y438" s="39" t="inlineStr">
        <is>
          <t>No aplica: uniformes, clasificación que el inventario físico de Farmacia no releva</t>
        </is>
      </c>
      <c r="Z438" s="40" t="inlineStr">
        <is>
          <t>Fuera del alcance del inventario físico</t>
        </is>
      </c>
      <c r="AA438" s="39" t="n"/>
      <c r="AB438" s="39" t="n"/>
      <c r="AC438" s="39" t="n"/>
      <c r="AD438" s="39" t="n"/>
      <c r="AE438" s="39" t="n"/>
      <c r="AF438" s="39" t="n"/>
      <c r="AG438" s="39" t="n"/>
      <c r="AH438" s="51" t="n"/>
      <c r="AI438" s="51" t="n"/>
      <c r="AJ438" s="51" t="n"/>
      <c r="AK438" s="52" t="n">
        <v>92198.77777777778</v>
      </c>
      <c r="AL438" s="52" t="n"/>
      <c r="AM438" s="52" t="n"/>
      <c r="AN438" s="39" t="n"/>
      <c r="AO438" s="39" t="inlineStr">
        <is>
          <t>El material ocupa 2 filas en la hoja 1130 Salta (lote/almacén). La cantidad SAP y la física de esta vista son el total del material.</t>
        </is>
      </c>
    </row>
    <row r="439">
      <c r="A439" s="5" t="inlineStr">
        <is>
          <t>3000976</t>
        </is>
      </c>
      <c r="B439" s="5" t="inlineStr">
        <is>
          <t>BOTIN DE SEGURIDAD T46</t>
        </is>
      </c>
      <c r="C439" s="5" t="n"/>
      <c r="D439" s="5" t="inlineStr">
        <is>
          <t>INDU</t>
        </is>
      </c>
      <c r="E439" s="5" t="inlineStr">
        <is>
          <t>ZUNI</t>
        </is>
      </c>
      <c r="F439" s="5" t="inlineStr">
        <is>
          <t>1130</t>
        </is>
      </c>
      <c r="G439" s="5" t="inlineStr">
        <is>
          <t>3011</t>
        </is>
      </c>
      <c r="H439" s="5" t="inlineStr">
        <is>
          <t>C/U</t>
        </is>
      </c>
      <c r="I439" s="6" t="n">
        <v>2</v>
      </c>
      <c r="J439" s="6" t="n">
        <v>0</v>
      </c>
      <c r="K439" s="5" t="inlineStr">
        <is>
          <t>ARS</t>
        </is>
      </c>
      <c r="L439" s="48" t="n">
        <v>0</v>
      </c>
      <c r="M439" s="48" t="n">
        <v>171769.33</v>
      </c>
      <c r="O439" s="11">
        <f>M439/SUM($M$2:$M$485)</f>
        <v/>
      </c>
      <c r="P439" s="49">
        <f>IFERROR(M439/I439,0)</f>
        <v/>
      </c>
      <c r="Q439" s="50" t="n"/>
      <c r="R439" s="8">
        <f>I439-Q439</f>
        <v/>
      </c>
      <c r="S439" s="49">
        <f>$AK439*R439</f>
        <v/>
      </c>
      <c r="U439" s="39" t="inlineStr">
        <is>
          <t>Stock SAP</t>
        </is>
      </c>
      <c r="V439" s="39" t="inlineStr">
        <is>
          <t>Uniformes</t>
        </is>
      </c>
      <c r="W439" s="39" t="inlineStr">
        <is>
          <t>Fuera del alcance</t>
        </is>
      </c>
      <c r="X439" s="39" t="n"/>
      <c r="Y439" s="39" t="inlineStr">
        <is>
          <t>No aplica: uniformes, clasificación que el inventario físico de Farmacia no releva</t>
        </is>
      </c>
      <c r="Z439" s="40" t="inlineStr">
        <is>
          <t>Fuera del alcance del inventario físico</t>
        </is>
      </c>
      <c r="AA439" s="39" t="n"/>
      <c r="AB439" s="39" t="n"/>
      <c r="AC439" s="39" t="n"/>
      <c r="AD439" s="39" t="n"/>
      <c r="AE439" s="39" t="n"/>
      <c r="AF439" s="39" t="n"/>
      <c r="AG439" s="39" t="n"/>
      <c r="AH439" s="51" t="n">
        <v>3</v>
      </c>
      <c r="AI439" s="51">
        <f>Q439</f>
        <v/>
      </c>
      <c r="AJ439" s="51">
        <f>$AH439-$AI439</f>
        <v/>
      </c>
      <c r="AK439" s="52" t="n">
        <v>85884.66666666667</v>
      </c>
      <c r="AL439" s="52">
        <f>$AJ439*$AK439</f>
        <v/>
      </c>
      <c r="AM439" s="52">
        <f>$AI439*$AK439</f>
        <v/>
      </c>
      <c r="AN439" s="39" t="n"/>
      <c r="AO439" s="39" t="inlineStr">
        <is>
          <t>El material ocupa 2 filas en la hoja 1130 Salta (lote/almacén). La cantidad SAP y la física de esta vista son el total del material.</t>
        </is>
      </c>
    </row>
    <row r="440">
      <c r="A440" s="5" t="inlineStr">
        <is>
          <t>3001179</t>
        </is>
      </c>
      <c r="B440" s="5" t="inlineStr">
        <is>
          <t>CAMPERA SOFT SHELL GRIS EMERGENCIAS S</t>
        </is>
      </c>
      <c r="C440" s="5" t="n"/>
      <c r="D440" s="5" t="inlineStr">
        <is>
          <t>INDU</t>
        </is>
      </c>
      <c r="E440" s="5" t="inlineStr">
        <is>
          <t>ZUNI</t>
        </is>
      </c>
      <c r="F440" s="5" t="inlineStr">
        <is>
          <t>1130</t>
        </is>
      </c>
      <c r="G440" s="5" t="inlineStr">
        <is>
          <t>3010</t>
        </is>
      </c>
      <c r="H440" s="5" t="inlineStr">
        <is>
          <t>C/U</t>
        </is>
      </c>
      <c r="I440" s="6" t="n">
        <v>2</v>
      </c>
      <c r="J440" s="6" t="n">
        <v>0</v>
      </c>
      <c r="K440" s="5" t="inlineStr">
        <is>
          <t>ARS</t>
        </is>
      </c>
      <c r="L440" s="48" t="n">
        <v>0</v>
      </c>
      <c r="M440" s="48" t="n">
        <v>14000</v>
      </c>
      <c r="O440" s="11">
        <f>M440/SUM($M$2:$M$485)</f>
        <v/>
      </c>
      <c r="P440" s="49">
        <f>IFERROR(M440/I440,0)</f>
        <v/>
      </c>
      <c r="Q440" s="50" t="n"/>
      <c r="R440" s="8">
        <f>I440-Q440</f>
        <v/>
      </c>
      <c r="S440" s="49">
        <f>$AK440*R440</f>
        <v/>
      </c>
      <c r="U440" s="39" t="inlineStr">
        <is>
          <t>Stock SAP</t>
        </is>
      </c>
      <c r="V440" s="39" t="inlineStr">
        <is>
          <t>Uniformes</t>
        </is>
      </c>
      <c r="W440" s="39" t="inlineStr">
        <is>
          <t>Fuera del alcance</t>
        </is>
      </c>
      <c r="X440" s="39" t="n"/>
      <c r="Y440" s="39" t="inlineStr">
        <is>
          <t>No aplica: uniformes, clasificación que el inventario físico de Farmacia no releva</t>
        </is>
      </c>
      <c r="Z440" s="40" t="inlineStr">
        <is>
          <t>Fuera del alcance del inventario físico</t>
        </is>
      </c>
      <c r="AA440" s="39" t="n"/>
      <c r="AB440" s="39" t="n"/>
      <c r="AC440" s="39" t="n"/>
      <c r="AD440" s="39" t="n"/>
      <c r="AE440" s="39" t="n"/>
      <c r="AF440" s="39" t="n"/>
      <c r="AG440" s="39" t="n"/>
      <c r="AH440" s="51" t="n">
        <v>2</v>
      </c>
      <c r="AI440" s="51">
        <f>Q440</f>
        <v/>
      </c>
      <c r="AJ440" s="51">
        <f>$AH440-$AI440</f>
        <v/>
      </c>
      <c r="AK440" s="52" t="n">
        <v>7000</v>
      </c>
      <c r="AL440" s="52">
        <f>$AJ440*$AK440</f>
        <v/>
      </c>
      <c r="AM440" s="52">
        <f>$AI440*$AK440</f>
        <v/>
      </c>
      <c r="AN440" s="39" t="n"/>
      <c r="AO440" s="39" t="n"/>
    </row>
    <row r="441">
      <c r="A441" s="5" t="inlineStr">
        <is>
          <t>3001261</t>
        </is>
      </c>
      <c r="B441" s="5" t="inlineStr">
        <is>
          <t>CONJUNTO TERMICO XXL</t>
        </is>
      </c>
      <c r="C441" s="5" t="n"/>
      <c r="D441" s="5" t="inlineStr">
        <is>
          <t>INDU</t>
        </is>
      </c>
      <c r="E441" s="5" t="inlineStr">
        <is>
          <t>ZUNI</t>
        </is>
      </c>
      <c r="F441" s="5" t="inlineStr">
        <is>
          <t>1130</t>
        </is>
      </c>
      <c r="G441" s="5" t="inlineStr">
        <is>
          <t>3011</t>
        </is>
      </c>
      <c r="H441" s="5" t="inlineStr">
        <is>
          <t>C/U</t>
        </is>
      </c>
      <c r="I441" s="6" t="n">
        <v>2</v>
      </c>
      <c r="J441" s="6" t="n">
        <v>0</v>
      </c>
      <c r="K441" s="5" t="inlineStr">
        <is>
          <t>ARS</t>
        </is>
      </c>
      <c r="L441" s="48" t="n">
        <v>0</v>
      </c>
      <c r="M441" s="48" t="n">
        <v>22167.6</v>
      </c>
      <c r="O441" s="11">
        <f>M441/SUM($M$2:$M$485)</f>
        <v/>
      </c>
      <c r="P441" s="49">
        <f>IFERROR(M441/I441,0)</f>
        <v/>
      </c>
      <c r="Q441" s="50" t="n"/>
      <c r="R441" s="8">
        <f>I441-Q441</f>
        <v/>
      </c>
      <c r="S441" s="49">
        <f>$AK441*R441</f>
        <v/>
      </c>
      <c r="U441" s="39" t="inlineStr">
        <is>
          <t>Stock SAP</t>
        </is>
      </c>
      <c r="V441" s="39" t="inlineStr">
        <is>
          <t>Uniformes</t>
        </is>
      </c>
      <c r="W441" s="39" t="inlineStr">
        <is>
          <t>Fuera del alcance</t>
        </is>
      </c>
      <c r="X441" s="39" t="n"/>
      <c r="Y441" s="39" t="inlineStr">
        <is>
          <t>No aplica: uniformes, clasificación que el inventario físico de Farmacia no releva</t>
        </is>
      </c>
      <c r="Z441" s="40" t="inlineStr">
        <is>
          <t>Fuera del alcance del inventario físico</t>
        </is>
      </c>
      <c r="AA441" s="39" t="n"/>
      <c r="AB441" s="39" t="n"/>
      <c r="AC441" s="39" t="n"/>
      <c r="AD441" s="39" t="n"/>
      <c r="AE441" s="39" t="n"/>
      <c r="AF441" s="39" t="n"/>
      <c r="AG441" s="39" t="n"/>
      <c r="AH441" s="51" t="n">
        <v>2</v>
      </c>
      <c r="AI441" s="51">
        <f>Q441</f>
        <v/>
      </c>
      <c r="AJ441" s="51">
        <f>$AH441-$AI441</f>
        <v/>
      </c>
      <c r="AK441" s="52" t="n">
        <v>11083.8</v>
      </c>
      <c r="AL441" s="52">
        <f>$AJ441*$AK441</f>
        <v/>
      </c>
      <c r="AM441" s="52">
        <f>$AI441*$AK441</f>
        <v/>
      </c>
      <c r="AN441" s="39" t="n"/>
      <c r="AO441" s="39" t="n"/>
    </row>
    <row r="442">
      <c r="A442" s="5" t="inlineStr">
        <is>
          <t>3001266</t>
        </is>
      </c>
      <c r="B442" s="5" t="inlineStr">
        <is>
          <t>CONJUNTO TERMICO XXXL</t>
        </is>
      </c>
      <c r="C442" s="5" t="n"/>
      <c r="D442" s="5" t="inlineStr">
        <is>
          <t>INDU</t>
        </is>
      </c>
      <c r="E442" s="5" t="inlineStr">
        <is>
          <t>ZUNI</t>
        </is>
      </c>
      <c r="F442" s="5" t="inlineStr">
        <is>
          <t>1130</t>
        </is>
      </c>
      <c r="G442" s="5" t="inlineStr">
        <is>
          <t>3011</t>
        </is>
      </c>
      <c r="H442" s="5" t="inlineStr">
        <is>
          <t>C/U</t>
        </is>
      </c>
      <c r="I442" s="6" t="n">
        <v>2</v>
      </c>
      <c r="J442" s="6" t="n">
        <v>0</v>
      </c>
      <c r="K442" s="5" t="inlineStr">
        <is>
          <t>ARS</t>
        </is>
      </c>
      <c r="L442" s="48" t="n">
        <v>0</v>
      </c>
      <c r="M442" s="48" t="n">
        <v>22167.6</v>
      </c>
      <c r="O442" s="11">
        <f>M442/SUM($M$2:$M$485)</f>
        <v/>
      </c>
      <c r="P442" s="49">
        <f>IFERROR(M442/I442,0)</f>
        <v/>
      </c>
      <c r="Q442" s="50" t="n"/>
      <c r="R442" s="8">
        <f>I442-Q442</f>
        <v/>
      </c>
      <c r="S442" s="49">
        <f>$AK442*R442</f>
        <v/>
      </c>
      <c r="U442" s="39" t="inlineStr">
        <is>
          <t>Stock SAP</t>
        </is>
      </c>
      <c r="V442" s="39" t="inlineStr">
        <is>
          <t>Uniformes</t>
        </is>
      </c>
      <c r="W442" s="39" t="inlineStr">
        <is>
          <t>Fuera del alcance</t>
        </is>
      </c>
      <c r="X442" s="39" t="n"/>
      <c r="Y442" s="39" t="inlineStr">
        <is>
          <t>No aplica: uniformes, clasificación que el inventario físico de Farmacia no releva</t>
        </is>
      </c>
      <c r="Z442" s="40" t="inlineStr">
        <is>
          <t>Fuera del alcance del inventario físico</t>
        </is>
      </c>
      <c r="AA442" s="39" t="n"/>
      <c r="AB442" s="39" t="n"/>
      <c r="AC442" s="39" t="n"/>
      <c r="AD442" s="39" t="n"/>
      <c r="AE442" s="39" t="n"/>
      <c r="AF442" s="39" t="n"/>
      <c r="AG442" s="39" t="n"/>
      <c r="AH442" s="51" t="n">
        <v>2</v>
      </c>
      <c r="AI442" s="51">
        <f>Q442</f>
        <v/>
      </c>
      <c r="AJ442" s="51">
        <f>$AH442-$AI442</f>
        <v/>
      </c>
      <c r="AK442" s="52" t="n">
        <v>11083.8</v>
      </c>
      <c r="AL442" s="52">
        <f>$AJ442*$AK442</f>
        <v/>
      </c>
      <c r="AM442" s="52">
        <f>$AI442*$AK442</f>
        <v/>
      </c>
      <c r="AN442" s="39" t="n"/>
      <c r="AO442" s="39" t="n"/>
    </row>
    <row r="443">
      <c r="A443" s="5" t="inlineStr">
        <is>
          <t>3001298</t>
        </is>
      </c>
      <c r="B443" s="5" t="inlineStr">
        <is>
          <t>MENTONERA CASCO SEGURIDAD</t>
        </is>
      </c>
      <c r="C443" s="5" t="n"/>
      <c r="D443" s="5" t="inlineStr">
        <is>
          <t>INDU</t>
        </is>
      </c>
      <c r="E443" s="5" t="inlineStr">
        <is>
          <t>ZUNI</t>
        </is>
      </c>
      <c r="F443" s="5" t="inlineStr">
        <is>
          <t>1130</t>
        </is>
      </c>
      <c r="G443" s="5" t="inlineStr">
        <is>
          <t>3010</t>
        </is>
      </c>
      <c r="H443" s="5" t="inlineStr">
        <is>
          <t>C/U</t>
        </is>
      </c>
      <c r="I443" s="6" t="n">
        <v>2</v>
      </c>
      <c r="J443" s="6" t="n">
        <v>0</v>
      </c>
      <c r="K443" s="5" t="inlineStr">
        <is>
          <t>ARS</t>
        </is>
      </c>
      <c r="L443" s="48" t="n">
        <v>0</v>
      </c>
      <c r="M443" s="48" t="n">
        <v>11900.82</v>
      </c>
      <c r="O443" s="11">
        <f>M443/SUM($M$2:$M$485)</f>
        <v/>
      </c>
      <c r="P443" s="49">
        <f>IFERROR(M443/I443,0)</f>
        <v/>
      </c>
      <c r="Q443" s="50" t="n"/>
      <c r="R443" s="8">
        <f>I443-Q443</f>
        <v/>
      </c>
      <c r="S443" s="49">
        <f>$AK443*R443</f>
        <v/>
      </c>
      <c r="U443" s="39" t="inlineStr">
        <is>
          <t>Stock SAP</t>
        </is>
      </c>
      <c r="V443" s="39" t="inlineStr">
        <is>
          <t>Uniformes</t>
        </is>
      </c>
      <c r="W443" s="39" t="inlineStr">
        <is>
          <t>Fuera del alcance</t>
        </is>
      </c>
      <c r="X443" s="39" t="n"/>
      <c r="Y443" s="39" t="inlineStr">
        <is>
          <t>No aplica: uniformes, clasificación que el inventario físico de Farmacia no releva</t>
        </is>
      </c>
      <c r="Z443" s="40" t="inlineStr">
        <is>
          <t>Fuera del alcance del inventario físico</t>
        </is>
      </c>
      <c r="AA443" s="39" t="n"/>
      <c r="AB443" s="39" t="n"/>
      <c r="AC443" s="39" t="n"/>
      <c r="AD443" s="39" t="n"/>
      <c r="AE443" s="39" t="n"/>
      <c r="AF443" s="39" t="n"/>
      <c r="AG443" s="39" t="n"/>
      <c r="AH443" s="51" t="n">
        <v>2</v>
      </c>
      <c r="AI443" s="51">
        <f>Q443</f>
        <v/>
      </c>
      <c r="AJ443" s="51">
        <f>$AH443-$AI443</f>
        <v/>
      </c>
      <c r="AK443" s="52" t="n">
        <v>5950.41</v>
      </c>
      <c r="AL443" s="52">
        <f>$AJ443*$AK443</f>
        <v/>
      </c>
      <c r="AM443" s="52">
        <f>$AI443*$AK443</f>
        <v/>
      </c>
      <c r="AN443" s="39" t="n"/>
      <c r="AO443" s="39" t="n"/>
    </row>
    <row r="444">
      <c r="A444" s="5" t="inlineStr">
        <is>
          <t>3001339</t>
        </is>
      </c>
      <c r="B444" s="5" t="inlineStr">
        <is>
          <t>PANTALON IMPERMEABLE XS</t>
        </is>
      </c>
      <c r="C444" s="5" t="n"/>
      <c r="D444" s="5" t="inlineStr">
        <is>
          <t>INDU</t>
        </is>
      </c>
      <c r="E444" s="5" t="inlineStr">
        <is>
          <t>ZUNI</t>
        </is>
      </c>
      <c r="F444" s="5" t="inlineStr">
        <is>
          <t>1130</t>
        </is>
      </c>
      <c r="G444" s="5" t="inlineStr">
        <is>
          <t>3012</t>
        </is>
      </c>
      <c r="H444" s="5" t="inlineStr">
        <is>
          <t>C/U</t>
        </is>
      </c>
      <c r="I444" s="6" t="n">
        <v>2</v>
      </c>
      <c r="J444" s="6" t="n">
        <v>0</v>
      </c>
      <c r="K444" s="5" t="inlineStr">
        <is>
          <t>ARS</t>
        </is>
      </c>
      <c r="L444" s="48" t="n">
        <v>0</v>
      </c>
      <c r="M444" s="48" t="n">
        <v>138924.8</v>
      </c>
      <c r="O444" s="11">
        <f>M444/SUM($M$2:$M$485)</f>
        <v/>
      </c>
      <c r="P444" s="49">
        <f>IFERROR(M444/I444,0)</f>
        <v/>
      </c>
      <c r="Q444" s="50" t="n"/>
      <c r="R444" s="8">
        <f>I444-Q444</f>
        <v/>
      </c>
      <c r="S444" s="49">
        <f>$AK444*R444</f>
        <v/>
      </c>
      <c r="U444" s="39" t="inlineStr">
        <is>
          <t>Stock SAP</t>
        </is>
      </c>
      <c r="V444" s="39" t="inlineStr">
        <is>
          <t>Uniformes</t>
        </is>
      </c>
      <c r="W444" s="39" t="inlineStr">
        <is>
          <t>Fuera del alcance</t>
        </is>
      </c>
      <c r="X444" s="39" t="n"/>
      <c r="Y444" s="39" t="inlineStr">
        <is>
          <t>No aplica: uniformes, clasificación que el inventario físico de Farmacia no releva</t>
        </is>
      </c>
      <c r="Z444" s="40" t="inlineStr">
        <is>
          <t>Fuera del alcance del inventario físico</t>
        </is>
      </c>
      <c r="AA444" s="39" t="n"/>
      <c r="AB444" s="39" t="n"/>
      <c r="AC444" s="39" t="n"/>
      <c r="AD444" s="39" t="n"/>
      <c r="AE444" s="39" t="n"/>
      <c r="AF444" s="39" t="n"/>
      <c r="AG444" s="39" t="n"/>
      <c r="AH444" s="51" t="n">
        <v>2</v>
      </c>
      <c r="AI444" s="51">
        <f>Q444</f>
        <v/>
      </c>
      <c r="AJ444" s="51">
        <f>$AH444-$AI444</f>
        <v/>
      </c>
      <c r="AK444" s="52" t="n">
        <v>69462.39999999999</v>
      </c>
      <c r="AL444" s="52">
        <f>$AJ444*$AK444</f>
        <v/>
      </c>
      <c r="AM444" s="52">
        <f>$AI444*$AK444</f>
        <v/>
      </c>
      <c r="AN444" s="39" t="n"/>
      <c r="AO444" s="39" t="n"/>
    </row>
    <row r="445">
      <c r="A445" s="5" t="inlineStr">
        <is>
          <t>3001344</t>
        </is>
      </c>
      <c r="B445" s="5" t="inlineStr">
        <is>
          <t>PANTALON IMPERMEABLE XXL</t>
        </is>
      </c>
      <c r="C445" s="5" t="n"/>
      <c r="D445" s="5" t="inlineStr">
        <is>
          <t>INDU</t>
        </is>
      </c>
      <c r="E445" s="5" t="inlineStr">
        <is>
          <t>ZUNI</t>
        </is>
      </c>
      <c r="F445" s="5" t="inlineStr">
        <is>
          <t>1130</t>
        </is>
      </c>
      <c r="G445" s="5" t="inlineStr">
        <is>
          <t>3012</t>
        </is>
      </c>
      <c r="H445" s="5" t="inlineStr">
        <is>
          <t>C/U</t>
        </is>
      </c>
      <c r="I445" s="6" t="n">
        <v>2</v>
      </c>
      <c r="J445" s="6" t="n">
        <v>0</v>
      </c>
      <c r="K445" s="5" t="inlineStr">
        <is>
          <t>ARS</t>
        </is>
      </c>
      <c r="L445" s="48" t="n">
        <v>0</v>
      </c>
      <c r="M445" s="48" t="n">
        <v>151365.68</v>
      </c>
      <c r="O445" s="11">
        <f>M445/SUM($M$2:$M$485)</f>
        <v/>
      </c>
      <c r="P445" s="49">
        <f>IFERROR(M445/I445,0)</f>
        <v/>
      </c>
      <c r="Q445" s="50" t="n"/>
      <c r="R445" s="8">
        <f>I445-Q445</f>
        <v/>
      </c>
      <c r="S445" s="49">
        <f>$AK445*R445</f>
        <v/>
      </c>
      <c r="U445" s="39" t="inlineStr">
        <is>
          <t>Stock SAP</t>
        </is>
      </c>
      <c r="V445" s="39" t="inlineStr">
        <is>
          <t>Uniformes</t>
        </is>
      </c>
      <c r="W445" s="39" t="inlineStr">
        <is>
          <t>Fuera del alcance</t>
        </is>
      </c>
      <c r="X445" s="39" t="n"/>
      <c r="Y445" s="39" t="inlineStr">
        <is>
          <t>No aplica: uniformes, clasificación que el inventario físico de Farmacia no releva</t>
        </is>
      </c>
      <c r="Z445" s="40" t="inlineStr">
        <is>
          <t>Fuera del alcance del inventario físico</t>
        </is>
      </c>
      <c r="AA445" s="39" t="n"/>
      <c r="AB445" s="39" t="n"/>
      <c r="AC445" s="39" t="n"/>
      <c r="AD445" s="39" t="n"/>
      <c r="AE445" s="39" t="n"/>
      <c r="AF445" s="39" t="n"/>
      <c r="AG445" s="39" t="n"/>
      <c r="AH445" s="51" t="n">
        <v>3</v>
      </c>
      <c r="AI445" s="51">
        <f>Q445</f>
        <v/>
      </c>
      <c r="AJ445" s="51">
        <f>$AH445-$AI445</f>
        <v/>
      </c>
      <c r="AK445" s="52" t="n">
        <v>75682.84</v>
      </c>
      <c r="AL445" s="52">
        <f>$AJ445*$AK445</f>
        <v/>
      </c>
      <c r="AM445" s="52">
        <f>$AI445*$AK445</f>
        <v/>
      </c>
      <c r="AN445" s="39" t="n"/>
      <c r="AO445" s="39" t="inlineStr">
        <is>
          <t>El material ocupa 2 filas en la hoja 1130 Salta (lote/almacén). La cantidad SAP y la física de esta vista son el total del material.</t>
        </is>
      </c>
    </row>
    <row r="446">
      <c r="A446" s="5" t="inlineStr">
        <is>
          <t>3001345</t>
        </is>
      </c>
      <c r="B446" s="5" t="inlineStr">
        <is>
          <t>PANTALON IMPERMEABLE XXXL</t>
        </is>
      </c>
      <c r="C446" s="5" t="n"/>
      <c r="D446" s="5" t="inlineStr">
        <is>
          <t>INDU</t>
        </is>
      </c>
      <c r="E446" s="5" t="inlineStr">
        <is>
          <t>ZUNI</t>
        </is>
      </c>
      <c r="F446" s="5" t="inlineStr">
        <is>
          <t>1130</t>
        </is>
      </c>
      <c r="G446" s="5" t="inlineStr">
        <is>
          <t>3012</t>
        </is>
      </c>
      <c r="H446" s="5" t="inlineStr">
        <is>
          <t>C/U</t>
        </is>
      </c>
      <c r="I446" s="6" t="n">
        <v>2</v>
      </c>
      <c r="J446" s="6" t="n">
        <v>0</v>
      </c>
      <c r="K446" s="5" t="inlineStr">
        <is>
          <t>ARS</t>
        </is>
      </c>
      <c r="L446" s="48" t="n">
        <v>0</v>
      </c>
      <c r="M446" s="48" t="n">
        <v>159763.52</v>
      </c>
      <c r="O446" s="11">
        <f>M446/SUM($M$2:$M$485)</f>
        <v/>
      </c>
      <c r="P446" s="49">
        <f>IFERROR(M446/I446,0)</f>
        <v/>
      </c>
      <c r="Q446" s="50" t="n"/>
      <c r="R446" s="8">
        <f>I446-Q446</f>
        <v/>
      </c>
      <c r="S446" s="49">
        <f>$AK446*R446</f>
        <v/>
      </c>
      <c r="U446" s="39" t="inlineStr">
        <is>
          <t>Stock SAP</t>
        </is>
      </c>
      <c r="V446" s="39" t="inlineStr">
        <is>
          <t>Uniformes</t>
        </is>
      </c>
      <c r="W446" s="39" t="inlineStr">
        <is>
          <t>Fuera del alcance</t>
        </is>
      </c>
      <c r="X446" s="39" t="n"/>
      <c r="Y446" s="39" t="inlineStr">
        <is>
          <t>No aplica: uniformes, clasificación que el inventario físico de Farmacia no releva</t>
        </is>
      </c>
      <c r="Z446" s="40" t="inlineStr">
        <is>
          <t>Fuera del alcance del inventario físico</t>
        </is>
      </c>
      <c r="AA446" s="39" t="n"/>
      <c r="AB446" s="39" t="n"/>
      <c r="AC446" s="39" t="n"/>
      <c r="AD446" s="39" t="n"/>
      <c r="AE446" s="39" t="n"/>
      <c r="AF446" s="39" t="n"/>
      <c r="AG446" s="39" t="n"/>
      <c r="AH446" s="51" t="n">
        <v>2</v>
      </c>
      <c r="AI446" s="51">
        <f>Q446</f>
        <v/>
      </c>
      <c r="AJ446" s="51">
        <f>$AH446-$AI446</f>
        <v/>
      </c>
      <c r="AK446" s="52" t="n">
        <v>79881.75999999999</v>
      </c>
      <c r="AL446" s="52">
        <f>$AJ446*$AK446</f>
        <v/>
      </c>
      <c r="AM446" s="52">
        <f>$AI446*$AK446</f>
        <v/>
      </c>
      <c r="AN446" s="39" t="n"/>
      <c r="AO446" s="39" t="n"/>
    </row>
    <row r="447">
      <c r="A447" s="5" t="inlineStr">
        <is>
          <t>3001405</t>
        </is>
      </c>
      <c r="B447" s="5" t="inlineStr">
        <is>
          <t>BORCEGUI DE SEGURIDAD 37</t>
        </is>
      </c>
      <c r="C447" s="5" t="n"/>
      <c r="D447" s="5" t="inlineStr">
        <is>
          <t>INDU</t>
        </is>
      </c>
      <c r="E447" s="5" t="inlineStr">
        <is>
          <t>ZUNI</t>
        </is>
      </c>
      <c r="F447" s="5" t="inlineStr">
        <is>
          <t>1130</t>
        </is>
      </c>
      <c r="G447" s="5" t="inlineStr">
        <is>
          <t>3010</t>
        </is>
      </c>
      <c r="H447" s="5" t="inlineStr">
        <is>
          <t>C/U</t>
        </is>
      </c>
      <c r="I447" s="6" t="n">
        <v>2</v>
      </c>
      <c r="J447" s="6" t="n">
        <v>0</v>
      </c>
      <c r="K447" s="5" t="inlineStr">
        <is>
          <t>ARS</t>
        </is>
      </c>
      <c r="L447" s="48" t="n">
        <v>0</v>
      </c>
      <c r="M447" s="48" t="n">
        <v>81620</v>
      </c>
      <c r="O447" s="11">
        <f>M447/SUM($M$2:$M$485)</f>
        <v/>
      </c>
      <c r="P447" s="49">
        <f>IFERROR(M447/I447,0)</f>
        <v/>
      </c>
      <c r="Q447" s="50" t="n"/>
      <c r="R447" s="8">
        <f>I447-Q447</f>
        <v/>
      </c>
      <c r="S447" s="49">
        <f>$AK447*R447</f>
        <v/>
      </c>
      <c r="U447" s="39" t="inlineStr">
        <is>
          <t>Stock SAP</t>
        </is>
      </c>
      <c r="V447" s="39" t="inlineStr">
        <is>
          <t>Uniformes</t>
        </is>
      </c>
      <c r="W447" s="39" t="inlineStr">
        <is>
          <t>Fuera del alcance</t>
        </is>
      </c>
      <c r="X447" s="39" t="n"/>
      <c r="Y447" s="39" t="inlineStr">
        <is>
          <t>No aplica: uniformes, clasificación que el inventario físico de Farmacia no releva</t>
        </is>
      </c>
      <c r="Z447" s="40" t="inlineStr">
        <is>
          <t>Fuera del alcance del inventario físico</t>
        </is>
      </c>
      <c r="AA447" s="39" t="n"/>
      <c r="AB447" s="39" t="n"/>
      <c r="AC447" s="39" t="n"/>
      <c r="AD447" s="39" t="n"/>
      <c r="AE447" s="39" t="n"/>
      <c r="AF447" s="39" t="n"/>
      <c r="AG447" s="39" t="n"/>
      <c r="AH447" s="51" t="n">
        <v>2</v>
      </c>
      <c r="AI447" s="51">
        <f>Q447</f>
        <v/>
      </c>
      <c r="AJ447" s="51">
        <f>$AH447-$AI447</f>
        <v/>
      </c>
      <c r="AK447" s="52" t="n">
        <v>40810</v>
      </c>
      <c r="AL447" s="52">
        <f>$AJ447*$AK447</f>
        <v/>
      </c>
      <c r="AM447" s="52">
        <f>$AI447*$AK447</f>
        <v/>
      </c>
      <c r="AN447" s="39" t="n"/>
      <c r="AO447" s="39" t="n"/>
    </row>
    <row r="448">
      <c r="A448" s="5" t="inlineStr">
        <is>
          <t>3001406</t>
        </is>
      </c>
      <c r="B448" s="5" t="inlineStr">
        <is>
          <t>BORCEGUI DE SEGURIDAD 38</t>
        </is>
      </c>
      <c r="C448" s="5" t="n"/>
      <c r="D448" s="5" t="inlineStr">
        <is>
          <t>INDU</t>
        </is>
      </c>
      <c r="E448" s="5" t="inlineStr">
        <is>
          <t>ZUNI</t>
        </is>
      </c>
      <c r="F448" s="5" t="inlineStr">
        <is>
          <t>1130</t>
        </is>
      </c>
      <c r="G448" s="5" t="inlineStr">
        <is>
          <t>3010</t>
        </is>
      </c>
      <c r="H448" s="5" t="inlineStr">
        <is>
          <t>C/U</t>
        </is>
      </c>
      <c r="I448" s="6" t="n">
        <v>2</v>
      </c>
      <c r="J448" s="6" t="n">
        <v>0</v>
      </c>
      <c r="K448" s="5" t="inlineStr">
        <is>
          <t>ARS</t>
        </is>
      </c>
      <c r="L448" s="48" t="n">
        <v>0</v>
      </c>
      <c r="M448" s="48" t="n">
        <v>81620</v>
      </c>
      <c r="O448" s="11">
        <f>M448/SUM($M$2:$M$485)</f>
        <v/>
      </c>
      <c r="P448" s="49">
        <f>IFERROR(M448/I448,0)</f>
        <v/>
      </c>
      <c r="Q448" s="50" t="n"/>
      <c r="R448" s="8">
        <f>I448-Q448</f>
        <v/>
      </c>
      <c r="S448" s="49">
        <f>$AK448*R448</f>
        <v/>
      </c>
      <c r="U448" s="39" t="inlineStr">
        <is>
          <t>Stock SAP</t>
        </is>
      </c>
      <c r="V448" s="39" t="inlineStr">
        <is>
          <t>Uniformes</t>
        </is>
      </c>
      <c r="W448" s="39" t="inlineStr">
        <is>
          <t>Fuera del alcance</t>
        </is>
      </c>
      <c r="X448" s="39" t="n"/>
      <c r="Y448" s="39" t="inlineStr">
        <is>
          <t>No aplica: uniformes, clasificación que el inventario físico de Farmacia no releva</t>
        </is>
      </c>
      <c r="Z448" s="40" t="inlineStr">
        <is>
          <t>Fuera del alcance del inventario físico</t>
        </is>
      </c>
      <c r="AA448" s="39" t="n"/>
      <c r="AB448" s="39" t="n"/>
      <c r="AC448" s="39" t="n"/>
      <c r="AD448" s="39" t="n"/>
      <c r="AE448" s="39" t="n"/>
      <c r="AF448" s="39" t="n"/>
      <c r="AG448" s="39" t="n"/>
      <c r="AH448" s="51" t="n">
        <v>2</v>
      </c>
      <c r="AI448" s="51">
        <f>Q448</f>
        <v/>
      </c>
      <c r="AJ448" s="51">
        <f>$AH448-$AI448</f>
        <v/>
      </c>
      <c r="AK448" s="52" t="n">
        <v>40810</v>
      </c>
      <c r="AL448" s="52">
        <f>$AJ448*$AK448</f>
        <v/>
      </c>
      <c r="AM448" s="52">
        <f>$AI448*$AK448</f>
        <v/>
      </c>
      <c r="AN448" s="39" t="n"/>
      <c r="AO448" s="39" t="n"/>
    </row>
    <row r="449">
      <c r="A449" s="5" t="inlineStr">
        <is>
          <t>3001407</t>
        </is>
      </c>
      <c r="B449" s="5" t="inlineStr">
        <is>
          <t>BORCEGUI DE SEGURIDAD 39</t>
        </is>
      </c>
      <c r="C449" s="5" t="n"/>
      <c r="D449" s="5" t="inlineStr">
        <is>
          <t>INDU</t>
        </is>
      </c>
      <c r="E449" s="5" t="inlineStr">
        <is>
          <t>ZUNI</t>
        </is>
      </c>
      <c r="F449" s="5" t="inlineStr">
        <is>
          <t>1130</t>
        </is>
      </c>
      <c r="G449" s="5" t="inlineStr">
        <is>
          <t>3010</t>
        </is>
      </c>
      <c r="H449" s="5" t="inlineStr">
        <is>
          <t>C/U</t>
        </is>
      </c>
      <c r="I449" s="6" t="n">
        <v>2</v>
      </c>
      <c r="J449" s="6" t="n">
        <v>0</v>
      </c>
      <c r="K449" s="5" t="inlineStr">
        <is>
          <t>ARS</t>
        </is>
      </c>
      <c r="L449" s="48" t="n">
        <v>0</v>
      </c>
      <c r="M449" s="48" t="n">
        <v>81620</v>
      </c>
      <c r="O449" s="11">
        <f>M449/SUM($M$2:$M$485)</f>
        <v/>
      </c>
      <c r="P449" s="49">
        <f>IFERROR(M449/I449,0)</f>
        <v/>
      </c>
      <c r="Q449" s="50" t="n"/>
      <c r="R449" s="8">
        <f>I449-Q449</f>
        <v/>
      </c>
      <c r="S449" s="49">
        <f>$AK449*R449</f>
        <v/>
      </c>
      <c r="U449" s="39" t="inlineStr">
        <is>
          <t>Stock SAP</t>
        </is>
      </c>
      <c r="V449" s="39" t="inlineStr">
        <is>
          <t>Uniformes</t>
        </is>
      </c>
      <c r="W449" s="39" t="inlineStr">
        <is>
          <t>Fuera del alcance</t>
        </is>
      </c>
      <c r="X449" s="39" t="n"/>
      <c r="Y449" s="39" t="inlineStr">
        <is>
          <t>No aplica: uniformes, clasificación que el inventario físico de Farmacia no releva</t>
        </is>
      </c>
      <c r="Z449" s="40" t="inlineStr">
        <is>
          <t>Fuera del alcance del inventario físico</t>
        </is>
      </c>
      <c r="AA449" s="39" t="n"/>
      <c r="AB449" s="39" t="n"/>
      <c r="AC449" s="39" t="n"/>
      <c r="AD449" s="39" t="n"/>
      <c r="AE449" s="39" t="n"/>
      <c r="AF449" s="39" t="n"/>
      <c r="AG449" s="39" t="n"/>
      <c r="AH449" s="51" t="n">
        <v>2</v>
      </c>
      <c r="AI449" s="51">
        <f>Q449</f>
        <v/>
      </c>
      <c r="AJ449" s="51">
        <f>$AH449-$AI449</f>
        <v/>
      </c>
      <c r="AK449" s="52" t="n">
        <v>40810</v>
      </c>
      <c r="AL449" s="52">
        <f>$AJ449*$AK449</f>
        <v/>
      </c>
      <c r="AM449" s="52">
        <f>$AI449*$AK449</f>
        <v/>
      </c>
      <c r="AN449" s="39" t="n"/>
      <c r="AO449" s="39" t="n"/>
    </row>
    <row r="450">
      <c r="A450" s="5" t="inlineStr">
        <is>
          <t>3001408</t>
        </is>
      </c>
      <c r="B450" s="5" t="inlineStr">
        <is>
          <t>BORCEGUI DE SEGURIDAD 41</t>
        </is>
      </c>
      <c r="C450" s="5" t="n"/>
      <c r="D450" s="5" t="inlineStr">
        <is>
          <t>INDU</t>
        </is>
      </c>
      <c r="E450" s="5" t="inlineStr">
        <is>
          <t>ZUNI</t>
        </is>
      </c>
      <c r="F450" s="5" t="inlineStr">
        <is>
          <t>1130</t>
        </is>
      </c>
      <c r="G450" s="5" t="inlineStr">
        <is>
          <t>3010</t>
        </is>
      </c>
      <c r="H450" s="5" t="inlineStr">
        <is>
          <t>C/U</t>
        </is>
      </c>
      <c r="I450" s="6" t="n">
        <v>2</v>
      </c>
      <c r="J450" s="6" t="n">
        <v>0</v>
      </c>
      <c r="K450" s="5" t="inlineStr">
        <is>
          <t>ARS</t>
        </is>
      </c>
      <c r="L450" s="48" t="n">
        <v>0</v>
      </c>
      <c r="M450" s="48" t="n">
        <v>81620</v>
      </c>
      <c r="O450" s="11">
        <f>M450/SUM($M$2:$M$485)</f>
        <v/>
      </c>
      <c r="P450" s="49">
        <f>IFERROR(M450/I450,0)</f>
        <v/>
      </c>
      <c r="Q450" s="50" t="n"/>
      <c r="R450" s="8">
        <f>I450-Q450</f>
        <v/>
      </c>
      <c r="S450" s="49">
        <f>$AK450*R450</f>
        <v/>
      </c>
      <c r="U450" s="39" t="inlineStr">
        <is>
          <t>Stock SAP</t>
        </is>
      </c>
      <c r="V450" s="39" t="inlineStr">
        <is>
          <t>Uniformes</t>
        </is>
      </c>
      <c r="W450" s="39" t="inlineStr">
        <is>
          <t>Fuera del alcance</t>
        </is>
      </c>
      <c r="X450" s="39" t="n"/>
      <c r="Y450" s="39" t="inlineStr">
        <is>
          <t>No aplica: uniformes, clasificación que el inventario físico de Farmacia no releva</t>
        </is>
      </c>
      <c r="Z450" s="40" t="inlineStr">
        <is>
          <t>Fuera del alcance del inventario físico</t>
        </is>
      </c>
      <c r="AA450" s="39" t="n"/>
      <c r="AB450" s="39" t="n"/>
      <c r="AC450" s="39" t="n"/>
      <c r="AD450" s="39" t="n"/>
      <c r="AE450" s="39" t="n"/>
      <c r="AF450" s="39" t="n"/>
      <c r="AG450" s="39" t="n"/>
      <c r="AH450" s="51" t="n">
        <v>2</v>
      </c>
      <c r="AI450" s="51">
        <f>Q450</f>
        <v/>
      </c>
      <c r="AJ450" s="51">
        <f>$AH450-$AI450</f>
        <v/>
      </c>
      <c r="AK450" s="52" t="n">
        <v>40810</v>
      </c>
      <c r="AL450" s="52">
        <f>$AJ450*$AK450</f>
        <v/>
      </c>
      <c r="AM450" s="52">
        <f>$AI450*$AK450</f>
        <v/>
      </c>
      <c r="AN450" s="39" t="n"/>
      <c r="AO450" s="39" t="n"/>
    </row>
    <row r="451">
      <c r="A451" s="5" t="inlineStr">
        <is>
          <t>3001436</t>
        </is>
      </c>
      <c r="B451" s="5" t="inlineStr">
        <is>
          <t>CHOMBA NEGRA L</t>
        </is>
      </c>
      <c r="C451" s="5" t="n"/>
      <c r="D451" s="5" t="inlineStr">
        <is>
          <t>INDU</t>
        </is>
      </c>
      <c r="E451" s="5" t="inlineStr">
        <is>
          <t>ZUNI</t>
        </is>
      </c>
      <c r="F451" s="5" t="inlineStr">
        <is>
          <t>1130</t>
        </is>
      </c>
      <c r="G451" s="5" t="inlineStr">
        <is>
          <t>3011</t>
        </is>
      </c>
      <c r="H451" s="5" t="inlineStr">
        <is>
          <t>C/U</t>
        </is>
      </c>
      <c r="I451" s="6" t="n">
        <v>2</v>
      </c>
      <c r="J451" s="6" t="n">
        <v>0</v>
      </c>
      <c r="K451" s="5" t="inlineStr">
        <is>
          <t>ARS</t>
        </is>
      </c>
      <c r="L451" s="48" t="n">
        <v>0</v>
      </c>
      <c r="M451" s="48" t="n">
        <v>24095.55</v>
      </c>
      <c r="O451" s="11">
        <f>M451/SUM($M$2:$M$485)</f>
        <v/>
      </c>
      <c r="P451" s="49">
        <f>IFERROR(M451/I451,0)</f>
        <v/>
      </c>
      <c r="Q451" s="50" t="n"/>
      <c r="R451" s="8">
        <f>I451-Q451</f>
        <v/>
      </c>
      <c r="S451" s="49">
        <f>$AK451*R451</f>
        <v/>
      </c>
      <c r="U451" s="39" t="inlineStr">
        <is>
          <t>Stock SAP</t>
        </is>
      </c>
      <c r="V451" s="39" t="inlineStr">
        <is>
          <t>Uniformes</t>
        </is>
      </c>
      <c r="W451" s="39" t="inlineStr">
        <is>
          <t>Fuera del alcance</t>
        </is>
      </c>
      <c r="X451" s="39" t="n"/>
      <c r="Y451" s="39" t="inlineStr">
        <is>
          <t>No aplica: uniformes, clasificación que el inventario físico de Farmacia no releva</t>
        </is>
      </c>
      <c r="Z451" s="40" t="inlineStr">
        <is>
          <t>Fuera del alcance del inventario físico</t>
        </is>
      </c>
      <c r="AA451" s="39" t="n"/>
      <c r="AB451" s="39" t="n"/>
      <c r="AC451" s="39" t="n"/>
      <c r="AD451" s="39" t="n"/>
      <c r="AE451" s="39" t="n"/>
      <c r="AF451" s="39" t="n"/>
      <c r="AG451" s="39" t="n"/>
      <c r="AH451" s="51" t="n"/>
      <c r="AI451" s="51" t="n"/>
      <c r="AJ451" s="51" t="n"/>
      <c r="AK451" s="52" t="n">
        <v>12047.775</v>
      </c>
      <c r="AL451" s="52" t="n"/>
      <c r="AM451" s="52" t="n"/>
      <c r="AN451" s="39" t="n"/>
      <c r="AO451" s="39" t="inlineStr">
        <is>
          <t>El material ocupa 2 filas en la hoja 1130 Salta (lote/almacén). La cantidad SAP y la física de esta vista son el total del material.</t>
        </is>
      </c>
    </row>
    <row r="452">
      <c r="A452" s="5" t="inlineStr">
        <is>
          <t>3001438</t>
        </is>
      </c>
      <c r="B452" s="5" t="inlineStr">
        <is>
          <t>CHOMBA NEGRA XXL</t>
        </is>
      </c>
      <c r="C452" s="5" t="n"/>
      <c r="D452" s="5" t="inlineStr">
        <is>
          <t>INDU</t>
        </is>
      </c>
      <c r="E452" s="5" t="inlineStr">
        <is>
          <t>ZUNI</t>
        </is>
      </c>
      <c r="F452" s="5" t="inlineStr">
        <is>
          <t>1130</t>
        </is>
      </c>
      <c r="G452" s="5" t="inlineStr">
        <is>
          <t>3012</t>
        </is>
      </c>
      <c r="H452" s="5" t="inlineStr">
        <is>
          <t>C/U</t>
        </is>
      </c>
      <c r="I452" s="6" t="n">
        <v>2</v>
      </c>
      <c r="J452" s="6" t="n">
        <v>0</v>
      </c>
      <c r="K452" s="5" t="inlineStr">
        <is>
          <t>ARS</t>
        </is>
      </c>
      <c r="L452" s="48" t="n">
        <v>0</v>
      </c>
      <c r="M452" s="48" t="n">
        <v>20680.4</v>
      </c>
      <c r="O452" s="11">
        <f>M452/SUM($M$2:$M$485)</f>
        <v/>
      </c>
      <c r="P452" s="49">
        <f>IFERROR(M452/I452,0)</f>
        <v/>
      </c>
      <c r="Q452" s="50" t="n"/>
      <c r="R452" s="8">
        <f>I452-Q452</f>
        <v/>
      </c>
      <c r="S452" s="49">
        <f>$AK452*R452</f>
        <v/>
      </c>
      <c r="U452" s="39" t="inlineStr">
        <is>
          <t>Stock SAP</t>
        </is>
      </c>
      <c r="V452" s="39" t="inlineStr">
        <is>
          <t>Uniformes</t>
        </is>
      </c>
      <c r="W452" s="39" t="inlineStr">
        <is>
          <t>Fuera del alcance</t>
        </is>
      </c>
      <c r="X452" s="39" t="n"/>
      <c r="Y452" s="39" t="inlineStr">
        <is>
          <t>No aplica: uniformes, clasificación que el inventario físico de Farmacia no releva</t>
        </is>
      </c>
      <c r="Z452" s="40" t="inlineStr">
        <is>
          <t>Fuera del alcance del inventario físico</t>
        </is>
      </c>
      <c r="AA452" s="39" t="n"/>
      <c r="AB452" s="39" t="n"/>
      <c r="AC452" s="39" t="n"/>
      <c r="AD452" s="39" t="n"/>
      <c r="AE452" s="39" t="n"/>
      <c r="AF452" s="39" t="n"/>
      <c r="AG452" s="39" t="n"/>
      <c r="AH452" s="51" t="n"/>
      <c r="AI452" s="51" t="n"/>
      <c r="AJ452" s="51" t="n"/>
      <c r="AK452" s="52" t="n">
        <v>10340.2</v>
      </c>
      <c r="AL452" s="52" t="n"/>
      <c r="AM452" s="52" t="n"/>
      <c r="AN452" s="39" t="n"/>
      <c r="AO452" s="39" t="inlineStr">
        <is>
          <t>El material ocupa 2 filas en la hoja 1130 Salta (lote/almacén). La cantidad SAP y la física de esta vista son el total del material.</t>
        </is>
      </c>
    </row>
    <row r="453">
      <c r="A453" s="5" t="inlineStr">
        <is>
          <t>3001439</t>
        </is>
      </c>
      <c r="B453" s="5" t="inlineStr">
        <is>
          <t>CHOMBA NEGRA XXXL</t>
        </is>
      </c>
      <c r="C453" s="5" t="n"/>
      <c r="D453" s="5" t="inlineStr">
        <is>
          <t>INDU</t>
        </is>
      </c>
      <c r="E453" s="5" t="inlineStr">
        <is>
          <t>ZUNI</t>
        </is>
      </c>
      <c r="F453" s="5" t="inlineStr">
        <is>
          <t>1130</t>
        </is>
      </c>
      <c r="G453" s="5" t="inlineStr">
        <is>
          <t>3012</t>
        </is>
      </c>
      <c r="H453" s="5" t="inlineStr">
        <is>
          <t>C/U</t>
        </is>
      </c>
      <c r="I453" s="6" t="n">
        <v>2</v>
      </c>
      <c r="J453" s="6" t="n">
        <v>0</v>
      </c>
      <c r="K453" s="5" t="inlineStr">
        <is>
          <t>ARS</t>
        </is>
      </c>
      <c r="L453" s="48" t="n">
        <v>0</v>
      </c>
      <c r="M453" s="48" t="n">
        <v>21773.87</v>
      </c>
      <c r="O453" s="11">
        <f>M453/SUM($M$2:$M$485)</f>
        <v/>
      </c>
      <c r="P453" s="49">
        <f>IFERROR(M453/I453,0)</f>
        <v/>
      </c>
      <c r="Q453" s="50" t="n"/>
      <c r="R453" s="8">
        <f>I453-Q453</f>
        <v/>
      </c>
      <c r="S453" s="49">
        <f>$AK453*R453</f>
        <v/>
      </c>
      <c r="U453" s="39" t="inlineStr">
        <is>
          <t>Stock SAP</t>
        </is>
      </c>
      <c r="V453" s="39" t="inlineStr">
        <is>
          <t>Uniformes</t>
        </is>
      </c>
      <c r="W453" s="39" t="inlineStr">
        <is>
          <t>Fuera del alcance</t>
        </is>
      </c>
      <c r="X453" s="39" t="n"/>
      <c r="Y453" s="39" t="inlineStr">
        <is>
          <t>No aplica: uniformes, clasificación que el inventario físico de Farmacia no releva</t>
        </is>
      </c>
      <c r="Z453" s="40" t="inlineStr">
        <is>
          <t>Fuera del alcance del inventario físico</t>
        </is>
      </c>
      <c r="AA453" s="39" t="n"/>
      <c r="AB453" s="39" t="n"/>
      <c r="AC453" s="39" t="n"/>
      <c r="AD453" s="39" t="n"/>
      <c r="AE453" s="39" t="n"/>
      <c r="AF453" s="39" t="n"/>
      <c r="AG453" s="39" t="n"/>
      <c r="AH453" s="51" t="n"/>
      <c r="AI453" s="51" t="n"/>
      <c r="AJ453" s="51" t="n"/>
      <c r="AK453" s="52" t="n">
        <v>10886.93333333333</v>
      </c>
      <c r="AL453" s="52" t="n"/>
      <c r="AM453" s="52" t="n"/>
      <c r="AN453" s="39" t="n"/>
      <c r="AO453" s="39" t="inlineStr">
        <is>
          <t>El material ocupa 2 filas en la hoja 1130 Salta (lote/almacén). La cantidad SAP y la física de esta vista son el total del material.</t>
        </is>
      </c>
    </row>
    <row r="454">
      <c r="A454" s="5" t="inlineStr">
        <is>
          <t>3001465</t>
        </is>
      </c>
      <c r="B454" s="5" t="inlineStr">
        <is>
          <t>CONJUNTO PRIMERA PIEL XXXL</t>
        </is>
      </c>
      <c r="C454" s="5" t="n"/>
      <c r="D454" s="5" t="inlineStr">
        <is>
          <t>INDU</t>
        </is>
      </c>
      <c r="E454" s="5" t="inlineStr">
        <is>
          <t>ZUNI</t>
        </is>
      </c>
      <c r="F454" s="5" t="inlineStr">
        <is>
          <t>1130</t>
        </is>
      </c>
      <c r="G454" s="5" t="inlineStr">
        <is>
          <t>3011</t>
        </is>
      </c>
      <c r="H454" s="5" t="inlineStr">
        <is>
          <t>C/U</t>
        </is>
      </c>
      <c r="I454" s="6" t="n">
        <v>2</v>
      </c>
      <c r="J454" s="6" t="n">
        <v>0</v>
      </c>
      <c r="K454" s="5" t="inlineStr">
        <is>
          <t>ARS</t>
        </is>
      </c>
      <c r="L454" s="48" t="n">
        <v>0</v>
      </c>
      <c r="M454" s="48" t="n">
        <v>31629.4</v>
      </c>
      <c r="O454" s="11">
        <f>M454/SUM($M$2:$M$485)</f>
        <v/>
      </c>
      <c r="P454" s="49">
        <f>IFERROR(M454/I454,0)</f>
        <v/>
      </c>
      <c r="Q454" s="50" t="n"/>
      <c r="R454" s="8">
        <f>I454-Q454</f>
        <v/>
      </c>
      <c r="S454" s="49">
        <f>$AK454*R454</f>
        <v/>
      </c>
      <c r="U454" s="39" t="inlineStr">
        <is>
          <t>Stock SAP</t>
        </is>
      </c>
      <c r="V454" s="39" t="inlineStr">
        <is>
          <t>Uniformes</t>
        </is>
      </c>
      <c r="W454" s="39" t="inlineStr">
        <is>
          <t>Fuera del alcance</t>
        </is>
      </c>
      <c r="X454" s="39" t="n"/>
      <c r="Y454" s="39" t="inlineStr">
        <is>
          <t>No aplica: uniformes, clasificación que el inventario físico de Farmacia no releva</t>
        </is>
      </c>
      <c r="Z454" s="40" t="inlineStr">
        <is>
          <t>Fuera del alcance del inventario físico</t>
        </is>
      </c>
      <c r="AA454" s="39" t="n"/>
      <c r="AB454" s="39" t="n"/>
      <c r="AC454" s="39" t="n"/>
      <c r="AD454" s="39" t="n"/>
      <c r="AE454" s="39" t="n"/>
      <c r="AF454" s="39" t="n"/>
      <c r="AG454" s="39" t="n"/>
      <c r="AH454" s="51" t="n">
        <v>2</v>
      </c>
      <c r="AI454" s="51">
        <f>Q454</f>
        <v/>
      </c>
      <c r="AJ454" s="51">
        <f>$AH454-$AI454</f>
        <v/>
      </c>
      <c r="AK454" s="52" t="n">
        <v>15814.7</v>
      </c>
      <c r="AL454" s="52">
        <f>$AJ454*$AK454</f>
        <v/>
      </c>
      <c r="AM454" s="52">
        <f>$AI454*$AK454</f>
        <v/>
      </c>
      <c r="AN454" s="39" t="n"/>
      <c r="AO454" s="39" t="n"/>
    </row>
    <row r="455">
      <c r="A455" s="5" t="inlineStr">
        <is>
          <t>3001469</t>
        </is>
      </c>
      <c r="B455" s="5" t="inlineStr">
        <is>
          <t>CHALECO REFLECTIVO XXL</t>
        </is>
      </c>
      <c r="C455" s="5" t="n"/>
      <c r="D455" s="5" t="inlineStr">
        <is>
          <t>INDU</t>
        </is>
      </c>
      <c r="E455" s="5" t="inlineStr">
        <is>
          <t>ZUNI</t>
        </is>
      </c>
      <c r="F455" s="5" t="inlineStr">
        <is>
          <t>1130</t>
        </is>
      </c>
      <c r="G455" s="5" t="inlineStr">
        <is>
          <t>3011</t>
        </is>
      </c>
      <c r="H455" s="5" t="inlineStr">
        <is>
          <t>C/U</t>
        </is>
      </c>
      <c r="I455" s="6" t="n">
        <v>2</v>
      </c>
      <c r="J455" s="6" t="n">
        <v>0</v>
      </c>
      <c r="K455" s="5" t="inlineStr">
        <is>
          <t>ARS</t>
        </is>
      </c>
      <c r="L455" s="48" t="n">
        <v>0</v>
      </c>
      <c r="M455" s="48" t="n">
        <v>47138</v>
      </c>
      <c r="O455" s="11">
        <f>M455/SUM($M$2:$M$485)</f>
        <v/>
      </c>
      <c r="P455" s="49">
        <f>IFERROR(M455/I455,0)</f>
        <v/>
      </c>
      <c r="Q455" s="50" t="n"/>
      <c r="R455" s="8">
        <f>I455-Q455</f>
        <v/>
      </c>
      <c r="S455" s="49">
        <f>$AK455*R455</f>
        <v/>
      </c>
      <c r="U455" s="39" t="inlineStr">
        <is>
          <t>Stock SAP</t>
        </is>
      </c>
      <c r="V455" s="39" t="inlineStr">
        <is>
          <t>Uniformes</t>
        </is>
      </c>
      <c r="W455" s="39" t="inlineStr">
        <is>
          <t>Fuera del alcance</t>
        </is>
      </c>
      <c r="X455" s="39" t="n"/>
      <c r="Y455" s="39" t="inlineStr">
        <is>
          <t>No aplica: uniformes, clasificación que el inventario físico de Farmacia no releva</t>
        </is>
      </c>
      <c r="Z455" s="40" t="inlineStr">
        <is>
          <t>Fuera del alcance del inventario físico</t>
        </is>
      </c>
      <c r="AA455" s="39" t="n"/>
      <c r="AB455" s="39" t="n"/>
      <c r="AC455" s="39" t="n"/>
      <c r="AD455" s="39" t="n"/>
      <c r="AE455" s="39" t="n"/>
      <c r="AF455" s="39" t="n"/>
      <c r="AG455" s="39" t="n"/>
      <c r="AH455" s="51" t="n">
        <v>2</v>
      </c>
      <c r="AI455" s="51">
        <f>Q455</f>
        <v/>
      </c>
      <c r="AJ455" s="51">
        <f>$AH455-$AI455</f>
        <v/>
      </c>
      <c r="AK455" s="52" t="n">
        <v>23569</v>
      </c>
      <c r="AL455" s="52">
        <f>$AJ455*$AK455</f>
        <v/>
      </c>
      <c r="AM455" s="52">
        <f>$AI455*$AK455</f>
        <v/>
      </c>
      <c r="AN455" s="39" t="n"/>
      <c r="AO455" s="39" t="n"/>
    </row>
    <row r="456">
      <c r="A456" s="5" t="inlineStr">
        <is>
          <t>3001568</t>
        </is>
      </c>
      <c r="B456" s="5" t="inlineStr">
        <is>
          <t>CAMPERON NARANJA TERMICO XS</t>
        </is>
      </c>
      <c r="C456" s="5" t="n"/>
      <c r="D456" s="5" t="inlineStr">
        <is>
          <t>INDU</t>
        </is>
      </c>
      <c r="E456" s="5" t="inlineStr">
        <is>
          <t>ZUNI</t>
        </is>
      </c>
      <c r="F456" s="5" t="inlineStr">
        <is>
          <t>1130</t>
        </is>
      </c>
      <c r="G456" s="5" t="inlineStr">
        <is>
          <t>3012</t>
        </is>
      </c>
      <c r="H456" s="5" t="inlineStr">
        <is>
          <t>C/U</t>
        </is>
      </c>
      <c r="I456" s="6" t="n">
        <v>2</v>
      </c>
      <c r="J456" s="6" t="n">
        <v>0</v>
      </c>
      <c r="K456" s="5" t="inlineStr">
        <is>
          <t>ARS</t>
        </is>
      </c>
      <c r="L456" s="48" t="n">
        <v>0</v>
      </c>
      <c r="M456" s="48" t="n">
        <v>219897.7</v>
      </c>
      <c r="O456" s="11">
        <f>M456/SUM($M$2:$M$485)</f>
        <v/>
      </c>
      <c r="P456" s="49">
        <f>IFERROR(M456/I456,0)</f>
        <v/>
      </c>
      <c r="Q456" s="50" t="n"/>
      <c r="R456" s="8">
        <f>I456-Q456</f>
        <v/>
      </c>
      <c r="S456" s="49">
        <f>$AK456*R456</f>
        <v/>
      </c>
      <c r="U456" s="39" t="inlineStr">
        <is>
          <t>Stock SAP</t>
        </is>
      </c>
      <c r="V456" s="39" t="inlineStr">
        <is>
          <t>Uniformes</t>
        </is>
      </c>
      <c r="W456" s="39" t="inlineStr">
        <is>
          <t>Fuera del alcance</t>
        </is>
      </c>
      <c r="X456" s="39" t="n"/>
      <c r="Y456" s="39" t="inlineStr">
        <is>
          <t>No aplica: uniformes, clasificación que el inventario físico de Farmacia no releva</t>
        </is>
      </c>
      <c r="Z456" s="40" t="inlineStr">
        <is>
          <t>Fuera del alcance del inventario físico</t>
        </is>
      </c>
      <c r="AA456" s="39" t="n"/>
      <c r="AB456" s="39" t="n"/>
      <c r="AC456" s="39" t="n"/>
      <c r="AD456" s="39" t="n"/>
      <c r="AE456" s="39" t="n"/>
      <c r="AF456" s="39" t="n"/>
      <c r="AG456" s="39" t="n"/>
      <c r="AH456" s="51" t="n">
        <v>2</v>
      </c>
      <c r="AI456" s="51">
        <f>Q456</f>
        <v/>
      </c>
      <c r="AJ456" s="51">
        <f>$AH456-$AI456</f>
        <v/>
      </c>
      <c r="AK456" s="52" t="n">
        <v>109948.85</v>
      </c>
      <c r="AL456" s="52">
        <f>$AJ456*$AK456</f>
        <v/>
      </c>
      <c r="AM456" s="52">
        <f>$AI456*$AK456</f>
        <v/>
      </c>
      <c r="AN456" s="39" t="n"/>
      <c r="AO456" s="39" t="n"/>
    </row>
    <row r="457">
      <c r="A457" s="5" t="inlineStr">
        <is>
          <t>3001574</t>
        </is>
      </c>
      <c r="B457" s="5" t="inlineStr">
        <is>
          <t>CAMPERON NARANJA TERMICO XXL</t>
        </is>
      </c>
      <c r="C457" s="5" t="n"/>
      <c r="D457" s="5" t="inlineStr">
        <is>
          <t>INDU</t>
        </is>
      </c>
      <c r="E457" s="5" t="inlineStr">
        <is>
          <t>ZUNI</t>
        </is>
      </c>
      <c r="F457" s="5" t="inlineStr">
        <is>
          <t>1130</t>
        </is>
      </c>
      <c r="G457" s="5" t="inlineStr">
        <is>
          <t>3012</t>
        </is>
      </c>
      <c r="H457" s="5" t="inlineStr">
        <is>
          <t>C/U</t>
        </is>
      </c>
      <c r="I457" s="6" t="n">
        <v>2</v>
      </c>
      <c r="J457" s="6" t="n">
        <v>0</v>
      </c>
      <c r="K457" s="5" t="inlineStr">
        <is>
          <t>ARS</t>
        </is>
      </c>
      <c r="L457" s="48" t="n">
        <v>0</v>
      </c>
      <c r="M457" s="48" t="n">
        <v>233114.11</v>
      </c>
      <c r="O457" s="11">
        <f>M457/SUM($M$2:$M$485)</f>
        <v/>
      </c>
      <c r="P457" s="49">
        <f>IFERROR(M457/I457,0)</f>
        <v/>
      </c>
      <c r="Q457" s="50" t="n"/>
      <c r="R457" s="8">
        <f>I457-Q457</f>
        <v/>
      </c>
      <c r="S457" s="49">
        <f>$AK457*R457</f>
        <v/>
      </c>
      <c r="U457" s="39" t="inlineStr">
        <is>
          <t>Stock SAP</t>
        </is>
      </c>
      <c r="V457" s="39" t="inlineStr">
        <is>
          <t>Uniformes</t>
        </is>
      </c>
      <c r="W457" s="39" t="inlineStr">
        <is>
          <t>Fuera del alcance</t>
        </is>
      </c>
      <c r="X457" s="39" t="n"/>
      <c r="Y457" s="39" t="inlineStr">
        <is>
          <t>No aplica: uniformes, clasificación que el inventario físico de Farmacia no releva</t>
        </is>
      </c>
      <c r="Z457" s="40" t="inlineStr">
        <is>
          <t>Fuera del alcance del inventario físico</t>
        </is>
      </c>
      <c r="AA457" s="39" t="n"/>
      <c r="AB457" s="39" t="n"/>
      <c r="AC457" s="39" t="n"/>
      <c r="AD457" s="39" t="n"/>
      <c r="AE457" s="39" t="n"/>
      <c r="AF457" s="39" t="n"/>
      <c r="AG457" s="39" t="n"/>
      <c r="AH457" s="51" t="n"/>
      <c r="AI457" s="51" t="n"/>
      <c r="AJ457" s="51" t="n"/>
      <c r="AK457" s="52" t="n">
        <v>116557.0566666667</v>
      </c>
      <c r="AL457" s="52" t="n"/>
      <c r="AM457" s="52" t="n"/>
      <c r="AN457" s="39" t="n"/>
      <c r="AO457" s="39" t="inlineStr">
        <is>
          <t>El material ocupa 2 filas en la hoja 1130 Salta (lote/almacén). La cantidad SAP y la física de esta vista son el total del material.</t>
        </is>
      </c>
    </row>
    <row r="458">
      <c r="A458" s="5" t="inlineStr">
        <is>
          <t>3001575</t>
        </is>
      </c>
      <c r="B458" s="5" t="inlineStr">
        <is>
          <t>CAMPERON NARANJA TERMICO XXXL</t>
        </is>
      </c>
      <c r="C458" s="5" t="n"/>
      <c r="D458" s="5" t="inlineStr">
        <is>
          <t>INDU</t>
        </is>
      </c>
      <c r="E458" s="5" t="inlineStr">
        <is>
          <t>ZUNI</t>
        </is>
      </c>
      <c r="F458" s="5" t="inlineStr">
        <is>
          <t>1130</t>
        </is>
      </c>
      <c r="G458" s="5" t="inlineStr">
        <is>
          <t>3012</t>
        </is>
      </c>
      <c r="H458" s="5" t="inlineStr">
        <is>
          <t>C/U</t>
        </is>
      </c>
      <c r="I458" s="6" t="n">
        <v>2</v>
      </c>
      <c r="J458" s="6" t="n">
        <v>0</v>
      </c>
      <c r="K458" s="5" t="inlineStr">
        <is>
          <t>ARS</t>
        </is>
      </c>
      <c r="L458" s="48" t="n">
        <v>0</v>
      </c>
      <c r="M458" s="48" t="n">
        <v>242998.23</v>
      </c>
      <c r="O458" s="11">
        <f>M458/SUM($M$2:$M$485)</f>
        <v/>
      </c>
      <c r="P458" s="49">
        <f>IFERROR(M458/I458,0)</f>
        <v/>
      </c>
      <c r="Q458" s="50" t="n"/>
      <c r="R458" s="8">
        <f>I458-Q458</f>
        <v/>
      </c>
      <c r="S458" s="49">
        <f>$AK458*R458</f>
        <v/>
      </c>
      <c r="U458" s="39" t="inlineStr">
        <is>
          <t>Stock SAP</t>
        </is>
      </c>
      <c r="V458" s="39" t="inlineStr">
        <is>
          <t>Uniformes</t>
        </is>
      </c>
      <c r="W458" s="39" t="inlineStr">
        <is>
          <t>Fuera del alcance</t>
        </is>
      </c>
      <c r="X458" s="39" t="n"/>
      <c r="Y458" s="39" t="inlineStr">
        <is>
          <t>No aplica: uniformes, clasificación que el inventario físico de Farmacia no releva</t>
        </is>
      </c>
      <c r="Z458" s="40" t="inlineStr">
        <is>
          <t>Fuera del alcance del inventario físico</t>
        </is>
      </c>
      <c r="AA458" s="39" t="n"/>
      <c r="AB458" s="39" t="n"/>
      <c r="AC458" s="39" t="n"/>
      <c r="AD458" s="39" t="n"/>
      <c r="AE458" s="39" t="n"/>
      <c r="AF458" s="39" t="n"/>
      <c r="AG458" s="39" t="n"/>
      <c r="AH458" s="51" t="n">
        <v>3</v>
      </c>
      <c r="AI458" s="51">
        <f>Q458</f>
        <v/>
      </c>
      <c r="AJ458" s="51">
        <f>$AH458-$AI458</f>
        <v/>
      </c>
      <c r="AK458" s="52" t="n">
        <v>121499.1133333333</v>
      </c>
      <c r="AL458" s="52">
        <f>$AJ458*$AK458</f>
        <v/>
      </c>
      <c r="AM458" s="52">
        <f>$AI458*$AK458</f>
        <v/>
      </c>
      <c r="AN458" s="39" t="n"/>
      <c r="AO458" s="39" t="inlineStr">
        <is>
          <t>El material ocupa 2 filas en la hoja 1130 Salta (lote/almacén). La cantidad SAP y la física de esta vista son el total del material.</t>
        </is>
      </c>
    </row>
    <row r="459">
      <c r="A459" s="5" t="inlineStr">
        <is>
          <t>3001650</t>
        </is>
      </c>
      <c r="B459" s="5" t="inlineStr">
        <is>
          <t>CHALECO REFLECTIVO xs</t>
        </is>
      </c>
      <c r="C459" s="5" t="n"/>
      <c r="D459" s="5" t="inlineStr">
        <is>
          <t>033</t>
        </is>
      </c>
      <c r="E459" s="5" t="inlineStr">
        <is>
          <t>ZUNI</t>
        </is>
      </c>
      <c r="F459" s="5" t="inlineStr">
        <is>
          <t>1130</t>
        </is>
      </c>
      <c r="G459" s="5" t="inlineStr">
        <is>
          <t>3011</t>
        </is>
      </c>
      <c r="H459" s="5" t="inlineStr">
        <is>
          <t>C/U</t>
        </is>
      </c>
      <c r="I459" s="6" t="n">
        <v>2</v>
      </c>
      <c r="J459" s="6" t="n">
        <v>0</v>
      </c>
      <c r="K459" s="5" t="inlineStr">
        <is>
          <t>ARS</t>
        </is>
      </c>
      <c r="L459" s="48" t="n">
        <v>0</v>
      </c>
      <c r="M459" s="48" t="n">
        <v>47138</v>
      </c>
      <c r="O459" s="11">
        <f>M459/SUM($M$2:$M$485)</f>
        <v/>
      </c>
      <c r="P459" s="49">
        <f>IFERROR(M459/I459,0)</f>
        <v/>
      </c>
      <c r="Q459" s="50" t="n"/>
      <c r="R459" s="8">
        <f>I459-Q459</f>
        <v/>
      </c>
      <c r="S459" s="49">
        <f>$AK459*R459</f>
        <v/>
      </c>
      <c r="U459" s="39" t="inlineStr">
        <is>
          <t>Stock SAP</t>
        </is>
      </c>
      <c r="V459" s="39" t="inlineStr">
        <is>
          <t>Uniformes</t>
        </is>
      </c>
      <c r="W459" s="39" t="inlineStr">
        <is>
          <t>Fuera del alcance</t>
        </is>
      </c>
      <c r="X459" s="39" t="n"/>
      <c r="Y459" s="39" t="inlineStr">
        <is>
          <t>No aplica: uniformes, clasificación que el inventario físico de Farmacia no releva</t>
        </is>
      </c>
      <c r="Z459" s="40" t="inlineStr">
        <is>
          <t>Fuera del alcance del inventario físico</t>
        </is>
      </c>
      <c r="AA459" s="39" t="n"/>
      <c r="AB459" s="39" t="n"/>
      <c r="AC459" s="39" t="n"/>
      <c r="AD459" s="39" t="n"/>
      <c r="AE459" s="39" t="n"/>
      <c r="AF459" s="39" t="n"/>
      <c r="AG459" s="39" t="n"/>
      <c r="AH459" s="51" t="n">
        <v>2</v>
      </c>
      <c r="AI459" s="51">
        <f>Q459</f>
        <v/>
      </c>
      <c r="AJ459" s="51">
        <f>$AH459-$AI459</f>
        <v/>
      </c>
      <c r="AK459" s="52" t="n">
        <v>23569</v>
      </c>
      <c r="AL459" s="52">
        <f>$AJ459*$AK459</f>
        <v/>
      </c>
      <c r="AM459" s="52">
        <f>$AI459*$AK459</f>
        <v/>
      </c>
      <c r="AN459" s="39" t="n"/>
      <c r="AO459" s="39" t="n"/>
    </row>
    <row r="460">
      <c r="A460" s="5" t="inlineStr">
        <is>
          <t>1000193</t>
        </is>
      </c>
      <c r="B460" s="5" t="inlineStr">
        <is>
          <t>MIGRAL COMPRIMIDO</t>
        </is>
      </c>
      <c r="C460" s="5" t="inlineStr">
        <is>
          <t>0000</t>
        </is>
      </c>
      <c r="D460" s="5" t="inlineStr">
        <is>
          <t>033</t>
        </is>
      </c>
      <c r="E460" s="5" t="inlineStr">
        <is>
          <t>ZMED</t>
        </is>
      </c>
      <c r="F460" s="5" t="inlineStr">
        <is>
          <t>1130</t>
        </is>
      </c>
      <c r="G460" s="5" t="inlineStr">
        <is>
          <t>3013</t>
        </is>
      </c>
      <c r="H460" s="5" t="inlineStr">
        <is>
          <t>C/U</t>
        </is>
      </c>
      <c r="I460" s="6" t="n">
        <v>1</v>
      </c>
      <c r="J460" s="6" t="n">
        <v>0</v>
      </c>
      <c r="K460" s="5" t="inlineStr">
        <is>
          <t>ARS</t>
        </is>
      </c>
      <c r="L460" s="48" t="n">
        <v>0</v>
      </c>
      <c r="M460" s="48" t="n">
        <v>25873.64</v>
      </c>
      <c r="O460" s="11">
        <f>M460/SUM($M$2:$M$485)</f>
        <v/>
      </c>
      <c r="P460" s="49">
        <f>IFERROR(M460/I460,0)</f>
        <v/>
      </c>
      <c r="Q460" s="50" t="n"/>
      <c r="R460" s="8">
        <f>I460-Q460</f>
        <v/>
      </c>
      <c r="S460" s="49">
        <f>$AK460*R460</f>
        <v/>
      </c>
      <c r="U460" s="39" t="inlineStr">
        <is>
          <t>Stock SAP</t>
        </is>
      </c>
      <c r="V460" s="39" t="inlineStr">
        <is>
          <t>Medicamentos</t>
        </is>
      </c>
      <c r="W460" s="39" t="inlineStr">
        <is>
          <t>Dentro del alcance</t>
        </is>
      </c>
      <c r="X460" s="42" t="inlineStr">
        <is>
          <t>Media</t>
        </is>
      </c>
      <c r="Y460" s="39" t="inlineStr">
        <is>
          <t>Homologado – confianza Media – pendiente de validación</t>
        </is>
      </c>
      <c r="Z460" s="37" t="inlineStr">
        <is>
          <t>Dar de alta en SAP</t>
        </is>
      </c>
      <c r="AA460" s="39" t="inlineStr">
        <is>
          <t>186</t>
        </is>
      </c>
      <c r="AB460" s="39" t="inlineStr">
        <is>
          <t>Migral (ergotamina antimigrañoso) Comprimidos</t>
        </is>
      </c>
      <c r="AC460" s="39" t="inlineStr">
        <is>
          <t>Homologación por código Avain (master M01-015)</t>
        </is>
      </c>
      <c r="AD460" s="39" t="inlineStr">
        <is>
          <t>No</t>
        </is>
      </c>
      <c r="AE460" s="39" t="n"/>
      <c r="AF460" s="39" t="inlineStr">
        <is>
          <t>Sí</t>
        </is>
      </c>
      <c r="AG460" s="39" t="inlineStr">
        <is>
          <t>M01-015</t>
        </is>
      </c>
      <c r="AH460" s="51" t="n"/>
      <c r="AI460" s="51" t="n"/>
      <c r="AJ460" s="51" t="n"/>
      <c r="AK460" s="52" t="n">
        <v>25873.6425</v>
      </c>
      <c r="AL460" s="52" t="n"/>
      <c r="AM460" s="52" t="n"/>
      <c r="AN460" s="39" t="n"/>
      <c r="AO460" s="39" t="inlineStr">
        <is>
          <t>La cantidad física del material se imputó en la fila 409 (primera fila del material). Homologación: confianza base Media + confianza SAP Media → Media. El material ocupa 2 filas en la hoja 1130 Salta (lote/almacén). La cantidad SAP y la física de esta vista son el total del material.</t>
        </is>
      </c>
    </row>
    <row r="461">
      <c r="A461" s="5" t="inlineStr">
        <is>
          <t>1000480</t>
        </is>
      </c>
      <c r="B461" s="5" t="inlineStr">
        <is>
          <t>CEFALEXINA 500MG COMPRIMIDOS</t>
        </is>
      </c>
      <c r="C461" s="5" t="inlineStr">
        <is>
          <t>00000</t>
        </is>
      </c>
      <c r="D461" s="5" t="inlineStr">
        <is>
          <t>033</t>
        </is>
      </c>
      <c r="E461" s="5" t="inlineStr">
        <is>
          <t>ZMED</t>
        </is>
      </c>
      <c r="F461" s="5" t="inlineStr">
        <is>
          <t>1130</t>
        </is>
      </c>
      <c r="G461" s="5" t="inlineStr">
        <is>
          <t>3013</t>
        </is>
      </c>
      <c r="H461" s="5" t="inlineStr">
        <is>
          <t>C/U</t>
        </is>
      </c>
      <c r="I461" s="6" t="n">
        <v>1</v>
      </c>
      <c r="J461" s="6" t="n">
        <v>0</v>
      </c>
      <c r="K461" s="5" t="inlineStr">
        <is>
          <t>ARS</t>
        </is>
      </c>
      <c r="L461" s="48" t="n">
        <v>0</v>
      </c>
      <c r="M461" s="48" t="n">
        <v>14536</v>
      </c>
      <c r="O461" s="11">
        <f>M461/SUM($M$2:$M$485)</f>
        <v/>
      </c>
      <c r="P461" s="49">
        <f>IFERROR(M461/I461,0)</f>
        <v/>
      </c>
      <c r="Q461" s="50" t="n"/>
      <c r="R461" s="8">
        <f>I461-Q461</f>
        <v/>
      </c>
      <c r="S461" s="49">
        <f>$AK461*R461</f>
        <v/>
      </c>
      <c r="U461" s="39" t="inlineStr">
        <is>
          <t>Stock SAP</t>
        </is>
      </c>
      <c r="V461" s="39" t="inlineStr">
        <is>
          <t>Medicamentos</t>
        </is>
      </c>
      <c r="W461" s="39" t="inlineStr">
        <is>
          <t>Dentro del alcance</t>
        </is>
      </c>
      <c r="X461" s="39" t="n"/>
      <c r="Y461" s="39" t="inlineStr">
        <is>
          <t>Sin recuento físico en el inventario de Avain</t>
        </is>
      </c>
      <c r="Z461" s="40" t="inlineStr">
        <is>
          <t>Sin recuento físico</t>
        </is>
      </c>
      <c r="AA461" s="39" t="n"/>
      <c r="AB461" s="39" t="n"/>
      <c r="AC461" s="39" t="n"/>
      <c r="AD461" s="39" t="n"/>
      <c r="AE461" s="39" t="n"/>
      <c r="AF461" s="39" t="n"/>
      <c r="AG461" s="39" t="n"/>
      <c r="AH461" s="51" t="n">
        <v>1</v>
      </c>
      <c r="AI461" s="51">
        <f>Q461</f>
        <v/>
      </c>
      <c r="AJ461" s="51">
        <f>$AH461-$AI461</f>
        <v/>
      </c>
      <c r="AK461" s="52" t="n">
        <v>14536</v>
      </c>
      <c r="AL461" s="52">
        <f>$AJ461*$AK461</f>
        <v/>
      </c>
      <c r="AM461" s="52">
        <f>$AI461*$AK461</f>
        <v/>
      </c>
      <c r="AN461" s="39" t="n"/>
      <c r="AO461" s="39" t="n"/>
    </row>
    <row r="462">
      <c r="A462" s="5" t="inlineStr">
        <is>
          <t>1001237</t>
        </is>
      </c>
      <c r="B462" s="5" t="inlineStr">
        <is>
          <t>ACIDO ACETILSALICILICO 100MG</t>
        </is>
      </c>
      <c r="C462" s="5" t="inlineStr">
        <is>
          <t>00000</t>
        </is>
      </c>
      <c r="D462" s="5" t="inlineStr">
        <is>
          <t>033</t>
        </is>
      </c>
      <c r="E462" s="5" t="inlineStr">
        <is>
          <t>ZMED</t>
        </is>
      </c>
      <c r="F462" s="5" t="inlineStr">
        <is>
          <t>1130</t>
        </is>
      </c>
      <c r="G462" s="5" t="inlineStr">
        <is>
          <t>3013</t>
        </is>
      </c>
      <c r="H462" s="5" t="inlineStr">
        <is>
          <t>C/U</t>
        </is>
      </c>
      <c r="I462" s="6" t="n">
        <v>1</v>
      </c>
      <c r="J462" s="6" t="n">
        <v>0</v>
      </c>
      <c r="K462" s="5" t="inlineStr">
        <is>
          <t>ARS</t>
        </is>
      </c>
      <c r="L462" s="48" t="n">
        <v>0</v>
      </c>
      <c r="M462" s="48" t="n">
        <v>2185</v>
      </c>
      <c r="O462" s="11">
        <f>M462/SUM($M$2:$M$485)</f>
        <v/>
      </c>
      <c r="P462" s="49">
        <f>IFERROR(M462/I462,0)</f>
        <v/>
      </c>
      <c r="Q462" s="50" t="n">
        <v>428</v>
      </c>
      <c r="R462" s="8">
        <f>I462-Q462</f>
        <v/>
      </c>
      <c r="S462" s="49">
        <f>$AK462*R462</f>
        <v/>
      </c>
      <c r="U462" s="39" t="inlineStr">
        <is>
          <t>Stock SAP</t>
        </is>
      </c>
      <c r="V462" s="39" t="inlineStr">
        <is>
          <t>Medicamentos</t>
        </is>
      </c>
      <c r="W462" s="39" t="inlineStr">
        <is>
          <t>Dentro del alcance</t>
        </is>
      </c>
      <c r="X462" s="38" t="inlineStr">
        <is>
          <t>Baja</t>
        </is>
      </c>
      <c r="Y462" s="39" t="inlineStr">
        <is>
          <t>Homologado – confianza Baja – pendiente de validación</t>
        </is>
      </c>
      <c r="Z462" s="37" t="inlineStr">
        <is>
          <t>Dar de alta en SAP</t>
        </is>
      </c>
      <c r="AA462" s="39" t="inlineStr">
        <is>
          <t>410</t>
        </is>
      </c>
      <c r="AB462" s="39" t="inlineStr">
        <is>
          <t>Aspirina comprimidos 100mg</t>
        </is>
      </c>
      <c r="AC462" s="39" t="inlineStr">
        <is>
          <t>Homologación por código Avain (master M01-001)</t>
        </is>
      </c>
      <c r="AD462" s="39" t="inlineStr">
        <is>
          <t>Sí</t>
        </is>
      </c>
      <c r="AE462" s="39" t="inlineStr">
        <is>
          <t>1001237, 1000136</t>
        </is>
      </c>
      <c r="AF462" s="39" t="inlineStr">
        <is>
          <t>Sí</t>
        </is>
      </c>
      <c r="AG462" s="39" t="inlineStr">
        <is>
          <t>M01-001</t>
        </is>
      </c>
      <c r="AH462" s="51" t="n">
        <v>1</v>
      </c>
      <c r="AI462" s="51">
        <f>Q462</f>
        <v/>
      </c>
      <c r="AJ462" s="51">
        <f>$AH462-$AI462</f>
        <v/>
      </c>
      <c r="AK462" s="52" t="n">
        <v>2185</v>
      </c>
      <c r="AL462" s="52">
        <f>$AJ462*$AK462</f>
        <v/>
      </c>
      <c r="AM462" s="52">
        <f>$AI462*$AK462</f>
        <v/>
      </c>
      <c r="AN462" s="41" t="inlineStr">
        <is>
          <t>Valorización a validar: relación de cantidades 428 a 1 entre SAP y el recuento físico. Sugiere distinta unidad de medida (SAP por caja o envase y el recuento por unidad). La diferencia económica de esta fila no debe tomarse como definitiva.</t>
        </is>
      </c>
      <c r="AO462" s="39" t="inlineStr">
        <is>
          <t>Homologación: confianza base Alta + confianza SAP Alta → Alta. La nomenclatura del material imputado no respalda por sí sola la equivalencia (similitud 0.34); el vínculo proviene sólo de la homologación. Nivel degradado a Baja. El cruce SAP–Avain identificó 2 códigos SAP como posibles equivalentes del mismo ítem de Avain (1001237, 1000136). Se imputó al primero (lógica BUSCARV); requiere validación posterior. Otros códigos SAP del master no están en el stock de este centro: 1000802.</t>
        </is>
      </c>
    </row>
    <row r="463">
      <c r="A463" s="5" t="inlineStr">
        <is>
          <t>1005104</t>
        </is>
      </c>
      <c r="B463" s="5" t="inlineStr">
        <is>
          <t>CLONAZEPAM 0.5MG COMPRIMIDO</t>
        </is>
      </c>
      <c r="C463" s="5" t="inlineStr">
        <is>
          <t>00000</t>
        </is>
      </c>
      <c r="D463" s="5" t="inlineStr">
        <is>
          <t>033</t>
        </is>
      </c>
      <c r="E463" s="5" t="inlineStr">
        <is>
          <t>ZMED</t>
        </is>
      </c>
      <c r="F463" s="5" t="inlineStr">
        <is>
          <t>1130</t>
        </is>
      </c>
      <c r="G463" s="5" t="inlineStr">
        <is>
          <t>3013</t>
        </is>
      </c>
      <c r="H463" s="5" t="inlineStr">
        <is>
          <t>C/U</t>
        </is>
      </c>
      <c r="I463" s="6" t="n">
        <v>1</v>
      </c>
      <c r="J463" s="6" t="n">
        <v>0</v>
      </c>
      <c r="K463" s="5" t="inlineStr">
        <is>
          <t>ARS</t>
        </is>
      </c>
      <c r="L463" s="48" t="n">
        <v>0</v>
      </c>
      <c r="M463" s="48" t="n">
        <v>22869.5</v>
      </c>
      <c r="O463" s="11">
        <f>M463/SUM($M$2:$M$485)</f>
        <v/>
      </c>
      <c r="P463" s="49">
        <f>IFERROR(M463/I463,0)</f>
        <v/>
      </c>
      <c r="Q463" s="50" t="n">
        <v>30</v>
      </c>
      <c r="R463" s="8">
        <f>I463-Q463</f>
        <v/>
      </c>
      <c r="S463" s="49">
        <f>$AK463*R463</f>
        <v/>
      </c>
      <c r="U463" s="39" t="inlineStr">
        <is>
          <t>Stock SAP</t>
        </is>
      </c>
      <c r="V463" s="39" t="inlineStr">
        <is>
          <t>Medicamentos</t>
        </is>
      </c>
      <c r="W463" s="39" t="inlineStr">
        <is>
          <t>Dentro del alcance</t>
        </is>
      </c>
      <c r="X463" s="37" t="inlineStr">
        <is>
          <t>Alta</t>
        </is>
      </c>
      <c r="Y463" s="39" t="inlineStr">
        <is>
          <t>Homologado – confianza Alta</t>
        </is>
      </c>
      <c r="Z463" s="37" t="inlineStr">
        <is>
          <t>Dar de alta en SAP</t>
        </is>
      </c>
      <c r="AA463" s="39" t="inlineStr">
        <is>
          <t>307</t>
        </is>
      </c>
      <c r="AB463" s="39" t="inlineStr">
        <is>
          <t>CLONAZEPAN 0,5 mg</t>
        </is>
      </c>
      <c r="AC463" s="39" t="inlineStr">
        <is>
          <t>Cruce por nomenclatura SAP</t>
        </is>
      </c>
      <c r="AD463" s="39" t="inlineStr">
        <is>
          <t>No</t>
        </is>
      </c>
      <c r="AE463" s="39" t="n"/>
      <c r="AF463" s="39" t="inlineStr">
        <is>
          <t>No</t>
        </is>
      </c>
      <c r="AG463" s="39" t="n"/>
      <c r="AH463" s="51" t="n">
        <v>1</v>
      </c>
      <c r="AI463" s="51">
        <f>Q463</f>
        <v/>
      </c>
      <c r="AJ463" s="51">
        <f>$AH463-$AI463</f>
        <v/>
      </c>
      <c r="AK463" s="52" t="n">
        <v>22869.5</v>
      </c>
      <c r="AL463" s="52">
        <f>$AJ463*$AK463</f>
        <v/>
      </c>
      <c r="AM463" s="52">
        <f>$AI463*$AK463</f>
        <v/>
      </c>
      <c r="AN463" s="39" t="n"/>
      <c r="AO463" s="39" t="inlineStr">
        <is>
          <t>Cruce por nomenclatura: dosis coincide; similitud 0.76.</t>
        </is>
      </c>
    </row>
    <row r="464">
      <c r="A464" s="5" t="inlineStr">
        <is>
          <t>1005339</t>
        </is>
      </c>
      <c r="B464" s="5" t="inlineStr">
        <is>
          <t>DEXAMETASONA 0,5 MG X 20COMP</t>
        </is>
      </c>
      <c r="C464" s="5" t="inlineStr">
        <is>
          <t>00000</t>
        </is>
      </c>
      <c r="D464" s="5" t="inlineStr">
        <is>
          <t>033</t>
        </is>
      </c>
      <c r="E464" s="5" t="inlineStr">
        <is>
          <t>ZMED</t>
        </is>
      </c>
      <c r="F464" s="5" t="inlineStr">
        <is>
          <t>1130</t>
        </is>
      </c>
      <c r="G464" s="5" t="inlineStr">
        <is>
          <t>3013</t>
        </is>
      </c>
      <c r="H464" s="5" t="inlineStr">
        <is>
          <t>C/U</t>
        </is>
      </c>
      <c r="I464" s="6" t="n">
        <v>1</v>
      </c>
      <c r="J464" s="6" t="n">
        <v>0</v>
      </c>
      <c r="K464" s="5" t="inlineStr">
        <is>
          <t>ARS</t>
        </is>
      </c>
      <c r="L464" s="48" t="n">
        <v>0</v>
      </c>
      <c r="M464" s="48" t="n">
        <v>6525.2</v>
      </c>
      <c r="O464" s="11">
        <f>M464/SUM($M$2:$M$485)</f>
        <v/>
      </c>
      <c r="P464" s="49">
        <f>IFERROR(M464/I464,0)</f>
        <v/>
      </c>
      <c r="Q464" s="50" t="n"/>
      <c r="R464" s="8">
        <f>I464-Q464</f>
        <v/>
      </c>
      <c r="S464" s="49">
        <f>$AK464*R464</f>
        <v/>
      </c>
      <c r="U464" s="39" t="inlineStr">
        <is>
          <t>Stock SAP</t>
        </is>
      </c>
      <c r="V464" s="39" t="inlineStr">
        <is>
          <t>Medicamentos</t>
        </is>
      </c>
      <c r="W464" s="39" t="inlineStr">
        <is>
          <t>Dentro del alcance</t>
        </is>
      </c>
      <c r="X464" s="39" t="n"/>
      <c r="Y464" s="39" t="inlineStr">
        <is>
          <t>Sin recuento físico en el inventario de Avain</t>
        </is>
      </c>
      <c r="Z464" s="40" t="inlineStr">
        <is>
          <t>Sin recuento físico</t>
        </is>
      </c>
      <c r="AA464" s="39" t="n"/>
      <c r="AB464" s="39" t="n"/>
      <c r="AC464" s="39" t="n"/>
      <c r="AD464" s="39" t="n"/>
      <c r="AE464" s="39" t="n"/>
      <c r="AF464" s="39" t="n"/>
      <c r="AG464" s="39" t="n"/>
      <c r="AH464" s="51" t="n">
        <v>1</v>
      </c>
      <c r="AI464" s="51">
        <f>Q464</f>
        <v/>
      </c>
      <c r="AJ464" s="51">
        <f>$AH464-$AI464</f>
        <v/>
      </c>
      <c r="AK464" s="52" t="n">
        <v>6525.2</v>
      </c>
      <c r="AL464" s="52">
        <f>$AJ464*$AK464</f>
        <v/>
      </c>
      <c r="AM464" s="52">
        <f>$AI464*$AK464</f>
        <v/>
      </c>
      <c r="AN464" s="39" t="n"/>
      <c r="AO464" s="39" t="n"/>
    </row>
    <row r="465">
      <c r="A465" s="5" t="inlineStr">
        <is>
          <t>1005340</t>
        </is>
      </c>
      <c r="B465" s="5" t="inlineStr">
        <is>
          <t>DEXAMETASONA 0,5 MG X 30COMP</t>
        </is>
      </c>
      <c r="C465" s="5" t="inlineStr">
        <is>
          <t>00000</t>
        </is>
      </c>
      <c r="D465" s="5" t="inlineStr">
        <is>
          <t>033</t>
        </is>
      </c>
      <c r="E465" s="5" t="inlineStr">
        <is>
          <t>ZMED</t>
        </is>
      </c>
      <c r="F465" s="5" t="inlineStr">
        <is>
          <t>1130</t>
        </is>
      </c>
      <c r="G465" s="5" t="inlineStr">
        <is>
          <t>3013</t>
        </is>
      </c>
      <c r="H465" s="5" t="inlineStr">
        <is>
          <t>C/U</t>
        </is>
      </c>
      <c r="I465" s="6" t="n">
        <v>1</v>
      </c>
      <c r="J465" s="6" t="n">
        <v>0</v>
      </c>
      <c r="K465" s="5" t="inlineStr">
        <is>
          <t>ARS</t>
        </is>
      </c>
      <c r="L465" s="48" t="n">
        <v>0</v>
      </c>
      <c r="M465" s="48" t="n">
        <v>9787.799999999999</v>
      </c>
      <c r="O465" s="11">
        <f>M465/SUM($M$2:$M$485)</f>
        <v/>
      </c>
      <c r="P465" s="49">
        <f>IFERROR(M465/I465,0)</f>
        <v/>
      </c>
      <c r="Q465" s="50" t="n"/>
      <c r="R465" s="8">
        <f>I465-Q465</f>
        <v/>
      </c>
      <c r="S465" s="49">
        <f>$AK465*R465</f>
        <v/>
      </c>
      <c r="U465" s="39" t="inlineStr">
        <is>
          <t>Stock SAP</t>
        </is>
      </c>
      <c r="V465" s="39" t="inlineStr">
        <is>
          <t>Medicamentos</t>
        </is>
      </c>
      <c r="W465" s="39" t="inlineStr">
        <is>
          <t>Dentro del alcance</t>
        </is>
      </c>
      <c r="X465" s="39" t="n"/>
      <c r="Y465" s="39" t="inlineStr">
        <is>
          <t>Sin recuento físico en el inventario de Avain</t>
        </is>
      </c>
      <c r="Z465" s="40" t="inlineStr">
        <is>
          <t>Sin recuento físico</t>
        </is>
      </c>
      <c r="AA465" s="39" t="n"/>
      <c r="AB465" s="39" t="n"/>
      <c r="AC465" s="39" t="n"/>
      <c r="AD465" s="39" t="n"/>
      <c r="AE465" s="39" t="n"/>
      <c r="AF465" s="39" t="n"/>
      <c r="AG465" s="39" t="n"/>
      <c r="AH465" s="51" t="n">
        <v>1</v>
      </c>
      <c r="AI465" s="51">
        <f>Q465</f>
        <v/>
      </c>
      <c r="AJ465" s="51">
        <f>$AH465-$AI465</f>
        <v/>
      </c>
      <c r="AK465" s="52" t="n">
        <v>9787.799999999999</v>
      </c>
      <c r="AL465" s="52">
        <f>$AJ465*$AK465</f>
        <v/>
      </c>
      <c r="AM465" s="52">
        <f>$AI465*$AK465</f>
        <v/>
      </c>
      <c r="AN465" s="39" t="n"/>
      <c r="AO465" s="39" t="n"/>
    </row>
    <row r="466">
      <c r="A466" s="5" t="inlineStr">
        <is>
          <t>1005341</t>
        </is>
      </c>
      <c r="B466" s="5" t="inlineStr">
        <is>
          <t>DEXAMETASONA 8 MG X 20COMP</t>
        </is>
      </c>
      <c r="C466" s="5" t="inlineStr">
        <is>
          <t>00000</t>
        </is>
      </c>
      <c r="D466" s="5" t="inlineStr">
        <is>
          <t>MEGE</t>
        </is>
      </c>
      <c r="E466" s="5" t="inlineStr">
        <is>
          <t>ZMED</t>
        </is>
      </c>
      <c r="F466" s="5" t="inlineStr">
        <is>
          <t>1130</t>
        </is>
      </c>
      <c r="G466" s="5" t="inlineStr">
        <is>
          <t>3013</t>
        </is>
      </c>
      <c r="H466" s="5" t="inlineStr">
        <is>
          <t>C/U</t>
        </is>
      </c>
      <c r="I466" s="6" t="n">
        <v>1</v>
      </c>
      <c r="J466" s="6" t="n">
        <v>0</v>
      </c>
      <c r="K466" s="5" t="inlineStr">
        <is>
          <t>ARS</t>
        </is>
      </c>
      <c r="L466" s="48" t="n">
        <v>0</v>
      </c>
      <c r="M466" s="48" t="n">
        <v>46560</v>
      </c>
      <c r="O466" s="11">
        <f>M466/SUM($M$2:$M$485)</f>
        <v/>
      </c>
      <c r="P466" s="49">
        <f>IFERROR(M466/I466,0)</f>
        <v/>
      </c>
      <c r="Q466" s="50" t="n"/>
      <c r="R466" s="8">
        <f>I466-Q466</f>
        <v/>
      </c>
      <c r="S466" s="49">
        <f>$AK466*R466</f>
        <v/>
      </c>
      <c r="U466" s="39" t="inlineStr">
        <is>
          <t>Stock SAP</t>
        </is>
      </c>
      <c r="V466" s="39" t="inlineStr">
        <is>
          <t>Medicamentos</t>
        </is>
      </c>
      <c r="W466" s="39" t="inlineStr">
        <is>
          <t>Dentro del alcance</t>
        </is>
      </c>
      <c r="X466" s="39" t="n"/>
      <c r="Y466" s="39" t="inlineStr">
        <is>
          <t>Sin recuento físico en el inventario de Avain</t>
        </is>
      </c>
      <c r="Z466" s="40" t="inlineStr">
        <is>
          <t>Sin recuento físico</t>
        </is>
      </c>
      <c r="AA466" s="39" t="n"/>
      <c r="AB466" s="39" t="n"/>
      <c r="AC466" s="39" t="n"/>
      <c r="AD466" s="39" t="n"/>
      <c r="AE466" s="39" t="n"/>
      <c r="AF466" s="39" t="n"/>
      <c r="AG466" s="39" t="n"/>
      <c r="AH466" s="51" t="n">
        <v>1</v>
      </c>
      <c r="AI466" s="51">
        <f>Q466</f>
        <v/>
      </c>
      <c r="AJ466" s="51">
        <f>$AH466-$AI466</f>
        <v/>
      </c>
      <c r="AK466" s="52" t="n">
        <v>46560</v>
      </c>
      <c r="AL466" s="52">
        <f>$AJ466*$AK466</f>
        <v/>
      </c>
      <c r="AM466" s="52">
        <f>$AI466*$AK466</f>
        <v/>
      </c>
      <c r="AN466" s="39" t="n"/>
      <c r="AO466" s="39" t="n"/>
    </row>
    <row r="467">
      <c r="A467" s="5" t="inlineStr">
        <is>
          <t>1005347</t>
        </is>
      </c>
      <c r="B467" s="5" t="inlineStr">
        <is>
          <t>BISMUTO C/PECTINA X 20COMP MAST</t>
        </is>
      </c>
      <c r="C467" s="5" t="inlineStr">
        <is>
          <t>00000</t>
        </is>
      </c>
      <c r="D467" s="5" t="inlineStr">
        <is>
          <t>MEGE</t>
        </is>
      </c>
      <c r="E467" s="5" t="inlineStr">
        <is>
          <t>ZMED</t>
        </is>
      </c>
      <c r="F467" s="5" t="inlineStr">
        <is>
          <t>1130</t>
        </is>
      </c>
      <c r="G467" s="5" t="inlineStr">
        <is>
          <t>3013</t>
        </is>
      </c>
      <c r="H467" s="5" t="inlineStr">
        <is>
          <t>C/U</t>
        </is>
      </c>
      <c r="I467" s="6" t="n">
        <v>1</v>
      </c>
      <c r="J467" s="6" t="n">
        <v>0</v>
      </c>
      <c r="K467" s="5" t="inlineStr">
        <is>
          <t>ARS</t>
        </is>
      </c>
      <c r="L467" s="48" t="n">
        <v>0</v>
      </c>
      <c r="M467" s="48" t="n">
        <v>21232</v>
      </c>
      <c r="O467" s="11">
        <f>M467/SUM($M$2:$M$485)</f>
        <v/>
      </c>
      <c r="P467" s="49">
        <f>IFERROR(M467/I467,0)</f>
        <v/>
      </c>
      <c r="Q467" s="50" t="n"/>
      <c r="R467" s="8">
        <f>I467-Q467</f>
        <v/>
      </c>
      <c r="S467" s="49">
        <f>$AK467*R467</f>
        <v/>
      </c>
      <c r="U467" s="39" t="inlineStr">
        <is>
          <t>Stock SAP</t>
        </is>
      </c>
      <c r="V467" s="39" t="inlineStr">
        <is>
          <t>Medicamentos</t>
        </is>
      </c>
      <c r="W467" s="39" t="inlineStr">
        <is>
          <t>Dentro del alcance</t>
        </is>
      </c>
      <c r="X467" s="39" t="n"/>
      <c r="Y467" s="39" t="inlineStr">
        <is>
          <t>Sin recuento físico en el inventario de Avain</t>
        </is>
      </c>
      <c r="Z467" s="40" t="inlineStr">
        <is>
          <t>Sin recuento físico</t>
        </is>
      </c>
      <c r="AA467" s="39" t="n"/>
      <c r="AB467" s="39" t="n"/>
      <c r="AC467" s="39" t="n"/>
      <c r="AD467" s="39" t="n"/>
      <c r="AE467" s="39" t="n"/>
      <c r="AF467" s="39" t="n"/>
      <c r="AG467" s="39" t="n"/>
      <c r="AH467" s="51" t="n">
        <v>1</v>
      </c>
      <c r="AI467" s="51">
        <f>Q467</f>
        <v/>
      </c>
      <c r="AJ467" s="51">
        <f>$AH467-$AI467</f>
        <v/>
      </c>
      <c r="AK467" s="52" t="n">
        <v>21232</v>
      </c>
      <c r="AL467" s="52">
        <f>$AJ467*$AK467</f>
        <v/>
      </c>
      <c r="AM467" s="52">
        <f>$AI467*$AK467</f>
        <v/>
      </c>
      <c r="AN467" s="39" t="n"/>
      <c r="AO467" s="39" t="n"/>
    </row>
    <row r="468">
      <c r="A468" s="5" t="inlineStr">
        <is>
          <t>1005348</t>
        </is>
      </c>
      <c r="B468" s="5" t="inlineStr">
        <is>
          <t>DIUREX 50MG X 60COMP</t>
        </is>
      </c>
      <c r="C468" s="5" t="inlineStr">
        <is>
          <t>00000</t>
        </is>
      </c>
      <c r="D468" s="5" t="inlineStr">
        <is>
          <t>033</t>
        </is>
      </c>
      <c r="E468" s="5" t="inlineStr">
        <is>
          <t>ZMED</t>
        </is>
      </c>
      <c r="F468" s="5" t="inlineStr">
        <is>
          <t>1130</t>
        </is>
      </c>
      <c r="G468" s="5" t="inlineStr">
        <is>
          <t>3013</t>
        </is>
      </c>
      <c r="H468" s="5" t="inlineStr">
        <is>
          <t>C/U</t>
        </is>
      </c>
      <c r="I468" s="6" t="n">
        <v>1</v>
      </c>
      <c r="J468" s="6" t="n">
        <v>0</v>
      </c>
      <c r="K468" s="5" t="inlineStr">
        <is>
          <t>ARS</t>
        </is>
      </c>
      <c r="L468" s="48" t="n">
        <v>0</v>
      </c>
      <c r="M468" s="48" t="n">
        <v>32048.4</v>
      </c>
      <c r="O468" s="11">
        <f>M468/SUM($M$2:$M$485)</f>
        <v/>
      </c>
      <c r="P468" s="49">
        <f>IFERROR(M468/I468,0)</f>
        <v/>
      </c>
      <c r="Q468" s="50" t="n"/>
      <c r="R468" s="8">
        <f>I468-Q468</f>
        <v/>
      </c>
      <c r="S468" s="49">
        <f>$AK468*R468</f>
        <v/>
      </c>
      <c r="U468" s="39" t="inlineStr">
        <is>
          <t>Stock SAP</t>
        </is>
      </c>
      <c r="V468" s="39" t="inlineStr">
        <is>
          <t>Medicamentos</t>
        </is>
      </c>
      <c r="W468" s="39" t="inlineStr">
        <is>
          <t>Dentro del alcance</t>
        </is>
      </c>
      <c r="X468" s="39" t="n"/>
      <c r="Y468" s="39" t="inlineStr">
        <is>
          <t>Sin recuento físico en el inventario de Avain</t>
        </is>
      </c>
      <c r="Z468" s="40" t="inlineStr">
        <is>
          <t>Sin recuento físico</t>
        </is>
      </c>
      <c r="AA468" s="39" t="n"/>
      <c r="AB468" s="39" t="n"/>
      <c r="AC468" s="39" t="n"/>
      <c r="AD468" s="39" t="n"/>
      <c r="AE468" s="39" t="n"/>
      <c r="AF468" s="39" t="n"/>
      <c r="AG468" s="39" t="n"/>
      <c r="AH468" s="51" t="n">
        <v>1</v>
      </c>
      <c r="AI468" s="51">
        <f>Q468</f>
        <v/>
      </c>
      <c r="AJ468" s="51">
        <f>$AH468-$AI468</f>
        <v/>
      </c>
      <c r="AK468" s="52" t="n">
        <v>32048.4</v>
      </c>
      <c r="AL468" s="52">
        <f>$AJ468*$AK468</f>
        <v/>
      </c>
      <c r="AM468" s="52">
        <f>$AI468*$AK468</f>
        <v/>
      </c>
      <c r="AN468" s="39" t="n"/>
      <c r="AO468" s="39" t="n"/>
    </row>
    <row r="469">
      <c r="A469" s="5" t="inlineStr">
        <is>
          <t>1005350</t>
        </is>
      </c>
      <c r="B469" s="5" t="inlineStr">
        <is>
          <t>CLONAZEPAM 2MG X 50COMP</t>
        </is>
      </c>
      <c r="C469" s="5" t="inlineStr">
        <is>
          <t>00000</t>
        </is>
      </c>
      <c r="D469" s="5" t="inlineStr">
        <is>
          <t>033</t>
        </is>
      </c>
      <c r="E469" s="5" t="inlineStr">
        <is>
          <t>ZMED</t>
        </is>
      </c>
      <c r="F469" s="5" t="inlineStr">
        <is>
          <t>1130</t>
        </is>
      </c>
      <c r="G469" s="5" t="inlineStr">
        <is>
          <t>3013</t>
        </is>
      </c>
      <c r="H469" s="5" t="inlineStr">
        <is>
          <t>C/U</t>
        </is>
      </c>
      <c r="I469" s="6" t="n">
        <v>1</v>
      </c>
      <c r="J469" s="6" t="n">
        <v>0</v>
      </c>
      <c r="K469" s="5" t="inlineStr">
        <is>
          <t>ARS</t>
        </is>
      </c>
      <c r="L469" s="48" t="n">
        <v>0</v>
      </c>
      <c r="M469" s="48" t="n">
        <v>19008.5</v>
      </c>
      <c r="O469" s="11">
        <f>M469/SUM($M$2:$M$485)</f>
        <v/>
      </c>
      <c r="P469" s="49">
        <f>IFERROR(M469/I469,0)</f>
        <v/>
      </c>
      <c r="Q469" s="50" t="n">
        <v>30</v>
      </c>
      <c r="R469" s="8">
        <f>I469-Q469</f>
        <v/>
      </c>
      <c r="S469" s="49">
        <f>$AK469*R469</f>
        <v/>
      </c>
      <c r="U469" s="39" t="inlineStr">
        <is>
          <t>Stock SAP</t>
        </is>
      </c>
      <c r="V469" s="39" t="inlineStr">
        <is>
          <t>Medicamentos</t>
        </is>
      </c>
      <c r="W469" s="39" t="inlineStr">
        <is>
          <t>Dentro del alcance</t>
        </is>
      </c>
      <c r="X469" s="42" t="inlineStr">
        <is>
          <t>Media</t>
        </is>
      </c>
      <c r="Y469" s="39" t="inlineStr">
        <is>
          <t>Homologado – confianza Media – pendiente de validación</t>
        </is>
      </c>
      <c r="Z469" s="37" t="inlineStr">
        <is>
          <t>Dar de alta en SAP</t>
        </is>
      </c>
      <c r="AA469" s="39" t="inlineStr">
        <is>
          <t>75</t>
        </is>
      </c>
      <c r="AB469" s="39" t="inlineStr">
        <is>
          <t>Clonazepam comprimidos 2mg</t>
        </is>
      </c>
      <c r="AC469" s="39" t="inlineStr">
        <is>
          <t>Cruce por nomenclatura SAP</t>
        </is>
      </c>
      <c r="AD469" s="39" t="inlineStr">
        <is>
          <t>Sí</t>
        </is>
      </c>
      <c r="AE469" s="39" t="inlineStr">
        <is>
          <t>1005350, 1005104</t>
        </is>
      </c>
      <c r="AF469" s="39" t="inlineStr">
        <is>
          <t>Sí</t>
        </is>
      </c>
      <c r="AG469" s="39" t="inlineStr">
        <is>
          <t>M09-006</t>
        </is>
      </c>
      <c r="AH469" s="51" t="n">
        <v>1</v>
      </c>
      <c r="AI469" s="51">
        <f>Q469</f>
        <v/>
      </c>
      <c r="AJ469" s="51">
        <f>$AH469-$AI469</f>
        <v/>
      </c>
      <c r="AK469" s="52" t="n">
        <v>19008.5</v>
      </c>
      <c r="AL469" s="52">
        <f>$AJ469*$AK469</f>
        <v/>
      </c>
      <c r="AM469" s="52">
        <f>$AI469*$AK469</f>
        <v/>
      </c>
      <c r="AN469" s="39" t="n"/>
      <c r="AO469" s="39" t="inlineStr">
        <is>
          <t>Homologado al master M09-006, pero sus códigos SAP (1005103, 1000543) no figuran en el stock SAP de este centro. Cruce por nomenclatura: dosis coincide; similitud 0.71. El cruce SAP–Avain identificó 2 códigos SAP como posibles equivalentes del mismo ítem de Avain (1005350, 1005104). Se imputó al primero (lógica BUSCARV); requiere validación posterior.</t>
        </is>
      </c>
    </row>
    <row r="470">
      <c r="A470" s="5" t="inlineStr">
        <is>
          <t>1005359</t>
        </is>
      </c>
      <c r="B470" s="5" t="inlineStr">
        <is>
          <t>NITROFURAZONA APÓS X 2OUN</t>
        </is>
      </c>
      <c r="C470" s="5" t="inlineStr">
        <is>
          <t>00000</t>
        </is>
      </c>
      <c r="D470" s="5" t="inlineStr">
        <is>
          <t>033</t>
        </is>
      </c>
      <c r="E470" s="5" t="inlineStr">
        <is>
          <t>ZMED</t>
        </is>
      </c>
      <c r="F470" s="5" t="inlineStr">
        <is>
          <t>1130</t>
        </is>
      </c>
      <c r="G470" s="5" t="inlineStr">
        <is>
          <t>3013</t>
        </is>
      </c>
      <c r="H470" s="5" t="inlineStr">
        <is>
          <t>C/U</t>
        </is>
      </c>
      <c r="I470" s="6" t="n">
        <v>1</v>
      </c>
      <c r="J470" s="6" t="n">
        <v>0</v>
      </c>
      <c r="K470" s="5" t="inlineStr">
        <is>
          <t>ARS</t>
        </is>
      </c>
      <c r="L470" s="48" t="n">
        <v>0</v>
      </c>
      <c r="M470" s="48" t="n">
        <v>22966.16</v>
      </c>
      <c r="O470" s="11">
        <f>M470/SUM($M$2:$M$485)</f>
        <v/>
      </c>
      <c r="P470" s="49">
        <f>IFERROR(M470/I470,0)</f>
        <v/>
      </c>
      <c r="Q470" s="50" t="n"/>
      <c r="R470" s="8">
        <f>I470-Q470</f>
        <v/>
      </c>
      <c r="S470" s="49">
        <f>$AK470*R470</f>
        <v/>
      </c>
      <c r="U470" s="39" t="inlineStr">
        <is>
          <t>Stock SAP</t>
        </is>
      </c>
      <c r="V470" s="39" t="inlineStr">
        <is>
          <t>Medicamentos</t>
        </is>
      </c>
      <c r="W470" s="39" t="inlineStr">
        <is>
          <t>Dentro del alcance</t>
        </is>
      </c>
      <c r="X470" s="39" t="n"/>
      <c r="Y470" s="39" t="inlineStr">
        <is>
          <t>Sin recuento físico en el inventario de Avain</t>
        </is>
      </c>
      <c r="Z470" s="40" t="inlineStr">
        <is>
          <t>Sin recuento físico</t>
        </is>
      </c>
      <c r="AA470" s="39" t="n"/>
      <c r="AB470" s="39" t="n"/>
      <c r="AC470" s="39" t="n"/>
      <c r="AD470" s="39" t="n"/>
      <c r="AE470" s="39" t="n"/>
      <c r="AF470" s="39" t="n"/>
      <c r="AG470" s="39" t="n"/>
      <c r="AH470" s="51" t="n">
        <v>1</v>
      </c>
      <c r="AI470" s="51">
        <f>Q470</f>
        <v/>
      </c>
      <c r="AJ470" s="51">
        <f>$AH470-$AI470</f>
        <v/>
      </c>
      <c r="AK470" s="52" t="n">
        <v>22966.16</v>
      </c>
      <c r="AL470" s="52">
        <f>$AJ470*$AK470</f>
        <v/>
      </c>
      <c r="AM470" s="52">
        <f>$AI470*$AK470</f>
        <v/>
      </c>
      <c r="AN470" s="39" t="n"/>
      <c r="AO470" s="39" t="n"/>
    </row>
    <row r="471">
      <c r="A471" s="5" t="inlineStr">
        <is>
          <t>2000158</t>
        </is>
      </c>
      <c r="B471" s="5" t="inlineStr">
        <is>
          <t>GUANTES DE EXAMINACIÓN TALLE M</t>
        </is>
      </c>
      <c r="C471" s="5" t="n"/>
      <c r="D471" s="5" t="inlineStr">
        <is>
          <t>033</t>
        </is>
      </c>
      <c r="E471" s="5" t="inlineStr">
        <is>
          <t>ZDES</t>
        </is>
      </c>
      <c r="F471" s="5" t="inlineStr">
        <is>
          <t>1130</t>
        </is>
      </c>
      <c r="G471" s="5" t="inlineStr">
        <is>
          <t>3013</t>
        </is>
      </c>
      <c r="H471" s="5" t="inlineStr">
        <is>
          <t>C/U</t>
        </is>
      </c>
      <c r="I471" s="6" t="n">
        <v>1</v>
      </c>
      <c r="J471" s="6" t="n">
        <v>0</v>
      </c>
      <c r="K471" s="5" t="inlineStr">
        <is>
          <t>ARS</t>
        </is>
      </c>
      <c r="L471" s="48" t="n">
        <v>0</v>
      </c>
      <c r="M471" s="48" t="n">
        <v>5400</v>
      </c>
      <c r="O471" s="11">
        <f>M471/SUM($M$2:$M$485)</f>
        <v/>
      </c>
      <c r="P471" s="49">
        <f>IFERROR(M471/I471,0)</f>
        <v/>
      </c>
      <c r="Q471" s="50" t="n"/>
      <c r="R471" s="8">
        <f>I471-Q471</f>
        <v/>
      </c>
      <c r="S471" s="49">
        <f>$AK471*R471</f>
        <v/>
      </c>
      <c r="U471" s="39" t="inlineStr">
        <is>
          <t>Stock SAP</t>
        </is>
      </c>
      <c r="V471" s="39" t="inlineStr">
        <is>
          <t>Descartables</t>
        </is>
      </c>
      <c r="W471" s="39" t="inlineStr">
        <is>
          <t>Dentro del alcance</t>
        </is>
      </c>
      <c r="X471" s="39" t="n"/>
      <c r="Y471" s="39" t="inlineStr">
        <is>
          <t>Sin recuento físico en el inventario de Avain</t>
        </is>
      </c>
      <c r="Z471" s="40" t="inlineStr">
        <is>
          <t>Sin recuento físico</t>
        </is>
      </c>
      <c r="AA471" s="39" t="n"/>
      <c r="AB471" s="39" t="n"/>
      <c r="AC471" s="39" t="n"/>
      <c r="AD471" s="39" t="n"/>
      <c r="AE471" s="39" t="n"/>
      <c r="AF471" s="39" t="n"/>
      <c r="AG471" s="39" t="n"/>
      <c r="AH471" s="51" t="n">
        <v>1</v>
      </c>
      <c r="AI471" s="51">
        <f>Q471</f>
        <v/>
      </c>
      <c r="AJ471" s="51">
        <f>$AH471-$AI471</f>
        <v/>
      </c>
      <c r="AK471" s="52" t="n">
        <v>5400</v>
      </c>
      <c r="AL471" s="52">
        <f>$AJ471*$AK471</f>
        <v/>
      </c>
      <c r="AM471" s="52">
        <f>$AI471*$AK471</f>
        <v/>
      </c>
      <c r="AN471" s="39" t="n"/>
      <c r="AO471" s="39" t="n"/>
    </row>
    <row r="472">
      <c r="A472" s="5" t="inlineStr">
        <is>
          <t>2000486</t>
        </is>
      </c>
      <c r="B472" s="5" t="inlineStr">
        <is>
          <t>CAJA CURACIONES GRANDE</t>
        </is>
      </c>
      <c r="C472" s="5" t="n"/>
      <c r="D472" s="5" t="inlineStr">
        <is>
          <t>033</t>
        </is>
      </c>
      <c r="E472" s="5" t="inlineStr">
        <is>
          <t>ZDES</t>
        </is>
      </c>
      <c r="F472" s="5" t="inlineStr">
        <is>
          <t>1130</t>
        </is>
      </c>
      <c r="G472" s="5" t="inlineStr">
        <is>
          <t>3010</t>
        </is>
      </c>
      <c r="H472" s="5" t="inlineStr">
        <is>
          <t>C/U</t>
        </is>
      </c>
      <c r="I472" s="6" t="n">
        <v>1</v>
      </c>
      <c r="J472" s="6" t="n">
        <v>0</v>
      </c>
      <c r="K472" s="5" t="inlineStr">
        <is>
          <t>ARS</t>
        </is>
      </c>
      <c r="L472" s="48" t="n">
        <v>0</v>
      </c>
      <c r="M472" s="48" t="n">
        <v>56156</v>
      </c>
      <c r="O472" s="11">
        <f>M472/SUM($M$2:$M$485)</f>
        <v/>
      </c>
      <c r="P472" s="49">
        <f>IFERROR(M472/I472,0)</f>
        <v/>
      </c>
      <c r="Q472" s="50" t="n"/>
      <c r="R472" s="8">
        <f>I472-Q472</f>
        <v/>
      </c>
      <c r="S472" s="49">
        <f>$AK472*R472</f>
        <v/>
      </c>
      <c r="U472" s="39" t="inlineStr">
        <is>
          <t>Stock SAP</t>
        </is>
      </c>
      <c r="V472" s="39" t="inlineStr">
        <is>
          <t>Descartables</t>
        </is>
      </c>
      <c r="W472" s="39" t="inlineStr">
        <is>
          <t>Dentro del alcance</t>
        </is>
      </c>
      <c r="X472" s="39" t="n"/>
      <c r="Y472" s="39" t="inlineStr">
        <is>
          <t>Sin recuento físico en el inventario de Avain</t>
        </is>
      </c>
      <c r="Z472" s="40" t="inlineStr">
        <is>
          <t>Sin recuento físico</t>
        </is>
      </c>
      <c r="AA472" s="39" t="n"/>
      <c r="AB472" s="39" t="n"/>
      <c r="AC472" s="39" t="n"/>
      <c r="AD472" s="39" t="n"/>
      <c r="AE472" s="39" t="n"/>
      <c r="AF472" s="39" t="n"/>
      <c r="AG472" s="39" t="n"/>
      <c r="AH472" s="51" t="n">
        <v>1</v>
      </c>
      <c r="AI472" s="51">
        <f>Q472</f>
        <v/>
      </c>
      <c r="AJ472" s="51">
        <f>$AH472-$AI472</f>
        <v/>
      </c>
      <c r="AK472" s="52" t="n">
        <v>56156</v>
      </c>
      <c r="AL472" s="52">
        <f>$AJ472*$AK472</f>
        <v/>
      </c>
      <c r="AM472" s="52">
        <f>$AI472*$AK472</f>
        <v/>
      </c>
      <c r="AN472" s="39" t="n"/>
      <c r="AO472" s="39" t="n"/>
    </row>
    <row r="473">
      <c r="A473" s="5" t="inlineStr">
        <is>
          <t>2000497</t>
        </is>
      </c>
      <c r="B473" s="5" t="inlineStr">
        <is>
          <t>PIE DE SUERO</t>
        </is>
      </c>
      <c r="C473" s="5" t="n"/>
      <c r="D473" s="5" t="inlineStr">
        <is>
          <t>033</t>
        </is>
      </c>
      <c r="E473" s="5" t="inlineStr">
        <is>
          <t>ZDES</t>
        </is>
      </c>
      <c r="F473" s="5" t="inlineStr">
        <is>
          <t>1130</t>
        </is>
      </c>
      <c r="G473" s="5" t="inlineStr">
        <is>
          <t>3010</t>
        </is>
      </c>
      <c r="H473" s="5" t="inlineStr">
        <is>
          <t>C/U</t>
        </is>
      </c>
      <c r="I473" s="6" t="n">
        <v>1</v>
      </c>
      <c r="J473" s="6" t="n">
        <v>0</v>
      </c>
      <c r="K473" s="5" t="inlineStr">
        <is>
          <t>ARS</t>
        </is>
      </c>
      <c r="L473" s="48" t="n">
        <v>0</v>
      </c>
      <c r="M473" s="48" t="n">
        <v>19634</v>
      </c>
      <c r="O473" s="11">
        <f>M473/SUM($M$2:$M$485)</f>
        <v/>
      </c>
      <c r="P473" s="49">
        <f>IFERROR(M473/I473,0)</f>
        <v/>
      </c>
      <c r="Q473" s="50" t="n"/>
      <c r="R473" s="8">
        <f>I473-Q473</f>
        <v/>
      </c>
      <c r="S473" s="49">
        <f>$AK473*R473</f>
        <v/>
      </c>
      <c r="U473" s="39" t="inlineStr">
        <is>
          <t>Stock SAP</t>
        </is>
      </c>
      <c r="V473" s="39" t="inlineStr">
        <is>
          <t>Descartables</t>
        </is>
      </c>
      <c r="W473" s="39" t="inlineStr">
        <is>
          <t>Dentro del alcance</t>
        </is>
      </c>
      <c r="X473" s="39" t="n"/>
      <c r="Y473" s="39" t="inlineStr">
        <is>
          <t>Sin recuento físico en el inventario de Avain</t>
        </is>
      </c>
      <c r="Z473" s="40" t="inlineStr">
        <is>
          <t>Sin recuento físico</t>
        </is>
      </c>
      <c r="AA473" s="39" t="n"/>
      <c r="AB473" s="39" t="n"/>
      <c r="AC473" s="39" t="n"/>
      <c r="AD473" s="39" t="n"/>
      <c r="AE473" s="39" t="n"/>
      <c r="AF473" s="39" t="n"/>
      <c r="AG473" s="39" t="n"/>
      <c r="AH473" s="51" t="n">
        <v>1</v>
      </c>
      <c r="AI473" s="51">
        <f>Q473</f>
        <v/>
      </c>
      <c r="AJ473" s="51">
        <f>$AH473-$AI473</f>
        <v/>
      </c>
      <c r="AK473" s="52" t="n">
        <v>19634</v>
      </c>
      <c r="AL473" s="52">
        <f>$AJ473*$AK473</f>
        <v/>
      </c>
      <c r="AM473" s="52">
        <f>$AI473*$AK473</f>
        <v/>
      </c>
      <c r="AN473" s="39" t="n"/>
      <c r="AO473" s="39" t="n"/>
    </row>
    <row r="474">
      <c r="A474" s="5" t="inlineStr">
        <is>
          <t>2001363</t>
        </is>
      </c>
      <c r="B474" s="5" t="inlineStr">
        <is>
          <t>CIRCUITO RESPIRADOR ADULT REF 300/13315</t>
        </is>
      </c>
      <c r="C474" s="5" t="n"/>
      <c r="D474" s="5" t="inlineStr">
        <is>
          <t>033</t>
        </is>
      </c>
      <c r="E474" s="5" t="inlineStr">
        <is>
          <t>ZDES</t>
        </is>
      </c>
      <c r="F474" s="5" t="inlineStr">
        <is>
          <t>1130</t>
        </is>
      </c>
      <c r="G474" s="5" t="inlineStr">
        <is>
          <t>3013</t>
        </is>
      </c>
      <c r="H474" s="5" t="inlineStr">
        <is>
          <t>C/U</t>
        </is>
      </c>
      <c r="I474" s="6" t="n">
        <v>1</v>
      </c>
      <c r="J474" s="6" t="n">
        <v>0</v>
      </c>
      <c r="K474" s="5" t="inlineStr">
        <is>
          <t>ARS</t>
        </is>
      </c>
      <c r="L474" s="48" t="n">
        <v>0</v>
      </c>
      <c r="M474" s="48" t="n">
        <v>4780.84</v>
      </c>
      <c r="O474" s="11">
        <f>M474/SUM($M$2:$M$485)</f>
        <v/>
      </c>
      <c r="P474" s="49">
        <f>IFERROR(M474/I474,0)</f>
        <v/>
      </c>
      <c r="Q474" s="50" t="n"/>
      <c r="R474" s="8">
        <f>I474-Q474</f>
        <v/>
      </c>
      <c r="S474" s="49">
        <f>$AK474*R474</f>
        <v/>
      </c>
      <c r="U474" s="39" t="inlineStr">
        <is>
          <t>Stock SAP</t>
        </is>
      </c>
      <c r="V474" s="39" t="inlineStr">
        <is>
          <t>Descartables</t>
        </is>
      </c>
      <c r="W474" s="39" t="inlineStr">
        <is>
          <t>Dentro del alcance</t>
        </is>
      </c>
      <c r="X474" s="39" t="n"/>
      <c r="Y474" s="39" t="inlineStr">
        <is>
          <t>Sin recuento físico en el inventario de Avain</t>
        </is>
      </c>
      <c r="Z474" s="40" t="inlineStr">
        <is>
          <t>Sin recuento físico</t>
        </is>
      </c>
      <c r="AA474" s="39" t="n"/>
      <c r="AB474" s="39" t="n"/>
      <c r="AC474" s="39" t="n"/>
      <c r="AD474" s="39" t="n"/>
      <c r="AE474" s="39" t="n"/>
      <c r="AF474" s="39" t="n"/>
      <c r="AG474" s="39" t="n"/>
      <c r="AH474" s="51" t="n">
        <v>1</v>
      </c>
      <c r="AI474" s="51">
        <f>Q474</f>
        <v/>
      </c>
      <c r="AJ474" s="51">
        <f>$AH474-$AI474</f>
        <v/>
      </c>
      <c r="AK474" s="52" t="n">
        <v>4780.84</v>
      </c>
      <c r="AL474" s="52">
        <f>$AJ474*$AK474</f>
        <v/>
      </c>
      <c r="AM474" s="52">
        <f>$AI474*$AK474</f>
        <v/>
      </c>
      <c r="AN474" s="39" t="n"/>
      <c r="AO474" s="39" t="n"/>
    </row>
    <row r="475">
      <c r="A475" s="5" t="inlineStr">
        <is>
          <t>2001450</t>
        </is>
      </c>
      <c r="B475" s="5" t="inlineStr">
        <is>
          <t>TAMBOR DE ACERO INOXIDABLE</t>
        </is>
      </c>
      <c r="C475" s="5" t="n"/>
      <c r="D475" s="5" t="inlineStr">
        <is>
          <t>MDES</t>
        </is>
      </c>
      <c r="E475" s="5" t="inlineStr">
        <is>
          <t>ZDES</t>
        </is>
      </c>
      <c r="F475" s="5" t="inlineStr">
        <is>
          <t>1130</t>
        </is>
      </c>
      <c r="G475" s="5" t="inlineStr">
        <is>
          <t>3010</t>
        </is>
      </c>
      <c r="H475" s="5" t="inlineStr">
        <is>
          <t>C/U</t>
        </is>
      </c>
      <c r="I475" s="6" t="n">
        <v>1</v>
      </c>
      <c r="J475" s="6" t="n">
        <v>0</v>
      </c>
      <c r="K475" s="5" t="inlineStr">
        <is>
          <t>ARS</t>
        </is>
      </c>
      <c r="L475" s="48" t="n">
        <v>0</v>
      </c>
      <c r="M475" s="48" t="n">
        <v>36756</v>
      </c>
      <c r="O475" s="11">
        <f>M475/SUM($M$2:$M$485)</f>
        <v/>
      </c>
      <c r="P475" s="49">
        <f>IFERROR(M475/I475,0)</f>
        <v/>
      </c>
      <c r="Q475" s="50" t="n"/>
      <c r="R475" s="8">
        <f>I475-Q475</f>
        <v/>
      </c>
      <c r="S475" s="49">
        <f>$AK475*R475</f>
        <v/>
      </c>
      <c r="U475" s="39" t="inlineStr">
        <is>
          <t>Stock SAP</t>
        </is>
      </c>
      <c r="V475" s="39" t="inlineStr">
        <is>
          <t>Descartables</t>
        </is>
      </c>
      <c r="W475" s="39" t="inlineStr">
        <is>
          <t>Dentro del alcance</t>
        </is>
      </c>
      <c r="X475" s="39" t="n"/>
      <c r="Y475" s="39" t="inlineStr">
        <is>
          <t>Sin recuento físico en el inventario de Avain</t>
        </is>
      </c>
      <c r="Z475" s="40" t="inlineStr">
        <is>
          <t>Sin recuento físico</t>
        </is>
      </c>
      <c r="AA475" s="39" t="n"/>
      <c r="AB475" s="39" t="n"/>
      <c r="AC475" s="39" t="n"/>
      <c r="AD475" s="39" t="n"/>
      <c r="AE475" s="39" t="n"/>
      <c r="AF475" s="39" t="n"/>
      <c r="AG475" s="39" t="n"/>
      <c r="AH475" s="51" t="n">
        <v>1</v>
      </c>
      <c r="AI475" s="51">
        <f>Q475</f>
        <v/>
      </c>
      <c r="AJ475" s="51">
        <f>$AH475-$AI475</f>
        <v/>
      </c>
      <c r="AK475" s="52" t="n">
        <v>36756</v>
      </c>
      <c r="AL475" s="52">
        <f>$AJ475*$AK475</f>
        <v/>
      </c>
      <c r="AM475" s="52">
        <f>$AI475*$AK475</f>
        <v/>
      </c>
      <c r="AN475" s="39" t="n"/>
      <c r="AO475" s="39" t="n"/>
    </row>
    <row r="476">
      <c r="A476" s="5" t="inlineStr">
        <is>
          <t>2001538</t>
        </is>
      </c>
      <c r="B476" s="5" t="inlineStr">
        <is>
          <t>GASA FURACINADA AL 0,2% x 20U</t>
        </is>
      </c>
      <c r="C476" s="5" t="inlineStr">
        <is>
          <t>00000</t>
        </is>
      </c>
      <c r="D476" s="5" t="inlineStr">
        <is>
          <t>033</t>
        </is>
      </c>
      <c r="E476" s="5" t="inlineStr">
        <is>
          <t>ZMED</t>
        </is>
      </c>
      <c r="F476" s="5" t="inlineStr">
        <is>
          <t>1130</t>
        </is>
      </c>
      <c r="G476" s="5" t="inlineStr">
        <is>
          <t>3013</t>
        </is>
      </c>
      <c r="H476" s="5" t="inlineStr">
        <is>
          <t>C/U</t>
        </is>
      </c>
      <c r="I476" s="6" t="n">
        <v>1</v>
      </c>
      <c r="J476" s="6" t="n">
        <v>0</v>
      </c>
      <c r="K476" s="5" t="inlineStr">
        <is>
          <t>ARS</t>
        </is>
      </c>
      <c r="L476" s="48" t="n">
        <v>0</v>
      </c>
      <c r="M476" s="48" t="n">
        <v>11502.14</v>
      </c>
      <c r="O476" s="11">
        <f>M476/SUM($M$2:$M$485)</f>
        <v/>
      </c>
      <c r="P476" s="49">
        <f>IFERROR(M476/I476,0)</f>
        <v/>
      </c>
      <c r="Q476" s="50" t="n"/>
      <c r="R476" s="8">
        <f>I476-Q476</f>
        <v/>
      </c>
      <c r="S476" s="49">
        <f>$AK476*R476</f>
        <v/>
      </c>
      <c r="U476" s="39" t="inlineStr">
        <is>
          <t>Stock SAP</t>
        </is>
      </c>
      <c r="V476" s="39" t="inlineStr">
        <is>
          <t>Medicamentos</t>
        </is>
      </c>
      <c r="W476" s="39" t="inlineStr">
        <is>
          <t>Dentro del alcance</t>
        </is>
      </c>
      <c r="X476" s="42" t="inlineStr">
        <is>
          <t>Media</t>
        </is>
      </c>
      <c r="Y476" s="39" t="inlineStr">
        <is>
          <t>Homologado – confianza Media – pendiente de validación</t>
        </is>
      </c>
      <c r="Z476" s="38" t="inlineStr">
        <is>
          <t>Dar de baja en SAP</t>
        </is>
      </c>
      <c r="AA476" s="39" t="inlineStr">
        <is>
          <t>128</t>
        </is>
      </c>
      <c r="AB476" s="39" t="inlineStr">
        <is>
          <t>Gasa Furacinada caja</t>
        </is>
      </c>
      <c r="AC476" s="39" t="inlineStr">
        <is>
          <t>Homologación por código Avain (master K-267)</t>
        </is>
      </c>
      <c r="AD476" s="39" t="inlineStr">
        <is>
          <t>No</t>
        </is>
      </c>
      <c r="AE476" s="39" t="n"/>
      <c r="AF476" s="39" t="inlineStr">
        <is>
          <t>Sí</t>
        </is>
      </c>
      <c r="AG476" s="39" t="inlineStr">
        <is>
          <t>K-267</t>
        </is>
      </c>
      <c r="AH476" s="51" t="n"/>
      <c r="AI476" s="51" t="n"/>
      <c r="AJ476" s="51" t="n"/>
      <c r="AK476" s="52" t="n">
        <v>11502.14285714286</v>
      </c>
      <c r="AL476" s="52" t="n"/>
      <c r="AM476" s="52" t="n"/>
      <c r="AN476" s="39" t="n"/>
      <c r="AO476" s="39" t="inlineStr">
        <is>
          <t>La cantidad física del material se imputó en la fila 190 (primera fila del material). Homologación: confianza base Media + confianza SAP Alta → Media. El material ocupa 2 filas en la hoja 1130 Salta (lote/almacén). La cantidad SAP y la física de esta vista son el total del material.</t>
        </is>
      </c>
    </row>
    <row r="477">
      <c r="A477" s="5" t="inlineStr">
        <is>
          <t>3000132</t>
        </is>
      </c>
      <c r="B477" s="5" t="inlineStr">
        <is>
          <t>PANTALON CARGO AZUL T54</t>
        </is>
      </c>
      <c r="C477" s="5" t="n"/>
      <c r="D477" s="5" t="inlineStr">
        <is>
          <t>INDU</t>
        </is>
      </c>
      <c r="E477" s="5" t="inlineStr">
        <is>
          <t>ZUNI</t>
        </is>
      </c>
      <c r="F477" s="5" t="inlineStr">
        <is>
          <t>1130</t>
        </is>
      </c>
      <c r="G477" s="5" t="inlineStr">
        <is>
          <t>3011</t>
        </is>
      </c>
      <c r="H477" s="5" t="inlineStr">
        <is>
          <t>C/U</t>
        </is>
      </c>
      <c r="I477" s="6" t="n">
        <v>1</v>
      </c>
      <c r="J477" s="6" t="n">
        <v>0</v>
      </c>
      <c r="K477" s="5" t="inlineStr">
        <is>
          <t>ARS</t>
        </is>
      </c>
      <c r="L477" s="48" t="n">
        <v>0</v>
      </c>
      <c r="M477" s="48" t="n">
        <v>19783</v>
      </c>
      <c r="O477" s="11">
        <f>M477/SUM($M$2:$M$485)</f>
        <v/>
      </c>
      <c r="P477" s="49">
        <f>IFERROR(M477/I477,0)</f>
        <v/>
      </c>
      <c r="Q477" s="50" t="n"/>
      <c r="R477" s="8">
        <f>I477-Q477</f>
        <v/>
      </c>
      <c r="S477" s="49">
        <f>$AK477*R477</f>
        <v/>
      </c>
      <c r="U477" s="39" t="inlineStr">
        <is>
          <t>Stock SAP</t>
        </is>
      </c>
      <c r="V477" s="39" t="inlineStr">
        <is>
          <t>Uniformes</t>
        </is>
      </c>
      <c r="W477" s="39" t="inlineStr">
        <is>
          <t>Fuera del alcance</t>
        </is>
      </c>
      <c r="X477" s="39" t="n"/>
      <c r="Y477" s="39" t="inlineStr">
        <is>
          <t>No aplica: uniformes, clasificación que el inventario físico de Farmacia no releva</t>
        </is>
      </c>
      <c r="Z477" s="40" t="inlineStr">
        <is>
          <t>Fuera del alcance del inventario físico</t>
        </is>
      </c>
      <c r="AA477" s="39" t="n"/>
      <c r="AB477" s="39" t="n"/>
      <c r="AC477" s="39" t="n"/>
      <c r="AD477" s="39" t="n"/>
      <c r="AE477" s="39" t="n"/>
      <c r="AF477" s="39" t="n"/>
      <c r="AG477" s="39" t="n"/>
      <c r="AH477" s="51" t="n"/>
      <c r="AI477" s="51" t="n"/>
      <c r="AJ477" s="51" t="n"/>
      <c r="AK477" s="52" t="n">
        <v>19783</v>
      </c>
      <c r="AL477" s="52" t="n"/>
      <c r="AM477" s="52" t="n"/>
      <c r="AN477" s="39" t="n"/>
      <c r="AO477" s="39" t="inlineStr">
        <is>
          <t>El material ocupa 2 filas en la hoja 1130 Salta (lote/almacén). La cantidad SAP y la física de esta vista son el total del material.</t>
        </is>
      </c>
    </row>
    <row r="478">
      <c r="A478" s="5" t="inlineStr">
        <is>
          <t>3000975</t>
        </is>
      </c>
      <c r="B478" s="5" t="inlineStr">
        <is>
          <t>BOTIN DE SEGURIDAD T45</t>
        </is>
      </c>
      <c r="C478" s="5" t="n"/>
      <c r="D478" s="5" t="inlineStr">
        <is>
          <t>INDU</t>
        </is>
      </c>
      <c r="E478" s="5" t="inlineStr">
        <is>
          <t>ZUNI</t>
        </is>
      </c>
      <c r="F478" s="5" t="inlineStr">
        <is>
          <t>1130</t>
        </is>
      </c>
      <c r="G478" s="5" t="inlineStr">
        <is>
          <t>3010</t>
        </is>
      </c>
      <c r="H478" s="5" t="inlineStr">
        <is>
          <t>C/U</t>
        </is>
      </c>
      <c r="I478" s="6" t="n">
        <v>1</v>
      </c>
      <c r="J478" s="6" t="n">
        <v>0</v>
      </c>
      <c r="K478" s="5" t="inlineStr">
        <is>
          <t>ARS</t>
        </is>
      </c>
      <c r="L478" s="48" t="n">
        <v>0</v>
      </c>
      <c r="M478" s="48" t="n">
        <v>95355.83</v>
      </c>
      <c r="O478" s="11">
        <f>M478/SUM($M$2:$M$485)</f>
        <v/>
      </c>
      <c r="P478" s="49">
        <f>IFERROR(M478/I478,0)</f>
        <v/>
      </c>
      <c r="Q478" s="50" t="n"/>
      <c r="R478" s="8">
        <f>I478-Q478</f>
        <v/>
      </c>
      <c r="S478" s="49">
        <f>$AK478*R478</f>
        <v/>
      </c>
      <c r="U478" s="39" t="inlineStr">
        <is>
          <t>Stock SAP</t>
        </is>
      </c>
      <c r="V478" s="39" t="inlineStr">
        <is>
          <t>Uniformes</t>
        </is>
      </c>
      <c r="W478" s="39" t="inlineStr">
        <is>
          <t>Fuera del alcance</t>
        </is>
      </c>
      <c r="X478" s="39" t="n"/>
      <c r="Y478" s="39" t="inlineStr">
        <is>
          <t>No aplica: uniformes, clasificación que el inventario físico de Farmacia no releva</t>
        </is>
      </c>
      <c r="Z478" s="40" t="inlineStr">
        <is>
          <t>Fuera del alcance del inventario físico</t>
        </is>
      </c>
      <c r="AA478" s="39" t="n"/>
      <c r="AB478" s="39" t="n"/>
      <c r="AC478" s="39" t="n"/>
      <c r="AD478" s="39" t="n"/>
      <c r="AE478" s="39" t="n"/>
      <c r="AF478" s="39" t="n"/>
      <c r="AG478" s="39" t="n"/>
      <c r="AH478" s="51" t="n"/>
      <c r="AI478" s="51" t="n"/>
      <c r="AJ478" s="51" t="n"/>
      <c r="AK478" s="52" t="n">
        <v>95355.83333333333</v>
      </c>
      <c r="AL478" s="52" t="n"/>
      <c r="AM478" s="52" t="n"/>
      <c r="AN478" s="39" t="n"/>
      <c r="AO478" s="39" t="inlineStr">
        <is>
          <t>El material ocupa 2 filas en la hoja 1130 Salta (lote/almacén). La cantidad SAP y la física de esta vista son el total del material.</t>
        </is>
      </c>
    </row>
    <row r="479">
      <c r="A479" s="5" t="inlineStr">
        <is>
          <t>3000976</t>
        </is>
      </c>
      <c r="B479" s="5" t="inlineStr">
        <is>
          <t>BOTIN DE SEGURIDAD T46</t>
        </is>
      </c>
      <c r="C479" s="5" t="n"/>
      <c r="D479" s="5" t="inlineStr">
        <is>
          <t>INDU</t>
        </is>
      </c>
      <c r="E479" s="5" t="inlineStr">
        <is>
          <t>ZUNI</t>
        </is>
      </c>
      <c r="F479" s="5" t="inlineStr">
        <is>
          <t>1130</t>
        </is>
      </c>
      <c r="G479" s="5" t="inlineStr">
        <is>
          <t>3010</t>
        </is>
      </c>
      <c r="H479" s="5" t="inlineStr">
        <is>
          <t>C/U</t>
        </is>
      </c>
      <c r="I479" s="6" t="n">
        <v>1</v>
      </c>
      <c r="J479" s="6" t="n">
        <v>0</v>
      </c>
      <c r="K479" s="5" t="inlineStr">
        <is>
          <t>ARS</t>
        </is>
      </c>
      <c r="L479" s="48" t="n">
        <v>0</v>
      </c>
      <c r="M479" s="48" t="n">
        <v>85884.67</v>
      </c>
      <c r="O479" s="11">
        <f>M479/SUM($M$2:$M$485)</f>
        <v/>
      </c>
      <c r="P479" s="49">
        <f>IFERROR(M479/I479,0)</f>
        <v/>
      </c>
      <c r="Q479" s="50" t="n"/>
      <c r="R479" s="8">
        <f>I479-Q479</f>
        <v/>
      </c>
      <c r="S479" s="49">
        <f>$AK479*R479</f>
        <v/>
      </c>
      <c r="U479" s="39" t="inlineStr">
        <is>
          <t>Stock SAP</t>
        </is>
      </c>
      <c r="V479" s="39" t="inlineStr">
        <is>
          <t>Uniformes</t>
        </is>
      </c>
      <c r="W479" s="39" t="inlineStr">
        <is>
          <t>Fuera del alcance</t>
        </is>
      </c>
      <c r="X479" s="39" t="n"/>
      <c r="Y479" s="39" t="inlineStr">
        <is>
          <t>No aplica: uniformes, clasificación que el inventario físico de Farmacia no releva</t>
        </is>
      </c>
      <c r="Z479" s="40" t="inlineStr">
        <is>
          <t>Fuera del alcance del inventario físico</t>
        </is>
      </c>
      <c r="AA479" s="39" t="n"/>
      <c r="AB479" s="39" t="n"/>
      <c r="AC479" s="39" t="n"/>
      <c r="AD479" s="39" t="n"/>
      <c r="AE479" s="39" t="n"/>
      <c r="AF479" s="39" t="n"/>
      <c r="AG479" s="39" t="n"/>
      <c r="AH479" s="51" t="n"/>
      <c r="AI479" s="51" t="n"/>
      <c r="AJ479" s="51" t="n"/>
      <c r="AK479" s="52" t="n">
        <v>85884.66666666667</v>
      </c>
      <c r="AL479" s="52" t="n"/>
      <c r="AM479" s="52" t="n"/>
      <c r="AN479" s="39" t="n"/>
      <c r="AO479" s="39" t="inlineStr">
        <is>
          <t>El material ocupa 2 filas en la hoja 1130 Salta (lote/almacén). La cantidad SAP y la física de esta vista son el total del material.</t>
        </is>
      </c>
    </row>
    <row r="480">
      <c r="A480" s="5" t="inlineStr">
        <is>
          <t>3001343</t>
        </is>
      </c>
      <c r="B480" s="5" t="inlineStr">
        <is>
          <t>PANTALON IMPERMEABLE XL</t>
        </is>
      </c>
      <c r="C480" s="5" t="n"/>
      <c r="D480" s="5" t="inlineStr">
        <is>
          <t>INDU</t>
        </is>
      </c>
      <c r="E480" s="5" t="inlineStr">
        <is>
          <t>ZUNI</t>
        </is>
      </c>
      <c r="F480" s="5" t="inlineStr">
        <is>
          <t>1130</t>
        </is>
      </c>
      <c r="G480" s="5" t="inlineStr">
        <is>
          <t>3010</t>
        </is>
      </c>
      <c r="H480" s="5" t="inlineStr">
        <is>
          <t>C/U</t>
        </is>
      </c>
      <c r="I480" s="6" t="n">
        <v>1</v>
      </c>
      <c r="J480" s="6" t="n">
        <v>0</v>
      </c>
      <c r="K480" s="5" t="inlineStr">
        <is>
          <t>ARS</t>
        </is>
      </c>
      <c r="L480" s="48" t="n">
        <v>0</v>
      </c>
      <c r="M480" s="48" t="n">
        <v>68001.91</v>
      </c>
      <c r="O480" s="11">
        <f>M480/SUM($M$2:$M$485)</f>
        <v/>
      </c>
      <c r="P480" s="49">
        <f>IFERROR(M480/I480,0)</f>
        <v/>
      </c>
      <c r="Q480" s="50" t="n"/>
      <c r="R480" s="8">
        <f>I480-Q480</f>
        <v/>
      </c>
      <c r="S480" s="49">
        <f>$AK480*R480</f>
        <v/>
      </c>
      <c r="U480" s="39" t="inlineStr">
        <is>
          <t>Stock SAP</t>
        </is>
      </c>
      <c r="V480" s="39" t="inlineStr">
        <is>
          <t>Uniformes</t>
        </is>
      </c>
      <c r="W480" s="39" t="inlineStr">
        <is>
          <t>Fuera del alcance</t>
        </is>
      </c>
      <c r="X480" s="39" t="n"/>
      <c r="Y480" s="39" t="inlineStr">
        <is>
          <t>No aplica: uniformes, clasificación que el inventario físico de Farmacia no releva</t>
        </is>
      </c>
      <c r="Z480" s="40" t="inlineStr">
        <is>
          <t>Fuera del alcance del inventario físico</t>
        </is>
      </c>
      <c r="AA480" s="39" t="n"/>
      <c r="AB480" s="39" t="n"/>
      <c r="AC480" s="39" t="n"/>
      <c r="AD480" s="39" t="n"/>
      <c r="AE480" s="39" t="n"/>
      <c r="AF480" s="39" t="n"/>
      <c r="AG480" s="39" t="n"/>
      <c r="AH480" s="51" t="n"/>
      <c r="AI480" s="51" t="n"/>
      <c r="AJ480" s="51" t="n"/>
      <c r="AK480" s="52" t="n">
        <v>68001.91</v>
      </c>
      <c r="AL480" s="52" t="n"/>
      <c r="AM480" s="52" t="n"/>
      <c r="AN480" s="39" t="n"/>
      <c r="AO480" s="39" t="inlineStr">
        <is>
          <t>El material ocupa 2 filas en la hoja 1130 Salta (lote/almacén). La cantidad SAP y la física de esta vista son el total del material.</t>
        </is>
      </c>
    </row>
    <row r="481">
      <c r="A481" s="5" t="inlineStr">
        <is>
          <t>3001344</t>
        </is>
      </c>
      <c r="B481" s="5" t="inlineStr">
        <is>
          <t>PANTALON IMPERMEABLE XXL</t>
        </is>
      </c>
      <c r="C481" s="5" t="n"/>
      <c r="D481" s="5" t="inlineStr">
        <is>
          <t>INDU</t>
        </is>
      </c>
      <c r="E481" s="5" t="inlineStr">
        <is>
          <t>ZUNI</t>
        </is>
      </c>
      <c r="F481" s="5" t="inlineStr">
        <is>
          <t>1130</t>
        </is>
      </c>
      <c r="G481" s="5" t="inlineStr">
        <is>
          <t>3011</t>
        </is>
      </c>
      <c r="H481" s="5" t="inlineStr">
        <is>
          <t>C/U</t>
        </is>
      </c>
      <c r="I481" s="6" t="n">
        <v>1</v>
      </c>
      <c r="J481" s="6" t="n">
        <v>0</v>
      </c>
      <c r="K481" s="5" t="inlineStr">
        <is>
          <t>ARS</t>
        </is>
      </c>
      <c r="L481" s="48" t="n">
        <v>0</v>
      </c>
      <c r="M481" s="48" t="n">
        <v>75682.84</v>
      </c>
      <c r="O481" s="11">
        <f>M481/SUM($M$2:$M$485)</f>
        <v/>
      </c>
      <c r="P481" s="49">
        <f>IFERROR(M481/I481,0)</f>
        <v/>
      </c>
      <c r="Q481" s="50" t="n"/>
      <c r="R481" s="8">
        <f>I481-Q481</f>
        <v/>
      </c>
      <c r="S481" s="49">
        <f>$AK481*R481</f>
        <v/>
      </c>
      <c r="U481" s="39" t="inlineStr">
        <is>
          <t>Stock SAP</t>
        </is>
      </c>
      <c r="V481" s="39" t="inlineStr">
        <is>
          <t>Uniformes</t>
        </is>
      </c>
      <c r="W481" s="39" t="inlineStr">
        <is>
          <t>Fuera del alcance</t>
        </is>
      </c>
      <c r="X481" s="39" t="n"/>
      <c r="Y481" s="39" t="inlineStr">
        <is>
          <t>No aplica: uniformes, clasificación que el inventario físico de Farmacia no releva</t>
        </is>
      </c>
      <c r="Z481" s="40" t="inlineStr">
        <is>
          <t>Fuera del alcance del inventario físico</t>
        </is>
      </c>
      <c r="AA481" s="39" t="n"/>
      <c r="AB481" s="39" t="n"/>
      <c r="AC481" s="39" t="n"/>
      <c r="AD481" s="39" t="n"/>
      <c r="AE481" s="39" t="n"/>
      <c r="AF481" s="39" t="n"/>
      <c r="AG481" s="39" t="n"/>
      <c r="AH481" s="51" t="n"/>
      <c r="AI481" s="51" t="n"/>
      <c r="AJ481" s="51" t="n"/>
      <c r="AK481" s="52" t="n">
        <v>75682.84</v>
      </c>
      <c r="AL481" s="52" t="n"/>
      <c r="AM481" s="52" t="n"/>
      <c r="AN481" s="39" t="n"/>
      <c r="AO481" s="39" t="inlineStr">
        <is>
          <t>El material ocupa 2 filas en la hoja 1130 Salta (lote/almacén). La cantidad SAP y la física de esta vista son el total del material.</t>
        </is>
      </c>
    </row>
    <row r="482">
      <c r="A482" s="5" t="inlineStr">
        <is>
          <t>3001409</t>
        </is>
      </c>
      <c r="B482" s="5" t="inlineStr">
        <is>
          <t>BORCEGUI DE SEGURIDAD 44</t>
        </is>
      </c>
      <c r="C482" s="5" t="n"/>
      <c r="D482" s="5" t="inlineStr">
        <is>
          <t>INDU</t>
        </is>
      </c>
      <c r="E482" s="5" t="inlineStr">
        <is>
          <t>ZUNI</t>
        </is>
      </c>
      <c r="F482" s="5" t="inlineStr">
        <is>
          <t>1130</t>
        </is>
      </c>
      <c r="G482" s="5" t="inlineStr">
        <is>
          <t>3010</t>
        </is>
      </c>
      <c r="H482" s="5" t="inlineStr">
        <is>
          <t>C/U</t>
        </is>
      </c>
      <c r="I482" s="6" t="n">
        <v>1</v>
      </c>
      <c r="J482" s="6" t="n">
        <v>0</v>
      </c>
      <c r="K482" s="5" t="inlineStr">
        <is>
          <t>ARS</t>
        </is>
      </c>
      <c r="L482" s="48" t="n">
        <v>0</v>
      </c>
      <c r="M482" s="48" t="n">
        <v>40810</v>
      </c>
      <c r="O482" s="11">
        <f>M482/SUM($M$2:$M$485)</f>
        <v/>
      </c>
      <c r="P482" s="49">
        <f>IFERROR(M482/I482,0)</f>
        <v/>
      </c>
      <c r="Q482" s="50" t="n"/>
      <c r="R482" s="8">
        <f>I482-Q482</f>
        <v/>
      </c>
      <c r="S482" s="49">
        <f>$AK482*R482</f>
        <v/>
      </c>
      <c r="U482" s="39" t="inlineStr">
        <is>
          <t>Stock SAP</t>
        </is>
      </c>
      <c r="V482" s="39" t="inlineStr">
        <is>
          <t>Uniformes</t>
        </is>
      </c>
      <c r="W482" s="39" t="inlineStr">
        <is>
          <t>Fuera del alcance</t>
        </is>
      </c>
      <c r="X482" s="39" t="n"/>
      <c r="Y482" s="39" t="inlineStr">
        <is>
          <t>No aplica: uniformes, clasificación que el inventario físico de Farmacia no releva</t>
        </is>
      </c>
      <c r="Z482" s="40" t="inlineStr">
        <is>
          <t>Fuera del alcance del inventario físico</t>
        </is>
      </c>
      <c r="AA482" s="39" t="n"/>
      <c r="AB482" s="39" t="n"/>
      <c r="AC482" s="39" t="n"/>
      <c r="AD482" s="39" t="n"/>
      <c r="AE482" s="39" t="n"/>
      <c r="AF482" s="39" t="n"/>
      <c r="AG482" s="39" t="n"/>
      <c r="AH482" s="51" t="n">
        <v>1</v>
      </c>
      <c r="AI482" s="51">
        <f>Q482</f>
        <v/>
      </c>
      <c r="AJ482" s="51">
        <f>$AH482-$AI482</f>
        <v/>
      </c>
      <c r="AK482" s="52" t="n">
        <v>40810</v>
      </c>
      <c r="AL482" s="52">
        <f>$AJ482*$AK482</f>
        <v/>
      </c>
      <c r="AM482" s="52">
        <f>$AI482*$AK482</f>
        <v/>
      </c>
      <c r="AN482" s="39" t="n"/>
      <c r="AO482" s="39" t="n"/>
    </row>
    <row r="483">
      <c r="A483" s="5" t="inlineStr">
        <is>
          <t>3001466</t>
        </is>
      </c>
      <c r="B483" s="5" t="inlineStr">
        <is>
          <t>CHALECO REFLECTIVO M</t>
        </is>
      </c>
      <c r="C483" s="5" t="n"/>
      <c r="D483" s="5" t="inlineStr">
        <is>
          <t>INDU</t>
        </is>
      </c>
      <c r="E483" s="5" t="inlineStr">
        <is>
          <t>ZUNI</t>
        </is>
      </c>
      <c r="F483" s="5" t="inlineStr">
        <is>
          <t>1130</t>
        </is>
      </c>
      <c r="G483" s="5" t="inlineStr">
        <is>
          <t>3010</t>
        </is>
      </c>
      <c r="H483" s="5" t="inlineStr">
        <is>
          <t>C/U</t>
        </is>
      </c>
      <c r="I483" s="6" t="n">
        <v>1</v>
      </c>
      <c r="J483" s="6" t="n">
        <v>0</v>
      </c>
      <c r="K483" s="5" t="inlineStr">
        <is>
          <t>ARS</t>
        </is>
      </c>
      <c r="L483" s="48" t="n">
        <v>0</v>
      </c>
      <c r="M483" s="48" t="n">
        <v>23393.92</v>
      </c>
      <c r="O483" s="11">
        <f>M483/SUM($M$2:$M$485)</f>
        <v/>
      </c>
      <c r="P483" s="49">
        <f>IFERROR(M483/I483,0)</f>
        <v/>
      </c>
      <c r="Q483" s="50" t="n"/>
      <c r="R483" s="8">
        <f>I483-Q483</f>
        <v/>
      </c>
      <c r="S483" s="49">
        <f>$AK483*R483</f>
        <v/>
      </c>
      <c r="U483" s="39" t="inlineStr">
        <is>
          <t>Stock SAP</t>
        </is>
      </c>
      <c r="V483" s="39" t="inlineStr">
        <is>
          <t>Uniformes</t>
        </is>
      </c>
      <c r="W483" s="39" t="inlineStr">
        <is>
          <t>Fuera del alcance</t>
        </is>
      </c>
      <c r="X483" s="39" t="n"/>
      <c r="Y483" s="39" t="inlineStr">
        <is>
          <t>No aplica: uniformes, clasificación que el inventario físico de Farmacia no releva</t>
        </is>
      </c>
      <c r="Z483" s="40" t="inlineStr">
        <is>
          <t>Fuera del alcance del inventario físico</t>
        </is>
      </c>
      <c r="AA483" s="39" t="n"/>
      <c r="AB483" s="39" t="n"/>
      <c r="AC483" s="39" t="n"/>
      <c r="AD483" s="39" t="n"/>
      <c r="AE483" s="39" t="n"/>
      <c r="AF483" s="39" t="n"/>
      <c r="AG483" s="39" t="n"/>
      <c r="AH483" s="51" t="n"/>
      <c r="AI483" s="51" t="n"/>
      <c r="AJ483" s="51" t="n"/>
      <c r="AK483" s="52" t="n">
        <v>23393.918</v>
      </c>
      <c r="AL483" s="52" t="n"/>
      <c r="AM483" s="52" t="n"/>
      <c r="AN483" s="39" t="n"/>
      <c r="AO483" s="39" t="inlineStr">
        <is>
          <t>El material ocupa 2 filas en la hoja 1130 Salta (lote/almacén). La cantidad SAP y la física de esta vista son el total del material.</t>
        </is>
      </c>
    </row>
    <row r="484">
      <c r="A484" s="5" t="inlineStr">
        <is>
          <t>3001573</t>
        </is>
      </c>
      <c r="B484" s="5" t="inlineStr">
        <is>
          <t>CAMPERON NARANJA TERMICO XL</t>
        </is>
      </c>
      <c r="C484" s="5" t="n"/>
      <c r="D484" s="5" t="inlineStr">
        <is>
          <t>INDU</t>
        </is>
      </c>
      <c r="E484" s="5" t="inlineStr">
        <is>
          <t>ZUNI</t>
        </is>
      </c>
      <c r="F484" s="5" t="inlineStr">
        <is>
          <t>1130</t>
        </is>
      </c>
      <c r="G484" s="5" t="inlineStr">
        <is>
          <t>3011</t>
        </is>
      </c>
      <c r="H484" s="5" t="inlineStr">
        <is>
          <t>C/U</t>
        </is>
      </c>
      <c r="I484" s="6" t="n">
        <v>1</v>
      </c>
      <c r="J484" s="6" t="n">
        <v>0</v>
      </c>
      <c r="K484" s="5" t="inlineStr">
        <is>
          <t>ARS</t>
        </is>
      </c>
      <c r="L484" s="48" t="n">
        <v>0</v>
      </c>
      <c r="M484" s="48" t="n">
        <v>109140.16</v>
      </c>
      <c r="O484" s="11">
        <f>M484/SUM($M$2:$M$485)</f>
        <v/>
      </c>
      <c r="P484" s="49">
        <f>IFERROR(M484/I484,0)</f>
        <v/>
      </c>
      <c r="Q484" s="50" t="n"/>
      <c r="R484" s="8">
        <f>I484-Q484</f>
        <v/>
      </c>
      <c r="S484" s="49">
        <f>$AK484*R484</f>
        <v/>
      </c>
      <c r="U484" s="39" t="inlineStr">
        <is>
          <t>Stock SAP</t>
        </is>
      </c>
      <c r="V484" s="39" t="inlineStr">
        <is>
          <t>Uniformes</t>
        </is>
      </c>
      <c r="W484" s="39" t="inlineStr">
        <is>
          <t>Fuera del alcance</t>
        </is>
      </c>
      <c r="X484" s="39" t="n"/>
      <c r="Y484" s="39" t="inlineStr">
        <is>
          <t>No aplica: uniformes, clasificación que el inventario físico de Farmacia no releva</t>
        </is>
      </c>
      <c r="Z484" s="40" t="inlineStr">
        <is>
          <t>Fuera del alcance del inventario físico</t>
        </is>
      </c>
      <c r="AA484" s="39" t="n"/>
      <c r="AB484" s="39" t="n"/>
      <c r="AC484" s="39" t="n"/>
      <c r="AD484" s="39" t="n"/>
      <c r="AE484" s="39" t="n"/>
      <c r="AF484" s="39" t="n"/>
      <c r="AG484" s="39" t="n"/>
      <c r="AH484" s="51" t="n"/>
      <c r="AI484" s="51" t="n"/>
      <c r="AJ484" s="51" t="n"/>
      <c r="AK484" s="52" t="n">
        <v>109140.164</v>
      </c>
      <c r="AL484" s="52" t="n"/>
      <c r="AM484" s="52" t="n"/>
      <c r="AN484" s="39" t="n"/>
      <c r="AO484" s="39" t="inlineStr">
        <is>
          <t>El material ocupa 2 filas en la hoja 1130 Salta (lote/almacén). La cantidad SAP y la física de esta vista son el total del material.</t>
        </is>
      </c>
    </row>
    <row r="485">
      <c r="A485" s="5" t="inlineStr">
        <is>
          <t>3001575</t>
        </is>
      </c>
      <c r="B485" s="5" t="inlineStr">
        <is>
          <t>CAMPERON NARANJA TERMICO XXXL</t>
        </is>
      </c>
      <c r="C485" s="5" t="n"/>
      <c r="D485" s="5" t="inlineStr">
        <is>
          <t>INDU</t>
        </is>
      </c>
      <c r="E485" s="5" t="inlineStr">
        <is>
          <t>ZUNI</t>
        </is>
      </c>
      <c r="F485" s="5" t="inlineStr">
        <is>
          <t>1130</t>
        </is>
      </c>
      <c r="G485" s="5" t="inlineStr">
        <is>
          <t>3011</t>
        </is>
      </c>
      <c r="H485" s="5" t="inlineStr">
        <is>
          <t>C/U</t>
        </is>
      </c>
      <c r="I485" s="6" t="n">
        <v>1</v>
      </c>
      <c r="J485" s="6" t="n">
        <v>0</v>
      </c>
      <c r="K485" s="5" t="inlineStr">
        <is>
          <t>ARS</t>
        </is>
      </c>
      <c r="L485" s="48" t="n">
        <v>0</v>
      </c>
      <c r="M485" s="48" t="n">
        <v>121499.11</v>
      </c>
      <c r="O485" s="11">
        <f>M485/SUM($M$2:$M$485)</f>
        <v/>
      </c>
      <c r="P485" s="49">
        <f>IFERROR(M485/I485,0)</f>
        <v/>
      </c>
      <c r="Q485" s="50" t="n"/>
      <c r="R485" s="8">
        <f>I485-Q485</f>
        <v/>
      </c>
      <c r="S485" s="49">
        <f>$AK485*R485</f>
        <v/>
      </c>
      <c r="U485" s="39" t="inlineStr">
        <is>
          <t>Stock SAP</t>
        </is>
      </c>
      <c r="V485" s="39" t="inlineStr">
        <is>
          <t>Uniformes</t>
        </is>
      </c>
      <c r="W485" s="39" t="inlineStr">
        <is>
          <t>Fuera del alcance</t>
        </is>
      </c>
      <c r="X485" s="39" t="n"/>
      <c r="Y485" s="39" t="inlineStr">
        <is>
          <t>No aplica: uniformes, clasificación que el inventario físico de Farmacia no releva</t>
        </is>
      </c>
      <c r="Z485" s="40" t="inlineStr">
        <is>
          <t>Fuera del alcance del inventario físico</t>
        </is>
      </c>
      <c r="AA485" s="39" t="n"/>
      <c r="AB485" s="39" t="n"/>
      <c r="AC485" s="39" t="n"/>
      <c r="AD485" s="39" t="n"/>
      <c r="AE485" s="39" t="n"/>
      <c r="AF485" s="39" t="n"/>
      <c r="AG485" s="39" t="n"/>
      <c r="AH485" s="51" t="n"/>
      <c r="AI485" s="51" t="n"/>
      <c r="AJ485" s="51" t="n"/>
      <c r="AK485" s="52" t="n">
        <v>121499.1133333333</v>
      </c>
      <c r="AL485" s="52" t="n"/>
      <c r="AM485" s="52" t="n"/>
      <c r="AN485" s="39" t="n"/>
      <c r="AO485" s="39" t="inlineStr">
        <is>
          <t>El material ocupa 2 filas en la hoja 1130 Salta (lote/almacén). La cantidad SAP y la física de esta vista son el total del material.</t>
        </is>
      </c>
    </row>
    <row r="486">
      <c r="A486" s="29" t="n"/>
      <c r="B486" s="29" t="inlineStr">
        <is>
          <t>Adenosina 1 amp=2ml 3 mg/1ml</t>
        </is>
      </c>
      <c r="F486" s="29" t="inlineStr">
        <is>
          <t>1130</t>
        </is>
      </c>
      <c r="H486" s="29" t="inlineStr">
        <is>
          <t>C/U</t>
        </is>
      </c>
      <c r="I486" s="53" t="n">
        <v>0</v>
      </c>
      <c r="M486" s="8">
        <f>SUM(M2:M485)</f>
        <v/>
      </c>
      <c r="Q486" s="30" t="n">
        <v>6</v>
      </c>
      <c r="R486" s="30">
        <f>I486-Q486</f>
        <v/>
      </c>
      <c r="T486" s="29" t="inlineStr">
        <is>
          <t>Ítem del inventario físico de Avain sin código SAP en este centro. Se mantiene la línea sin código de material: la diferencia indica una cantidad a dar de alta en SAP.</t>
        </is>
      </c>
      <c r="U486" s="44" t="inlineStr">
        <is>
          <t>Inventario físico sin código SAP</t>
        </is>
      </c>
      <c r="V486" s="44" t="inlineStr">
        <is>
          <t>Sin clasificar en SAP</t>
        </is>
      </c>
      <c r="W486" s="44" t="inlineStr">
        <is>
          <t>Dentro del alcance</t>
        </is>
      </c>
      <c r="X486" s="45" t="inlineStr">
        <is>
          <t>Sin coincidencia</t>
        </is>
      </c>
      <c r="Y486" s="44" t="inlineStr">
        <is>
          <t>Pendiente de validación: el ítem está en el Master pero no tiene código SAP confirmado</t>
        </is>
      </c>
      <c r="Z486" s="45" t="inlineStr">
        <is>
          <t>Alta de material en SAP (sin código)</t>
        </is>
      </c>
      <c r="AA486" s="44" t="inlineStr">
        <is>
          <t>13</t>
        </is>
      </c>
      <c r="AB486" s="44" t="inlineStr">
        <is>
          <t>Adenosina 1 amp=2ml 3 mg/1ml</t>
        </is>
      </c>
      <c r="AC486" s="44" t="inlineStr">
        <is>
          <t>Sin coincidencia</t>
        </is>
      </c>
      <c r="AD486" s="44" t="inlineStr">
        <is>
          <t>No</t>
        </is>
      </c>
      <c r="AE486" s="44" t="n"/>
      <c r="AF486" s="44" t="inlineStr">
        <is>
          <t>Sí</t>
        </is>
      </c>
      <c r="AG486" s="44" t="inlineStr">
        <is>
          <t>M03-004</t>
        </is>
      </c>
      <c r="AH486" s="54" t="n">
        <v>0</v>
      </c>
      <c r="AI486" s="54" t="n">
        <v>6</v>
      </c>
      <c r="AJ486" s="54" t="n">
        <v>-6</v>
      </c>
      <c r="AK486" s="44" t="n"/>
      <c r="AL486" s="44" t="n"/>
      <c r="AM486" s="44" t="n"/>
      <c r="AN486" s="41" t="inlineStr">
        <is>
          <t>Sin valor unitario en SAP: la diferencia económica de este ítem no puede calcularse (dato faltante).</t>
        </is>
      </c>
      <c r="AO486" s="44" t="inlineStr">
        <is>
          <t>Homologado al master M03-004, pero sus códigos SAP (1000304) no figuran en el stock SAP de este centro. Mejor aproximación descartada: 1000007 ATROPINA 1MG AMPOLLA DE 1ML (dosis/presentación distinta (1ML, 2ML, 3MG vs 1MG, 1ML); similitud 0.45).</t>
        </is>
      </c>
    </row>
    <row r="487">
      <c r="A487" s="29" t="n"/>
      <c r="B487" s="29" t="inlineStr">
        <is>
          <t>Agujas 40/12</t>
        </is>
      </c>
      <c r="F487" s="29" t="inlineStr">
        <is>
          <t>1130</t>
        </is>
      </c>
      <c r="H487" s="29" t="inlineStr">
        <is>
          <t>C/U</t>
        </is>
      </c>
      <c r="I487" s="30" t="n">
        <v>0</v>
      </c>
      <c r="Q487" s="30" t="n">
        <v>70</v>
      </c>
      <c r="R487" s="30">
        <f>I487-Q487</f>
        <v/>
      </c>
      <c r="T487" s="29" t="inlineStr">
        <is>
          <t>Ítem del inventario físico de Avain sin código SAP en este centro. Se mantiene la línea sin código de material: la diferencia indica una cantidad a dar de alta en SAP.</t>
        </is>
      </c>
      <c r="U487" s="44" t="inlineStr">
        <is>
          <t>Inventario físico sin código SAP</t>
        </is>
      </c>
      <c r="V487" s="44" t="inlineStr">
        <is>
          <t>Sin clasificar en SAP</t>
        </is>
      </c>
      <c r="W487" s="44" t="inlineStr">
        <is>
          <t>Dentro del alcance</t>
        </is>
      </c>
      <c r="X487" s="45" t="inlineStr">
        <is>
          <t>Sin coincidencia</t>
        </is>
      </c>
      <c r="Y487" s="44" t="inlineStr">
        <is>
          <t>Sin correspondencia confirmada: hay aproximaciones en SAP, descartadas por presentación o evidencia débil</t>
        </is>
      </c>
      <c r="Z487" s="45" t="inlineStr">
        <is>
          <t>Alta de material en SAP (sin código)</t>
        </is>
      </c>
      <c r="AA487" s="44" t="inlineStr">
        <is>
          <t>21</t>
        </is>
      </c>
      <c r="AB487" s="44" t="inlineStr">
        <is>
          <t>Agujas 40/12</t>
        </is>
      </c>
      <c r="AC487" s="44" t="inlineStr">
        <is>
          <t>Sin coincidencia</t>
        </is>
      </c>
      <c r="AD487" s="44" t="inlineStr">
        <is>
          <t>No</t>
        </is>
      </c>
      <c r="AE487" s="44" t="n"/>
      <c r="AF487" s="44" t="inlineStr">
        <is>
          <t>No</t>
        </is>
      </c>
      <c r="AG487" s="44" t="n"/>
      <c r="AH487" s="54" t="n">
        <v>0</v>
      </c>
      <c r="AI487" s="54" t="n">
        <v>70</v>
      </c>
      <c r="AJ487" s="54" t="n">
        <v>-70</v>
      </c>
      <c r="AK487" s="44" t="n"/>
      <c r="AL487" s="44" t="n"/>
      <c r="AM487" s="44" t="n"/>
      <c r="AN487" s="41" t="inlineStr">
        <is>
          <t>Sin valor unitario en SAP: la diferencia económica de este ítem no puede calcularse (dato faltante).</t>
        </is>
      </c>
      <c r="AO487" s="44" t="inlineStr">
        <is>
          <t>Mejor aproximación descartada: 2000009 AGUJA HIPODERMICA 21G x 1 ½ - 40/8 (calibre/talle/medida distinta; similitud 0.33).</t>
        </is>
      </c>
    </row>
    <row r="488">
      <c r="A488" s="29" t="n"/>
      <c r="B488" s="29" t="inlineStr">
        <is>
          <t>Agujas epicraneales N°27</t>
        </is>
      </c>
      <c r="F488" s="29" t="inlineStr">
        <is>
          <t>1130</t>
        </is>
      </c>
      <c r="H488" s="29" t="inlineStr">
        <is>
          <t>C/U</t>
        </is>
      </c>
      <c r="I488" s="30" t="n">
        <v>0</v>
      </c>
      <c r="Q488" s="30" t="n">
        <v>13</v>
      </c>
      <c r="R488" s="30">
        <f>I488-Q488</f>
        <v/>
      </c>
      <c r="T488" s="29" t="inlineStr">
        <is>
          <t>Ítem del inventario físico de Avain sin código SAP en este centro. Se mantiene la línea sin código de material: la diferencia indica una cantidad a dar de alta en SAP.</t>
        </is>
      </c>
      <c r="U488" s="44" t="inlineStr">
        <is>
          <t>Inventario físico sin código SAP</t>
        </is>
      </c>
      <c r="V488" s="44" t="inlineStr">
        <is>
          <t>Sin clasificar en SAP</t>
        </is>
      </c>
      <c r="W488" s="44" t="inlineStr">
        <is>
          <t>Dentro del alcance</t>
        </is>
      </c>
      <c r="X488" s="45" t="inlineStr">
        <is>
          <t>Sin coincidencia</t>
        </is>
      </c>
      <c r="Y488" s="44" t="inlineStr">
        <is>
          <t>Pendiente de validación: el ítem está en el Master pero no tiene código SAP confirmado</t>
        </is>
      </c>
      <c r="Z488" s="45" t="inlineStr">
        <is>
          <t>Alta de material en SAP (sin código)</t>
        </is>
      </c>
      <c r="AA488" s="44" t="inlineStr">
        <is>
          <t>270</t>
        </is>
      </c>
      <c r="AB488" s="44" t="inlineStr">
        <is>
          <t>Agujas epicraneales N°27</t>
        </is>
      </c>
      <c r="AC488" s="44" t="inlineStr">
        <is>
          <t>Sin coincidencia</t>
        </is>
      </c>
      <c r="AD488" s="44" t="inlineStr">
        <is>
          <t>No</t>
        </is>
      </c>
      <c r="AE488" s="44" t="n"/>
      <c r="AF488" s="44" t="inlineStr">
        <is>
          <t>Sí</t>
        </is>
      </c>
      <c r="AG488" s="44" t="inlineStr">
        <is>
          <t>D-133</t>
        </is>
      </c>
      <c r="AH488" s="54" t="n">
        <v>0</v>
      </c>
      <c r="AI488" s="54" t="n">
        <v>13</v>
      </c>
      <c r="AJ488" s="54" t="n">
        <v>-13</v>
      </c>
      <c r="AK488" s="44" t="n"/>
      <c r="AL488" s="44" t="n"/>
      <c r="AM488" s="44" t="n"/>
      <c r="AN488" s="41" t="inlineStr">
        <is>
          <t>Sin valor unitario en SAP: la diferencia económica de este ítem no puede calcularse (dato faltante).</t>
        </is>
      </c>
      <c r="AO488" s="44" t="inlineStr">
        <is>
          <t>Homologado al master D-133, pero sus códigos SAP (2000044, 2000045) no figuran en el stock SAP de este centro. Mejor aproximación descartada: 2000008 AGUJA HIPODERMICA 21G x 1 - 25/8 (calibre/talle/medida distinta; similitud 0.29).</t>
        </is>
      </c>
    </row>
    <row r="489">
      <c r="A489" s="29" t="n"/>
      <c r="B489" s="29" t="inlineStr">
        <is>
          <t>Alcohol etilico 70% 1Lts</t>
        </is>
      </c>
      <c r="F489" s="29" t="inlineStr">
        <is>
          <t>1130</t>
        </is>
      </c>
      <c r="H489" s="29" t="inlineStr">
        <is>
          <t>C/U</t>
        </is>
      </c>
      <c r="I489" s="30" t="n">
        <v>0</v>
      </c>
      <c r="Q489" s="30" t="n">
        <v>1</v>
      </c>
      <c r="R489" s="30">
        <f>I489-Q489</f>
        <v/>
      </c>
      <c r="T489" s="29" t="inlineStr">
        <is>
          <t>Ítem del inventario físico de Avain sin código SAP en este centro. Se mantiene la línea sin código de material: la diferencia indica una cantidad a dar de alta en SAP.</t>
        </is>
      </c>
      <c r="U489" s="44" t="inlineStr">
        <is>
          <t>Inventario físico sin código SAP</t>
        </is>
      </c>
      <c r="V489" s="44" t="inlineStr">
        <is>
          <t>Sin clasificar en SAP</t>
        </is>
      </c>
      <c r="W489" s="44" t="inlineStr">
        <is>
          <t>Dentro del alcance</t>
        </is>
      </c>
      <c r="X489" s="45" t="inlineStr">
        <is>
          <t>Sin coincidencia</t>
        </is>
      </c>
      <c r="Y489" s="44" t="inlineStr">
        <is>
          <t>Sin correspondencia confirmada: hay aproximaciones en SAP, descartadas por presentación o evidencia débil</t>
        </is>
      </c>
      <c r="Z489" s="45" t="inlineStr">
        <is>
          <t>Alta de material en SAP (sin código)</t>
        </is>
      </c>
      <c r="AA489" s="44" t="inlineStr">
        <is>
          <t>272</t>
        </is>
      </c>
      <c r="AB489" s="44" t="inlineStr">
        <is>
          <t>Alcohol etilico 70% 1Lts</t>
        </is>
      </c>
      <c r="AC489" s="44" t="inlineStr">
        <is>
          <t>Sin coincidencia</t>
        </is>
      </c>
      <c r="AD489" s="44" t="inlineStr">
        <is>
          <t>No</t>
        </is>
      </c>
      <c r="AE489" s="44" t="n"/>
      <c r="AF489" s="44" t="inlineStr">
        <is>
          <t>No</t>
        </is>
      </c>
      <c r="AG489" s="44" t="n"/>
      <c r="AH489" s="54" t="n">
        <v>0</v>
      </c>
      <c r="AI489" s="54" t="n">
        <v>1</v>
      </c>
      <c r="AJ489" s="54" t="n">
        <v>-1</v>
      </c>
      <c r="AK489" s="44" t="n"/>
      <c r="AL489" s="44" t="n"/>
      <c r="AM489" s="44" t="n"/>
      <c r="AN489" s="41" t="inlineStr">
        <is>
          <t>Sin valor unitario en SAP: la diferencia económica de este ítem no puede calcularse (dato faltante).</t>
        </is>
      </c>
      <c r="AO489" s="44" t="inlineStr">
        <is>
          <t>Mejor aproximación descartada: 1000056 ALCOHOL AL 70% X 500ML (dosis/presentación distinta (70%, 1000ML vs 70%, 500ML); similitud 0.56).</t>
        </is>
      </c>
    </row>
    <row r="490">
      <c r="A490" s="29" t="n"/>
      <c r="B490" s="29" t="inlineStr">
        <is>
          <t>Alprazolam comprimidos 0,5 mg</t>
        </is>
      </c>
      <c r="F490" s="29" t="inlineStr">
        <is>
          <t>1130</t>
        </is>
      </c>
      <c r="H490" s="29" t="inlineStr">
        <is>
          <t>C/U</t>
        </is>
      </c>
      <c r="I490" s="30" t="n">
        <v>0</v>
      </c>
      <c r="Q490" s="30" t="n">
        <v>15</v>
      </c>
      <c r="R490" s="30">
        <f>I490-Q490</f>
        <v/>
      </c>
      <c r="T490" s="29" t="inlineStr">
        <is>
          <t>Ítem del inventario físico de Avain sin código SAP en este centro. Se mantiene la línea sin código de material: la diferencia indica una cantidad a dar de alta en SAP.</t>
        </is>
      </c>
      <c r="U490" s="44" t="inlineStr">
        <is>
          <t>Inventario físico sin código SAP</t>
        </is>
      </c>
      <c r="V490" s="44" t="inlineStr">
        <is>
          <t>Sin clasificar en SAP</t>
        </is>
      </c>
      <c r="W490" s="44" t="inlineStr">
        <is>
          <t>Dentro del alcance</t>
        </is>
      </c>
      <c r="X490" s="45" t="inlineStr">
        <is>
          <t>Sin coincidencia</t>
        </is>
      </c>
      <c r="Y490" s="44" t="inlineStr">
        <is>
          <t>Sin correspondencia confirmada: hay aproximaciones en SAP, descartadas por presentación o evidencia débil</t>
        </is>
      </c>
      <c r="Z490" s="45" t="inlineStr">
        <is>
          <t>Alta de material en SAP (sin código)</t>
        </is>
      </c>
      <c r="AA490" s="44" t="inlineStr">
        <is>
          <t>30</t>
        </is>
      </c>
      <c r="AB490" s="44" t="inlineStr">
        <is>
          <t>Alprazolam comprimidos 0,5 mg</t>
        </is>
      </c>
      <c r="AC490" s="44" t="inlineStr">
        <is>
          <t>Sin coincidencia</t>
        </is>
      </c>
      <c r="AD490" s="44" t="inlineStr">
        <is>
          <t>No</t>
        </is>
      </c>
      <c r="AE490" s="44" t="n"/>
      <c r="AF490" s="44" t="inlineStr">
        <is>
          <t>No</t>
        </is>
      </c>
      <c r="AG490" s="44" t="n"/>
      <c r="AH490" s="54" t="n">
        <v>0</v>
      </c>
      <c r="AI490" s="54" t="n">
        <v>15</v>
      </c>
      <c r="AJ490" s="54" t="n">
        <v>-15</v>
      </c>
      <c r="AK490" s="44" t="n"/>
      <c r="AL490" s="44" t="n"/>
      <c r="AM490" s="44" t="n"/>
      <c r="AN490" s="41" t="inlineStr">
        <is>
          <t>Sin valor unitario en SAP: la diferencia económica de este ítem no puede calcularse (dato faltante).</t>
        </is>
      </c>
      <c r="AO490" s="44" t="inlineStr">
        <is>
          <t>Mejor aproximación descartada: 1000145 DEXAMETASONA 0,5 MG COMP (dosis coincide; similitud 0.56).</t>
        </is>
      </c>
    </row>
    <row r="491">
      <c r="A491" s="29" t="n"/>
      <c r="B491" s="29" t="inlineStr">
        <is>
          <t>Ambroxol+butetamato jbe</t>
        </is>
      </c>
      <c r="F491" s="29" t="inlineStr">
        <is>
          <t>1130</t>
        </is>
      </c>
      <c r="H491" s="29" t="inlineStr">
        <is>
          <t>C/U</t>
        </is>
      </c>
      <c r="I491" s="30" t="n">
        <v>0</v>
      </c>
      <c r="Q491" s="30" t="n">
        <v>14</v>
      </c>
      <c r="R491" s="30">
        <f>I491-Q491</f>
        <v/>
      </c>
      <c r="T491" s="29" t="inlineStr">
        <is>
          <t>Ítem del inventario físico de Avain sin código SAP en este centro. Se mantiene la línea sin código de material: la diferencia indica una cantidad a dar de alta en SAP.</t>
        </is>
      </c>
      <c r="U491" s="44" t="inlineStr">
        <is>
          <t>Inventario físico sin código SAP</t>
        </is>
      </c>
      <c r="V491" s="44" t="inlineStr">
        <is>
          <t>Sin clasificar en SAP</t>
        </is>
      </c>
      <c r="W491" s="44" t="inlineStr">
        <is>
          <t>Dentro del alcance</t>
        </is>
      </c>
      <c r="X491" s="45" t="inlineStr">
        <is>
          <t>Sin coincidencia</t>
        </is>
      </c>
      <c r="Y491" s="44" t="inlineStr">
        <is>
          <t>Sin correspondencia confirmada: hay aproximaciones en SAP, descartadas por presentación o evidencia débil</t>
        </is>
      </c>
      <c r="Z491" s="45" t="inlineStr">
        <is>
          <t>Alta de material en SAP (sin código)</t>
        </is>
      </c>
      <c r="AA491" s="44" t="inlineStr">
        <is>
          <t>31</t>
        </is>
      </c>
      <c r="AB491" s="44" t="inlineStr">
        <is>
          <t>Ambroxol+butetamato jbe</t>
        </is>
      </c>
      <c r="AC491" s="44" t="inlineStr">
        <is>
          <t>Sin coincidencia</t>
        </is>
      </c>
      <c r="AD491" s="44" t="inlineStr">
        <is>
          <t>No</t>
        </is>
      </c>
      <c r="AE491" s="44" t="n"/>
      <c r="AF491" s="44" t="inlineStr">
        <is>
          <t>No</t>
        </is>
      </c>
      <c r="AG491" s="44" t="n"/>
      <c r="AH491" s="54" t="n">
        <v>0</v>
      </c>
      <c r="AI491" s="54" t="n">
        <v>14</v>
      </c>
      <c r="AJ491" s="54" t="n">
        <v>-14</v>
      </c>
      <c r="AK491" s="44" t="n"/>
      <c r="AL491" s="44" t="n"/>
      <c r="AM491" s="44" t="n"/>
      <c r="AN491" s="41" t="inlineStr">
        <is>
          <t>Sin valor unitario en SAP: la diferencia económica de este ítem no puede calcularse (dato faltante).</t>
        </is>
      </c>
      <c r="AO491" s="44" t="inlineStr">
        <is>
          <t>Mejor aproximación descartada: 1000624 LACTULON JARABE (similitud 0.36).</t>
        </is>
      </c>
    </row>
    <row r="492">
      <c r="A492" s="29" t="n"/>
      <c r="B492" s="29" t="inlineStr">
        <is>
          <t>Ambroxol/Loratadina</t>
        </is>
      </c>
      <c r="F492" s="29" t="inlineStr">
        <is>
          <t>1130</t>
        </is>
      </c>
      <c r="H492" s="29" t="inlineStr">
        <is>
          <t>C/U</t>
        </is>
      </c>
      <c r="I492" s="30" t="n">
        <v>0</v>
      </c>
      <c r="Q492" s="30" t="n">
        <v>3</v>
      </c>
      <c r="R492" s="30">
        <f>I492-Q492</f>
        <v/>
      </c>
      <c r="T492" s="29" t="inlineStr">
        <is>
          <t>Ítem del inventario físico de Avain sin código SAP en este centro. Se mantiene la línea sin código de material: la diferencia indica una cantidad a dar de alta en SAP.</t>
        </is>
      </c>
      <c r="U492" s="44" t="inlineStr">
        <is>
          <t>Inventario físico sin código SAP</t>
        </is>
      </c>
      <c r="V492" s="44" t="inlineStr">
        <is>
          <t>Sin clasificar en SAP</t>
        </is>
      </c>
      <c r="W492" s="44" t="inlineStr">
        <is>
          <t>Dentro del alcance</t>
        </is>
      </c>
      <c r="X492" s="45" t="inlineStr">
        <is>
          <t>Sin coincidencia</t>
        </is>
      </c>
      <c r="Y492" s="44" t="inlineStr">
        <is>
          <t>Sin correspondencia confirmada: hay aproximaciones en SAP, descartadas por presentación o evidencia débil</t>
        </is>
      </c>
      <c r="Z492" s="45" t="inlineStr">
        <is>
          <t>Alta de material en SAP (sin código)</t>
        </is>
      </c>
      <c r="AA492" s="44" t="inlineStr">
        <is>
          <t>313</t>
        </is>
      </c>
      <c r="AB492" s="44" t="inlineStr">
        <is>
          <t>Ambroxol/Loratadina</t>
        </is>
      </c>
      <c r="AC492" s="44" t="inlineStr">
        <is>
          <t>Sin coincidencia</t>
        </is>
      </c>
      <c r="AD492" s="44" t="inlineStr">
        <is>
          <t>No</t>
        </is>
      </c>
      <c r="AE492" s="44" t="n"/>
      <c r="AF492" s="44" t="inlineStr">
        <is>
          <t>No</t>
        </is>
      </c>
      <c r="AG492" s="44" t="n"/>
      <c r="AH492" s="54" t="n">
        <v>0</v>
      </c>
      <c r="AI492" s="54" t="n">
        <v>3</v>
      </c>
      <c r="AJ492" s="54" t="n">
        <v>-3</v>
      </c>
      <c r="AK492" s="44" t="n"/>
      <c r="AL492" s="44" t="n"/>
      <c r="AM492" s="44" t="n"/>
      <c r="AN492" s="41" t="inlineStr">
        <is>
          <t>Sin valor unitario en SAP: la diferencia económica de este ítem no puede calcularse (dato faltante).</t>
        </is>
      </c>
      <c r="AO492" s="44" t="inlineStr">
        <is>
          <t>Mejor aproximación descartada: 1000144 LORATADINA 10 MG COMP (una nomenclatura no informa dosis; similitud 0.40).</t>
        </is>
      </c>
    </row>
    <row r="493">
      <c r="A493" s="29" t="n"/>
      <c r="B493" s="29" t="inlineStr">
        <is>
          <t>Antiparras transparentes</t>
        </is>
      </c>
      <c r="F493" s="29" t="inlineStr">
        <is>
          <t>1130</t>
        </is>
      </c>
      <c r="H493" s="29" t="inlineStr">
        <is>
          <t>C/U</t>
        </is>
      </c>
      <c r="I493" s="30" t="n">
        <v>0</v>
      </c>
      <c r="Q493" s="30" t="n">
        <v>2</v>
      </c>
      <c r="R493" s="30">
        <f>I493-Q493</f>
        <v/>
      </c>
      <c r="T493" s="29" t="inlineStr">
        <is>
          <t>Ítem del inventario físico de Avain sin código SAP en este centro. Se mantiene la línea sin código de material: la diferencia indica una cantidad a dar de alta en SAP.</t>
        </is>
      </c>
      <c r="U493" s="44" t="inlineStr">
        <is>
          <t>Inventario físico sin código SAP</t>
        </is>
      </c>
      <c r="V493" s="44" t="inlineStr">
        <is>
          <t>Sin clasificar en SAP</t>
        </is>
      </c>
      <c r="W493" s="44" t="inlineStr">
        <is>
          <t>Dentro del alcance</t>
        </is>
      </c>
      <c r="X493" s="45" t="inlineStr">
        <is>
          <t>Sin coincidencia</t>
        </is>
      </c>
      <c r="Y493" s="44" t="inlineStr">
        <is>
          <t>Pendiente de validación: el ítem está en el Master pero no tiene código SAP confirmado</t>
        </is>
      </c>
      <c r="Z493" s="45" t="inlineStr">
        <is>
          <t>Alta de material en SAP (sin código)</t>
        </is>
      </c>
      <c r="AA493" s="44" t="inlineStr">
        <is>
          <t>273</t>
        </is>
      </c>
      <c r="AB493" s="44" t="inlineStr">
        <is>
          <t>Antiparras transparentes</t>
        </is>
      </c>
      <c r="AC493" s="44" t="inlineStr">
        <is>
          <t>Sin coincidencia</t>
        </is>
      </c>
      <c r="AD493" s="44" t="inlineStr">
        <is>
          <t>No</t>
        </is>
      </c>
      <c r="AE493" s="44" t="n"/>
      <c r="AF493" s="44" t="inlineStr">
        <is>
          <t>Sí</t>
        </is>
      </c>
      <c r="AG493" s="44" t="inlineStr">
        <is>
          <t>K-235</t>
        </is>
      </c>
      <c r="AH493" s="54" t="n">
        <v>0</v>
      </c>
      <c r="AI493" s="54" t="n">
        <v>2</v>
      </c>
      <c r="AJ493" s="54" t="n">
        <v>-2</v>
      </c>
      <c r="AK493" s="44" t="n"/>
      <c r="AL493" s="44" t="n"/>
      <c r="AM493" s="44" t="n"/>
      <c r="AN493" s="41" t="inlineStr">
        <is>
          <t>Sin valor unitario en SAP: la diferencia económica de este ítem no puede calcularse (dato faltante).</t>
        </is>
      </c>
      <c r="AO493" s="44" t="inlineStr">
        <is>
          <t>Homologado al master K-235, pero sus códigos SAP (2000010) no figuran en el stock SAP de este centro. Mejor aproximación descartada: 3000901 ANTIPARRAS DE SEGURIDAD (similitud 0.57).</t>
        </is>
      </c>
    </row>
    <row r="494">
      <c r="A494" s="29" t="n"/>
      <c r="B494" s="29" t="inlineStr">
        <is>
          <t>Atenolol 25mg Comp</t>
        </is>
      </c>
      <c r="F494" s="29" t="inlineStr">
        <is>
          <t>1130</t>
        </is>
      </c>
      <c r="H494" s="29" t="inlineStr">
        <is>
          <t>C/U</t>
        </is>
      </c>
      <c r="I494" s="30" t="n">
        <v>0</v>
      </c>
      <c r="Q494" s="30" t="n">
        <v>14</v>
      </c>
      <c r="R494" s="30">
        <f>I494-Q494</f>
        <v/>
      </c>
      <c r="T494" s="29" t="inlineStr">
        <is>
          <t>Ítem del inventario físico de Avain sin código SAP en este centro. Se mantiene la línea sin código de material: la diferencia indica una cantidad a dar de alta en SAP.</t>
        </is>
      </c>
      <c r="U494" s="44" t="inlineStr">
        <is>
          <t>Inventario físico sin código SAP</t>
        </is>
      </c>
      <c r="V494" s="44" t="inlineStr">
        <is>
          <t>Sin clasificar en SAP</t>
        </is>
      </c>
      <c r="W494" s="44" t="inlineStr">
        <is>
          <t>Dentro del alcance</t>
        </is>
      </c>
      <c r="X494" s="45" t="inlineStr">
        <is>
          <t>Sin coincidencia</t>
        </is>
      </c>
      <c r="Y494" s="44" t="inlineStr">
        <is>
          <t>Pendiente de validación: el ítem está en el Master pero no tiene código SAP confirmado</t>
        </is>
      </c>
      <c r="Z494" s="45" t="inlineStr">
        <is>
          <t>Alta de material en SAP (sin código)</t>
        </is>
      </c>
      <c r="AA494" s="44" t="inlineStr">
        <is>
          <t>291</t>
        </is>
      </c>
      <c r="AB494" s="44" t="inlineStr">
        <is>
          <t>Atenolol 25mg Comp</t>
        </is>
      </c>
      <c r="AC494" s="44" t="inlineStr">
        <is>
          <t>Sin coincidencia</t>
        </is>
      </c>
      <c r="AD494" s="44" t="inlineStr">
        <is>
          <t>No</t>
        </is>
      </c>
      <c r="AE494" s="44" t="n"/>
      <c r="AF494" s="44" t="inlineStr">
        <is>
          <t>Sí</t>
        </is>
      </c>
      <c r="AG494" s="44" t="inlineStr">
        <is>
          <t>M04-002</t>
        </is>
      </c>
      <c r="AH494" s="54" t="n">
        <v>0</v>
      </c>
      <c r="AI494" s="54" t="n">
        <v>14</v>
      </c>
      <c r="AJ494" s="54" t="n">
        <v>-14</v>
      </c>
      <c r="AK494" s="44" t="n"/>
      <c r="AL494" s="44" t="n"/>
      <c r="AM494" s="44" t="n"/>
      <c r="AN494" s="41" t="inlineStr">
        <is>
          <t>Sin valor unitario en SAP: la diferencia económica de este ítem no puede calcularse (dato faltante).</t>
        </is>
      </c>
      <c r="AO494" s="44" t="inlineStr">
        <is>
          <t>Homologado al master M04-002, pero sus códigos SAP (1000422, 1005233, 5004158) no figuran en el stock SAP de este centro. Mejor aproximación descartada: 1000013 NITROGLICERINA 25 MG AMPOLLA (dosis coincide; similitud 0.37).</t>
        </is>
      </c>
    </row>
    <row r="495">
      <c r="A495" s="29" t="n"/>
      <c r="B495" s="29" t="inlineStr">
        <is>
          <t>Azitromicina Comprimidos x 500mg</t>
        </is>
      </c>
      <c r="F495" s="29" t="inlineStr">
        <is>
          <t>1130</t>
        </is>
      </c>
      <c r="H495" s="29" t="inlineStr">
        <is>
          <t>C/U</t>
        </is>
      </c>
      <c r="I495" s="30" t="n">
        <v>0</v>
      </c>
      <c r="Q495" s="30" t="n">
        <v>156</v>
      </c>
      <c r="R495" s="30">
        <f>I495-Q495</f>
        <v/>
      </c>
      <c r="T495" s="29" t="inlineStr">
        <is>
          <t>Ítem del inventario físico de Avain sin código SAP en este centro. Se mantiene la línea sin código de material: la diferencia indica una cantidad a dar de alta en SAP.</t>
        </is>
      </c>
      <c r="U495" s="44" t="inlineStr">
        <is>
          <t>Inventario físico sin código SAP</t>
        </is>
      </c>
      <c r="V495" s="44" t="inlineStr">
        <is>
          <t>Sin clasificar en SAP</t>
        </is>
      </c>
      <c r="W495" s="44" t="inlineStr">
        <is>
          <t>Dentro del alcance</t>
        </is>
      </c>
      <c r="X495" s="45" t="inlineStr">
        <is>
          <t>Sin coincidencia</t>
        </is>
      </c>
      <c r="Y495" s="44" t="inlineStr">
        <is>
          <t>Pendiente de validación: el ítem está en el Master pero no tiene código SAP confirmado</t>
        </is>
      </c>
      <c r="Z495" s="45" t="inlineStr">
        <is>
          <t>Alta de material en SAP (sin código)</t>
        </is>
      </c>
      <c r="AA495" s="44" t="inlineStr">
        <is>
          <t>41</t>
        </is>
      </c>
      <c r="AB495" s="44" t="inlineStr">
        <is>
          <t>Azitromicina Comprimidos x 500mg</t>
        </is>
      </c>
      <c r="AC495" s="44" t="inlineStr">
        <is>
          <t>Sin coincidencia</t>
        </is>
      </c>
      <c r="AD495" s="44" t="inlineStr">
        <is>
          <t>No</t>
        </is>
      </c>
      <c r="AE495" s="44" t="n"/>
      <c r="AF495" s="44" t="inlineStr">
        <is>
          <t>Sí</t>
        </is>
      </c>
      <c r="AG495" s="44" t="inlineStr">
        <is>
          <t>M11-003</t>
        </is>
      </c>
      <c r="AH495" s="54" t="n">
        <v>0</v>
      </c>
      <c r="AI495" s="54" t="n">
        <v>156</v>
      </c>
      <c r="AJ495" s="54" t="n">
        <v>-156</v>
      </c>
      <c r="AK495" s="44" t="n"/>
      <c r="AL495" s="44" t="n"/>
      <c r="AM495" s="44" t="n"/>
      <c r="AN495" s="41" t="inlineStr">
        <is>
          <t>Sin valor unitario en SAP: la diferencia económica de este ítem no puede calcularse (dato faltante).</t>
        </is>
      </c>
      <c r="AO495" s="44" t="inlineStr">
        <is>
          <t>Homologado al master M11-003, pero sus códigos SAP (1000486) no figuran en el stock SAP de este centro. Mejor aproximación descartada: 1000485 CIPROFLOXACINA 500MG COMP (dosis coincide; similitud 0.53).</t>
        </is>
      </c>
    </row>
    <row r="496">
      <c r="A496" s="29" t="n"/>
      <c r="B496" s="29" t="inlineStr">
        <is>
          <t>Barbijo N95</t>
        </is>
      </c>
      <c r="F496" s="29" t="inlineStr">
        <is>
          <t>1130</t>
        </is>
      </c>
      <c r="H496" s="29" t="inlineStr">
        <is>
          <t>C/U</t>
        </is>
      </c>
      <c r="I496" s="30" t="n">
        <v>0</v>
      </c>
      <c r="Q496" s="30" t="n">
        <v>30</v>
      </c>
      <c r="R496" s="30">
        <f>I496-Q496</f>
        <v/>
      </c>
      <c r="T496" s="29" t="inlineStr">
        <is>
          <t>Ítem del inventario físico de Avain sin código SAP en este centro. Se mantiene la línea sin código de material: la diferencia indica una cantidad a dar de alta en SAP.</t>
        </is>
      </c>
      <c r="U496" s="44" t="inlineStr">
        <is>
          <t>Inventario físico sin código SAP</t>
        </is>
      </c>
      <c r="V496" s="44" t="inlineStr">
        <is>
          <t>Sin clasificar en SAP</t>
        </is>
      </c>
      <c r="W496" s="44" t="inlineStr">
        <is>
          <t>Dentro del alcance</t>
        </is>
      </c>
      <c r="X496" s="45" t="inlineStr">
        <is>
          <t>Sin coincidencia</t>
        </is>
      </c>
      <c r="Y496" s="44" t="inlineStr">
        <is>
          <t>Pendiente de validación: el ítem está en el Master pero no tiene código SAP confirmado</t>
        </is>
      </c>
      <c r="Z496" s="45" t="inlineStr">
        <is>
          <t>Alta de material en SAP (sin código)</t>
        </is>
      </c>
      <c r="AA496" s="44" t="inlineStr">
        <is>
          <t>403</t>
        </is>
      </c>
      <c r="AB496" s="44" t="inlineStr">
        <is>
          <t>Barbijo N95</t>
        </is>
      </c>
      <c r="AC496" s="44" t="inlineStr">
        <is>
          <t>Sin coincidencia</t>
        </is>
      </c>
      <c r="AD496" s="44" t="inlineStr">
        <is>
          <t>No</t>
        </is>
      </c>
      <c r="AE496" s="44" t="n"/>
      <c r="AF496" s="44" t="inlineStr">
        <is>
          <t>Sí</t>
        </is>
      </c>
      <c r="AG496" s="44" t="inlineStr">
        <is>
          <t>D-156</t>
        </is>
      </c>
      <c r="AH496" s="54" t="n">
        <v>0</v>
      </c>
      <c r="AI496" s="54" t="n">
        <v>30</v>
      </c>
      <c r="AJ496" s="54" t="n">
        <v>-30</v>
      </c>
      <c r="AK496" s="44" t="n"/>
      <c r="AL496" s="44" t="n"/>
      <c r="AM496" s="44" t="n"/>
      <c r="AN496" s="41" t="inlineStr">
        <is>
          <t>Sin valor unitario en SAP: la diferencia económica de este ítem no puede calcularse (dato faltante).</t>
        </is>
      </c>
      <c r="AO496" s="44" t="inlineStr">
        <is>
          <t>Homologado al master D-156, pero sus códigos SAP (2000917) no figuran en el stock SAP de este centro. Mejor aproximación descartada: 2000041 BARBIJO TRIPLE RECTO C/ELÁSTI (similitud 0.35).</t>
        </is>
      </c>
    </row>
    <row r="497">
      <c r="A497" s="29" t="n"/>
      <c r="B497" s="29" t="inlineStr">
        <is>
          <t>Barbijos quirúrgicos pqte 50u.</t>
        </is>
      </c>
      <c r="F497" s="29" t="inlineStr">
        <is>
          <t>1130</t>
        </is>
      </c>
      <c r="H497" s="29" t="inlineStr">
        <is>
          <t>C/U</t>
        </is>
      </c>
      <c r="I497" s="30" t="n">
        <v>0</v>
      </c>
      <c r="Q497" s="30" t="n">
        <v>17</v>
      </c>
      <c r="R497" s="30">
        <f>I497-Q497</f>
        <v/>
      </c>
      <c r="T497" s="29" t="inlineStr">
        <is>
          <t>Ítem del inventario físico de Avain sin código SAP en este centro. Se mantiene la línea sin código de material: la diferencia indica una cantidad a dar de alta en SAP.</t>
        </is>
      </c>
      <c r="U497" s="44" t="inlineStr">
        <is>
          <t>Inventario físico sin código SAP</t>
        </is>
      </c>
      <c r="V497" s="44" t="inlineStr">
        <is>
          <t>Sin clasificar en SAP</t>
        </is>
      </c>
      <c r="W497" s="44" t="inlineStr">
        <is>
          <t>Dentro del alcance</t>
        </is>
      </c>
      <c r="X497" s="45" t="inlineStr">
        <is>
          <t>Sin coincidencia</t>
        </is>
      </c>
      <c r="Y497" s="44" t="inlineStr">
        <is>
          <t>Pendiente de validación: el ítem está en el Master pero no tiene código SAP confirmado</t>
        </is>
      </c>
      <c r="Z497" s="45" t="inlineStr">
        <is>
          <t>Alta de material en SAP (sin código)</t>
        </is>
      </c>
      <c r="AA497" s="44" t="inlineStr">
        <is>
          <t>43</t>
        </is>
      </c>
      <c r="AB497" s="44" t="inlineStr">
        <is>
          <t>Barbijos quirúrgicos pqte 50u.</t>
        </is>
      </c>
      <c r="AC497" s="44" t="inlineStr">
        <is>
          <t>Sin coincidencia</t>
        </is>
      </c>
      <c r="AD497" s="44" t="inlineStr">
        <is>
          <t>No</t>
        </is>
      </c>
      <c r="AE497" s="44" t="n"/>
      <c r="AF497" s="44" t="inlineStr">
        <is>
          <t>Sí</t>
        </is>
      </c>
      <c r="AG497" s="44" t="inlineStr">
        <is>
          <t>D-155</t>
        </is>
      </c>
      <c r="AH497" s="54" t="n">
        <v>0</v>
      </c>
      <c r="AI497" s="54" t="n">
        <v>17</v>
      </c>
      <c r="AJ497" s="54" t="n">
        <v>-17</v>
      </c>
      <c r="AK497" s="44" t="n"/>
      <c r="AL497" s="44" t="n"/>
      <c r="AM497" s="44" t="n"/>
      <c r="AN497" s="41" t="inlineStr">
        <is>
          <t>Sin valor unitario en SAP: la diferencia económica de este ítem no puede calcularse (dato faltante).</t>
        </is>
      </c>
      <c r="AO497" s="44" t="inlineStr">
        <is>
          <t>Homologado al master D-155, pero sus códigos SAP (2001263) no figuran en el stock SAP de este centro. Mejor aproximación descartada: 2002575 CAMPO QUIRURGICO ESTERIL 60X60CM (una nomenclatura no informa dosis; similitud 0.27).</t>
        </is>
      </c>
    </row>
    <row r="498">
      <c r="A498" s="29" t="n"/>
      <c r="B498" s="29" t="inlineStr">
        <is>
          <t>Bisturi</t>
        </is>
      </c>
      <c r="F498" s="29" t="inlineStr">
        <is>
          <t>1130</t>
        </is>
      </c>
      <c r="H498" s="29" t="inlineStr">
        <is>
          <t>C/U</t>
        </is>
      </c>
      <c r="I498" s="30" t="n">
        <v>0</v>
      </c>
      <c r="Q498" s="30" t="n">
        <v>342</v>
      </c>
      <c r="R498" s="30">
        <f>I498-Q498</f>
        <v/>
      </c>
      <c r="T498" s="29" t="inlineStr">
        <is>
          <t>Ítem del inventario físico de Avain sin código SAP en este centro. Se mantiene la línea sin código de material: la diferencia indica una cantidad a dar de alta en SAP.</t>
        </is>
      </c>
      <c r="U498" s="44" t="inlineStr">
        <is>
          <t>Inventario físico sin código SAP</t>
        </is>
      </c>
      <c r="V498" s="44" t="inlineStr">
        <is>
          <t>Sin clasificar en SAP</t>
        </is>
      </c>
      <c r="W498" s="44" t="inlineStr">
        <is>
          <t>Dentro del alcance</t>
        </is>
      </c>
      <c r="X498" s="45" t="inlineStr">
        <is>
          <t>Sin coincidencia</t>
        </is>
      </c>
      <c r="Y498" s="44" t="inlineStr">
        <is>
          <t>Pendiente de validación: el ítem está en el Master pero no tiene código SAP confirmado</t>
        </is>
      </c>
      <c r="Z498" s="45" t="inlineStr">
        <is>
          <t>Alta de material en SAP (sin código)</t>
        </is>
      </c>
      <c r="AA498" s="44" t="inlineStr">
        <is>
          <t>47</t>
        </is>
      </c>
      <c r="AB498" s="44" t="inlineStr">
        <is>
          <t>Bisturi</t>
        </is>
      </c>
      <c r="AC498" s="44" t="inlineStr">
        <is>
          <t>Sin coincidencia</t>
        </is>
      </c>
      <c r="AD498" s="44" t="inlineStr">
        <is>
          <t>No</t>
        </is>
      </c>
      <c r="AE498" s="44" t="n"/>
      <c r="AF498" s="44" t="inlineStr">
        <is>
          <t>Sí</t>
        </is>
      </c>
      <c r="AG498" s="44" t="inlineStr">
        <is>
          <t>D-148</t>
        </is>
      </c>
      <c r="AH498" s="54" t="n">
        <v>0</v>
      </c>
      <c r="AI498" s="54" t="n">
        <v>342</v>
      </c>
      <c r="AJ498" s="54" t="n">
        <v>-342</v>
      </c>
      <c r="AK498" s="44" t="n"/>
      <c r="AL498" s="44" t="n"/>
      <c r="AM498" s="44" t="n"/>
      <c r="AN498" s="41" t="inlineStr">
        <is>
          <t>Sin valor unitario en SAP: la diferencia económica de este ítem no puede calcularse (dato faltante).</t>
        </is>
      </c>
      <c r="AO498" s="44" t="inlineStr">
        <is>
          <t>Homologado al master D-148, pero sus códigos SAP (2000025) no figuran en el stock SAP de este centro. Mejor aproximación descartada: 2000497 PIE DE SUERO (similitud 0.13).</t>
        </is>
      </c>
    </row>
    <row r="499">
      <c r="A499" s="29" t="n"/>
      <c r="B499" s="29" t="inlineStr">
        <is>
          <t>Budesonide gts 20ml para NBZ</t>
        </is>
      </c>
      <c r="F499" s="29" t="inlineStr">
        <is>
          <t>1130</t>
        </is>
      </c>
      <c r="H499" s="29" t="inlineStr">
        <is>
          <t>C/U</t>
        </is>
      </c>
      <c r="I499" s="30" t="n">
        <v>0</v>
      </c>
      <c r="Q499" s="30" t="n">
        <v>13</v>
      </c>
      <c r="R499" s="30">
        <f>I499-Q499</f>
        <v/>
      </c>
      <c r="T499" s="29" t="inlineStr">
        <is>
          <t>Ítem del inventario físico de Avain sin código SAP en este centro. Se mantiene la línea sin código de material: la diferencia indica una cantidad a dar de alta en SAP.</t>
        </is>
      </c>
      <c r="U499" s="44" t="inlineStr">
        <is>
          <t>Inventario físico sin código SAP</t>
        </is>
      </c>
      <c r="V499" s="44" t="inlineStr">
        <is>
          <t>Sin clasificar en SAP</t>
        </is>
      </c>
      <c r="W499" s="44" t="inlineStr">
        <is>
          <t>Dentro del alcance</t>
        </is>
      </c>
      <c r="X499" s="45" t="inlineStr">
        <is>
          <t>Sin coincidencia</t>
        </is>
      </c>
      <c r="Y499" s="44" t="inlineStr">
        <is>
          <t>Sin correspondencia confirmada: hay aproximaciones en SAP, descartadas por presentación o evidencia débil</t>
        </is>
      </c>
      <c r="Z499" s="45" t="inlineStr">
        <is>
          <t>Alta de material en SAP (sin código)</t>
        </is>
      </c>
      <c r="AA499" s="44" t="inlineStr">
        <is>
          <t>383</t>
        </is>
      </c>
      <c r="AB499" s="44" t="inlineStr">
        <is>
          <t>Budesonide gts 20ml para NBZ</t>
        </is>
      </c>
      <c r="AC499" s="44" t="inlineStr">
        <is>
          <t>Sin coincidencia</t>
        </is>
      </c>
      <c r="AD499" s="44" t="inlineStr">
        <is>
          <t>No</t>
        </is>
      </c>
      <c r="AE499" s="44" t="n"/>
      <c r="AF499" s="44" t="inlineStr">
        <is>
          <t>No</t>
        </is>
      </c>
      <c r="AG499" s="44" t="n"/>
      <c r="AH499" s="54" t="n">
        <v>0</v>
      </c>
      <c r="AI499" s="54" t="n">
        <v>13</v>
      </c>
      <c r="AJ499" s="54" t="n">
        <v>-13</v>
      </c>
      <c r="AK499" s="44" t="n"/>
      <c r="AL499" s="44" t="n"/>
      <c r="AM499" s="44" t="n"/>
      <c r="AN499" s="41" t="inlineStr">
        <is>
          <t>Sin valor unitario en SAP: la diferencia económica de este ítem no puede calcularse (dato faltante).</t>
        </is>
      </c>
      <c r="AO499" s="44" t="inlineStr">
        <is>
          <t>Mejor aproximación descartada: 2000029 JERINGA 20 ML (dosis coincide; similitud 0.43).</t>
        </is>
      </c>
    </row>
    <row r="500">
      <c r="A500" s="29" t="n"/>
      <c r="B500" s="29" t="inlineStr">
        <is>
          <t>Canula nasal para oxigeno</t>
        </is>
      </c>
      <c r="F500" s="29" t="inlineStr">
        <is>
          <t>1130</t>
        </is>
      </c>
      <c r="H500" s="29" t="inlineStr">
        <is>
          <t>C/U</t>
        </is>
      </c>
      <c r="I500" s="30" t="n">
        <v>0</v>
      </c>
      <c r="Q500" s="30" t="n">
        <v>57</v>
      </c>
      <c r="R500" s="30">
        <f>I500-Q500</f>
        <v/>
      </c>
      <c r="T500" s="29" t="inlineStr">
        <is>
          <t>Ítem del inventario físico de Avain sin código SAP en este centro. Se mantiene la línea sin código de material: la diferencia indica una cantidad a dar de alta en SAP.</t>
        </is>
      </c>
      <c r="U500" s="44" t="inlineStr">
        <is>
          <t>Inventario físico sin código SAP</t>
        </is>
      </c>
      <c r="V500" s="44" t="inlineStr">
        <is>
          <t>Sin clasificar en SAP</t>
        </is>
      </c>
      <c r="W500" s="44" t="inlineStr">
        <is>
          <t>Dentro del alcance</t>
        </is>
      </c>
      <c r="X500" s="45" t="inlineStr">
        <is>
          <t>Sin coincidencia</t>
        </is>
      </c>
      <c r="Y500" s="44" t="inlineStr">
        <is>
          <t>Pendiente de validación: el ítem está en el Master pero no tiene código SAP confirmado</t>
        </is>
      </c>
      <c r="Z500" s="45" t="inlineStr">
        <is>
          <t>Alta de material en SAP (sin código)</t>
        </is>
      </c>
      <c r="AA500" s="44" t="inlineStr">
        <is>
          <t>56</t>
        </is>
      </c>
      <c r="AB500" s="44" t="inlineStr">
        <is>
          <t>Canula nasal para oxigeno</t>
        </is>
      </c>
      <c r="AC500" s="44" t="inlineStr">
        <is>
          <t>Sin coincidencia</t>
        </is>
      </c>
      <c r="AD500" s="44" t="inlineStr">
        <is>
          <t>No</t>
        </is>
      </c>
      <c r="AE500" s="44" t="n"/>
      <c r="AF500" s="44" t="inlineStr">
        <is>
          <t>Sí</t>
        </is>
      </c>
      <c r="AG500" s="44" t="inlineStr">
        <is>
          <t>D-161</t>
        </is>
      </c>
      <c r="AH500" s="54" t="n">
        <v>0</v>
      </c>
      <c r="AI500" s="54" t="n">
        <v>57</v>
      </c>
      <c r="AJ500" s="54" t="n">
        <v>-57</v>
      </c>
      <c r="AK500" s="44" t="n"/>
      <c r="AL500" s="44" t="n"/>
      <c r="AM500" s="44" t="n"/>
      <c r="AN500" s="41" t="inlineStr">
        <is>
          <t>Sin valor unitario en SAP: la diferencia económica de este ítem no puede calcularse (dato faltante).</t>
        </is>
      </c>
      <c r="AO500" s="44" t="inlineStr">
        <is>
          <t>Homologado al master D-161, pero sus códigos SAP (2000462) no figuran en el stock SAP de este centro. Mejor aproximación descartada: 2000403 CANULA DE GUEDEL 90CM N2 AMARILLO (una nomenclatura no informa dosis; similitud 0.27).</t>
        </is>
      </c>
    </row>
    <row r="501">
      <c r="A501" s="29" t="n"/>
      <c r="B501" s="29" t="inlineStr">
        <is>
          <t>Canula Nasofaringea 24fr N5.5ml</t>
        </is>
      </c>
      <c r="F501" s="29" t="inlineStr">
        <is>
          <t>1130</t>
        </is>
      </c>
      <c r="H501" s="29" t="inlineStr">
        <is>
          <t>C/U</t>
        </is>
      </c>
      <c r="I501" s="30" t="n">
        <v>0</v>
      </c>
      <c r="Q501" s="30" t="n">
        <v>1</v>
      </c>
      <c r="R501" s="30">
        <f>I501-Q501</f>
        <v/>
      </c>
      <c r="T501" s="29" t="inlineStr">
        <is>
          <t>Ítem del inventario físico de Avain sin código SAP en este centro. Se mantiene la línea sin código de material: la diferencia indica una cantidad a dar de alta en SAP.</t>
        </is>
      </c>
      <c r="U501" s="44" t="inlineStr">
        <is>
          <t>Inventario físico sin código SAP</t>
        </is>
      </c>
      <c r="V501" s="44" t="inlineStr">
        <is>
          <t>Sin clasificar en SAP</t>
        </is>
      </c>
      <c r="W501" s="44" t="inlineStr">
        <is>
          <t>Dentro del alcance</t>
        </is>
      </c>
      <c r="X501" s="45" t="inlineStr">
        <is>
          <t>Sin coincidencia</t>
        </is>
      </c>
      <c r="Y501" s="44" t="inlineStr">
        <is>
          <t>Sin correspondencia confirmada: hay aproximaciones en SAP, descartadas por presentación o evidencia débil</t>
        </is>
      </c>
      <c r="Z501" s="45" t="inlineStr">
        <is>
          <t>Alta de material en SAP (sin código)</t>
        </is>
      </c>
      <c r="AA501" s="44" t="inlineStr">
        <is>
          <t>414</t>
        </is>
      </c>
      <c r="AB501" s="44" t="inlineStr">
        <is>
          <t>Canula Nasofaringea 24fr N5.5ml</t>
        </is>
      </c>
      <c r="AC501" s="44" t="inlineStr">
        <is>
          <t>Sin coincidencia</t>
        </is>
      </c>
      <c r="AD501" s="44" t="inlineStr">
        <is>
          <t>No</t>
        </is>
      </c>
      <c r="AE501" s="44" t="n"/>
      <c r="AF501" s="44" t="inlineStr">
        <is>
          <t>No</t>
        </is>
      </c>
      <c r="AG501" s="44" t="n"/>
      <c r="AH501" s="54" t="n">
        <v>0</v>
      </c>
      <c r="AI501" s="54" t="n">
        <v>1</v>
      </c>
      <c r="AJ501" s="54" t="n">
        <v>-1</v>
      </c>
      <c r="AK501" s="44" t="n"/>
      <c r="AL501" s="44" t="n"/>
      <c r="AM501" s="44" t="n"/>
      <c r="AN501" s="41" t="inlineStr">
        <is>
          <t>Sin valor unitario en SAP: la diferencia económica de este ítem no puede calcularse (dato faltante).</t>
        </is>
      </c>
      <c r="AO501" s="44" t="inlineStr">
        <is>
          <t>Mejor aproximación descartada: 2000403 CANULA DE GUEDEL 90CM N2 AMARILLO (una nomenclatura no informa dosis; similitud 0.22).</t>
        </is>
      </c>
    </row>
    <row r="502">
      <c r="A502" s="29" t="n"/>
      <c r="B502" s="29" t="inlineStr">
        <is>
          <t>Canula Nasofaringea 28fr N6.5</t>
        </is>
      </c>
      <c r="F502" s="29" t="inlineStr">
        <is>
          <t>1130</t>
        </is>
      </c>
      <c r="H502" s="29" t="inlineStr">
        <is>
          <t>C/U</t>
        </is>
      </c>
      <c r="I502" s="30" t="n">
        <v>0</v>
      </c>
      <c r="Q502" s="30" t="n">
        <v>1</v>
      </c>
      <c r="R502" s="30">
        <f>I502-Q502</f>
        <v/>
      </c>
      <c r="T502" s="29" t="inlineStr">
        <is>
          <t>Ítem del inventario físico de Avain sin código SAP en este centro. Se mantiene la línea sin código de material: la diferencia indica una cantidad a dar de alta en SAP.</t>
        </is>
      </c>
      <c r="U502" s="44" t="inlineStr">
        <is>
          <t>Inventario físico sin código SAP</t>
        </is>
      </c>
      <c r="V502" s="44" t="inlineStr">
        <is>
          <t>Sin clasificar en SAP</t>
        </is>
      </c>
      <c r="W502" s="44" t="inlineStr">
        <is>
          <t>Dentro del alcance</t>
        </is>
      </c>
      <c r="X502" s="45" t="inlineStr">
        <is>
          <t>Sin coincidencia</t>
        </is>
      </c>
      <c r="Y502" s="44" t="inlineStr">
        <is>
          <t>Sin correspondencia confirmada: hay aproximaciones en SAP, descartadas por presentación o evidencia débil</t>
        </is>
      </c>
      <c r="Z502" s="45" t="inlineStr">
        <is>
          <t>Alta de material en SAP (sin código)</t>
        </is>
      </c>
      <c r="AA502" s="44" t="inlineStr">
        <is>
          <t>415</t>
        </is>
      </c>
      <c r="AB502" s="44" t="inlineStr">
        <is>
          <t>Canula Nasofaringea 28fr N6.5</t>
        </is>
      </c>
      <c r="AC502" s="44" t="inlineStr">
        <is>
          <t>Sin coincidencia</t>
        </is>
      </c>
      <c r="AD502" s="44" t="inlineStr">
        <is>
          <t>No</t>
        </is>
      </c>
      <c r="AE502" s="44" t="n"/>
      <c r="AF502" s="44" t="inlineStr">
        <is>
          <t>No</t>
        </is>
      </c>
      <c r="AG502" s="44" t="n"/>
      <c r="AH502" s="54" t="n">
        <v>0</v>
      </c>
      <c r="AI502" s="54" t="n">
        <v>1</v>
      </c>
      <c r="AJ502" s="54" t="n">
        <v>-1</v>
      </c>
      <c r="AK502" s="44" t="n"/>
      <c r="AL502" s="44" t="n"/>
      <c r="AM502" s="44" t="n"/>
      <c r="AN502" s="41" t="inlineStr">
        <is>
          <t>Sin valor unitario en SAP: la diferencia económica de este ítem no puede calcularse (dato faltante).</t>
        </is>
      </c>
      <c r="AO502" s="44" t="inlineStr">
        <is>
          <t>Mejor aproximación descartada: 2001254 CANULA DE GUEDEL 12CM N5 NARANJA (una nomenclatura no informa dosis; similitud 0.22).</t>
        </is>
      </c>
    </row>
    <row r="503">
      <c r="A503" s="29" t="n"/>
      <c r="B503" s="29" t="inlineStr">
        <is>
          <t>Canula Nasofaringea 32fr N7.5</t>
        </is>
      </c>
      <c r="F503" s="29" t="inlineStr">
        <is>
          <t>1130</t>
        </is>
      </c>
      <c r="H503" s="29" t="inlineStr">
        <is>
          <t>C/U</t>
        </is>
      </c>
      <c r="I503" s="30" t="n">
        <v>0</v>
      </c>
      <c r="Q503" s="30" t="n">
        <v>1</v>
      </c>
      <c r="R503" s="30">
        <f>I503-Q503</f>
        <v/>
      </c>
      <c r="T503" s="29" t="inlineStr">
        <is>
          <t>Ítem del inventario físico de Avain sin código SAP en este centro. Se mantiene la línea sin código de material: la diferencia indica una cantidad a dar de alta en SAP.</t>
        </is>
      </c>
      <c r="U503" s="44" t="inlineStr">
        <is>
          <t>Inventario físico sin código SAP</t>
        </is>
      </c>
      <c r="V503" s="44" t="inlineStr">
        <is>
          <t>Sin clasificar en SAP</t>
        </is>
      </c>
      <c r="W503" s="44" t="inlineStr">
        <is>
          <t>Dentro del alcance</t>
        </is>
      </c>
      <c r="X503" s="45" t="inlineStr">
        <is>
          <t>Sin coincidencia</t>
        </is>
      </c>
      <c r="Y503" s="44" t="inlineStr">
        <is>
          <t>Sin correspondencia confirmada: hay aproximaciones en SAP, descartadas por presentación o evidencia débil</t>
        </is>
      </c>
      <c r="Z503" s="45" t="inlineStr">
        <is>
          <t>Alta de material en SAP (sin código)</t>
        </is>
      </c>
      <c r="AA503" s="44" t="inlineStr">
        <is>
          <t>416</t>
        </is>
      </c>
      <c r="AB503" s="44" t="inlineStr">
        <is>
          <t>Canula Nasofaringea 32fr N7.5</t>
        </is>
      </c>
      <c r="AC503" s="44" t="inlineStr">
        <is>
          <t>Sin coincidencia</t>
        </is>
      </c>
      <c r="AD503" s="44" t="inlineStr">
        <is>
          <t>No</t>
        </is>
      </c>
      <c r="AE503" s="44" t="n"/>
      <c r="AF503" s="44" t="inlineStr">
        <is>
          <t>No</t>
        </is>
      </c>
      <c r="AG503" s="44" t="n"/>
      <c r="AH503" s="54" t="n">
        <v>0</v>
      </c>
      <c r="AI503" s="54" t="n">
        <v>1</v>
      </c>
      <c r="AJ503" s="54" t="n">
        <v>-1</v>
      </c>
      <c r="AK503" s="44" t="n"/>
      <c r="AL503" s="44" t="n"/>
      <c r="AM503" s="44" t="n"/>
      <c r="AN503" s="41" t="inlineStr">
        <is>
          <t>Sin valor unitario en SAP: la diferencia económica de este ítem no puede calcularse (dato faltante).</t>
        </is>
      </c>
      <c r="AO503" s="44" t="inlineStr">
        <is>
          <t>Mejor aproximación descartada: 2001254 CANULA DE GUEDEL 12CM N5 NARANJA (una nomenclatura no informa dosis; similitud 0.22).</t>
        </is>
      </c>
    </row>
    <row r="504">
      <c r="A504" s="29" t="n"/>
      <c r="B504" s="29" t="inlineStr">
        <is>
          <t>Canula Nasofaringea30fr N7.0</t>
        </is>
      </c>
      <c r="F504" s="29" t="inlineStr">
        <is>
          <t>1130</t>
        </is>
      </c>
      <c r="H504" s="29" t="inlineStr">
        <is>
          <t>C/U</t>
        </is>
      </c>
      <c r="I504" s="30" t="n">
        <v>0</v>
      </c>
      <c r="Q504" s="30" t="n">
        <v>1</v>
      </c>
      <c r="R504" s="30">
        <f>I504-Q504</f>
        <v/>
      </c>
      <c r="T504" s="29" t="inlineStr">
        <is>
          <t>Ítem del inventario físico de Avain sin código SAP en este centro. Se mantiene la línea sin código de material: la diferencia indica una cantidad a dar de alta en SAP.</t>
        </is>
      </c>
      <c r="U504" s="44" t="inlineStr">
        <is>
          <t>Inventario físico sin código SAP</t>
        </is>
      </c>
      <c r="V504" s="44" t="inlineStr">
        <is>
          <t>Sin clasificar en SAP</t>
        </is>
      </c>
      <c r="W504" s="44" t="inlineStr">
        <is>
          <t>Dentro del alcance</t>
        </is>
      </c>
      <c r="X504" s="45" t="inlineStr">
        <is>
          <t>Sin coincidencia</t>
        </is>
      </c>
      <c r="Y504" s="44" t="inlineStr">
        <is>
          <t>Sin correspondencia confirmada: hay aproximaciones en SAP, descartadas por presentación o evidencia débil</t>
        </is>
      </c>
      <c r="Z504" s="45" t="inlineStr">
        <is>
          <t>Alta de material en SAP (sin código)</t>
        </is>
      </c>
      <c r="AA504" s="44" t="inlineStr">
        <is>
          <t>417</t>
        </is>
      </c>
      <c r="AB504" s="44" t="inlineStr">
        <is>
          <t>Canula Nasofaringea30fr N7.0</t>
        </is>
      </c>
      <c r="AC504" s="44" t="inlineStr">
        <is>
          <t>Sin coincidencia</t>
        </is>
      </c>
      <c r="AD504" s="44" t="inlineStr">
        <is>
          <t>No</t>
        </is>
      </c>
      <c r="AE504" s="44" t="n"/>
      <c r="AF504" s="44" t="inlineStr">
        <is>
          <t>No</t>
        </is>
      </c>
      <c r="AG504" s="44" t="n"/>
      <c r="AH504" s="54" t="n">
        <v>0</v>
      </c>
      <c r="AI504" s="54" t="n">
        <v>1</v>
      </c>
      <c r="AJ504" s="54" t="n">
        <v>-1</v>
      </c>
      <c r="AK504" s="44" t="n"/>
      <c r="AL504" s="44" t="n"/>
      <c r="AM504" s="44" t="n"/>
      <c r="AN504" s="41" t="inlineStr">
        <is>
          <t>Sin valor unitario en SAP: la diferencia económica de este ítem no puede calcularse (dato faltante).</t>
        </is>
      </c>
      <c r="AO504" s="44" t="inlineStr">
        <is>
          <t>Mejor aproximación descartada: 2001254 CANULA DE GUEDEL 12CM N5 NARANJA (una nomenclatura no informa dosis; similitud 0.25).</t>
        </is>
      </c>
    </row>
    <row r="505">
      <c r="A505" s="29" t="n"/>
      <c r="B505" s="29" t="inlineStr">
        <is>
          <t>Canula Yankauer con tubo de conexion</t>
        </is>
      </c>
      <c r="F505" s="29" t="inlineStr">
        <is>
          <t>1130</t>
        </is>
      </c>
      <c r="H505" s="29" t="inlineStr">
        <is>
          <t>C/U</t>
        </is>
      </c>
      <c r="I505" s="30" t="n">
        <v>0</v>
      </c>
      <c r="Q505" s="30" t="n">
        <v>4</v>
      </c>
      <c r="R505" s="30">
        <f>I505-Q505</f>
        <v/>
      </c>
      <c r="T505" s="29" t="inlineStr">
        <is>
          <t>Ítem del inventario físico de Avain sin código SAP en este centro. Se mantiene la línea sin código de material: la diferencia indica una cantidad a dar de alta en SAP.</t>
        </is>
      </c>
      <c r="U505" s="44" t="inlineStr">
        <is>
          <t>Inventario físico sin código SAP</t>
        </is>
      </c>
      <c r="V505" s="44" t="inlineStr">
        <is>
          <t>Sin clasificar en SAP</t>
        </is>
      </c>
      <c r="W505" s="44" t="inlineStr">
        <is>
          <t>Dentro del alcance</t>
        </is>
      </c>
      <c r="X505" s="45" t="inlineStr">
        <is>
          <t>Sin coincidencia</t>
        </is>
      </c>
      <c r="Y505" s="44" t="inlineStr">
        <is>
          <t>Sin correspondencia confirmada: hay aproximaciones en SAP, descartadas por presentación o evidencia débil</t>
        </is>
      </c>
      <c r="Z505" s="45" t="inlineStr">
        <is>
          <t>Alta de material en SAP (sin código)</t>
        </is>
      </c>
      <c r="AA505" s="44" t="inlineStr">
        <is>
          <t>57</t>
        </is>
      </c>
      <c r="AB505" s="44" t="inlineStr">
        <is>
          <t>Canula Yankauer con tubo de conexion</t>
        </is>
      </c>
      <c r="AC505" s="44" t="inlineStr">
        <is>
          <t>Sin coincidencia</t>
        </is>
      </c>
      <c r="AD505" s="44" t="inlineStr">
        <is>
          <t>No</t>
        </is>
      </c>
      <c r="AE505" s="44" t="n"/>
      <c r="AF505" s="44" t="inlineStr">
        <is>
          <t>No</t>
        </is>
      </c>
      <c r="AG505" s="44" t="n"/>
      <c r="AH505" s="54" t="n">
        <v>0</v>
      </c>
      <c r="AI505" s="54" t="n">
        <v>4</v>
      </c>
      <c r="AJ505" s="54" t="n">
        <v>-4</v>
      </c>
      <c r="AK505" s="44" t="n"/>
      <c r="AL505" s="44" t="n"/>
      <c r="AM505" s="44" t="n"/>
      <c r="AN505" s="41" t="inlineStr">
        <is>
          <t>Sin valor unitario en SAP: la diferencia económica de este ítem no puede calcularse (dato faltante).</t>
        </is>
      </c>
      <c r="AO505" s="44" t="inlineStr">
        <is>
          <t>Mejor aproximación descartada: 2000385 TUBO DE MAYO N°3 (similitud 0.24).</t>
        </is>
      </c>
    </row>
    <row r="506">
      <c r="A506" s="29" t="n"/>
      <c r="B506" s="29" t="inlineStr">
        <is>
          <t>Carbon activado</t>
        </is>
      </c>
      <c r="F506" s="29" t="inlineStr">
        <is>
          <t>1130</t>
        </is>
      </c>
      <c r="H506" s="29" t="inlineStr">
        <is>
          <t>C/U</t>
        </is>
      </c>
      <c r="I506" s="30" t="n">
        <v>0</v>
      </c>
      <c r="Q506" s="30" t="n">
        <v>100</v>
      </c>
      <c r="R506" s="30">
        <f>I506-Q506</f>
        <v/>
      </c>
      <c r="T506" s="29" t="inlineStr">
        <is>
          <t>Ítem del inventario físico de Avain sin código SAP en este centro. Se mantiene la línea sin código de material: la diferencia indica una cantidad a dar de alta en SAP.</t>
        </is>
      </c>
      <c r="U506" s="44" t="inlineStr">
        <is>
          <t>Inventario físico sin código SAP</t>
        </is>
      </c>
      <c r="V506" s="44" t="inlineStr">
        <is>
          <t>Sin clasificar en SAP</t>
        </is>
      </c>
      <c r="W506" s="44" t="inlineStr">
        <is>
          <t>Dentro del alcance</t>
        </is>
      </c>
      <c r="X506" s="45" t="inlineStr">
        <is>
          <t>Sin coincidencia</t>
        </is>
      </c>
      <c r="Y506" s="44" t="inlineStr">
        <is>
          <t>Sin correspondencia confirmada: hay aproximaciones en SAP, descartadas por presentación o evidencia débil</t>
        </is>
      </c>
      <c r="Z506" s="45" t="inlineStr">
        <is>
          <t>Alta de material en SAP (sin código)</t>
        </is>
      </c>
      <c r="AA506" s="44" t="inlineStr">
        <is>
          <t>408</t>
        </is>
      </c>
      <c r="AB506" s="44" t="inlineStr">
        <is>
          <t>Carbon activado</t>
        </is>
      </c>
      <c r="AC506" s="44" t="inlineStr">
        <is>
          <t>Sin coincidencia</t>
        </is>
      </c>
      <c r="AD506" s="44" t="inlineStr">
        <is>
          <t>No</t>
        </is>
      </c>
      <c r="AE506" s="44" t="n"/>
      <c r="AF506" s="44" t="inlineStr">
        <is>
          <t>No</t>
        </is>
      </c>
      <c r="AG506" s="44" t="n"/>
      <c r="AH506" s="54" t="n">
        <v>0</v>
      </c>
      <c r="AI506" s="54" t="n">
        <v>100</v>
      </c>
      <c r="AJ506" s="54" t="n">
        <v>-100</v>
      </c>
      <c r="AK506" s="44" t="n"/>
      <c r="AL506" s="44" t="n"/>
      <c r="AM506" s="44" t="n"/>
      <c r="AN506" s="41" t="inlineStr">
        <is>
          <t>Sin valor unitario en SAP: la diferencia económica de este ítem no puede calcularse (dato faltante).</t>
        </is>
      </c>
      <c r="AO506" s="44" t="inlineStr">
        <is>
          <t>Mejor aproximación descartada: 2000012 BICARBONATO DE SODIO 100 ML (una nomenclatura no informa dosis; similitud 0.14).</t>
        </is>
      </c>
    </row>
    <row r="507">
      <c r="A507" s="29" t="n"/>
      <c r="B507" s="29" t="inlineStr">
        <is>
          <t>Carboximetilcisteina/dextrometorfano bromhidrato jbe 100ml</t>
        </is>
      </c>
      <c r="F507" s="29" t="inlineStr">
        <is>
          <t>1130</t>
        </is>
      </c>
      <c r="H507" s="29" t="inlineStr">
        <is>
          <t>C/U</t>
        </is>
      </c>
      <c r="I507" s="30" t="n">
        <v>0</v>
      </c>
      <c r="Q507" s="30" t="n">
        <v>35</v>
      </c>
      <c r="R507" s="30">
        <f>I507-Q507</f>
        <v/>
      </c>
      <c r="T507" s="29" t="inlineStr">
        <is>
          <t>Ítem del inventario físico de Avain sin código SAP en este centro. Se mantiene la línea sin código de material: la diferencia indica una cantidad a dar de alta en SAP.</t>
        </is>
      </c>
      <c r="U507" s="44" t="inlineStr">
        <is>
          <t>Inventario físico sin código SAP</t>
        </is>
      </c>
      <c r="V507" s="44" t="inlineStr">
        <is>
          <t>Sin clasificar en SAP</t>
        </is>
      </c>
      <c r="W507" s="44" t="inlineStr">
        <is>
          <t>Dentro del alcance</t>
        </is>
      </c>
      <c r="X507" s="45" t="inlineStr">
        <is>
          <t>Sin coincidencia</t>
        </is>
      </c>
      <c r="Y507" s="44" t="inlineStr">
        <is>
          <t>Sin correspondencia confirmada: hay aproximaciones en SAP, descartadas por presentación o evidencia débil</t>
        </is>
      </c>
      <c r="Z507" s="45" t="inlineStr">
        <is>
          <t>Alta de material en SAP (sin código)</t>
        </is>
      </c>
      <c r="AA507" s="44" t="inlineStr">
        <is>
          <t>61</t>
        </is>
      </c>
      <c r="AB507" s="44" t="inlineStr">
        <is>
          <t>Carboximetilcisteina/dextrometorfano bromhidrato jbe 100ml</t>
        </is>
      </c>
      <c r="AC507" s="44" t="inlineStr">
        <is>
          <t>Sin coincidencia</t>
        </is>
      </c>
      <c r="AD507" s="44" t="inlineStr">
        <is>
          <t>No</t>
        </is>
      </c>
      <c r="AE507" s="44" t="n"/>
      <c r="AF507" s="44" t="inlineStr">
        <is>
          <t>No</t>
        </is>
      </c>
      <c r="AG507" s="44" t="n"/>
      <c r="AH507" s="54" t="n">
        <v>0</v>
      </c>
      <c r="AI507" s="54" t="n">
        <v>35</v>
      </c>
      <c r="AJ507" s="54" t="n">
        <v>-35</v>
      </c>
      <c r="AK507" s="44" t="n"/>
      <c r="AL507" s="44" t="n"/>
      <c r="AM507" s="44" t="n"/>
      <c r="AN507" s="41" t="inlineStr">
        <is>
          <t>Sin valor unitario en SAP: la diferencia económica de este ítem no puede calcularse (dato faltante).</t>
        </is>
      </c>
      <c r="AO507" s="44" t="inlineStr">
        <is>
          <t>Mejor aproximación descartada: 1000624 LACTULON JARABE (una nomenclatura no informa dosis; similitud 0.30).</t>
        </is>
      </c>
    </row>
    <row r="508">
      <c r="A508" s="29" t="n"/>
      <c r="B508" s="29" t="inlineStr">
        <is>
          <t>Cetirizina diclorhidrato 10 mg</t>
        </is>
      </c>
      <c r="F508" s="29" t="inlineStr">
        <is>
          <t>1130</t>
        </is>
      </c>
      <c r="H508" s="29" t="inlineStr">
        <is>
          <t>C/U</t>
        </is>
      </c>
      <c r="I508" s="30" t="n">
        <v>0</v>
      </c>
      <c r="Q508" s="30" t="n">
        <v>10</v>
      </c>
      <c r="R508" s="30">
        <f>I508-Q508</f>
        <v/>
      </c>
      <c r="T508" s="29" t="inlineStr">
        <is>
          <t>Ítem del inventario físico de Avain sin código SAP en este centro. Se mantiene la línea sin código de material: la diferencia indica una cantidad a dar de alta en SAP.</t>
        </is>
      </c>
      <c r="U508" s="44" t="inlineStr">
        <is>
          <t>Inventario físico sin código SAP</t>
        </is>
      </c>
      <c r="V508" s="44" t="inlineStr">
        <is>
          <t>Sin clasificar en SAP</t>
        </is>
      </c>
      <c r="W508" s="44" t="inlineStr">
        <is>
          <t>Dentro del alcance</t>
        </is>
      </c>
      <c r="X508" s="45" t="inlineStr">
        <is>
          <t>Sin coincidencia</t>
        </is>
      </c>
      <c r="Y508" s="44" t="inlineStr">
        <is>
          <t>Sin correspondencia confirmada: hay aproximaciones en SAP, descartadas por presentación o evidencia débil</t>
        </is>
      </c>
      <c r="Z508" s="45" t="inlineStr">
        <is>
          <t>Alta de material en SAP (sin código)</t>
        </is>
      </c>
      <c r="AA508" s="44" t="inlineStr">
        <is>
          <t>402</t>
        </is>
      </c>
      <c r="AB508" s="44" t="inlineStr">
        <is>
          <t>Cetirizina diclorhidrato 10 mg</t>
        </is>
      </c>
      <c r="AC508" s="44" t="inlineStr">
        <is>
          <t>Sin coincidencia</t>
        </is>
      </c>
      <c r="AD508" s="44" t="inlineStr">
        <is>
          <t>No</t>
        </is>
      </c>
      <c r="AE508" s="44" t="n"/>
      <c r="AF508" s="44" t="inlineStr">
        <is>
          <t>No</t>
        </is>
      </c>
      <c r="AG508" s="44" t="n"/>
      <c r="AH508" s="54" t="n">
        <v>0</v>
      </c>
      <c r="AI508" s="54" t="n">
        <v>10</v>
      </c>
      <c r="AJ508" s="54" t="n">
        <v>-10</v>
      </c>
      <c r="AK508" s="44" t="n"/>
      <c r="AL508" s="44" t="n"/>
      <c r="AM508" s="44" t="n"/>
      <c r="AN508" s="41" t="inlineStr">
        <is>
          <t>Sin valor unitario en SAP: la diferencia económica de este ítem no puede calcularse (dato faltante).</t>
        </is>
      </c>
      <c r="AO508" s="44" t="inlineStr">
        <is>
          <t>Mejor aproximación descartada: 1000122 METOCLOPRAMIDA DE 10MG SL (dosis coincide; similitud 0.32).</t>
        </is>
      </c>
    </row>
    <row r="509">
      <c r="A509" s="29" t="n"/>
      <c r="B509" s="29" t="inlineStr">
        <is>
          <t>Cinta Hipoalergénica 1,25cmx9m</t>
        </is>
      </c>
      <c r="F509" s="29" t="inlineStr">
        <is>
          <t>1130</t>
        </is>
      </c>
      <c r="H509" s="29" t="inlineStr">
        <is>
          <t>C/U</t>
        </is>
      </c>
      <c r="I509" s="30" t="n">
        <v>0</v>
      </c>
      <c r="Q509" s="30" t="n">
        <v>9</v>
      </c>
      <c r="R509" s="30">
        <f>I509-Q509</f>
        <v/>
      </c>
      <c r="T509" s="29" t="inlineStr">
        <is>
          <t>Ítem del inventario físico de Avain sin código SAP en este centro. Se mantiene la línea sin código de material: la diferencia indica una cantidad a dar de alta en SAP.</t>
        </is>
      </c>
      <c r="U509" s="44" t="inlineStr">
        <is>
          <t>Inventario físico sin código SAP</t>
        </is>
      </c>
      <c r="V509" s="44" t="inlineStr">
        <is>
          <t>Sin clasificar en SAP</t>
        </is>
      </c>
      <c r="W509" s="44" t="inlineStr">
        <is>
          <t>Dentro del alcance</t>
        </is>
      </c>
      <c r="X509" s="45" t="inlineStr">
        <is>
          <t>Sin coincidencia</t>
        </is>
      </c>
      <c r="Y509" s="44" t="inlineStr">
        <is>
          <t>Sin correspondencia confirmada: hay aproximaciones en SAP, descartadas por presentación o evidencia débil</t>
        </is>
      </c>
      <c r="Z509" s="45" t="inlineStr">
        <is>
          <t>Alta de material en SAP (sin código)</t>
        </is>
      </c>
      <c r="AA509" s="44" t="inlineStr">
        <is>
          <t>67</t>
        </is>
      </c>
      <c r="AB509" s="44" t="inlineStr">
        <is>
          <t>Cinta Hipoalergénica 1,25cmx9m</t>
        </is>
      </c>
      <c r="AC509" s="44" t="inlineStr">
        <is>
          <t>Sin coincidencia</t>
        </is>
      </c>
      <c r="AD509" s="44" t="inlineStr">
        <is>
          <t>No</t>
        </is>
      </c>
      <c r="AE509" s="44" t="n"/>
      <c r="AF509" s="44" t="inlineStr">
        <is>
          <t>No</t>
        </is>
      </c>
      <c r="AG509" s="44" t="n"/>
      <c r="AH509" s="54" t="n">
        <v>0</v>
      </c>
      <c r="AI509" s="54" t="n">
        <v>9</v>
      </c>
      <c r="AJ509" s="54" t="n">
        <v>-9</v>
      </c>
      <c r="AK509" s="44" t="n"/>
      <c r="AL509" s="44" t="n"/>
      <c r="AM509" s="44" t="n"/>
      <c r="AN509" s="41" t="inlineStr">
        <is>
          <t>Sin valor unitario en SAP: la diferencia económica de este ítem no puede calcularse (dato faltante).</t>
        </is>
      </c>
      <c r="AO509" s="44" t="inlineStr">
        <is>
          <t>Mejor aproximación descartada: 2001278 TELA ADHE HIPOALERGENICA DE SEDA 2.5CM (dosis/presentación distinta (1.25CM vs 2.5CM); similitud 0.36).</t>
        </is>
      </c>
    </row>
    <row r="510">
      <c r="A510" s="29" t="n"/>
      <c r="B510" s="29" t="inlineStr">
        <is>
          <t>Cinta Hipoalergénica 2,5cmx9m</t>
        </is>
      </c>
      <c r="F510" s="29" t="inlineStr">
        <is>
          <t>1130</t>
        </is>
      </c>
      <c r="H510" s="29" t="inlineStr">
        <is>
          <t>C/U</t>
        </is>
      </c>
      <c r="I510" s="30" t="n">
        <v>0</v>
      </c>
      <c r="Q510" s="30" t="n">
        <v>87</v>
      </c>
      <c r="R510" s="30">
        <f>I510-Q510</f>
        <v/>
      </c>
      <c r="T510" s="29" t="inlineStr">
        <is>
          <t>Ítem del inventario físico de Avain sin código SAP en este centro. Se mantiene la línea sin código de material: la diferencia indica una cantidad a dar de alta en SAP.</t>
        </is>
      </c>
      <c r="U510" s="44" t="inlineStr">
        <is>
          <t>Inventario físico sin código SAP</t>
        </is>
      </c>
      <c r="V510" s="44" t="inlineStr">
        <is>
          <t>Sin clasificar en SAP</t>
        </is>
      </c>
      <c r="W510" s="44" t="inlineStr">
        <is>
          <t>Dentro del alcance</t>
        </is>
      </c>
      <c r="X510" s="45" t="inlineStr">
        <is>
          <t>Sin coincidencia</t>
        </is>
      </c>
      <c r="Y510" s="44" t="inlineStr">
        <is>
          <t>Sin correspondencia confirmada: hay aproximaciones en SAP, descartadas por presentación o evidencia débil</t>
        </is>
      </c>
      <c r="Z510" s="45" t="inlineStr">
        <is>
          <t>Alta de material en SAP (sin código)</t>
        </is>
      </c>
      <c r="AA510" s="44" t="inlineStr">
        <is>
          <t>68</t>
        </is>
      </c>
      <c r="AB510" s="44" t="inlineStr">
        <is>
          <t>Cinta Hipoalergénica 2,5cmx9m</t>
        </is>
      </c>
      <c r="AC510" s="44" t="inlineStr">
        <is>
          <t>Sin coincidencia</t>
        </is>
      </c>
      <c r="AD510" s="44" t="inlineStr">
        <is>
          <t>No</t>
        </is>
      </c>
      <c r="AE510" s="44" t="n"/>
      <c r="AF510" s="44" t="inlineStr">
        <is>
          <t>No</t>
        </is>
      </c>
      <c r="AG510" s="44" t="n"/>
      <c r="AH510" s="54" t="n">
        <v>0</v>
      </c>
      <c r="AI510" s="54" t="n">
        <v>87</v>
      </c>
      <c r="AJ510" s="54" t="n">
        <v>-87</v>
      </c>
      <c r="AK510" s="44" t="n"/>
      <c r="AL510" s="44" t="n"/>
      <c r="AM510" s="44" t="n"/>
      <c r="AN510" s="41" t="inlineStr">
        <is>
          <t>Sin valor unitario en SAP: la diferencia económica de este ítem no puede calcularse (dato faltante).</t>
        </is>
      </c>
      <c r="AO510" s="44" t="inlineStr">
        <is>
          <t>Mejor aproximación descartada: 2001278 TELA ADHE HIPOALERGENICA DE SEDA 2.5CM (dosis coincide; similitud 0.51).</t>
        </is>
      </c>
    </row>
    <row r="511">
      <c r="A511" s="29" t="n"/>
      <c r="B511" s="29" t="inlineStr">
        <is>
          <t>Circuito p/respirador s/ valvula espiratoria</t>
        </is>
      </c>
      <c r="F511" s="29" t="inlineStr">
        <is>
          <t>1130</t>
        </is>
      </c>
      <c r="H511" s="29" t="inlineStr">
        <is>
          <t>C/U</t>
        </is>
      </c>
      <c r="I511" s="30" t="n">
        <v>0</v>
      </c>
      <c r="Q511" s="30" t="n">
        <v>10</v>
      </c>
      <c r="R511" s="30">
        <f>I511-Q511</f>
        <v/>
      </c>
      <c r="T511" s="29" t="inlineStr">
        <is>
          <t>Ítem del inventario físico de Avain sin código SAP en este centro. Se mantiene la línea sin código de material: la diferencia indica una cantidad a dar de alta en SAP.</t>
        </is>
      </c>
      <c r="U511" s="44" t="inlineStr">
        <is>
          <t>Inventario físico sin código SAP</t>
        </is>
      </c>
      <c r="V511" s="44" t="inlineStr">
        <is>
          <t>Sin clasificar en SAP</t>
        </is>
      </c>
      <c r="W511" s="44" t="inlineStr">
        <is>
          <t>Dentro del alcance</t>
        </is>
      </c>
      <c r="X511" s="45" t="inlineStr">
        <is>
          <t>Sin coincidencia</t>
        </is>
      </c>
      <c r="Y511" s="44" t="inlineStr">
        <is>
          <t>Sin correspondencia confirmada: hay aproximaciones en SAP, descartadas por presentación o evidencia débil</t>
        </is>
      </c>
      <c r="Z511" s="45" t="inlineStr">
        <is>
          <t>Alta de material en SAP (sin código)</t>
        </is>
      </c>
      <c r="AA511" s="44" t="inlineStr">
        <is>
          <t>378</t>
        </is>
      </c>
      <c r="AB511" s="44" t="inlineStr">
        <is>
          <t>Circuito p/respirador s/ valvula espiratoria</t>
        </is>
      </c>
      <c r="AC511" s="44" t="inlineStr">
        <is>
          <t>Sin coincidencia</t>
        </is>
      </c>
      <c r="AD511" s="44" t="inlineStr">
        <is>
          <t>No</t>
        </is>
      </c>
      <c r="AE511" s="44" t="n"/>
      <c r="AF511" s="44" t="inlineStr">
        <is>
          <t>No</t>
        </is>
      </c>
      <c r="AG511" s="44" t="n"/>
      <c r="AH511" s="54" t="n">
        <v>0</v>
      </c>
      <c r="AI511" s="54" t="n">
        <v>10</v>
      </c>
      <c r="AJ511" s="54" t="n">
        <v>-10</v>
      </c>
      <c r="AK511" s="44" t="n"/>
      <c r="AL511" s="44" t="n"/>
      <c r="AM511" s="44" t="n"/>
      <c r="AN511" s="41" t="inlineStr">
        <is>
          <t>Sin valor unitario en SAP: la diferencia económica de este ítem no puede calcularse (dato faltante).</t>
        </is>
      </c>
      <c r="AO511" s="44" t="inlineStr">
        <is>
          <t>Mejor aproximación descartada: 2001363 CIRCUITO RESPIRADOR ADULT REF 300/13315 (similitud 0.40).</t>
        </is>
      </c>
    </row>
    <row r="512">
      <c r="A512" s="29" t="n"/>
      <c r="B512" s="29" t="inlineStr">
        <is>
          <t>Clindamicina ampolla 600mg</t>
        </is>
      </c>
      <c r="F512" s="29" t="inlineStr">
        <is>
          <t>1130</t>
        </is>
      </c>
      <c r="H512" s="29" t="inlineStr">
        <is>
          <t>C/U</t>
        </is>
      </c>
      <c r="I512" s="30" t="n">
        <v>0</v>
      </c>
      <c r="Q512" s="30" t="n">
        <v>16</v>
      </c>
      <c r="R512" s="30">
        <f>I512-Q512</f>
        <v/>
      </c>
      <c r="T512" s="29" t="inlineStr">
        <is>
          <t>Ítem del inventario físico de Avain sin código SAP en este centro. Se mantiene la línea sin código de material: la diferencia indica una cantidad a dar de alta en SAP.</t>
        </is>
      </c>
      <c r="U512" s="44" t="inlineStr">
        <is>
          <t>Inventario físico sin código SAP</t>
        </is>
      </c>
      <c r="V512" s="44" t="inlineStr">
        <is>
          <t>Sin clasificar en SAP</t>
        </is>
      </c>
      <c r="W512" s="44" t="inlineStr">
        <is>
          <t>Dentro del alcance</t>
        </is>
      </c>
      <c r="X512" s="45" t="inlineStr">
        <is>
          <t>Sin coincidencia</t>
        </is>
      </c>
      <c r="Y512" s="44" t="inlineStr">
        <is>
          <t>Sin correspondencia confirmada: hay aproximaciones en SAP, descartadas por presentación o evidencia débil</t>
        </is>
      </c>
      <c r="Z512" s="45" t="inlineStr">
        <is>
          <t>Alta de material en SAP (sin código)</t>
        </is>
      </c>
      <c r="AA512" s="44" t="inlineStr">
        <is>
          <t>418</t>
        </is>
      </c>
      <c r="AB512" s="44" t="inlineStr">
        <is>
          <t>Clindamicina ampolla 600mg</t>
        </is>
      </c>
      <c r="AC512" s="44" t="inlineStr">
        <is>
          <t>Sin coincidencia</t>
        </is>
      </c>
      <c r="AD512" s="44" t="inlineStr">
        <is>
          <t>No</t>
        </is>
      </c>
      <c r="AE512" s="44" t="n"/>
      <c r="AF512" s="44" t="inlineStr">
        <is>
          <t>No</t>
        </is>
      </c>
      <c r="AG512" s="44" t="n"/>
      <c r="AH512" s="54" t="n">
        <v>0</v>
      </c>
      <c r="AI512" s="54" t="n">
        <v>16</v>
      </c>
      <c r="AJ512" s="54" t="n">
        <v>-16</v>
      </c>
      <c r="AK512" s="44" t="n"/>
      <c r="AL512" s="44" t="n"/>
      <c r="AM512" s="44" t="n"/>
      <c r="AN512" s="41" t="inlineStr">
        <is>
          <t>Sin valor unitario en SAP: la diferencia económica de este ítem no puede calcularse (dato faltante).</t>
        </is>
      </c>
      <c r="AO512" s="44" t="inlineStr">
        <is>
          <t>Mejor aproximación descartada: 1001249 Clindamicina 300mgs caps (dosis/presentación distinta (600MG vs 300MG); similitud 0.50).</t>
        </is>
      </c>
    </row>
    <row r="513">
      <c r="A513" s="29" t="n"/>
      <c r="B513" s="29" t="inlineStr">
        <is>
          <t>Clorhidrato de Labetalol 20mg</t>
        </is>
      </c>
      <c r="F513" s="29" t="inlineStr">
        <is>
          <t>1130</t>
        </is>
      </c>
      <c r="H513" s="29" t="inlineStr">
        <is>
          <t>C/U</t>
        </is>
      </c>
      <c r="I513" s="30" t="n">
        <v>0</v>
      </c>
      <c r="Q513" s="30" t="n">
        <v>11</v>
      </c>
      <c r="R513" s="30">
        <f>I513-Q513</f>
        <v/>
      </c>
      <c r="T513" s="29" t="inlineStr">
        <is>
          <t>Ítem del inventario físico de Avain sin código SAP en este centro. Se mantiene la línea sin código de material: la diferencia indica una cantidad a dar de alta en SAP.</t>
        </is>
      </c>
      <c r="U513" s="44" t="inlineStr">
        <is>
          <t>Inventario físico sin código SAP</t>
        </is>
      </c>
      <c r="V513" s="44" t="inlineStr">
        <is>
          <t>Sin clasificar en SAP</t>
        </is>
      </c>
      <c r="W513" s="44" t="inlineStr">
        <is>
          <t>Dentro del alcance</t>
        </is>
      </c>
      <c r="X513" s="45" t="inlineStr">
        <is>
          <t>Sin coincidencia</t>
        </is>
      </c>
      <c r="Y513" s="44" t="inlineStr">
        <is>
          <t>Pendiente de validación: el ítem está en el Master pero no tiene código SAP confirmado</t>
        </is>
      </c>
      <c r="Z513" s="45" t="inlineStr">
        <is>
          <t>Alta de material en SAP (sin código)</t>
        </is>
      </c>
      <c r="AA513" s="44" t="inlineStr">
        <is>
          <t>400</t>
        </is>
      </c>
      <c r="AB513" s="44" t="inlineStr">
        <is>
          <t>Clorhidrato de Labetalol 20mg</t>
        </is>
      </c>
      <c r="AC513" s="44" t="inlineStr">
        <is>
          <t>Sin coincidencia</t>
        </is>
      </c>
      <c r="AD513" s="44" t="inlineStr">
        <is>
          <t>No</t>
        </is>
      </c>
      <c r="AE513" s="44" t="n"/>
      <c r="AF513" s="44" t="inlineStr">
        <is>
          <t>Sí</t>
        </is>
      </c>
      <c r="AG513" s="44" t="inlineStr">
        <is>
          <t>M04-009</t>
        </is>
      </c>
      <c r="AH513" s="54" t="n">
        <v>0</v>
      </c>
      <c r="AI513" s="54" t="n">
        <v>11</v>
      </c>
      <c r="AJ513" s="54" t="n">
        <v>-11</v>
      </c>
      <c r="AK513" s="44" t="n"/>
      <c r="AL513" s="44" t="n"/>
      <c r="AM513" s="44" t="n"/>
      <c r="AN513" s="41" t="inlineStr">
        <is>
          <t>Sin valor unitario en SAP: la diferencia económica de este ítem no puede calcularse (dato faltante).</t>
        </is>
      </c>
      <c r="AO513" s="44" t="inlineStr">
        <is>
          <t>Homologado al master M04-009, pero sus códigos SAP (1000634) no figuran en el stock SAP de este centro. Mejor aproximación descartada: 1005202 LABETALOL 5MG AMP (dosis/presentación distinta (20MG vs 5MG); similitud 0.48).</t>
        </is>
      </c>
    </row>
    <row r="514">
      <c r="A514" s="29" t="n"/>
      <c r="B514" s="29" t="inlineStr">
        <is>
          <t>Cloruro de Sodio 25ml spray nasal</t>
        </is>
      </c>
      <c r="F514" s="29" t="inlineStr">
        <is>
          <t>1130</t>
        </is>
      </c>
      <c r="H514" s="29" t="inlineStr">
        <is>
          <t>C/U</t>
        </is>
      </c>
      <c r="I514" s="30" t="n">
        <v>0</v>
      </c>
      <c r="Q514" s="30" t="n">
        <v>34</v>
      </c>
      <c r="R514" s="30">
        <f>I514-Q514</f>
        <v/>
      </c>
      <c r="T514" s="29" t="inlineStr">
        <is>
          <t>Ítem del inventario físico de Avain sin código SAP en este centro. Se mantiene la línea sin código de material: la diferencia indica una cantidad a dar de alta en SAP.</t>
        </is>
      </c>
      <c r="U514" s="44" t="inlineStr">
        <is>
          <t>Inventario físico sin código SAP</t>
        </is>
      </c>
      <c r="V514" s="44" t="inlineStr">
        <is>
          <t>Sin clasificar en SAP</t>
        </is>
      </c>
      <c r="W514" s="44" t="inlineStr">
        <is>
          <t>Dentro del alcance</t>
        </is>
      </c>
      <c r="X514" s="45" t="inlineStr">
        <is>
          <t>Sin coincidencia</t>
        </is>
      </c>
      <c r="Y514" s="44" t="inlineStr">
        <is>
          <t>Sin correspondencia confirmada: hay aproximaciones en SAP, descartadas por presentación o evidencia débil</t>
        </is>
      </c>
      <c r="Z514" s="45" t="inlineStr">
        <is>
          <t>Alta de material en SAP (sin código)</t>
        </is>
      </c>
      <c r="AA514" s="44" t="inlineStr">
        <is>
          <t>149</t>
        </is>
      </c>
      <c r="AB514" s="44" t="inlineStr">
        <is>
          <t>Cloruro de Sodio 25ml spray nasal</t>
        </is>
      </c>
      <c r="AC514" s="44" t="inlineStr">
        <is>
          <t>Sin coincidencia</t>
        </is>
      </c>
      <c r="AD514" s="44" t="inlineStr">
        <is>
          <t>No</t>
        </is>
      </c>
      <c r="AE514" s="44" t="n"/>
      <c r="AF514" s="44" t="inlineStr">
        <is>
          <t>No</t>
        </is>
      </c>
      <c r="AG514" s="44" t="n"/>
      <c r="AH514" s="54" t="n">
        <v>0</v>
      </c>
      <c r="AI514" s="54" t="n">
        <v>34</v>
      </c>
      <c r="AJ514" s="54" t="n">
        <v>-34</v>
      </c>
      <c r="AK514" s="44" t="n"/>
      <c r="AL514" s="44" t="n"/>
      <c r="AM514" s="44" t="n"/>
      <c r="AN514" s="41" t="inlineStr">
        <is>
          <t>Sin valor unitario en SAP: la diferencia económica de este ítem no puede calcularse (dato faltante).</t>
        </is>
      </c>
      <c r="AO514" s="44" t="inlineStr">
        <is>
          <t>Mejor aproximación descartada: 2000012 BICARBONATO DE SODIO 100 ML (dosis/presentación distinta (25ML vs 100ML); similitud 0.36).</t>
        </is>
      </c>
    </row>
    <row r="515">
      <c r="A515" s="29" t="n"/>
      <c r="B515" s="29" t="inlineStr">
        <is>
          <t>Clotrimazol Crema 1% x 20gr</t>
        </is>
      </c>
      <c r="F515" s="29" t="inlineStr">
        <is>
          <t>1130</t>
        </is>
      </c>
      <c r="H515" s="29" t="inlineStr">
        <is>
          <t>C/U</t>
        </is>
      </c>
      <c r="I515" s="30" t="n">
        <v>0</v>
      </c>
      <c r="Q515" s="30" t="n">
        <v>20</v>
      </c>
      <c r="R515" s="30">
        <f>I515-Q515</f>
        <v/>
      </c>
      <c r="T515" s="29" t="inlineStr">
        <is>
          <t>Ítem del inventario físico de Avain sin código SAP en este centro. Se mantiene la línea sin código de material: la diferencia indica una cantidad a dar de alta en SAP.</t>
        </is>
      </c>
      <c r="U515" s="44" t="inlineStr">
        <is>
          <t>Inventario físico sin código SAP</t>
        </is>
      </c>
      <c r="V515" s="44" t="inlineStr">
        <is>
          <t>Sin clasificar en SAP</t>
        </is>
      </c>
      <c r="W515" s="44" t="inlineStr">
        <is>
          <t>Dentro del alcance</t>
        </is>
      </c>
      <c r="X515" s="45" t="inlineStr">
        <is>
          <t>Sin coincidencia</t>
        </is>
      </c>
      <c r="Y515" s="44" t="inlineStr">
        <is>
          <t>Pendiente de validación: el ítem está en el Master pero no tiene código SAP confirmado</t>
        </is>
      </c>
      <c r="Z515" s="45" t="inlineStr">
        <is>
          <t>Alta de material en SAP (sin código)</t>
        </is>
      </c>
      <c r="AA515" s="44" t="inlineStr">
        <is>
          <t>301</t>
        </is>
      </c>
      <c r="AB515" s="44" t="inlineStr">
        <is>
          <t>Clotrimazol Crema 1% x 20gr</t>
        </is>
      </c>
      <c r="AC515" s="44" t="inlineStr">
        <is>
          <t>Sin coincidencia</t>
        </is>
      </c>
      <c r="AD515" s="44" t="inlineStr">
        <is>
          <t>No</t>
        </is>
      </c>
      <c r="AE515" s="44" t="n"/>
      <c r="AF515" s="44" t="inlineStr">
        <is>
          <t>Sí</t>
        </is>
      </c>
      <c r="AG515" s="44" t="inlineStr">
        <is>
          <t>M15-006</t>
        </is>
      </c>
      <c r="AH515" s="54" t="n">
        <v>0</v>
      </c>
      <c r="AI515" s="54" t="n">
        <v>20</v>
      </c>
      <c r="AJ515" s="54" t="n">
        <v>-20</v>
      </c>
      <c r="AK515" s="44" t="n"/>
      <c r="AL515" s="44" t="n"/>
      <c r="AM515" s="44" t="n"/>
      <c r="AN515" s="41" t="inlineStr">
        <is>
          <t>Sin valor unitario en SAP: la diferencia económica de este ítem no puede calcularse (dato faltante).</t>
        </is>
      </c>
      <c r="AO515" s="44" t="inlineStr">
        <is>
          <t>Homologado al master M15-006, pero sus códigos SAP (1000665, 1000870) no figuran en el stock SAP de este centro. Mejor aproximación descartada: 1000695 ACICLOVIR 5% CREMA X 10GR (dosis/presentación distinta (1%, 20000MG vs 5%, 10000MG); similitud 0.53).</t>
        </is>
      </c>
    </row>
    <row r="516">
      <c r="A516" s="29" t="n"/>
      <c r="B516" s="29" t="inlineStr">
        <is>
          <t>Colirio (Nafazolina- Feniramina) gotas oftalmicas x 15 ml</t>
        </is>
      </c>
      <c r="F516" s="29" t="inlineStr">
        <is>
          <t>1130</t>
        </is>
      </c>
      <c r="H516" s="29" t="inlineStr">
        <is>
          <t>C/U</t>
        </is>
      </c>
      <c r="I516" s="30" t="n">
        <v>0</v>
      </c>
      <c r="Q516" s="30" t="n">
        <v>1</v>
      </c>
      <c r="R516" s="30">
        <f>I516-Q516</f>
        <v/>
      </c>
      <c r="T516" s="29" t="inlineStr">
        <is>
          <t>Ítem del inventario físico de Avain sin código SAP en este centro. Se mantiene la línea sin código de material: la diferencia indica una cantidad a dar de alta en SAP.</t>
        </is>
      </c>
      <c r="U516" s="44" t="inlineStr">
        <is>
          <t>Inventario físico sin código SAP</t>
        </is>
      </c>
      <c r="V516" s="44" t="inlineStr">
        <is>
          <t>Sin clasificar en SAP</t>
        </is>
      </c>
      <c r="W516" s="44" t="inlineStr">
        <is>
          <t>Dentro del alcance</t>
        </is>
      </c>
      <c r="X516" s="45" t="inlineStr">
        <is>
          <t>Sin coincidencia</t>
        </is>
      </c>
      <c r="Y516" s="44" t="inlineStr">
        <is>
          <t>Sin correspondencia confirmada: hay aproximaciones en SAP, descartadas por presentación o evidencia débil</t>
        </is>
      </c>
      <c r="Z516" s="45" t="inlineStr">
        <is>
          <t>Alta de material en SAP (sin código)</t>
        </is>
      </c>
      <c r="AA516" s="44" t="inlineStr">
        <is>
          <t>79</t>
        </is>
      </c>
      <c r="AB516" s="44" t="inlineStr">
        <is>
          <t>Colirio (Nafazolina- Feniramina) gotas oftalmicas x 15 ml</t>
        </is>
      </c>
      <c r="AC516" s="44" t="inlineStr">
        <is>
          <t>Sin coincidencia</t>
        </is>
      </c>
      <c r="AD516" s="44" t="inlineStr">
        <is>
          <t>No</t>
        </is>
      </c>
      <c r="AE516" s="44" t="n"/>
      <c r="AF516" s="44" t="inlineStr">
        <is>
          <t>No</t>
        </is>
      </c>
      <c r="AG516" s="44" t="n"/>
      <c r="AH516" s="54" t="n">
        <v>0</v>
      </c>
      <c r="AI516" s="54" t="n">
        <v>1</v>
      </c>
      <c r="AJ516" s="54" t="n">
        <v>-1</v>
      </c>
      <c r="AK516" s="44" t="n"/>
      <c r="AL516" s="44" t="n"/>
      <c r="AM516" s="44" t="n"/>
      <c r="AN516" s="41" t="inlineStr">
        <is>
          <t>Sin valor unitario en SAP: la diferencia económica de este ítem no puede calcularse (dato faltante).</t>
        </is>
      </c>
      <c r="AO516" s="44" t="inlineStr">
        <is>
          <t>Mejor aproximación descartada: 1000189 COLIRIO ANTIBIOTICO GOTAS (una nomenclatura no informa dosis; similitud 0.47).</t>
        </is>
      </c>
    </row>
    <row r="517">
      <c r="A517" s="29" t="n"/>
      <c r="B517" s="29" t="inlineStr">
        <is>
          <t>Collar Cervical TU regulable</t>
        </is>
      </c>
      <c r="F517" s="29" t="inlineStr">
        <is>
          <t>1130</t>
        </is>
      </c>
      <c r="H517" s="29" t="inlineStr">
        <is>
          <t>C/U</t>
        </is>
      </c>
      <c r="I517" s="30" t="n">
        <v>0</v>
      </c>
      <c r="Q517" s="30" t="n">
        <v>4</v>
      </c>
      <c r="R517" s="30">
        <f>I517-Q517</f>
        <v/>
      </c>
      <c r="T517" s="29" t="inlineStr">
        <is>
          <t>Ítem del inventario físico de Avain sin código SAP en este centro. Se mantiene la línea sin código de material: la diferencia indica una cantidad a dar de alta en SAP.</t>
        </is>
      </c>
      <c r="U517" s="44" t="inlineStr">
        <is>
          <t>Inventario físico sin código SAP</t>
        </is>
      </c>
      <c r="V517" s="44" t="inlineStr">
        <is>
          <t>Sin clasificar en SAP</t>
        </is>
      </c>
      <c r="W517" s="44" t="inlineStr">
        <is>
          <t>Dentro del alcance</t>
        </is>
      </c>
      <c r="X517" s="45" t="inlineStr">
        <is>
          <t>Sin coincidencia</t>
        </is>
      </c>
      <c r="Y517" s="44" t="inlineStr">
        <is>
          <t>Pendiente de validación: el ítem está en el Master pero no tiene código SAP confirmado</t>
        </is>
      </c>
      <c r="Z517" s="45" t="inlineStr">
        <is>
          <t>Alta de material en SAP (sin código)</t>
        </is>
      </c>
      <c r="AA517" s="44" t="inlineStr">
        <is>
          <t>329</t>
        </is>
      </c>
      <c r="AB517" s="44" t="inlineStr">
        <is>
          <t>Collar Cervical TU regulable</t>
        </is>
      </c>
      <c r="AC517" s="44" t="inlineStr">
        <is>
          <t>Sin coincidencia</t>
        </is>
      </c>
      <c r="AD517" s="44" t="inlineStr">
        <is>
          <t>No</t>
        </is>
      </c>
      <c r="AE517" s="44" t="n"/>
      <c r="AF517" s="44" t="inlineStr">
        <is>
          <t>Sí</t>
        </is>
      </c>
      <c r="AG517" s="44" t="inlineStr">
        <is>
          <t>E-193</t>
        </is>
      </c>
      <c r="AH517" s="54" t="n">
        <v>0</v>
      </c>
      <c r="AI517" s="54" t="n">
        <v>4</v>
      </c>
      <c r="AJ517" s="54" t="n">
        <v>-4</v>
      </c>
      <c r="AK517" s="44" t="n"/>
      <c r="AL517" s="44" t="n"/>
      <c r="AM517" s="44" t="n"/>
      <c r="AN517" s="41" t="inlineStr">
        <is>
          <t>Sin valor unitario en SAP: la diferencia económica de este ítem no puede calcularse (dato faltante).</t>
        </is>
      </c>
      <c r="AO517" s="44" t="inlineStr">
        <is>
          <t>Homologado al master E-193, pero sus códigos SAP (2001447) no figuran en el stock SAP de este centro. Mejor aproximación descartada: 2000051 COLLAR CERVICAL MEDIANO (similitud 0.57).</t>
        </is>
      </c>
    </row>
    <row r="518">
      <c r="A518" s="29" t="n"/>
      <c r="B518" s="29" t="inlineStr">
        <is>
          <t>Collarín Cervical T. M</t>
        </is>
      </c>
      <c r="F518" s="29" t="inlineStr">
        <is>
          <t>1130</t>
        </is>
      </c>
      <c r="H518" s="29" t="inlineStr">
        <is>
          <t>C/U</t>
        </is>
      </c>
      <c r="I518" s="30" t="n">
        <v>0</v>
      </c>
      <c r="Q518" s="30" t="n">
        <v>16</v>
      </c>
      <c r="R518" s="30">
        <f>I518-Q518</f>
        <v/>
      </c>
      <c r="T518" s="29" t="inlineStr">
        <is>
          <t>Ítem del inventario físico de Avain sin código SAP en este centro. Se mantiene la línea sin código de material: la diferencia indica una cantidad a dar de alta en SAP.</t>
        </is>
      </c>
      <c r="U518" s="44" t="inlineStr">
        <is>
          <t>Inventario físico sin código SAP</t>
        </is>
      </c>
      <c r="V518" s="44" t="inlineStr">
        <is>
          <t>Sin clasificar en SAP</t>
        </is>
      </c>
      <c r="W518" s="44" t="inlineStr">
        <is>
          <t>Dentro del alcance</t>
        </is>
      </c>
      <c r="X518" s="45" t="inlineStr">
        <is>
          <t>Sin coincidencia</t>
        </is>
      </c>
      <c r="Y518" s="44" t="inlineStr">
        <is>
          <t>Sin correspondencia confirmada: hay aproximaciones en SAP, descartadas por presentación o evidencia débil</t>
        </is>
      </c>
      <c r="Z518" s="45" t="inlineStr">
        <is>
          <t>Alta de material en SAP (sin código)</t>
        </is>
      </c>
      <c r="AA518" s="44" t="inlineStr">
        <is>
          <t>81</t>
        </is>
      </c>
      <c r="AB518" s="44" t="inlineStr">
        <is>
          <t>Collarín Cervical T. M</t>
        </is>
      </c>
      <c r="AC518" s="44" t="inlineStr">
        <is>
          <t>Sin coincidencia</t>
        </is>
      </c>
      <c r="AD518" s="44" t="inlineStr">
        <is>
          <t>No</t>
        </is>
      </c>
      <c r="AE518" s="44" t="n"/>
      <c r="AF518" s="44" t="inlineStr">
        <is>
          <t>No</t>
        </is>
      </c>
      <c r="AG518" s="44" t="n"/>
      <c r="AH518" s="54" t="n">
        <v>0</v>
      </c>
      <c r="AI518" s="54" t="n">
        <v>16</v>
      </c>
      <c r="AJ518" s="54" t="n">
        <v>-16</v>
      </c>
      <c r="AK518" s="44" t="n"/>
      <c r="AL518" s="44" t="n"/>
      <c r="AM518" s="44" t="n"/>
      <c r="AN518" s="41" t="inlineStr">
        <is>
          <t>Sin valor unitario en SAP: la diferencia económica de este ítem no puede calcularse (dato faltante).</t>
        </is>
      </c>
      <c r="AO518" s="44" t="inlineStr">
        <is>
          <t>Mejor aproximación descartada: 2000051 COLLAR CERVICAL MEDIANO (similitud 0.38).</t>
        </is>
      </c>
    </row>
    <row r="519">
      <c r="A519" s="29" t="n"/>
      <c r="B519" s="29" t="inlineStr">
        <is>
          <t>Collarín Cervical T. Philadelphia CH</t>
        </is>
      </c>
      <c r="F519" s="29" t="inlineStr">
        <is>
          <t>1130</t>
        </is>
      </c>
      <c r="H519" s="29" t="inlineStr">
        <is>
          <t>C/U</t>
        </is>
      </c>
      <c r="I519" s="30" t="n">
        <v>0</v>
      </c>
      <c r="Q519" s="30" t="n">
        <v>6</v>
      </c>
      <c r="R519" s="30">
        <f>I519-Q519</f>
        <v/>
      </c>
      <c r="T519" s="29" t="inlineStr">
        <is>
          <t>Ítem del inventario físico de Avain sin código SAP en este centro. Se mantiene la línea sin código de material: la diferencia indica una cantidad a dar de alta en SAP.</t>
        </is>
      </c>
      <c r="U519" s="44" t="inlineStr">
        <is>
          <t>Inventario físico sin código SAP</t>
        </is>
      </c>
      <c r="V519" s="44" t="inlineStr">
        <is>
          <t>Sin clasificar en SAP</t>
        </is>
      </c>
      <c r="W519" s="44" t="inlineStr">
        <is>
          <t>Dentro del alcance</t>
        </is>
      </c>
      <c r="X519" s="45" t="inlineStr">
        <is>
          <t>Sin coincidencia</t>
        </is>
      </c>
      <c r="Y519" s="44" t="inlineStr">
        <is>
          <t>Sin correspondencia confirmada: hay aproximaciones en SAP, descartadas por presentación o evidencia débil</t>
        </is>
      </c>
      <c r="Z519" s="45" t="inlineStr">
        <is>
          <t>Alta de material en SAP (sin código)</t>
        </is>
      </c>
      <c r="AA519" s="44" t="inlineStr">
        <is>
          <t>82</t>
        </is>
      </c>
      <c r="AB519" s="44" t="inlineStr">
        <is>
          <t>Collarín Cervical T. Philadelphia CH</t>
        </is>
      </c>
      <c r="AC519" s="44" t="inlineStr">
        <is>
          <t>Sin coincidencia</t>
        </is>
      </c>
      <c r="AD519" s="44" t="inlineStr">
        <is>
          <t>No</t>
        </is>
      </c>
      <c r="AE519" s="44" t="n"/>
      <c r="AF519" s="44" t="inlineStr">
        <is>
          <t>No</t>
        </is>
      </c>
      <c r="AG519" s="44" t="n"/>
      <c r="AH519" s="54" t="n">
        <v>0</v>
      </c>
      <c r="AI519" s="54" t="n">
        <v>6</v>
      </c>
      <c r="AJ519" s="54" t="n">
        <v>-6</v>
      </c>
      <c r="AK519" s="44" t="n"/>
      <c r="AL519" s="44" t="n"/>
      <c r="AM519" s="44" t="n"/>
      <c r="AN519" s="41" t="inlineStr">
        <is>
          <t>Sin valor unitario en SAP: la diferencia económica de este ítem no puede calcularse (dato faltante).</t>
        </is>
      </c>
      <c r="AO519" s="44" t="inlineStr">
        <is>
          <t>Mejor aproximación descartada: 2000051 COLLAR CERVICAL MEDIANO (similitud 0.34).</t>
        </is>
      </c>
    </row>
    <row r="520">
      <c r="A520" s="29" t="n"/>
      <c r="B520" s="29" t="inlineStr">
        <is>
          <t>Collarín Cervical T. Philadelphia G</t>
        </is>
      </c>
      <c r="F520" s="29" t="inlineStr">
        <is>
          <t>1130</t>
        </is>
      </c>
      <c r="H520" s="29" t="inlineStr">
        <is>
          <t>C/U</t>
        </is>
      </c>
      <c r="I520" s="30" t="n">
        <v>0</v>
      </c>
      <c r="Q520" s="30" t="n">
        <v>8</v>
      </c>
      <c r="R520" s="30">
        <f>I520-Q520</f>
        <v/>
      </c>
      <c r="T520" s="29" t="inlineStr">
        <is>
          <t>Ítem del inventario físico de Avain sin código SAP en este centro. Se mantiene la línea sin código de material: la diferencia indica una cantidad a dar de alta en SAP.</t>
        </is>
      </c>
      <c r="U520" s="44" t="inlineStr">
        <is>
          <t>Inventario físico sin código SAP</t>
        </is>
      </c>
      <c r="V520" s="44" t="inlineStr">
        <is>
          <t>Sin clasificar en SAP</t>
        </is>
      </c>
      <c r="W520" s="44" t="inlineStr">
        <is>
          <t>Dentro del alcance</t>
        </is>
      </c>
      <c r="X520" s="45" t="inlineStr">
        <is>
          <t>Sin coincidencia</t>
        </is>
      </c>
      <c r="Y520" s="44" t="inlineStr">
        <is>
          <t>Sin correspondencia confirmada: hay aproximaciones en SAP, descartadas por presentación o evidencia débil</t>
        </is>
      </c>
      <c r="Z520" s="45" t="inlineStr">
        <is>
          <t>Alta de material en SAP (sin código)</t>
        </is>
      </c>
      <c r="AA520" s="44" t="inlineStr">
        <is>
          <t>83</t>
        </is>
      </c>
      <c r="AB520" s="44" t="inlineStr">
        <is>
          <t>Collarín Cervical T. Philadelphia G</t>
        </is>
      </c>
      <c r="AC520" s="44" t="inlineStr">
        <is>
          <t>Sin coincidencia</t>
        </is>
      </c>
      <c r="AD520" s="44" t="inlineStr">
        <is>
          <t>No</t>
        </is>
      </c>
      <c r="AE520" s="44" t="n"/>
      <c r="AF520" s="44" t="inlineStr">
        <is>
          <t>No</t>
        </is>
      </c>
      <c r="AG520" s="44" t="n"/>
      <c r="AH520" s="54" t="n">
        <v>0</v>
      </c>
      <c r="AI520" s="54" t="n">
        <v>8</v>
      </c>
      <c r="AJ520" s="54" t="n">
        <v>-8</v>
      </c>
      <c r="AK520" s="44" t="n"/>
      <c r="AL520" s="44" t="n"/>
      <c r="AM520" s="44" t="n"/>
      <c r="AN520" s="41" t="inlineStr">
        <is>
          <t>Sin valor unitario en SAP: la diferencia económica de este ítem no puede calcularse (dato faltante).</t>
        </is>
      </c>
      <c r="AO520" s="44" t="inlineStr">
        <is>
          <t>Mejor aproximación descartada: 2000051 COLLAR CERVICAL MEDIANO (similitud 0.35).</t>
        </is>
      </c>
    </row>
    <row r="521">
      <c r="A521" s="29" t="n"/>
      <c r="B521" s="29" t="inlineStr">
        <is>
          <t>Contractil (Ácido ascórbico + Extracto Seco de Ruscus Aculeatus + Hesperidina Metilchalcona) Comprimidos</t>
        </is>
      </c>
      <c r="F521" s="29" t="inlineStr">
        <is>
          <t>1130</t>
        </is>
      </c>
      <c r="H521" s="29" t="inlineStr">
        <is>
          <t>C/U</t>
        </is>
      </c>
      <c r="I521" s="30" t="n">
        <v>0</v>
      </c>
      <c r="Q521" s="30" t="n">
        <v>60</v>
      </c>
      <c r="R521" s="30">
        <f>I521-Q521</f>
        <v/>
      </c>
      <c r="T521" s="29" t="inlineStr">
        <is>
          <t>Ítem del inventario físico de Avain sin código SAP en este centro. Se mantiene la línea sin código de material: la diferencia indica una cantidad a dar de alta en SAP.</t>
        </is>
      </c>
      <c r="U521" s="44" t="inlineStr">
        <is>
          <t>Inventario físico sin código SAP</t>
        </is>
      </c>
      <c r="V521" s="44" t="inlineStr">
        <is>
          <t>Sin clasificar en SAP</t>
        </is>
      </c>
      <c r="W521" s="44" t="inlineStr">
        <is>
          <t>Dentro del alcance</t>
        </is>
      </c>
      <c r="X521" s="45" t="inlineStr">
        <is>
          <t>Sin coincidencia</t>
        </is>
      </c>
      <c r="Y521" s="44" t="inlineStr">
        <is>
          <t>Sin correspondencia confirmada: hay aproximaciones en SAP, descartadas por presentación o evidencia débil</t>
        </is>
      </c>
      <c r="Z521" s="45" t="inlineStr">
        <is>
          <t>Alta de material en SAP (sin código)</t>
        </is>
      </c>
      <c r="AA521" s="44" t="inlineStr">
        <is>
          <t>84</t>
        </is>
      </c>
      <c r="AB521" s="44" t="inlineStr">
        <is>
          <t>Contractil (Ácido ascórbico + Extracto Seco de Ruscus Aculeatus + Hesperidina Metilchalcona) Comprimidos</t>
        </is>
      </c>
      <c r="AC521" s="44" t="inlineStr">
        <is>
          <t>Sin coincidencia</t>
        </is>
      </c>
      <c r="AD521" s="44" t="inlineStr">
        <is>
          <t>No</t>
        </is>
      </c>
      <c r="AE521" s="44" t="n"/>
      <c r="AF521" s="44" t="inlineStr">
        <is>
          <t>No</t>
        </is>
      </c>
      <c r="AG521" s="44" t="n"/>
      <c r="AH521" s="54" t="n">
        <v>0</v>
      </c>
      <c r="AI521" s="54" t="n">
        <v>60</v>
      </c>
      <c r="AJ521" s="54" t="n">
        <v>-60</v>
      </c>
      <c r="AK521" s="44" t="n"/>
      <c r="AL521" s="44" t="n"/>
      <c r="AM521" s="44" t="n"/>
      <c r="AN521" s="41" t="inlineStr">
        <is>
          <t>Sin valor unitario en SAP: la diferencia económica de este ítem no puede calcularse (dato faltante).</t>
        </is>
      </c>
      <c r="AO521" s="44" t="inlineStr">
        <is>
          <t>Mejor aproximación descartada: 1000562 CONTRACTIL (FLEBOCONSTRICTOR) COMP (similitud 0.41).</t>
        </is>
      </c>
    </row>
    <row r="522">
      <c r="A522" s="29" t="n"/>
      <c r="B522" s="29" t="inlineStr">
        <is>
          <t>Contractil crema rectal (Ácido ascórbico + Extracto Seco de Ruscus Aculeatus + Hesperidina Metilchalcona)</t>
        </is>
      </c>
      <c r="F522" s="29" t="inlineStr">
        <is>
          <t>1130</t>
        </is>
      </c>
      <c r="H522" s="29" t="inlineStr">
        <is>
          <t>C/U</t>
        </is>
      </c>
      <c r="I522" s="30" t="n">
        <v>0</v>
      </c>
      <c r="Q522" s="30" t="n">
        <v>6</v>
      </c>
      <c r="R522" s="30">
        <f>I522-Q522</f>
        <v/>
      </c>
      <c r="T522" s="29" t="inlineStr">
        <is>
          <t>Ítem del inventario físico de Avain sin código SAP en este centro. Se mantiene la línea sin código de material: la diferencia indica una cantidad a dar de alta en SAP.</t>
        </is>
      </c>
      <c r="U522" s="44" t="inlineStr">
        <is>
          <t>Inventario físico sin código SAP</t>
        </is>
      </c>
      <c r="V522" s="44" t="inlineStr">
        <is>
          <t>Sin clasificar en SAP</t>
        </is>
      </c>
      <c r="W522" s="44" t="inlineStr">
        <is>
          <t>Dentro del alcance</t>
        </is>
      </c>
      <c r="X522" s="45" t="inlineStr">
        <is>
          <t>Sin coincidencia</t>
        </is>
      </c>
      <c r="Y522" s="44" t="inlineStr">
        <is>
          <t>Sin correspondencia confirmada: hay aproximaciones en SAP, descartadas por presentación o evidencia débil</t>
        </is>
      </c>
      <c r="Z522" s="45" t="inlineStr">
        <is>
          <t>Alta de material en SAP (sin código)</t>
        </is>
      </c>
      <c r="AA522" s="44" t="inlineStr">
        <is>
          <t>85</t>
        </is>
      </c>
      <c r="AB522" s="44" t="inlineStr">
        <is>
          <t>Contractil crema rectal (Ácido ascórbico + Extracto Seco de Ruscus Aculeatus + Hesperidina Metilchalcona)</t>
        </is>
      </c>
      <c r="AC522" s="44" t="inlineStr">
        <is>
          <t>Sin coincidencia</t>
        </is>
      </c>
      <c r="AD522" s="44" t="inlineStr">
        <is>
          <t>No</t>
        </is>
      </c>
      <c r="AE522" s="44" t="n"/>
      <c r="AF522" s="44" t="inlineStr">
        <is>
          <t>No</t>
        </is>
      </c>
      <c r="AG522" s="44" t="n"/>
      <c r="AH522" s="54" t="n">
        <v>0</v>
      </c>
      <c r="AI522" s="54" t="n">
        <v>6</v>
      </c>
      <c r="AJ522" s="54" t="n">
        <v>-6</v>
      </c>
      <c r="AK522" s="44" t="n"/>
      <c r="AL522" s="44" t="n"/>
      <c r="AM522" s="44" t="n"/>
      <c r="AN522" s="41" t="inlineStr">
        <is>
          <t>Sin valor unitario en SAP: la diferencia económica de este ítem no puede calcularse (dato faltante).</t>
        </is>
      </c>
      <c r="AO522" s="44" t="inlineStr">
        <is>
          <t>Mejor aproximación descartada: 1000562 CONTRACTIL (FLEBOCONSTRICTOR) COMP (similitud 0.29).</t>
        </is>
      </c>
    </row>
    <row r="523">
      <c r="A523" s="29" t="n"/>
      <c r="B523" s="29" t="inlineStr">
        <is>
          <t>Corteroid (betametasona fosfato/acetato) fco ampolla</t>
        </is>
      </c>
      <c r="F523" s="29" t="inlineStr">
        <is>
          <t>1130</t>
        </is>
      </c>
      <c r="H523" s="29" t="inlineStr">
        <is>
          <t>C/U</t>
        </is>
      </c>
      <c r="I523" s="30" t="n">
        <v>0</v>
      </c>
      <c r="Q523" s="30" t="n">
        <v>8</v>
      </c>
      <c r="R523" s="30">
        <f>I523-Q523</f>
        <v/>
      </c>
      <c r="T523" s="29" t="inlineStr">
        <is>
          <t>Ítem del inventario físico de Avain sin código SAP en este centro. Se mantiene la línea sin código de material: la diferencia indica una cantidad a dar de alta en SAP.</t>
        </is>
      </c>
      <c r="U523" s="44" t="inlineStr">
        <is>
          <t>Inventario físico sin código SAP</t>
        </is>
      </c>
      <c r="V523" s="44" t="inlineStr">
        <is>
          <t>Sin clasificar en SAP</t>
        </is>
      </c>
      <c r="W523" s="44" t="inlineStr">
        <is>
          <t>Dentro del alcance</t>
        </is>
      </c>
      <c r="X523" s="45" t="inlineStr">
        <is>
          <t>Sin coincidencia</t>
        </is>
      </c>
      <c r="Y523" s="44" t="inlineStr">
        <is>
          <t>Pendiente de validación: el ítem está en el Master pero no tiene código SAP confirmado</t>
        </is>
      </c>
      <c r="Z523" s="45" t="inlineStr">
        <is>
          <t>Alta de material en SAP (sin código)</t>
        </is>
      </c>
      <c r="AA523" s="44" t="inlineStr">
        <is>
          <t>419</t>
        </is>
      </c>
      <c r="AB523" s="44" t="inlineStr">
        <is>
          <t>Corteroid (betametasona fosfato/acetato) fco ampolla</t>
        </is>
      </c>
      <c r="AC523" s="44" t="inlineStr">
        <is>
          <t>Sin coincidencia</t>
        </is>
      </c>
      <c r="AD523" s="44" t="inlineStr">
        <is>
          <t>No</t>
        </is>
      </c>
      <c r="AE523" s="44" t="n"/>
      <c r="AF523" s="44" t="inlineStr">
        <is>
          <t>Sí</t>
        </is>
      </c>
      <c r="AG523" s="44" t="inlineStr">
        <is>
          <t>M06-004</t>
        </is>
      </c>
      <c r="AH523" s="54" t="n">
        <v>0</v>
      </c>
      <c r="AI523" s="54" t="n">
        <v>8</v>
      </c>
      <c r="AJ523" s="54" t="n">
        <v>-8</v>
      </c>
      <c r="AK523" s="44" t="n"/>
      <c r="AL523" s="44" t="n"/>
      <c r="AM523" s="44" t="n"/>
      <c r="AN523" s="41" t="inlineStr">
        <is>
          <t>Sin valor unitario en SAP: la diferencia económica de este ítem no puede calcularse (dato faltante).</t>
        </is>
      </c>
      <c r="AO523" s="44" t="inlineStr">
        <is>
          <t>Homologado al master M06-004, pero sus códigos SAP (1001091) no figuran en el stock SAP de este centro. Mejor aproximación descartada: 1000353 LORATADINA+BETAMETASONA(HISTAMINOCORTERO (similitud 0.31).</t>
        </is>
      </c>
    </row>
    <row r="524">
      <c r="A524" s="29" t="n"/>
      <c r="B524" s="29" t="inlineStr">
        <is>
          <t>Crema de Bismuto susp. x90ml</t>
        </is>
      </c>
      <c r="F524" s="29" t="inlineStr">
        <is>
          <t>1130</t>
        </is>
      </c>
      <c r="H524" s="29" t="inlineStr">
        <is>
          <t>C/U</t>
        </is>
      </c>
      <c r="I524" s="30" t="n">
        <v>0</v>
      </c>
      <c r="Q524" s="30" t="n">
        <v>19</v>
      </c>
      <c r="R524" s="30">
        <f>I524-Q524</f>
        <v/>
      </c>
      <c r="T524" s="29" t="inlineStr">
        <is>
          <t>Ítem del inventario físico de Avain sin código SAP en este centro. Se mantiene la línea sin código de material: la diferencia indica una cantidad a dar de alta en SAP.</t>
        </is>
      </c>
      <c r="U524" s="44" t="inlineStr">
        <is>
          <t>Inventario físico sin código SAP</t>
        </is>
      </c>
      <c r="V524" s="44" t="inlineStr">
        <is>
          <t>Sin clasificar en SAP</t>
        </is>
      </c>
      <c r="W524" s="44" t="inlineStr">
        <is>
          <t>Dentro del alcance</t>
        </is>
      </c>
      <c r="X524" s="45" t="inlineStr">
        <is>
          <t>Sin coincidencia</t>
        </is>
      </c>
      <c r="Y524" s="44" t="inlineStr">
        <is>
          <t>Sin correspondencia confirmada: hay aproximaciones en SAP, descartadas por presentación o evidencia débil</t>
        </is>
      </c>
      <c r="Z524" s="45" t="inlineStr">
        <is>
          <t>Alta de material en SAP (sin código)</t>
        </is>
      </c>
      <c r="AA524" s="44" t="inlineStr">
        <is>
          <t>86</t>
        </is>
      </c>
      <c r="AB524" s="44" t="inlineStr">
        <is>
          <t>Crema de Bismuto susp. x90ml</t>
        </is>
      </c>
      <c r="AC524" s="44" t="inlineStr">
        <is>
          <t>Sin coincidencia</t>
        </is>
      </c>
      <c r="AD524" s="44" t="inlineStr">
        <is>
          <t>No</t>
        </is>
      </c>
      <c r="AE524" s="44" t="n"/>
      <c r="AF524" s="44" t="inlineStr">
        <is>
          <t>No</t>
        </is>
      </c>
      <c r="AG524" s="44" t="n"/>
      <c r="AH524" s="54" t="n">
        <v>0</v>
      </c>
      <c r="AI524" s="54" t="n">
        <v>19</v>
      </c>
      <c r="AJ524" s="54" t="n">
        <v>-19</v>
      </c>
      <c r="AK524" s="44" t="n"/>
      <c r="AL524" s="44" t="n"/>
      <c r="AM524" s="44" t="n"/>
      <c r="AN524" s="41" t="inlineStr">
        <is>
          <t>Sin valor unitario en SAP: la diferencia económica de este ítem no puede calcularse (dato faltante).</t>
        </is>
      </c>
      <c r="AO524" s="44" t="inlineStr">
        <is>
          <t>Mejor aproximación descartada: 1005347 BISMUTO C/PECTINA X 20COMP MAST (una nomenclatura no informa dosis; similitud 0.28).</t>
        </is>
      </c>
    </row>
    <row r="525">
      <c r="A525" s="29" t="n"/>
      <c r="B525" s="29" t="inlineStr">
        <is>
          <t>Crema dermica Miclogen Antimicotico pomo 20gr</t>
        </is>
      </c>
      <c r="F525" s="29" t="inlineStr">
        <is>
          <t>1130</t>
        </is>
      </c>
      <c r="H525" s="29" t="inlineStr">
        <is>
          <t>C/U</t>
        </is>
      </c>
      <c r="I525" s="30" t="n">
        <v>0</v>
      </c>
      <c r="Q525" s="30" t="n">
        <v>46</v>
      </c>
      <c r="R525" s="30">
        <f>I525-Q525</f>
        <v/>
      </c>
      <c r="T525" s="29" t="inlineStr">
        <is>
          <t>Ítem del inventario físico de Avain sin código SAP en este centro. Se mantiene la línea sin código de material: la diferencia indica una cantidad a dar de alta en SAP.</t>
        </is>
      </c>
      <c r="U525" s="44" t="inlineStr">
        <is>
          <t>Inventario físico sin código SAP</t>
        </is>
      </c>
      <c r="V525" s="44" t="inlineStr">
        <is>
          <t>Sin clasificar en SAP</t>
        </is>
      </c>
      <c r="W525" s="44" t="inlineStr">
        <is>
          <t>Dentro del alcance</t>
        </is>
      </c>
      <c r="X525" s="45" t="inlineStr">
        <is>
          <t>Sin coincidencia</t>
        </is>
      </c>
      <c r="Y525" s="44" t="inlineStr">
        <is>
          <t>Sin correspondencia confirmada: hay aproximaciones en SAP, descartadas por presentación o evidencia débil</t>
        </is>
      </c>
      <c r="Z525" s="45" t="inlineStr">
        <is>
          <t>Alta de material en SAP (sin código)</t>
        </is>
      </c>
      <c r="AA525" s="44" t="inlineStr">
        <is>
          <t>87</t>
        </is>
      </c>
      <c r="AB525" s="44" t="inlineStr">
        <is>
          <t>Crema dermica Miclogen Antimicotico pomo 20gr</t>
        </is>
      </c>
      <c r="AC525" s="44" t="inlineStr">
        <is>
          <t>Sin coincidencia</t>
        </is>
      </c>
      <c r="AD525" s="44" t="inlineStr">
        <is>
          <t>No</t>
        </is>
      </c>
      <c r="AE525" s="44" t="n"/>
      <c r="AF525" s="44" t="inlineStr">
        <is>
          <t>No</t>
        </is>
      </c>
      <c r="AG525" s="44" t="n"/>
      <c r="AH525" s="54" t="n">
        <v>0</v>
      </c>
      <c r="AI525" s="54" t="n">
        <v>46</v>
      </c>
      <c r="AJ525" s="54" t="n">
        <v>-46</v>
      </c>
      <c r="AK525" s="44" t="n"/>
      <c r="AL525" s="44" t="n"/>
      <c r="AM525" s="44" t="n"/>
      <c r="AN525" s="41" t="inlineStr">
        <is>
          <t>Sin valor unitario en SAP: la diferencia económica de este ítem no puede calcularse (dato faltante).</t>
        </is>
      </c>
      <c r="AO525" s="44" t="inlineStr">
        <is>
          <t>Mejor aproximación descartada: 1000695 ACICLOVIR 5% CREMA X 10GR (dosis/presentación distinta (20000MG vs 5%, 10000MG); similitud 0.34).</t>
        </is>
      </c>
    </row>
    <row r="526">
      <c r="A526" s="29" t="n"/>
      <c r="B526" s="29" t="inlineStr">
        <is>
          <t>Descongestivo PC</t>
        </is>
      </c>
      <c r="F526" s="29" t="inlineStr">
        <is>
          <t>1130</t>
        </is>
      </c>
      <c r="H526" s="29" t="inlineStr">
        <is>
          <t>C/U</t>
        </is>
      </c>
      <c r="I526" s="30" t="n">
        <v>0</v>
      </c>
      <c r="Q526" s="30" t="n">
        <v>7</v>
      </c>
      <c r="R526" s="30">
        <f>I526-Q526</f>
        <v/>
      </c>
      <c r="T526" s="29" t="inlineStr">
        <is>
          <t>Ítem del inventario físico de Avain sin código SAP en este centro. Se mantiene la línea sin código de material: la diferencia indica una cantidad a dar de alta en SAP.</t>
        </is>
      </c>
      <c r="U526" s="44" t="inlineStr">
        <is>
          <t>Inventario físico sin código SAP</t>
        </is>
      </c>
      <c r="V526" s="44" t="inlineStr">
        <is>
          <t>Sin clasificar en SAP</t>
        </is>
      </c>
      <c r="W526" s="44" t="inlineStr">
        <is>
          <t>Dentro del alcance</t>
        </is>
      </c>
      <c r="X526" s="45" t="inlineStr">
        <is>
          <t>Sin coincidencia</t>
        </is>
      </c>
      <c r="Y526" s="44" t="inlineStr">
        <is>
          <t>Sin correspondencia confirmada: hay aproximaciones en SAP, descartadas por presentación o evidencia débil</t>
        </is>
      </c>
      <c r="Z526" s="45" t="inlineStr">
        <is>
          <t>Alta de material en SAP (sin código)</t>
        </is>
      </c>
      <c r="AA526" s="44" t="inlineStr">
        <is>
          <t>89</t>
        </is>
      </c>
      <c r="AB526" s="44" t="inlineStr">
        <is>
          <t>Descongestivo PC</t>
        </is>
      </c>
      <c r="AC526" s="44" t="inlineStr">
        <is>
          <t>Sin coincidencia</t>
        </is>
      </c>
      <c r="AD526" s="44" t="inlineStr">
        <is>
          <t>No</t>
        </is>
      </c>
      <c r="AE526" s="44" t="n"/>
      <c r="AF526" s="44" t="inlineStr">
        <is>
          <t>No</t>
        </is>
      </c>
      <c r="AG526" s="44" t="n"/>
      <c r="AH526" s="54" t="n">
        <v>0</v>
      </c>
      <c r="AI526" s="54" t="n">
        <v>7</v>
      </c>
      <c r="AJ526" s="54" t="n">
        <v>-7</v>
      </c>
      <c r="AK526" s="44" t="n"/>
      <c r="AL526" s="44" t="n"/>
      <c r="AM526" s="44" t="n"/>
      <c r="AN526" s="41" t="inlineStr">
        <is>
          <t>Sin valor unitario en SAP: la diferencia económica de este ítem no puede calcularse (dato faltante).</t>
        </is>
      </c>
      <c r="AO526" s="44" t="inlineStr">
        <is>
          <t>Mejor aproximación descartada: 1000792 ORALSONE MAX TOPIC (similitud 0.13).</t>
        </is>
      </c>
    </row>
    <row r="527">
      <c r="A527" s="29" t="n"/>
      <c r="B527" s="29" t="inlineStr">
        <is>
          <t>Diclofenac - Vitamina B12- Betametasona Comprimido</t>
        </is>
      </c>
      <c r="F527" s="29" t="inlineStr">
        <is>
          <t>1130</t>
        </is>
      </c>
      <c r="H527" s="29" t="inlineStr">
        <is>
          <t>C/U</t>
        </is>
      </c>
      <c r="I527" s="30" t="n">
        <v>0</v>
      </c>
      <c r="Q527" s="30" t="n">
        <v>135</v>
      </c>
      <c r="R527" s="30">
        <f>I527-Q527</f>
        <v/>
      </c>
      <c r="T527" s="29" t="inlineStr">
        <is>
          <t>Ítem del inventario físico de Avain sin código SAP en este centro. Se mantiene la línea sin código de material: la diferencia indica una cantidad a dar de alta en SAP.</t>
        </is>
      </c>
      <c r="U527" s="44" t="inlineStr">
        <is>
          <t>Inventario físico sin código SAP</t>
        </is>
      </c>
      <c r="V527" s="44" t="inlineStr">
        <is>
          <t>Sin clasificar en SAP</t>
        </is>
      </c>
      <c r="W527" s="44" t="inlineStr">
        <is>
          <t>Dentro del alcance</t>
        </is>
      </c>
      <c r="X527" s="45" t="inlineStr">
        <is>
          <t>Sin coincidencia</t>
        </is>
      </c>
      <c r="Y527" s="44" t="inlineStr">
        <is>
          <t>Sin correspondencia confirmada: hay aproximaciones en SAP, descartadas por presentación o evidencia débil</t>
        </is>
      </c>
      <c r="Z527" s="45" t="inlineStr">
        <is>
          <t>Alta de material en SAP (sin código)</t>
        </is>
      </c>
      <c r="AA527" s="44" t="inlineStr">
        <is>
          <t>390</t>
        </is>
      </c>
      <c r="AB527" s="44" t="inlineStr">
        <is>
          <t>Diclofenac - Vitamina B12- Betametasona Comprimido</t>
        </is>
      </c>
      <c r="AC527" s="44" t="inlineStr">
        <is>
          <t>Sin coincidencia</t>
        </is>
      </c>
      <c r="AD527" s="44" t="inlineStr">
        <is>
          <t>No</t>
        </is>
      </c>
      <c r="AE527" s="44" t="n"/>
      <c r="AF527" s="44" t="inlineStr">
        <is>
          <t>No</t>
        </is>
      </c>
      <c r="AG527" s="44" t="n"/>
      <c r="AH527" s="54" t="n">
        <v>0</v>
      </c>
      <c r="AI527" s="54" t="n">
        <v>135</v>
      </c>
      <c r="AJ527" s="54" t="n">
        <v>-135</v>
      </c>
      <c r="AK527" s="44" t="n"/>
      <c r="AL527" s="44" t="n"/>
      <c r="AM527" s="44" t="n"/>
      <c r="AN527" s="41" t="inlineStr">
        <is>
          <t>Sin valor unitario en SAP: la diferencia económica de este ítem no puede calcularse (dato faltante).</t>
        </is>
      </c>
      <c r="AO527" s="44" t="inlineStr">
        <is>
          <t>Mejor aproximación descartada: 1000889 DICLOFENAC+PRIDINOL COMPRIMIDOS (similitud 0.47).</t>
        </is>
      </c>
    </row>
    <row r="528">
      <c r="A528" s="29" t="n"/>
      <c r="B528" s="29" t="inlineStr">
        <is>
          <t>Diclofenac Sodico comprimidos x100mg</t>
        </is>
      </c>
      <c r="F528" s="29" t="inlineStr">
        <is>
          <t>1130</t>
        </is>
      </c>
      <c r="H528" s="29" t="inlineStr">
        <is>
          <t>C/U</t>
        </is>
      </c>
      <c r="I528" s="30" t="n">
        <v>0</v>
      </c>
      <c r="Q528" s="30" t="n">
        <v>30</v>
      </c>
      <c r="R528" s="30">
        <f>I528-Q528</f>
        <v/>
      </c>
      <c r="T528" s="29" t="inlineStr">
        <is>
          <t>Ítem del inventario físico de Avain sin código SAP en este centro. Se mantiene la línea sin código de material: la diferencia indica una cantidad a dar de alta en SAP.</t>
        </is>
      </c>
      <c r="U528" s="44" t="inlineStr">
        <is>
          <t>Inventario físico sin código SAP</t>
        </is>
      </c>
      <c r="V528" s="44" t="inlineStr">
        <is>
          <t>Sin clasificar en SAP</t>
        </is>
      </c>
      <c r="W528" s="44" t="inlineStr">
        <is>
          <t>Dentro del alcance</t>
        </is>
      </c>
      <c r="X528" s="45" t="inlineStr">
        <is>
          <t>Sin coincidencia</t>
        </is>
      </c>
      <c r="Y528" s="44" t="inlineStr">
        <is>
          <t>Sin correspondencia confirmada: hay aproximaciones en SAP, descartadas por presentación o evidencia débil</t>
        </is>
      </c>
      <c r="Z528" s="45" t="inlineStr">
        <is>
          <t>Alta de material en SAP (sin código)</t>
        </is>
      </c>
      <c r="AA528" s="44" t="inlineStr">
        <is>
          <t>98</t>
        </is>
      </c>
      <c r="AB528" s="44" t="inlineStr">
        <is>
          <t>Diclofenac Sodico comprimidos x100mg</t>
        </is>
      </c>
      <c r="AC528" s="44" t="inlineStr">
        <is>
          <t>Sin coincidencia</t>
        </is>
      </c>
      <c r="AD528" s="44" t="inlineStr">
        <is>
          <t>No</t>
        </is>
      </c>
      <c r="AE528" s="44" t="n"/>
      <c r="AF528" s="44" t="inlineStr">
        <is>
          <t>No</t>
        </is>
      </c>
      <c r="AG528" s="44" t="n"/>
      <c r="AH528" s="54" t="n">
        <v>0</v>
      </c>
      <c r="AI528" s="54" t="n">
        <v>30</v>
      </c>
      <c r="AJ528" s="54" t="n">
        <v>-30</v>
      </c>
      <c r="AK528" s="44" t="n"/>
      <c r="AL528" s="44" t="n"/>
      <c r="AM528" s="44" t="n"/>
      <c r="AN528" s="41" t="inlineStr">
        <is>
          <t>Sin valor unitario en SAP: la diferencia económica de este ítem no puede calcularse (dato faltante).</t>
        </is>
      </c>
      <c r="AO528" s="44" t="inlineStr">
        <is>
          <t>Mejor aproximación descartada: 1000125 DICLOFENAC 75 MG COMPRIMIDOS (dosis/presentación distinta (100MG vs 75MG); similitud 0.59).</t>
        </is>
      </c>
    </row>
    <row r="529">
      <c r="A529" s="29" t="n"/>
      <c r="B529" s="29" t="inlineStr">
        <is>
          <t>Dimenhidrinato Comprimidos x 50mg</t>
        </is>
      </c>
      <c r="F529" s="29" t="inlineStr">
        <is>
          <t>1130</t>
        </is>
      </c>
      <c r="H529" s="29" t="inlineStr">
        <is>
          <t>C/U</t>
        </is>
      </c>
      <c r="I529" s="30" t="n">
        <v>0</v>
      </c>
      <c r="Q529" s="30" t="n">
        <v>48</v>
      </c>
      <c r="R529" s="30">
        <f>I529-Q529</f>
        <v/>
      </c>
      <c r="T529" s="29" t="inlineStr">
        <is>
          <t>Ítem del inventario físico de Avain sin código SAP en este centro. Se mantiene la línea sin código de material: la diferencia indica una cantidad a dar de alta en SAP.</t>
        </is>
      </c>
      <c r="U529" s="44" t="inlineStr">
        <is>
          <t>Inventario físico sin código SAP</t>
        </is>
      </c>
      <c r="V529" s="44" t="inlineStr">
        <is>
          <t>Sin clasificar en SAP</t>
        </is>
      </c>
      <c r="W529" s="44" t="inlineStr">
        <is>
          <t>Dentro del alcance</t>
        </is>
      </c>
      <c r="X529" s="45" t="inlineStr">
        <is>
          <t>Sin coincidencia</t>
        </is>
      </c>
      <c r="Y529" s="44" t="inlineStr">
        <is>
          <t>Pendiente de validación: el ítem está en el Master pero no tiene código SAP confirmado</t>
        </is>
      </c>
      <c r="Z529" s="45" t="inlineStr">
        <is>
          <t>Alta de material en SAP (sin código)</t>
        </is>
      </c>
      <c r="AA529" s="44" t="inlineStr">
        <is>
          <t>104</t>
        </is>
      </c>
      <c r="AB529" s="44" t="inlineStr">
        <is>
          <t>Dimenhidrinato Comprimidos x 50mg</t>
        </is>
      </c>
      <c r="AC529" s="44" t="inlineStr">
        <is>
          <t>Sin coincidencia</t>
        </is>
      </c>
      <c r="AD529" s="44" t="inlineStr">
        <is>
          <t>No</t>
        </is>
      </c>
      <c r="AE529" s="44" t="n"/>
      <c r="AF529" s="44" t="inlineStr">
        <is>
          <t>Sí</t>
        </is>
      </c>
      <c r="AG529" s="44" t="inlineStr">
        <is>
          <t>M07-003</t>
        </is>
      </c>
      <c r="AH529" s="54" t="n">
        <v>0</v>
      </c>
      <c r="AI529" s="54" t="n">
        <v>48</v>
      </c>
      <c r="AJ529" s="54" t="n">
        <v>-48</v>
      </c>
      <c r="AK529" s="44" t="n"/>
      <c r="AL529" s="44" t="n"/>
      <c r="AM529" s="44" t="n"/>
      <c r="AN529" s="41" t="inlineStr">
        <is>
          <t>Sin valor unitario en SAP: la diferencia económica de este ítem no puede calcularse (dato faltante).</t>
        </is>
      </c>
      <c r="AO529" s="44" t="inlineStr">
        <is>
          <t>Homologado al master M07-003, pero sus códigos SAP (1000178) no figuran en el stock SAP de este centro. Mejor aproximación descartada: 1000530 DIFENHIDRAMINA 50 MG COMPRIMIDOS (dosis coincide; similitud 0.59).</t>
        </is>
      </c>
    </row>
    <row r="530">
      <c r="A530" s="29" t="n"/>
      <c r="B530" s="29" t="inlineStr">
        <is>
          <t>Electrodos</t>
        </is>
      </c>
      <c r="F530" s="29" t="inlineStr">
        <is>
          <t>1130</t>
        </is>
      </c>
      <c r="H530" s="29" t="inlineStr">
        <is>
          <t>C/U</t>
        </is>
      </c>
      <c r="I530" s="30" t="n">
        <v>0</v>
      </c>
      <c r="Q530" s="30" t="n">
        <v>63</v>
      </c>
      <c r="R530" s="30">
        <f>I530-Q530</f>
        <v/>
      </c>
      <c r="T530" s="29" t="inlineStr">
        <is>
          <t>Ítem del inventario físico de Avain sin código SAP en este centro. Se mantiene la línea sin código de material: la diferencia indica una cantidad a dar de alta en SAP.</t>
        </is>
      </c>
      <c r="U530" s="44" t="inlineStr">
        <is>
          <t>Inventario físico sin código SAP</t>
        </is>
      </c>
      <c r="V530" s="44" t="inlineStr">
        <is>
          <t>Sin clasificar en SAP</t>
        </is>
      </c>
      <c r="W530" s="44" t="inlineStr">
        <is>
          <t>Dentro del alcance</t>
        </is>
      </c>
      <c r="X530" s="45" t="inlineStr">
        <is>
          <t>Sin coincidencia</t>
        </is>
      </c>
      <c r="Y530" s="44" t="inlineStr">
        <is>
          <t>Pendiente de validación: el ítem está en el Master pero no tiene código SAP confirmado</t>
        </is>
      </c>
      <c r="Z530" s="45" t="inlineStr">
        <is>
          <t>Alta de material en SAP (sin código)</t>
        </is>
      </c>
      <c r="AA530" s="44" t="inlineStr">
        <is>
          <t>421</t>
        </is>
      </c>
      <c r="AB530" s="44" t="inlineStr">
        <is>
          <t>Electrodos</t>
        </is>
      </c>
      <c r="AC530" s="44" t="inlineStr">
        <is>
          <t>Sin coincidencia</t>
        </is>
      </c>
      <c r="AD530" s="44" t="inlineStr">
        <is>
          <t>No</t>
        </is>
      </c>
      <c r="AE530" s="44" t="n"/>
      <c r="AF530" s="44" t="inlineStr">
        <is>
          <t>Sí</t>
        </is>
      </c>
      <c r="AG530" s="44" t="inlineStr">
        <is>
          <t>D-169</t>
        </is>
      </c>
      <c r="AH530" s="54" t="n">
        <v>0</v>
      </c>
      <c r="AI530" s="54" t="n">
        <v>63</v>
      </c>
      <c r="AJ530" s="54" t="n">
        <v>-63</v>
      </c>
      <c r="AK530" s="44" t="n"/>
      <c r="AL530" s="44" t="n"/>
      <c r="AM530" s="44" t="n"/>
      <c r="AN530" s="41" t="inlineStr">
        <is>
          <t>Sin valor unitario en SAP: la diferencia económica de este ítem no puede calcularse (dato faltante).</t>
        </is>
      </c>
      <c r="AO530" s="44" t="inlineStr">
        <is>
          <t>Homologado al master D-169, pero sus códigos SAP (2001464) no figuran en el stock SAP de este centro. Mejor aproximación descartada: 2000035 TENSIOMETRO ADULTO (similitud 0.13).</t>
        </is>
      </c>
    </row>
    <row r="531">
      <c r="A531" s="29" t="n"/>
      <c r="B531" s="29" t="inlineStr">
        <is>
          <t>Enemol Pomos</t>
        </is>
      </c>
      <c r="F531" s="29" t="inlineStr">
        <is>
          <t>1130</t>
        </is>
      </c>
      <c r="H531" s="29" t="inlineStr">
        <is>
          <t>C/U</t>
        </is>
      </c>
      <c r="I531" s="30" t="n">
        <v>0</v>
      </c>
      <c r="Q531" s="30" t="n">
        <v>3</v>
      </c>
      <c r="R531" s="30">
        <f>I531-Q531</f>
        <v/>
      </c>
      <c r="T531" s="29" t="inlineStr">
        <is>
          <t>Ítem del inventario físico de Avain sin código SAP en este centro. Se mantiene la línea sin código de material: la diferencia indica una cantidad a dar de alta en SAP.</t>
        </is>
      </c>
      <c r="U531" s="44" t="inlineStr">
        <is>
          <t>Inventario físico sin código SAP</t>
        </is>
      </c>
      <c r="V531" s="44" t="inlineStr">
        <is>
          <t>Sin clasificar en SAP</t>
        </is>
      </c>
      <c r="W531" s="44" t="inlineStr">
        <is>
          <t>Dentro del alcance</t>
        </is>
      </c>
      <c r="X531" s="45" t="inlineStr">
        <is>
          <t>Sin coincidencia</t>
        </is>
      </c>
      <c r="Y531" s="44" t="inlineStr">
        <is>
          <t>Sin correspondencia confirmada: hay aproximaciones en SAP, descartadas por presentación o evidencia débil</t>
        </is>
      </c>
      <c r="Z531" s="45" t="inlineStr">
        <is>
          <t>Alta de material en SAP (sin código)</t>
        </is>
      </c>
      <c r="AA531" s="44" t="inlineStr">
        <is>
          <t>112</t>
        </is>
      </c>
      <c r="AB531" s="44" t="inlineStr">
        <is>
          <t>Enemol Pomos</t>
        </is>
      </c>
      <c r="AC531" s="44" t="inlineStr">
        <is>
          <t>Sin coincidencia</t>
        </is>
      </c>
      <c r="AD531" s="44" t="inlineStr">
        <is>
          <t>No</t>
        </is>
      </c>
      <c r="AE531" s="44" t="n"/>
      <c r="AF531" s="44" t="inlineStr">
        <is>
          <t>No</t>
        </is>
      </c>
      <c r="AG531" s="44" t="n"/>
      <c r="AH531" s="54" t="n">
        <v>0</v>
      </c>
      <c r="AI531" s="54" t="n">
        <v>3</v>
      </c>
      <c r="AJ531" s="54" t="n">
        <v>-3</v>
      </c>
      <c r="AK531" s="44" t="n"/>
      <c r="AL531" s="44" t="n"/>
      <c r="AM531" s="44" t="n"/>
      <c r="AN531" s="41" t="inlineStr">
        <is>
          <t>Sin valor unitario en SAP: la diferencia económica de este ítem no puede calcularse (dato faltante).</t>
        </is>
      </c>
      <c r="AO531" s="44" t="inlineStr">
        <is>
          <t>Mejor aproximación descartada: 1000573 ENEMOL 135ML (una nomenclatura no informa dosis; similitud 0.45).</t>
        </is>
      </c>
    </row>
    <row r="532">
      <c r="A532" s="29" t="n"/>
      <c r="B532" s="29" t="inlineStr">
        <is>
          <t>Famotidina Comprimidos x 20mg</t>
        </is>
      </c>
      <c r="F532" s="29" t="inlineStr">
        <is>
          <t>1130</t>
        </is>
      </c>
      <c r="H532" s="29" t="inlineStr">
        <is>
          <t>C/U</t>
        </is>
      </c>
      <c r="I532" s="30" t="n">
        <v>0</v>
      </c>
      <c r="Q532" s="30" t="n">
        <v>90</v>
      </c>
      <c r="R532" s="30">
        <f>I532-Q532</f>
        <v/>
      </c>
      <c r="T532" s="29" t="inlineStr">
        <is>
          <t>Ítem del inventario físico de Avain sin código SAP en este centro. Se mantiene la línea sin código de material: la diferencia indica una cantidad a dar de alta en SAP.</t>
        </is>
      </c>
      <c r="U532" s="44" t="inlineStr">
        <is>
          <t>Inventario físico sin código SAP</t>
        </is>
      </c>
      <c r="V532" s="44" t="inlineStr">
        <is>
          <t>Sin clasificar en SAP</t>
        </is>
      </c>
      <c r="W532" s="44" t="inlineStr">
        <is>
          <t>Dentro del alcance</t>
        </is>
      </c>
      <c r="X532" s="45" t="inlineStr">
        <is>
          <t>Sin coincidencia</t>
        </is>
      </c>
      <c r="Y532" s="44" t="inlineStr">
        <is>
          <t>Sin correspondencia confirmada: hay aproximaciones en SAP, descartadas por presentación o evidencia débil</t>
        </is>
      </c>
      <c r="Z532" s="45" t="inlineStr">
        <is>
          <t>Alta de material en SAP (sin código)</t>
        </is>
      </c>
      <c r="AA532" s="44" t="inlineStr">
        <is>
          <t>119</t>
        </is>
      </c>
      <c r="AB532" s="44" t="inlineStr">
        <is>
          <t>Famotidina Comprimidos x 20mg</t>
        </is>
      </c>
      <c r="AC532" s="44" t="inlineStr">
        <is>
          <t>Sin coincidencia</t>
        </is>
      </c>
      <c r="AD532" s="44" t="inlineStr">
        <is>
          <t>No</t>
        </is>
      </c>
      <c r="AE532" s="44" t="n"/>
      <c r="AF532" s="44" t="inlineStr">
        <is>
          <t>No</t>
        </is>
      </c>
      <c r="AG532" s="44" t="n"/>
      <c r="AH532" s="54" t="n">
        <v>0</v>
      </c>
      <c r="AI532" s="54" t="n">
        <v>90</v>
      </c>
      <c r="AJ532" s="54" t="n">
        <v>-90</v>
      </c>
      <c r="AK532" s="44" t="n"/>
      <c r="AL532" s="44" t="n"/>
      <c r="AM532" s="44" t="n"/>
      <c r="AN532" s="41" t="inlineStr">
        <is>
          <t>Sin valor unitario en SAP: la diferencia económica de este ítem no puede calcularse (dato faltante).</t>
        </is>
      </c>
      <c r="AO532" s="44" t="inlineStr">
        <is>
          <t>Mejor aproximación descartada: 1000528 KETOROLAC  20 MG COMPRIMIDOS (dosis coincide; similitud 0.51).</t>
        </is>
      </c>
    </row>
    <row r="533">
      <c r="A533" s="29" t="n"/>
      <c r="B533" s="29" t="inlineStr">
        <is>
          <t>Film-parche</t>
        </is>
      </c>
      <c r="F533" s="29" t="inlineStr">
        <is>
          <t>1130</t>
        </is>
      </c>
      <c r="H533" s="29" t="inlineStr">
        <is>
          <t>C/U</t>
        </is>
      </c>
      <c r="I533" s="30" t="n">
        <v>0</v>
      </c>
      <c r="Q533" s="30" t="n">
        <v>140</v>
      </c>
      <c r="R533" s="30">
        <f>I533-Q533</f>
        <v/>
      </c>
      <c r="T533" s="29" t="inlineStr">
        <is>
          <t>Ítem del inventario físico de Avain sin código SAP en este centro. Se mantiene la línea sin código de material: la diferencia indica una cantidad a dar de alta en SAP.</t>
        </is>
      </c>
      <c r="U533" s="44" t="inlineStr">
        <is>
          <t>Inventario físico sin código SAP</t>
        </is>
      </c>
      <c r="V533" s="44" t="inlineStr">
        <is>
          <t>Sin clasificar en SAP</t>
        </is>
      </c>
      <c r="W533" s="44" t="inlineStr">
        <is>
          <t>Dentro del alcance</t>
        </is>
      </c>
      <c r="X533" s="45" t="inlineStr">
        <is>
          <t>Sin coincidencia</t>
        </is>
      </c>
      <c r="Y533" s="44" t="inlineStr">
        <is>
          <t>Sin correspondencia confirmada: hay aproximaciones en SAP, descartadas por presentación o evidencia débil</t>
        </is>
      </c>
      <c r="Z533" s="45" t="inlineStr">
        <is>
          <t>Alta de material en SAP (sin código)</t>
        </is>
      </c>
      <c r="AA533" s="44" t="inlineStr">
        <is>
          <t>122</t>
        </is>
      </c>
      <c r="AB533" s="44" t="inlineStr">
        <is>
          <t>Film-parche</t>
        </is>
      </c>
      <c r="AC533" s="44" t="inlineStr">
        <is>
          <t>Sin coincidencia</t>
        </is>
      </c>
      <c r="AD533" s="44" t="inlineStr">
        <is>
          <t>No</t>
        </is>
      </c>
      <c r="AE533" s="44" t="n"/>
      <c r="AF533" s="44" t="inlineStr">
        <is>
          <t>No</t>
        </is>
      </c>
      <c r="AG533" s="44" t="n"/>
      <c r="AH533" s="54" t="n">
        <v>0</v>
      </c>
      <c r="AI533" s="54" t="n">
        <v>140</v>
      </c>
      <c r="AJ533" s="54" t="n">
        <v>-140</v>
      </c>
      <c r="AK533" s="44" t="n"/>
      <c r="AL533" s="44" t="n"/>
      <c r="AM533" s="44" t="n"/>
      <c r="AN533" s="41" t="inlineStr">
        <is>
          <t>Sin valor unitario en SAP: la diferencia económica de este ítem no puede calcularse (dato faltante).</t>
        </is>
      </c>
      <c r="AO533" s="44" t="inlineStr">
        <is>
          <t>Mejor aproximación descartada: 1000049 TIJERA  DE MAYO RECTA (similitud 0.10).</t>
        </is>
      </c>
    </row>
    <row r="534">
      <c r="A534" s="29" t="n"/>
      <c r="B534" s="29" t="inlineStr">
        <is>
          <t>Fluticasona Azelastina spray nasal 12ml/12,36g 120 dosis</t>
        </is>
      </c>
      <c r="F534" s="29" t="inlineStr">
        <is>
          <t>1130</t>
        </is>
      </c>
      <c r="H534" s="29" t="inlineStr">
        <is>
          <t>C/U</t>
        </is>
      </c>
      <c r="I534" s="30" t="n">
        <v>0</v>
      </c>
      <c r="Q534" s="30" t="n">
        <v>21</v>
      </c>
      <c r="R534" s="30">
        <f>I534-Q534</f>
        <v/>
      </c>
      <c r="T534" s="29" t="inlineStr">
        <is>
          <t>Ítem del inventario físico de Avain sin código SAP en este centro. Se mantiene la línea sin código de material: la diferencia indica una cantidad a dar de alta en SAP.</t>
        </is>
      </c>
      <c r="U534" s="44" t="inlineStr">
        <is>
          <t>Inventario físico sin código SAP</t>
        </is>
      </c>
      <c r="V534" s="44" t="inlineStr">
        <is>
          <t>Sin clasificar en SAP</t>
        </is>
      </c>
      <c r="W534" s="44" t="inlineStr">
        <is>
          <t>Dentro del alcance</t>
        </is>
      </c>
      <c r="X534" s="45" t="inlineStr">
        <is>
          <t>Sin coincidencia</t>
        </is>
      </c>
      <c r="Y534" s="44" t="inlineStr">
        <is>
          <t>Sin correspondencia confirmada: hay aproximaciones en SAP, descartadas por presentación o evidencia débil</t>
        </is>
      </c>
      <c r="Z534" s="45" t="inlineStr">
        <is>
          <t>Alta de material en SAP (sin código)</t>
        </is>
      </c>
      <c r="AA534" s="44" t="inlineStr">
        <is>
          <t>124</t>
        </is>
      </c>
      <c r="AB534" s="44" t="inlineStr">
        <is>
          <t>Fluticasona Azelastina spray nasal 12ml/12,36g 120 dosis</t>
        </is>
      </c>
      <c r="AC534" s="44" t="inlineStr">
        <is>
          <t>Sin coincidencia</t>
        </is>
      </c>
      <c r="AD534" s="44" t="inlineStr">
        <is>
          <t>No</t>
        </is>
      </c>
      <c r="AE534" s="44" t="n"/>
      <c r="AF534" s="44" t="inlineStr">
        <is>
          <t>No</t>
        </is>
      </c>
      <c r="AG534" s="44" t="n"/>
      <c r="AH534" s="54" t="n">
        <v>0</v>
      </c>
      <c r="AI534" s="54" t="n">
        <v>21</v>
      </c>
      <c r="AJ534" s="54" t="n">
        <v>-21</v>
      </c>
      <c r="AK534" s="44" t="n"/>
      <c r="AL534" s="44" t="n"/>
      <c r="AM534" s="44" t="n"/>
      <c r="AN534" s="41" t="inlineStr">
        <is>
          <t>Sin valor unitario en SAP: la diferencia económica de este ítem no puede calcularse (dato faltante).</t>
        </is>
      </c>
      <c r="AO534" s="44" t="inlineStr">
        <is>
          <t>Mejor aproximación descartada: 1000938 LACTULOSA 65G 120ML JARABE (dosis/presentación distinta (12ML, 12360MG vs 120ML, 65000MG); similitud 0.28).</t>
        </is>
      </c>
    </row>
    <row r="535">
      <c r="A535" s="29" t="n"/>
      <c r="B535" s="29" t="inlineStr">
        <is>
          <t>Frasco esteril para orina</t>
        </is>
      </c>
      <c r="F535" s="29" t="inlineStr">
        <is>
          <t>1130</t>
        </is>
      </c>
      <c r="H535" s="29" t="inlineStr">
        <is>
          <t>C/U</t>
        </is>
      </c>
      <c r="I535" s="30" t="n">
        <v>0</v>
      </c>
      <c r="Q535" s="30" t="n">
        <v>21</v>
      </c>
      <c r="R535" s="30">
        <f>I535-Q535</f>
        <v/>
      </c>
      <c r="T535" s="29" t="inlineStr">
        <is>
          <t>Ítem del inventario físico de Avain sin código SAP en este centro. Se mantiene la línea sin código de material: la diferencia indica una cantidad a dar de alta en SAP.</t>
        </is>
      </c>
      <c r="U535" s="44" t="inlineStr">
        <is>
          <t>Inventario físico sin código SAP</t>
        </is>
      </c>
      <c r="V535" s="44" t="inlineStr">
        <is>
          <t>Sin clasificar en SAP</t>
        </is>
      </c>
      <c r="W535" s="44" t="inlineStr">
        <is>
          <t>Dentro del alcance</t>
        </is>
      </c>
      <c r="X535" s="45" t="inlineStr">
        <is>
          <t>Sin coincidencia</t>
        </is>
      </c>
      <c r="Y535" s="44" t="inlineStr">
        <is>
          <t>Sin correspondencia confirmada: hay aproximaciones en SAP, descartadas por presentación o evidencia débil</t>
        </is>
      </c>
      <c r="Z535" s="45" t="inlineStr">
        <is>
          <t>Alta de material en SAP (sin código)</t>
        </is>
      </c>
      <c r="AA535" s="44" t="inlineStr">
        <is>
          <t>422</t>
        </is>
      </c>
      <c r="AB535" s="44" t="inlineStr">
        <is>
          <t>Frasco esteril para orina</t>
        </is>
      </c>
      <c r="AC535" s="44" t="inlineStr">
        <is>
          <t>Sin coincidencia</t>
        </is>
      </c>
      <c r="AD535" s="44" t="inlineStr">
        <is>
          <t>No</t>
        </is>
      </c>
      <c r="AE535" s="44" t="n"/>
      <c r="AF535" s="44" t="inlineStr">
        <is>
          <t>No</t>
        </is>
      </c>
      <c r="AG535" s="44" t="n"/>
      <c r="AH535" s="54" t="n">
        <v>0</v>
      </c>
      <c r="AI535" s="54" t="n">
        <v>21</v>
      </c>
      <c r="AJ535" s="54" t="n">
        <v>-21</v>
      </c>
      <c r="AK535" s="44" t="n"/>
      <c r="AL535" s="44" t="n"/>
      <c r="AM535" s="44" t="n"/>
      <c r="AN535" s="41" t="inlineStr">
        <is>
          <t>Sin valor unitario en SAP: la diferencia económica de este ítem no puede calcularse (dato faltante).</t>
        </is>
      </c>
      <c r="AO535" s="44" t="inlineStr">
        <is>
          <t>Mejor aproximación descartada: 2000100 BOLSA COLECTORA DE ORINA X 2000 ML (una nomenclatura no informa dosis; similitud 0.29).</t>
        </is>
      </c>
    </row>
    <row r="536">
      <c r="A536" s="29" t="n"/>
      <c r="B536" s="29" t="inlineStr">
        <is>
          <t>Gafas transparentes</t>
        </is>
      </c>
      <c r="F536" s="29" t="inlineStr">
        <is>
          <t>1130</t>
        </is>
      </c>
      <c r="H536" s="29" t="inlineStr">
        <is>
          <t>C/U</t>
        </is>
      </c>
      <c r="I536" s="30" t="n">
        <v>0</v>
      </c>
      <c r="Q536" s="30" t="n">
        <v>2</v>
      </c>
      <c r="R536" s="30">
        <f>I536-Q536</f>
        <v/>
      </c>
      <c r="T536" s="29" t="inlineStr">
        <is>
          <t>Ítem del inventario físico de Avain sin código SAP en este centro. Se mantiene la línea sin código de material: la diferencia indica una cantidad a dar de alta en SAP.</t>
        </is>
      </c>
      <c r="U536" s="44" t="inlineStr">
        <is>
          <t>Inventario físico sin código SAP</t>
        </is>
      </c>
      <c r="V536" s="44" t="inlineStr">
        <is>
          <t>Sin clasificar en SAP</t>
        </is>
      </c>
      <c r="W536" s="44" t="inlineStr">
        <is>
          <t>Dentro del alcance</t>
        </is>
      </c>
      <c r="X536" s="45" t="inlineStr">
        <is>
          <t>Sin coincidencia</t>
        </is>
      </c>
      <c r="Y536" s="44" t="inlineStr">
        <is>
          <t>Sin correspondencia confirmada: hay aproximaciones en SAP, descartadas por presentación o evidencia débil</t>
        </is>
      </c>
      <c r="Z536" s="45" t="inlineStr">
        <is>
          <t>Alta de material en SAP (sin código)</t>
        </is>
      </c>
      <c r="AA536" s="44" t="inlineStr">
        <is>
          <t>274</t>
        </is>
      </c>
      <c r="AB536" s="44" t="inlineStr">
        <is>
          <t>Gafas transparentes</t>
        </is>
      </c>
      <c r="AC536" s="44" t="inlineStr">
        <is>
          <t>Sin coincidencia</t>
        </is>
      </c>
      <c r="AD536" s="44" t="inlineStr">
        <is>
          <t>No</t>
        </is>
      </c>
      <c r="AE536" s="44" t="n"/>
      <c r="AF536" s="44" t="inlineStr">
        <is>
          <t>No</t>
        </is>
      </c>
      <c r="AG536" s="44" t="n"/>
      <c r="AH536" s="54" t="n">
        <v>0</v>
      </c>
      <c r="AI536" s="54" t="n">
        <v>2</v>
      </c>
      <c r="AJ536" s="54" t="n">
        <v>-2</v>
      </c>
      <c r="AK536" s="44" t="n"/>
      <c r="AL536" s="44" t="n"/>
      <c r="AM536" s="44" t="n"/>
      <c r="AN536" s="41" t="inlineStr">
        <is>
          <t>Sin valor unitario en SAP: la diferencia económica de este ítem no puede calcularse (dato faltante).</t>
        </is>
      </c>
      <c r="AO536" s="44" t="inlineStr">
        <is>
          <t>Mejor aproximación descartada: 3000886 MEDIAS TERMICAS LARGAS (similitud 0.12).</t>
        </is>
      </c>
    </row>
    <row r="537">
      <c r="A537" s="29" t="n"/>
      <c r="B537" s="29" t="inlineStr">
        <is>
          <t>Gel conductor 5kg</t>
        </is>
      </c>
      <c r="F537" s="29" t="inlineStr">
        <is>
          <t>1130</t>
        </is>
      </c>
      <c r="H537" s="29" t="inlineStr">
        <is>
          <t>C/U</t>
        </is>
      </c>
      <c r="I537" s="30" t="n">
        <v>0</v>
      </c>
      <c r="Q537" s="30" t="n">
        <v>1</v>
      </c>
      <c r="R537" s="30">
        <f>I537-Q537</f>
        <v/>
      </c>
      <c r="T537" s="29" t="inlineStr">
        <is>
          <t>Ítem del inventario físico de Avain sin código SAP en este centro. Se mantiene la línea sin código de material: la diferencia indica una cantidad a dar de alta en SAP.</t>
        </is>
      </c>
      <c r="U537" s="44" t="inlineStr">
        <is>
          <t>Inventario físico sin código SAP</t>
        </is>
      </c>
      <c r="V537" s="44" t="inlineStr">
        <is>
          <t>Sin clasificar en SAP</t>
        </is>
      </c>
      <c r="W537" s="44" t="inlineStr">
        <is>
          <t>Dentro del alcance</t>
        </is>
      </c>
      <c r="X537" s="45" t="inlineStr">
        <is>
          <t>Sin coincidencia</t>
        </is>
      </c>
      <c r="Y537" s="44" t="inlineStr">
        <is>
          <t>Sin correspondencia confirmada: hay aproximaciones en SAP, descartadas por presentación o evidencia débil</t>
        </is>
      </c>
      <c r="Z537" s="45" t="inlineStr">
        <is>
          <t>Alta de material en SAP (sin código)</t>
        </is>
      </c>
      <c r="AA537" s="44" t="inlineStr">
        <is>
          <t>423</t>
        </is>
      </c>
      <c r="AB537" s="44" t="inlineStr">
        <is>
          <t>Gel conductor 5kg</t>
        </is>
      </c>
      <c r="AC537" s="44" t="inlineStr">
        <is>
          <t>Sin coincidencia</t>
        </is>
      </c>
      <c r="AD537" s="44" t="inlineStr">
        <is>
          <t>No</t>
        </is>
      </c>
      <c r="AE537" s="44" t="n"/>
      <c r="AF537" s="44" t="inlineStr">
        <is>
          <t>No</t>
        </is>
      </c>
      <c r="AG537" s="44" t="n"/>
      <c r="AH537" s="54" t="n">
        <v>0</v>
      </c>
      <c r="AI537" s="54" t="n">
        <v>1</v>
      </c>
      <c r="AJ537" s="54" t="n">
        <v>-1</v>
      </c>
      <c r="AK537" s="44" t="n"/>
      <c r="AL537" s="44" t="n"/>
      <c r="AM537" s="44" t="n"/>
      <c r="AN537" s="41" t="inlineStr">
        <is>
          <t>Sin valor unitario en SAP: la diferencia económica de este ítem no puede calcularse (dato faltante).</t>
        </is>
      </c>
      <c r="AO537" s="44" t="inlineStr">
        <is>
          <t>Mejor aproximación descartada: 1000250 DICLOFENAC GEL (similitud 0.38).</t>
        </is>
      </c>
    </row>
    <row r="538">
      <c r="A538" s="29" t="n"/>
      <c r="B538" s="29" t="inlineStr">
        <is>
          <t>Guia de intubacion EICHMAN</t>
        </is>
      </c>
      <c r="F538" s="29" t="inlineStr">
        <is>
          <t>1130</t>
        </is>
      </c>
      <c r="H538" s="29" t="inlineStr">
        <is>
          <t>C/U</t>
        </is>
      </c>
      <c r="I538" s="30" t="n">
        <v>0</v>
      </c>
      <c r="Q538" s="30" t="n">
        <v>1</v>
      </c>
      <c r="R538" s="30">
        <f>I538-Q538</f>
        <v/>
      </c>
      <c r="T538" s="29" t="inlineStr">
        <is>
          <t>Ítem del inventario físico de Avain sin código SAP en este centro. Se mantiene la línea sin código de material: la diferencia indica una cantidad a dar de alta en SAP.</t>
        </is>
      </c>
      <c r="U538" s="44" t="inlineStr">
        <is>
          <t>Inventario físico sin código SAP</t>
        </is>
      </c>
      <c r="V538" s="44" t="inlineStr">
        <is>
          <t>Sin clasificar en SAP</t>
        </is>
      </c>
      <c r="W538" s="44" t="inlineStr">
        <is>
          <t>Dentro del alcance</t>
        </is>
      </c>
      <c r="X538" s="45" t="inlineStr">
        <is>
          <t>Sin coincidencia</t>
        </is>
      </c>
      <c r="Y538" s="44" t="inlineStr">
        <is>
          <t>Pendiente de validación: el ítem está en el Master pero no tiene código SAP confirmado</t>
        </is>
      </c>
      <c r="Z538" s="45" t="inlineStr">
        <is>
          <t>Alta de material en SAP (sin código)</t>
        </is>
      </c>
      <c r="AA538" s="44" t="inlineStr">
        <is>
          <t>319</t>
        </is>
      </c>
      <c r="AB538" s="44" t="inlineStr">
        <is>
          <t>Guia de intubacion EICHMAN</t>
        </is>
      </c>
      <c r="AC538" s="44" t="inlineStr">
        <is>
          <t>Sin coincidencia</t>
        </is>
      </c>
      <c r="AD538" s="44" t="inlineStr">
        <is>
          <t>No</t>
        </is>
      </c>
      <c r="AE538" s="44" t="n"/>
      <c r="AF538" s="44" t="inlineStr">
        <is>
          <t>Sí</t>
        </is>
      </c>
      <c r="AG538" s="44" t="inlineStr">
        <is>
          <t>E-202</t>
        </is>
      </c>
      <c r="AH538" s="54" t="n">
        <v>0</v>
      </c>
      <c r="AI538" s="54" t="n">
        <v>1</v>
      </c>
      <c r="AJ538" s="54" t="n">
        <v>-1</v>
      </c>
      <c r="AK538" s="44" t="n"/>
      <c r="AL538" s="44" t="n"/>
      <c r="AM538" s="44" t="n"/>
      <c r="AN538" s="41" t="inlineStr">
        <is>
          <t>Sin valor unitario en SAP: la diferencia económica de este ítem no puede calcularse (dato faltante).</t>
        </is>
      </c>
      <c r="AO538" s="44" t="inlineStr">
        <is>
          <t>Homologado al master E-202, pero sus códigos SAP (2002615) no figuran en el stock SAP de este centro. Mejor aproximación descartada: 2000023 GUIA MACROGOTERO Nª14 (similitud 0.31).</t>
        </is>
      </c>
    </row>
    <row r="539">
      <c r="A539" s="29" t="n"/>
      <c r="B539" s="29" t="inlineStr">
        <is>
          <t>Heparina 5000ul/5 ml</t>
        </is>
      </c>
      <c r="F539" s="29" t="inlineStr">
        <is>
          <t>1130</t>
        </is>
      </c>
      <c r="H539" s="29" t="inlineStr">
        <is>
          <t>C/U</t>
        </is>
      </c>
      <c r="I539" s="30" t="n">
        <v>0</v>
      </c>
      <c r="Q539" s="30" t="n">
        <v>14</v>
      </c>
      <c r="R539" s="30">
        <f>I539-Q539</f>
        <v/>
      </c>
      <c r="T539" s="29" t="inlineStr">
        <is>
          <t>Ítem del inventario físico de Avain sin código SAP en este centro. Se mantiene la línea sin código de material: la diferencia indica una cantidad a dar de alta en SAP.</t>
        </is>
      </c>
      <c r="U539" s="44" t="inlineStr">
        <is>
          <t>Inventario físico sin código SAP</t>
        </is>
      </c>
      <c r="V539" s="44" t="inlineStr">
        <is>
          <t>Sin clasificar en SAP</t>
        </is>
      </c>
      <c r="W539" s="44" t="inlineStr">
        <is>
          <t>Dentro del alcance</t>
        </is>
      </c>
      <c r="X539" s="45" t="inlineStr">
        <is>
          <t>Sin coincidencia</t>
        </is>
      </c>
      <c r="Y539" s="44" t="inlineStr">
        <is>
          <t>Sin correspondencia confirmada: hay aproximaciones en SAP, descartadas por presentación o evidencia débil</t>
        </is>
      </c>
      <c r="Z539" s="45" t="inlineStr">
        <is>
          <t>Alta de material en SAP (sin código)</t>
        </is>
      </c>
      <c r="AA539" s="44" t="inlineStr">
        <is>
          <t>397</t>
        </is>
      </c>
      <c r="AB539" s="44" t="inlineStr">
        <is>
          <t>Heparina 5000ul/5 ml</t>
        </is>
      </c>
      <c r="AC539" s="44" t="inlineStr">
        <is>
          <t>Sin coincidencia</t>
        </is>
      </c>
      <c r="AD539" s="44" t="inlineStr">
        <is>
          <t>No</t>
        </is>
      </c>
      <c r="AE539" s="44" t="n"/>
      <c r="AF539" s="44" t="inlineStr">
        <is>
          <t>No</t>
        </is>
      </c>
      <c r="AG539" s="44" t="n"/>
      <c r="AH539" s="54" t="n">
        <v>0</v>
      </c>
      <c r="AI539" s="54" t="n">
        <v>14</v>
      </c>
      <c r="AJ539" s="54" t="n">
        <v>-14</v>
      </c>
      <c r="AK539" s="44" t="n"/>
      <c r="AL539" s="44" t="n"/>
      <c r="AM539" s="44" t="n"/>
      <c r="AN539" s="41" t="inlineStr">
        <is>
          <t>Sin valor unitario en SAP: la diferencia económica de este ítem no puede calcularse (dato faltante).</t>
        </is>
      </c>
      <c r="AO539" s="44" t="inlineStr">
        <is>
          <t>Mejor aproximación descartada: 1000118 HEPARINA SODICA 5000UN/ML 5ML FAMP (dosis coincide; similitud 0.54).</t>
        </is>
      </c>
    </row>
    <row r="540">
      <c r="A540" s="29" t="n"/>
      <c r="B540" s="29" t="inlineStr">
        <is>
          <t>Hidroclorotiazida Comprimidosx 50mg</t>
        </is>
      </c>
      <c r="F540" s="29" t="inlineStr">
        <is>
          <t>1130</t>
        </is>
      </c>
      <c r="H540" s="29" t="inlineStr">
        <is>
          <t>C/U</t>
        </is>
      </c>
      <c r="I540" s="30" t="n">
        <v>0</v>
      </c>
      <c r="Q540" s="30" t="n">
        <v>60</v>
      </c>
      <c r="R540" s="30">
        <f>I540-Q540</f>
        <v/>
      </c>
      <c r="T540" s="29" t="inlineStr">
        <is>
          <t>Ítem del inventario físico de Avain sin código SAP en este centro. Se mantiene la línea sin código de material: la diferencia indica una cantidad a dar de alta en SAP.</t>
        </is>
      </c>
      <c r="U540" s="44" t="inlineStr">
        <is>
          <t>Inventario físico sin código SAP</t>
        </is>
      </c>
      <c r="V540" s="44" t="inlineStr">
        <is>
          <t>Sin clasificar en SAP</t>
        </is>
      </c>
      <c r="W540" s="44" t="inlineStr">
        <is>
          <t>Dentro del alcance</t>
        </is>
      </c>
      <c r="X540" s="45" t="inlineStr">
        <is>
          <t>Sin coincidencia</t>
        </is>
      </c>
      <c r="Y540" s="44" t="inlineStr">
        <is>
          <t>Sin correspondencia confirmada: hay aproximaciones en SAP, descartadas por presentación o evidencia débil</t>
        </is>
      </c>
      <c r="Z540" s="45" t="inlineStr">
        <is>
          <t>Alta de material en SAP (sin código)</t>
        </is>
      </c>
      <c r="AA540" s="44" t="inlineStr">
        <is>
          <t>142</t>
        </is>
      </c>
      <c r="AB540" s="44" t="inlineStr">
        <is>
          <t>Hidroclorotiazida Comprimidosx 50mg</t>
        </is>
      </c>
      <c r="AC540" s="44" t="inlineStr">
        <is>
          <t>Sin coincidencia</t>
        </is>
      </c>
      <c r="AD540" s="44" t="inlineStr">
        <is>
          <t>No</t>
        </is>
      </c>
      <c r="AE540" s="44" t="n"/>
      <c r="AF540" s="44" t="inlineStr">
        <is>
          <t>No</t>
        </is>
      </c>
      <c r="AG540" s="44" t="n"/>
      <c r="AH540" s="54" t="n">
        <v>0</v>
      </c>
      <c r="AI540" s="54" t="n">
        <v>60</v>
      </c>
      <c r="AJ540" s="54" t="n">
        <v>-60</v>
      </c>
      <c r="AK540" s="44" t="n"/>
      <c r="AL540" s="44" t="n"/>
      <c r="AM540" s="44" t="n"/>
      <c r="AN540" s="41" t="inlineStr">
        <is>
          <t>Sin valor unitario en SAP: la diferencia económica de este ítem no puede calcularse (dato faltante).</t>
        </is>
      </c>
      <c r="AO540" s="44" t="inlineStr">
        <is>
          <t>Mejor aproximación descartada: 1000373 DICLOFENAC 50MG COMPRIMIDO (dosis coincide; similitud 0.52).</t>
        </is>
      </c>
    </row>
    <row r="541">
      <c r="A541" s="29" t="n"/>
      <c r="B541" s="29" t="inlineStr">
        <is>
          <t>Hilo Sutura Atramat N° 5</t>
        </is>
      </c>
      <c r="F541" s="29" t="inlineStr">
        <is>
          <t>1130</t>
        </is>
      </c>
      <c r="H541" s="29" t="inlineStr">
        <is>
          <t>C/U</t>
        </is>
      </c>
      <c r="I541" s="30" t="n">
        <v>0</v>
      </c>
      <c r="Q541" s="30" t="n">
        <v>12</v>
      </c>
      <c r="R541" s="30">
        <f>I541-Q541</f>
        <v/>
      </c>
      <c r="T541" s="29" t="inlineStr">
        <is>
          <t>Ítem del inventario físico de Avain sin código SAP en este centro. Se mantiene la línea sin código de material: la diferencia indica una cantidad a dar de alta en SAP.</t>
        </is>
      </c>
      <c r="U541" s="44" t="inlineStr">
        <is>
          <t>Inventario físico sin código SAP</t>
        </is>
      </c>
      <c r="V541" s="44" t="inlineStr">
        <is>
          <t>Sin clasificar en SAP</t>
        </is>
      </c>
      <c r="W541" s="44" t="inlineStr">
        <is>
          <t>Dentro del alcance</t>
        </is>
      </c>
      <c r="X541" s="45" t="inlineStr">
        <is>
          <t>Sin coincidencia</t>
        </is>
      </c>
      <c r="Y541" s="44" t="inlineStr">
        <is>
          <t>Pendiente de validación: el ítem está en el Master pero no tiene código SAP confirmado</t>
        </is>
      </c>
      <c r="Z541" s="45" t="inlineStr">
        <is>
          <t>Alta de material en SAP (sin código)</t>
        </is>
      </c>
      <c r="AA541" s="44" t="inlineStr">
        <is>
          <t>147</t>
        </is>
      </c>
      <c r="AB541" s="44" t="inlineStr">
        <is>
          <t>Hilo Sutura Atramat N° 5</t>
        </is>
      </c>
      <c r="AC541" s="44" t="inlineStr">
        <is>
          <t>Sin coincidencia</t>
        </is>
      </c>
      <c r="AD541" s="44" t="inlineStr">
        <is>
          <t>No</t>
        </is>
      </c>
      <c r="AE541" s="44" t="n"/>
      <c r="AF541" s="44" t="inlineStr">
        <is>
          <t>Sí</t>
        </is>
      </c>
      <c r="AG541" s="44" t="inlineStr">
        <is>
          <t>D-150</t>
        </is>
      </c>
      <c r="AH541" s="54" t="n">
        <v>0</v>
      </c>
      <c r="AI541" s="54" t="n">
        <v>12</v>
      </c>
      <c r="AJ541" s="54" t="n">
        <v>-12</v>
      </c>
      <c r="AK541" s="44" t="n"/>
      <c r="AL541" s="44" t="n"/>
      <c r="AM541" s="44" t="n"/>
      <c r="AN541" s="41" t="inlineStr">
        <is>
          <t>Sin valor unitario en SAP: la diferencia económica de este ítem no puede calcularse (dato faltante).</t>
        </is>
      </c>
      <c r="AO541" s="44" t="inlineStr">
        <is>
          <t>Homologado al master D-150, pero sus códigos SAP (2001051, 2001052, 2001053) no figuran en el stock SAP de este centro. Mejor aproximación descartada: 2001233 HILO DE SUTURA SUPRALON 5 (similitud 0.53).</t>
        </is>
      </c>
    </row>
    <row r="542">
      <c r="A542" s="29" t="n"/>
      <c r="B542" s="29" t="inlineStr">
        <is>
          <t>Jeringas 60 cc Tummy</t>
        </is>
      </c>
      <c r="F542" s="29" t="inlineStr">
        <is>
          <t>1130</t>
        </is>
      </c>
      <c r="H542" s="29" t="inlineStr">
        <is>
          <t>C/U</t>
        </is>
      </c>
      <c r="I542" s="30" t="n">
        <v>0</v>
      </c>
      <c r="Q542" s="30" t="n">
        <v>77</v>
      </c>
      <c r="R542" s="30">
        <f>I542-Q542</f>
        <v/>
      </c>
      <c r="T542" s="29" t="inlineStr">
        <is>
          <t>Ítem del inventario físico de Avain sin código SAP en este centro. Se mantiene la línea sin código de material: la diferencia indica una cantidad a dar de alta en SAP.</t>
        </is>
      </c>
      <c r="U542" s="44" t="inlineStr">
        <is>
          <t>Inventario físico sin código SAP</t>
        </is>
      </c>
      <c r="V542" s="44" t="inlineStr">
        <is>
          <t>Sin clasificar en SAP</t>
        </is>
      </c>
      <c r="W542" s="44" t="inlineStr">
        <is>
          <t>Dentro del alcance</t>
        </is>
      </c>
      <c r="X542" s="45" t="inlineStr">
        <is>
          <t>Sin coincidencia</t>
        </is>
      </c>
      <c r="Y542" s="44" t="inlineStr">
        <is>
          <t>Sin correspondencia confirmada: hay aproximaciones en SAP, descartadas por presentación o evidencia débil</t>
        </is>
      </c>
      <c r="Z542" s="45" t="inlineStr">
        <is>
          <t>Alta de material en SAP (sin código)</t>
        </is>
      </c>
      <c r="AA542" s="44" t="inlineStr">
        <is>
          <t>275</t>
        </is>
      </c>
      <c r="AB542" s="44" t="inlineStr">
        <is>
          <t>Jeringas 60 cc Tummy</t>
        </is>
      </c>
      <c r="AC542" s="44" t="inlineStr">
        <is>
          <t>Sin coincidencia</t>
        </is>
      </c>
      <c r="AD542" s="44" t="inlineStr">
        <is>
          <t>No</t>
        </is>
      </c>
      <c r="AE542" s="44" t="n"/>
      <c r="AF542" s="44" t="inlineStr">
        <is>
          <t>No</t>
        </is>
      </c>
      <c r="AG542" s="44" t="n"/>
      <c r="AH542" s="54" t="n">
        <v>0</v>
      </c>
      <c r="AI542" s="54" t="n">
        <v>77</v>
      </c>
      <c r="AJ542" s="54" t="n">
        <v>-77</v>
      </c>
      <c r="AK542" s="44" t="n"/>
      <c r="AL542" s="44" t="n"/>
      <c r="AM542" s="44" t="n"/>
      <c r="AN542" s="41" t="inlineStr">
        <is>
          <t>Sin valor unitario en SAP: la diferencia económica de este ítem no puede calcularse (dato faltante).</t>
        </is>
      </c>
      <c r="AO542" s="44" t="inlineStr">
        <is>
          <t>Mejor aproximación descartada: 2000028 JERINGA 10 ML (dosis/presentación distinta (60ML vs 10ML); similitud 0.59).</t>
        </is>
      </c>
    </row>
    <row r="543">
      <c r="A543" s="29" t="n"/>
      <c r="B543" s="29" t="inlineStr">
        <is>
          <t>Lactulon (Lactulon) 250 ml Frascos</t>
        </is>
      </c>
      <c r="F543" s="29" t="inlineStr">
        <is>
          <t>1130</t>
        </is>
      </c>
      <c r="H543" s="29" t="inlineStr">
        <is>
          <t>C/U</t>
        </is>
      </c>
      <c r="I543" s="30" t="n">
        <v>0</v>
      </c>
      <c r="Q543" s="30" t="n">
        <v>17</v>
      </c>
      <c r="R543" s="30">
        <f>I543-Q543</f>
        <v/>
      </c>
      <c r="T543" s="29" t="inlineStr">
        <is>
          <t>Ítem del inventario físico de Avain sin código SAP en este centro. Se mantiene la línea sin código de material: la diferencia indica una cantidad a dar de alta en SAP.</t>
        </is>
      </c>
      <c r="U543" s="44" t="inlineStr">
        <is>
          <t>Inventario físico sin código SAP</t>
        </is>
      </c>
      <c r="V543" s="44" t="inlineStr">
        <is>
          <t>Sin clasificar en SAP</t>
        </is>
      </c>
      <c r="W543" s="44" t="inlineStr">
        <is>
          <t>Dentro del alcance</t>
        </is>
      </c>
      <c r="X543" s="45" t="inlineStr">
        <is>
          <t>Sin coincidencia</t>
        </is>
      </c>
      <c r="Y543" s="44" t="inlineStr">
        <is>
          <t>Sin correspondencia confirmada: hay aproximaciones en SAP, descartadas por presentación o evidencia débil</t>
        </is>
      </c>
      <c r="Z543" s="45" t="inlineStr">
        <is>
          <t>Alta de material en SAP (sin código)</t>
        </is>
      </c>
      <c r="AA543" s="44" t="inlineStr">
        <is>
          <t>163</t>
        </is>
      </c>
      <c r="AB543" s="44" t="inlineStr">
        <is>
          <t>Lactulon (Lactulon) 250 ml Frascos</t>
        </is>
      </c>
      <c r="AC543" s="44" t="inlineStr">
        <is>
          <t>Sin coincidencia</t>
        </is>
      </c>
      <c r="AD543" s="44" t="inlineStr">
        <is>
          <t>No</t>
        </is>
      </c>
      <c r="AE543" s="44" t="n"/>
      <c r="AF543" s="44" t="inlineStr">
        <is>
          <t>No</t>
        </is>
      </c>
      <c r="AG543" s="44" t="n"/>
      <c r="AH543" s="54" t="n">
        <v>0</v>
      </c>
      <c r="AI543" s="54" t="n">
        <v>17</v>
      </c>
      <c r="AJ543" s="54" t="n">
        <v>-17</v>
      </c>
      <c r="AK543" s="44" t="n"/>
      <c r="AL543" s="44" t="n"/>
      <c r="AM543" s="44" t="n"/>
      <c r="AN543" s="41" t="inlineStr">
        <is>
          <t>Sin valor unitario en SAP: la diferencia económica de este ítem no puede calcularse (dato faltante).</t>
        </is>
      </c>
      <c r="AO543" s="44" t="inlineStr">
        <is>
          <t>Mejor aproximación descartada: 1000624 LACTULON JARABE (una nomenclatura no informa dosis; similitud 0.44).</t>
        </is>
      </c>
    </row>
    <row r="544">
      <c r="A544" s="29" t="n"/>
      <c r="B544" s="29" t="inlineStr">
        <is>
          <t>Lidocaina fco ampolla 20ml</t>
        </is>
      </c>
      <c r="F544" s="29" t="inlineStr">
        <is>
          <t>1130</t>
        </is>
      </c>
      <c r="H544" s="29" t="inlineStr">
        <is>
          <t>C/U</t>
        </is>
      </c>
      <c r="I544" s="30" t="n">
        <v>0</v>
      </c>
      <c r="Q544" s="30" t="n">
        <v>3</v>
      </c>
      <c r="R544" s="30">
        <f>I544-Q544</f>
        <v/>
      </c>
      <c r="T544" s="29" t="inlineStr">
        <is>
          <t>Ítem del inventario físico de Avain sin código SAP en este centro. Se mantiene la línea sin código de material: la diferencia indica una cantidad a dar de alta en SAP.</t>
        </is>
      </c>
      <c r="U544" s="44" t="inlineStr">
        <is>
          <t>Inventario físico sin código SAP</t>
        </is>
      </c>
      <c r="V544" s="44" t="inlineStr">
        <is>
          <t>Sin clasificar en SAP</t>
        </is>
      </c>
      <c r="W544" s="44" t="inlineStr">
        <is>
          <t>Dentro del alcance</t>
        </is>
      </c>
      <c r="X544" s="45" t="inlineStr">
        <is>
          <t>Sin coincidencia</t>
        </is>
      </c>
      <c r="Y544" s="44" t="inlineStr">
        <is>
          <t>Sin correspondencia confirmada: hay aproximaciones en SAP, descartadas por presentación o evidencia débil</t>
        </is>
      </c>
      <c r="Z544" s="45" t="inlineStr">
        <is>
          <t>Alta de material en SAP (sin código)</t>
        </is>
      </c>
      <c r="AA544" s="44" t="inlineStr">
        <is>
          <t>169</t>
        </is>
      </c>
      <c r="AB544" s="44" t="inlineStr">
        <is>
          <t>Lidocaina fco ampolla 20ml</t>
        </is>
      </c>
      <c r="AC544" s="44" t="inlineStr">
        <is>
          <t>Sin coincidencia</t>
        </is>
      </c>
      <c r="AD544" s="44" t="inlineStr">
        <is>
          <t>No</t>
        </is>
      </c>
      <c r="AE544" s="44" t="n"/>
      <c r="AF544" s="44" t="inlineStr">
        <is>
          <t>No</t>
        </is>
      </c>
      <c r="AG544" s="44" t="n"/>
      <c r="AH544" s="54" t="n">
        <v>0</v>
      </c>
      <c r="AI544" s="54" t="n">
        <v>3</v>
      </c>
      <c r="AJ544" s="54" t="n">
        <v>-3</v>
      </c>
      <c r="AK544" s="44" t="n"/>
      <c r="AL544" s="44" t="n"/>
      <c r="AM544" s="44" t="n"/>
      <c r="AN544" s="41" t="inlineStr">
        <is>
          <t>Sin valor unitario en SAP: la diferencia económica de este ítem no puede calcularse (dato faltante).</t>
        </is>
      </c>
      <c r="AO544" s="44" t="inlineStr">
        <is>
          <t>Mejor aproximación descartada: 1000431 LIDOCAINA 1% 5 ML AMPOLLA (dosis/presentación distinta (20ML vs 1%, 5ML); similitud 0.48).</t>
        </is>
      </c>
    </row>
    <row r="545">
      <c r="A545" s="29" t="n"/>
      <c r="B545" s="29" t="inlineStr">
        <is>
          <t>Llave de 3 vias</t>
        </is>
      </c>
      <c r="F545" s="29" t="inlineStr">
        <is>
          <t>1130</t>
        </is>
      </c>
      <c r="H545" s="29" t="inlineStr">
        <is>
          <t>C/U</t>
        </is>
      </c>
      <c r="I545" s="30" t="n">
        <v>0</v>
      </c>
      <c r="Q545" s="30" t="n">
        <v>80</v>
      </c>
      <c r="R545" s="30">
        <f>I545-Q545</f>
        <v/>
      </c>
      <c r="T545" s="29" t="inlineStr">
        <is>
          <t>Ítem del inventario físico de Avain sin código SAP en este centro. Se mantiene la línea sin código de material: la diferencia indica una cantidad a dar de alta en SAP.</t>
        </is>
      </c>
      <c r="U545" s="44" t="inlineStr">
        <is>
          <t>Inventario físico sin código SAP</t>
        </is>
      </c>
      <c r="V545" s="44" t="inlineStr">
        <is>
          <t>Sin clasificar en SAP</t>
        </is>
      </c>
      <c r="W545" s="44" t="inlineStr">
        <is>
          <t>Dentro del alcance</t>
        </is>
      </c>
      <c r="X545" s="45" t="inlineStr">
        <is>
          <t>Sin coincidencia</t>
        </is>
      </c>
      <c r="Y545" s="44" t="inlineStr">
        <is>
          <t>Pendiente de validación: el ítem está en el Master pero no tiene código SAP confirmado</t>
        </is>
      </c>
      <c r="Z545" s="45" t="inlineStr">
        <is>
          <t>Alta de material en SAP (sin código)</t>
        </is>
      </c>
      <c r="AA545" s="44" t="inlineStr">
        <is>
          <t>171</t>
        </is>
      </c>
      <c r="AB545" s="44" t="inlineStr">
        <is>
          <t>Llave de 3 vias</t>
        </is>
      </c>
      <c r="AC545" s="44" t="inlineStr">
        <is>
          <t>Sin coincidencia</t>
        </is>
      </c>
      <c r="AD545" s="44" t="inlineStr">
        <is>
          <t>No</t>
        </is>
      </c>
      <c r="AE545" s="44" t="n"/>
      <c r="AF545" s="44" t="inlineStr">
        <is>
          <t>Sí</t>
        </is>
      </c>
      <c r="AG545" s="44" t="inlineStr">
        <is>
          <t>D-130</t>
        </is>
      </c>
      <c r="AH545" s="54" t="n">
        <v>0</v>
      </c>
      <c r="AI545" s="54" t="n">
        <v>80</v>
      </c>
      <c r="AJ545" s="54" t="n">
        <v>-80</v>
      </c>
      <c r="AK545" s="44" t="n"/>
      <c r="AL545" s="44" t="n"/>
      <c r="AM545" s="44" t="n"/>
      <c r="AN545" s="41" t="inlineStr">
        <is>
          <t>Sin valor unitario en SAP: la diferencia económica de este ítem no puede calcularse (dato faltante).</t>
        </is>
      </c>
      <c r="AO545" s="44" t="inlineStr">
        <is>
          <t>Homologado al master D-130, pero sus códigos SAP (2000060) no figuran en el stock SAP de este centro. Mejor aproximación descartada: 2000244 SONDA FOLEY 2 VIAS Nº16 DE LÁTEX (calibre/talle/medida distinta; similitud 0.27).</t>
        </is>
      </c>
    </row>
    <row r="546">
      <c r="A546" s="29" t="n"/>
      <c r="B546" s="29" t="inlineStr">
        <is>
          <t>Manometro</t>
        </is>
      </c>
      <c r="F546" s="29" t="inlineStr">
        <is>
          <t>1130</t>
        </is>
      </c>
      <c r="H546" s="29" t="inlineStr">
        <is>
          <t>C/U</t>
        </is>
      </c>
      <c r="I546" s="30" t="n">
        <v>0</v>
      </c>
      <c r="Q546" s="30" t="n">
        <v>6</v>
      </c>
      <c r="R546" s="30">
        <f>I546-Q546</f>
        <v/>
      </c>
      <c r="T546" s="29" t="inlineStr">
        <is>
          <t>Ítem del inventario físico de Avain sin código SAP en este centro. Se mantiene la línea sin código de material: la diferencia indica una cantidad a dar de alta en SAP.</t>
        </is>
      </c>
      <c r="U546" s="44" t="inlineStr">
        <is>
          <t>Inventario físico sin código SAP</t>
        </is>
      </c>
      <c r="V546" s="44" t="inlineStr">
        <is>
          <t>Sin clasificar en SAP</t>
        </is>
      </c>
      <c r="W546" s="44" t="inlineStr">
        <is>
          <t>Dentro del alcance</t>
        </is>
      </c>
      <c r="X546" s="45" t="inlineStr">
        <is>
          <t>Sin coincidencia</t>
        </is>
      </c>
      <c r="Y546" s="44" t="inlineStr">
        <is>
          <t>Sin correspondencia confirmada: hay aproximaciones en SAP, descartadas por presentación o evidencia débil</t>
        </is>
      </c>
      <c r="Z546" s="45" t="inlineStr">
        <is>
          <t>Alta de material en SAP (sin código)</t>
        </is>
      </c>
      <c r="AA546" s="44" t="inlineStr">
        <is>
          <t>178</t>
        </is>
      </c>
      <c r="AB546" s="44" t="inlineStr">
        <is>
          <t>Manometro</t>
        </is>
      </c>
      <c r="AC546" s="44" t="inlineStr">
        <is>
          <t>Sin coincidencia</t>
        </is>
      </c>
      <c r="AD546" s="44" t="inlineStr">
        <is>
          <t>No</t>
        </is>
      </c>
      <c r="AE546" s="44" t="n"/>
      <c r="AF546" s="44" t="inlineStr">
        <is>
          <t>No</t>
        </is>
      </c>
      <c r="AG546" s="44" t="n"/>
      <c r="AH546" s="54" t="n">
        <v>0</v>
      </c>
      <c r="AI546" s="54" t="n">
        <v>6</v>
      </c>
      <c r="AJ546" s="54" t="n">
        <v>-6</v>
      </c>
      <c r="AK546" s="44" t="n"/>
      <c r="AL546" s="44" t="n"/>
      <c r="AM546" s="44" t="n"/>
      <c r="AN546" s="41" t="inlineStr">
        <is>
          <t>Sin valor unitario en SAP: la diferencia económica de este ítem no puede calcularse (dato faltante).</t>
        </is>
      </c>
      <c r="AO546" s="44" t="inlineStr">
        <is>
          <t>Mejor aproximación descartada: 2001670 GLUCOMETRO (similitud 0.16).</t>
        </is>
      </c>
    </row>
    <row r="547">
      <c r="A547" s="29" t="n"/>
      <c r="B547" s="29" t="inlineStr">
        <is>
          <t>Manometro para tubo ultraliviano</t>
        </is>
      </c>
      <c r="F547" s="29" t="inlineStr">
        <is>
          <t>1130</t>
        </is>
      </c>
      <c r="H547" s="29" t="inlineStr">
        <is>
          <t>C/U</t>
        </is>
      </c>
      <c r="I547" s="30" t="n">
        <v>0</v>
      </c>
      <c r="Q547" s="30" t="n">
        <v>5</v>
      </c>
      <c r="R547" s="30">
        <f>I547-Q547</f>
        <v/>
      </c>
      <c r="T547" s="29" t="inlineStr">
        <is>
          <t>Ítem del inventario físico de Avain sin código SAP en este centro. Se mantiene la línea sin código de material: la diferencia indica una cantidad a dar de alta en SAP.</t>
        </is>
      </c>
      <c r="U547" s="44" t="inlineStr">
        <is>
          <t>Inventario físico sin código SAP</t>
        </is>
      </c>
      <c r="V547" s="44" t="inlineStr">
        <is>
          <t>Sin clasificar en SAP</t>
        </is>
      </c>
      <c r="W547" s="44" t="inlineStr">
        <is>
          <t>Dentro del alcance</t>
        </is>
      </c>
      <c r="X547" s="45" t="inlineStr">
        <is>
          <t>Sin coincidencia</t>
        </is>
      </c>
      <c r="Y547" s="44" t="inlineStr">
        <is>
          <t>Sin correspondencia confirmada: hay aproximaciones en SAP, descartadas por presentación o evidencia débil</t>
        </is>
      </c>
      <c r="Z547" s="45" t="inlineStr">
        <is>
          <t>Alta de material en SAP (sin código)</t>
        </is>
      </c>
      <c r="AA547" s="44" t="inlineStr">
        <is>
          <t>179</t>
        </is>
      </c>
      <c r="AB547" s="44" t="inlineStr">
        <is>
          <t>Manometro para tubo ultraliviano</t>
        </is>
      </c>
      <c r="AC547" s="44" t="inlineStr">
        <is>
          <t>Sin coincidencia</t>
        </is>
      </c>
      <c r="AD547" s="44" t="inlineStr">
        <is>
          <t>No</t>
        </is>
      </c>
      <c r="AE547" s="44" t="n"/>
      <c r="AF547" s="44" t="inlineStr">
        <is>
          <t>No</t>
        </is>
      </c>
      <c r="AG547" s="44" t="n"/>
      <c r="AH547" s="54" t="n">
        <v>0</v>
      </c>
      <c r="AI547" s="54" t="n">
        <v>5</v>
      </c>
      <c r="AJ547" s="54" t="n">
        <v>-5</v>
      </c>
      <c r="AK547" s="44" t="n"/>
      <c r="AL547" s="44" t="n"/>
      <c r="AM547" s="44" t="n"/>
      <c r="AN547" s="41" t="inlineStr">
        <is>
          <t>Sin valor unitario en SAP: la diferencia económica de este ítem no puede calcularse (dato faltante).</t>
        </is>
      </c>
      <c r="AO547" s="44" t="inlineStr">
        <is>
          <t>Mejor aproximación descartada: 2000385 TUBO DE MAYO N°3 (similitud 0.26).</t>
        </is>
      </c>
    </row>
    <row r="548">
      <c r="A548" s="29" t="n"/>
      <c r="B548" s="29" t="inlineStr">
        <is>
          <t>Mascara Pocket Adulto</t>
        </is>
      </c>
      <c r="F548" s="29" t="inlineStr">
        <is>
          <t>1130</t>
        </is>
      </c>
      <c r="H548" s="29" t="inlineStr">
        <is>
          <t>C/U</t>
        </is>
      </c>
      <c r="I548" s="30" t="n">
        <v>0</v>
      </c>
      <c r="Q548" s="30" t="n">
        <v>7</v>
      </c>
      <c r="R548" s="30">
        <f>I548-Q548</f>
        <v/>
      </c>
      <c r="T548" s="29" t="inlineStr">
        <is>
          <t>Ítem del inventario físico de Avain sin código SAP en este centro. Se mantiene la línea sin código de material: la diferencia indica una cantidad a dar de alta en SAP.</t>
        </is>
      </c>
      <c r="U548" s="44" t="inlineStr">
        <is>
          <t>Inventario físico sin código SAP</t>
        </is>
      </c>
      <c r="V548" s="44" t="inlineStr">
        <is>
          <t>Sin clasificar en SAP</t>
        </is>
      </c>
      <c r="W548" s="44" t="inlineStr">
        <is>
          <t>Dentro del alcance</t>
        </is>
      </c>
      <c r="X548" s="45" t="inlineStr">
        <is>
          <t>Sin coincidencia</t>
        </is>
      </c>
      <c r="Y548" s="44" t="inlineStr">
        <is>
          <t>Sin correspondencia confirmada: hay aproximaciones en SAP, descartadas por presentación o evidencia débil</t>
        </is>
      </c>
      <c r="Z548" s="45" t="inlineStr">
        <is>
          <t>Alta de material en SAP (sin código)</t>
        </is>
      </c>
      <c r="AA548" s="44" t="inlineStr">
        <is>
          <t>327</t>
        </is>
      </c>
      <c r="AB548" s="44" t="inlineStr">
        <is>
          <t>Mascara Pocket Adulto</t>
        </is>
      </c>
      <c r="AC548" s="44" t="inlineStr">
        <is>
          <t>Sin coincidencia</t>
        </is>
      </c>
      <c r="AD548" s="44" t="inlineStr">
        <is>
          <t>No</t>
        </is>
      </c>
      <c r="AE548" s="44" t="n"/>
      <c r="AF548" s="44" t="inlineStr">
        <is>
          <t>No</t>
        </is>
      </c>
      <c r="AG548" s="44" t="n"/>
      <c r="AH548" s="54" t="n">
        <v>0</v>
      </c>
      <c r="AI548" s="54" t="n">
        <v>7</v>
      </c>
      <c r="AJ548" s="54" t="n">
        <v>-7</v>
      </c>
      <c r="AK548" s="44" t="n"/>
      <c r="AL548" s="44" t="n"/>
      <c r="AM548" s="44" t="n"/>
      <c r="AN548" s="41" t="inlineStr">
        <is>
          <t>Sin valor unitario en SAP: la diferencia económica de este ítem no puede calcularse (dato faltante).</t>
        </is>
      </c>
      <c r="AO548" s="44" t="inlineStr">
        <is>
          <t>Mejor aproximación descartada: 2000090 MASCARA PARA NEBULIZAR ADULTO (similitud 0.56).</t>
        </is>
      </c>
    </row>
    <row r="549">
      <c r="A549" s="29" t="n"/>
      <c r="B549" s="29" t="inlineStr">
        <is>
          <t>Midazolam 1 amp=3ml/15mg</t>
        </is>
      </c>
      <c r="F549" s="29" t="inlineStr">
        <is>
          <t>1130</t>
        </is>
      </c>
      <c r="H549" s="29" t="inlineStr">
        <is>
          <t>C/U</t>
        </is>
      </c>
      <c r="I549" s="30" t="n">
        <v>0</v>
      </c>
      <c r="Q549" s="30" t="n">
        <v>42</v>
      </c>
      <c r="R549" s="30">
        <f>I549-Q549</f>
        <v/>
      </c>
      <c r="T549" s="29" t="inlineStr">
        <is>
          <t>Ítem del inventario físico de Avain sin código SAP en este centro. Se mantiene la línea sin código de material: la diferencia indica una cantidad a dar de alta en SAP.</t>
        </is>
      </c>
      <c r="U549" s="44" t="inlineStr">
        <is>
          <t>Inventario físico sin código SAP</t>
        </is>
      </c>
      <c r="V549" s="44" t="inlineStr">
        <is>
          <t>Sin clasificar en SAP</t>
        </is>
      </c>
      <c r="W549" s="44" t="inlineStr">
        <is>
          <t>Dentro del alcance</t>
        </is>
      </c>
      <c r="X549" s="45" t="inlineStr">
        <is>
          <t>Sin coincidencia</t>
        </is>
      </c>
      <c r="Y549" s="44" t="inlineStr">
        <is>
          <t>Pendiente de validación: el ítem está en el Master pero no tiene código SAP confirmado</t>
        </is>
      </c>
      <c r="Z549" s="45" t="inlineStr">
        <is>
          <t>Alta de material en SAP (sin código)</t>
        </is>
      </c>
      <c r="AA549" s="44" t="inlineStr">
        <is>
          <t>185</t>
        </is>
      </c>
      <c r="AB549" s="44" t="inlineStr">
        <is>
          <t>Midazolam 1 amp=3ml/15mg</t>
        </is>
      </c>
      <c r="AC549" s="44" t="inlineStr">
        <is>
          <t>Sin coincidencia</t>
        </is>
      </c>
      <c r="AD549" s="44" t="inlineStr">
        <is>
          <t>No</t>
        </is>
      </c>
      <c r="AE549" s="44" t="n"/>
      <c r="AF549" s="44" t="inlineStr">
        <is>
          <t>Sí</t>
        </is>
      </c>
      <c r="AG549" s="44" t="inlineStr">
        <is>
          <t>M02-001</t>
        </is>
      </c>
      <c r="AH549" s="54" t="n">
        <v>0</v>
      </c>
      <c r="AI549" s="54" t="n">
        <v>42</v>
      </c>
      <c r="AJ549" s="54" t="n">
        <v>-42</v>
      </c>
      <c r="AK549" s="44" t="n"/>
      <c r="AL549" s="44" t="n"/>
      <c r="AM549" s="44" t="n"/>
      <c r="AN549" s="41" t="inlineStr">
        <is>
          <t>Sin valor unitario en SAP: la diferencia económica de este ítem no puede calcularse (dato faltante).</t>
        </is>
      </c>
      <c r="AO549" s="44" t="inlineStr">
        <is>
          <t>Homologado al master M02-001, pero sus códigos SAP (1000098) no figuran en el stock SAP de este centro. Mejor aproximación descartada: 1000045 DICLOFENAC 75MG AMPOLLA 3ML (dosis/presentación distinta (3ML, 15MG vs 3ML, 75MG); similitud 0.34).</t>
        </is>
      </c>
    </row>
    <row r="550">
      <c r="A550" s="29" t="n"/>
      <c r="B550" s="29" t="inlineStr">
        <is>
          <t>Monitrato de Isorsobida comp 20mg</t>
        </is>
      </c>
      <c r="F550" s="29" t="inlineStr">
        <is>
          <t>1130</t>
        </is>
      </c>
      <c r="H550" s="29" t="inlineStr">
        <is>
          <t>C/U</t>
        </is>
      </c>
      <c r="I550" s="30" t="n">
        <v>0</v>
      </c>
      <c r="Q550" s="30" t="n">
        <v>30</v>
      </c>
      <c r="R550" s="30">
        <f>I550-Q550</f>
        <v/>
      </c>
      <c r="T550" s="29" t="inlineStr">
        <is>
          <t>Ítem del inventario físico de Avain sin código SAP en este centro. Se mantiene la línea sin código de material: la diferencia indica una cantidad a dar de alta en SAP.</t>
        </is>
      </c>
      <c r="U550" s="44" t="inlineStr">
        <is>
          <t>Inventario físico sin código SAP</t>
        </is>
      </c>
      <c r="V550" s="44" t="inlineStr">
        <is>
          <t>Sin clasificar en SAP</t>
        </is>
      </c>
      <c r="W550" s="44" t="inlineStr">
        <is>
          <t>Dentro del alcance</t>
        </is>
      </c>
      <c r="X550" s="45" t="inlineStr">
        <is>
          <t>Sin coincidencia</t>
        </is>
      </c>
      <c r="Y550" s="44" t="inlineStr">
        <is>
          <t>Sin correspondencia confirmada: hay aproximaciones en SAP, descartadas por presentación o evidencia débil</t>
        </is>
      </c>
      <c r="Z550" s="45" t="inlineStr">
        <is>
          <t>Alta de material en SAP (sin código)</t>
        </is>
      </c>
      <c r="AA550" s="44" t="inlineStr">
        <is>
          <t>382</t>
        </is>
      </c>
      <c r="AB550" s="44" t="inlineStr">
        <is>
          <t>Monitrato de Isorsobida comp 20mg</t>
        </is>
      </c>
      <c r="AC550" s="44" t="inlineStr">
        <is>
          <t>Sin coincidencia</t>
        </is>
      </c>
      <c r="AD550" s="44" t="inlineStr">
        <is>
          <t>No</t>
        </is>
      </c>
      <c r="AE550" s="44" t="n"/>
      <c r="AF550" s="44" t="inlineStr">
        <is>
          <t>No</t>
        </is>
      </c>
      <c r="AG550" s="44" t="n"/>
      <c r="AH550" s="54" t="n">
        <v>0</v>
      </c>
      <c r="AI550" s="54" t="n">
        <v>30</v>
      </c>
      <c r="AJ550" s="54" t="n">
        <v>-30</v>
      </c>
      <c r="AK550" s="44" t="n"/>
      <c r="AL550" s="44" t="n"/>
      <c r="AM550" s="44" t="n"/>
      <c r="AN550" s="41" t="inlineStr">
        <is>
          <t>Sin valor unitario en SAP: la diferencia económica de este ítem no puede calcularse (dato faltante).</t>
        </is>
      </c>
      <c r="AO550" s="44" t="inlineStr">
        <is>
          <t>Mejor aproximación descartada: 1000528 KETOROLAC  20 MG COMPRIMIDOS (dosis coincide; similitud 0.48).</t>
        </is>
      </c>
    </row>
    <row r="551">
      <c r="A551" s="29" t="n"/>
      <c r="B551" s="29" t="inlineStr">
        <is>
          <t>Norfloxacina 400mg</t>
        </is>
      </c>
      <c r="F551" s="29" t="inlineStr">
        <is>
          <t>1130</t>
        </is>
      </c>
      <c r="H551" s="29" t="inlineStr">
        <is>
          <t>C/U</t>
        </is>
      </c>
      <c r="I551" s="30" t="n">
        <v>0</v>
      </c>
      <c r="Q551" s="30" t="n">
        <v>80</v>
      </c>
      <c r="R551" s="30">
        <f>I551-Q551</f>
        <v/>
      </c>
      <c r="T551" s="29" t="inlineStr">
        <is>
          <t>Ítem del inventario físico de Avain sin código SAP en este centro. Se mantiene la línea sin código de material: la diferencia indica una cantidad a dar de alta en SAP.</t>
        </is>
      </c>
      <c r="U551" s="44" t="inlineStr">
        <is>
          <t>Inventario físico sin código SAP</t>
        </is>
      </c>
      <c r="V551" s="44" t="inlineStr">
        <is>
          <t>Sin clasificar en SAP</t>
        </is>
      </c>
      <c r="W551" s="44" t="inlineStr">
        <is>
          <t>Dentro del alcance</t>
        </is>
      </c>
      <c r="X551" s="45" t="inlineStr">
        <is>
          <t>Sin coincidencia</t>
        </is>
      </c>
      <c r="Y551" s="44" t="inlineStr">
        <is>
          <t>Sin correspondencia confirmada: hay aproximaciones en SAP, descartadas por presentación o evidencia débil</t>
        </is>
      </c>
      <c r="Z551" s="45" t="inlineStr">
        <is>
          <t>Alta de material en SAP (sin código)</t>
        </is>
      </c>
      <c r="AA551" s="44" t="inlineStr">
        <is>
          <t>276</t>
        </is>
      </c>
      <c r="AB551" s="44" t="inlineStr">
        <is>
          <t>Norfloxacina 400mg</t>
        </is>
      </c>
      <c r="AC551" s="44" t="inlineStr">
        <is>
          <t>Sin coincidencia</t>
        </is>
      </c>
      <c r="AD551" s="44" t="inlineStr">
        <is>
          <t>No</t>
        </is>
      </c>
      <c r="AE551" s="44" t="n"/>
      <c r="AF551" s="44" t="inlineStr">
        <is>
          <t>No</t>
        </is>
      </c>
      <c r="AG551" s="44" t="n"/>
      <c r="AH551" s="54" t="n">
        <v>0</v>
      </c>
      <c r="AI551" s="54" t="n">
        <v>80</v>
      </c>
      <c r="AJ551" s="54" t="n">
        <v>-80</v>
      </c>
      <c r="AK551" s="44" t="n"/>
      <c r="AL551" s="44" t="n"/>
      <c r="AM551" s="44" t="n"/>
      <c r="AN551" s="41" t="inlineStr">
        <is>
          <t>Sin valor unitario en SAP: la diferencia económica de este ítem no puede calcularse (dato faltante).</t>
        </is>
      </c>
      <c r="AO551" s="44" t="inlineStr">
        <is>
          <t>Mejor aproximación descartada: 1005171 poviral 400mg (dosis coincide; similitud 0.46).</t>
        </is>
      </c>
    </row>
    <row r="552">
      <c r="A552" s="29" t="n"/>
      <c r="B552" s="29" t="inlineStr">
        <is>
          <t>Omeprazol 1 fco amp polvo p/rest 40mg/ml</t>
        </is>
      </c>
      <c r="F552" s="29" t="inlineStr">
        <is>
          <t>1130</t>
        </is>
      </c>
      <c r="H552" s="29" t="inlineStr">
        <is>
          <t>C/U</t>
        </is>
      </c>
      <c r="I552" s="30" t="n">
        <v>0</v>
      </c>
      <c r="Q552" s="30" t="n">
        <v>16</v>
      </c>
      <c r="R552" s="30">
        <f>I552-Q552</f>
        <v/>
      </c>
      <c r="T552" s="29" t="inlineStr">
        <is>
          <t>Ítem del inventario físico de Avain sin código SAP en este centro. Se mantiene la línea sin código de material: la diferencia indica una cantidad a dar de alta en SAP.</t>
        </is>
      </c>
      <c r="U552" s="44" t="inlineStr">
        <is>
          <t>Inventario físico sin código SAP</t>
        </is>
      </c>
      <c r="V552" s="44" t="inlineStr">
        <is>
          <t>Sin clasificar en SAP</t>
        </is>
      </c>
      <c r="W552" s="44" t="inlineStr">
        <is>
          <t>Dentro del alcance</t>
        </is>
      </c>
      <c r="X552" s="45" t="inlineStr">
        <is>
          <t>Sin coincidencia</t>
        </is>
      </c>
      <c r="Y552" s="44" t="inlineStr">
        <is>
          <t>Pendiente de validación: el ítem está en el Master pero no tiene código SAP confirmado</t>
        </is>
      </c>
      <c r="Z552" s="45" t="inlineStr">
        <is>
          <t>Alta de material en SAP (sin código)</t>
        </is>
      </c>
      <c r="AA552" s="44" t="inlineStr">
        <is>
          <t>191</t>
        </is>
      </c>
      <c r="AB552" s="44" t="inlineStr">
        <is>
          <t>Omeprazol 1 fco amp polvo p/rest 40mg/ml</t>
        </is>
      </c>
      <c r="AC552" s="44" t="inlineStr">
        <is>
          <t>Sin coincidencia</t>
        </is>
      </c>
      <c r="AD552" s="44" t="inlineStr">
        <is>
          <t>No</t>
        </is>
      </c>
      <c r="AE552" s="44" t="n"/>
      <c r="AF552" s="44" t="inlineStr">
        <is>
          <t>Sí</t>
        </is>
      </c>
      <c r="AG552" s="44" t="inlineStr">
        <is>
          <t>M08-006</t>
        </is>
      </c>
      <c r="AH552" s="54" t="n">
        <v>0</v>
      </c>
      <c r="AI552" s="54" t="n">
        <v>16</v>
      </c>
      <c r="AJ552" s="54" t="n">
        <v>-16</v>
      </c>
      <c r="AK552" s="44" t="n"/>
      <c r="AL552" s="44" t="n"/>
      <c r="AM552" s="44" t="n"/>
      <c r="AN552" s="41" t="inlineStr">
        <is>
          <t>Sin valor unitario en SAP: la diferencia económica de este ítem no puede calcularse (dato faltante).</t>
        </is>
      </c>
      <c r="AO552" s="44" t="inlineStr">
        <is>
          <t>Homologado al master M08-006, pero sus códigos SAP (1000524) no figuran en el stock SAP de este centro. Mejor aproximación descartada: 1000133 OMEPRAZOL DE 20MG COMPRIMIDOS (dosis/presentación distinta (40MG vs 20MG); similitud 0.40).</t>
        </is>
      </c>
    </row>
    <row r="553">
      <c r="A553" s="29" t="n"/>
      <c r="B553" s="29" t="inlineStr">
        <is>
          <t>Oximetro</t>
        </is>
      </c>
      <c r="F553" s="29" t="inlineStr">
        <is>
          <t>1130</t>
        </is>
      </c>
      <c r="H553" s="29" t="inlineStr">
        <is>
          <t>C/U</t>
        </is>
      </c>
      <c r="I553" s="30" t="n">
        <v>0</v>
      </c>
      <c r="Q553" s="30" t="n">
        <v>4</v>
      </c>
      <c r="R553" s="30">
        <f>I553-Q553</f>
        <v/>
      </c>
      <c r="T553" s="29" t="inlineStr">
        <is>
          <t>Ítem del inventario físico de Avain sin código SAP en este centro. Se mantiene la línea sin código de material: la diferencia indica una cantidad a dar de alta en SAP.</t>
        </is>
      </c>
      <c r="U553" s="44" t="inlineStr">
        <is>
          <t>Inventario físico sin código SAP</t>
        </is>
      </c>
      <c r="V553" s="44" t="inlineStr">
        <is>
          <t>Sin clasificar en SAP</t>
        </is>
      </c>
      <c r="W553" s="44" t="inlineStr">
        <is>
          <t>Dentro del alcance</t>
        </is>
      </c>
      <c r="X553" s="45" t="inlineStr">
        <is>
          <t>Sin coincidencia</t>
        </is>
      </c>
      <c r="Y553" s="44" t="inlineStr">
        <is>
          <t>Sin correspondencia confirmada: hay aproximaciones en SAP, descartadas por presentación o evidencia débil</t>
        </is>
      </c>
      <c r="Z553" s="45" t="inlineStr">
        <is>
          <t>Alta de material en SAP (sin código)</t>
        </is>
      </c>
      <c r="AA553" s="44" t="inlineStr">
        <is>
          <t>194</t>
        </is>
      </c>
      <c r="AB553" s="44" t="inlineStr">
        <is>
          <t>Oximetro</t>
        </is>
      </c>
      <c r="AC553" s="44" t="inlineStr">
        <is>
          <t>Sin coincidencia</t>
        </is>
      </c>
      <c r="AD553" s="44" t="inlineStr">
        <is>
          <t>No</t>
        </is>
      </c>
      <c r="AE553" s="44" t="n"/>
      <c r="AF553" s="44" t="inlineStr">
        <is>
          <t>No</t>
        </is>
      </c>
      <c r="AG553" s="44" t="n"/>
      <c r="AH553" s="54" t="n">
        <v>0</v>
      </c>
      <c r="AI553" s="54" t="n">
        <v>4</v>
      </c>
      <c r="AJ553" s="54" t="n">
        <v>-4</v>
      </c>
      <c r="AK553" s="44" t="n"/>
      <c r="AL553" s="44" t="n"/>
      <c r="AM553" s="44" t="n"/>
      <c r="AN553" s="41" t="inlineStr">
        <is>
          <t>Sin valor unitario en SAP: la diferencia económica de este ítem no puede calcularse (dato faltante).</t>
        </is>
      </c>
      <c r="AO553" s="44" t="inlineStr">
        <is>
          <t>Mejor aproximación descartada: 2001670 GLUCOMETRO (similitud 0.17).</t>
        </is>
      </c>
    </row>
    <row r="554">
      <c r="A554" s="29" t="n"/>
      <c r="B554" s="29" t="inlineStr">
        <is>
          <t>Oximetro de pulso digital</t>
        </is>
      </c>
      <c r="F554" s="29" t="inlineStr">
        <is>
          <t>1130</t>
        </is>
      </c>
      <c r="H554" s="29" t="inlineStr">
        <is>
          <t>C/U</t>
        </is>
      </c>
      <c r="I554" s="30" t="n">
        <v>0</v>
      </c>
      <c r="Q554" s="30" t="n">
        <v>1</v>
      </c>
      <c r="R554" s="30">
        <f>I554-Q554</f>
        <v/>
      </c>
      <c r="T554" s="29" t="inlineStr">
        <is>
          <t>Ítem del inventario físico de Avain sin código SAP en este centro. Se mantiene la línea sin código de material: la diferencia indica una cantidad a dar de alta en SAP.</t>
        </is>
      </c>
      <c r="U554" s="44" t="inlineStr">
        <is>
          <t>Inventario físico sin código SAP</t>
        </is>
      </c>
      <c r="V554" s="44" t="inlineStr">
        <is>
          <t>Sin clasificar en SAP</t>
        </is>
      </c>
      <c r="W554" s="44" t="inlineStr">
        <is>
          <t>Dentro del alcance</t>
        </is>
      </c>
      <c r="X554" s="45" t="inlineStr">
        <is>
          <t>Sin coincidencia</t>
        </is>
      </c>
      <c r="Y554" s="44" t="inlineStr">
        <is>
          <t>Pendiente de validación: el ítem está en el Master pero no tiene código SAP confirmado</t>
        </is>
      </c>
      <c r="Z554" s="45" t="inlineStr">
        <is>
          <t>Alta de material en SAP (sin código)</t>
        </is>
      </c>
      <c r="AA554" s="44" t="inlineStr">
        <is>
          <t>195</t>
        </is>
      </c>
      <c r="AB554" s="44" t="inlineStr">
        <is>
          <t>Oximetro de pulso digital</t>
        </is>
      </c>
      <c r="AC554" s="44" t="inlineStr">
        <is>
          <t>Sin coincidencia</t>
        </is>
      </c>
      <c r="AD554" s="44" t="inlineStr">
        <is>
          <t>No</t>
        </is>
      </c>
      <c r="AE554" s="44" t="n"/>
      <c r="AF554" s="44" t="inlineStr">
        <is>
          <t>Sí</t>
        </is>
      </c>
      <c r="AG554" s="44" t="inlineStr">
        <is>
          <t>E-183</t>
        </is>
      </c>
      <c r="AH554" s="54" t="n">
        <v>0</v>
      </c>
      <c r="AI554" s="54" t="n">
        <v>1</v>
      </c>
      <c r="AJ554" s="54" t="n">
        <v>-1</v>
      </c>
      <c r="AK554" s="44" t="n"/>
      <c r="AL554" s="44" t="n"/>
      <c r="AM554" s="44" t="n"/>
      <c r="AN554" s="41" t="inlineStr">
        <is>
          <t>Sin valor unitario en SAP: la diferencia económica de este ítem no puede calcularse (dato faltante).</t>
        </is>
      </c>
      <c r="AO554" s="44" t="inlineStr">
        <is>
          <t>Homologado al master E-183, pero sus códigos SAP (2001219, 5000971, 5004072, 2001510) no figuran en el stock SAP de este centro. Mejor aproximación descartada: 2000037 TERMOMETRO DIGITAL (similitud 0.47).</t>
        </is>
      </c>
    </row>
    <row r="555">
      <c r="A555" s="29" t="n"/>
      <c r="B555" s="29" t="inlineStr">
        <is>
          <t>Papel para ECG</t>
        </is>
      </c>
      <c r="F555" s="29" t="inlineStr">
        <is>
          <t>1130</t>
        </is>
      </c>
      <c r="H555" s="29" t="inlineStr">
        <is>
          <t>C/U</t>
        </is>
      </c>
      <c r="I555" s="30" t="n">
        <v>0</v>
      </c>
      <c r="Q555" s="30" t="n">
        <v>16</v>
      </c>
      <c r="R555" s="30">
        <f>I555-Q555</f>
        <v/>
      </c>
      <c r="T555" s="29" t="inlineStr">
        <is>
          <t>Ítem del inventario físico de Avain sin código SAP en este centro. Se mantiene la línea sin código de material: la diferencia indica una cantidad a dar de alta en SAP.</t>
        </is>
      </c>
      <c r="U555" s="44" t="inlineStr">
        <is>
          <t>Inventario físico sin código SAP</t>
        </is>
      </c>
      <c r="V555" s="44" t="inlineStr">
        <is>
          <t>Sin clasificar en SAP</t>
        </is>
      </c>
      <c r="W555" s="44" t="inlineStr">
        <is>
          <t>Dentro del alcance</t>
        </is>
      </c>
      <c r="X555" s="45" t="inlineStr">
        <is>
          <t>Sin coincidencia</t>
        </is>
      </c>
      <c r="Y555" s="44" t="inlineStr">
        <is>
          <t>Pendiente de validación: el ítem está en el Master pero no tiene código SAP confirmado</t>
        </is>
      </c>
      <c r="Z555" s="45" t="inlineStr">
        <is>
          <t>Alta de material en SAP (sin código)</t>
        </is>
      </c>
      <c r="AA555" s="44" t="inlineStr">
        <is>
          <t>328</t>
        </is>
      </c>
      <c r="AB555" s="44" t="inlineStr">
        <is>
          <t>Papel para ECG</t>
        </is>
      </c>
      <c r="AC555" s="44" t="inlineStr">
        <is>
          <t>Sin coincidencia</t>
        </is>
      </c>
      <c r="AD555" s="44" t="inlineStr">
        <is>
          <t>No</t>
        </is>
      </c>
      <c r="AE555" s="44" t="n"/>
      <c r="AF555" s="44" t="inlineStr">
        <is>
          <t>Sí</t>
        </is>
      </c>
      <c r="AG555" s="44" t="inlineStr">
        <is>
          <t>D-173</t>
        </is>
      </c>
      <c r="AH555" s="54" t="n">
        <v>0</v>
      </c>
      <c r="AI555" s="54" t="n">
        <v>16</v>
      </c>
      <c r="AJ555" s="54" t="n">
        <v>-16</v>
      </c>
      <c r="AK555" s="44" t="n"/>
      <c r="AL555" s="44" t="n"/>
      <c r="AM555" s="44" t="n"/>
      <c r="AN555" s="41" t="inlineStr">
        <is>
          <t>Sin valor unitario en SAP: la diferencia económica de este ítem no puede calcularse (dato faltante).</t>
        </is>
      </c>
      <c r="AO555" s="44" t="inlineStr">
        <is>
          <t>Homologado al master D-173, pero sus códigos SAP (2001204) no figuran en el stock SAP de este centro. Mejor aproximación descartada: 3001410 CAMPERA DE POLAR C/LOGO + REFLEC  S (similitud 0.12).</t>
        </is>
      </c>
    </row>
    <row r="556">
      <c r="A556" s="29" t="n"/>
      <c r="B556" s="29" t="inlineStr">
        <is>
          <t>Pervinox 100 ml</t>
        </is>
      </c>
      <c r="F556" s="29" t="inlineStr">
        <is>
          <t>1130</t>
        </is>
      </c>
      <c r="H556" s="29" t="inlineStr">
        <is>
          <t>C/U</t>
        </is>
      </c>
      <c r="I556" s="30" t="n">
        <v>0</v>
      </c>
      <c r="Q556" s="30" t="n">
        <v>54</v>
      </c>
      <c r="R556" s="30">
        <f>I556-Q556</f>
        <v/>
      </c>
      <c r="T556" s="29" t="inlineStr">
        <is>
          <t>Ítem del inventario físico de Avain sin código SAP en este centro. Se mantiene la línea sin código de material: la diferencia indica una cantidad a dar de alta en SAP.</t>
        </is>
      </c>
      <c r="U556" s="44" t="inlineStr">
        <is>
          <t>Inventario físico sin código SAP</t>
        </is>
      </c>
      <c r="V556" s="44" t="inlineStr">
        <is>
          <t>Sin clasificar en SAP</t>
        </is>
      </c>
      <c r="W556" s="44" t="inlineStr">
        <is>
          <t>Dentro del alcance</t>
        </is>
      </c>
      <c r="X556" s="45" t="inlineStr">
        <is>
          <t>Sin coincidencia</t>
        </is>
      </c>
      <c r="Y556" s="44" t="inlineStr">
        <is>
          <t>Sin correspondencia confirmada: hay aproximaciones en SAP, descartadas por presentación o evidencia débil</t>
        </is>
      </c>
      <c r="Z556" s="45" t="inlineStr">
        <is>
          <t>Alta de material en SAP (sin código)</t>
        </is>
      </c>
      <c r="AA556" s="44" t="inlineStr">
        <is>
          <t>202</t>
        </is>
      </c>
      <c r="AB556" s="44" t="inlineStr">
        <is>
          <t>Pervinox 100 ml</t>
        </is>
      </c>
      <c r="AC556" s="44" t="inlineStr">
        <is>
          <t>Sin coincidencia</t>
        </is>
      </c>
      <c r="AD556" s="44" t="inlineStr">
        <is>
          <t>No</t>
        </is>
      </c>
      <c r="AE556" s="44" t="n"/>
      <c r="AF556" s="44" t="inlineStr">
        <is>
          <t>No</t>
        </is>
      </c>
      <c r="AG556" s="44" t="n"/>
      <c r="AH556" s="54" t="n">
        <v>0</v>
      </c>
      <c r="AI556" s="54" t="n">
        <v>54</v>
      </c>
      <c r="AJ556" s="54" t="n">
        <v>-54</v>
      </c>
      <c r="AK556" s="44" t="n"/>
      <c r="AL556" s="44" t="n"/>
      <c r="AM556" s="44" t="n"/>
      <c r="AN556" s="41" t="inlineStr">
        <is>
          <t>Sin valor unitario en SAP: la diferencia económica de este ítem no puede calcularse (dato faltante).</t>
        </is>
      </c>
      <c r="AO556" s="44" t="inlineStr">
        <is>
          <t>Mejor aproximación descartada: 2000012 BICARBONATO DE SODIO 100 ML (dosis coincide; similitud 0.38).</t>
        </is>
      </c>
    </row>
    <row r="557">
      <c r="A557" s="29" t="n"/>
      <c r="B557" s="29" t="inlineStr">
        <is>
          <t>Pinza de Magill 20cm</t>
        </is>
      </c>
      <c r="F557" s="29" t="inlineStr">
        <is>
          <t>1130</t>
        </is>
      </c>
      <c r="H557" s="29" t="inlineStr">
        <is>
          <t>C/U</t>
        </is>
      </c>
      <c r="I557" s="30" t="n">
        <v>0</v>
      </c>
      <c r="Q557" s="30" t="n">
        <v>5</v>
      </c>
      <c r="R557" s="30">
        <f>I557-Q557</f>
        <v/>
      </c>
      <c r="T557" s="29" t="inlineStr">
        <is>
          <t>Ítem del inventario físico de Avain sin código SAP en este centro. Se mantiene la línea sin código de material: la diferencia indica una cantidad a dar de alta en SAP.</t>
        </is>
      </c>
      <c r="U557" s="44" t="inlineStr">
        <is>
          <t>Inventario físico sin código SAP</t>
        </is>
      </c>
      <c r="V557" s="44" t="inlineStr">
        <is>
          <t>Sin clasificar en SAP</t>
        </is>
      </c>
      <c r="W557" s="44" t="inlineStr">
        <is>
          <t>Dentro del alcance</t>
        </is>
      </c>
      <c r="X557" s="45" t="inlineStr">
        <is>
          <t>Sin coincidencia</t>
        </is>
      </c>
      <c r="Y557" s="44" t="inlineStr">
        <is>
          <t>Sin correspondencia confirmada: hay aproximaciones en SAP, descartadas por presentación o evidencia débil</t>
        </is>
      </c>
      <c r="Z557" s="45" t="inlineStr">
        <is>
          <t>Alta de material en SAP (sin código)</t>
        </is>
      </c>
      <c r="AA557" s="44" t="inlineStr">
        <is>
          <t>332</t>
        </is>
      </c>
      <c r="AB557" s="44" t="inlineStr">
        <is>
          <t>Pinza de Magill 20cm</t>
        </is>
      </c>
      <c r="AC557" s="44" t="inlineStr">
        <is>
          <t>Sin coincidencia</t>
        </is>
      </c>
      <c r="AD557" s="44" t="inlineStr">
        <is>
          <t>No</t>
        </is>
      </c>
      <c r="AE557" s="44" t="n"/>
      <c r="AF557" s="44" t="inlineStr">
        <is>
          <t>No</t>
        </is>
      </c>
      <c r="AG557" s="44" t="n"/>
      <c r="AH557" s="54" t="n">
        <v>0</v>
      </c>
      <c r="AI557" s="54" t="n">
        <v>5</v>
      </c>
      <c r="AJ557" s="54" t="n">
        <v>-5</v>
      </c>
      <c r="AK557" s="44" t="n"/>
      <c r="AL557" s="44" t="n"/>
      <c r="AM557" s="44" t="n"/>
      <c r="AN557" s="41" t="inlineStr">
        <is>
          <t>Sin valor unitario en SAP: la diferencia económica de este ítem no puede calcularse (dato faltante).</t>
        </is>
      </c>
      <c r="AO557" s="44" t="inlineStr">
        <is>
          <t>Mejor aproximación descartada: 1000202 PINZA DE MAGUIL ADULTO (una nomenclatura no informa dosis; similitud 0.40).</t>
        </is>
      </c>
    </row>
    <row r="558">
      <c r="A558" s="29" t="n"/>
      <c r="B558" s="29" t="inlineStr">
        <is>
          <t>Prolongadores largos</t>
        </is>
      </c>
      <c r="F558" s="29" t="inlineStr">
        <is>
          <t>1130</t>
        </is>
      </c>
      <c r="H558" s="29" t="inlineStr">
        <is>
          <t>C/U</t>
        </is>
      </c>
      <c r="I558" s="30" t="n">
        <v>0</v>
      </c>
      <c r="Q558" s="30" t="n">
        <v>36</v>
      </c>
      <c r="R558" s="30">
        <f>I558-Q558</f>
        <v/>
      </c>
      <c r="T558" s="29" t="inlineStr">
        <is>
          <t>Ítem del inventario físico de Avain sin código SAP en este centro. Se mantiene la línea sin código de material: la diferencia indica una cantidad a dar de alta en SAP.</t>
        </is>
      </c>
      <c r="U558" s="44" t="inlineStr">
        <is>
          <t>Inventario físico sin código SAP</t>
        </is>
      </c>
      <c r="V558" s="44" t="inlineStr">
        <is>
          <t>Sin clasificar en SAP</t>
        </is>
      </c>
      <c r="W558" s="44" t="inlineStr">
        <is>
          <t>Dentro del alcance</t>
        </is>
      </c>
      <c r="X558" s="45" t="inlineStr">
        <is>
          <t>Sin coincidencia</t>
        </is>
      </c>
      <c r="Y558" s="44" t="inlineStr">
        <is>
          <t>Sin correspondencia confirmada: hay aproximaciones en SAP, descartadas por presentación o evidencia débil</t>
        </is>
      </c>
      <c r="Z558" s="45" t="inlineStr">
        <is>
          <t>Alta de material en SAP (sin código)</t>
        </is>
      </c>
      <c r="AA558" s="44" t="inlineStr">
        <is>
          <t>426</t>
        </is>
      </c>
      <c r="AB558" s="44" t="inlineStr">
        <is>
          <t>Prolongadores largos</t>
        </is>
      </c>
      <c r="AC558" s="44" t="inlineStr">
        <is>
          <t>Sin coincidencia</t>
        </is>
      </c>
      <c r="AD558" s="44" t="inlineStr">
        <is>
          <t>No</t>
        </is>
      </c>
      <c r="AE558" s="44" t="n"/>
      <c r="AF558" s="44" t="inlineStr">
        <is>
          <t>No</t>
        </is>
      </c>
      <c r="AG558" s="44" t="n"/>
      <c r="AH558" s="54" t="n">
        <v>0</v>
      </c>
      <c r="AI558" s="54" t="n">
        <v>36</v>
      </c>
      <c r="AJ558" s="54" t="n">
        <v>-36</v>
      </c>
      <c r="AK558" s="44" t="n"/>
      <c r="AL558" s="44" t="n"/>
      <c r="AM558" s="44" t="n"/>
      <c r="AN558" s="41" t="inlineStr">
        <is>
          <t>Sin valor unitario en SAP: la diferencia económica de este ítem no puede calcularse (dato faltante).</t>
        </is>
      </c>
      <c r="AO558" s="44" t="inlineStr">
        <is>
          <t>Mejor aproximación descartada: 2000484 SUJETADOR C/VELCRO LARGO (similitud 0.36).</t>
        </is>
      </c>
    </row>
    <row r="559">
      <c r="A559" s="29" t="n"/>
      <c r="B559" s="29" t="inlineStr">
        <is>
          <t>Protector Solar fps80</t>
        </is>
      </c>
      <c r="F559" s="29" t="inlineStr">
        <is>
          <t>1130</t>
        </is>
      </c>
      <c r="H559" s="29" t="inlineStr">
        <is>
          <t>C/U</t>
        </is>
      </c>
      <c r="I559" s="30" t="n">
        <v>0</v>
      </c>
      <c r="Q559" s="30" t="n">
        <v>10</v>
      </c>
      <c r="R559" s="30">
        <f>I559-Q559</f>
        <v/>
      </c>
      <c r="T559" s="29" t="inlineStr">
        <is>
          <t>Ítem del inventario físico de Avain sin código SAP en este centro. Se mantiene la línea sin código de material: la diferencia indica una cantidad a dar de alta en SAP.</t>
        </is>
      </c>
      <c r="U559" s="44" t="inlineStr">
        <is>
          <t>Inventario físico sin código SAP</t>
        </is>
      </c>
      <c r="V559" s="44" t="inlineStr">
        <is>
          <t>Sin clasificar en SAP</t>
        </is>
      </c>
      <c r="W559" s="44" t="inlineStr">
        <is>
          <t>Dentro del alcance</t>
        </is>
      </c>
      <c r="X559" s="45" t="inlineStr">
        <is>
          <t>Sin coincidencia</t>
        </is>
      </c>
      <c r="Y559" s="44" t="inlineStr">
        <is>
          <t>Sin correspondencia confirmada: hay aproximaciones en SAP, descartadas por presentación o evidencia débil</t>
        </is>
      </c>
      <c r="Z559" s="45" t="inlineStr">
        <is>
          <t>Alta de material en SAP (sin código)</t>
        </is>
      </c>
      <c r="AA559" s="44" t="inlineStr">
        <is>
          <t>427</t>
        </is>
      </c>
      <c r="AB559" s="44" t="inlineStr">
        <is>
          <t>Protector Solar fps80</t>
        </is>
      </c>
      <c r="AC559" s="44" t="inlineStr">
        <is>
          <t>Sin coincidencia</t>
        </is>
      </c>
      <c r="AD559" s="44" t="inlineStr">
        <is>
          <t>No</t>
        </is>
      </c>
      <c r="AE559" s="44" t="n"/>
      <c r="AF559" s="44" t="inlineStr">
        <is>
          <t>No</t>
        </is>
      </c>
      <c r="AG559" s="44" t="n"/>
      <c r="AH559" s="54" t="n">
        <v>0</v>
      </c>
      <c r="AI559" s="54" t="n">
        <v>10</v>
      </c>
      <c r="AJ559" s="54" t="n">
        <v>-10</v>
      </c>
      <c r="AK559" s="44" t="n"/>
      <c r="AL559" s="44" t="n"/>
      <c r="AM559" s="44" t="n"/>
      <c r="AN559" s="41" t="inlineStr">
        <is>
          <t>Sin valor unitario en SAP: la diferencia económica de este ítem no puede calcularse (dato faltante).</t>
        </is>
      </c>
      <c r="AO559" s="44" t="inlineStr">
        <is>
          <t>Mejor aproximación descartada: 3000411 PROTECTOR AUDITIVO TIPO COPA (similitud 0.30).</t>
        </is>
      </c>
    </row>
    <row r="560">
      <c r="A560" s="29" t="n"/>
      <c r="B560" s="29" t="inlineStr">
        <is>
          <t>Pulmonix(Paracet 556mg, Bromhex 8mg, Lorat 2,5mg,Pseudo60mg) Comprimidos</t>
        </is>
      </c>
      <c r="F560" s="29" t="inlineStr">
        <is>
          <t>1130</t>
        </is>
      </c>
      <c r="H560" s="29" t="inlineStr">
        <is>
          <t>C/U</t>
        </is>
      </c>
      <c r="I560" s="30" t="n">
        <v>0</v>
      </c>
      <c r="Q560" s="30" t="n">
        <v>890</v>
      </c>
      <c r="R560" s="30">
        <f>I560-Q560</f>
        <v/>
      </c>
      <c r="T560" s="29" t="inlineStr">
        <is>
          <t>Ítem del inventario físico de Avain sin código SAP en este centro. Se mantiene la línea sin código de material: la diferencia indica una cantidad a dar de alta en SAP.</t>
        </is>
      </c>
      <c r="U560" s="44" t="inlineStr">
        <is>
          <t>Inventario físico sin código SAP</t>
        </is>
      </c>
      <c r="V560" s="44" t="inlineStr">
        <is>
          <t>Sin clasificar en SAP</t>
        </is>
      </c>
      <c r="W560" s="44" t="inlineStr">
        <is>
          <t>Dentro del alcance</t>
        </is>
      </c>
      <c r="X560" s="45" t="inlineStr">
        <is>
          <t>Sin coincidencia</t>
        </is>
      </c>
      <c r="Y560" s="44" t="inlineStr">
        <is>
          <t>Sin correspondencia confirmada: hay aproximaciones en SAP, descartadas por presentación o evidencia débil</t>
        </is>
      </c>
      <c r="Z560" s="45" t="inlineStr">
        <is>
          <t>Alta de material en SAP (sin código)</t>
        </is>
      </c>
      <c r="AA560" s="44" t="inlineStr">
        <is>
          <t>206</t>
        </is>
      </c>
      <c r="AB560" s="44" t="inlineStr">
        <is>
          <t>Pulmonix(Paracet 556mg, Bromhex 8mg, Lorat 2,5mg,Pseudo60mg) Comprimidos</t>
        </is>
      </c>
      <c r="AC560" s="44" t="inlineStr">
        <is>
          <t>Sin coincidencia</t>
        </is>
      </c>
      <c r="AD560" s="44" t="inlineStr">
        <is>
          <t>No</t>
        </is>
      </c>
      <c r="AE560" s="44" t="n"/>
      <c r="AF560" s="44" t="inlineStr">
        <is>
          <t>No</t>
        </is>
      </c>
      <c r="AG560" s="44" t="n"/>
      <c r="AH560" s="54" t="n">
        <v>0</v>
      </c>
      <c r="AI560" s="54" t="n">
        <v>890</v>
      </c>
      <c r="AJ560" s="54" t="n">
        <v>-890</v>
      </c>
      <c r="AK560" s="44" t="n"/>
      <c r="AL560" s="44" t="n"/>
      <c r="AM560" s="44" t="n"/>
      <c r="AN560" s="41" t="inlineStr">
        <is>
          <t>Sin valor unitario en SAP: la diferencia económica de este ítem no puede calcularse (dato faltante).</t>
        </is>
      </c>
      <c r="AO560" s="44" t="inlineStr">
        <is>
          <t>Mejor aproximación descartada: 1001297 PULMONIX ANTIGRIP 20 COMP (una nomenclatura no informa dosis; similitud 0.36).</t>
        </is>
      </c>
    </row>
    <row r="561">
      <c r="A561" s="29" t="n"/>
      <c r="B561" s="29" t="inlineStr">
        <is>
          <t>Regulador de Flujo/Goteo</t>
        </is>
      </c>
      <c r="F561" s="29" t="inlineStr">
        <is>
          <t>1130</t>
        </is>
      </c>
      <c r="H561" s="29" t="inlineStr">
        <is>
          <t>C/U</t>
        </is>
      </c>
      <c r="I561" s="30" t="n">
        <v>0</v>
      </c>
      <c r="Q561" s="30" t="n">
        <v>5</v>
      </c>
      <c r="R561" s="30">
        <f>I561-Q561</f>
        <v/>
      </c>
      <c r="T561" s="29" t="inlineStr">
        <is>
          <t>Ítem del inventario físico de Avain sin código SAP en este centro. Se mantiene la línea sin código de material: la diferencia indica una cantidad a dar de alta en SAP.</t>
        </is>
      </c>
      <c r="U561" s="44" t="inlineStr">
        <is>
          <t>Inventario físico sin código SAP</t>
        </is>
      </c>
      <c r="V561" s="44" t="inlineStr">
        <is>
          <t>Sin clasificar en SAP</t>
        </is>
      </c>
      <c r="W561" s="44" t="inlineStr">
        <is>
          <t>Dentro del alcance</t>
        </is>
      </c>
      <c r="X561" s="45" t="inlineStr">
        <is>
          <t>Sin coincidencia</t>
        </is>
      </c>
      <c r="Y561" s="44" t="inlineStr">
        <is>
          <t>Sin correspondencia confirmada: hay aproximaciones en SAP, descartadas por presentación o evidencia débil</t>
        </is>
      </c>
      <c r="Z561" s="45" t="inlineStr">
        <is>
          <t>Alta de material en SAP (sin código)</t>
        </is>
      </c>
      <c r="AA561" s="44" t="inlineStr">
        <is>
          <t>323</t>
        </is>
      </c>
      <c r="AB561" s="44" t="inlineStr">
        <is>
          <t>Regulador de Flujo/Goteo</t>
        </is>
      </c>
      <c r="AC561" s="44" t="inlineStr">
        <is>
          <t>Sin coincidencia</t>
        </is>
      </c>
      <c r="AD561" s="44" t="inlineStr">
        <is>
          <t>No</t>
        </is>
      </c>
      <c r="AE561" s="44" t="n"/>
      <c r="AF561" s="44" t="inlineStr">
        <is>
          <t>No</t>
        </is>
      </c>
      <c r="AG561" s="44" t="n"/>
      <c r="AH561" s="54" t="n">
        <v>0</v>
      </c>
      <c r="AI561" s="54" t="n">
        <v>5</v>
      </c>
      <c r="AJ561" s="54" t="n">
        <v>-5</v>
      </c>
      <c r="AK561" s="44" t="n"/>
      <c r="AL561" s="44" t="n"/>
      <c r="AM561" s="44" t="n"/>
      <c r="AN561" s="41" t="inlineStr">
        <is>
          <t>Sin valor unitario en SAP: la diferencia económica de este ítem no puede calcularse (dato faltante).</t>
        </is>
      </c>
      <c r="AO561" s="44" t="inlineStr">
        <is>
          <t>Mejor aproximación descartada: 2000300 SONDA DE ASPIRACION K-9 SIN REGULADOR (similitud 0.28).</t>
        </is>
      </c>
    </row>
    <row r="562">
      <c r="A562" s="29" t="n"/>
      <c r="B562" s="29" t="inlineStr">
        <is>
          <t>Rifamicina Spray x 30ml</t>
        </is>
      </c>
      <c r="F562" s="29" t="inlineStr">
        <is>
          <t>1130</t>
        </is>
      </c>
      <c r="H562" s="29" t="inlineStr">
        <is>
          <t>C/U</t>
        </is>
      </c>
      <c r="I562" s="30" t="n">
        <v>0</v>
      </c>
      <c r="Q562" s="30" t="n">
        <v>1</v>
      </c>
      <c r="R562" s="30">
        <f>I562-Q562</f>
        <v/>
      </c>
      <c r="T562" s="29" t="inlineStr">
        <is>
          <t>Ítem del inventario físico de Avain sin código SAP en este centro. Se mantiene la línea sin código de material: la diferencia indica una cantidad a dar de alta en SAP.</t>
        </is>
      </c>
      <c r="U562" s="44" t="inlineStr">
        <is>
          <t>Inventario físico sin código SAP</t>
        </is>
      </c>
      <c r="V562" s="44" t="inlineStr">
        <is>
          <t>Sin clasificar en SAP</t>
        </is>
      </c>
      <c r="W562" s="44" t="inlineStr">
        <is>
          <t>Dentro del alcance</t>
        </is>
      </c>
      <c r="X562" s="45" t="inlineStr">
        <is>
          <t>Sin coincidencia</t>
        </is>
      </c>
      <c r="Y562" s="44" t="inlineStr">
        <is>
          <t>Sin correspondencia confirmada: hay aproximaciones en SAP, descartadas por presentación o evidencia débil</t>
        </is>
      </c>
      <c r="Z562" s="45" t="inlineStr">
        <is>
          <t>Alta de material en SAP (sin código)</t>
        </is>
      </c>
      <c r="AA562" s="44" t="inlineStr">
        <is>
          <t>208</t>
        </is>
      </c>
      <c r="AB562" s="44" t="inlineStr">
        <is>
          <t>Rifamicina Spray x 30ml</t>
        </is>
      </c>
      <c r="AC562" s="44" t="inlineStr">
        <is>
          <t>Sin coincidencia</t>
        </is>
      </c>
      <c r="AD562" s="44" t="inlineStr">
        <is>
          <t>No</t>
        </is>
      </c>
      <c r="AE562" s="44" t="n"/>
      <c r="AF562" s="44" t="inlineStr">
        <is>
          <t>No</t>
        </is>
      </c>
      <c r="AG562" s="44" t="n"/>
      <c r="AH562" s="54" t="n">
        <v>0</v>
      </c>
      <c r="AI562" s="54" t="n">
        <v>1</v>
      </c>
      <c r="AJ562" s="54" t="n">
        <v>-1</v>
      </c>
      <c r="AK562" s="44" t="n"/>
      <c r="AL562" s="44" t="n"/>
      <c r="AM562" s="44" t="n"/>
      <c r="AN562" s="41" t="inlineStr">
        <is>
          <t>Sin valor unitario en SAP: la diferencia económica de este ítem no puede calcularse (dato faltante).</t>
        </is>
      </c>
      <c r="AO562" s="44" t="inlineStr">
        <is>
          <t>Mejor aproximación descartada: 1001265 REPELENTE LOCION SPRAY 100ML (dosis/presentación distinta (30ML vs 100ML); similitud 0.38).</t>
        </is>
      </c>
    </row>
    <row r="563">
      <c r="A563" s="29" t="n"/>
      <c r="B563" s="29" t="inlineStr">
        <is>
          <t>Rosuvastatina Comprimidos x 40mg</t>
        </is>
      </c>
      <c r="F563" s="29" t="inlineStr">
        <is>
          <t>1130</t>
        </is>
      </c>
      <c r="H563" s="29" t="inlineStr">
        <is>
          <t>C/U</t>
        </is>
      </c>
      <c r="I563" s="30" t="n">
        <v>0</v>
      </c>
      <c r="Q563" s="30" t="n">
        <v>10</v>
      </c>
      <c r="R563" s="30">
        <f>I563-Q563</f>
        <v/>
      </c>
      <c r="T563" s="29" t="inlineStr">
        <is>
          <t>Ítem del inventario físico de Avain sin código SAP en este centro. Se mantiene la línea sin código de material: la diferencia indica una cantidad a dar de alta en SAP.</t>
        </is>
      </c>
      <c r="U563" s="44" t="inlineStr">
        <is>
          <t>Inventario físico sin código SAP</t>
        </is>
      </c>
      <c r="V563" s="44" t="inlineStr">
        <is>
          <t>Sin clasificar en SAP</t>
        </is>
      </c>
      <c r="W563" s="44" t="inlineStr">
        <is>
          <t>Dentro del alcance</t>
        </is>
      </c>
      <c r="X563" s="45" t="inlineStr">
        <is>
          <t>Sin coincidencia</t>
        </is>
      </c>
      <c r="Y563" s="44" t="inlineStr">
        <is>
          <t>Sin correspondencia confirmada: hay aproximaciones en SAP, descartadas por presentación o evidencia débil</t>
        </is>
      </c>
      <c r="Z563" s="45" t="inlineStr">
        <is>
          <t>Alta de material en SAP (sin código)</t>
        </is>
      </c>
      <c r="AA563" s="44" t="inlineStr">
        <is>
          <t>210</t>
        </is>
      </c>
      <c r="AB563" s="44" t="inlineStr">
        <is>
          <t>Rosuvastatina Comprimidos x 40mg</t>
        </is>
      </c>
      <c r="AC563" s="44" t="inlineStr">
        <is>
          <t>Sin coincidencia</t>
        </is>
      </c>
      <c r="AD563" s="44" t="inlineStr">
        <is>
          <t>No</t>
        </is>
      </c>
      <c r="AE563" s="44" t="n"/>
      <c r="AF563" s="44" t="inlineStr">
        <is>
          <t>No</t>
        </is>
      </c>
      <c r="AG563" s="44" t="n"/>
      <c r="AH563" s="54" t="n">
        <v>0</v>
      </c>
      <c r="AI563" s="54" t="n">
        <v>10</v>
      </c>
      <c r="AJ563" s="54" t="n">
        <v>-10</v>
      </c>
      <c r="AK563" s="44" t="n"/>
      <c r="AL563" s="44" t="n"/>
      <c r="AM563" s="44" t="n"/>
      <c r="AN563" s="41" t="inlineStr">
        <is>
          <t>Sin valor unitario en SAP: la diferencia económica de este ítem no puede calcularse (dato faltante).</t>
        </is>
      </c>
      <c r="AO563" s="44" t="inlineStr">
        <is>
          <t>Mejor aproximación descartada: 1000144 LORATADINA 10 MG COMP (dosis/presentación distinta (40MG vs 10MG); similitud 0.36).</t>
        </is>
      </c>
    </row>
    <row r="564">
      <c r="A564" s="29" t="n"/>
      <c r="B564" s="29" t="inlineStr">
        <is>
          <t>Salbutamol solución p/neb gotas 5mg/ml</t>
        </is>
      </c>
      <c r="F564" s="29" t="inlineStr">
        <is>
          <t>1130</t>
        </is>
      </c>
      <c r="H564" s="29" t="inlineStr">
        <is>
          <t>C/U</t>
        </is>
      </c>
      <c r="I564" s="30" t="n">
        <v>0</v>
      </c>
      <c r="Q564" s="30" t="n">
        <v>5</v>
      </c>
      <c r="R564" s="30">
        <f>I564-Q564</f>
        <v/>
      </c>
      <c r="T564" s="29" t="inlineStr">
        <is>
          <t>Ítem del inventario físico de Avain sin código SAP en este centro. Se mantiene la línea sin código de material: la diferencia indica una cantidad a dar de alta en SAP.</t>
        </is>
      </c>
      <c r="U564" s="44" t="inlineStr">
        <is>
          <t>Inventario físico sin código SAP</t>
        </is>
      </c>
      <c r="V564" s="44" t="inlineStr">
        <is>
          <t>Sin clasificar en SAP</t>
        </is>
      </c>
      <c r="W564" s="44" t="inlineStr">
        <is>
          <t>Dentro del alcance</t>
        </is>
      </c>
      <c r="X564" s="45" t="inlineStr">
        <is>
          <t>Sin coincidencia</t>
        </is>
      </c>
      <c r="Y564" s="44" t="inlineStr">
        <is>
          <t>Pendiente de validación: el ítem está en el Master pero no tiene código SAP confirmado</t>
        </is>
      </c>
      <c r="Z564" s="45" t="inlineStr">
        <is>
          <t>Alta de material en SAP (sin código)</t>
        </is>
      </c>
      <c r="AA564" s="44" t="inlineStr">
        <is>
          <t>214</t>
        </is>
      </c>
      <c r="AB564" s="44" t="inlineStr">
        <is>
          <t>Salbutamol solución p/neb gotas 5mg/ml</t>
        </is>
      </c>
      <c r="AC564" s="44" t="inlineStr">
        <is>
          <t>Sin coincidencia</t>
        </is>
      </c>
      <c r="AD564" s="44" t="inlineStr">
        <is>
          <t>No</t>
        </is>
      </c>
      <c r="AE564" s="44" t="n"/>
      <c r="AF564" s="44" t="inlineStr">
        <is>
          <t>Sí</t>
        </is>
      </c>
      <c r="AG564" s="44" t="inlineStr">
        <is>
          <t>M05-002</t>
        </is>
      </c>
      <c r="AH564" s="54" t="n">
        <v>0</v>
      </c>
      <c r="AI564" s="54" t="n">
        <v>5</v>
      </c>
      <c r="AJ564" s="54" t="n">
        <v>-5</v>
      </c>
      <c r="AK564" s="44" t="n"/>
      <c r="AL564" s="44" t="n"/>
      <c r="AM564" s="44" t="n"/>
      <c r="AN564" s="41" t="inlineStr">
        <is>
          <t>Sin valor unitario en SAP: la diferencia económica de este ítem no puede calcularse (dato faltante).</t>
        </is>
      </c>
      <c r="AO564" s="44" t="inlineStr">
        <is>
          <t>Homologado al master M05-002, pero sus códigos SAP (1000093) no figuran en el stock SAP de este centro. Mejor aproximación descartada: 1005357 SOLUCIÓN DEXTROSA AL 5% DE 500 CC (similitud 0.37).</t>
        </is>
      </c>
    </row>
    <row r="565">
      <c r="A565" s="29" t="n"/>
      <c r="B565" s="29" t="inlineStr">
        <is>
          <t>Sincerum Gotas Oticas x 5 ml</t>
        </is>
      </c>
      <c r="F565" s="29" t="inlineStr">
        <is>
          <t>1130</t>
        </is>
      </c>
      <c r="H565" s="29" t="inlineStr">
        <is>
          <t>C/U</t>
        </is>
      </c>
      <c r="I565" s="30" t="n">
        <v>0</v>
      </c>
      <c r="Q565" s="30" t="n">
        <v>9</v>
      </c>
      <c r="R565" s="30">
        <f>I565-Q565</f>
        <v/>
      </c>
      <c r="T565" s="29" t="inlineStr">
        <is>
          <t>Ítem del inventario físico de Avain sin código SAP en este centro. Se mantiene la línea sin código de material: la diferencia indica una cantidad a dar de alta en SAP.</t>
        </is>
      </c>
      <c r="U565" s="44" t="inlineStr">
        <is>
          <t>Inventario físico sin código SAP</t>
        </is>
      </c>
      <c r="V565" s="44" t="inlineStr">
        <is>
          <t>Sin clasificar en SAP</t>
        </is>
      </c>
      <c r="W565" s="44" t="inlineStr">
        <is>
          <t>Dentro del alcance</t>
        </is>
      </c>
      <c r="X565" s="45" t="inlineStr">
        <is>
          <t>Sin coincidencia</t>
        </is>
      </c>
      <c r="Y565" s="44" t="inlineStr">
        <is>
          <t>Sin correspondencia confirmada: hay aproximaciones en SAP, descartadas por presentación o evidencia débil</t>
        </is>
      </c>
      <c r="Z565" s="45" t="inlineStr">
        <is>
          <t>Alta de material en SAP (sin código)</t>
        </is>
      </c>
      <c r="AA565" s="44" t="inlineStr">
        <is>
          <t>217</t>
        </is>
      </c>
      <c r="AB565" s="44" t="inlineStr">
        <is>
          <t>Sincerum Gotas Oticas x 5 ml</t>
        </is>
      </c>
      <c r="AC565" s="44" t="inlineStr">
        <is>
          <t>Sin coincidencia</t>
        </is>
      </c>
      <c r="AD565" s="44" t="inlineStr">
        <is>
          <t>No</t>
        </is>
      </c>
      <c r="AE565" s="44" t="n"/>
      <c r="AF565" s="44" t="inlineStr">
        <is>
          <t>No</t>
        </is>
      </c>
      <c r="AG565" s="44" t="n"/>
      <c r="AH565" s="54" t="n">
        <v>0</v>
      </c>
      <c r="AI565" s="54" t="n">
        <v>9</v>
      </c>
      <c r="AJ565" s="54" t="n">
        <v>-9</v>
      </c>
      <c r="AK565" s="44" t="n"/>
      <c r="AL565" s="44" t="n"/>
      <c r="AM565" s="44" t="n"/>
      <c r="AN565" s="41" t="inlineStr">
        <is>
          <t>Sin valor unitario en SAP: la diferencia económica de este ítem no puede calcularse (dato faltante).</t>
        </is>
      </c>
      <c r="AO565" s="44" t="inlineStr">
        <is>
          <t>Mejor aproximación descartada: 2000027 JERINGA DE 5 ML (dosis coincide; similitud 0.41).</t>
        </is>
      </c>
    </row>
    <row r="566">
      <c r="A566" s="29" t="n"/>
      <c r="B566" s="29" t="inlineStr">
        <is>
          <t>Sol Fca x 100ml sachet</t>
        </is>
      </c>
      <c r="F566" s="29" t="inlineStr">
        <is>
          <t>1130</t>
        </is>
      </c>
      <c r="H566" s="29" t="inlineStr">
        <is>
          <t>C/U</t>
        </is>
      </c>
      <c r="I566" s="30" t="n">
        <v>0</v>
      </c>
      <c r="Q566" s="30" t="n">
        <v>85</v>
      </c>
      <c r="R566" s="30">
        <f>I566-Q566</f>
        <v/>
      </c>
      <c r="T566" s="29" t="inlineStr">
        <is>
          <t>Ítem del inventario físico de Avain sin código SAP en este centro. Se mantiene la línea sin código de material: la diferencia indica una cantidad a dar de alta en SAP.</t>
        </is>
      </c>
      <c r="U566" s="44" t="inlineStr">
        <is>
          <t>Inventario físico sin código SAP</t>
        </is>
      </c>
      <c r="V566" s="44" t="inlineStr">
        <is>
          <t>Sin clasificar en SAP</t>
        </is>
      </c>
      <c r="W566" s="44" t="inlineStr">
        <is>
          <t>Dentro del alcance</t>
        </is>
      </c>
      <c r="X566" s="45" t="inlineStr">
        <is>
          <t>Sin coincidencia</t>
        </is>
      </c>
      <c r="Y566" s="44" t="inlineStr">
        <is>
          <t>Sin correspondencia confirmada: hay aproximaciones en SAP, descartadas por presentación o evidencia débil</t>
        </is>
      </c>
      <c r="Z566" s="45" t="inlineStr">
        <is>
          <t>Alta de material en SAP (sin código)</t>
        </is>
      </c>
      <c r="AA566" s="44" t="inlineStr">
        <is>
          <t>428</t>
        </is>
      </c>
      <c r="AB566" s="44" t="inlineStr">
        <is>
          <t>Sol Fca x 100ml sachet</t>
        </is>
      </c>
      <c r="AC566" s="44" t="inlineStr">
        <is>
          <t>Sin coincidencia</t>
        </is>
      </c>
      <c r="AD566" s="44" t="inlineStr">
        <is>
          <t>No</t>
        </is>
      </c>
      <c r="AE566" s="44" t="n"/>
      <c r="AF566" s="44" t="inlineStr">
        <is>
          <t>No</t>
        </is>
      </c>
      <c r="AG566" s="44" t="n"/>
      <c r="AH566" s="54" t="n">
        <v>0</v>
      </c>
      <c r="AI566" s="54" t="n">
        <v>85</v>
      </c>
      <c r="AJ566" s="54" t="n">
        <v>-85</v>
      </c>
      <c r="AK566" s="44" t="n"/>
      <c r="AL566" s="44" t="n"/>
      <c r="AM566" s="44" t="n"/>
      <c r="AN566" s="41" t="inlineStr">
        <is>
          <t>Sin valor unitario en SAP: la diferencia económica de este ítem no puede calcularse (dato faltante).</t>
        </is>
      </c>
      <c r="AO566" s="44" t="inlineStr">
        <is>
          <t>Mejor aproximación descartada: 1000112 SOLUCION FISIOLOGICA X 100ML (dosis coincide; similitud 0.56).</t>
        </is>
      </c>
    </row>
    <row r="567">
      <c r="A567" s="29" t="n"/>
      <c r="B567" s="29" t="inlineStr">
        <is>
          <t>Sonda Foley Fr 14</t>
        </is>
      </c>
      <c r="F567" s="29" t="inlineStr">
        <is>
          <t>1130</t>
        </is>
      </c>
      <c r="H567" s="29" t="inlineStr">
        <is>
          <t>C/U</t>
        </is>
      </c>
      <c r="I567" s="30" t="n">
        <v>0</v>
      </c>
      <c r="Q567" s="30" t="n">
        <v>6</v>
      </c>
      <c r="R567" s="30">
        <f>I567-Q567</f>
        <v/>
      </c>
      <c r="T567" s="29" t="inlineStr">
        <is>
          <t>Ítem del inventario físico de Avain sin código SAP en este centro. Se mantiene la línea sin código de material: la diferencia indica una cantidad a dar de alta en SAP.</t>
        </is>
      </c>
      <c r="U567" s="44" t="inlineStr">
        <is>
          <t>Inventario físico sin código SAP</t>
        </is>
      </c>
      <c r="V567" s="44" t="inlineStr">
        <is>
          <t>Sin clasificar en SAP</t>
        </is>
      </c>
      <c r="W567" s="44" t="inlineStr">
        <is>
          <t>Dentro del alcance</t>
        </is>
      </c>
      <c r="X567" s="45" t="inlineStr">
        <is>
          <t>Sin coincidencia</t>
        </is>
      </c>
      <c r="Y567" s="44" t="inlineStr">
        <is>
          <t>Sin correspondencia confirmada: hay aproximaciones en SAP, descartadas por presentación o evidencia débil</t>
        </is>
      </c>
      <c r="Z567" s="45" t="inlineStr">
        <is>
          <t>Alta de material en SAP (sin código)</t>
        </is>
      </c>
      <c r="AA567" s="44" t="inlineStr">
        <is>
          <t>431</t>
        </is>
      </c>
      <c r="AB567" s="44" t="inlineStr">
        <is>
          <t>Sonda Foley Fr 14</t>
        </is>
      </c>
      <c r="AC567" s="44" t="inlineStr">
        <is>
          <t>Sin coincidencia</t>
        </is>
      </c>
      <c r="AD567" s="44" t="inlineStr">
        <is>
          <t>No</t>
        </is>
      </c>
      <c r="AE567" s="44" t="n"/>
      <c r="AF567" s="44" t="inlineStr">
        <is>
          <t>No</t>
        </is>
      </c>
      <c r="AG567" s="44" t="n"/>
      <c r="AH567" s="54" t="n">
        <v>0</v>
      </c>
      <c r="AI567" s="54" t="n">
        <v>6</v>
      </c>
      <c r="AJ567" s="54" t="n">
        <v>-6</v>
      </c>
      <c r="AK567" s="44" t="n"/>
      <c r="AL567" s="44" t="n"/>
      <c r="AM567" s="44" t="n"/>
      <c r="AN567" s="41" t="inlineStr">
        <is>
          <t>Sin valor unitario en SAP: la diferencia económica de este ítem no puede calcularse (dato faltante).</t>
        </is>
      </c>
      <c r="AO567" s="44" t="inlineStr">
        <is>
          <t>Mejor aproximación descartada: 2000244 SONDA FOLEY 2 VIAS Nº16 DE LÁTEX (calibre/talle/medida distinta; similitud 0.39).</t>
        </is>
      </c>
    </row>
    <row r="568">
      <c r="A568" s="29" t="n"/>
      <c r="B568" s="29" t="inlineStr">
        <is>
          <t>Sonda Foley Fr 20</t>
        </is>
      </c>
      <c r="F568" s="29" t="inlineStr">
        <is>
          <t>1130</t>
        </is>
      </c>
      <c r="H568" s="29" t="inlineStr">
        <is>
          <t>C/U</t>
        </is>
      </c>
      <c r="I568" s="30" t="n">
        <v>0</v>
      </c>
      <c r="Q568" s="30" t="n">
        <v>9</v>
      </c>
      <c r="R568" s="30">
        <f>I568-Q568</f>
        <v/>
      </c>
      <c r="T568" s="29" t="inlineStr">
        <is>
          <t>Ítem del inventario físico de Avain sin código SAP en este centro. Se mantiene la línea sin código de material: la diferencia indica una cantidad a dar de alta en SAP.</t>
        </is>
      </c>
      <c r="U568" s="44" t="inlineStr">
        <is>
          <t>Inventario físico sin código SAP</t>
        </is>
      </c>
      <c r="V568" s="44" t="inlineStr">
        <is>
          <t>Sin clasificar en SAP</t>
        </is>
      </c>
      <c r="W568" s="44" t="inlineStr">
        <is>
          <t>Dentro del alcance</t>
        </is>
      </c>
      <c r="X568" s="45" t="inlineStr">
        <is>
          <t>Sin coincidencia</t>
        </is>
      </c>
      <c r="Y568" s="44" t="inlineStr">
        <is>
          <t>Sin correspondencia confirmada: hay aproximaciones en SAP, descartadas por presentación o evidencia débil</t>
        </is>
      </c>
      <c r="Z568" s="45" t="inlineStr">
        <is>
          <t>Alta de material en SAP (sin código)</t>
        </is>
      </c>
      <c r="AA568" s="44" t="inlineStr">
        <is>
          <t>223</t>
        </is>
      </c>
      <c r="AB568" s="44" t="inlineStr">
        <is>
          <t>Sonda Foley Fr 20</t>
        </is>
      </c>
      <c r="AC568" s="44" t="inlineStr">
        <is>
          <t>Sin coincidencia</t>
        </is>
      </c>
      <c r="AD568" s="44" t="inlineStr">
        <is>
          <t>No</t>
        </is>
      </c>
      <c r="AE568" s="44" t="n"/>
      <c r="AF568" s="44" t="inlineStr">
        <is>
          <t>No</t>
        </is>
      </c>
      <c r="AG568" s="44" t="n"/>
      <c r="AH568" s="54" t="n">
        <v>0</v>
      </c>
      <c r="AI568" s="54" t="n">
        <v>9</v>
      </c>
      <c r="AJ568" s="54" t="n">
        <v>-9</v>
      </c>
      <c r="AK568" s="44" t="n"/>
      <c r="AL568" s="44" t="n"/>
      <c r="AM568" s="44" t="n"/>
      <c r="AN568" s="41" t="inlineStr">
        <is>
          <t>Sin valor unitario en SAP: la diferencia económica de este ítem no puede calcularse (dato faltante).</t>
        </is>
      </c>
      <c r="AO568" s="44" t="inlineStr">
        <is>
          <t>Mejor aproximación descartada: 2000244 SONDA FOLEY 2 VIAS Nº16 DE LÁTEX (calibre/talle/medida distinta; similitud 0.42).</t>
        </is>
      </c>
    </row>
    <row r="569">
      <c r="A569" s="29" t="n"/>
      <c r="B569" s="29" t="inlineStr">
        <is>
          <t>Sonda Gastrica Fr 5</t>
        </is>
      </c>
      <c r="F569" s="29" t="inlineStr">
        <is>
          <t>1130</t>
        </is>
      </c>
      <c r="H569" s="29" t="inlineStr">
        <is>
          <t>C/U</t>
        </is>
      </c>
      <c r="I569" s="30" t="n">
        <v>0</v>
      </c>
      <c r="Q569" s="30" t="n">
        <v>5</v>
      </c>
      <c r="R569" s="30">
        <f>I569-Q569</f>
        <v/>
      </c>
      <c r="T569" s="29" t="inlineStr">
        <is>
          <t>Ítem del inventario físico de Avain sin código SAP en este centro. Se mantiene la línea sin código de material: la diferencia indica una cantidad a dar de alta en SAP.</t>
        </is>
      </c>
      <c r="U569" s="44" t="inlineStr">
        <is>
          <t>Inventario físico sin código SAP</t>
        </is>
      </c>
      <c r="V569" s="44" t="inlineStr">
        <is>
          <t>Sin clasificar en SAP</t>
        </is>
      </c>
      <c r="W569" s="44" t="inlineStr">
        <is>
          <t>Dentro del alcance</t>
        </is>
      </c>
      <c r="X569" s="45" t="inlineStr">
        <is>
          <t>Sin coincidencia</t>
        </is>
      </c>
      <c r="Y569" s="44" t="inlineStr">
        <is>
          <t>Pendiente de validación: el ítem está en el Master pero no tiene código SAP confirmado</t>
        </is>
      </c>
      <c r="Z569" s="45" t="inlineStr">
        <is>
          <t>Alta de material en SAP (sin código)</t>
        </is>
      </c>
      <c r="AA569" s="44" t="inlineStr">
        <is>
          <t>225</t>
        </is>
      </c>
      <c r="AB569" s="44" t="inlineStr">
        <is>
          <t>Sonda Gastrica Fr 5</t>
        </is>
      </c>
      <c r="AC569" s="44" t="inlineStr">
        <is>
          <t>Sin coincidencia</t>
        </is>
      </c>
      <c r="AD569" s="44" t="inlineStr">
        <is>
          <t>No</t>
        </is>
      </c>
      <c r="AE569" s="44" t="n"/>
      <c r="AF569" s="44" t="inlineStr">
        <is>
          <t>Sí</t>
        </is>
      </c>
      <c r="AG569" s="44" t="inlineStr">
        <is>
          <t>K-260</t>
        </is>
      </c>
      <c r="AH569" s="54" t="n">
        <v>0</v>
      </c>
      <c r="AI569" s="54" t="n">
        <v>5</v>
      </c>
      <c r="AJ569" s="54" t="n">
        <v>-5</v>
      </c>
      <c r="AK569" s="44" t="n"/>
      <c r="AL569" s="44" t="n"/>
      <c r="AM569" s="44" t="n"/>
      <c r="AN569" s="41" t="inlineStr">
        <is>
          <t>Sin valor unitario en SAP: la diferencia económica de este ítem no puede calcularse (dato faltante).</t>
        </is>
      </c>
      <c r="AO569" s="44" t="inlineStr">
        <is>
          <t>Homologado al master K-260, pero sus códigos SAP (2000031, 2000416, 2000406) no figuran en el stock SAP de este centro. Mejor aproximación descartada: 2000867 SONDA NASOGASTRICA K-10 (calibre/talle/medida distinta; similitud 0.32).</t>
        </is>
      </c>
    </row>
    <row r="570">
      <c r="A570" s="29" t="n"/>
      <c r="B570" s="29" t="inlineStr">
        <is>
          <t>Suero antiofidico polivalente</t>
        </is>
      </c>
      <c r="F570" s="29" t="inlineStr">
        <is>
          <t>1130</t>
        </is>
      </c>
      <c r="H570" s="29" t="inlineStr">
        <is>
          <t>C/U</t>
        </is>
      </c>
      <c r="I570" s="30" t="n">
        <v>0</v>
      </c>
      <c r="Q570" s="30" t="n">
        <v>3</v>
      </c>
      <c r="R570" s="30">
        <f>I570-Q570</f>
        <v/>
      </c>
      <c r="T570" s="29" t="inlineStr">
        <is>
          <t>Ítem del inventario físico de Avain sin código SAP en este centro. Se mantiene la línea sin código de material: la diferencia indica una cantidad a dar de alta en SAP.</t>
        </is>
      </c>
      <c r="U570" s="44" t="inlineStr">
        <is>
          <t>Inventario físico sin código SAP</t>
        </is>
      </c>
      <c r="V570" s="44" t="inlineStr">
        <is>
          <t>Sin clasificar en SAP</t>
        </is>
      </c>
      <c r="W570" s="44" t="inlineStr">
        <is>
          <t>Dentro del alcance</t>
        </is>
      </c>
      <c r="X570" s="45" t="inlineStr">
        <is>
          <t>Sin coincidencia</t>
        </is>
      </c>
      <c r="Y570" s="44" t="inlineStr">
        <is>
          <t>Sin correspondencia confirmada: hay aproximaciones en SAP, descartadas por presentación o evidencia débil</t>
        </is>
      </c>
      <c r="Z570" s="45" t="inlineStr">
        <is>
          <t>Alta de material en SAP (sin código)</t>
        </is>
      </c>
      <c r="AA570" s="44" t="inlineStr">
        <is>
          <t>325</t>
        </is>
      </c>
      <c r="AB570" s="44" t="inlineStr">
        <is>
          <t>Suero antiofidico polivalente</t>
        </is>
      </c>
      <c r="AC570" s="44" t="inlineStr">
        <is>
          <t>Sin coincidencia</t>
        </is>
      </c>
      <c r="AD570" s="44" t="inlineStr">
        <is>
          <t>No</t>
        </is>
      </c>
      <c r="AE570" s="44" t="n"/>
      <c r="AF570" s="44" t="inlineStr">
        <is>
          <t>No</t>
        </is>
      </c>
      <c r="AG570" s="44" t="n"/>
      <c r="AH570" s="54" t="n">
        <v>0</v>
      </c>
      <c r="AI570" s="54" t="n">
        <v>3</v>
      </c>
      <c r="AJ570" s="54" t="n">
        <v>-3</v>
      </c>
      <c r="AK570" s="44" t="n"/>
      <c r="AL570" s="44" t="n"/>
      <c r="AM570" s="44" t="n"/>
      <c r="AN570" s="41" t="inlineStr">
        <is>
          <t>Sin valor unitario en SAP: la diferencia económica de este ítem no puede calcularse (dato faltante).</t>
        </is>
      </c>
      <c r="AO570" s="44" t="inlineStr">
        <is>
          <t>Mejor aproximación descartada: 2000497 PIE DE SUERO (similitud 0.36).</t>
        </is>
      </c>
    </row>
    <row r="571">
      <c r="A571" s="29" t="n"/>
      <c r="B571" s="29" t="inlineStr">
        <is>
          <t>Tijera de trauma 18cm</t>
        </is>
      </c>
      <c r="F571" s="29" t="inlineStr">
        <is>
          <t>1130</t>
        </is>
      </c>
      <c r="H571" s="29" t="inlineStr">
        <is>
          <t>C/U</t>
        </is>
      </c>
      <c r="I571" s="30" t="n">
        <v>0</v>
      </c>
      <c r="Q571" s="30" t="n">
        <v>9</v>
      </c>
      <c r="R571" s="30">
        <f>I571-Q571</f>
        <v/>
      </c>
      <c r="T571" s="29" t="inlineStr">
        <is>
          <t>Ítem del inventario físico de Avain sin código SAP en este centro. Se mantiene la línea sin código de material: la diferencia indica una cantidad a dar de alta en SAP.</t>
        </is>
      </c>
      <c r="U571" s="44" t="inlineStr">
        <is>
          <t>Inventario físico sin código SAP</t>
        </is>
      </c>
      <c r="V571" s="44" t="inlineStr">
        <is>
          <t>Sin clasificar en SAP</t>
        </is>
      </c>
      <c r="W571" s="44" t="inlineStr">
        <is>
          <t>Dentro del alcance</t>
        </is>
      </c>
      <c r="X571" s="45" t="inlineStr">
        <is>
          <t>Sin coincidencia</t>
        </is>
      </c>
      <c r="Y571" s="44" t="inlineStr">
        <is>
          <t>Pendiente de validación: el ítem está en el Master pero no tiene código SAP confirmado</t>
        </is>
      </c>
      <c r="Z571" s="45" t="inlineStr">
        <is>
          <t>Alta de material en SAP (sin código)</t>
        </is>
      </c>
      <c r="AA571" s="44" t="inlineStr">
        <is>
          <t>434</t>
        </is>
      </c>
      <c r="AB571" s="44" t="inlineStr">
        <is>
          <t>Tijera de trauma 18cm</t>
        </is>
      </c>
      <c r="AC571" s="44" t="inlineStr">
        <is>
          <t>Sin coincidencia</t>
        </is>
      </c>
      <c r="AD571" s="44" t="inlineStr">
        <is>
          <t>No</t>
        </is>
      </c>
      <c r="AE571" s="44" t="n"/>
      <c r="AF571" s="44" t="inlineStr">
        <is>
          <t>Sí</t>
        </is>
      </c>
      <c r="AG571" s="44" t="inlineStr">
        <is>
          <t>E-196</t>
        </is>
      </c>
      <c r="AH571" s="54" t="n">
        <v>0</v>
      </c>
      <c r="AI571" s="54" t="n">
        <v>9</v>
      </c>
      <c r="AJ571" s="54" t="n">
        <v>-9</v>
      </c>
      <c r="AK571" s="44" t="n"/>
      <c r="AL571" s="44" t="n"/>
      <c r="AM571" s="44" t="n"/>
      <c r="AN571" s="41" t="inlineStr">
        <is>
          <t>Sin valor unitario en SAP: la diferencia económica de este ítem no puede calcularse (dato faltante).</t>
        </is>
      </c>
      <c r="AO571" s="44" t="inlineStr">
        <is>
          <t>Homologado al master E-196, pero sus códigos SAP (2000209) no figuran en el stock SAP de este centro. Mejor aproximación descartada: 2001378 TIJERA QUIRURGICA (una nomenclatura no informa dosis; similitud 0.41).</t>
        </is>
      </c>
    </row>
    <row r="572">
      <c r="A572" s="29" t="n"/>
      <c r="B572" s="29" t="inlineStr">
        <is>
          <t>Tramadol clorhidrato gotas 100mg/10ml</t>
        </is>
      </c>
      <c r="F572" s="29" t="inlineStr">
        <is>
          <t>1130</t>
        </is>
      </c>
      <c r="H572" s="29" t="inlineStr">
        <is>
          <t>C/U</t>
        </is>
      </c>
      <c r="I572" s="30" t="n">
        <v>0</v>
      </c>
      <c r="Q572" s="30" t="n">
        <v>3</v>
      </c>
      <c r="R572" s="30">
        <f>I572-Q572</f>
        <v/>
      </c>
      <c r="T572" s="29" t="inlineStr">
        <is>
          <t>Ítem del inventario físico de Avain sin código SAP en este centro. Se mantiene la línea sin código de material: la diferencia indica una cantidad a dar de alta en SAP.</t>
        </is>
      </c>
      <c r="U572" s="44" t="inlineStr">
        <is>
          <t>Inventario físico sin código SAP</t>
        </is>
      </c>
      <c r="V572" s="44" t="inlineStr">
        <is>
          <t>Sin clasificar en SAP</t>
        </is>
      </c>
      <c r="W572" s="44" t="inlineStr">
        <is>
          <t>Dentro del alcance</t>
        </is>
      </c>
      <c r="X572" s="45" t="inlineStr">
        <is>
          <t>Sin coincidencia</t>
        </is>
      </c>
      <c r="Y572" s="44" t="inlineStr">
        <is>
          <t>Sin correspondencia confirmada: hay aproximaciones en SAP, descartadas por presentación o evidencia débil</t>
        </is>
      </c>
      <c r="Z572" s="45" t="inlineStr">
        <is>
          <t>Alta de material en SAP (sin código)</t>
        </is>
      </c>
      <c r="AA572" s="44" t="inlineStr">
        <is>
          <t>341</t>
        </is>
      </c>
      <c r="AB572" s="44" t="inlineStr">
        <is>
          <t>Tramadol clorhidrato gotas 100mg/10ml</t>
        </is>
      </c>
      <c r="AC572" s="44" t="inlineStr">
        <is>
          <t>Sin coincidencia</t>
        </is>
      </c>
      <c r="AD572" s="44" t="inlineStr">
        <is>
          <t>No</t>
        </is>
      </c>
      <c r="AE572" s="44" t="n"/>
      <c r="AF572" s="44" t="inlineStr">
        <is>
          <t>No</t>
        </is>
      </c>
      <c r="AG572" s="44" t="n"/>
      <c r="AH572" s="54" t="n">
        <v>0</v>
      </c>
      <c r="AI572" s="54" t="n">
        <v>3</v>
      </c>
      <c r="AJ572" s="54" t="n">
        <v>-3</v>
      </c>
      <c r="AK572" s="44" t="n"/>
      <c r="AL572" s="44" t="n"/>
      <c r="AM572" s="44" t="n"/>
      <c r="AN572" s="41" t="inlineStr">
        <is>
          <t>Sin valor unitario en SAP: la diferencia económica de este ítem no puede calcularse (dato faltante).</t>
        </is>
      </c>
      <c r="AO572" s="44" t="inlineStr">
        <is>
          <t>Mejor aproximación descartada: 1000635 TRAMADOL 50MG AMPOLLA (dosis/presentación distinta (10ML, 100MG vs 50MG); similitud 0.42).</t>
        </is>
      </c>
    </row>
    <row r="573">
      <c r="A573" s="29" t="n"/>
      <c r="B573" s="29" t="inlineStr">
        <is>
          <t>Trimetoprina / sulfametoxazol, Comprimidos x 800 mg/160 mg</t>
        </is>
      </c>
      <c r="F573" s="29" t="inlineStr">
        <is>
          <t>1130</t>
        </is>
      </c>
      <c r="H573" s="29" t="inlineStr">
        <is>
          <t>C/U</t>
        </is>
      </c>
      <c r="I573" s="30" t="n">
        <v>0</v>
      </c>
      <c r="Q573" s="30" t="n">
        <v>160</v>
      </c>
      <c r="R573" s="30">
        <f>I573-Q573</f>
        <v/>
      </c>
      <c r="T573" s="29" t="inlineStr">
        <is>
          <t>Ítem del inventario físico de Avain sin código SAP en este centro. Se mantiene la línea sin código de material: la diferencia indica una cantidad a dar de alta en SAP.</t>
        </is>
      </c>
      <c r="U573" s="44" t="inlineStr">
        <is>
          <t>Inventario físico sin código SAP</t>
        </is>
      </c>
      <c r="V573" s="44" t="inlineStr">
        <is>
          <t>Sin clasificar en SAP</t>
        </is>
      </c>
      <c r="W573" s="44" t="inlineStr">
        <is>
          <t>Dentro del alcance</t>
        </is>
      </c>
      <c r="X573" s="45" t="inlineStr">
        <is>
          <t>Sin coincidencia</t>
        </is>
      </c>
      <c r="Y573" s="44" t="inlineStr">
        <is>
          <t>Pendiente de validación: el ítem está en el Master pero no tiene código SAP confirmado</t>
        </is>
      </c>
      <c r="Z573" s="45" t="inlineStr">
        <is>
          <t>Alta de material en SAP (sin código)</t>
        </is>
      </c>
      <c r="AA573" s="44" t="inlineStr">
        <is>
          <t>435</t>
        </is>
      </c>
      <c r="AB573" s="44" t="inlineStr">
        <is>
          <t>Trimetoprina / sulfametoxazol, Comprimidos x 800 mg/160 mg</t>
        </is>
      </c>
      <c r="AC573" s="44" t="inlineStr">
        <is>
          <t>Sin coincidencia</t>
        </is>
      </c>
      <c r="AD573" s="44" t="inlineStr">
        <is>
          <t>No</t>
        </is>
      </c>
      <c r="AE573" s="44" t="n"/>
      <c r="AF573" s="44" t="inlineStr">
        <is>
          <t>Sí</t>
        </is>
      </c>
      <c r="AG573" s="44" t="inlineStr">
        <is>
          <t>M11-009</t>
        </is>
      </c>
      <c r="AH573" s="54" t="n">
        <v>0</v>
      </c>
      <c r="AI573" s="54" t="n">
        <v>160</v>
      </c>
      <c r="AJ573" s="54" t="n">
        <v>-160</v>
      </c>
      <c r="AK573" s="44" t="n"/>
      <c r="AL573" s="44" t="n"/>
      <c r="AM573" s="44" t="n"/>
      <c r="AN573" s="41" t="inlineStr">
        <is>
          <t>Sin valor unitario en SAP: la diferencia económica de este ítem no puede calcularse (dato faltante).</t>
        </is>
      </c>
      <c r="AO573" s="44" t="inlineStr">
        <is>
          <t>Homologado al master M11-009, pero sus códigos SAP (1005227) no figuran en el stock SAP de este centro. Mejor aproximación descartada: 1001024 SULFAMETOXAZOL+TRIMETO 80MG/400MG 20 COM (dosis/presentación distinta (160MG, 800MG vs 80MG, 400MG); similitud 0.33).</t>
        </is>
      </c>
    </row>
    <row r="574">
      <c r="A574" s="29" t="n"/>
      <c r="B574" s="29" t="inlineStr">
        <is>
          <t>Tubo endotraqueal Fr 22 N5.5</t>
        </is>
      </c>
      <c r="F574" s="29" t="inlineStr">
        <is>
          <t>1130</t>
        </is>
      </c>
      <c r="H574" s="29" t="inlineStr">
        <is>
          <t>C/U</t>
        </is>
      </c>
      <c r="I574" s="30" t="n">
        <v>0</v>
      </c>
      <c r="Q574" s="30" t="n">
        <v>1</v>
      </c>
      <c r="R574" s="30">
        <f>I574-Q574</f>
        <v/>
      </c>
      <c r="T574" s="29" t="inlineStr">
        <is>
          <t>Ítem del inventario físico de Avain sin código SAP en este centro. Se mantiene la línea sin código de material: la diferencia indica una cantidad a dar de alta en SAP.</t>
        </is>
      </c>
      <c r="U574" s="44" t="inlineStr">
        <is>
          <t>Inventario físico sin código SAP</t>
        </is>
      </c>
      <c r="V574" s="44" t="inlineStr">
        <is>
          <t>Sin clasificar en SAP</t>
        </is>
      </c>
      <c r="W574" s="44" t="inlineStr">
        <is>
          <t>Dentro del alcance</t>
        </is>
      </c>
      <c r="X574" s="45" t="inlineStr">
        <is>
          <t>Sin coincidencia</t>
        </is>
      </c>
      <c r="Y574" s="44" t="inlineStr">
        <is>
          <t>Sin correspondencia confirmada: hay aproximaciones en SAP, descartadas por presentación o evidencia débil</t>
        </is>
      </c>
      <c r="Z574" s="45" t="inlineStr">
        <is>
          <t>Alta de material en SAP (sin código)</t>
        </is>
      </c>
      <c r="AA574" s="44" t="inlineStr">
        <is>
          <t>436</t>
        </is>
      </c>
      <c r="AB574" s="44" t="inlineStr">
        <is>
          <t>Tubo endotraqueal Fr 22 N5.5</t>
        </is>
      </c>
      <c r="AC574" s="44" t="inlineStr">
        <is>
          <t>Sin coincidencia</t>
        </is>
      </c>
      <c r="AD574" s="44" t="inlineStr">
        <is>
          <t>No</t>
        </is>
      </c>
      <c r="AE574" s="44" t="n"/>
      <c r="AF574" s="44" t="inlineStr">
        <is>
          <t>No</t>
        </is>
      </c>
      <c r="AG574" s="44" t="n"/>
      <c r="AH574" s="54" t="n">
        <v>0</v>
      </c>
      <c r="AI574" s="54" t="n">
        <v>1</v>
      </c>
      <c r="AJ574" s="54" t="n">
        <v>-1</v>
      </c>
      <c r="AK574" s="44" t="n"/>
      <c r="AL574" s="44" t="n"/>
      <c r="AM574" s="44" t="n"/>
      <c r="AN574" s="41" t="inlineStr">
        <is>
          <t>Sin valor unitario en SAP: la diferencia económica de este ítem no puede calcularse (dato faltante).</t>
        </is>
      </c>
      <c r="AO574" s="44" t="inlineStr">
        <is>
          <t>Mejor aproximación descartada: 2000019 TUBO ENDOTRAQ N° 7.5 C/BALON (calibre/talle/medida distinta; similitud 0.30).</t>
        </is>
      </c>
    </row>
    <row r="575">
      <c r="A575" s="29" t="n"/>
      <c r="B575" s="29" t="inlineStr">
        <is>
          <t>Tubo endotraqueal Fr 24 N6</t>
        </is>
      </c>
      <c r="F575" s="29" t="inlineStr">
        <is>
          <t>1130</t>
        </is>
      </c>
      <c r="H575" s="29" t="inlineStr">
        <is>
          <t>C/U</t>
        </is>
      </c>
      <c r="I575" s="30" t="n">
        <v>0</v>
      </c>
      <c r="Q575" s="30" t="n">
        <v>3</v>
      </c>
      <c r="R575" s="30">
        <f>I575-Q575</f>
        <v/>
      </c>
      <c r="T575" s="29" t="inlineStr">
        <is>
          <t>Ítem del inventario físico de Avain sin código SAP en este centro. Se mantiene la línea sin código de material: la diferencia indica una cantidad a dar de alta en SAP.</t>
        </is>
      </c>
      <c r="U575" s="44" t="inlineStr">
        <is>
          <t>Inventario físico sin código SAP</t>
        </is>
      </c>
      <c r="V575" s="44" t="inlineStr">
        <is>
          <t>Sin clasificar en SAP</t>
        </is>
      </c>
      <c r="W575" s="44" t="inlineStr">
        <is>
          <t>Dentro del alcance</t>
        </is>
      </c>
      <c r="X575" s="45" t="inlineStr">
        <is>
          <t>Sin coincidencia</t>
        </is>
      </c>
      <c r="Y575" s="44" t="inlineStr">
        <is>
          <t>Sin correspondencia confirmada: hay aproximaciones en SAP, descartadas por presentación o evidencia débil</t>
        </is>
      </c>
      <c r="Z575" s="45" t="inlineStr">
        <is>
          <t>Alta de material en SAP (sin código)</t>
        </is>
      </c>
      <c r="AA575" s="44" t="inlineStr">
        <is>
          <t>437</t>
        </is>
      </c>
      <c r="AB575" s="44" t="inlineStr">
        <is>
          <t>Tubo endotraqueal Fr 24 N6</t>
        </is>
      </c>
      <c r="AC575" s="44" t="inlineStr">
        <is>
          <t>Sin coincidencia</t>
        </is>
      </c>
      <c r="AD575" s="44" t="inlineStr">
        <is>
          <t>No</t>
        </is>
      </c>
      <c r="AE575" s="44" t="n"/>
      <c r="AF575" s="44" t="inlineStr">
        <is>
          <t>No</t>
        </is>
      </c>
      <c r="AG575" s="44" t="n"/>
      <c r="AH575" s="54" t="n">
        <v>0</v>
      </c>
      <c r="AI575" s="54" t="n">
        <v>3</v>
      </c>
      <c r="AJ575" s="54" t="n">
        <v>-3</v>
      </c>
      <c r="AK575" s="44" t="n"/>
      <c r="AL575" s="44" t="n"/>
      <c r="AM575" s="44" t="n"/>
      <c r="AN575" s="41" t="inlineStr">
        <is>
          <t>Sin valor unitario en SAP: la diferencia económica de este ítem no puede calcularse (dato faltante).</t>
        </is>
      </c>
      <c r="AO575" s="44" t="inlineStr">
        <is>
          <t>Mejor aproximación descartada: 2000078 TUBO ENDOTRAQ N° 8 C/BALON (calibre/talle/medida distinta; similitud 0.31).</t>
        </is>
      </c>
    </row>
    <row r="576">
      <c r="A576" s="29" t="n"/>
      <c r="B576" s="29" t="inlineStr">
        <is>
          <t>Vaselina 1000 ml</t>
        </is>
      </c>
      <c r="F576" s="29" t="inlineStr">
        <is>
          <t>1130</t>
        </is>
      </c>
      <c r="H576" s="29" t="inlineStr">
        <is>
          <t>C/U</t>
        </is>
      </c>
      <c r="I576" s="30" t="n">
        <v>0</v>
      </c>
      <c r="Q576" s="30" t="n">
        <v>1</v>
      </c>
      <c r="R576" s="30">
        <f>I576-Q576</f>
        <v/>
      </c>
      <c r="T576" s="29" t="inlineStr">
        <is>
          <t>Ítem del inventario físico de Avain sin código SAP en este centro. Se mantiene la línea sin código de material: la diferencia indica una cantidad a dar de alta en SAP.</t>
        </is>
      </c>
      <c r="U576" s="44" t="inlineStr">
        <is>
          <t>Inventario físico sin código SAP</t>
        </is>
      </c>
      <c r="V576" s="44" t="inlineStr">
        <is>
          <t>Sin clasificar en SAP</t>
        </is>
      </c>
      <c r="W576" s="44" t="inlineStr">
        <is>
          <t>Dentro del alcance</t>
        </is>
      </c>
      <c r="X576" s="45" t="inlineStr">
        <is>
          <t>Sin coincidencia</t>
        </is>
      </c>
      <c r="Y576" s="44" t="inlineStr">
        <is>
          <t>Sin correspondencia confirmada: hay aproximaciones en SAP, descartadas por presentación o evidencia débil</t>
        </is>
      </c>
      <c r="Z576" s="45" t="inlineStr">
        <is>
          <t>Alta de material en SAP (sin código)</t>
        </is>
      </c>
      <c r="AA576" s="44" t="inlineStr">
        <is>
          <t>247</t>
        </is>
      </c>
      <c r="AB576" s="44" t="inlineStr">
        <is>
          <t>Vaselina 1000 ml</t>
        </is>
      </c>
      <c r="AC576" s="44" t="inlineStr">
        <is>
          <t>Sin coincidencia</t>
        </is>
      </c>
      <c r="AD576" s="44" t="inlineStr">
        <is>
          <t>No</t>
        </is>
      </c>
      <c r="AE576" s="44" t="n"/>
      <c r="AF576" s="44" t="inlineStr">
        <is>
          <t>No</t>
        </is>
      </c>
      <c r="AG576" s="44" t="n"/>
      <c r="AH576" s="54" t="n">
        <v>0</v>
      </c>
      <c r="AI576" s="54" t="n">
        <v>1</v>
      </c>
      <c r="AJ576" s="54" t="n">
        <v>-1</v>
      </c>
      <c r="AK576" s="44" t="n"/>
      <c r="AL576" s="44" t="n"/>
      <c r="AM576" s="44" t="n"/>
      <c r="AN576" s="41" t="inlineStr">
        <is>
          <t>Sin valor unitario en SAP: la diferencia económica de este ítem no puede calcularse (dato faltante).</t>
        </is>
      </c>
      <c r="AO576" s="44" t="inlineStr">
        <is>
          <t>Mejor aproximación descartada: 1000053 ALCOHOL AL 96% X 1000ML (dosis coincide; similitud 0.46).</t>
        </is>
      </c>
    </row>
    <row r="577">
      <c r="A577" s="29" t="n"/>
      <c r="B577" s="29" t="inlineStr">
        <is>
          <t>Venda de 7 cm deportivas</t>
        </is>
      </c>
      <c r="F577" s="29" t="inlineStr">
        <is>
          <t>1130</t>
        </is>
      </c>
      <c r="H577" s="29" t="inlineStr">
        <is>
          <t>C/U</t>
        </is>
      </c>
      <c r="I577" s="30" t="n">
        <v>0</v>
      </c>
      <c r="Q577" s="30" t="n">
        <v>6</v>
      </c>
      <c r="R577" s="30">
        <f>I577-Q577</f>
        <v/>
      </c>
      <c r="T577" s="29" t="inlineStr">
        <is>
          <t>Ítem del inventario físico de Avain sin código SAP en este centro. Se mantiene la línea sin código de material: la diferencia indica una cantidad a dar de alta en SAP.</t>
        </is>
      </c>
      <c r="U577" s="44" t="inlineStr">
        <is>
          <t>Inventario físico sin código SAP</t>
        </is>
      </c>
      <c r="V577" s="44" t="inlineStr">
        <is>
          <t>Sin clasificar en SAP</t>
        </is>
      </c>
      <c r="W577" s="44" t="inlineStr">
        <is>
          <t>Dentro del alcance</t>
        </is>
      </c>
      <c r="X577" s="45" t="inlineStr">
        <is>
          <t>Sin coincidencia</t>
        </is>
      </c>
      <c r="Y577" s="44" t="inlineStr">
        <is>
          <t>Sin correspondencia confirmada: hay aproximaciones en SAP, descartadas por presentación o evidencia débil</t>
        </is>
      </c>
      <c r="Z577" s="45" t="inlineStr">
        <is>
          <t>Alta de material en SAP (sin código)</t>
        </is>
      </c>
      <c r="AA577" s="44" t="inlineStr">
        <is>
          <t>441</t>
        </is>
      </c>
      <c r="AB577" s="44" t="inlineStr">
        <is>
          <t>Venda de 7 cm deportivas</t>
        </is>
      </c>
      <c r="AC577" s="44" t="inlineStr">
        <is>
          <t>Sin coincidencia</t>
        </is>
      </c>
      <c r="AD577" s="44" t="inlineStr">
        <is>
          <t>No</t>
        </is>
      </c>
      <c r="AE577" s="44" t="n"/>
      <c r="AF577" s="44" t="inlineStr">
        <is>
          <t>No</t>
        </is>
      </c>
      <c r="AG577" s="44" t="n"/>
      <c r="AH577" s="54" t="n">
        <v>0</v>
      </c>
      <c r="AI577" s="54" t="n">
        <v>6</v>
      </c>
      <c r="AJ577" s="54" t="n">
        <v>-6</v>
      </c>
      <c r="AK577" s="44" t="n"/>
      <c r="AL577" s="44" t="n"/>
      <c r="AM577" s="44" t="n"/>
      <c r="AN577" s="41" t="inlineStr">
        <is>
          <t>Sin valor unitario en SAP: la diferencia económica de este ítem no puede calcularse (dato faltante).</t>
        </is>
      </c>
      <c r="AO577" s="44" t="inlineStr">
        <is>
          <t>Mejor aproximación descartada: 2002475 VENDAS TIPO CAMBRIC - 7CM (dosis coincide; similitud 0.55).</t>
        </is>
      </c>
    </row>
    <row r="578">
      <c r="A578" s="29" t="n"/>
      <c r="B578" s="29" t="inlineStr">
        <is>
          <t>Vitamina K 1amp=10mlx10mg</t>
        </is>
      </c>
      <c r="F578" s="29" t="inlineStr">
        <is>
          <t>1130</t>
        </is>
      </c>
      <c r="H578" s="29" t="inlineStr">
        <is>
          <t>C/U</t>
        </is>
      </c>
      <c r="I578" s="30" t="n">
        <v>0</v>
      </c>
      <c r="Q578" s="30" t="n">
        <v>10</v>
      </c>
      <c r="R578" s="30">
        <f>I578-Q578</f>
        <v/>
      </c>
      <c r="T578" s="29" t="inlineStr">
        <is>
          <t>Ítem del inventario físico de Avain sin código SAP en este centro. Se mantiene la línea sin código de material: la diferencia indica una cantidad a dar de alta en SAP.</t>
        </is>
      </c>
      <c r="U578" s="44" t="inlineStr">
        <is>
          <t>Inventario físico sin código SAP</t>
        </is>
      </c>
      <c r="V578" s="44" t="inlineStr">
        <is>
          <t>Sin clasificar en SAP</t>
        </is>
      </c>
      <c r="W578" s="44" t="inlineStr">
        <is>
          <t>Dentro del alcance</t>
        </is>
      </c>
      <c r="X578" s="45" t="inlineStr">
        <is>
          <t>Sin coincidencia</t>
        </is>
      </c>
      <c r="Y578" s="44" t="inlineStr">
        <is>
          <t>Pendiente de validación: el ítem está en el Master pero no tiene código SAP confirmado</t>
        </is>
      </c>
      <c r="Z578" s="45" t="inlineStr">
        <is>
          <t>Alta de material en SAP (sin código)</t>
        </is>
      </c>
      <c r="AA578" s="44" t="inlineStr">
        <is>
          <t>251</t>
        </is>
      </c>
      <c r="AB578" s="44" t="inlineStr">
        <is>
          <t>Vitamina K 1amp=10mlx10mg</t>
        </is>
      </c>
      <c r="AC578" s="44" t="inlineStr">
        <is>
          <t>Sin coincidencia</t>
        </is>
      </c>
      <c r="AD578" s="44" t="inlineStr">
        <is>
          <t>No</t>
        </is>
      </c>
      <c r="AE578" s="44" t="n"/>
      <c r="AF578" s="44" t="inlineStr">
        <is>
          <t>Sí</t>
        </is>
      </c>
      <c r="AG578" s="44" t="inlineStr">
        <is>
          <t>M16-003</t>
        </is>
      </c>
      <c r="AH578" s="54" t="n">
        <v>0</v>
      </c>
      <c r="AI578" s="54" t="n">
        <v>10</v>
      </c>
      <c r="AJ578" s="54" t="n">
        <v>-10</v>
      </c>
      <c r="AK578" s="44" t="n"/>
      <c r="AL578" s="44" t="n"/>
      <c r="AM578" s="44" t="n"/>
      <c r="AN578" s="41" t="inlineStr">
        <is>
          <t>Sin valor unitario en SAP: la diferencia económica de este ítem no puede calcularse (dato faltante).</t>
        </is>
      </c>
      <c r="AO578" s="44" t="inlineStr">
        <is>
          <t>Homologado al master M16-003, pero sus códigos SAP (1000310) no figuran en el stock SAP de este centro. Mejor aproximación descartada: 2000028 JERINGA 10 ML (dosis coincide; similitud 0.38).</t>
        </is>
      </c>
    </row>
    <row r="579">
      <c r="A579" s="32" t="n"/>
      <c r="B579" s="32" t="inlineStr">
        <is>
          <t>TOTAL — Stock SAP + inventario físico sin código SAP</t>
        </is>
      </c>
      <c r="C579" s="32" t="n"/>
      <c r="D579" s="32" t="n"/>
      <c r="E579" s="32" t="n"/>
      <c r="F579" s="32" t="n"/>
      <c r="G579" s="32" t="n"/>
      <c r="H579" s="32" t="n"/>
      <c r="I579" s="33">
        <f>SUM(I2:I578)</f>
        <v/>
      </c>
      <c r="J579" s="32" t="n"/>
      <c r="K579" s="32" t="n"/>
      <c r="L579" s="32" t="n"/>
      <c r="M579" s="34">
        <f>SUM(M2:M485)</f>
        <v/>
      </c>
      <c r="N579" s="32" t="n"/>
      <c r="O579" s="32" t="n"/>
      <c r="P579" s="32" t="n"/>
      <c r="Q579" s="33">
        <f>SUM(Q2:Q578)</f>
        <v/>
      </c>
      <c r="R579" s="33">
        <f>I579-Q579</f>
        <v/>
      </c>
      <c r="S579" s="34">
        <f>SUM(S2:S578)</f>
        <v/>
      </c>
      <c r="T579" s="32" t="n"/>
      <c r="U579" s="32" t="inlineStr">
        <is>
          <t>TOTAL</t>
        </is>
      </c>
      <c r="V579" s="32" t="n"/>
      <c r="W579" s="32" t="n"/>
      <c r="X579" s="32" t="n"/>
      <c r="Y579" s="32" t="n"/>
      <c r="Z579" s="32" t="n"/>
      <c r="AA579" s="32" t="n"/>
      <c r="AB579" s="32" t="n"/>
      <c r="AC579" s="32" t="n"/>
      <c r="AD579" s="32" t="n"/>
      <c r="AE579" s="32" t="n"/>
      <c r="AF579" s="32" t="n"/>
      <c r="AG579" s="32" t="n"/>
      <c r="AH579" s="32" t="n"/>
      <c r="AI579" s="32" t="n"/>
      <c r="AJ579" s="32" t="n"/>
      <c r="AK579" s="32" t="n"/>
      <c r="AL579" s="34">
        <f>SUM(AL2:AL578)</f>
        <v/>
      </c>
      <c r="AM579" s="32" t="n"/>
      <c r="AN579" s="32" t="n"/>
      <c r="AO579" s="32" t="n"/>
    </row>
  </sheetData>
  <autoFilter ref="A1:AO578"/>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H17"/>
  <sheetViews>
    <sheetView showGridLines="0" workbookViewId="0">
      <pane ySplit="5" topLeftCell="A6" activePane="bottomLeft" state="frozen"/>
      <selection pane="bottomLeft" activeCell="A1" sqref="A1"/>
    </sheetView>
  </sheetViews>
  <sheetFormatPr baseColWidth="8" defaultRowHeight="15"/>
  <cols>
    <col width="26" customWidth="1" style="13" min="1" max="1"/>
    <col width="12" customWidth="1" style="13" min="2" max="2"/>
    <col width="46" customWidth="1" style="13" min="3" max="3"/>
    <col width="17" customWidth="1" style="13" min="4" max="4"/>
    <col width="17" customWidth="1" style="13" min="5" max="5"/>
    <col width="13" customWidth="1" style="13" min="6" max="6"/>
    <col width="14" customWidth="1" style="13" min="7" max="7"/>
    <col width="95" customWidth="1" style="13" min="8" max="8"/>
  </cols>
  <sheetData>
    <row r="1"/>
    <row r="2">
      <c r="A2" s="26" t="inlineStr">
        <is>
          <t>Control de cantidades contra las fuentes originales</t>
        </is>
      </c>
    </row>
    <row r="3">
      <c r="A3" s="27" t="inlineStr">
        <is>
          <t>Compara los totales de los archivos originales (PDF de Avain y bajada de SAP) con los totales usados en el análisis. Ninguna cantidad fue reemplazada: las diferencias quedan señaladas.</t>
        </is>
      </c>
    </row>
    <row r="4"/>
    <row r="5" ht="46" customHeight="1" s="13">
      <c r="A5" s="28" t="inlineStr">
        <is>
          <t>Fuente</t>
        </is>
      </c>
      <c r="B5" s="28" t="inlineStr">
        <is>
          <t>Base</t>
        </is>
      </c>
      <c r="C5" s="28" t="inlineStr">
        <is>
          <t>Concepto</t>
        </is>
      </c>
      <c r="D5" s="28" t="inlineStr">
        <is>
          <t>Total en la fuente original</t>
        </is>
      </c>
      <c r="E5" s="28" t="inlineStr">
        <is>
          <t>Total usado en el análisis</t>
        </is>
      </c>
      <c r="F5" s="28" t="inlineStr">
        <is>
          <t>Diferencia</t>
        </is>
      </c>
      <c r="G5" s="28" t="inlineStr">
        <is>
          <t>Estado</t>
        </is>
      </c>
      <c r="H5" s="28" t="inlineStr">
        <is>
          <t>Detalle</t>
        </is>
      </c>
    </row>
    <row r="6">
      <c r="A6" s="29" t="inlineStr">
        <is>
          <t>PDF Avain · San Juan</t>
        </is>
      </c>
      <c r="B6" s="29" t="inlineStr">
        <is>
          <t>San Juan</t>
        </is>
      </c>
      <c r="C6" s="29" t="inlineStr">
        <is>
          <t>Suma de la columna Stock del PDF (todos los renglones de lote)</t>
        </is>
      </c>
      <c r="D6" s="30" t="n">
        <v>21732</v>
      </c>
      <c r="E6" s="30" t="n">
        <v>21732</v>
      </c>
      <c r="F6" s="30" t="n">
        <v>0</v>
      </c>
      <c r="G6" s="55" t="inlineStr">
        <is>
          <t>Coincide</t>
        </is>
      </c>
      <c r="H6" s="29" t="inlineStr">
        <is>
          <t>202 renglones de lote agrupados en 163 ítems (código + denominación). El rótulo «TOTAL: 202» del PDF es la cantidad de renglones, no la suma de stock: ambos coinciden.</t>
        </is>
      </c>
    </row>
    <row r="7">
      <c r="A7" s="29" t="inlineStr">
        <is>
          <t>PDF Avain · Salta</t>
        </is>
      </c>
      <c r="B7" s="29" t="inlineStr">
        <is>
          <t>Salta</t>
        </is>
      </c>
      <c r="C7" s="29" t="inlineStr">
        <is>
          <t>Suma de la columna Stock del PDF (todos los renglones de lote)</t>
        </is>
      </c>
      <c r="D7" s="30" t="n">
        <v>32524</v>
      </c>
      <c r="E7" s="30" t="n">
        <v>32524</v>
      </c>
      <c r="F7" s="30" t="n">
        <v>0</v>
      </c>
      <c r="G7" s="55" t="inlineStr">
        <is>
          <t>Coincide</t>
        </is>
      </c>
      <c r="H7" s="29" t="inlineStr">
        <is>
          <t>650 renglones de lote agrupados en 281 ítems (código + denominación). El rótulo «TOTAL: 650» del PDF es la cantidad de renglones, no la suma de stock: ambos coinciden.</t>
        </is>
      </c>
    </row>
    <row r="8">
      <c r="A8" s="29" t="inlineStr">
        <is>
          <t>PDF Avain · Neuquén</t>
        </is>
      </c>
      <c r="B8" s="29" t="inlineStr">
        <is>
          <t>Neuquén</t>
        </is>
      </c>
      <c r="C8" s="29" t="inlineStr">
        <is>
          <t>Stock actual de la sección Conciliación del informe IHSA</t>
        </is>
      </c>
      <c r="D8" s="30" t="n">
        <v>33107</v>
      </c>
      <c r="E8" s="30" t="n">
        <v>33107</v>
      </c>
      <c r="F8" s="30" t="n">
        <v>0</v>
      </c>
      <c r="G8" s="55" t="inlineStr">
        <is>
          <t>Coincide</t>
        </is>
      </c>
      <c r="H8" s="29" t="inlineStr">
        <is>
          <t>243 ítems, 201 con stock, que coincide con el encabezado del informe («Con stock: 201 medicamentos»).</t>
        </is>
      </c>
    </row>
    <row r="9">
      <c r="A9" s="29" t="inlineStr">
        <is>
          <t>PDF Avain · Neuquén</t>
        </is>
      </c>
      <c r="B9" s="29" t="inlineStr">
        <is>
          <t>Neuquén</t>
        </is>
      </c>
      <c r="C9" s="29" t="inlineStr">
        <is>
          <t>Stock actual según las filas TOTAL MEDICAMENTO (sección de detalle)</t>
        </is>
      </c>
      <c r="D9" s="30" t="n">
        <v>33107</v>
      </c>
      <c r="E9" s="30" t="n">
        <v>33107</v>
      </c>
      <c r="F9" s="30" t="n">
        <v>0</v>
      </c>
      <c r="G9" s="55" t="inlineStr">
        <is>
          <t>Coincide</t>
        </is>
      </c>
      <c r="H9" s="29" t="inlineStr">
        <is>
          <t>Control cruzado: las dos secciones del informe de Avain informan el mismo total.</t>
        </is>
      </c>
    </row>
    <row r="10">
      <c r="A10" s="29" t="inlineStr">
        <is>
          <t>PDF Avain · Neuquén</t>
        </is>
      </c>
      <c r="B10" s="29" t="inlineStr">
        <is>
          <t>Neuquén</t>
        </is>
      </c>
      <c r="C10" s="29" t="inlineStr">
        <is>
          <t>Suma de los saldos por lote del informe</t>
        </is>
      </c>
      <c r="D10" s="30" t="n">
        <v>33072</v>
      </c>
      <c r="E10" s="30" t="n">
        <v>33107</v>
      </c>
      <c r="F10" s="30" t="n">
        <v>-35</v>
      </c>
      <c r="G10" s="41" t="inlineStr">
        <is>
          <t>A revisar</t>
        </is>
      </c>
      <c r="H10" s="29" t="inlineStr">
        <is>
          <t>Diferencia propia del informe de Avain, no del cruce: Adrenalina 1mg/mL (15) y Metronidazol 500mg (20) tienen diferencia entre el stock actual y el saldo de movimientos. Se conservó el stock actual, que es el que el informe declara como total.</t>
        </is>
      </c>
    </row>
    <row r="11">
      <c r="A11" s="29" t="inlineStr">
        <is>
          <t>Bajada SAP · hoja 1120 SJ</t>
        </is>
      </c>
      <c r="B11" s="29" t="inlineStr">
        <is>
          <t>San Juan</t>
        </is>
      </c>
      <c r="C11" s="29" t="inlineStr">
        <is>
          <t>Suma de la columna Libre utilización</t>
        </is>
      </c>
      <c r="D11" s="30" t="n">
        <v>87123</v>
      </c>
      <c r="E11" s="30" t="n">
        <v>87123</v>
      </c>
      <c r="F11" s="30" t="n">
        <v>0</v>
      </c>
      <c r="G11" s="55" t="inlineStr">
        <is>
          <t>Coincide</t>
        </is>
      </c>
      <c r="H11" s="29" t="inlineStr">
        <is>
          <t>678 filas de SAP (material / lote / almacén) agrupadas en 424 materiales. La hoja de detalle conserva las filas originales sin modificar.</t>
        </is>
      </c>
    </row>
    <row r="12">
      <c r="A12" s="29" t="inlineStr">
        <is>
          <t>Bajada SAP · hoja 1060 NQN</t>
        </is>
      </c>
      <c r="B12" s="29" t="inlineStr">
        <is>
          <t>Neuquén</t>
        </is>
      </c>
      <c r="C12" s="29" t="inlineStr">
        <is>
          <t>Suma de la columna Libre utilización</t>
        </is>
      </c>
      <c r="D12" s="30" t="n">
        <v>671967</v>
      </c>
      <c r="E12" s="30" t="n">
        <v>671967</v>
      </c>
      <c r="F12" s="30" t="n">
        <v>0</v>
      </c>
      <c r="G12" s="55" t="inlineStr">
        <is>
          <t>Coincide</t>
        </is>
      </c>
      <c r="H12" s="29" t="inlineStr">
        <is>
          <t>2022 filas de SAP (material / lote / almacén) agrupadas en 655 materiales. La hoja de detalle conserva las filas originales sin modificar.</t>
        </is>
      </c>
    </row>
    <row r="13">
      <c r="A13" s="29" t="inlineStr">
        <is>
          <t>Bajada SAP · hoja 1130 Salta</t>
        </is>
      </c>
      <c r="B13" s="29" t="inlineStr">
        <is>
          <t>Salta</t>
        </is>
      </c>
      <c r="C13" s="29" t="inlineStr">
        <is>
          <t>Suma de la columna Libre utilización</t>
        </is>
      </c>
      <c r="D13" s="30" t="n">
        <v>37614</v>
      </c>
      <c r="E13" s="30" t="n">
        <v>37614</v>
      </c>
      <c r="F13" s="30" t="n">
        <v>0</v>
      </c>
      <c r="G13" s="55" t="inlineStr">
        <is>
          <t>Coincide</t>
        </is>
      </c>
      <c r="H13" s="29" t="inlineStr">
        <is>
          <t>484 filas de SAP (material / lote / almacén) agrupadas en 403 materiales. La hoja de detalle conserva las filas originales sin modificar.</t>
        </is>
      </c>
    </row>
    <row r="14">
      <c r="A14" s="29" t="inlineStr">
        <is>
          <t>Bajada SAP · hoja 1120 SJ</t>
        </is>
      </c>
      <c r="B14" s="29" t="inlineStr">
        <is>
          <t>San Juan</t>
        </is>
      </c>
      <c r="C14" s="29" t="inlineStr">
        <is>
          <t>Suma de la columna Valor libre util.</t>
        </is>
      </c>
      <c r="D14" s="30" t="n">
        <v>131712647.62</v>
      </c>
      <c r="E14" s="30" t="n">
        <v>131712647.62</v>
      </c>
      <c r="F14" s="30" t="n">
        <v>0</v>
      </c>
      <c r="G14" s="55" t="inlineStr">
        <is>
          <t>Coincide</t>
        </is>
      </c>
      <c r="H14" s="29" t="inlineStr">
        <is>
          <t>Control de la valorización: el valor reconstruido como cantidad × VU promedio ponderado debe reproducir el valor informado por SAP.</t>
        </is>
      </c>
    </row>
    <row r="15">
      <c r="A15" s="29" t="inlineStr">
        <is>
          <t>Bajada SAP · hoja 1060 NQN</t>
        </is>
      </c>
      <c r="B15" s="29" t="inlineStr">
        <is>
          <t>Neuquén</t>
        </is>
      </c>
      <c r="C15" s="29" t="inlineStr">
        <is>
          <t>Suma de la columna Valor libre util.</t>
        </is>
      </c>
      <c r="D15" s="30" t="n">
        <v>361972723.99</v>
      </c>
      <c r="E15" s="30" t="n">
        <v>361972723.99</v>
      </c>
      <c r="F15" s="30" t="n">
        <v>0</v>
      </c>
      <c r="G15" s="55" t="inlineStr">
        <is>
          <t>Coincide</t>
        </is>
      </c>
      <c r="H15" s="29" t="inlineStr">
        <is>
          <t>Control de la valorización: el valor reconstruido como cantidad × VU promedio ponderado debe reproducir el valor informado por SAP.</t>
        </is>
      </c>
    </row>
    <row r="16">
      <c r="A16" s="29" t="inlineStr">
        <is>
          <t>Bajada SAP · hoja 1130 Salta</t>
        </is>
      </c>
      <c r="B16" s="29" t="inlineStr">
        <is>
          <t>Salta</t>
        </is>
      </c>
      <c r="C16" s="29" t="inlineStr">
        <is>
          <t>Suma de la columna Valor libre util.</t>
        </is>
      </c>
      <c r="D16" s="30" t="n">
        <v>61364963.99</v>
      </c>
      <c r="E16" s="30" t="n">
        <v>61364963.99</v>
      </c>
      <c r="F16" s="30" t="n">
        <v>0</v>
      </c>
      <c r="G16" s="55" t="inlineStr">
        <is>
          <t>Coincide</t>
        </is>
      </c>
      <c r="H16" s="29" t="inlineStr">
        <is>
          <t>Control de la valorización: el valor reconstruido como cantidad × VU promedio ponderado debe reproducir el valor informado por SAP.</t>
        </is>
      </c>
    </row>
    <row r="17">
      <c r="A17" s="56" t="n"/>
      <c r="B17" s="56" t="n"/>
      <c r="C17" s="56" t="n"/>
      <c r="D17" s="56" t="n"/>
      <c r="E17" s="56" t="n"/>
      <c r="F17" s="56" t="n"/>
      <c r="G17" s="56" t="n"/>
      <c r="H17" s="56" t="n"/>
    </row>
  </sheetData>
  <autoFilter ref="A5:H1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5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1" customWidth="1" style="13" min="1" max="1"/>
    <col width="15" customWidth="1" style="13" min="2" max="2"/>
    <col width="12" customWidth="1" style="13" min="3" max="3"/>
    <col width="42" customWidth="1" style="13" min="4" max="4"/>
    <col width="13" customWidth="1" style="13" min="5" max="5"/>
    <col width="42" customWidth="1" style="13" min="6" max="6"/>
    <col width="12" customWidth="1" style="13" min="7" max="7"/>
    <col width="12" customWidth="1" style="13" min="8" max="8"/>
    <col width="12" customWidth="1" style="13" min="9" max="9"/>
    <col width="22" customWidth="1" style="13" min="10" max="10"/>
    <col width="14" customWidth="1" style="13" min="11" max="11"/>
    <col width="44" customWidth="1" style="13" min="12" max="12"/>
    <col width="100" customWidth="1" style="13" min="13" max="13"/>
  </cols>
  <sheetData>
    <row r="1"/>
    <row r="2">
      <c r="A2" s="26" t="inlineStr">
        <is>
          <t>Posibles duplicidades de código SAP</t>
        </is>
      </c>
    </row>
    <row r="3">
      <c r="A3" s="27" t="inlineStr">
        <is>
          <t>El cruce identificó más de un código SAP como posible equivalente del mismo ítem de Avain. Se imputó al primero (lógica BUSCARV). Requiere validación.</t>
        </is>
      </c>
    </row>
    <row r="4"/>
    <row r="5" ht="46" customHeight="1" s="13">
      <c r="A5" s="28" t="inlineStr">
        <is>
          <t>Base</t>
        </is>
      </c>
      <c r="B5" s="28" t="inlineStr">
        <is>
          <t>Clasificación SAP</t>
        </is>
      </c>
      <c r="C5" s="28" t="inlineStr">
        <is>
          <t>Código SAP</t>
        </is>
      </c>
      <c r="D5" s="28" t="inlineStr">
        <is>
          <t>Nomenclatura SAP</t>
        </is>
      </c>
      <c r="E5" s="28" t="inlineStr">
        <is>
          <t>Código Avain</t>
        </is>
      </c>
      <c r="F5" s="28" t="inlineStr">
        <is>
          <t>Nombre en inventario físico Avain</t>
        </is>
      </c>
      <c r="G5" s="28" t="inlineStr">
        <is>
          <t>Cantidad SAP</t>
        </is>
      </c>
      <c r="H5" s="28" t="inlineStr">
        <is>
          <t>Cantidad física</t>
        </is>
      </c>
      <c r="I5" s="28" t="inlineStr">
        <is>
          <t>Diferencia</t>
        </is>
      </c>
      <c r="J5" s="28" t="inlineStr">
        <is>
          <t>Códigos SAP posibles equivalentes</t>
        </is>
      </c>
      <c r="K5" s="28" t="inlineStr">
        <is>
          <t>Nivel</t>
        </is>
      </c>
      <c r="L5" s="28" t="inlineStr">
        <is>
          <t>Estado de homologación / validación</t>
        </is>
      </c>
      <c r="M5" s="28" t="inlineStr">
        <is>
          <t>Observaciones</t>
        </is>
      </c>
    </row>
    <row r="6">
      <c r="A6" s="29" t="inlineStr">
        <is>
          <t>Neuquén</t>
        </is>
      </c>
      <c r="B6" s="29" t="inlineStr">
        <is>
          <t>Descartables</t>
        </is>
      </c>
      <c r="C6" s="29" t="inlineStr">
        <is>
          <t>2000270</t>
        </is>
      </c>
      <c r="D6" s="29" t="inlineStr">
        <is>
          <t>GUANTES DE EXAMINACION TALLE S</t>
        </is>
      </c>
      <c r="E6" s="29" t="inlineStr">
        <is>
          <t>274</t>
        </is>
      </c>
      <c r="F6" s="29" t="inlineStr">
        <is>
          <t>Guantes Esteriles N° 7</t>
        </is>
      </c>
      <c r="G6" s="30" t="n">
        <v>15007</v>
      </c>
      <c r="H6" s="30" t="n">
        <v>59</v>
      </c>
      <c r="I6" s="30" t="n">
        <v>14948</v>
      </c>
      <c r="J6" s="29" t="inlineStr">
        <is>
          <t>2000270, 2000158, 2000157</t>
        </is>
      </c>
      <c r="K6" s="38" t="inlineStr">
        <is>
          <t>Baja</t>
        </is>
      </c>
      <c r="L6" s="29" t="inlineStr">
        <is>
          <t>Homologado – confianza Baja – pendiente de validación</t>
        </is>
      </c>
      <c r="M6" s="29" t="inlineStr">
        <is>
          <t>Homologación: confianza base Media + confianza SAP Media → Media. La nomenclatura del material imputado no respalda por sí sola la equivalencia (similitud 0.36); el vínculo proviene sólo de la homologación. Nivel degradado a Baja. El cruce SAP–Avain identificó 3 códigos SAP como posibles equivalentes del mismo ítem de Avain (2000270, 2000158, 2000157). Se imputó al primero (lógica BUSCARV); requiere validación posterior. El material ocupa 2 filas en la hoja 1060 NQN (lote/almacén). La cantidad SAP y la física de esta vista son el total del material.</t>
        </is>
      </c>
    </row>
    <row r="7">
      <c r="A7" s="29" t="inlineStr">
        <is>
          <t>Neuquén</t>
        </is>
      </c>
      <c r="B7" s="29" t="inlineStr">
        <is>
          <t>Medicamentos</t>
        </is>
      </c>
      <c r="C7" s="29" t="inlineStr">
        <is>
          <t>1000066</t>
        </is>
      </c>
      <c r="D7" s="29" t="inlineStr">
        <is>
          <t>ENALAPRIL MALEATO 10MG COMPRIMIDO</t>
        </is>
      </c>
      <c r="E7" s="29" t="inlineStr">
        <is>
          <t>101</t>
        </is>
      </c>
      <c r="F7" s="29" t="inlineStr">
        <is>
          <t>ENALAPRIL COMP</t>
        </is>
      </c>
      <c r="G7" s="30" t="n">
        <v>8770</v>
      </c>
      <c r="H7" s="30" t="n">
        <v>580</v>
      </c>
      <c r="I7" s="30" t="n">
        <v>8190</v>
      </c>
      <c r="J7" s="29" t="inlineStr">
        <is>
          <t>1000066, 1000343</t>
        </is>
      </c>
      <c r="K7" s="42" t="inlineStr">
        <is>
          <t>Media</t>
        </is>
      </c>
      <c r="L7" s="29" t="inlineStr">
        <is>
          <t>Homologado – confianza Media – pendiente de validación</t>
        </is>
      </c>
      <c r="M7" s="29" t="inlineStr">
        <is>
          <t>Homologado al master M04-003, pero sus códigos SAP (1005140) no figuran en el stock SAP de este centro. Cruce por nomenclatura: una nomenclatura no informa dosis; similitud 0.78. El cruce SAP–Avain identificó 2 códigos SAP como posibles equivalentes del mismo ítem de Avain (1000066, 1000343). Se imputó al primero (lógica BUSCARV); requiere validación posterior. El material ocupa 17 filas en la hoja 1060 NQN (lote/almacén). La cantidad SAP y la física de esta vista son el total del material.</t>
        </is>
      </c>
    </row>
    <row r="8">
      <c r="A8" s="29" t="inlineStr">
        <is>
          <t>Neuquén</t>
        </is>
      </c>
      <c r="B8" s="29" t="inlineStr">
        <is>
          <t>Medicamentos</t>
        </is>
      </c>
      <c r="C8" s="29" t="inlineStr">
        <is>
          <t>1000094</t>
        </is>
      </c>
      <c r="D8" s="29" t="inlineStr">
        <is>
          <t>DEXAMETASONA INY 4MG/ML AMPOLLA</t>
        </is>
      </c>
      <c r="E8" s="29" t="inlineStr">
        <is>
          <t>73</t>
        </is>
      </c>
      <c r="F8" s="29" t="inlineStr">
        <is>
          <t>DEXAMETASONA AMP</t>
        </is>
      </c>
      <c r="G8" s="30" t="n">
        <v>6527</v>
      </c>
      <c r="H8" s="30" t="n">
        <v>193</v>
      </c>
      <c r="I8" s="30" t="n">
        <v>6334</v>
      </c>
      <c r="J8" s="29" t="inlineStr">
        <is>
          <t>1000094, 1000478</t>
        </is>
      </c>
      <c r="K8" s="42" t="inlineStr">
        <is>
          <t>Media</t>
        </is>
      </c>
      <c r="L8" s="29" t="inlineStr">
        <is>
          <t>Homologado – confianza Media – pendiente de validación</t>
        </is>
      </c>
      <c r="M8" s="29" t="inlineStr">
        <is>
          <t>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9">
      <c r="A9" s="29" t="inlineStr">
        <is>
          <t>Neuquén</t>
        </is>
      </c>
      <c r="B9" s="29" t="inlineStr">
        <is>
          <t>Medicamentos</t>
        </is>
      </c>
      <c r="C9" s="29" t="inlineStr">
        <is>
          <t>1000183</t>
        </is>
      </c>
      <c r="D9" s="29" t="inlineStr">
        <is>
          <t>MYLANTA TABLETAS COMPRIMIDOS</t>
        </is>
      </c>
      <c r="E9" s="29" t="inlineStr">
        <is>
          <t>165</t>
        </is>
      </c>
      <c r="F9" s="29" t="inlineStr">
        <is>
          <t>MYLANTA</t>
        </is>
      </c>
      <c r="G9" s="30" t="n">
        <v>5398</v>
      </c>
      <c r="H9" s="30" t="n">
        <v>0</v>
      </c>
      <c r="I9" s="30" t="n">
        <v>5398</v>
      </c>
      <c r="J9" s="29" t="inlineStr">
        <is>
          <t>1000183, 1000188</t>
        </is>
      </c>
      <c r="K9" s="42" t="inlineStr">
        <is>
          <t>Media</t>
        </is>
      </c>
      <c r="L9" s="29" t="inlineStr">
        <is>
          <t>Homologado – confianza Media – pendiente de validación</t>
        </is>
      </c>
      <c r="M9" s="29" t="inlineStr">
        <is>
          <t>Cruce por nomenclatura: similitud 0.69. El cruce SAP–Avain identificó 2 códigos SAP como posibles equivalentes del mismo ítem de Avain (1000183, 1000188). Se imputó al primero (lógica BUSCARV); requiere validación posterior. El material ocupa 13 filas en la hoja 1060 NQN (lote/almacén). La cantidad SAP y la física de esta vista son el total del material.</t>
        </is>
      </c>
    </row>
    <row r="10">
      <c r="A10" s="29" t="inlineStr">
        <is>
          <t>Neuquén</t>
        </is>
      </c>
      <c r="B10" s="29" t="inlineStr">
        <is>
          <t>Descartables</t>
        </is>
      </c>
      <c r="C10" s="29" t="inlineStr">
        <is>
          <t>2000900</t>
        </is>
      </c>
      <c r="D10" s="29" t="inlineStr">
        <is>
          <t>GASA ESTERIL 10X10CM</t>
        </is>
      </c>
      <c r="E10" s="29" t="inlineStr">
        <is>
          <t>257</t>
        </is>
      </c>
      <c r="F10" s="29" t="inlineStr">
        <is>
          <t>Gasas 10x10cm</t>
        </is>
      </c>
      <c r="G10" s="30" t="n">
        <v>4300</v>
      </c>
      <c r="H10" s="30" t="n">
        <v>220</v>
      </c>
      <c r="I10" s="30" t="n">
        <v>4080</v>
      </c>
      <c r="J10" s="29" t="inlineStr">
        <is>
          <t>2000900, 2000147, 2000281, 2000299</t>
        </is>
      </c>
      <c r="K10" s="42" t="inlineStr">
        <is>
          <t>Media</t>
        </is>
      </c>
      <c r="L10" s="29" t="inlineStr">
        <is>
          <t>Homologado – confianza Media – pendiente de validación</t>
        </is>
      </c>
      <c r="M10" s="29" t="inlineStr">
        <is>
          <t>Homologación: confianza base Media + confianza SAP Alta → Media. El cruce SAP–Avain identificó 4 códigos SAP como posibles equivalentes del mismo ítem de Avain (2000900, 2000147, 2000281, 2000299). Se imputó al primero (lógica BUSCARV); requiere validación posterior. El material ocupa 2 filas en la hoja 1060 NQN (lote/almacén). La cantidad SAP y la física de esta vista son el total del material.</t>
        </is>
      </c>
    </row>
    <row r="11">
      <c r="A11" s="29" t="inlineStr">
        <is>
          <t>Neuquén</t>
        </is>
      </c>
      <c r="B11" s="29" t="inlineStr">
        <is>
          <t>Descartables</t>
        </is>
      </c>
      <c r="C11" s="29" t="inlineStr">
        <is>
          <t>2000354</t>
        </is>
      </c>
      <c r="D11" s="29" t="inlineStr">
        <is>
          <t>APOSITO ESTERIL (G+A) 10X20CM</t>
        </is>
      </c>
      <c r="E11" s="29" t="inlineStr">
        <is>
          <t>20</t>
        </is>
      </c>
      <c r="F11" s="29" t="inlineStr">
        <is>
          <t>APOSITO ALGODON ESTERIL</t>
        </is>
      </c>
      <c r="G11" s="30" t="n">
        <v>3560</v>
      </c>
      <c r="H11" s="30" t="n">
        <v>293</v>
      </c>
      <c r="I11" s="30" t="n">
        <v>3267</v>
      </c>
      <c r="J11" s="29" t="inlineStr">
        <is>
          <t>2000354, 2000355, 2000095, 2000096</t>
        </is>
      </c>
      <c r="K11" s="42" t="inlineStr">
        <is>
          <t>Media</t>
        </is>
      </c>
      <c r="L11" s="29" t="inlineStr">
        <is>
          <t>Homologado – confianza Media – pendiente de validación</t>
        </is>
      </c>
      <c r="M11" s="29" t="inlineStr">
        <is>
          <t>Cruce por nomenclatura: una nomenclatura no informa dosis; similitud 0.57. El cruce SAP–Avain identificó 4 códigos SAP como posibles equivalentes del mismo ítem de Avain (2000354, 2000355, 2000095, 2000096). Se imputó al primero (lógica BUSCARV); requiere validación posterior. El material ocupa 2 filas en la hoja 1060 NQN (lote/almacén). La cantidad SAP y la física de esta vista son el total del material.</t>
        </is>
      </c>
    </row>
    <row r="12">
      <c r="A12" s="29" t="inlineStr">
        <is>
          <t>Neuquén</t>
        </is>
      </c>
      <c r="B12" s="29" t="inlineStr">
        <is>
          <t>Descartables</t>
        </is>
      </c>
      <c r="C12" s="29" t="inlineStr">
        <is>
          <t>2000079</t>
        </is>
      </c>
      <c r="D12" s="29" t="inlineStr">
        <is>
          <t>VENDA TIPO CAMBRIC X 10 CM</t>
        </is>
      </c>
      <c r="E12" s="29" t="inlineStr">
        <is>
          <t>335; 339</t>
        </is>
      </c>
      <c r="F12" s="29" t="inlineStr">
        <is>
          <t>VENDA CAMBRIC 10CM; VENDA CAMBRIC 7CM</t>
        </is>
      </c>
      <c r="G12" s="30" t="n">
        <v>2856</v>
      </c>
      <c r="H12" s="30" t="n">
        <v>74</v>
      </c>
      <c r="I12" s="30" t="n">
        <v>2782</v>
      </c>
      <c r="J12" s="29" t="inlineStr">
        <is>
          <t>2000079, 2000080, 2000314, 2000526</t>
        </is>
      </c>
      <c r="K12" s="38" t="inlineStr">
        <is>
          <t>Baja</t>
        </is>
      </c>
      <c r="L12" s="29" t="inlineStr">
        <is>
          <t>Homologado – confianza Baja – pendiente de validación</t>
        </is>
      </c>
      <c r="M12" s="29" t="inlineStr">
        <is>
          <t>Varias denominaciones del inventario físico corresponden a este material SAP (335 VENDA CAMBRIC 10CM; 339 VENDA CAMBRIC 7CM). Se sumaron las cantidades físicas. Homologación: confianza base Media + confianza SAP Alta → Media. Cruce por nomenclatura: dosis/presentación distinta (7CM vs 10CM); similitud 0.64. El cruce SAP–Avain identificó 4 códigos SAP como posibles equivalentes del mismo ítem de Avain (2000079, 2000080, 2000314, 2000526). Se imputó al primero (lógica BUSCARV); requiere validación posterior. El material ocupa 3 filas en la hoja 1060 NQN (lote/almacén). La cantidad SAP y la física de esta vista son el total del material.</t>
        </is>
      </c>
    </row>
    <row r="13">
      <c r="A13" s="29" t="inlineStr">
        <is>
          <t>Neuquén</t>
        </is>
      </c>
      <c r="B13" s="29" t="inlineStr">
        <is>
          <t>Descartables</t>
        </is>
      </c>
      <c r="C13" s="29" t="inlineStr">
        <is>
          <t>2000026</t>
        </is>
      </c>
      <c r="D13" s="29" t="inlineStr">
        <is>
          <t>JERINGA TUBERCULINA X 1 CC</t>
        </is>
      </c>
      <c r="E13" s="29" t="inlineStr">
        <is>
          <t>302</t>
        </is>
      </c>
      <c r="F13" s="29" t="inlineStr">
        <is>
          <t>JERINGAS 1 ML</t>
        </is>
      </c>
      <c r="G13" s="30" t="n">
        <v>2200</v>
      </c>
      <c r="H13" s="30" t="n">
        <v>523</v>
      </c>
      <c r="I13" s="30" t="n">
        <v>1677</v>
      </c>
      <c r="J13" s="29" t="inlineStr">
        <is>
          <t>2000026, 2000451</t>
        </is>
      </c>
      <c r="K13" s="42" t="inlineStr">
        <is>
          <t>Media</t>
        </is>
      </c>
      <c r="L13" s="29" t="inlineStr">
        <is>
          <t>Homologado – confianza Media – pendiente de validación</t>
        </is>
      </c>
      <c r="M13" s="29" t="inlineStr">
        <is>
          <t>Homologación: confianza base Media + confianza SAP Media → Media. El cruce SAP–Avain identificó 2 códigos SAP como posibles equivalentes del mismo ítem de Avain (2000026, 2000451). Se imputó al primero (lógica BUSCARV); requiere validación posterior. El material ocupa 3 filas en la hoja 1060 NQN (lote/almacén). La cantidad SAP y la física de esta vista son el total del material.</t>
        </is>
      </c>
    </row>
    <row r="14">
      <c r="A14" s="29" t="inlineStr">
        <is>
          <t>Neuquén</t>
        </is>
      </c>
      <c r="B14" s="29" t="inlineStr">
        <is>
          <t>Medicamentos</t>
        </is>
      </c>
      <c r="C14" s="29" t="inlineStr">
        <is>
          <t>1000425</t>
        </is>
      </c>
      <c r="D14" s="29" t="inlineStr">
        <is>
          <t>KLOSIDOL (TRAMADOL) 5ml Ampolla</t>
        </is>
      </c>
      <c r="E14" s="29" t="inlineStr">
        <is>
          <t>327</t>
        </is>
      </c>
      <c r="F14" s="29" t="inlineStr">
        <is>
          <t>TRAMADOL 100 MG AMP</t>
        </is>
      </c>
      <c r="G14" s="30" t="n">
        <v>1100</v>
      </c>
      <c r="H14" s="30" t="n">
        <v>94</v>
      </c>
      <c r="I14" s="30" t="n">
        <v>1006</v>
      </c>
      <c r="J14" s="29" t="inlineStr">
        <is>
          <t>1000425, 1000128</t>
        </is>
      </c>
      <c r="K14" s="38" t="inlineStr">
        <is>
          <t>Baja</t>
        </is>
      </c>
      <c r="L14" s="29" t="inlineStr">
        <is>
          <t>Homologado – confianza Baja – pendiente de validación</t>
        </is>
      </c>
      <c r="M14" s="29" t="inlineStr">
        <is>
          <t>Homologado al master M01-011, pero sus códigos SAP (1000635) no figuran en el stock SAP de este centro. Cruce por nomenclatura: similitud 0.54. El cruce SAP–Avain identificó 2 códigos SAP como posibles equivalentes del mismo ítem de Avain (1000425, 1000128). Se imputó al primero (lógica BUSCARV); requiere validación posterior. El material ocupa 8 filas en la hoja 1060 NQN (lote/almacén). La cantidad SAP y la física de esta vista son el total del material.</t>
        </is>
      </c>
    </row>
    <row r="15">
      <c r="A15" s="29" t="inlineStr">
        <is>
          <t>Neuquén</t>
        </is>
      </c>
      <c r="B15" s="29" t="inlineStr">
        <is>
          <t>Medicamentos</t>
        </is>
      </c>
      <c r="C15" s="29" t="inlineStr">
        <is>
          <t>1000384</t>
        </is>
      </c>
      <c r="D15" s="29" t="inlineStr">
        <is>
          <t>RANITIDINA 50 MG AMP</t>
        </is>
      </c>
      <c r="E15" s="29" t="inlineStr">
        <is>
          <t>253</t>
        </is>
      </c>
      <c r="F15" s="29" t="inlineStr">
        <is>
          <t>RANITIDINA AMP</t>
        </is>
      </c>
      <c r="G15" s="30" t="n">
        <v>1040</v>
      </c>
      <c r="H15" s="30" t="n">
        <v>211</v>
      </c>
      <c r="I15" s="30" t="n">
        <v>829</v>
      </c>
      <c r="J15" s="29" t="inlineStr">
        <is>
          <t>1000384, 1000171</t>
        </is>
      </c>
      <c r="K15" s="42" t="inlineStr">
        <is>
          <t>Media</t>
        </is>
      </c>
      <c r="L15" s="29" t="inlineStr">
        <is>
          <t>Homologado – confianza Media – pendiente de validación</t>
        </is>
      </c>
      <c r="M15" s="29" t="inlineStr">
        <is>
          <t>Cruce por nomenclatura: una nomenclatura no informa dosis; similitud 0.82. El cruce SAP–Avain identificó 2 códigos SAP como posibles equivalentes del mismo ítem de Avain (1000384, 1000171). Se imputó al primero (lógica BUSCARV); requiere validación posterior. El material ocupa 7 filas en la hoja 1060 NQN (lote/almacén). La cantidad SAP y la física de esta vista son el total del material.</t>
        </is>
      </c>
    </row>
    <row r="16">
      <c r="A16" s="29" t="inlineStr">
        <is>
          <t>Neuquén</t>
        </is>
      </c>
      <c r="B16" s="29" t="inlineStr">
        <is>
          <t>Descartables</t>
        </is>
      </c>
      <c r="C16" s="29" t="inlineStr">
        <is>
          <t>2000080</t>
        </is>
      </c>
      <c r="D16" s="29" t="inlineStr">
        <is>
          <t>VENDA TIPO CAMBRIC X 5 CM</t>
        </is>
      </c>
      <c r="E16" s="29" t="inlineStr">
        <is>
          <t>334</t>
        </is>
      </c>
      <c r="F16" s="29" t="inlineStr">
        <is>
          <t>VENDA CAMBRIC 5CM</t>
        </is>
      </c>
      <c r="G16" s="30" t="n">
        <v>530</v>
      </c>
      <c r="H16" s="30" t="n">
        <v>40</v>
      </c>
      <c r="I16" s="30" t="n">
        <v>490</v>
      </c>
      <c r="J16" s="29" t="inlineStr">
        <is>
          <t>2000080, 2000314</t>
        </is>
      </c>
      <c r="K16" s="42" t="inlineStr">
        <is>
          <t>Media</t>
        </is>
      </c>
      <c r="L16" s="29" t="inlineStr">
        <is>
          <t>Homologado – confianza Media – pendiente de validación</t>
        </is>
      </c>
      <c r="M16" s="29" t="inlineStr">
        <is>
          <t>Homologación: confianza base Media + confianza SAP Alta → Media. El cruce SAP–Avain identificó 2 códigos SAP como posibles equivalentes del mismo ítem de Avain (2000080, 2000314). Se imputó al primero (lógica BUSCARV); requiere validación posterior. El material ocupa 3 filas en la hoja 1060 NQN (lote/almacén). La cantidad SAP y la física de esta vista son el total del material.</t>
        </is>
      </c>
    </row>
    <row r="17">
      <c r="A17" s="29" t="inlineStr">
        <is>
          <t>Neuquén</t>
        </is>
      </c>
      <c r="B17" s="29" t="inlineStr">
        <is>
          <t>Descartables</t>
        </is>
      </c>
      <c r="C17" s="29" t="inlineStr">
        <is>
          <t>2000077</t>
        </is>
      </c>
      <c r="D17" s="29" t="inlineStr">
        <is>
          <t>TUBO ENDOTRAQ Nº 7 C/BALON</t>
        </is>
      </c>
      <c r="E17" s="29" t="inlineStr">
        <is>
          <t>337</t>
        </is>
      </c>
      <c r="F17" s="29" t="inlineStr">
        <is>
          <t>TUBO ENDOTRAQUEAL 7.5</t>
        </is>
      </c>
      <c r="G17" s="30" t="n">
        <v>475</v>
      </c>
      <c r="H17" s="30" t="n">
        <v>42</v>
      </c>
      <c r="I17" s="30" t="n">
        <v>433</v>
      </c>
      <c r="J17" s="29" t="inlineStr">
        <is>
          <t>2000077, 2000019, 2000078</t>
        </is>
      </c>
      <c r="K17" s="38" t="inlineStr">
        <is>
          <t>Baja</t>
        </is>
      </c>
      <c r="L17" s="29" t="inlineStr">
        <is>
          <t>Homologado – confianza Baja – pendiente de validación</t>
        </is>
      </c>
      <c r="M17" s="29" t="inlineStr">
        <is>
          <t>Homologación: confianza base Media + confianza SAP Media → Media. Aunque la homologación vincula estos registros, la presentación no coincide con el material imputado (calibre/talle/medida distinta; similitud 0.33). Nivel degradado a Baja: verificar si corresponde otro código SAP. El cruce SAP–Avain identificó 3 códigos SAP como posibles equivalentes del mismo ítem de Avain (2000077, 2000019, 2000078). Se imputó al primero (lógica BUSCARV); requiere validación posterior. Otros códigos SAP del master no están en el stock de este centro: 2000442, 2001365. El material ocupa 3 filas en la hoja 1060 NQN (lote/almacén). La cantidad SAP y la física de esta vista son el total del material.</t>
        </is>
      </c>
    </row>
    <row r="18">
      <c r="A18" s="29" t="inlineStr">
        <is>
          <t>Neuquén</t>
        </is>
      </c>
      <c r="B18" s="29" t="inlineStr">
        <is>
          <t>Medicamentos</t>
        </is>
      </c>
      <c r="C18" s="29" t="inlineStr">
        <is>
          <t>1000754</t>
        </is>
      </c>
      <c r="D18" s="29" t="inlineStr">
        <is>
          <t>PLATSUL  30GR</t>
        </is>
      </c>
      <c r="E18" s="29" t="inlineStr">
        <is>
          <t>185</t>
        </is>
      </c>
      <c r="F18" s="29" t="inlineStr">
        <is>
          <t>PLATSUL</t>
        </is>
      </c>
      <c r="G18" s="30" t="n">
        <v>338</v>
      </c>
      <c r="H18" s="30" t="n">
        <v>11</v>
      </c>
      <c r="I18" s="30" t="n">
        <v>327</v>
      </c>
      <c r="J18" s="29" t="inlineStr">
        <is>
          <t>1000754, 1000185</t>
        </is>
      </c>
      <c r="K18" s="42" t="inlineStr">
        <is>
          <t>Media</t>
        </is>
      </c>
      <c r="L18" s="29" t="inlineStr">
        <is>
          <t>Homologado – confianza Media – pendiente de validación</t>
        </is>
      </c>
      <c r="M18" s="29" t="inlineStr">
        <is>
          <t>La homologación no confirma la equivalencia (confianza base Sin coincidencia / confianza SAP Media). Se imputó al código SAP del master con nivel Baja para no perder el recuento; requiere validación. Homologado al master M15-004, pero sus códigos SAP (1001271, 1000534, 1000688) no figuran en el stock SAP de este centro. Cruce por nomenclatura: una nomenclatura no informa dosis; similitud 0.74. El cruce SAP–Avain identificó 2 códigos SAP como posibles equivalentes del mismo ítem de Avain (1000754, 1000185). Se imputó al primero (lógica BUSCARV); requiere validación posterior. El material ocupa 5 filas en la hoja 1060 NQN (lote/almacén). La cantidad SAP y la física de esta vista son el total del material.</t>
        </is>
      </c>
    </row>
    <row r="19">
      <c r="A19" s="29" t="inlineStr">
        <is>
          <t>Neuquén</t>
        </is>
      </c>
      <c r="B19" s="29" t="inlineStr">
        <is>
          <t>Descartables</t>
        </is>
      </c>
      <c r="C19" s="29" t="inlineStr">
        <is>
          <t>2000156</t>
        </is>
      </c>
      <c r="D19" s="29" t="inlineStr">
        <is>
          <t>GUANTES ESTERILES Nº 7 POR PAR</t>
        </is>
      </c>
      <c r="E19" s="29" t="inlineStr">
        <is>
          <t>281</t>
        </is>
      </c>
      <c r="F19" s="29" t="inlineStr">
        <is>
          <t>GUANTES NO ESTERILES L</t>
        </is>
      </c>
      <c r="G19" s="30" t="n">
        <v>300</v>
      </c>
      <c r="H19" s="30" t="n">
        <v>4</v>
      </c>
      <c r="I19" s="30" t="n">
        <v>296</v>
      </c>
      <c r="J19" s="29" t="inlineStr">
        <is>
          <t>2000156, 2000022, 2000270, 2000158, 2000157</t>
        </is>
      </c>
      <c r="K19" s="42" t="inlineStr">
        <is>
          <t>Media</t>
        </is>
      </c>
      <c r="L19" s="29" t="inlineStr">
        <is>
          <t>Homologado – confianza Media – pendiente de validación</t>
        </is>
      </c>
      <c r="M19" s="29" t="inlineStr">
        <is>
          <t>Homologación: confianza base Media + confianza SAP Media → Media. El cruce SAP–Avain identificó 5 códigos SAP como posibles equivalentes del mismo ítem de Avain (2000156, 2000022, 2000270, 2000158, 2000157). Se imputó al primero (lógica BUSCARV); requiere validación posterior. Otros códigos SAP del master no están en el stock de este centro: 2002459. El material ocupa 2 filas en la hoja 1060 NQN (lote/almacén). La cantidad SAP y la física de esta vista son el total del material.</t>
        </is>
      </c>
    </row>
    <row r="20">
      <c r="A20" s="29" t="inlineStr">
        <is>
          <t>Neuquén</t>
        </is>
      </c>
      <c r="B20" s="29" t="inlineStr">
        <is>
          <t>Descartables</t>
        </is>
      </c>
      <c r="C20" s="29" t="inlineStr">
        <is>
          <t>2000038</t>
        </is>
      </c>
      <c r="D20" s="29" t="inlineStr">
        <is>
          <t>ALGODON HIDROFILO X 500GR</t>
        </is>
      </c>
      <c r="E20" s="29" t="inlineStr">
        <is>
          <t>12</t>
        </is>
      </c>
      <c r="F20" s="29" t="inlineStr">
        <is>
          <t>ALGODÓN</t>
        </is>
      </c>
      <c r="G20" s="30" t="n">
        <v>315</v>
      </c>
      <c r="H20" s="30" t="n">
        <v>29</v>
      </c>
      <c r="I20" s="30" t="n">
        <v>286</v>
      </c>
      <c r="J20" s="29" t="inlineStr">
        <is>
          <t>2000038, 2001054</t>
        </is>
      </c>
      <c r="K20" s="42" t="inlineStr">
        <is>
          <t>Media</t>
        </is>
      </c>
      <c r="L20" s="29" t="inlineStr">
        <is>
          <t>Homologado – confianza Media – pendiente de validación</t>
        </is>
      </c>
      <c r="M20" s="29" t="inlineStr">
        <is>
          <t>Homologación: confianza base Media + confianza SAP Media → Media. El cruce SAP–Avain identificó 2 códigos SAP como posibles equivalentes del mismo ítem de Avain (2000038, 2001054). Se imputó al primero (lógica BUSCARV); requiere validación posterior. Otros códigos SAP del master no están en el stock de este centro: 2000339, 2000459, 2001699. El material ocupa 3 filas en la hoja 1060 NQN (lote/almacén). La cantidad SAP y la física de esta vista son el total del material.</t>
        </is>
      </c>
    </row>
    <row r="21">
      <c r="A21" s="29" t="inlineStr">
        <is>
          <t>Neuquén</t>
        </is>
      </c>
      <c r="B21" s="29" t="inlineStr">
        <is>
          <t>Descartables</t>
        </is>
      </c>
      <c r="C21" s="29" t="inlineStr">
        <is>
          <t>2000022</t>
        </is>
      </c>
      <c r="D21" s="29" t="inlineStr">
        <is>
          <t>GUANTES ESTERILES Nº 8 POR PAR</t>
        </is>
      </c>
      <c r="E21" s="29" t="inlineStr">
        <is>
          <t>275; 279; 280</t>
        </is>
      </c>
      <c r="F21" s="29" t="inlineStr">
        <is>
          <t>Guantes Esteriles N°8; GUANTES NO ESTERILES M; GUANTES NO ESTERILES S</t>
        </is>
      </c>
      <c r="G21" s="30" t="n">
        <v>400</v>
      </c>
      <c r="H21" s="30" t="n">
        <v>140</v>
      </c>
      <c r="I21" s="30" t="n">
        <v>260</v>
      </c>
      <c r="J21" s="29" t="inlineStr">
        <is>
          <t>2000022, 2000156, 2000021, 2000089</t>
        </is>
      </c>
      <c r="K21" s="38" t="inlineStr">
        <is>
          <t>Baja</t>
        </is>
      </c>
      <c r="L21" s="29" t="inlineStr">
        <is>
          <t>Homologado – confianza Baja – pendiente de validación</t>
        </is>
      </c>
      <c r="M21" s="29" t="inlineStr">
        <is>
          <t>Varias denominaciones del inventario físico corresponden a este material SAP (275 Guantes Esteriles N°8; 279 GUANTES NO ESTERILES M; 280 GUANTES NO ESTERILES S). Se sumaron las cantidades físicas. Homologación: confianza base Alta + confianza SAP Alta → Alta. Cruce por nomenclatura: similitud 0.48. El cruce SAP–Avain identificó 3 códigos SAP como posibles equivalentes del mismo ítem de Avain (2000022, 2000156, 2000021). Se imputó al primero (lógica BUSCARV); requiere validación posterior. Cruce por nomenclatura: similitud 0.56. El cruce SAP–Avain identificó 4 códigos SAP como posibles equivalentes del mismo ítem de Avain (2000022, 2000156, 2000021, 2000089). Se imputó al primero (lógica BUSCARV); requiere validación posterior. El material ocupa 2 filas en la hoja 1060 NQN (lote/almacén). La cantidad SAP y la física de esta vista son el total del material.</t>
        </is>
      </c>
    </row>
    <row r="22">
      <c r="A22" s="29" t="inlineStr">
        <is>
          <t>Neuquén</t>
        </is>
      </c>
      <c r="B22" s="29" t="inlineStr">
        <is>
          <t>Descartables</t>
        </is>
      </c>
      <c r="C22" s="29" t="inlineStr">
        <is>
          <t>2000397</t>
        </is>
      </c>
      <c r="D22" s="29" t="inlineStr">
        <is>
          <t>MASCARA LARINGEA Nº 4</t>
        </is>
      </c>
      <c r="E22" s="29" t="inlineStr">
        <is>
          <t>284; 283</t>
        </is>
      </c>
      <c r="F22" s="29" t="inlineStr">
        <is>
          <t>Mascara laringea N° 5; Mascara laringea n°4</t>
        </is>
      </c>
      <c r="G22" s="30" t="n">
        <v>167</v>
      </c>
      <c r="H22" s="30" t="n">
        <v>0</v>
      </c>
      <c r="I22" s="30" t="n">
        <v>167</v>
      </c>
      <c r="J22" s="29" t="inlineStr">
        <is>
          <t>2000397, 2000398</t>
        </is>
      </c>
      <c r="K22" s="38" t="inlineStr">
        <is>
          <t>Baja</t>
        </is>
      </c>
      <c r="L22" s="29" t="inlineStr">
        <is>
          <t>Homologado – confianza Baja – pendiente de validación</t>
        </is>
      </c>
      <c r="M22" s="29" t="inlineStr">
        <is>
          <t>Varias denominaciones del inventario físico corresponden a este material SAP (284 Mascara laringea N° 5; 283 Mascara laringea n°4). Se sumaron las cantidades físicas. Homologación: confianza base Media + confianza SAP Media → Media. Aunque la homologación vincula estos registros, la presentación no coincide con el material imputado (calibre/talle/medida distinta; similitud 0.65). Nivel degradado a Baja: verificar si corresponde otro código SAP. El cruce SAP–Avain identificó 2 códigos SAP como posibles equivalentes del mismo ítem de Avain (2000397, 2000398). Se imputó al primero (lógica BUSCARV); requiere validación posterior. Cruce por nomenclatura: similitud 1.00. El material ocupa 2 filas en la hoja 1060 NQN (lote/almacén). La cantidad SAP y la física de esta vista son el total del material.</t>
        </is>
      </c>
    </row>
    <row r="23">
      <c r="A23" s="29" t="inlineStr">
        <is>
          <t>Neuquén</t>
        </is>
      </c>
      <c r="B23" s="29" t="inlineStr">
        <is>
          <t>Descartables</t>
        </is>
      </c>
      <c r="C23" s="29" t="inlineStr">
        <is>
          <t>2000035</t>
        </is>
      </c>
      <c r="D23" s="29" t="inlineStr">
        <is>
          <t>TENSIOMETRO ADULTO</t>
        </is>
      </c>
      <c r="E23" s="29" t="inlineStr">
        <is>
          <t>524</t>
        </is>
      </c>
      <c r="F23" s="29" t="inlineStr">
        <is>
          <t>TENSIOMETRO</t>
        </is>
      </c>
      <c r="G23" s="30" t="n">
        <v>155</v>
      </c>
      <c r="H23" s="30" t="n">
        <v>1</v>
      </c>
      <c r="I23" s="30" t="n">
        <v>154</v>
      </c>
      <c r="J23" s="29" t="inlineStr">
        <is>
          <t>2000035, 2001121</t>
        </is>
      </c>
      <c r="K23" s="37" t="inlineStr">
        <is>
          <t>Alta</t>
        </is>
      </c>
      <c r="L23" s="29" t="inlineStr">
        <is>
          <t>Homologado – confianza Alta</t>
        </is>
      </c>
      <c r="M23" s="29" t="inlineStr">
        <is>
          <t>Cruce por nomenclatura: similitud 0.82. El cruce SAP–Avain identificó 2 códigos SAP como posibles equivalentes del mismo ítem de Avain (2000035, 2001121). Se imputó al primero (lógica BUSCARV); requiere validación posterior. El material ocupa 3 filas en la hoja 1060 NQN (lote/almacén). La cantidad SAP y la física de esta vista son el total del material.</t>
        </is>
      </c>
    </row>
    <row r="24">
      <c r="A24" s="29" t="inlineStr">
        <is>
          <t>Neuquén</t>
        </is>
      </c>
      <c r="B24" s="29" t="inlineStr">
        <is>
          <t>Descartables</t>
        </is>
      </c>
      <c r="C24" s="29" t="inlineStr">
        <is>
          <t>2000244</t>
        </is>
      </c>
      <c r="D24" s="29" t="inlineStr">
        <is>
          <t>SONDA FOLEY 2 VIAS Nº16 DE LÁTEX</t>
        </is>
      </c>
      <c r="E24" s="29" t="inlineStr">
        <is>
          <t>346</t>
        </is>
      </c>
      <c r="F24" s="29" t="inlineStr">
        <is>
          <t>sonda foley 16</t>
        </is>
      </c>
      <c r="G24" s="30" t="n">
        <v>280</v>
      </c>
      <c r="H24" s="30" t="n">
        <v>141</v>
      </c>
      <c r="I24" s="30" t="n">
        <v>139</v>
      </c>
      <c r="J24" s="29" t="inlineStr">
        <is>
          <t>2000244, 2000093, 2000066, 2000330, 2000201</t>
        </is>
      </c>
      <c r="K24" s="42" t="inlineStr">
        <is>
          <t>Media</t>
        </is>
      </c>
      <c r="L24" s="29" t="inlineStr">
        <is>
          <t>Homologado – confianza Media – pendiente de validación</t>
        </is>
      </c>
      <c r="M24" s="29" t="inlineStr">
        <is>
          <t>Homologación: confianza base Media + confianza SAP Media → Media. El cruce SAP–Avain identificó 5 códigos SAP como posibles equivalentes del mismo ítem de Avain (2000244, 2000093, 2000066, 2000330, 2000201). Se imputó al primero (lógica BUSCARV); requiere validación posterior. El material ocupa 2 filas en la hoja 1060 NQN (lote/almacén). La cantidad SAP y la física de esta vista son el total del material.</t>
        </is>
      </c>
    </row>
    <row r="25">
      <c r="A25" s="29" t="inlineStr">
        <is>
          <t>Neuquén</t>
        </is>
      </c>
      <c r="B25" s="29" t="inlineStr">
        <is>
          <t>Descartables</t>
        </is>
      </c>
      <c r="C25" s="29" t="inlineStr">
        <is>
          <t>2000025</t>
        </is>
      </c>
      <c r="D25" s="29" t="inlineStr">
        <is>
          <t>HOJA DE BISTURI Nº20</t>
        </is>
      </c>
      <c r="E25" s="29" t="inlineStr">
        <is>
          <t>474; 563</t>
        </is>
      </c>
      <c r="F25" s="29" t="inlineStr">
        <is>
          <t>HOJA DE BISTURI Nº10; HOJA DE BISTURI Nº21</t>
        </is>
      </c>
      <c r="G25" s="30" t="n">
        <v>5</v>
      </c>
      <c r="H25" s="30" t="n">
        <v>124</v>
      </c>
      <c r="I25" s="30" t="n">
        <v>-119</v>
      </c>
      <c r="J25" s="29" t="inlineStr">
        <is>
          <t>2000025, 2000453, 2000456, 2000455</t>
        </is>
      </c>
      <c r="K25" s="38" t="inlineStr">
        <is>
          <t>Baja</t>
        </is>
      </c>
      <c r="L25" s="29" t="inlineStr">
        <is>
          <t>Homologado – confianza Baja – pendiente de validación</t>
        </is>
      </c>
      <c r="M25" s="29" t="inlineStr">
        <is>
          <t>Varias denominaciones del inventario físico corresponden a este material SAP (474 HOJA DE BISTURI Nº10; 563 HOJA DE BISTURI Nº21). Se sumaron las cantidades físicas. Cruce por nomenclatura: calibre/talle/medida distinta; similitud 0.67. El cruce SAP–Avain identificó 4 códigos SAP como posibles equivalentes del mismo ítem de Avain (2000025, 2000453, 2000456, 2000455). Se imputó al primero (lógica BUSCARV); requiere validación posterior. Cruce por nomenclatura: calibre/talle/medida distinta; similitud 0.68. El cruce SAP–Avain identificó 4 códigos SAP como posibles equivalentes del mismo ítem de Avain (2000025, 2000453, 2000456, 2000455). Se imputó al primero (lógica BUSCARV); requiere validación posterior.</t>
        </is>
      </c>
    </row>
    <row r="26">
      <c r="A26" s="29" t="inlineStr">
        <is>
          <t>Neuquén</t>
        </is>
      </c>
      <c r="B26" s="29" t="inlineStr">
        <is>
          <t>Descartables</t>
        </is>
      </c>
      <c r="C26" s="29" t="inlineStr">
        <is>
          <t>2000024</t>
        </is>
      </c>
      <c r="D26" s="29" t="inlineStr">
        <is>
          <t>GUIA MICROGOTERO Nº17</t>
        </is>
      </c>
      <c r="E26" s="29" t="inlineStr">
        <is>
          <t>528</t>
        </is>
      </c>
      <c r="F26" s="29" t="inlineStr">
        <is>
          <t>GUIA V-17 S/AGUJA MICROGOTERO</t>
        </is>
      </c>
      <c r="G26" s="30" t="n">
        <v>100</v>
      </c>
      <c r="H26" s="30" t="n">
        <v>181</v>
      </c>
      <c r="I26" s="30" t="n">
        <v>-81</v>
      </c>
      <c r="J26" s="29" t="inlineStr">
        <is>
          <t>2000024, 2000023</t>
        </is>
      </c>
      <c r="K26" s="42" t="inlineStr">
        <is>
          <t>Media</t>
        </is>
      </c>
      <c r="L26" s="29" t="inlineStr">
        <is>
          <t>Homologado – confianza Media – pendiente de validación</t>
        </is>
      </c>
      <c r="M26" s="29" t="inlineStr">
        <is>
          <t>Cruce por nomenclatura: similitud 0.57. El cruce SAP–Avain identificó 2 códigos SAP como posibles equivalentes del mismo ítem de Avain (2000024, 2000023). Se imputó al primero (lógica BUSCARV); requiere validación posterior.</t>
        </is>
      </c>
    </row>
    <row r="27">
      <c r="A27" s="29" t="inlineStr">
        <is>
          <t>Neuquén</t>
        </is>
      </c>
      <c r="B27" s="29" t="inlineStr">
        <is>
          <t>Descartables</t>
        </is>
      </c>
      <c r="C27" s="29" t="inlineStr">
        <is>
          <t>2000396</t>
        </is>
      </c>
      <c r="D27" s="29" t="inlineStr">
        <is>
          <t>MASCARA LARINGEA Nº 3</t>
        </is>
      </c>
      <c r="E27" s="29" t="inlineStr">
        <is>
          <t>363</t>
        </is>
      </c>
      <c r="F27" s="29" t="inlineStr">
        <is>
          <t>mascara laríngea n3</t>
        </is>
      </c>
      <c r="G27" s="30" t="n">
        <v>107</v>
      </c>
      <c r="H27" s="30" t="n">
        <v>38</v>
      </c>
      <c r="I27" s="30" t="n">
        <v>69</v>
      </c>
      <c r="J27" s="29" t="inlineStr">
        <is>
          <t>2000396, 2000398, 2000397</t>
        </is>
      </c>
      <c r="K27" s="42" t="inlineStr">
        <is>
          <t>Media</t>
        </is>
      </c>
      <c r="L27" s="29" t="inlineStr">
        <is>
          <t>Homologado – confianza Media – pendiente de validación</t>
        </is>
      </c>
      <c r="M27" s="29" t="inlineStr">
        <is>
          <t>Cruce por nomenclatura: similitud 0.64. El cruce SAP–Avain identificó 3 códigos SAP como posibles equivalentes del mismo ítem de Avain (2000396, 2000398, 2000397). Se imputó al primero (lógica BUSCARV); requiere validación posterior. El material ocupa 3 filas en la hoja 1060 NQN (lote/almacén). La cantidad SAP y la física de esta vista son el total del material.</t>
        </is>
      </c>
    </row>
    <row r="28">
      <c r="A28" s="29" t="inlineStr">
        <is>
          <t>Neuquén</t>
        </is>
      </c>
      <c r="B28" s="29" t="inlineStr">
        <is>
          <t>Medicamentos</t>
        </is>
      </c>
      <c r="C28" s="29" t="inlineStr">
        <is>
          <t>1000129</t>
        </is>
      </c>
      <c r="D28" s="29" t="inlineStr">
        <is>
          <t>KETOROLAC 10MG SUBLINGUAL</t>
        </is>
      </c>
      <c r="E28" s="29" t="inlineStr">
        <is>
          <t>147; 148</t>
        </is>
      </c>
      <c r="F28" s="29" t="inlineStr">
        <is>
          <t>KETOROLAC; KETOROLAC SL</t>
        </is>
      </c>
      <c r="G28" s="30" t="n">
        <v>0</v>
      </c>
      <c r="H28" s="30" t="n">
        <v>61</v>
      </c>
      <c r="I28" s="30" t="n">
        <v>-61</v>
      </c>
      <c r="J28" s="29" t="inlineStr">
        <is>
          <t>1000129, 1000196</t>
        </is>
      </c>
      <c r="K28" s="38" t="inlineStr">
        <is>
          <t>Baja</t>
        </is>
      </c>
      <c r="L28" s="29" t="inlineStr">
        <is>
          <t>Homologado – confianza Baja – pendiente de validación</t>
        </is>
      </c>
      <c r="M28" s="29" t="inlineStr">
        <is>
          <t>Varias denominaciones del inventario físico corresponden a este material SAP (147 KETOROLAC; 148 KETOROLAC SL). Se sumaron las cantidades físicas. Homologación: confianza base Media + confianza SAP Alta → Media. Cruce por nomenclatura: una nomenclatura no informa dosis; similitud 0.50. El cruce SAP–Avain identificó 2 códigos SAP como posibles equivalentes del mismo ítem de Avain (1000129, 1000196). Se imputó al primero (lógica BUSCARV); requiere validación posterior.</t>
        </is>
      </c>
    </row>
    <row r="29">
      <c r="A29" s="29" t="inlineStr">
        <is>
          <t>Neuquén</t>
        </is>
      </c>
      <c r="B29" s="29" t="inlineStr">
        <is>
          <t>Descartables</t>
        </is>
      </c>
      <c r="C29" s="29" t="inlineStr">
        <is>
          <t>2000414</t>
        </is>
      </c>
      <c r="D29" s="29" t="inlineStr">
        <is>
          <t>CANULA DE GUEDEL 11CM N3 CELESTE</t>
        </is>
      </c>
      <c r="E29" s="29" t="inlineStr">
        <is>
          <t>354</t>
        </is>
      </c>
      <c r="F29" s="29" t="inlineStr">
        <is>
          <t>CANULAS DE MAYO N°3</t>
        </is>
      </c>
      <c r="G29" s="30" t="n">
        <v>110</v>
      </c>
      <c r="H29" s="30" t="n">
        <v>61</v>
      </c>
      <c r="I29" s="30" t="n">
        <v>49</v>
      </c>
      <c r="J29" s="29" t="inlineStr">
        <is>
          <t>2000414, 2000404, 2001254</t>
        </is>
      </c>
      <c r="K29" s="38" t="inlineStr">
        <is>
          <t>Baja</t>
        </is>
      </c>
      <c r="L29" s="29" t="inlineStr">
        <is>
          <t>Homologado – confianza Baja – pendiente de validación</t>
        </is>
      </c>
      <c r="M29" s="29" t="inlineStr">
        <is>
          <t>La denominación del inventario («CANULAS DE MAYO N°3») difiere de la que registra el master para ese código («CANULASDEMAYON°3»). Nivel degradado a Baja hasta validar la equivalencia. Homologación: confianza base Media + confianza SAP Media → Baja. La nomenclatura del material imputado no respalda por sí sola la equivalencia (similitud 0.24); el vínculo proviene sólo de la homologación. Nivel degradado a Baja. El cruce SAP–Avain identificó 3 códigos SAP como posibles equivalentes del mismo ítem de Avain (2000414, 2000404, 2001254). Se imputó al primero (lógica BUSCARV); requiere validación posterior.</t>
        </is>
      </c>
    </row>
    <row r="30">
      <c r="A30" s="29" t="inlineStr">
        <is>
          <t>Neuquén</t>
        </is>
      </c>
      <c r="B30" s="29" t="inlineStr">
        <is>
          <t>Descartables</t>
        </is>
      </c>
      <c r="C30" s="29" t="inlineStr">
        <is>
          <t>2000036</t>
        </is>
      </c>
      <c r="D30" s="29" t="inlineStr">
        <is>
          <t>TENSIOMETRO PEDIATRICO</t>
        </is>
      </c>
      <c r="E30" s="29" t="inlineStr">
        <is>
          <t>500</t>
        </is>
      </c>
      <c r="F30" s="29" t="inlineStr">
        <is>
          <t>AMBU PEDIATRICO</t>
        </is>
      </c>
      <c r="G30" s="30" t="n">
        <v>0</v>
      </c>
      <c r="H30" s="30" t="n">
        <v>2</v>
      </c>
      <c r="I30" s="30" t="n">
        <v>-2</v>
      </c>
      <c r="J30" s="29" t="inlineStr">
        <is>
          <t>2000036, 2000017</t>
        </is>
      </c>
      <c r="K30" s="38" t="inlineStr">
        <is>
          <t>Baja</t>
        </is>
      </c>
      <c r="L30" s="29" t="inlineStr">
        <is>
          <t>Homologado – confianza Baja – pendiente de validación</t>
        </is>
      </c>
      <c r="M30" s="29" t="inlineStr">
        <is>
          <t>El código Avain 500 figura en la homologación como «Mgsulfato» (master M04-015), pero en el inventario físico corresponde a «AMBU PEDIATRICO». El código no coincide con el producto: no se usó el vínculo de la homologación y se cruzó por nomenclatura. A revisar con los responsables de la base. Cruce por nomenclatura: similitud 0.50. El cruce SAP–Avain identificó 2 códigos SAP como posibles equivalentes del mismo ítem de Avain (2000036, 2000017). Se imputó al primero (lógica BUSCARV); requiere validación posterior.</t>
        </is>
      </c>
    </row>
    <row r="31">
      <c r="A31" s="29" t="inlineStr">
        <is>
          <t>Salta</t>
        </is>
      </c>
      <c r="B31" s="29" t="inlineStr">
        <is>
          <t>Medicamentos</t>
        </is>
      </c>
      <c r="C31" s="29" t="inlineStr">
        <is>
          <t>1001237</t>
        </is>
      </c>
      <c r="D31" s="29" t="inlineStr">
        <is>
          <t>ACIDO ACETILSALICILICO 100MG</t>
        </is>
      </c>
      <c r="E31" s="29" t="inlineStr">
        <is>
          <t>410</t>
        </is>
      </c>
      <c r="F31" s="29" t="inlineStr">
        <is>
          <t>Aspirina comprimidos 100mg</t>
        </is>
      </c>
      <c r="G31" s="30" t="n">
        <v>1</v>
      </c>
      <c r="H31" s="30" t="n">
        <v>428</v>
      </c>
      <c r="I31" s="30" t="n">
        <v>-427</v>
      </c>
      <c r="J31" s="29" t="inlineStr">
        <is>
          <t>1001237, 1000136</t>
        </is>
      </c>
      <c r="K31" s="38" t="inlineStr">
        <is>
          <t>Baja</t>
        </is>
      </c>
      <c r="L31" s="29" t="inlineStr">
        <is>
          <t>Homologado – confianza Baja – pendiente de validación</t>
        </is>
      </c>
      <c r="M31" s="29" t="inlineStr">
        <is>
          <t>Homologación: confianza base Alta + confianza SAP Alta → Alta. La nomenclatura del material imputado no respalda por sí sola la equivalencia (similitud 0.34); el vínculo proviene sólo de la homologación. Nivel degradado a Baja. El cruce SAP–Avain identificó 2 códigos SAP como posibles equivalentes del mismo ítem de Avain (1001237, 1000136). Se imputó al primero (lógica BUSCARV); requiere validación posterior. Otros códigos SAP del master no están en el stock de este centro: 1000802.</t>
        </is>
      </c>
    </row>
    <row r="32">
      <c r="A32" s="29" t="inlineStr">
        <is>
          <t>Salta</t>
        </is>
      </c>
      <c r="B32" s="29" t="inlineStr">
        <is>
          <t>Medicamentos</t>
        </is>
      </c>
      <c r="C32" s="29" t="inlineStr">
        <is>
          <t>1000183</t>
        </is>
      </c>
      <c r="D32" s="29" t="inlineStr">
        <is>
          <t>MYLANTA TABLETAS COMPRIMIDOS</t>
        </is>
      </c>
      <c r="E32" s="29" t="inlineStr">
        <is>
          <t>144</t>
        </is>
      </c>
      <c r="F32" s="29" t="inlineStr">
        <is>
          <t>Mylanta masticable (Hidroxido Al + Hidróxido Mg)</t>
        </is>
      </c>
      <c r="G32" s="30" t="n">
        <v>40</v>
      </c>
      <c r="H32" s="30" t="n">
        <v>312</v>
      </c>
      <c r="I32" s="30" t="n">
        <v>-272</v>
      </c>
      <c r="J32" s="29" t="inlineStr">
        <is>
          <t>1000183, 1001267</t>
        </is>
      </c>
      <c r="K32" s="38" t="inlineStr">
        <is>
          <t>Baja</t>
        </is>
      </c>
      <c r="L32" s="29" t="inlineStr">
        <is>
          <t>Homologado – confianza Baja – pendiente de validación</t>
        </is>
      </c>
      <c r="M32" s="29" t="inlineStr">
        <is>
          <t>Homologación: confianza base Alta + confianza SAP Media → Media. La nomenclatura del material imputado no respalda por sí sola la equivalencia (similitud 0.35); el vínculo proviene sólo de la homologación. Nivel degradado a Baja. El cruce SAP–Avain identificó 2 códigos SAP como posibles equivalentes del mismo ítem de Avain (1000183, 1001267). Se imputó al primero (lógica BUSCARV); requiere validación posterior.</t>
        </is>
      </c>
    </row>
    <row r="33">
      <c r="A33" s="29" t="inlineStr">
        <is>
          <t>Salta</t>
        </is>
      </c>
      <c r="B33" s="29" t="inlineStr">
        <is>
          <t>Descartables</t>
        </is>
      </c>
      <c r="C33" s="29" t="inlineStr">
        <is>
          <t>2000079</t>
        </is>
      </c>
      <c r="D33" s="29" t="inlineStr">
        <is>
          <t>VENDA TIPO CAMBRIC X 10 CM</t>
        </is>
      </c>
      <c r="E33" s="29" t="inlineStr">
        <is>
          <t>280; 249; 250</t>
        </is>
      </c>
      <c r="F33" s="29" t="inlineStr">
        <is>
          <t>Venda de 20 cm; Vendas de 10 cm; Vendas de 5 cm</t>
        </is>
      </c>
      <c r="G33" s="30" t="n">
        <v>90</v>
      </c>
      <c r="H33" s="30" t="n">
        <v>361</v>
      </c>
      <c r="I33" s="30" t="n">
        <v>-271</v>
      </c>
      <c r="J33" s="29" t="inlineStr">
        <is>
          <t>2000079, 2002475, 2000449</t>
        </is>
      </c>
      <c r="K33" s="38" t="inlineStr">
        <is>
          <t>Baja</t>
        </is>
      </c>
      <c r="L33" s="29" t="inlineStr">
        <is>
          <t>Homologado – confianza Baja – pendiente de validación</t>
        </is>
      </c>
      <c r="M33" s="29" t="inlineStr">
        <is>
          <t>Varias denominaciones del inventario físico corresponden a este material SAP (280 Venda de 20 cm; 249 Vendas de 10 cm; 250 Vendas de 5 cm). Se sumaron las cantidades físicas. Cruce por nomenclatura: dosis/presentación distinta (20CM vs 10CM); similitud 0.56. El cruce SAP–Avain identificó 3 códigos SAP como posibles equivalentes del mismo ítem de Avain (2000079, 2002475, 2000449). Se imputó al primero (lógica BUSCARV); requiere validación posterior. Homologación: confianza base Media + confianza SAP Alta → Media. Homologado al master D-143, pero sus códigos SAP (2000080, 2000314) no figuran en el stock SAP de este centro. Cruce por nomenclatura: dosis/presentación distinta (5CM vs 10CM); similitud 0.55. El cruce SAP–Avain identificó 3 códigos SAP como posibles equivalentes del mismo ítem de Avain (2000079, 2002475, 2000449). Se imputó al primero (lógica BUSCARV); requiere validación posterior. El material ocupa 2 filas en la hoja 1130 Salta (lote/almacén). La cantidad SAP y la física de esta vista son el total del material.</t>
        </is>
      </c>
    </row>
    <row r="34">
      <c r="A34" s="29" t="inlineStr">
        <is>
          <t>Salta</t>
        </is>
      </c>
      <c r="B34" s="29" t="inlineStr">
        <is>
          <t>Medicamentos</t>
        </is>
      </c>
      <c r="C34" s="29" t="inlineStr">
        <is>
          <t>1000089</t>
        </is>
      </c>
      <c r="D34" s="29" t="inlineStr">
        <is>
          <t>SOLUCION FISIOLOGICA DE 500CC</t>
        </is>
      </c>
      <c r="E34" s="29" t="inlineStr">
        <is>
          <t>218; 219</t>
        </is>
      </c>
      <c r="F34" s="29" t="inlineStr">
        <is>
          <t>Solucion fisiológica 500ml Baxter 500ml; Solucion Fisiologica x 100ml gotero</t>
        </is>
      </c>
      <c r="G34" s="30" t="n">
        <v>238</v>
      </c>
      <c r="H34" s="30" t="n">
        <v>54</v>
      </c>
      <c r="I34" s="30" t="n">
        <v>184</v>
      </c>
      <c r="J34" s="29" t="inlineStr">
        <is>
          <t>1000089, 1000791</t>
        </is>
      </c>
      <c r="K34" s="38" t="inlineStr">
        <is>
          <t>Baja</t>
        </is>
      </c>
      <c r="L34" s="29" t="inlineStr">
        <is>
          <t>Homologado – confianza Baja – pendiente de validación</t>
        </is>
      </c>
      <c r="M34" s="29" t="inlineStr">
        <is>
          <t>Varias denominaciones del inventario físico corresponden a este material SAP (218 Solucion fisiológica 500ml Baxter 500ml; 219 Solucion Fisiologica x 100ml gotero). Se sumaron las cantidades físicas. Homologación: confianza base Alta + confianza SAP Alta → Alta. La nomenclatura del material imputado no respalda por sí sola la equivalencia (similitud 0.54); el vínculo proviene sólo de la homologación. Nivel degradado a Baja. Otros códigos SAP del master no están en el stock de este centro: 1005145. Homologación: confianza base Media + confianza SAP Media → Media. La nomenclatura del material imputado no respalda por sí sola la equivalencia (similitud 0.56); el vínculo proviene sólo de la homologación. Nivel degradado a Baja. El cruce SAP–Avain identificó 2 códigos SAP como posibles equivalentes del mismo ítem de Avain (1000089, 1000791). Se imputó al primero (lógica BUSCARV); requiere validación posterior. El material ocupa 2 filas en la hoja 1130 Salta (lote/almacén). La cantidad SAP y la física de esta vista son el total del material.</t>
        </is>
      </c>
    </row>
    <row r="35">
      <c r="A35" s="29" t="inlineStr">
        <is>
          <t>Salta</t>
        </is>
      </c>
      <c r="B35" s="29" t="inlineStr">
        <is>
          <t>Medicamentos</t>
        </is>
      </c>
      <c r="C35" s="29" t="inlineStr">
        <is>
          <t>1000684</t>
        </is>
      </c>
      <c r="D35" s="29" t="inlineStr">
        <is>
          <t>HIOSCINA+DIPIRONA AMP X 5 ML IV/IM</t>
        </is>
      </c>
      <c r="E35" s="29" t="inlineStr">
        <is>
          <t>50</t>
        </is>
      </c>
      <c r="F35" s="29" t="inlineStr">
        <is>
          <t>Hioscina 20mg + Dipirona 2500mg. 1 amp</t>
        </is>
      </c>
      <c r="G35" s="30" t="n">
        <v>150</v>
      </c>
      <c r="H35" s="30" t="n">
        <v>83</v>
      </c>
      <c r="I35" s="30" t="n">
        <v>67</v>
      </c>
      <c r="J35" s="29" t="inlineStr">
        <is>
          <t>1000684, 1000244</t>
        </is>
      </c>
      <c r="K35" s="37" t="inlineStr">
        <is>
          <t>Alta</t>
        </is>
      </c>
      <c r="L35" s="29" t="inlineStr">
        <is>
          <t>Homologado – confianza Alta</t>
        </is>
      </c>
      <c r="M35" s="29" t="inlineStr">
        <is>
          <t>Homologación: confianza base Alta + confianza SAP Alta → Alta. El cruce SAP–Avain identificó 2 códigos SAP como posibles equivalentes del mismo ítem de Avain (1000684, 1000244). Se imputó al primero (lógica BUSCARV); requiere validación posterior. El material ocupa 2 filas en la hoja 1130 Salta (lote/almacén). La cantidad SAP y la física de esta vista son el total del material.</t>
        </is>
      </c>
    </row>
    <row r="36">
      <c r="A36" s="29" t="inlineStr">
        <is>
          <t>Salta</t>
        </is>
      </c>
      <c r="B36" s="29" t="inlineStr">
        <is>
          <t>Descartables</t>
        </is>
      </c>
      <c r="C36" s="29" t="inlineStr">
        <is>
          <t>2000270</t>
        </is>
      </c>
      <c r="D36" s="29" t="inlineStr">
        <is>
          <t>GUANTES DE EXAMINACION TALLE S</t>
        </is>
      </c>
      <c r="E36" s="29" t="inlineStr">
        <is>
          <t>133; 134; 135; 136</t>
        </is>
      </c>
      <c r="F36" s="29" t="inlineStr">
        <is>
          <t>Guantes de latex chico no esteriles; Guantes de latex grande no esteril; Guantes de latex mediano no esteril; Guantes estériles 6.5</t>
        </is>
      </c>
      <c r="G36" s="30" t="n">
        <v>20</v>
      </c>
      <c r="H36" s="30" t="n">
        <v>85</v>
      </c>
      <c r="I36" s="30" t="n">
        <v>-65</v>
      </c>
      <c r="J36" s="29" t="inlineStr">
        <is>
          <t>2000270, 2000158, 2000157, 2001761, 2000021, 2000022</t>
        </is>
      </c>
      <c r="K36" s="38" t="inlineStr">
        <is>
          <t>Baja</t>
        </is>
      </c>
      <c r="L36" s="29" t="inlineStr">
        <is>
          <t>Homologado – confianza Baja – pendiente de validación</t>
        </is>
      </c>
      <c r="M36" s="29" t="inlineStr">
        <is>
          <t>Varias denominaciones del inventario físico corresponden a este material SAP (133 Guantes de latex chico no esteriles; 134 Guantes de latex grande no esteril; 135 Guantes de latex mediano no esteril; 136 Guantes estériles 6.5). Se sumaron las cantidades físicas. Homologación: confianza base Media + confianza SAP Media → Media. La nomenclatura del material imputado no respalda por sí sola la equivalencia (similitud 0.29); el vínculo proviene sólo de la homologación. Nivel degradado a Baja. El cruce SAP–Avain identificó 3 códigos SAP como posibles equivalentes del mismo ítem de Avain (2000270, 2000158, 2000157). Se imputó al primero (lógica BUSCARV); requiere validación posterior. Homologación: confianza base Media + confianza SAP Media → Media. La nomenclatura del material imputado no respalda por sí sola la equivalencia (similitud 0.31); el vínculo proviene sólo de la homologación. Nivel degradado a Baja. El cruce SAP–Avain identificó 3 códigos SAP como posibles equivalentes del mismo ítem de Avain (2000270, 2000158, 2000157). Se imputó al primero (lógica BUSCARV); requiere validación posterior. Homologación: confianza base Media + confianza SAP Media → Media. La nomenclatura del material imputado no respalda por sí sola la equivalencia (similitud 0.31); el vínculo proviene sólo de la homologación. Nivel degradado a Baja. El cruce SAP–Avain identificó 3 códigos SAP como posibles equivalentes del mismo ítem de Avain (2000270, 2000158, 2000157). Se imputó al primero (lógica BUSCARV); requiere validación posterior. Homologación: confianza base Media + confianza SAP Media → Media. La nomenclatura del material imputado no respalda por sí sola la equivalencia (similitud 0.33); el vínculo proviene sólo de la homologación. Nivel degradado a Baja. El cruce SAP–Avain identificó 6 códigos SAP como posibles equivalentes del mismo ítem de Avain (2000270, 2000158, 2000157, 2001761, 2000021, 2000022). Se imputó al primero (lógica BUSCARV); requiere validación posterior. Otros códigos SAP del master no están en el stock de este centro: 2000794, 2000156, 2002459, 2000089.</t>
        </is>
      </c>
    </row>
    <row r="37">
      <c r="A37" s="29" t="inlineStr">
        <is>
          <t>Salta</t>
        </is>
      </c>
      <c r="B37" s="29" t="inlineStr">
        <is>
          <t>Descartables</t>
        </is>
      </c>
      <c r="C37" s="29" t="inlineStr">
        <is>
          <t>2000019</t>
        </is>
      </c>
      <c r="D37" s="29" t="inlineStr">
        <is>
          <t>TUBO ENDOTRAQ N° 7.5 C/BALON</t>
        </is>
      </c>
      <c r="E37" s="29" t="inlineStr">
        <is>
          <t>243; 244; 245; 246</t>
        </is>
      </c>
      <c r="F37" s="29" t="inlineStr">
        <is>
          <t>Tubo endotraqueal Fr 28 N7; Tubo endotraqueal Fr 30 N7.5; Tubo endotraqueal Fr 32 N8; Tubo endotraqueal Fr 34 N8.5</t>
        </is>
      </c>
      <c r="G37" s="30" t="n">
        <v>10</v>
      </c>
      <c r="H37" s="30" t="n">
        <v>47</v>
      </c>
      <c r="I37" s="30" t="n">
        <v>-37</v>
      </c>
      <c r="J37" s="29" t="inlineStr">
        <is>
          <t>2000019, 2000078, 2000020</t>
        </is>
      </c>
      <c r="K37" s="38" t="inlineStr">
        <is>
          <t>Baja</t>
        </is>
      </c>
      <c r="L37" s="29" t="inlineStr">
        <is>
          <t>Homologado – confianza Baja – pendiente de validación</t>
        </is>
      </c>
      <c r="M37" s="29" t="inlineStr">
        <is>
          <t>Varias denominaciones del inventario físico corresponden a este material SAP (243 Tubo endotraqueal Fr 28 N7; 244 Tubo endotraqueal Fr 30 N7.5; 245 Tubo endotraqueal Fr 32 N8; 246 Tubo endotraqueal Fr 34 N8.5). Se sumaron las cantidades físicas. Homologación: confianza base Media + confianza SAP Media → Media. Aunque la homologación vincula estos registros, la presentación no coincide con el material imputado (calibre/talle/medida distinta; similitud 0.30). Nivel degradado a Baja: verificar si corresponde otro código SAP. El cruce SAP–Avain identificó 2 códigos SAP como posibles equivalentes del mismo ítem de Avain (2000019, 2000078). Se imputó al primero (lógica BUSCARV); requiere validación posterior. Otros códigos SAP del master no están en el stock de este centro: 2000077, 2000442, 2001365. Homologación: confianza base Media + confianza SAP Media → Media. Aunque la homologación vincula estos registros, la presentación no coincide con el material imputado (calibre/talle/medida distinta; similitud 0.31). Nivel degradado a Baja: verificar si corresponde otro código SAP. El cruce SAP–Avain identificó 2 códigos SAP como posibles equivalentes del mismo ítem de Avain (2000019, 2000078). Se imputó al primero (lógica BUSCARV); requiere validación posterior. Otros códigos SAP del master no están en el stock de este centro: 2000077, 2000442, 2001365. Homologación: confianza base Media + confianza SAP Media → Media. Aunque la homologación vincula estos registros, la presentación no coincide con el material imputado (calibre/talle/medida distinta; similitud 0.30). Nivel degradado a Baja: verificar si corresponde otro código SAP. El cruce SAP–Avain identificó 2 códigos SAP como posibles equivalentes del mismo ítem de Avain (2000019, 2000078). Se imputó al primero (lógica BUSCARV); requiere validación posterior. Otros códigos SAP del master no están en el stock de este centro: 2000077, 2000442, 2001365. Homologación: confianza base Media + confianza SAP Media → Media. Aunque la homologación vincula estos registros, la presentación no coincide con el material imputado (calibre/talle/medida distinta; similitud 0.30). Nivel degradado a Baja: verificar si corresponde otro código SAP. El cruce SAP–Avain identificó 3 códigos SAP como posibles equivalentes del mismo ítem de Avain (2000019, 2000078, 2000020). Se imputó al primero (lógica BUSCARV); requiere validación posterior. Otros códigos SAP del master no están en el stock de este centro: 2000077, 2000442, 2001365.</t>
        </is>
      </c>
    </row>
    <row r="38">
      <c r="A38" s="29" t="inlineStr">
        <is>
          <t>Salta</t>
        </is>
      </c>
      <c r="B38" s="29" t="inlineStr">
        <is>
          <t>Medicamentos</t>
        </is>
      </c>
      <c r="C38" s="29" t="inlineStr">
        <is>
          <t>1000290</t>
        </is>
      </c>
      <c r="D38" s="29" t="inlineStr">
        <is>
          <t>AGUA DESTILADA DE 10 ML</t>
        </is>
      </c>
      <c r="E38" s="29" t="inlineStr">
        <is>
          <t>17</t>
        </is>
      </c>
      <c r="F38" s="29" t="inlineStr">
        <is>
          <t>Agua para Inyectable 1 amp=10ml</t>
        </is>
      </c>
      <c r="G38" s="30" t="n">
        <v>20</v>
      </c>
      <c r="H38" s="30" t="n">
        <v>49</v>
      </c>
      <c r="I38" s="30" t="n">
        <v>-29</v>
      </c>
      <c r="J38" s="29" t="inlineStr">
        <is>
          <t>1000290, 1000003</t>
        </is>
      </c>
      <c r="K38" s="38" t="inlineStr">
        <is>
          <t>Baja</t>
        </is>
      </c>
      <c r="L38" s="29" t="inlineStr">
        <is>
          <t>Homologado – confianza Baja – pendiente de validación</t>
        </is>
      </c>
      <c r="M38" s="29" t="inlineStr">
        <is>
          <t>Homologado al master M13-006, pero sus códigos SAP (1000016) no figuran en el stock SAP de este centro. Cruce por nomenclatura: dosis coincide; similitud 0.50. El cruce SAP–Avain identificó 2 códigos SAP como posibles equivalentes del mismo ítem de Avain (1000290, 1000003). Se imputó al primero (lógica BUSCARV); requiere validación posterior.</t>
        </is>
      </c>
    </row>
    <row r="39">
      <c r="A39" s="29" t="inlineStr">
        <is>
          <t>Salta</t>
        </is>
      </c>
      <c r="B39" s="29" t="inlineStr">
        <is>
          <t>Medicamentos</t>
        </is>
      </c>
      <c r="C39" s="29" t="inlineStr">
        <is>
          <t>1005350</t>
        </is>
      </c>
      <c r="D39" s="29" t="inlineStr">
        <is>
          <t>CLONAZEPAM 2MG X 50COMP</t>
        </is>
      </c>
      <c r="E39" s="29" t="inlineStr">
        <is>
          <t>75</t>
        </is>
      </c>
      <c r="F39" s="29" t="inlineStr">
        <is>
          <t>Clonazepam comprimidos 2mg</t>
        </is>
      </c>
      <c r="G39" s="30" t="n">
        <v>1</v>
      </c>
      <c r="H39" s="30" t="n">
        <v>30</v>
      </c>
      <c r="I39" s="30" t="n">
        <v>-29</v>
      </c>
      <c r="J39" s="29" t="inlineStr">
        <is>
          <t>1005350, 1005104</t>
        </is>
      </c>
      <c r="K39" s="42" t="inlineStr">
        <is>
          <t>Media</t>
        </is>
      </c>
      <c r="L39" s="29" t="inlineStr">
        <is>
          <t>Homologado – confianza Media – pendiente de validación</t>
        </is>
      </c>
      <c r="M39" s="29" t="inlineStr">
        <is>
          <t>Homologado al master M09-006, pero sus códigos SAP (1005103, 1000543) no figuran en el stock SAP de este centro. Cruce por nomenclatura: dosis coincide; similitud 0.71. El cruce SAP–Avain identificó 2 códigos SAP como posibles equivalentes del mismo ítem de Avain (1005350, 1005104). Se imputó al primero (lógica BUSCARV); requiere validación posterior.</t>
        </is>
      </c>
    </row>
    <row r="40">
      <c r="A40" s="29" t="inlineStr">
        <is>
          <t>Salta</t>
        </is>
      </c>
      <c r="B40" s="29" t="inlineStr">
        <is>
          <t>Descartables</t>
        </is>
      </c>
      <c r="C40" s="29" t="inlineStr">
        <is>
          <t>2000414</t>
        </is>
      </c>
      <c r="D40" s="29" t="inlineStr">
        <is>
          <t>CANULA DE GUEDEL 11CM N3 CELESTE</t>
        </is>
      </c>
      <c r="E40" s="29" t="inlineStr">
        <is>
          <t>258; 412; 312; 304</t>
        </is>
      </c>
      <c r="F40" s="29" t="inlineStr">
        <is>
          <t>Canula de Guedel 100mm; Canula de Guedel 120mm; Canula de Guedel 80mm; Canula de guedel 90mm</t>
        </is>
      </c>
      <c r="G40" s="30" t="n">
        <v>10</v>
      </c>
      <c r="H40" s="30" t="n">
        <v>37</v>
      </c>
      <c r="I40" s="30" t="n">
        <v>-27</v>
      </c>
      <c r="J40" s="29" t="inlineStr">
        <is>
          <t>2000414, 2000404, 2001254</t>
        </is>
      </c>
      <c r="K40" s="38" t="inlineStr">
        <is>
          <t>Baja</t>
        </is>
      </c>
      <c r="L40" s="29" t="inlineStr">
        <is>
          <t>Homologado – confianza Baja – pendiente de validación</t>
        </is>
      </c>
      <c r="M40" s="29" t="inlineStr">
        <is>
          <t>Varias denominaciones del inventario físico corresponden a este material SAP (258 Canula de Guedel 100mm; 412 Canula de Guedel 120mm; 312 Canula de Guedel 80mm; 304 Canula de guedel 90mm). Se sumaron las cantidades físicas. Homologación: confianza base Media + confianza SAP Media → Media. El cruce SAP–Avain identificó 3 códigos SAP como posibles equivalentes del mismo ítem de Avain (2000414, 2000404, 2001254). Se imputó al primero (lógica BUSCARV); requiere validación posterior. Homologación: confianza base Media + confianza SAP Media → Media. La nomenclatura del material imputado no respalda por sí sola la equivalencia (similitud 0.44); el vínculo proviene sólo de la homologación. Nivel degradado a Baja. El cruce SAP–Avain identificó 3 códigos SAP como posibles equivalentes del mismo ítem de Avain (2000414, 2000404, 2001254). Se imputó al primero (lógica BUSCARV); requiere validación posterior. Homologación: confianza base Media + confianza SAP Media → Media. La nomenclatura del material imputado no respalda por sí sola la equivalencia (similitud 0.43); el vínculo proviene sólo de la homologación. Nivel degradado a Baja. El cruce SAP–Avain identificó 3 códigos SAP como posibles equivalentes del mismo ítem de Avain (2000414, 2000404, 2001254). Se imputó al primero (lógica BUSCARV); requiere validación posterior. Homologación: confianza base Media + confianza SAP Media → Media. La nomenclatura del material imputado no respalda por sí sola la equivalencia (similitud 0.43); el vínculo proviene sólo de la homologación. Nivel degradado a Baja. El cruce SAP–Avain identificó 3 códigos SAP como posibles equivalentes del mismo ítem de Avain (2000414, 2000404, 2001254). Se imputó al primero (lógica BUSCARV); requiere validación posterior.</t>
        </is>
      </c>
    </row>
    <row r="41">
      <c r="A41" s="29" t="inlineStr">
        <is>
          <t>Salta</t>
        </is>
      </c>
      <c r="B41" s="29" t="inlineStr">
        <is>
          <t>Descartables</t>
        </is>
      </c>
      <c r="C41" s="29" t="inlineStr">
        <is>
          <t>2000363</t>
        </is>
      </c>
      <c r="D41" s="29" t="inlineStr">
        <is>
          <t>MASCARA PARA O2 ADULTO CON RESERVORIO</t>
        </is>
      </c>
      <c r="E41" s="29" t="inlineStr">
        <is>
          <t>182</t>
        </is>
      </c>
      <c r="F41" s="29" t="inlineStr">
        <is>
          <t>Máscaras para oxigeno c/ reservorio</t>
        </is>
      </c>
      <c r="G41" s="30" t="n">
        <v>200</v>
      </c>
      <c r="H41" s="30" t="n">
        <v>210</v>
      </c>
      <c r="I41" s="30" t="n">
        <v>-10</v>
      </c>
      <c r="J41" s="29" t="inlineStr">
        <is>
          <t>2000363, 2000364</t>
        </is>
      </c>
      <c r="K41" s="42" t="inlineStr">
        <is>
          <t>Media</t>
        </is>
      </c>
      <c r="L41" s="29" t="inlineStr">
        <is>
          <t>Homologado – confianza Media – pendiente de validación</t>
        </is>
      </c>
      <c r="M41" s="29" t="inlineStr">
        <is>
          <t>Homologación: confianza base Alta + confianza SAP Media → Media. El cruce SAP–Avain identificó 2 códigos SAP como posibles equivalentes del mismo ítem de Avain (2000363, 2000364). Se imputó al primero (lógica BUSCARV); requiere validación posterior. El material ocupa 2 filas en la hoja 1130 Salta (lote/almacén). La cantidad SAP y la física de esta vista son el total del material.</t>
        </is>
      </c>
    </row>
    <row r="42">
      <c r="A42" s="29" t="inlineStr">
        <is>
          <t>Salta</t>
        </is>
      </c>
      <c r="B42" s="29" t="inlineStr">
        <is>
          <t>Medicamentos</t>
        </is>
      </c>
      <c r="C42" s="29" t="inlineStr">
        <is>
          <t>1000497</t>
        </is>
      </c>
      <c r="D42" s="29" t="inlineStr">
        <is>
          <t>IODOPOVIDONA SOLUC 10% X 60 ML</t>
        </is>
      </c>
      <c r="E42" s="29" t="inlineStr">
        <is>
          <t>201</t>
        </is>
      </c>
      <c r="F42" s="29" t="inlineStr">
        <is>
          <t>Pervinox 1 lt</t>
        </is>
      </c>
      <c r="G42" s="30" t="n">
        <v>15</v>
      </c>
      <c r="H42" s="30" t="n">
        <v>8</v>
      </c>
      <c r="I42" s="30" t="n">
        <v>7</v>
      </c>
      <c r="J42" s="29" t="inlineStr">
        <is>
          <t>1000497, 1000590</t>
        </is>
      </c>
      <c r="K42" s="38" t="inlineStr">
        <is>
          <t>Baja</t>
        </is>
      </c>
      <c r="L42" s="29" t="inlineStr">
        <is>
          <t>Homologado – confianza Baja – pendiente de validación</t>
        </is>
      </c>
      <c r="M42" s="29" t="inlineStr">
        <is>
          <t>Homologación: confianza base Media + confianza SAP Media → Media. Aunque la homologación vincula estos registros, la presentación no coincide con el material imputado (dosis/presentación distinta (1000ML vs 10%, 60ML); similitud 0.10). Nivel degradado a Baja: verificar si corresponde otro código SAP. El cruce SAP–Avain identificó 2 códigos SAP como posibles equivalentes del mismo ítem de Avain (1000497, 1000590). Se imputó al primero (lógica BUSCARV); requiere validación posterior.</t>
        </is>
      </c>
    </row>
    <row r="43">
      <c r="A43" s="29" t="inlineStr">
        <is>
          <t>Salta</t>
        </is>
      </c>
      <c r="B43" s="29" t="inlineStr">
        <is>
          <t>Descartables</t>
        </is>
      </c>
      <c r="C43" s="29" t="inlineStr">
        <is>
          <t>2002475</t>
        </is>
      </c>
      <c r="D43" s="29" t="inlineStr">
        <is>
          <t>VENDAS TIPO CAMBRIC - 7CM</t>
        </is>
      </c>
      <c r="E43" s="29" t="inlineStr">
        <is>
          <t>440</t>
        </is>
      </c>
      <c r="F43" s="29" t="inlineStr">
        <is>
          <t>Venda de 7 cm</t>
        </is>
      </c>
      <c r="G43" s="30" t="n">
        <v>110</v>
      </c>
      <c r="H43" s="30" t="n">
        <v>107</v>
      </c>
      <c r="I43" s="30" t="n">
        <v>3</v>
      </c>
      <c r="J43" s="29" t="inlineStr">
        <is>
          <t>2002475, 2000079</t>
        </is>
      </c>
      <c r="K43" s="42" t="inlineStr">
        <is>
          <t>Media</t>
        </is>
      </c>
      <c r="L43" s="29" t="inlineStr">
        <is>
          <t>Homologado – confianza Media – pendiente de validación</t>
        </is>
      </c>
      <c r="M43" s="29" t="inlineStr">
        <is>
          <t>Homologación: confianza base Media + confianza SAP Media → Media. El cruce SAP–Avain identificó 2 códigos SAP como posibles equivalentes del mismo ítem de Avain (2002475, 2000079). Se imputó al primero (lógica BUSCARV); requiere validación posterior. Otros códigos SAP del master no están en el stock de este centro: 2000080, 2000314.</t>
        </is>
      </c>
    </row>
    <row r="44">
      <c r="A44" s="29" t="inlineStr">
        <is>
          <t>San Juan</t>
        </is>
      </c>
      <c r="B44" s="29" t="inlineStr">
        <is>
          <t>Medicamentos</t>
        </is>
      </c>
      <c r="C44" s="29" t="inlineStr">
        <is>
          <t>1000527</t>
        </is>
      </c>
      <c r="D44" s="29" t="inlineStr">
        <is>
          <t>AMOXIDAL CLAVULANICO 1 G</t>
        </is>
      </c>
      <c r="E44" s="29" t="inlineStr">
        <is>
          <t>MED14</t>
        </is>
      </c>
      <c r="F44" s="29" t="inlineStr">
        <is>
          <t>Amoxicilina + Clavulanato Comp x 1 mg</t>
        </is>
      </c>
      <c r="G44" s="30" t="n">
        <v>1</v>
      </c>
      <c r="H44" s="30" t="n">
        <v>371</v>
      </c>
      <c r="I44" s="30" t="n">
        <v>-370</v>
      </c>
      <c r="J44" s="29" t="inlineStr">
        <is>
          <t>1000527, 1000816</t>
        </is>
      </c>
      <c r="K44" s="38" t="inlineStr">
        <is>
          <t>Baja</t>
        </is>
      </c>
      <c r="L44" s="29" t="inlineStr">
        <is>
          <t>Homologado – confianza Baja – pendiente de validación</t>
        </is>
      </c>
      <c r="M44" s="29" t="inlineStr">
        <is>
          <t>Homologación: confianza base Media + confianza SAP Media → Media. Aunque la homologación vincula estos registros, la presentación no coincide con el material imputado (dosis/presentación distinta (1MG vs 1000MG); similitud 0.26). Nivel degradado a Baja: verificar si corresponde otro código SAP. El cruce SAP–Avain identificó 2 códigos SAP como posibles equivalentes del mismo ítem de Avain (1000527, 1000816). Se imputó al primero (lógica BUSCARV); requiere validación posterior.</t>
        </is>
      </c>
    </row>
    <row r="45">
      <c r="A45" s="29" t="inlineStr">
        <is>
          <t>San Juan</t>
        </is>
      </c>
      <c r="B45" s="29" t="inlineStr">
        <is>
          <t>Descartables</t>
        </is>
      </c>
      <c r="C45" s="29" t="inlineStr">
        <is>
          <t>2000270</t>
        </is>
      </c>
      <c r="D45" s="29" t="inlineStr">
        <is>
          <t>GUANTES DE EXAMINACION TALLE S</t>
        </is>
      </c>
      <c r="E45" s="29" t="inlineStr">
        <is>
          <t>DESC66; DESC67; 32</t>
        </is>
      </c>
      <c r="F45" s="29" t="inlineStr">
        <is>
          <t>Guantes de examinacion Ch c/u; Guantes de examinacion G c/u; GUANTES DE EXAMINACIÓN TALLE S</t>
        </is>
      </c>
      <c r="G45" s="30" t="n">
        <v>2547</v>
      </c>
      <c r="H45" s="30" t="n">
        <v>2810</v>
      </c>
      <c r="I45" s="30" t="n">
        <v>-263</v>
      </c>
      <c r="J45" s="29" t="inlineStr">
        <is>
          <t>2000270, 2000158, 2000157</t>
        </is>
      </c>
      <c r="K45" s="42" t="inlineStr">
        <is>
          <t>Media</t>
        </is>
      </c>
      <c r="L45" s="29" t="inlineStr">
        <is>
          <t>Homologado – confianza Media – pendiente de validación</t>
        </is>
      </c>
      <c r="M45" s="29" t="inlineStr">
        <is>
          <t>Varias denominaciones del inventario físico corresponden a este material SAP (DESC66 Guantes de examinacion Ch c/u; DESC67 Guantes de examinacion G c/u; 32 GUANTES DE EXAMINACIÓN TALLE S). Se sumaron las cantidades físicas. Cruce por nomenclatura: similitud 0.60. Homologación: confianza base Media + confianza SAP Media → Media. El cruce SAP–Avain identificó 3 códigos SAP como posibles equivalentes del mismo ítem de Avain (2000270, 2000158, 2000157). Se imputó al primero (lógica BUSCARV); requiere validación posterior. Homologación: confianza base Media + confianza SAP Media → Media. El cruce SAP–Avain identificó 3 códigos SAP como posibles equivalentes del mismo ítem de Avain (2000270, 2000158, 2000157). Se imputó al primero (lógica BUSCARV); requiere validación posterior.</t>
        </is>
      </c>
    </row>
    <row r="46">
      <c r="A46" s="29" t="inlineStr">
        <is>
          <t>San Juan</t>
        </is>
      </c>
      <c r="B46" s="29" t="inlineStr">
        <is>
          <t>Descartables</t>
        </is>
      </c>
      <c r="C46" s="29" t="inlineStr">
        <is>
          <t>2000003</t>
        </is>
      </c>
      <c r="D46" s="29" t="inlineStr">
        <is>
          <t>CATETER INTRAVENOSO 16G T/ABBOCATH</t>
        </is>
      </c>
      <c r="E46" s="29" t="inlineStr">
        <is>
          <t>DESC2</t>
        </is>
      </c>
      <c r="F46" s="29" t="inlineStr">
        <is>
          <t>Abbocath Nº 16</t>
        </is>
      </c>
      <c r="G46" s="30" t="n">
        <v>60</v>
      </c>
      <c r="H46" s="30" t="n">
        <v>202</v>
      </c>
      <c r="I46" s="30" t="n">
        <v>-142</v>
      </c>
      <c r="J46" s="29" t="inlineStr">
        <is>
          <t>2000003, 2001218</t>
        </is>
      </c>
      <c r="K46" s="37" t="inlineStr">
        <is>
          <t>Alta</t>
        </is>
      </c>
      <c r="L46" s="29" t="inlineStr">
        <is>
          <t>Homologado – confianza Alta</t>
        </is>
      </c>
      <c r="M46" s="29" t="inlineStr">
        <is>
          <t>Homologación: confianza base Alta + confianza SAP Alta → Alta. El cruce SAP–Avain identificó 2 códigos SAP como posibles equivalentes del mismo ítem de Avain (2000003, 2001218). Se imputó al primero (lógica BUSCARV); requiere validación posterior.</t>
        </is>
      </c>
    </row>
    <row r="47">
      <c r="A47" s="29" t="inlineStr">
        <is>
          <t>San Juan</t>
        </is>
      </c>
      <c r="B47" s="29" t="inlineStr">
        <is>
          <t>Medicamentos</t>
        </is>
      </c>
      <c r="C47" s="29" t="inlineStr">
        <is>
          <t>1005284</t>
        </is>
      </c>
      <c r="D47" s="29" t="inlineStr">
        <is>
          <t>AMBROXOL + BUTEMAT JBE X 120Ml</t>
        </is>
      </c>
      <c r="E47" s="29" t="inlineStr">
        <is>
          <t>MED108</t>
        </is>
      </c>
      <c r="F47" s="29" t="inlineStr">
        <is>
          <t>Jarabe (Ambroxol - Clorhidrato) 120 ml</t>
        </is>
      </c>
      <c r="G47" s="30" t="n">
        <v>120</v>
      </c>
      <c r="H47" s="30" t="n">
        <v>34</v>
      </c>
      <c r="I47" s="30" t="n">
        <v>86</v>
      </c>
      <c r="J47" s="29" t="inlineStr">
        <is>
          <t>1005284, 1005285</t>
        </is>
      </c>
      <c r="K47" s="38" t="inlineStr">
        <is>
          <t>Baja</t>
        </is>
      </c>
      <c r="L47" s="29" t="inlineStr">
        <is>
          <t>Homologado – confianza Baja – pendiente de validación</t>
        </is>
      </c>
      <c r="M47" s="29" t="inlineStr">
        <is>
          <t>Cruce por nomenclatura: dosis coincide; similitud 0.62. El cruce SAP–Avain identificó 2 códigos SAP como posibles equivalentes del mismo ítem de Avain (1005284, 1005285). Se imputó al primero (lógica BUSCARV); requiere validación posterior.</t>
        </is>
      </c>
    </row>
    <row r="48">
      <c r="A48" s="29" t="inlineStr">
        <is>
          <t>San Juan</t>
        </is>
      </c>
      <c r="B48" s="29" t="inlineStr">
        <is>
          <t>Medicamentos</t>
        </is>
      </c>
      <c r="C48" s="29" t="inlineStr">
        <is>
          <t>1001237</t>
        </is>
      </c>
      <c r="D48" s="29" t="inlineStr">
        <is>
          <t>ACIDO ACETILSALICILICO 100MG</t>
        </is>
      </c>
      <c r="E48" s="29" t="inlineStr">
        <is>
          <t>MED4</t>
        </is>
      </c>
      <c r="F48" s="29" t="inlineStr">
        <is>
          <t>Acido Acetil Salicílico Comp x 100 mg</t>
        </is>
      </c>
      <c r="G48" s="30" t="n">
        <v>20</v>
      </c>
      <c r="H48" s="30" t="n">
        <v>100</v>
      </c>
      <c r="I48" s="30" t="n">
        <v>-80</v>
      </c>
      <c r="J48" s="29" t="inlineStr">
        <is>
          <t>1001237, 1000136</t>
        </is>
      </c>
      <c r="K48" s="37" t="inlineStr">
        <is>
          <t>Alta</t>
        </is>
      </c>
      <c r="L48" s="29" t="inlineStr">
        <is>
          <t>Homologado – confianza Alta</t>
        </is>
      </c>
      <c r="M48" s="29" t="inlineStr">
        <is>
          <t>Homologación: confianza base Alta + confianza SAP Alta → Alta. El cruce SAP–Avain identificó 2 códigos SAP como posibles equivalentes del mismo ítem de Avain (1001237, 1000136). Se imputó al primero (lógica BUSCARV); requiere validación posterior. Otros códigos SAP del master no están en el stock de este centro: 1000802.</t>
        </is>
      </c>
    </row>
    <row r="49">
      <c r="A49" s="29" t="inlineStr">
        <is>
          <t>San Juan</t>
        </is>
      </c>
      <c r="B49" s="29" t="inlineStr">
        <is>
          <t>Medicamentos</t>
        </is>
      </c>
      <c r="C49" s="29" t="inlineStr">
        <is>
          <t>1000422</t>
        </is>
      </c>
      <c r="D49" s="29" t="inlineStr">
        <is>
          <t>ATENOLOL 50 mg</t>
        </is>
      </c>
      <c r="E49" s="29" t="inlineStr">
        <is>
          <t>MED16</t>
        </is>
      </c>
      <c r="F49" s="29" t="inlineStr">
        <is>
          <t>Atenolol Comp x 50 mg</t>
        </is>
      </c>
      <c r="G49" s="30" t="n">
        <v>100</v>
      </c>
      <c r="H49" s="30" t="n">
        <v>25</v>
      </c>
      <c r="I49" s="30" t="n">
        <v>75</v>
      </c>
      <c r="J49" s="29" t="inlineStr">
        <is>
          <t>1000422, 1005233</t>
        </is>
      </c>
      <c r="K49" s="37" t="inlineStr">
        <is>
          <t>Alta</t>
        </is>
      </c>
      <c r="L49" s="29" t="inlineStr">
        <is>
          <t>Homologado – confianza Alta</t>
        </is>
      </c>
      <c r="M49" s="29" t="inlineStr">
        <is>
          <t>Homologación: confianza base Alta + confianza SAP Alta → Alta. El cruce SAP–Avain identificó 2 códigos SAP como posibles equivalentes del mismo ítem de Avain (1000422, 1005233). Se imputó al primero (lógica BUSCARV); requiere validación posterior. Otros códigos SAP del master no están en el stock de este centro: 5004158.</t>
        </is>
      </c>
    </row>
    <row r="50">
      <c r="A50" s="29" t="inlineStr">
        <is>
          <t>San Juan</t>
        </is>
      </c>
      <c r="B50" s="29" t="inlineStr">
        <is>
          <t>Descartables</t>
        </is>
      </c>
      <c r="C50" s="29" t="inlineStr">
        <is>
          <t>2002459</t>
        </is>
      </c>
      <c r="D50" s="29" t="inlineStr">
        <is>
          <t>GUANTE ESTERIL Nº 7</t>
        </is>
      </c>
      <c r="E50" s="29" t="inlineStr">
        <is>
          <t>DESC69; DESC71; DESC72</t>
        </is>
      </c>
      <c r="F50" s="29" t="inlineStr">
        <is>
          <t>Guantes esteriles 6.5; Guantes Estériles 7.5; Guantes Estériles 8</t>
        </is>
      </c>
      <c r="G50" s="30" t="n">
        <v>50</v>
      </c>
      <c r="H50" s="30" t="n">
        <v>116</v>
      </c>
      <c r="I50" s="30" t="n">
        <v>-66</v>
      </c>
      <c r="J50" s="29" t="inlineStr">
        <is>
          <t>2002459, 2000022</t>
        </is>
      </c>
      <c r="K50" s="38" t="inlineStr">
        <is>
          <t>Baja</t>
        </is>
      </c>
      <c r="L50" s="29" t="inlineStr">
        <is>
          <t>Homologado – confianza Baja – pendiente de validación</t>
        </is>
      </c>
      <c r="M50" s="29" t="inlineStr">
        <is>
          <t>Varias denominaciones del inventario físico corresponden a este material SAP (DESC69 Guantes esteriles 6.5; DESC71 Guantes Estériles 7.5; DESC72 Guantes Estériles 8). Se sumaron las cantidades físicas. Cruce por nomenclatura: calibre/talle/medida distinta; similitud 0.58. El cruce SAP–Avain identificó 2 códigos SAP como posibles equivalentes del mismo ítem de Avain (2002459, 2001761). Se imputó al primero (lógica BUSCARV); requiere validación posterior. Cruce por nomenclatura: calibre/talle/medida distinta; similitud 0.60. El cruce SAP–Avain identificó 2 códigos SAP como posibles equivalentes del mismo ítem de Avain (2002459, 2000021). Se imputó al primero (lógica BUSCARV); requiere validación posterior. Cruce por nomenclatura: calibre/talle/medida distinta; similitud 0.67. El cruce SAP–Avain identificó 2 códigos SAP como posibles equivalentes del mismo ítem de Avain (2002459, 2000022). Se imputó al primero (lógica BUSCARV); requiere validación posterior.</t>
        </is>
      </c>
    </row>
    <row r="51">
      <c r="A51" s="29" t="inlineStr">
        <is>
          <t>San Juan</t>
        </is>
      </c>
      <c r="B51" s="29" t="inlineStr">
        <is>
          <t>Medicamentos</t>
        </is>
      </c>
      <c r="C51" s="29" t="inlineStr">
        <is>
          <t>1000097</t>
        </is>
      </c>
      <c r="D51" s="29" t="inlineStr">
        <is>
          <t>ALCOHOL AL 96% X 250ML</t>
        </is>
      </c>
      <c r="E51" s="29" t="inlineStr">
        <is>
          <t>DESC16</t>
        </is>
      </c>
      <c r="F51" s="29" t="inlineStr">
        <is>
          <t>Alcohol 96% x 500ml</t>
        </is>
      </c>
      <c r="G51" s="30" t="n">
        <v>24</v>
      </c>
      <c r="H51" s="30" t="n">
        <v>2</v>
      </c>
      <c r="I51" s="30" t="n">
        <v>22</v>
      </c>
      <c r="J51" s="29" t="inlineStr">
        <is>
          <t>1000097, 1000053</t>
        </is>
      </c>
      <c r="K51" s="38" t="inlineStr">
        <is>
          <t>Baja</t>
        </is>
      </c>
      <c r="L51" s="29" t="inlineStr">
        <is>
          <t>Homologado – confianza Baja – pendiente de validación</t>
        </is>
      </c>
      <c r="M51" s="29" t="inlineStr">
        <is>
          <t>Cruce por nomenclatura: dosis/presentación distinta (96%, 500ML vs 96%, 250ML); similitud 0.80. El cruce SAP–Avain identificó 2 códigos SAP como posibles equivalentes del mismo ítem de Avain (1000097, 1000053). Se imputó al primero (lógica BUSCARV); requiere validación posterior.</t>
        </is>
      </c>
    </row>
    <row r="52">
      <c r="A52" s="29" t="inlineStr">
        <is>
          <t>San Juan</t>
        </is>
      </c>
      <c r="B52" s="29" t="inlineStr">
        <is>
          <t>Medicamentos</t>
        </is>
      </c>
      <c r="C52" s="29" t="inlineStr">
        <is>
          <t>1005261</t>
        </is>
      </c>
      <c r="D52" s="29" t="inlineStr">
        <is>
          <t>BETAMETASONA+LORATADINA X 10 COMP</t>
        </is>
      </c>
      <c r="E52" s="29" t="inlineStr">
        <is>
          <t>MED120</t>
        </is>
      </c>
      <c r="F52" s="29" t="inlineStr">
        <is>
          <t>Loratadina/betametasona 10mg/0,6 mgcomp (FM)</t>
        </is>
      </c>
      <c r="G52" s="30" t="n">
        <v>24</v>
      </c>
      <c r="H52" s="30" t="n">
        <v>20</v>
      </c>
      <c r="I52" s="30" t="n">
        <v>4</v>
      </c>
      <c r="J52" s="29" t="inlineStr">
        <is>
          <t>1005261, 1000144</t>
        </is>
      </c>
      <c r="K52" s="42" t="inlineStr">
        <is>
          <t>Media</t>
        </is>
      </c>
      <c r="L52" s="29" t="inlineStr">
        <is>
          <t>Homologado – confianza Media – pendiente de validación</t>
        </is>
      </c>
      <c r="M52" s="29" t="inlineStr">
        <is>
          <t>Cruce por nomenclatura: una nomenclatura no informa dosis; similitud 0.73. El cruce SAP–Avain identificó 2 códigos SAP como posibles equivalentes del mismo ítem de Avain (1005261, 1000144). Se imputó al primero (lógica BUSCARV); requiere validación posterior.</t>
        </is>
      </c>
    </row>
    <row r="53">
      <c r="A53" s="29" t="inlineStr">
        <is>
          <t>San Juan</t>
        </is>
      </c>
      <c r="B53" s="29" t="inlineStr">
        <is>
          <t>Descartables</t>
        </is>
      </c>
      <c r="C53" s="29" t="inlineStr">
        <is>
          <t>2000016</t>
        </is>
      </c>
      <c r="D53" s="29" t="inlineStr">
        <is>
          <t>ESTETOSCOPIO ADULTO</t>
        </is>
      </c>
      <c r="E53" s="29" t="inlineStr">
        <is>
          <t>DESC175; DESC136</t>
        </is>
      </c>
      <c r="F53" s="29" t="inlineStr">
        <is>
          <t>Estetoscopio; Tensiómetro c/estetoscopio Adulto</t>
        </is>
      </c>
      <c r="G53" s="30" t="n">
        <v>5</v>
      </c>
      <c r="H53" s="30" t="n">
        <v>3</v>
      </c>
      <c r="I53" s="30" t="n">
        <v>2</v>
      </c>
      <c r="J53" s="29" t="inlineStr">
        <is>
          <t>2000016, 2000035</t>
        </is>
      </c>
      <c r="K53" s="38" t="inlineStr">
        <is>
          <t>Baja</t>
        </is>
      </c>
      <c r="L53" s="29" t="inlineStr">
        <is>
          <t>Homologado – confianza Baja – pendiente de validación</t>
        </is>
      </c>
      <c r="M53" s="29" t="inlineStr">
        <is>
          <t>Varias denominaciones del inventario físico corresponden a este material SAP (DESC175 Estetoscopio; DESC136 Tensiómetro c/estetoscopio Adulto). Se sumaron las cantidades físicas. Homologación: confianza base Media + confianza SAP Alta → Media. Cruce por nomenclatura: similitud 0.83. El cruce SAP–Avain identificó 2 códigos SAP como posibles equivalentes del mismo ítem de Avain (2000016, 2000035). Se imputó al primero (lógica BUSCARV); requiere validación posterior.</t>
        </is>
      </c>
    </row>
    <row r="54">
      <c r="A54" s="29" t="inlineStr">
        <is>
          <t>San Juan</t>
        </is>
      </c>
      <c r="B54" s="29" t="inlineStr">
        <is>
          <t>Descartables</t>
        </is>
      </c>
      <c r="C54" s="29" t="inlineStr">
        <is>
          <t>2000077</t>
        </is>
      </c>
      <c r="D54" s="29" t="inlineStr">
        <is>
          <t>TUBO ENDOTRAQ Nº 7 C/BALON</t>
        </is>
      </c>
      <c r="E54" s="29" t="inlineStr">
        <is>
          <t>DESC156</t>
        </is>
      </c>
      <c r="F54" s="29" t="inlineStr">
        <is>
          <t>Tubo endotraqueal N7.5</t>
        </is>
      </c>
      <c r="G54" s="30" t="n">
        <v>4</v>
      </c>
      <c r="H54" s="30" t="n">
        <v>3</v>
      </c>
      <c r="I54" s="30" t="n">
        <v>1</v>
      </c>
      <c r="J54" s="29" t="inlineStr">
        <is>
          <t>2000077, 2000078</t>
        </is>
      </c>
      <c r="K54" s="38" t="inlineStr">
        <is>
          <t>Baja</t>
        </is>
      </c>
      <c r="L54" s="29" t="inlineStr">
        <is>
          <t>Homologado – confianza Baja – pendiente de validación</t>
        </is>
      </c>
      <c r="M54" s="29" t="inlineStr">
        <is>
          <t>Homologación: confianza base Media + confianza SAP Media → Media. La nomenclatura del material imputado no respalda por sí sola la equivalencia (similitud 0.34); el vínculo proviene sólo de la homologación. Nivel degradado a Baja. El cruce SAP–Avain identificó 2 códigos SAP como posibles equivalentes del mismo ítem de Avain (2000077, 2000078). Se imputó al primero (lógica BUSCARV); requiere validación posterior. Otros códigos SAP del master no están en el stock de este centro: 2000019, 2000442, 2001365.</t>
        </is>
      </c>
    </row>
    <row r="55">
      <c r="A55" s="29" t="inlineStr">
        <is>
          <t>San Juan</t>
        </is>
      </c>
      <c r="B55" s="29" t="inlineStr">
        <is>
          <t>Medicamentos</t>
        </is>
      </c>
      <c r="C55" s="29" t="inlineStr">
        <is>
          <t>1000600</t>
        </is>
      </c>
      <c r="D55" s="29" t="inlineStr">
        <is>
          <t>TRAMADOL CLORHIDRATO 100MG AMP 2ML</t>
        </is>
      </c>
      <c r="E55" s="29" t="inlineStr">
        <is>
          <t>MED181</t>
        </is>
      </c>
      <c r="F55" s="29" t="inlineStr">
        <is>
          <t>Tramadol 50mg/2ml amp</t>
        </is>
      </c>
      <c r="G55" s="30" t="n">
        <v>50</v>
      </c>
      <c r="H55" s="30" t="n">
        <v>50</v>
      </c>
      <c r="I55" s="30" t="n">
        <v>0</v>
      </c>
      <c r="J55" s="29" t="inlineStr">
        <is>
          <t>1000600, 1000683</t>
        </is>
      </c>
      <c r="K55" s="38" t="inlineStr">
        <is>
          <t>Baja</t>
        </is>
      </c>
      <c r="L55" s="29" t="inlineStr">
        <is>
          <t>Homologado – confianza Baja – pendiente de validación</t>
        </is>
      </c>
      <c r="M55" s="29" t="inlineStr">
        <is>
          <t>Homologado al master M01-011, pero sus códigos SAP (1000635) no figuran en el stock SAP de este centro. Cruce por nomenclatura: dosis/presentación distinta (2ML, 50MG vs 2ML, 100MG); similitud 0.66. El cruce SAP–Avain identificó 2 códigos SAP como posibles equivalentes del mismo ítem de Avain (1000600, 1000683). Se imputó al primero (lógica BUSCARV); requiere validación posterior.</t>
        </is>
      </c>
    </row>
  </sheetData>
  <autoFilter ref="A5:M5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1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1" customWidth="1" style="13" min="1" max="1"/>
    <col width="15" customWidth="1" style="13" min="2" max="2"/>
    <col width="12" customWidth="1" style="13" min="3" max="3"/>
    <col width="42" customWidth="1" style="13" min="4" max="4"/>
    <col width="13" customWidth="1" style="13" min="5" max="5"/>
    <col width="42" customWidth="1" style="13" min="6" max="6"/>
    <col width="12" customWidth="1" style="13" min="7" max="7"/>
    <col width="12" customWidth="1" style="13" min="8" max="8"/>
    <col width="12" customWidth="1" style="13" min="9" max="9"/>
    <col width="22" customWidth="1" style="13" min="10" max="10"/>
    <col width="14" customWidth="1" style="13" min="11" max="11"/>
    <col width="44" customWidth="1" style="13" min="12" max="12"/>
    <col width="100" customWidth="1" style="13" min="13" max="13"/>
  </cols>
  <sheetData>
    <row r="1"/>
    <row r="2">
      <c r="A2" s="26" t="inlineStr">
        <is>
          <t>Materiales con recuento que no estaban en el Master de Seba</t>
        </is>
      </c>
    </row>
    <row r="3">
      <c r="A3" s="27" t="inlineStr">
        <is>
          <t>Tienen recuento físico y código SAP, pero no figuran en el Master. La homologación cubre 284 ítems: el universo real del cruce es mayor.</t>
        </is>
      </c>
    </row>
    <row r="4"/>
    <row r="5" ht="46" customHeight="1" s="13">
      <c r="A5" s="28" t="inlineStr">
        <is>
          <t>Base</t>
        </is>
      </c>
      <c r="B5" s="28" t="inlineStr">
        <is>
          <t>Clasificación SAP</t>
        </is>
      </c>
      <c r="C5" s="28" t="inlineStr">
        <is>
          <t>Código SAP</t>
        </is>
      </c>
      <c r="D5" s="28" t="inlineStr">
        <is>
          <t>Nomenclatura SAP</t>
        </is>
      </c>
      <c r="E5" s="28" t="inlineStr">
        <is>
          <t>Código Avain</t>
        </is>
      </c>
      <c r="F5" s="28" t="inlineStr">
        <is>
          <t>Nombre en inventario físico Avain</t>
        </is>
      </c>
      <c r="G5" s="28" t="inlineStr">
        <is>
          <t>Cantidad SAP</t>
        </is>
      </c>
      <c r="H5" s="28" t="inlineStr">
        <is>
          <t>Cantidad física</t>
        </is>
      </c>
      <c r="I5" s="28" t="inlineStr">
        <is>
          <t>Diferencia</t>
        </is>
      </c>
      <c r="J5" s="28" t="inlineStr">
        <is>
          <t>Códigos SAP posibles equivalentes</t>
        </is>
      </c>
      <c r="K5" s="28" t="inlineStr">
        <is>
          <t>Nivel</t>
        </is>
      </c>
      <c r="L5" s="28" t="inlineStr">
        <is>
          <t>Estado de homologación / validación</t>
        </is>
      </c>
      <c r="M5" s="28" t="inlineStr">
        <is>
          <t>Observaciones</t>
        </is>
      </c>
    </row>
    <row r="6">
      <c r="A6" s="29" t="inlineStr">
        <is>
          <t>Neuquén</t>
        </is>
      </c>
      <c r="B6" s="29" t="inlineStr">
        <is>
          <t>Descartables</t>
        </is>
      </c>
      <c r="C6" s="29" t="inlineStr">
        <is>
          <t>2000011</t>
        </is>
      </c>
      <c r="D6" s="29" t="inlineStr">
        <is>
          <t>BAJALENGUAS DE MADERA</t>
        </is>
      </c>
      <c r="E6" s="29" t="inlineStr">
        <is>
          <t>351</t>
        </is>
      </c>
      <c r="F6" s="29" t="inlineStr">
        <is>
          <t>baja lenguas</t>
        </is>
      </c>
      <c r="G6" s="30" t="n">
        <v>11160</v>
      </c>
      <c r="H6" s="30" t="n">
        <v>1700</v>
      </c>
      <c r="I6" s="30" t="n">
        <v>9460</v>
      </c>
      <c r="J6" s="29" t="n"/>
      <c r="K6" s="38" t="inlineStr">
        <is>
          <t>Baja</t>
        </is>
      </c>
      <c r="L6" s="29" t="inlineStr">
        <is>
          <t>Homologado – confianza Baja – pendiente de validación</t>
        </is>
      </c>
      <c r="M6" s="29" t="inlineStr">
        <is>
          <t>Cruce por nomenclatura: similitud 0.50. El material ocupa 3 filas en la hoja 1060 NQN (lote/almacén). La cantidad SAP y la física de esta vista son el total del material.</t>
        </is>
      </c>
    </row>
    <row r="7">
      <c r="A7" s="29" t="inlineStr">
        <is>
          <t>Neuquén</t>
        </is>
      </c>
      <c r="B7" s="29" t="inlineStr">
        <is>
          <t>Medicamentos</t>
        </is>
      </c>
      <c r="C7" s="29" t="inlineStr">
        <is>
          <t>1000094</t>
        </is>
      </c>
      <c r="D7" s="29" t="inlineStr">
        <is>
          <t>DEXAMETASONA INY 4MG/ML AMPOLLA</t>
        </is>
      </c>
      <c r="E7" s="29" t="inlineStr">
        <is>
          <t>73</t>
        </is>
      </c>
      <c r="F7" s="29" t="inlineStr">
        <is>
          <t>DEXAMETASONA AMP</t>
        </is>
      </c>
      <c r="G7" s="30" t="n">
        <v>6527</v>
      </c>
      <c r="H7" s="30" t="n">
        <v>193</v>
      </c>
      <c r="I7" s="30" t="n">
        <v>6334</v>
      </c>
      <c r="J7" s="29" t="inlineStr">
        <is>
          <t>1000094, 1000478</t>
        </is>
      </c>
      <c r="K7" s="42" t="inlineStr">
        <is>
          <t>Media</t>
        </is>
      </c>
      <c r="L7" s="29" t="inlineStr">
        <is>
          <t>Homologado – confianza Media – pendiente de validación</t>
        </is>
      </c>
      <c r="M7" s="29" t="inlineStr">
        <is>
          <t>Cruce por nomenclatura: una nomenclatura no informa dosis; similitud 0.74. El cruce SAP–Avain identificó 2 códigos SAP como posibles equivalentes del mismo ítem de Avain (1000094, 1000478). Se imputó al primero (lógica BUSCARV); requiere validación posterior. El material ocupa 22 filas en la hoja 1060 NQN (lote/almacén). La cantidad SAP y la física de esta vista son el total del material.</t>
        </is>
      </c>
    </row>
    <row r="8">
      <c r="A8" s="29" t="inlineStr">
        <is>
          <t>Neuquén</t>
        </is>
      </c>
      <c r="B8" s="29" t="inlineStr">
        <is>
          <t>Medicamentos</t>
        </is>
      </c>
      <c r="C8" s="29" t="inlineStr">
        <is>
          <t>1000046</t>
        </is>
      </c>
      <c r="D8" s="29" t="inlineStr">
        <is>
          <t>IBUPROFENO 400 MG COMPRIMIDOS</t>
        </is>
      </c>
      <c r="E8" s="29" t="inlineStr">
        <is>
          <t>135</t>
        </is>
      </c>
      <c r="F8" s="29" t="inlineStr">
        <is>
          <t>IBUPROFENO 400 MG</t>
        </is>
      </c>
      <c r="G8" s="30" t="n">
        <v>2770</v>
      </c>
      <c r="H8" s="30" t="n">
        <v>480</v>
      </c>
      <c r="I8" s="30" t="n">
        <v>2290</v>
      </c>
      <c r="J8" s="29" t="n"/>
      <c r="K8" s="37" t="inlineStr">
        <is>
          <t>Alta</t>
        </is>
      </c>
      <c r="L8" s="29" t="inlineStr">
        <is>
          <t>Homologado – confianza Alta</t>
        </is>
      </c>
      <c r="M8" s="29" t="inlineStr">
        <is>
          <t>Cruce por nomenclatura: dosis coincide; similitud 0.89. El material ocupa 5 filas en la hoja 1060 NQN (lote/almacén). La cantidad SAP y la física de esta vista son el total del material.</t>
        </is>
      </c>
    </row>
    <row r="9">
      <c r="A9" s="29" t="inlineStr">
        <is>
          <t>Neuquén</t>
        </is>
      </c>
      <c r="B9" s="29" t="inlineStr">
        <is>
          <t>Descartables</t>
        </is>
      </c>
      <c r="C9" s="29" t="inlineStr">
        <is>
          <t>2000473</t>
        </is>
      </c>
      <c r="D9" s="29" t="inlineStr">
        <is>
          <t>PILA AA</t>
        </is>
      </c>
      <c r="E9" s="29" t="inlineStr">
        <is>
          <t>260</t>
        </is>
      </c>
      <c r="F9" s="29" t="inlineStr">
        <is>
          <t>Pilas AA</t>
        </is>
      </c>
      <c r="G9" s="30" t="n">
        <v>2207</v>
      </c>
      <c r="H9" s="30" t="n">
        <v>3</v>
      </c>
      <c r="I9" s="30" t="n">
        <v>2204</v>
      </c>
      <c r="J9" s="29" t="n"/>
      <c r="K9" s="37" t="inlineStr">
        <is>
          <t>Alta</t>
        </is>
      </c>
      <c r="L9" s="29" t="inlineStr">
        <is>
          <t>Homologado – confianza Alta</t>
        </is>
      </c>
      <c r="M9" s="29" t="inlineStr">
        <is>
          <t>Cruce por nomenclatura: similitud 1.00. El material ocupa 2 filas en la hoja 1060 NQN (lote/almacén). La cantidad SAP y la física de esta vista son el total del material.</t>
        </is>
      </c>
    </row>
    <row r="10">
      <c r="A10" s="29" t="inlineStr">
        <is>
          <t>Neuquén</t>
        </is>
      </c>
      <c r="B10" s="29" t="inlineStr">
        <is>
          <t>Medicamentos</t>
        </is>
      </c>
      <c r="C10" s="29" t="inlineStr">
        <is>
          <t>1000164</t>
        </is>
      </c>
      <c r="D10" s="29" t="inlineStr">
        <is>
          <t>ATENOLOL 100 MG COMPRIMIDO</t>
        </is>
      </c>
      <c r="E10" s="29" t="inlineStr">
        <is>
          <t>399</t>
        </is>
      </c>
      <c r="F10" s="29" t="inlineStr">
        <is>
          <t>ATENOLOL 100 MG COMPRIMIDOS</t>
        </is>
      </c>
      <c r="G10" s="30" t="n">
        <v>1866</v>
      </c>
      <c r="H10" s="30" t="n">
        <v>28</v>
      </c>
      <c r="I10" s="30" t="n">
        <v>1838</v>
      </c>
      <c r="J10" s="29" t="n"/>
      <c r="K10" s="37" t="inlineStr">
        <is>
          <t>Alta</t>
        </is>
      </c>
      <c r="L10" s="29" t="inlineStr">
        <is>
          <t>Homologado – confianza Alta</t>
        </is>
      </c>
      <c r="M10" s="29" t="inlineStr">
        <is>
          <t>Cruce por nomenclatura: dosis coincide; similitud 1.00. El material ocupa 10 filas en la hoja 1060 NQN (lote/almacén). La cantidad SAP y la física de esta vista son el total del material.</t>
        </is>
      </c>
    </row>
    <row r="11">
      <c r="A11" s="29" t="inlineStr">
        <is>
          <t>Neuquén</t>
        </is>
      </c>
      <c r="B11" s="29" t="inlineStr">
        <is>
          <t>Medicamentos</t>
        </is>
      </c>
      <c r="C11" s="29" t="inlineStr">
        <is>
          <t>1000431</t>
        </is>
      </c>
      <c r="D11" s="29" t="inlineStr">
        <is>
          <t>LIDOCAINA 1% 5 ML AMPOLLA</t>
        </is>
      </c>
      <c r="E11" s="29" t="inlineStr">
        <is>
          <t>328</t>
        </is>
      </c>
      <c r="F11" s="29" t="inlineStr">
        <is>
          <t>LIDOCAINA S/EPI 1% AMP</t>
        </is>
      </c>
      <c r="G11" s="30" t="n">
        <v>1662</v>
      </c>
      <c r="H11" s="30" t="n">
        <v>0</v>
      </c>
      <c r="I11" s="30" t="n">
        <v>1662</v>
      </c>
      <c r="J11" s="29" t="n"/>
      <c r="K11" s="42" t="inlineStr">
        <is>
          <t>Media</t>
        </is>
      </c>
      <c r="L11" s="29" t="inlineStr">
        <is>
          <t>Homologado – confianza Media – pendiente de validación</t>
        </is>
      </c>
      <c r="M11" s="29" t="inlineStr">
        <is>
          <t>Cruce por nomenclatura: dosis coincide; similitud 0.68.</t>
        </is>
      </c>
    </row>
    <row r="12">
      <c r="A12" s="29" t="inlineStr">
        <is>
          <t>Neuquén</t>
        </is>
      </c>
      <c r="B12" s="29" t="inlineStr">
        <is>
          <t>Medicamentos</t>
        </is>
      </c>
      <c r="C12" s="29" t="inlineStr">
        <is>
          <t>1000058</t>
        </is>
      </c>
      <c r="D12" s="29" t="inlineStr">
        <is>
          <t>ALCOHOL EN GEL X 500ML</t>
        </is>
      </c>
      <c r="E12" s="29" t="inlineStr">
        <is>
          <t>463</t>
        </is>
      </c>
      <c r="F12" s="29" t="inlineStr">
        <is>
          <t>Alcohol en gel x500ml</t>
        </is>
      </c>
      <c r="G12" s="30" t="n">
        <v>1598</v>
      </c>
      <c r="H12" s="30" t="n">
        <v>1</v>
      </c>
      <c r="I12" s="30" t="n">
        <v>1597</v>
      </c>
      <c r="J12" s="29" t="n"/>
      <c r="K12" s="37" t="inlineStr">
        <is>
          <t>Alta</t>
        </is>
      </c>
      <c r="L12" s="29" t="inlineStr">
        <is>
          <t>Homologado – confianza Alta</t>
        </is>
      </c>
      <c r="M12" s="29" t="inlineStr">
        <is>
          <t>Cruce por nomenclatura: dosis coincide; similitud 1.00. El material ocupa 6 filas en la hoja 1060 NQN (lote/almacén). La cantidad SAP y la física de esta vista son el total del material.</t>
        </is>
      </c>
    </row>
    <row r="13">
      <c r="A13" s="29" t="inlineStr">
        <is>
          <t>Neuquén</t>
        </is>
      </c>
      <c r="B13" s="29" t="inlineStr">
        <is>
          <t>Descartables</t>
        </is>
      </c>
      <c r="C13" s="29" t="inlineStr">
        <is>
          <t>2000472</t>
        </is>
      </c>
      <c r="D13" s="29" t="inlineStr">
        <is>
          <t>PILA AAA</t>
        </is>
      </c>
      <c r="E13" s="29" t="inlineStr">
        <is>
          <t>259</t>
        </is>
      </c>
      <c r="F13" s="29" t="inlineStr">
        <is>
          <t>Pilas AAA</t>
        </is>
      </c>
      <c r="G13" s="30" t="n">
        <v>1510</v>
      </c>
      <c r="H13" s="30" t="n">
        <v>4</v>
      </c>
      <c r="I13" s="30" t="n">
        <v>1506</v>
      </c>
      <c r="J13" s="29" t="n"/>
      <c r="K13" s="37" t="inlineStr">
        <is>
          <t>Alta</t>
        </is>
      </c>
      <c r="L13" s="29" t="inlineStr">
        <is>
          <t>Homologado – confianza Alta</t>
        </is>
      </c>
      <c r="M13" s="29" t="inlineStr">
        <is>
          <t>Cruce por nomenclatura: similitud 1.00. El material ocupa 2 filas en la hoja 1060 NQN (lote/almacén). La cantidad SAP y la física de esta vista son el total del material.</t>
        </is>
      </c>
    </row>
    <row r="14">
      <c r="A14" s="29" t="inlineStr">
        <is>
          <t>Neuquén</t>
        </is>
      </c>
      <c r="B14" s="29" t="inlineStr">
        <is>
          <t>Descartables</t>
        </is>
      </c>
      <c r="C14" s="29" t="inlineStr">
        <is>
          <t>2001077</t>
        </is>
      </c>
      <c r="D14" s="29" t="inlineStr">
        <is>
          <t>ELECTRODOS C/CONECTOR PARA DESFIBRILADOR</t>
        </is>
      </c>
      <c r="E14" s="29" t="inlineStr">
        <is>
          <t>345</t>
        </is>
      </c>
      <c r="F14" s="29" t="inlineStr">
        <is>
          <t>ELECTRODOS</t>
        </is>
      </c>
      <c r="G14" s="30" t="n">
        <v>5</v>
      </c>
      <c r="H14" s="30" t="n">
        <v>1465</v>
      </c>
      <c r="I14" s="30" t="n">
        <v>-1460</v>
      </c>
      <c r="J14" s="29" t="n"/>
      <c r="K14" s="42" t="inlineStr">
        <is>
          <t>Media</t>
        </is>
      </c>
      <c r="L14" s="29" t="inlineStr">
        <is>
          <t>Homologado – confianza Media – pendiente de validación</t>
        </is>
      </c>
      <c r="M14" s="29" t="inlineStr">
        <is>
          <t>El código Avain 345 figura en la homologación como «mascaranebulizar» (master K-256), pero en el inventario físico corresponde a «ELECTRODOS». El código no coincide con el producto: no se usó el vínculo de la homologación y se cruzó por nomenclatura. A revisar con los responsables de la base. Cruce por nomenclatura: similitud 0.66.</t>
        </is>
      </c>
    </row>
    <row r="15">
      <c r="A15" s="29" t="inlineStr">
        <is>
          <t>Neuquén</t>
        </is>
      </c>
      <c r="B15" s="29" t="inlineStr">
        <is>
          <t>Medicamentos</t>
        </is>
      </c>
      <c r="C15" s="29" t="inlineStr">
        <is>
          <t>1000404</t>
        </is>
      </c>
      <c r="D15" s="29" t="inlineStr">
        <is>
          <t>FLUMAZENIL AMP 5 ML</t>
        </is>
      </c>
      <c r="E15" s="29" t="inlineStr">
        <is>
          <t>321</t>
        </is>
      </c>
      <c r="F15" s="29" t="inlineStr">
        <is>
          <t>FLUMAZENIL AMP</t>
        </is>
      </c>
      <c r="G15" s="30" t="n">
        <v>1326</v>
      </c>
      <c r="H15" s="30" t="n">
        <v>189</v>
      </c>
      <c r="I15" s="30" t="n">
        <v>1137</v>
      </c>
      <c r="J15" s="29" t="n"/>
      <c r="K15" s="37" t="inlineStr">
        <is>
          <t>Alta</t>
        </is>
      </c>
      <c r="L15" s="29" t="inlineStr">
        <is>
          <t>Homologado – confianza Alta</t>
        </is>
      </c>
      <c r="M15" s="29" t="inlineStr">
        <is>
          <t>Cruce por nomenclatura: una nomenclatura no informa dosis; similitud 0.86. El material ocupa 10 filas en la hoja 1060 NQN (lote/almacén). La cantidad SAP y la física de esta vista son el total del material.</t>
        </is>
      </c>
    </row>
    <row r="16">
      <c r="A16" s="29" t="inlineStr">
        <is>
          <t>Neuquén</t>
        </is>
      </c>
      <c r="B16" s="29" t="inlineStr">
        <is>
          <t>Medicamentos</t>
        </is>
      </c>
      <c r="C16" s="29" t="inlineStr">
        <is>
          <t>1000330</t>
        </is>
      </c>
      <c r="D16" s="29" t="inlineStr">
        <is>
          <t>ANGINOTRAC COMPRIMIDO</t>
        </is>
      </c>
      <c r="E16" s="29" t="inlineStr">
        <is>
          <t>271</t>
        </is>
      </c>
      <c r="F16" s="29" t="inlineStr">
        <is>
          <t>ANGINOTRAT</t>
        </is>
      </c>
      <c r="G16" s="30" t="n">
        <v>854</v>
      </c>
      <c r="H16" s="30" t="n">
        <v>0</v>
      </c>
      <c r="I16" s="30" t="n">
        <v>854</v>
      </c>
      <c r="J16" s="29" t="n"/>
      <c r="K16" s="42" t="inlineStr">
        <is>
          <t>Media</t>
        </is>
      </c>
      <c r="L16" s="29" t="inlineStr">
        <is>
          <t>Homologado – confianza Media – pendiente de validación</t>
        </is>
      </c>
      <c r="M16" s="29" t="inlineStr">
        <is>
          <t>Cruce por nomenclatura: similitud 0.57. El material ocupa 12 filas en la hoja 1060 NQN (lote/almacén). La cantidad SAP y la física de esta vista son el total del material.</t>
        </is>
      </c>
    </row>
    <row r="17">
      <c r="A17" s="29" t="inlineStr">
        <is>
          <t>Neuquén</t>
        </is>
      </c>
      <c r="B17" s="29" t="inlineStr">
        <is>
          <t>Descartables</t>
        </is>
      </c>
      <c r="C17" s="29" t="inlineStr">
        <is>
          <t>2000526</t>
        </is>
      </c>
      <c r="D17" s="29" t="inlineStr">
        <is>
          <t>VENDA TIPO CAMBRIC X 20 CM</t>
        </is>
      </c>
      <c r="E17" s="29" t="inlineStr">
        <is>
          <t>380</t>
        </is>
      </c>
      <c r="F17" s="29" t="inlineStr">
        <is>
          <t>VENDA CAMBRIC 20 CM</t>
        </is>
      </c>
      <c r="G17" s="30" t="n">
        <v>830</v>
      </c>
      <c r="H17" s="30" t="n">
        <v>0</v>
      </c>
      <c r="I17" s="30" t="n">
        <v>830</v>
      </c>
      <c r="J17" s="29" t="n"/>
      <c r="K17" s="37" t="inlineStr">
        <is>
          <t>Alta</t>
        </is>
      </c>
      <c r="L17" s="29" t="inlineStr">
        <is>
          <t>Homologado – confianza Alta</t>
        </is>
      </c>
      <c r="M17" s="29" t="inlineStr">
        <is>
          <t>Cruce por nomenclatura: dosis coincide; similitud 0.91. El material ocupa 3 filas en la hoja 1060 NQN (lote/almacén). La cantidad SAP y la física de esta vista son el total del material.</t>
        </is>
      </c>
    </row>
    <row r="18">
      <c r="A18" s="29" t="inlineStr">
        <is>
          <t>Neuquén</t>
        </is>
      </c>
      <c r="B18" s="29" t="inlineStr">
        <is>
          <t>Medicamentos</t>
        </is>
      </c>
      <c r="C18" s="29" t="inlineStr">
        <is>
          <t>1000384</t>
        </is>
      </c>
      <c r="D18" s="29" t="inlineStr">
        <is>
          <t>RANITIDINA 50 MG AMP</t>
        </is>
      </c>
      <c r="E18" s="29" t="inlineStr">
        <is>
          <t>253</t>
        </is>
      </c>
      <c r="F18" s="29" t="inlineStr">
        <is>
          <t>RANITIDINA AMP</t>
        </is>
      </c>
      <c r="G18" s="30" t="n">
        <v>1040</v>
      </c>
      <c r="H18" s="30" t="n">
        <v>211</v>
      </c>
      <c r="I18" s="30" t="n">
        <v>829</v>
      </c>
      <c r="J18" s="29" t="inlineStr">
        <is>
          <t>1000384, 1000171</t>
        </is>
      </c>
      <c r="K18" s="42" t="inlineStr">
        <is>
          <t>Media</t>
        </is>
      </c>
      <c r="L18" s="29" t="inlineStr">
        <is>
          <t>Homologado – confianza Media – pendiente de validación</t>
        </is>
      </c>
      <c r="M18" s="29" t="inlineStr">
        <is>
          <t>Cruce por nomenclatura: una nomenclatura no informa dosis; similitud 0.82. El cruce SAP–Avain identificó 2 códigos SAP como posibles equivalentes del mismo ítem de Avain (1000384, 1000171). Se imputó al primero (lógica BUSCARV); requiere validación posterior. El material ocupa 7 filas en la hoja 1060 NQN (lote/almacén). La cantidad SAP y la física de esta vista son el total del material.</t>
        </is>
      </c>
    </row>
    <row r="19">
      <c r="A19" s="29" t="inlineStr">
        <is>
          <t>Neuquén</t>
        </is>
      </c>
      <c r="B19" s="29" t="inlineStr">
        <is>
          <t>Descartables</t>
        </is>
      </c>
      <c r="C19" s="29" t="inlineStr">
        <is>
          <t>2000528</t>
        </is>
      </c>
      <c r="D19" s="29" t="inlineStr">
        <is>
          <t>VENDA TIPO CAMBRIC X 15 CM</t>
        </is>
      </c>
      <c r="E19" s="29" t="inlineStr">
        <is>
          <t>381</t>
        </is>
      </c>
      <c r="F19" s="29" t="inlineStr">
        <is>
          <t>VENDA CAMBRIC 15 CM</t>
        </is>
      </c>
      <c r="G19" s="30" t="n">
        <v>788</v>
      </c>
      <c r="H19" s="30" t="n">
        <v>10</v>
      </c>
      <c r="I19" s="30" t="n">
        <v>778</v>
      </c>
      <c r="J19" s="29" t="n"/>
      <c r="K19" s="37" t="inlineStr">
        <is>
          <t>Alta</t>
        </is>
      </c>
      <c r="L19" s="29" t="inlineStr">
        <is>
          <t>Homologado – confianza Alta</t>
        </is>
      </c>
      <c r="M19" s="29" t="inlineStr">
        <is>
          <t>Cruce por nomenclatura: dosis coincide; similitud 0.91. El material ocupa 2 filas en la hoja 1060 NQN (lote/almacén). La cantidad SAP y la física de esta vista son el total del material.</t>
        </is>
      </c>
    </row>
    <row r="20">
      <c r="A20" s="29" t="inlineStr">
        <is>
          <t>Neuquén</t>
        </is>
      </c>
      <c r="B20" s="29" t="inlineStr">
        <is>
          <t>Medicamentos</t>
        </is>
      </c>
      <c r="C20" s="29" t="inlineStr">
        <is>
          <t>1000314</t>
        </is>
      </c>
      <c r="D20" s="29" t="inlineStr">
        <is>
          <t>MORFINA CLORHIDRATO 10MG</t>
        </is>
      </c>
      <c r="E20" s="29" t="inlineStr">
        <is>
          <t>331</t>
        </is>
      </c>
      <c r="F20" s="29" t="inlineStr">
        <is>
          <t>MORFINA 10MG AMP</t>
        </is>
      </c>
      <c r="G20" s="30" t="n">
        <v>800</v>
      </c>
      <c r="H20" s="30" t="n">
        <v>56</v>
      </c>
      <c r="I20" s="30" t="n">
        <v>744</v>
      </c>
      <c r="J20" s="29" t="n"/>
      <c r="K20" s="42" t="inlineStr">
        <is>
          <t>Media</t>
        </is>
      </c>
      <c r="L20" s="29" t="inlineStr">
        <is>
          <t>Homologado – confianza Media – pendiente de validación</t>
        </is>
      </c>
      <c r="M20" s="29" t="inlineStr">
        <is>
          <t>Cruce por nomenclatura: dosis coincide; similitud 0.70. El material ocupa 6 filas en la hoja 1060 NQN (lote/almacén). La cantidad SAP y la física de esta vista son el total del material.</t>
        </is>
      </c>
    </row>
    <row r="21">
      <c r="A21" s="29" t="inlineStr">
        <is>
          <t>Neuquén</t>
        </is>
      </c>
      <c r="B21" s="29" t="inlineStr">
        <is>
          <t>Medicamentos</t>
        </is>
      </c>
      <c r="C21" s="29" t="inlineStr">
        <is>
          <t>1000166</t>
        </is>
      </c>
      <c r="D21" s="29" t="inlineStr">
        <is>
          <t>AMINOFILINA 250 MG AMPOLLA</t>
        </is>
      </c>
      <c r="E21" s="29" t="inlineStr">
        <is>
          <t>312</t>
        </is>
      </c>
      <c r="F21" s="29" t="inlineStr">
        <is>
          <t>AMINOFILINA AMP</t>
        </is>
      </c>
      <c r="G21" s="30" t="n">
        <v>828</v>
      </c>
      <c r="H21" s="30" t="n">
        <v>152</v>
      </c>
      <c r="I21" s="30" t="n">
        <v>676</v>
      </c>
      <c r="J21" s="29" t="n"/>
      <c r="K21" s="42" t="inlineStr">
        <is>
          <t>Media</t>
        </is>
      </c>
      <c r="L21" s="29" t="inlineStr">
        <is>
          <t>Homologado – confianza Media – pendiente de validación</t>
        </is>
      </c>
      <c r="M21" s="29" t="inlineStr">
        <is>
          <t>Cruce por nomenclatura: una nomenclatura no informa dosis; similitud 0.84. El material ocupa 7 filas en la hoja 1060 NQN (lote/almacén). La cantidad SAP y la física de esta vista son el total del material.</t>
        </is>
      </c>
    </row>
    <row r="22">
      <c r="A22" s="29" t="inlineStr">
        <is>
          <t>Neuquén</t>
        </is>
      </c>
      <c r="B22" s="29" t="inlineStr">
        <is>
          <t>Medicamentos</t>
        </is>
      </c>
      <c r="C22" s="29" t="inlineStr">
        <is>
          <t>1000430</t>
        </is>
      </c>
      <c r="D22" s="29" t="inlineStr">
        <is>
          <t>POEN BIOPTAL GOTAS</t>
        </is>
      </c>
      <c r="E22" s="29" t="inlineStr">
        <is>
          <t>188; 390</t>
        </is>
      </c>
      <c r="F22" s="29" t="inlineStr">
        <is>
          <t>POEN-BIOPTAL NF COLIRIO; POENBIOPTAL GOTAS OFT X 5 ML</t>
        </is>
      </c>
      <c r="G22" s="30" t="n">
        <v>689</v>
      </c>
      <c r="H22" s="30" t="n">
        <v>79</v>
      </c>
      <c r="I22" s="30" t="n">
        <v>610</v>
      </c>
      <c r="J22" s="29" t="n"/>
      <c r="K22" s="38" t="inlineStr">
        <is>
          <t>Baja</t>
        </is>
      </c>
      <c r="L22" s="29" t="inlineStr">
        <is>
          <t>Homologado – confianza Baja – pendiente de validación</t>
        </is>
      </c>
      <c r="M22" s="29" t="inlineStr">
        <is>
          <t>Varias denominaciones del inventario físico corresponden a este material SAP (188 POEN-BIOPTAL NF COLIRIO; 390 POENBIOPTAL GOTAS OFT X 5 ML). Se sumaron las cantidades físicas. Cruce por nomenclatura: similitud 0.63. Cruce por nomenclatura: una nomenclatura no informa dosis; similitud 0.64.</t>
        </is>
      </c>
    </row>
    <row r="23">
      <c r="A23" s="29" t="inlineStr">
        <is>
          <t>Neuquén</t>
        </is>
      </c>
      <c r="B23" s="29" t="inlineStr">
        <is>
          <t>Medicamentos</t>
        </is>
      </c>
      <c r="C23" s="29" t="inlineStr">
        <is>
          <t>1000177</t>
        </is>
      </c>
      <c r="D23" s="29" t="inlineStr">
        <is>
          <t>DIPIRONA COMPRIMIDO</t>
        </is>
      </c>
      <c r="E23" s="29" t="inlineStr">
        <is>
          <t>515</t>
        </is>
      </c>
      <c r="F23" s="29" t="inlineStr">
        <is>
          <t>DIPIRONA COMP</t>
        </is>
      </c>
      <c r="G23" s="30" t="n">
        <v>850</v>
      </c>
      <c r="H23" s="30" t="n">
        <v>260</v>
      </c>
      <c r="I23" s="30" t="n">
        <v>590</v>
      </c>
      <c r="J23" s="29" t="n"/>
      <c r="K23" s="37" t="inlineStr">
        <is>
          <t>Alta</t>
        </is>
      </c>
      <c r="L23" s="29" t="inlineStr">
        <is>
          <t>Homologado – confianza Alta</t>
        </is>
      </c>
      <c r="M23" s="29" t="inlineStr">
        <is>
          <t>El código Avain 515 figura en la homologación como «Manitol» (master M12-004), pero en el inventario físico corresponde a «DIPIRONA COMP». El código no coincide con el producto: no se usó el vínculo de la homologación y se cruzó por nomenclatura. A revisar con los responsables de la base. Cruce por nomenclatura: similitud 1.00. El material ocupa 6 filas en la hoja 1060 NQN (lote/almacén). La cantidad SAP y la física de esta vista son el total del material.</t>
        </is>
      </c>
    </row>
    <row r="24">
      <c r="A24" s="29" t="inlineStr">
        <is>
          <t>Neuquén</t>
        </is>
      </c>
      <c r="B24" s="29" t="inlineStr">
        <is>
          <t>Descartables</t>
        </is>
      </c>
      <c r="C24" s="29" t="inlineStr">
        <is>
          <t>2001234</t>
        </is>
      </c>
      <c r="D24" s="29" t="inlineStr">
        <is>
          <t>REGULADOR DE FLUJO</t>
        </is>
      </c>
      <c r="E24" s="29" t="inlineStr">
        <is>
          <t>348</t>
        </is>
      </c>
      <c r="F24" s="29" t="inlineStr">
        <is>
          <t>regulador de flujo</t>
        </is>
      </c>
      <c r="G24" s="30" t="n">
        <v>576</v>
      </c>
      <c r="H24" s="30" t="n">
        <v>0</v>
      </c>
      <c r="I24" s="30" t="n">
        <v>576</v>
      </c>
      <c r="J24" s="29" t="n"/>
      <c r="K24" s="37" t="inlineStr">
        <is>
          <t>Alta</t>
        </is>
      </c>
      <c r="L24" s="29" t="inlineStr">
        <is>
          <t>Homologado – confianza Alta</t>
        </is>
      </c>
      <c r="M24" s="29" t="inlineStr">
        <is>
          <t>Cruce por nomenclatura: similitud 1.00. El material ocupa 2 filas en la hoja 1060 NQN (lote/almacén). La cantidad SAP y la física de esta vista son el total del material.</t>
        </is>
      </c>
    </row>
    <row r="25">
      <c r="A25" s="29" t="inlineStr">
        <is>
          <t>Neuquén</t>
        </is>
      </c>
      <c r="B25" s="29" t="inlineStr">
        <is>
          <t>Medicamentos</t>
        </is>
      </c>
      <c r="C25" s="29" t="inlineStr">
        <is>
          <t>1000143</t>
        </is>
      </c>
      <c r="D25" s="29" t="inlineStr">
        <is>
          <t>BUTIL BROMURO DE HIOSCINA COMPRIMIDO</t>
        </is>
      </c>
      <c r="E25" s="29" t="inlineStr">
        <is>
          <t>319</t>
        </is>
      </c>
      <c r="F25" s="29" t="inlineStr">
        <is>
          <t>HIOSCINA SIMPLE COMP</t>
        </is>
      </c>
      <c r="G25" s="30" t="n">
        <v>810</v>
      </c>
      <c r="H25" s="30" t="n">
        <v>380</v>
      </c>
      <c r="I25" s="30" t="n">
        <v>430</v>
      </c>
      <c r="J25" s="29" t="n"/>
      <c r="K25" s="38" t="inlineStr">
        <is>
          <t>Baja</t>
        </is>
      </c>
      <c r="L25" s="29" t="inlineStr">
        <is>
          <t>Homologado – confianza Baja – pendiente de validación</t>
        </is>
      </c>
      <c r="M25" s="29" t="inlineStr">
        <is>
          <t>Cruce por nomenclatura: similitud 0.54. El material ocupa 5 filas en la hoja 1060 NQN (lote/almacén). La cantidad SAP y la física de esta vista son el total del material.</t>
        </is>
      </c>
    </row>
    <row r="26">
      <c r="A26" s="29" t="inlineStr">
        <is>
          <t>Neuquén</t>
        </is>
      </c>
      <c r="B26" s="29" t="inlineStr">
        <is>
          <t>Medicamentos</t>
        </is>
      </c>
      <c r="C26" s="29" t="inlineStr">
        <is>
          <t>1000305</t>
        </is>
      </c>
      <c r="D26" s="29" t="inlineStr">
        <is>
          <t>FENTANILO AMP 0,25mg/5ml</t>
        </is>
      </c>
      <c r="E26" s="29" t="inlineStr">
        <is>
          <t>309</t>
        </is>
      </c>
      <c r="F26" s="29" t="inlineStr">
        <is>
          <t>FENTANILO AMP</t>
        </is>
      </c>
      <c r="G26" s="30" t="n">
        <v>450</v>
      </c>
      <c r="H26" s="30" t="n">
        <v>46</v>
      </c>
      <c r="I26" s="30" t="n">
        <v>404</v>
      </c>
      <c r="J26" s="29" t="n"/>
      <c r="K26" s="42" t="inlineStr">
        <is>
          <t>Media</t>
        </is>
      </c>
      <c r="L26" s="29" t="inlineStr">
        <is>
          <t>Homologado – confianza Media – pendiente de validación</t>
        </is>
      </c>
      <c r="M26" s="29" t="inlineStr">
        <is>
          <t>Cruce por nomenclatura: una nomenclatura no informa dosis; similitud 0.77. El material ocupa 6 filas en la hoja 1060 NQN (lote/almacén). La cantidad SAP y la física de esta vista son el total del material.</t>
        </is>
      </c>
    </row>
    <row r="27">
      <c r="A27" s="29" t="inlineStr">
        <is>
          <t>Neuquén</t>
        </is>
      </c>
      <c r="B27" s="29" t="inlineStr">
        <is>
          <t>Descartables</t>
        </is>
      </c>
      <c r="C27" s="29" t="inlineStr">
        <is>
          <t>2000475</t>
        </is>
      </c>
      <c r="D27" s="29" t="inlineStr">
        <is>
          <t>PILA  C 2</t>
        </is>
      </c>
      <c r="E27" s="29" t="inlineStr">
        <is>
          <t>282; 247; 503; 505; 504</t>
        </is>
      </c>
      <c r="F27" s="29" t="inlineStr">
        <is>
          <t>PILA C; Pilas 2032; PILAS 9V; PILAS A76; PILAS LR41</t>
        </is>
      </c>
      <c r="G27" s="30" t="n">
        <v>8</v>
      </c>
      <c r="H27" s="30" t="n">
        <v>409</v>
      </c>
      <c r="I27" s="30" t="n">
        <v>-401</v>
      </c>
      <c r="J27" s="29" t="n"/>
      <c r="K27" s="38" t="inlineStr">
        <is>
          <t>Baja</t>
        </is>
      </c>
      <c r="L27" s="29" t="inlineStr">
        <is>
          <t>Homologado – confianza Baja – pendiente de validación</t>
        </is>
      </c>
      <c r="M27" s="29" t="inlineStr">
        <is>
          <t>Varias denominaciones del inventario físico corresponden a este material SAP (282 PILA C; 247 Pilas 2032; 503 PILAS 9V; 505 PILAS A76; 504 PILAS LR41). Se sumaron las cantidades físicas. Cruce por nomenclatura: similitud 0.89. Cruce por nomenclatura: calibre/talle/medida distinta; similitud 0.62. El código Avain 503 figura en la homologación como «Difenhidramina+Calamina» (master M07-004), pero en el inventario físico corresponde a «PILAS 9V». El código no coincide con el producto: no se usó el vínculo de la homologación y se cruzó por nomenclatura. A revisar con los responsables de la base. Cruce por nomenclatura: similitud 0.61. El código Avain 505 figura en la homologación como «Famotidina» (master M08-008), pero en el inventario físico corresponde a «PILAS A76». El código no coincide con el producto: no se usó el vínculo de la homologación y se cruzó por nomenclatura. A revisar con los responsables de la base. Cruce por nomenclatura: similitud 0.60. El código Avain 504 figura en la homologación como «Hioscina+Dipirona» (master M08-005), pero en el inventario físico corresponde a «PILAS LR41». El código no coincide con el producto: no se usó el vínculo de la homologación y se cruzó por nomenclatura. A revisar con los responsables de la base. Cruce por nomenclatura: similitud 0.59.</t>
        </is>
      </c>
    </row>
    <row r="28">
      <c r="A28" s="29" t="inlineStr">
        <is>
          <t>Neuquén</t>
        </is>
      </c>
      <c r="B28" s="29" t="inlineStr">
        <is>
          <t>Medicamentos</t>
        </is>
      </c>
      <c r="C28" s="29" t="inlineStr">
        <is>
          <t>1000182</t>
        </is>
      </c>
      <c r="D28" s="29" t="inlineStr">
        <is>
          <t>METOCLOPRAMIDA COMPRIMIDO</t>
        </is>
      </c>
      <c r="E28" s="29" t="inlineStr">
        <is>
          <t>397</t>
        </is>
      </c>
      <c r="F28" s="29" t="inlineStr">
        <is>
          <t>METOCLOPRAMIDA COMP SUBLINGUALES</t>
        </is>
      </c>
      <c r="G28" s="30" t="n">
        <v>410</v>
      </c>
      <c r="H28" s="30" t="n">
        <v>60</v>
      </c>
      <c r="I28" s="30" t="n">
        <v>350</v>
      </c>
      <c r="J28" s="29" t="n"/>
      <c r="K28" s="38" t="inlineStr">
        <is>
          <t>Baja</t>
        </is>
      </c>
      <c r="L28" s="29" t="inlineStr">
        <is>
          <t>Homologado – confianza Baja – pendiente de validación</t>
        </is>
      </c>
      <c r="M28" s="29" t="inlineStr">
        <is>
          <t>Cruce por nomenclatura: similitud 0.77. El material ocupa 5 filas en la hoja 1060 NQN (lote/almacén). La cantidad SAP y la física de esta vista son el total del material.</t>
        </is>
      </c>
    </row>
    <row r="29">
      <c r="A29" s="29" t="inlineStr">
        <is>
          <t>Neuquén</t>
        </is>
      </c>
      <c r="B29" s="29" t="inlineStr">
        <is>
          <t>Descartables</t>
        </is>
      </c>
      <c r="C29" s="29" t="inlineStr">
        <is>
          <t>2001752</t>
        </is>
      </c>
      <c r="D29" s="29" t="inlineStr">
        <is>
          <t>TEST 6 DROGAS x saliva</t>
        </is>
      </c>
      <c r="E29" s="29" t="inlineStr">
        <is>
          <t>374</t>
        </is>
      </c>
      <c r="F29" s="29" t="inlineStr">
        <is>
          <t>TEST DE DROGA SALIVA (CAJA X 25 UNIDADES)</t>
        </is>
      </c>
      <c r="G29" s="30" t="n">
        <v>340</v>
      </c>
      <c r="H29" s="30" t="n">
        <v>8</v>
      </c>
      <c r="I29" s="30" t="n">
        <v>332</v>
      </c>
      <c r="J29" s="29" t="n"/>
      <c r="K29" s="38" t="inlineStr">
        <is>
          <t>Baja</t>
        </is>
      </c>
      <c r="L29" s="29" t="inlineStr">
        <is>
          <t>Homologado – confianza Baja – pendiente de validación</t>
        </is>
      </c>
      <c r="M29" s="29" t="inlineStr">
        <is>
          <t>Cruce por nomenclatura: calibre/talle/medida distinta; similitud 0.62. El material ocupa 2 filas en la hoja 1060 NQN (lote/almacén). La cantidad SAP y la física de esta vista son el total del material.</t>
        </is>
      </c>
    </row>
    <row r="30">
      <c r="A30" s="29" t="inlineStr">
        <is>
          <t>Neuquén</t>
        </is>
      </c>
      <c r="B30" s="29" t="inlineStr">
        <is>
          <t>Medicamentos</t>
        </is>
      </c>
      <c r="C30" s="29" t="inlineStr">
        <is>
          <t>1000106</t>
        </is>
      </c>
      <c r="D30" s="29" t="inlineStr">
        <is>
          <t>RIFAMICINA SPRAY 30ML</t>
        </is>
      </c>
      <c r="E30" s="29" t="inlineStr">
        <is>
          <t>199</t>
        </is>
      </c>
      <c r="F30" s="29" t="inlineStr">
        <is>
          <t>RIFAMICINA SV 1% X 30ML</t>
        </is>
      </c>
      <c r="G30" s="30" t="n">
        <v>325</v>
      </c>
      <c r="H30" s="30" t="n">
        <v>12</v>
      </c>
      <c r="I30" s="30" t="n">
        <v>313</v>
      </c>
      <c r="J30" s="29" t="n"/>
      <c r="K30" s="42" t="inlineStr">
        <is>
          <t>Media</t>
        </is>
      </c>
      <c r="L30" s="29" t="inlineStr">
        <is>
          <t>Homologado – confianza Media – pendiente de validación</t>
        </is>
      </c>
      <c r="M30" s="29" t="inlineStr">
        <is>
          <t>Cruce por nomenclatura: dosis coincide; similitud 0.62. El material ocupa 12 filas en la hoja 1060 NQN (lote/almacén). La cantidad SAP y la física de esta vista son el total del material.</t>
        </is>
      </c>
    </row>
    <row r="31">
      <c r="A31" s="29" t="inlineStr">
        <is>
          <t>Neuquén</t>
        </is>
      </c>
      <c r="B31" s="29" t="inlineStr">
        <is>
          <t>Medicamentos</t>
        </is>
      </c>
      <c r="C31" s="29" t="inlineStr">
        <is>
          <t>1000468</t>
        </is>
      </c>
      <c r="D31" s="29" t="inlineStr">
        <is>
          <t>AMOXICILINA  500 MGR</t>
        </is>
      </c>
      <c r="E31" s="29" t="inlineStr">
        <is>
          <t>MED-003</t>
        </is>
      </c>
      <c r="F31" s="29" t="inlineStr">
        <is>
          <t>Amoxicilina 500mg</t>
        </is>
      </c>
      <c r="G31" s="30" t="n">
        <v>338</v>
      </c>
      <c r="H31" s="30" t="n">
        <v>30</v>
      </c>
      <c r="I31" s="30" t="n">
        <v>308</v>
      </c>
      <c r="J31" s="29" t="n"/>
      <c r="K31" s="37" t="inlineStr">
        <is>
          <t>Alta</t>
        </is>
      </c>
      <c r="L31" s="29" t="inlineStr">
        <is>
          <t>Homologado – confianza Alta</t>
        </is>
      </c>
      <c r="M31" s="29" t="inlineStr">
        <is>
          <t>Cruce por nomenclatura: dosis coincide; similitud 1.00. El material ocupa 5 filas en la hoja 1060 NQN (lote/almacén). La cantidad SAP y la física de esta vista son el total del material.</t>
        </is>
      </c>
    </row>
    <row r="32">
      <c r="A32" s="29" t="inlineStr">
        <is>
          <t>Neuquén</t>
        </is>
      </c>
      <c r="B32" s="29" t="inlineStr">
        <is>
          <t>Medicamentos</t>
        </is>
      </c>
      <c r="C32" s="29" t="inlineStr">
        <is>
          <t>1000360</t>
        </is>
      </c>
      <c r="D32" s="29" t="inlineStr">
        <is>
          <t>GOTAS OTOSPORIN</t>
        </is>
      </c>
      <c r="E32" s="29" t="inlineStr">
        <is>
          <t>173</t>
        </is>
      </c>
      <c r="F32" s="29" t="inlineStr">
        <is>
          <t>OTOSPORIN</t>
        </is>
      </c>
      <c r="G32" s="30" t="n">
        <v>283</v>
      </c>
      <c r="H32" s="30" t="n">
        <v>27</v>
      </c>
      <c r="I32" s="30" t="n">
        <v>256</v>
      </c>
      <c r="J32" s="29" t="n"/>
      <c r="K32" s="37" t="inlineStr">
        <is>
          <t>Alta</t>
        </is>
      </c>
      <c r="L32" s="29" t="inlineStr">
        <is>
          <t>Homologado – confianza Alta</t>
        </is>
      </c>
      <c r="M32" s="29" t="inlineStr">
        <is>
          <t>Cruce por nomenclatura: similitud 0.81. El material ocupa 14 filas en la hoja 1060 NQN (lote/almacén). La cantidad SAP y la física de esta vista son el total del material.</t>
        </is>
      </c>
    </row>
    <row r="33">
      <c r="A33" s="29" t="inlineStr">
        <is>
          <t>Neuquén</t>
        </is>
      </c>
      <c r="B33" s="29" t="inlineStr">
        <is>
          <t>Medicamentos</t>
        </is>
      </c>
      <c r="C33" s="29" t="inlineStr">
        <is>
          <t>1000451</t>
        </is>
      </c>
      <c r="D33" s="29" t="inlineStr">
        <is>
          <t>ESOMEPRAZOL COMPRIMIDOS X 40MG</t>
        </is>
      </c>
      <c r="E33" s="29" t="inlineStr">
        <is>
          <t>535</t>
        </is>
      </c>
      <c r="F33" s="29" t="inlineStr">
        <is>
          <t>esomeprazol</t>
        </is>
      </c>
      <c r="G33" s="30" t="n">
        <v>476</v>
      </c>
      <c r="H33" s="30" t="n">
        <v>252</v>
      </c>
      <c r="I33" s="30" t="n">
        <v>224</v>
      </c>
      <c r="J33" s="29" t="n"/>
      <c r="K33" s="42" t="inlineStr">
        <is>
          <t>Media</t>
        </is>
      </c>
      <c r="L33" s="29" t="inlineStr">
        <is>
          <t>Homologado – confianza Media – pendiente de validación</t>
        </is>
      </c>
      <c r="M33" s="29" t="inlineStr">
        <is>
          <t>Cruce por nomenclatura: una nomenclatura no informa dosis; similitud 0.73. El material ocupa 3 filas en la hoja 1060 NQN (lote/almacén). La cantidad SAP y la física de esta vista son el total del material.</t>
        </is>
      </c>
    </row>
    <row r="34">
      <c r="A34" s="29" t="inlineStr">
        <is>
          <t>Neuquén</t>
        </is>
      </c>
      <c r="B34" s="29" t="inlineStr">
        <is>
          <t>Descartables</t>
        </is>
      </c>
      <c r="C34" s="29" t="inlineStr">
        <is>
          <t>2000018</t>
        </is>
      </c>
      <c r="D34" s="29" t="inlineStr">
        <is>
          <t>TUBO ENDOTRAQ N° 6.5 C/BALON</t>
        </is>
      </c>
      <c r="E34" s="29" t="inlineStr">
        <is>
          <t>518</t>
        </is>
      </c>
      <c r="F34" s="29" t="inlineStr">
        <is>
          <t>TUBO ENDOTRAQUEAL N° 6,5</t>
        </is>
      </c>
      <c r="G34" s="30" t="n">
        <v>260</v>
      </c>
      <c r="H34" s="30" t="n">
        <v>36</v>
      </c>
      <c r="I34" s="30" t="n">
        <v>224</v>
      </c>
      <c r="J34" s="29" t="n"/>
      <c r="K34" s="38" t="inlineStr">
        <is>
          <t>Baja</t>
        </is>
      </c>
      <c r="L34" s="29" t="inlineStr">
        <is>
          <t>Homologado – confianza Baja – pendiente de validación</t>
        </is>
      </c>
      <c r="M34" s="29" t="inlineStr">
        <is>
          <t>El código Avain 518 figura en la homologación como «Ac.fusidico+Beta» (master M15-005), pero en el inventario físico corresponde a «TUBO ENDOTRAQUEAL N° 6,5». El código no coincide con el producto: no se usó el vínculo de la homologación y se cruzó por nomenclatura. A revisar con los responsables de la base. Cruce por nomenclatura: similitud 0.60.</t>
        </is>
      </c>
    </row>
    <row r="35">
      <c r="A35" s="29" t="inlineStr">
        <is>
          <t>Neuquén</t>
        </is>
      </c>
      <c r="B35" s="29" t="inlineStr">
        <is>
          <t>Medicamentos</t>
        </is>
      </c>
      <c r="C35" s="29" t="inlineStr">
        <is>
          <t>1000369</t>
        </is>
      </c>
      <c r="D35" s="29" t="inlineStr">
        <is>
          <t>TOBRAMICINA+ DEX G</t>
        </is>
      </c>
      <c r="E35" s="29" t="inlineStr">
        <is>
          <t>228</t>
        </is>
      </c>
      <c r="F35" s="29" t="inlineStr">
        <is>
          <t>TOBRAMICINA</t>
        </is>
      </c>
      <c r="G35" s="30" t="n">
        <v>227</v>
      </c>
      <c r="H35" s="30" t="n">
        <v>19</v>
      </c>
      <c r="I35" s="30" t="n">
        <v>208</v>
      </c>
      <c r="J35" s="29" t="n"/>
      <c r="K35" s="37" t="inlineStr">
        <is>
          <t>Alta</t>
        </is>
      </c>
      <c r="L35" s="29" t="inlineStr">
        <is>
          <t>Homologado – confianza Alta</t>
        </is>
      </c>
      <c r="M35" s="29" t="inlineStr">
        <is>
          <t>Cruce por nomenclatura: similitud 0.78. El material ocupa 8 filas en la hoja 1060 NQN (lote/almacén). La cantidad SAP y la física de esta vista son el total del material.</t>
        </is>
      </c>
    </row>
    <row r="36">
      <c r="A36" s="29" t="inlineStr">
        <is>
          <t>Neuquén</t>
        </is>
      </c>
      <c r="B36" s="29" t="inlineStr">
        <is>
          <t>Medicamentos</t>
        </is>
      </c>
      <c r="C36" s="29" t="inlineStr">
        <is>
          <t>1000029</t>
        </is>
      </c>
      <c r="D36" s="29" t="inlineStr">
        <is>
          <t>ORINAL MASCULINO (PAPAGAYO)</t>
        </is>
      </c>
      <c r="E36" s="29" t="inlineStr">
        <is>
          <t>392</t>
        </is>
      </c>
      <c r="F36" s="29" t="inlineStr">
        <is>
          <t>PAPAGAYO</t>
        </is>
      </c>
      <c r="G36" s="30" t="n">
        <v>177</v>
      </c>
      <c r="H36" s="30" t="n">
        <v>9</v>
      </c>
      <c r="I36" s="30" t="n">
        <v>168</v>
      </c>
      <c r="J36" s="29" t="n"/>
      <c r="K36" s="42" t="inlineStr">
        <is>
          <t>Media</t>
        </is>
      </c>
      <c r="L36" s="29" t="inlineStr">
        <is>
          <t>Homologado – confianza Media – pendiente de validación</t>
        </is>
      </c>
      <c r="M36" s="29" t="inlineStr">
        <is>
          <t>Cruce por nomenclatura: similitud 0.68. El material ocupa 6 filas en la hoja 1060 NQN (lote/almacén). La cantidad SAP y la física de esta vista son el total del material.</t>
        </is>
      </c>
    </row>
    <row r="37">
      <c r="A37" s="29" t="inlineStr">
        <is>
          <t>Neuquén</t>
        </is>
      </c>
      <c r="B37" s="29" t="inlineStr">
        <is>
          <t>Medicamentos</t>
        </is>
      </c>
      <c r="C37" s="29" t="inlineStr">
        <is>
          <t>1000441</t>
        </is>
      </c>
      <c r="D37" s="29" t="inlineStr">
        <is>
          <t>SERTAL COMPUESTO COMPRIMIDOS</t>
        </is>
      </c>
      <c r="E37" s="29" t="inlineStr">
        <is>
          <t>206</t>
        </is>
      </c>
      <c r="F37" s="29" t="inlineStr">
        <is>
          <t>SERTAL</t>
        </is>
      </c>
      <c r="G37" s="30" t="n">
        <v>82</v>
      </c>
      <c r="H37" s="30" t="n">
        <v>220</v>
      </c>
      <c r="I37" s="30" t="n">
        <v>-138</v>
      </c>
      <c r="J37" s="29" t="n"/>
      <c r="K37" s="42" t="inlineStr">
        <is>
          <t>Media</t>
        </is>
      </c>
      <c r="L37" s="29" t="inlineStr">
        <is>
          <t>Homologado – confianza Media – pendiente de validación</t>
        </is>
      </c>
      <c r="M37" s="29" t="inlineStr">
        <is>
          <t>Cruce por nomenclatura: similitud 0.68. El material ocupa 5 filas en la hoja 1060 NQN (lote/almacén). La cantidad SAP y la física de esta vista son el total del material.</t>
        </is>
      </c>
    </row>
    <row r="38">
      <c r="A38" s="29" t="inlineStr">
        <is>
          <t>Neuquén</t>
        </is>
      </c>
      <c r="B38" s="29" t="inlineStr">
        <is>
          <t>Medicamentos</t>
        </is>
      </c>
      <c r="C38" s="29" t="inlineStr">
        <is>
          <t>1000019</t>
        </is>
      </c>
      <c r="D38" s="29" t="inlineStr">
        <is>
          <t>CHATA ORINAL FEMENINO</t>
        </is>
      </c>
      <c r="E38" s="29" t="inlineStr">
        <is>
          <t>391</t>
        </is>
      </c>
      <c r="F38" s="29" t="inlineStr">
        <is>
          <t>CHATA</t>
        </is>
      </c>
      <c r="G38" s="30" t="n">
        <v>140</v>
      </c>
      <c r="H38" s="30" t="n">
        <v>17</v>
      </c>
      <c r="I38" s="30" t="n">
        <v>123</v>
      </c>
      <c r="J38" s="29" t="n"/>
      <c r="K38" s="42" t="inlineStr">
        <is>
          <t>Media</t>
        </is>
      </c>
      <c r="L38" s="29" t="inlineStr">
        <is>
          <t>Homologado – confianza Media – pendiente de validación</t>
        </is>
      </c>
      <c r="M38" s="29" t="inlineStr">
        <is>
          <t>Cruce por nomenclatura: similitud 0.66. El material ocupa 5 filas en la hoja 1060 NQN (lote/almacén). La cantidad SAP y la física de esta vista son el total del material.</t>
        </is>
      </c>
    </row>
    <row r="39">
      <c r="A39" s="29" t="inlineStr">
        <is>
          <t>Neuquén</t>
        </is>
      </c>
      <c r="B39" s="29" t="inlineStr">
        <is>
          <t>Medicamentos</t>
        </is>
      </c>
      <c r="C39" s="29" t="inlineStr">
        <is>
          <t>1000162</t>
        </is>
      </c>
      <c r="D39" s="29" t="inlineStr">
        <is>
          <t>GEL CONDUCTOR KINESIO</t>
        </is>
      </c>
      <c r="E39" s="29" t="inlineStr">
        <is>
          <t>460</t>
        </is>
      </c>
      <c r="F39" s="29" t="inlineStr">
        <is>
          <t>GEL CONDUCTOR 500 GRS</t>
        </is>
      </c>
      <c r="G39" s="30" t="n">
        <v>106</v>
      </c>
      <c r="H39" s="30" t="n">
        <v>0</v>
      </c>
      <c r="I39" s="30" t="n">
        <v>106</v>
      </c>
      <c r="J39" s="29" t="n"/>
      <c r="K39" s="42" t="inlineStr">
        <is>
          <t>Media</t>
        </is>
      </c>
      <c r="L39" s="29" t="inlineStr">
        <is>
          <t>Homologado – confianza Media – pendiente de validación</t>
        </is>
      </c>
      <c r="M39" s="29" t="inlineStr">
        <is>
          <t>Cruce por nomenclatura: una nomenclatura no informa dosis; similitud 0.60. El material ocupa 6 filas en la hoja 1060 NQN (lote/almacén). La cantidad SAP y la física de esta vista son el total del material.</t>
        </is>
      </c>
    </row>
    <row r="40">
      <c r="A40" s="29" t="inlineStr">
        <is>
          <t>Neuquén</t>
        </is>
      </c>
      <c r="B40" s="29" t="inlineStr">
        <is>
          <t>Descartables</t>
        </is>
      </c>
      <c r="C40" s="29" t="inlineStr">
        <is>
          <t>2000659</t>
        </is>
      </c>
      <c r="D40" s="29" t="inlineStr">
        <is>
          <t>KIT CANULAS OROFARINGEAS (TUBOS DE MAYO)</t>
        </is>
      </c>
      <c r="E40" s="29" t="inlineStr">
        <is>
          <t>394; 500</t>
        </is>
      </c>
      <c r="F40" s="29" t="inlineStr">
        <is>
          <t>CANULAS DE MAYO N°4; CANULAS DE MAYO N°5</t>
        </is>
      </c>
      <c r="G40" s="30" t="n">
        <v>147</v>
      </c>
      <c r="H40" s="30" t="n">
        <v>55</v>
      </c>
      <c r="I40" s="30" t="n">
        <v>92</v>
      </c>
      <c r="J40" s="29" t="n"/>
      <c r="K40" s="38" t="inlineStr">
        <is>
          <t>Baja</t>
        </is>
      </c>
      <c r="L40" s="29" t="inlineStr">
        <is>
          <t>Homologado – confianza Baja – pendiente de validación</t>
        </is>
      </c>
      <c r="M40" s="29" t="inlineStr">
        <is>
          <t>Varias denominaciones del inventario físico corresponden a este material SAP (394 CANULAS DE MAYO N°4; 500 CANULAS DE MAYO N°5). Se sumaron las cantidades físicas. Cruce por nomenclatura: similitud 0.52. El código Avain 500 figura en la homologación como «Mgsulfato» (master M04-015), pero en el inventario físico corresponde a «CANULAS DE MAYO N°5». El código no coincide con el producto: no se usó el vínculo de la homologación y se cruzó por nomenclatura. A revisar con los responsables de la base. Cruce por nomenclatura: similitud 0.52.</t>
        </is>
      </c>
    </row>
    <row r="41">
      <c r="A41" s="29" t="inlineStr">
        <is>
          <t>Neuquén</t>
        </is>
      </c>
      <c r="B41" s="29" t="inlineStr">
        <is>
          <t>Medicamentos</t>
        </is>
      </c>
      <c r="C41" s="29" t="inlineStr">
        <is>
          <t>1000169</t>
        </is>
      </c>
      <c r="D41" s="29" t="inlineStr">
        <is>
          <t>BUSCAPINA COMPUESTA AMP</t>
        </is>
      </c>
      <c r="E41" s="29" t="inlineStr">
        <is>
          <t>317</t>
        </is>
      </c>
      <c r="F41" s="29" t="inlineStr">
        <is>
          <t>BUSCAPINA COMPUESTA</t>
        </is>
      </c>
      <c r="G41" s="30" t="n">
        <v>92</v>
      </c>
      <c r="H41" s="30" t="n">
        <v>0</v>
      </c>
      <c r="I41" s="30" t="n">
        <v>92</v>
      </c>
      <c r="J41" s="29" t="n"/>
      <c r="K41" s="37" t="inlineStr">
        <is>
          <t>Alta</t>
        </is>
      </c>
      <c r="L41" s="29" t="inlineStr">
        <is>
          <t>Homologado – confianza Alta</t>
        </is>
      </c>
      <c r="M41" s="29" t="inlineStr">
        <is>
          <t>Cruce por nomenclatura: similitud 0.92. El material ocupa 2 filas en la hoja 1060 NQN (lote/almacén). La cantidad SAP y la física de esta vista son el total del material.</t>
        </is>
      </c>
    </row>
    <row r="42">
      <c r="A42" s="29" t="inlineStr">
        <is>
          <t>Neuquén</t>
        </is>
      </c>
      <c r="B42" s="29" t="inlineStr">
        <is>
          <t>Descartables</t>
        </is>
      </c>
      <c r="C42" s="29" t="inlineStr">
        <is>
          <t>2000396</t>
        </is>
      </c>
      <c r="D42" s="29" t="inlineStr">
        <is>
          <t>MASCARA LARINGEA Nº 3</t>
        </is>
      </c>
      <c r="E42" s="29" t="inlineStr">
        <is>
          <t>363</t>
        </is>
      </c>
      <c r="F42" s="29" t="inlineStr">
        <is>
          <t>mascara laríngea n3</t>
        </is>
      </c>
      <c r="G42" s="30" t="n">
        <v>107</v>
      </c>
      <c r="H42" s="30" t="n">
        <v>38</v>
      </c>
      <c r="I42" s="30" t="n">
        <v>69</v>
      </c>
      <c r="J42" s="29" t="inlineStr">
        <is>
          <t>2000396, 2000398, 2000397</t>
        </is>
      </c>
      <c r="K42" s="42" t="inlineStr">
        <is>
          <t>Media</t>
        </is>
      </c>
      <c r="L42" s="29" t="inlineStr">
        <is>
          <t>Homologado – confianza Media – pendiente de validación</t>
        </is>
      </c>
      <c r="M42" s="29" t="inlineStr">
        <is>
          <t>Cruce por nomenclatura: similitud 0.64. El cruce SAP–Avain identificó 3 códigos SAP como posibles equivalentes del mismo ítem de Avain (2000396, 2000398, 2000397). Se imputó al primero (lógica BUSCARV); requiere validación posterior. El material ocupa 3 filas en la hoja 1060 NQN (lote/almacén). La cantidad SAP y la física de esta vista son el total del material.</t>
        </is>
      </c>
    </row>
    <row r="43">
      <c r="A43" s="29" t="inlineStr">
        <is>
          <t>Neuquén</t>
        </is>
      </c>
      <c r="B43" s="29" t="inlineStr">
        <is>
          <t>Descartables</t>
        </is>
      </c>
      <c r="C43" s="29" t="inlineStr">
        <is>
          <t>2001366</t>
        </is>
      </c>
      <c r="D43" s="29" t="inlineStr">
        <is>
          <t>RIÑONERA DE ACERO</t>
        </is>
      </c>
      <c r="E43" s="29" t="inlineStr">
        <is>
          <t>523</t>
        </is>
      </c>
      <c r="F43" s="29" t="inlineStr">
        <is>
          <t>RIÑONERA</t>
        </is>
      </c>
      <c r="G43" s="30" t="n">
        <v>60</v>
      </c>
      <c r="H43" s="30" t="n">
        <v>4</v>
      </c>
      <c r="I43" s="30" t="n">
        <v>56</v>
      </c>
      <c r="J43" s="29" t="n"/>
      <c r="K43" s="37" t="inlineStr">
        <is>
          <t>Alta</t>
        </is>
      </c>
      <c r="L43" s="29" t="inlineStr">
        <is>
          <t>Homologado – confianza Alta</t>
        </is>
      </c>
      <c r="M43" s="29" t="inlineStr">
        <is>
          <t>El código Avain 523 figura en la homologación como «JERINGAS 20 ML» (master D-137), pero en el inventario físico corresponde a «RIÑONERA». El código no coincide con el producto: no se usó el vínculo de la homologación y se cruzó por nomenclatura. A revisar con los responsables de la base. Cruce por nomenclatura: similitud 0.79. El material ocupa 2 filas en la hoja 1060 NQN (lote/almacén). La cantidad SAP y la física de esta vista son el total del material.</t>
        </is>
      </c>
    </row>
    <row r="44">
      <c r="A44" s="29" t="inlineStr">
        <is>
          <t>Neuquén</t>
        </is>
      </c>
      <c r="B44" s="29" t="inlineStr">
        <is>
          <t>Medicamentos</t>
        </is>
      </c>
      <c r="C44" s="29" t="inlineStr">
        <is>
          <t>1000040</t>
        </is>
      </c>
      <c r="D44" s="29" t="inlineStr">
        <is>
          <t>PINZA KOCHER RECTA 14CM</t>
        </is>
      </c>
      <c r="E44" s="29" t="inlineStr">
        <is>
          <t>534</t>
        </is>
      </c>
      <c r="F44" s="29" t="inlineStr">
        <is>
          <t>PINZA KOCHER</t>
        </is>
      </c>
      <c r="G44" s="30" t="n">
        <v>3</v>
      </c>
      <c r="H44" s="30" t="n">
        <v>51</v>
      </c>
      <c r="I44" s="30" t="n">
        <v>-48</v>
      </c>
      <c r="J44" s="29" t="n"/>
      <c r="K44" s="42" t="inlineStr">
        <is>
          <t>Media</t>
        </is>
      </c>
      <c r="L44" s="29" t="inlineStr">
        <is>
          <t>Homologado – confianza Media – pendiente de validación</t>
        </is>
      </c>
      <c r="M44" s="29" t="inlineStr">
        <is>
          <t>Cruce por nomenclatura: una nomenclatura no informa dosis; similitud 0.76.</t>
        </is>
      </c>
    </row>
    <row r="45">
      <c r="A45" s="29" t="inlineStr">
        <is>
          <t>Neuquén</t>
        </is>
      </c>
      <c r="B45" s="29" t="inlineStr">
        <is>
          <t>Medicamentos</t>
        </is>
      </c>
      <c r="C45" s="29" t="inlineStr">
        <is>
          <t>1000187</t>
        </is>
      </c>
      <c r="D45" s="29" t="inlineStr">
        <is>
          <t>CALADRYL SOLUCION</t>
        </is>
      </c>
      <c r="E45" s="29" t="inlineStr">
        <is>
          <t>501</t>
        </is>
      </c>
      <c r="F45" s="29" t="inlineStr">
        <is>
          <t>CALADRYL</t>
        </is>
      </c>
      <c r="G45" s="30" t="n">
        <v>48</v>
      </c>
      <c r="H45" s="30" t="n">
        <v>3</v>
      </c>
      <c r="I45" s="30" t="n">
        <v>45</v>
      </c>
      <c r="J45" s="29" t="n"/>
      <c r="K45" s="37" t="inlineStr">
        <is>
          <t>Alta</t>
        </is>
      </c>
      <c r="L45" s="29" t="inlineStr">
        <is>
          <t>Homologado – confianza Alta</t>
        </is>
      </c>
      <c r="M45" s="29" t="inlineStr">
        <is>
          <t>Cruce por nomenclatura: similitud 0.82. El material ocupa 8 filas en la hoja 1060 NQN (lote/almacén). La cantidad SAP y la física de esta vista son el total del material.</t>
        </is>
      </c>
    </row>
    <row r="46">
      <c r="A46" s="29" t="inlineStr">
        <is>
          <t>Neuquén</t>
        </is>
      </c>
      <c r="B46" s="29" t="inlineStr">
        <is>
          <t>Descartables</t>
        </is>
      </c>
      <c r="C46" s="29" t="inlineStr">
        <is>
          <t>2001866</t>
        </is>
      </c>
      <c r="D46" s="29" t="inlineStr">
        <is>
          <t>SONDA P/ ASPIRACION K30</t>
        </is>
      </c>
      <c r="E46" s="29" t="inlineStr">
        <is>
          <t>349</t>
        </is>
      </c>
      <c r="F46" s="29" t="inlineStr">
        <is>
          <t>sonda k30</t>
        </is>
      </c>
      <c r="G46" s="30" t="n">
        <v>35</v>
      </c>
      <c r="H46" s="30" t="n">
        <v>3</v>
      </c>
      <c r="I46" s="30" t="n">
        <v>32</v>
      </c>
      <c r="J46" s="29" t="n"/>
      <c r="K46" s="37" t="inlineStr">
        <is>
          <t>Alta</t>
        </is>
      </c>
      <c r="L46" s="29" t="inlineStr">
        <is>
          <t>Homologado – confianza Alta</t>
        </is>
      </c>
      <c r="M46" s="29" t="inlineStr">
        <is>
          <t>Cruce por nomenclatura: similitud 0.75.</t>
        </is>
      </c>
    </row>
    <row r="47">
      <c r="A47" s="29" t="inlineStr">
        <is>
          <t>Neuquén</t>
        </is>
      </c>
      <c r="B47" s="29" t="inlineStr">
        <is>
          <t>Medicamentos</t>
        </is>
      </c>
      <c r="C47" s="29" t="inlineStr">
        <is>
          <t>1005146</t>
        </is>
      </c>
      <c r="D47" s="29" t="inlineStr">
        <is>
          <t>ANPHOTEROL 200ML AEROSOL</t>
        </is>
      </c>
      <c r="E47" s="29" t="inlineStr">
        <is>
          <t>505</t>
        </is>
      </c>
      <c r="F47" s="29" t="inlineStr">
        <is>
          <t>SALBUTAMOL AEROSOL</t>
        </is>
      </c>
      <c r="G47" s="30" t="n">
        <v>1</v>
      </c>
      <c r="H47" s="30" t="n">
        <v>33</v>
      </c>
      <c r="I47" s="30" t="n">
        <v>-32</v>
      </c>
      <c r="J47" s="29" t="n"/>
      <c r="K47" s="38" t="inlineStr">
        <is>
          <t>Baja</t>
        </is>
      </c>
      <c r="L47" s="29" t="inlineStr">
        <is>
          <t>Homologado – confianza Baja – pendiente de validación</t>
        </is>
      </c>
      <c r="M47" s="29" t="inlineStr">
        <is>
          <t>El código Avain 505 figura en la homologación como «Famotidina» (master M08-008), pero en el inventario físico corresponde a «SALBUTAMOL AEROSOL». El código no coincide con el producto: no se usó el vínculo de la homologación y se cruzó por nomenclatura. A revisar con los responsables de la base. Cruce por nomenclatura: una nomenclatura no informa dosis; similitud 0.51.</t>
        </is>
      </c>
    </row>
    <row r="48">
      <c r="A48" s="29" t="inlineStr">
        <is>
          <t>Neuquén</t>
        </is>
      </c>
      <c r="B48" s="29" t="inlineStr">
        <is>
          <t>Medicamentos</t>
        </is>
      </c>
      <c r="C48" s="29" t="inlineStr">
        <is>
          <t>1000444</t>
        </is>
      </c>
      <c r="D48" s="29" t="inlineStr">
        <is>
          <t>DELTISONA 4MG COMPRIMIDOS</t>
        </is>
      </c>
      <c r="E48" s="29" t="inlineStr">
        <is>
          <t>476</t>
        </is>
      </c>
      <c r="F48" s="29" t="inlineStr">
        <is>
          <t>DELTISONA B 4 mg</t>
        </is>
      </c>
      <c r="G48" s="30" t="n">
        <v>30</v>
      </c>
      <c r="H48" s="30" t="n">
        <v>0</v>
      </c>
      <c r="I48" s="30" t="n">
        <v>30</v>
      </c>
      <c r="J48" s="29" t="n"/>
      <c r="K48" s="42" t="inlineStr">
        <is>
          <t>Media</t>
        </is>
      </c>
      <c r="L48" s="29" t="inlineStr">
        <is>
          <t>Homologado – confianza Media – pendiente de validación</t>
        </is>
      </c>
      <c r="M48" s="29" t="inlineStr">
        <is>
          <t>Cruce por nomenclatura: dosis coincide; similitud 0.73.</t>
        </is>
      </c>
    </row>
    <row r="49">
      <c r="A49" s="29" t="inlineStr">
        <is>
          <t>Neuquén</t>
        </is>
      </c>
      <c r="B49" s="29" t="inlineStr">
        <is>
          <t>Descartables</t>
        </is>
      </c>
      <c r="C49" s="29" t="inlineStr">
        <is>
          <t>2000297</t>
        </is>
      </c>
      <c r="D49" s="29" t="inlineStr">
        <is>
          <t>REGULADOR 02 C/MANOMETRO A208 VAL 0-15</t>
        </is>
      </c>
      <c r="E49" s="29" t="inlineStr">
        <is>
          <t>418</t>
        </is>
      </c>
      <c r="F49" s="29" t="inlineStr">
        <is>
          <t>MANOMETROS</t>
        </is>
      </c>
      <c r="G49" s="30" t="n">
        <v>23</v>
      </c>
      <c r="H49" s="30" t="n">
        <v>0</v>
      </c>
      <c r="I49" s="30" t="n">
        <v>23</v>
      </c>
      <c r="J49" s="29" t="n"/>
      <c r="K49" s="38" t="inlineStr">
        <is>
          <t>Baja</t>
        </is>
      </c>
      <c r="L49" s="29" t="inlineStr">
        <is>
          <t>Homologado – confianza Baja – pendiente de validación</t>
        </is>
      </c>
      <c r="M49" s="29" t="inlineStr">
        <is>
          <t>Cruce por nomenclatura: similitud 0.50. El material ocupa 2 filas en la hoja 1060 NQN (lote/almacén). La cantidad SAP y la física de esta vista son el total del material.</t>
        </is>
      </c>
    </row>
    <row r="50">
      <c r="A50" s="29" t="inlineStr">
        <is>
          <t>Neuquén</t>
        </is>
      </c>
      <c r="B50" s="29" t="inlineStr">
        <is>
          <t>Descartables</t>
        </is>
      </c>
      <c r="C50" s="29" t="inlineStr">
        <is>
          <t>2001515</t>
        </is>
      </c>
      <c r="D50" s="29" t="inlineStr">
        <is>
          <t>INMOVILIZADOR LATERO CERVICAL</t>
        </is>
      </c>
      <c r="E50" s="29" t="inlineStr">
        <is>
          <t>513</t>
        </is>
      </c>
      <c r="F50" s="29" t="inlineStr">
        <is>
          <t>INMOVILIZADOR LATEROCERVICAL</t>
        </is>
      </c>
      <c r="G50" s="30" t="n">
        <v>28</v>
      </c>
      <c r="H50" s="30" t="n">
        <v>8</v>
      </c>
      <c r="I50" s="30" t="n">
        <v>20</v>
      </c>
      <c r="J50" s="29" t="n"/>
      <c r="K50" s="37" t="inlineStr">
        <is>
          <t>Alta</t>
        </is>
      </c>
      <c r="L50" s="29" t="inlineStr">
        <is>
          <t>Homologado – confianza Alta</t>
        </is>
      </c>
      <c r="M50" s="29" t="inlineStr">
        <is>
          <t>El código Avain 513 figura en la homologación como «Ceftriaxona» (master M11-010), pero en el inventario físico corresponde a «INMOVILIZADOR LATEROCERVICAL». El código no coincide con el producto: no se usó el vínculo de la homologación y se cruzó por nomenclatura. A revisar con los responsables de la base. Cruce por nomenclatura: similitud 0.93.</t>
        </is>
      </c>
    </row>
    <row r="51">
      <c r="A51" s="29" t="inlineStr">
        <is>
          <t>Neuquén</t>
        </is>
      </c>
      <c r="B51" s="29" t="inlineStr">
        <is>
          <t>Descartables</t>
        </is>
      </c>
      <c r="C51" s="29" t="inlineStr">
        <is>
          <t>2001261</t>
        </is>
      </c>
      <c r="D51" s="29" t="inlineStr">
        <is>
          <t>BOLSA DE OBITO NEGRA 200MIC C/CIERRE</t>
        </is>
      </c>
      <c r="E51" s="29" t="inlineStr">
        <is>
          <t>506</t>
        </is>
      </c>
      <c r="F51" s="29" t="inlineStr">
        <is>
          <t>BOLSA DE OBITO</t>
        </is>
      </c>
      <c r="G51" s="30" t="n">
        <v>25</v>
      </c>
      <c r="H51" s="30" t="n">
        <v>7</v>
      </c>
      <c r="I51" s="30" t="n">
        <v>18</v>
      </c>
      <c r="J51" s="29" t="n"/>
      <c r="K51" s="42" t="inlineStr">
        <is>
          <t>Media</t>
        </is>
      </c>
      <c r="L51" s="29" t="inlineStr">
        <is>
          <t>Homologado – confianza Media – pendiente de validación</t>
        </is>
      </c>
      <c r="M51" s="29" t="inlineStr">
        <is>
          <t>El código Avain 506 figura en la homologación como «Al/Mghidroxido» (master M08-009), pero en el inventario físico corresponde a «BOLSA DE OBITO». El código no coincide con el producto: no se usó el vínculo de la homologación y se cruzó por nomenclatura. A revisar con los responsables de la base. Cruce por nomenclatura: similitud 0.71.</t>
        </is>
      </c>
    </row>
    <row r="52">
      <c r="A52" s="29" t="inlineStr">
        <is>
          <t>Neuquén</t>
        </is>
      </c>
      <c r="B52" s="29" t="inlineStr">
        <is>
          <t>Descartables</t>
        </is>
      </c>
      <c r="C52" s="29" t="inlineStr">
        <is>
          <t>2001121</t>
        </is>
      </c>
      <c r="D52" s="29" t="inlineStr">
        <is>
          <t>TENSIOMETRO DIGITAL</t>
        </is>
      </c>
      <c r="E52" s="29" t="inlineStr">
        <is>
          <t>525</t>
        </is>
      </c>
      <c r="F52" s="29" t="inlineStr">
        <is>
          <t>TENSIOMETRO DIGITAL</t>
        </is>
      </c>
      <c r="G52" s="30" t="n">
        <v>10</v>
      </c>
      <c r="H52" s="30" t="n">
        <v>6</v>
      </c>
      <c r="I52" s="30" t="n">
        <v>4</v>
      </c>
      <c r="J52" s="29" t="n"/>
      <c r="K52" s="37" t="inlineStr">
        <is>
          <t>Alta</t>
        </is>
      </c>
      <c r="L52" s="29" t="inlineStr">
        <is>
          <t>Homologado – confianza Alta</t>
        </is>
      </c>
      <c r="M52" s="29" t="inlineStr">
        <is>
          <t>Cruce por nomenclatura: similitud 1.00.</t>
        </is>
      </c>
    </row>
    <row r="53">
      <c r="A53" s="29" t="inlineStr">
        <is>
          <t>Neuquén</t>
        </is>
      </c>
      <c r="B53" s="29" t="inlineStr">
        <is>
          <t>Descartables</t>
        </is>
      </c>
      <c r="C53" s="29" t="inlineStr">
        <is>
          <t>2000568</t>
        </is>
      </c>
      <c r="D53" s="29" t="inlineStr">
        <is>
          <t>MORDILLOS DE FIJACION TUBO ENDOTRAQUEAL</t>
        </is>
      </c>
      <c r="E53" s="29" t="inlineStr">
        <is>
          <t>519; 520; 521; 336; 344</t>
        </is>
      </c>
      <c r="F53" s="29" t="inlineStr">
        <is>
          <t>TUBO ENDOTRAQUEAL N°; TUBO ENDOTRAQUEAL N°; TUBO ENDOTRAQUEAL N°; TUBO ENDOTRAQUEALES 8.5; TUBOS ENDOTRAQUEAL</t>
        </is>
      </c>
      <c r="G53" s="30" t="n">
        <v>49</v>
      </c>
      <c r="H53" s="30" t="n">
        <v>50</v>
      </c>
      <c r="I53" s="30" t="n">
        <v>-1</v>
      </c>
      <c r="J53" s="29" t="n"/>
      <c r="K53" s="38" t="inlineStr">
        <is>
          <t>Baja</t>
        </is>
      </c>
      <c r="L53" s="29" t="inlineStr">
        <is>
          <t>Homologado – confianza Baja – pendiente de validación</t>
        </is>
      </c>
      <c r="M53" s="29" t="inlineStr">
        <is>
          <t>Varias denominaciones del inventario físico corresponden a este material SAP (519 TUBO ENDOTRAQUEAL N°; 520 TUBO ENDOTRAQUEAL N°; 521 TUBO ENDOTRAQUEAL N°; 336 TUBO ENDOTRAQUEALES 8.5; 344 TUBOS ENDOTRAQUEAL). Se sumaron las cantidades físicas. El código Avain 519 figura en la homologación como «Clotrimazol» (master M15-006), pero en el inventario físico corresponde a «TUBO ENDOTRAQUEAL N°». El código no coincide con el producto: no se usó el vínculo de la homologación y se cruzó por nomenclatura. A revisar con los responsables de la base. Cruce por nomenclatura: similitud 0.55. Cruce por nomenclatura: similitud 0.55. El código Avain 521 figura en la homologación como «Fitomenadiona» (master M16-003), pero en el inventario físico corresponde a «TUBO ENDOTRAQUEAL N°». El código no coincide con el producto: no se usó el vínculo de la homologación y se cruzó por nomenclatura. A revisar con los responsables de la base. Cruce por nomenclatura: similitud 0.55. Cruce por nomenclatura: similitud 0.46. Cruce por nomenclatura: similitud 0.61. El material ocupa 2 filas en la hoja 1060 NQN (lote/almacén). La cantidad SAP y la física de esta vista son el total del material.</t>
        </is>
      </c>
    </row>
    <row r="54">
      <c r="A54" s="29" t="inlineStr">
        <is>
          <t>Salta</t>
        </is>
      </c>
      <c r="B54" s="29" t="inlineStr">
        <is>
          <t>Medicamentos</t>
        </is>
      </c>
      <c r="C54" s="29" t="inlineStr">
        <is>
          <t>1005358</t>
        </is>
      </c>
      <c r="D54" s="29" t="inlineStr">
        <is>
          <t>AMOXICILINA  500 MGR</t>
        </is>
      </c>
      <c r="E54" s="29" t="inlineStr">
        <is>
          <t>384</t>
        </is>
      </c>
      <c r="F54" s="29" t="inlineStr">
        <is>
          <t>Amoxicilina 500 mg</t>
        </is>
      </c>
      <c r="G54" s="30" t="n">
        <v>10</v>
      </c>
      <c r="H54" s="30" t="n">
        <v>397</v>
      </c>
      <c r="I54" s="30" t="n">
        <v>-387</v>
      </c>
      <c r="J54" s="29" t="n"/>
      <c r="K54" s="37" t="inlineStr">
        <is>
          <t>Alta</t>
        </is>
      </c>
      <c r="L54" s="29" t="inlineStr">
        <is>
          <t>Homologado – confianza Alta</t>
        </is>
      </c>
      <c r="M54" s="29" t="inlineStr">
        <is>
          <t>Cruce por nomenclatura: dosis coincide; similitud 1.00.</t>
        </is>
      </c>
    </row>
    <row r="55">
      <c r="A55" s="29" t="inlineStr">
        <is>
          <t>Salta</t>
        </is>
      </c>
      <c r="B55" s="29" t="inlineStr">
        <is>
          <t>Descartables</t>
        </is>
      </c>
      <c r="C55" s="29" t="inlineStr">
        <is>
          <t>2000011</t>
        </is>
      </c>
      <c r="D55" s="29" t="inlineStr">
        <is>
          <t>BAJALENGUAS DE MADERA</t>
        </is>
      </c>
      <c r="E55" s="29" t="inlineStr">
        <is>
          <t>42</t>
        </is>
      </c>
      <c r="F55" s="29" t="inlineStr">
        <is>
          <t>Bajalenguas</t>
        </is>
      </c>
      <c r="G55" s="30" t="n">
        <v>1017</v>
      </c>
      <c r="H55" s="30" t="n">
        <v>680</v>
      </c>
      <c r="I55" s="30" t="n">
        <v>337</v>
      </c>
      <c r="J55" s="29" t="n"/>
      <c r="K55" s="37" t="inlineStr">
        <is>
          <t>Alta</t>
        </is>
      </c>
      <c r="L55" s="29" t="inlineStr">
        <is>
          <t>Homologado – confianza Alta</t>
        </is>
      </c>
      <c r="M55" s="29" t="inlineStr">
        <is>
          <t>Cruce por nomenclatura: similitud 0.80. El material ocupa 2 filas en la hoja 1130 Salta (lote/almacén). La cantidad SAP y la física de esta vista son el total del material.</t>
        </is>
      </c>
    </row>
    <row r="56">
      <c r="A56" s="29" t="inlineStr">
        <is>
          <t>Salta</t>
        </is>
      </c>
      <c r="B56" s="29" t="inlineStr">
        <is>
          <t>Medicamentos</t>
        </is>
      </c>
      <c r="C56" s="29" t="inlineStr">
        <is>
          <t>1000530</t>
        </is>
      </c>
      <c r="D56" s="29" t="inlineStr">
        <is>
          <t>DIFENHIDRAMINA 50 MG COMPRIMIDOS</t>
        </is>
      </c>
      <c r="E56" s="29" t="inlineStr">
        <is>
          <t>102</t>
        </is>
      </c>
      <c r="F56" s="29" t="inlineStr">
        <is>
          <t>Difenhidramina Comprimidos x 50mg</t>
        </is>
      </c>
      <c r="G56" s="30" t="n">
        <v>485</v>
      </c>
      <c r="H56" s="30" t="n">
        <v>200</v>
      </c>
      <c r="I56" s="30" t="n">
        <v>285</v>
      </c>
      <c r="J56" s="29" t="n"/>
      <c r="K56" s="37" t="inlineStr">
        <is>
          <t>Alta</t>
        </is>
      </c>
      <c r="L56" s="29" t="inlineStr">
        <is>
          <t>Homologado – confianza Alta</t>
        </is>
      </c>
      <c r="M56" s="29" t="inlineStr">
        <is>
          <t>Cruce por nomenclatura: dosis coincide; similitud 0.96.</t>
        </is>
      </c>
    </row>
    <row r="57">
      <c r="A57" s="29" t="inlineStr">
        <is>
          <t>Salta</t>
        </is>
      </c>
      <c r="B57" s="29" t="inlineStr">
        <is>
          <t>Medicamentos</t>
        </is>
      </c>
      <c r="C57" s="29" t="inlineStr">
        <is>
          <t>1005299</t>
        </is>
      </c>
      <c r="D57" s="29" t="inlineStr">
        <is>
          <t>AMOXICILINA +AC. CLAVULONICO 1GR COMP</t>
        </is>
      </c>
      <c r="E57" s="29" t="inlineStr">
        <is>
          <t>35</t>
        </is>
      </c>
      <c r="F57" s="29" t="inlineStr">
        <is>
          <t>Amoxicilina Comp. X1gr</t>
        </is>
      </c>
      <c r="G57" s="30" t="n">
        <v>258</v>
      </c>
      <c r="H57" s="30" t="n">
        <v>10</v>
      </c>
      <c r="I57" s="30" t="n">
        <v>248</v>
      </c>
      <c r="J57" s="29" t="n"/>
      <c r="K57" s="37" t="inlineStr">
        <is>
          <t>Alta</t>
        </is>
      </c>
      <c r="L57" s="29" t="inlineStr">
        <is>
          <t>Homologado – confianza Alta</t>
        </is>
      </c>
      <c r="M57" s="29" t="inlineStr">
        <is>
          <t>Cruce por nomenclatura: dosis coincide; similitud 0.81.</t>
        </is>
      </c>
    </row>
    <row r="58">
      <c r="A58" s="29" t="inlineStr">
        <is>
          <t>Salta</t>
        </is>
      </c>
      <c r="B58" s="29" t="inlineStr">
        <is>
          <t>Medicamentos</t>
        </is>
      </c>
      <c r="C58" s="29" t="inlineStr">
        <is>
          <t>1000094</t>
        </is>
      </c>
      <c r="D58" s="29" t="inlineStr">
        <is>
          <t>DEXAMETASONA INY 4MG/ML AMPOLLA</t>
        </is>
      </c>
      <c r="E58" s="29" t="inlineStr">
        <is>
          <t>45</t>
        </is>
      </c>
      <c r="F58" s="29" t="inlineStr">
        <is>
          <t>Betametasona inyectable 4mg/1ml amp</t>
        </is>
      </c>
      <c r="G58" s="30" t="n">
        <v>200</v>
      </c>
      <c r="H58" s="30" t="n">
        <v>86</v>
      </c>
      <c r="I58" s="30" t="n">
        <v>114</v>
      </c>
      <c r="J58" s="29" t="n"/>
      <c r="K58" s="38" t="inlineStr">
        <is>
          <t>Baja</t>
        </is>
      </c>
      <c r="L58" s="29" t="inlineStr">
        <is>
          <t>Homologado – confianza Baja – pendiente de validación</t>
        </is>
      </c>
      <c r="M58" s="29" t="inlineStr">
        <is>
          <t>Cruce por nomenclatura: dosis coincide; similitud 0.76.</t>
        </is>
      </c>
    </row>
    <row r="59">
      <c r="A59" s="29" t="inlineStr">
        <is>
          <t>Salta</t>
        </is>
      </c>
      <c r="B59" s="29" t="inlineStr">
        <is>
          <t>Medicamentos</t>
        </is>
      </c>
      <c r="C59" s="29" t="inlineStr">
        <is>
          <t>1000961</t>
        </is>
      </c>
      <c r="D59" s="29" t="inlineStr">
        <is>
          <t>MELATONINA x 30 COMPRIMIDOS</t>
        </is>
      </c>
      <c r="E59" s="29" t="inlineStr">
        <is>
          <t>409</t>
        </is>
      </c>
      <c r="F59" s="29" t="inlineStr">
        <is>
          <t>Melatonina 3mg comprimido</t>
        </is>
      </c>
      <c r="G59" s="30" t="n">
        <v>6</v>
      </c>
      <c r="H59" s="30" t="n">
        <v>120</v>
      </c>
      <c r="I59" s="30" t="n">
        <v>-114</v>
      </c>
      <c r="J59" s="29" t="n"/>
      <c r="K59" s="42" t="inlineStr">
        <is>
          <t>Media</t>
        </is>
      </c>
      <c r="L59" s="29" t="inlineStr">
        <is>
          <t>Homologado – confianza Media – pendiente de validación</t>
        </is>
      </c>
      <c r="M59" s="29" t="inlineStr">
        <is>
          <t>Cruce por nomenclatura: una nomenclatura no informa dosis; similitud 0.64. El material ocupa 2 filas en la hoja 1130 Salta (lote/almacén). La cantidad SAP y la física de esta vista son el total del material.</t>
        </is>
      </c>
    </row>
    <row r="60">
      <c r="A60" s="29" t="inlineStr">
        <is>
          <t>Salta</t>
        </is>
      </c>
      <c r="B60" s="29" t="inlineStr">
        <is>
          <t>Medicamentos</t>
        </is>
      </c>
      <c r="C60" s="29" t="inlineStr">
        <is>
          <t>1000147</t>
        </is>
      </c>
      <c r="D60" s="29" t="inlineStr">
        <is>
          <t>RADITIDINA AMP</t>
        </is>
      </c>
      <c r="E60" s="29" t="inlineStr">
        <is>
          <t>386</t>
        </is>
      </c>
      <c r="F60" s="29" t="inlineStr">
        <is>
          <t>Ranitidina 50mg x 5ml</t>
        </is>
      </c>
      <c r="G60" s="30" t="n">
        <v>20</v>
      </c>
      <c r="H60" s="30" t="n">
        <v>114</v>
      </c>
      <c r="I60" s="30" t="n">
        <v>-94</v>
      </c>
      <c r="J60" s="29" t="n"/>
      <c r="K60" s="38" t="inlineStr">
        <is>
          <t>Baja</t>
        </is>
      </c>
      <c r="L60" s="29" t="inlineStr">
        <is>
          <t>Homologado – confianza Baja – pendiente de validación</t>
        </is>
      </c>
      <c r="M60" s="29" t="inlineStr">
        <is>
          <t>Cruce por nomenclatura: una nomenclatura no informa dosis; similitud 0.53.</t>
        </is>
      </c>
    </row>
    <row r="61">
      <c r="A61" s="29" t="inlineStr">
        <is>
          <t>Salta</t>
        </is>
      </c>
      <c r="B61" s="29" t="inlineStr">
        <is>
          <t>Medicamentos</t>
        </is>
      </c>
      <c r="C61" s="29" t="inlineStr">
        <is>
          <t>1001211</t>
        </is>
      </c>
      <c r="D61" s="29" t="inlineStr">
        <is>
          <t>Simeticona comprimidos 250mg</t>
        </is>
      </c>
      <c r="E61" s="29" t="inlineStr">
        <is>
          <t>216</t>
        </is>
      </c>
      <c r="F61" s="29" t="inlineStr">
        <is>
          <t>Simeticona comprimidos x200mg</t>
        </is>
      </c>
      <c r="G61" s="30" t="n">
        <v>60</v>
      </c>
      <c r="H61" s="30" t="n">
        <v>140</v>
      </c>
      <c r="I61" s="30" t="n">
        <v>-80</v>
      </c>
      <c r="J61" s="29" t="n"/>
      <c r="K61" s="38" t="inlineStr">
        <is>
          <t>Baja</t>
        </is>
      </c>
      <c r="L61" s="29" t="inlineStr">
        <is>
          <t>Homologado – confianza Baja – pendiente de validación</t>
        </is>
      </c>
      <c r="M61" s="29" t="inlineStr">
        <is>
          <t>Cruce por nomenclatura: dosis/presentación distinta (200MG vs 250MG); similitud 0.69.</t>
        </is>
      </c>
    </row>
    <row r="62">
      <c r="A62" s="29" t="inlineStr">
        <is>
          <t>Salta</t>
        </is>
      </c>
      <c r="B62" s="29" t="inlineStr">
        <is>
          <t>Medicamentos</t>
        </is>
      </c>
      <c r="C62" s="29" t="inlineStr">
        <is>
          <t>1000340</t>
        </is>
      </c>
      <c r="D62" s="29" t="inlineStr">
        <is>
          <t>AMLODIPINA COMP. 5MG</t>
        </is>
      </c>
      <c r="E62" s="29" t="inlineStr">
        <is>
          <t>34</t>
        </is>
      </c>
      <c r="F62" s="29" t="inlineStr">
        <is>
          <t>Amlodipina Comprimidos x 5 mg</t>
        </is>
      </c>
      <c r="G62" s="30" t="n">
        <v>240</v>
      </c>
      <c r="H62" s="30" t="n">
        <v>290</v>
      </c>
      <c r="I62" s="30" t="n">
        <v>-50</v>
      </c>
      <c r="J62" s="29" t="n"/>
      <c r="K62" s="37" t="inlineStr">
        <is>
          <t>Alta</t>
        </is>
      </c>
      <c r="L62" s="29" t="inlineStr">
        <is>
          <t>Homologado – confianza Alta</t>
        </is>
      </c>
      <c r="M62" s="29" t="inlineStr">
        <is>
          <t>Cruce por nomenclatura: dosis coincide; similitud 1.00.</t>
        </is>
      </c>
    </row>
    <row r="63">
      <c r="A63" s="29" t="inlineStr">
        <is>
          <t>Salta</t>
        </is>
      </c>
      <c r="B63" s="29" t="inlineStr">
        <is>
          <t>Medicamentos</t>
        </is>
      </c>
      <c r="C63" s="29" t="inlineStr">
        <is>
          <t>1005330</t>
        </is>
      </c>
      <c r="D63" s="29" t="inlineStr">
        <is>
          <t>HIDROCORTISONA 100MG AMP</t>
        </is>
      </c>
      <c r="E63" s="29" t="inlineStr">
        <is>
          <t>143</t>
        </is>
      </c>
      <c r="F63" s="29" t="inlineStr">
        <is>
          <t>Hidrocortisona 1 fco amp polvo p/rest x100mg</t>
        </is>
      </c>
      <c r="G63" s="30" t="n">
        <v>4</v>
      </c>
      <c r="H63" s="30" t="n">
        <v>54</v>
      </c>
      <c r="I63" s="30" t="n">
        <v>-50</v>
      </c>
      <c r="J63" s="29" t="n"/>
      <c r="K63" s="38" t="inlineStr">
        <is>
          <t>Baja</t>
        </is>
      </c>
      <c r="L63" s="29" t="inlineStr">
        <is>
          <t>Homologado – confianza Baja – pendiente de validación</t>
        </is>
      </c>
      <c r="M63" s="29" t="inlineStr">
        <is>
          <t>Cruce por nomenclatura: dosis coincide; similitud 0.70.</t>
        </is>
      </c>
    </row>
    <row r="64">
      <c r="A64" s="29" t="inlineStr">
        <is>
          <t>Salta</t>
        </is>
      </c>
      <c r="B64" s="29" t="inlineStr">
        <is>
          <t>Descartables</t>
        </is>
      </c>
      <c r="C64" s="29" t="inlineStr">
        <is>
          <t>2001853</t>
        </is>
      </c>
      <c r="D64" s="29" t="inlineStr">
        <is>
          <t>JERINGA 60 ML PICO LUER SLIP</t>
        </is>
      </c>
      <c r="E64" s="29" t="inlineStr">
        <is>
          <t>159</t>
        </is>
      </c>
      <c r="F64" s="29" t="inlineStr">
        <is>
          <t>Jeringas 60 cc</t>
        </is>
      </c>
      <c r="G64" s="30" t="n">
        <v>50</v>
      </c>
      <c r="H64" s="30" t="n">
        <v>90</v>
      </c>
      <c r="I64" s="30" t="n">
        <v>-40</v>
      </c>
      <c r="J64" s="29" t="n"/>
      <c r="K64" s="42" t="inlineStr">
        <is>
          <t>Media</t>
        </is>
      </c>
      <c r="L64" s="29" t="inlineStr">
        <is>
          <t>Homologado – confianza Media – pendiente de validación</t>
        </is>
      </c>
      <c r="M64" s="29" t="inlineStr">
        <is>
          <t>Cruce por nomenclatura: dosis coincide; similitud 0.72.</t>
        </is>
      </c>
    </row>
    <row r="65">
      <c r="A65" s="29" t="inlineStr">
        <is>
          <t>Salta</t>
        </is>
      </c>
      <c r="B65" s="29" t="inlineStr">
        <is>
          <t>Medicamentos</t>
        </is>
      </c>
      <c r="C65" s="29" t="inlineStr">
        <is>
          <t>1005104</t>
        </is>
      </c>
      <c r="D65" s="29" t="inlineStr">
        <is>
          <t>CLONAZEPAM 0.5MG COMPRIMIDO</t>
        </is>
      </c>
      <c r="E65" s="29" t="inlineStr">
        <is>
          <t>307</t>
        </is>
      </c>
      <c r="F65" s="29" t="inlineStr">
        <is>
          <t>CLONAZEPAN 0,5 mg</t>
        </is>
      </c>
      <c r="G65" s="30" t="n">
        <v>1</v>
      </c>
      <c r="H65" s="30" t="n">
        <v>30</v>
      </c>
      <c r="I65" s="30" t="n">
        <v>-29</v>
      </c>
      <c r="J65" s="29" t="n"/>
      <c r="K65" s="37" t="inlineStr">
        <is>
          <t>Alta</t>
        </is>
      </c>
      <c r="L65" s="29" t="inlineStr">
        <is>
          <t>Homologado – confianza Alta</t>
        </is>
      </c>
      <c r="M65" s="29" t="inlineStr">
        <is>
          <t>Cruce por nomenclatura: dosis coincide; similitud 0.76.</t>
        </is>
      </c>
    </row>
    <row r="66">
      <c r="A66" s="29" t="inlineStr">
        <is>
          <t>Salta</t>
        </is>
      </c>
      <c r="B66" s="29" t="inlineStr">
        <is>
          <t>Medicamentos</t>
        </is>
      </c>
      <c r="C66" s="29" t="inlineStr">
        <is>
          <t>1000561</t>
        </is>
      </c>
      <c r="D66" s="29" t="inlineStr">
        <is>
          <t>ACETILCISTEINA 600MG COMP</t>
        </is>
      </c>
      <c r="E66" s="29" t="inlineStr">
        <is>
          <t>7</t>
        </is>
      </c>
      <c r="F66" s="29" t="inlineStr">
        <is>
          <t>ACEMUK (N-Acetilcisteina) 600 Comprimidos efervecesntes</t>
        </is>
      </c>
      <c r="G66" s="30" t="n">
        <v>3</v>
      </c>
      <c r="H66" s="30" t="n">
        <v>30</v>
      </c>
      <c r="I66" s="30" t="n">
        <v>-27</v>
      </c>
      <c r="J66" s="29" t="n"/>
      <c r="K66" s="38" t="inlineStr">
        <is>
          <t>Baja</t>
        </is>
      </c>
      <c r="L66" s="29" t="inlineStr">
        <is>
          <t>Homologado – confianza Baja – pendiente de validación</t>
        </is>
      </c>
      <c r="M66" s="29" t="inlineStr">
        <is>
          <t>Cruce por nomenclatura: una nomenclatura no informa dosis; similitud 0.68.</t>
        </is>
      </c>
    </row>
    <row r="67">
      <c r="A67" s="29" t="inlineStr">
        <is>
          <t>Salta</t>
        </is>
      </c>
      <c r="B67" s="29" t="inlineStr">
        <is>
          <t>Medicamentos</t>
        </is>
      </c>
      <c r="C67" s="29" t="inlineStr">
        <is>
          <t>1000004</t>
        </is>
      </c>
      <c r="D67" s="29" t="inlineStr">
        <is>
          <t>AGUA OXIGENADA 10 VOL. X 100ML</t>
        </is>
      </c>
      <c r="E67" s="29" t="inlineStr">
        <is>
          <t>16</t>
        </is>
      </c>
      <c r="F67" s="29" t="inlineStr">
        <is>
          <t>Agua Oxigenada x100 ml</t>
        </is>
      </c>
      <c r="G67" s="30" t="n">
        <v>50</v>
      </c>
      <c r="H67" s="30" t="n">
        <v>24</v>
      </c>
      <c r="I67" s="30" t="n">
        <v>26</v>
      </c>
      <c r="J67" s="29" t="n"/>
      <c r="K67" s="37" t="inlineStr">
        <is>
          <t>Alta</t>
        </is>
      </c>
      <c r="L67" s="29" t="inlineStr">
        <is>
          <t>Homologado – confianza Alta</t>
        </is>
      </c>
      <c r="M67" s="29" t="inlineStr">
        <is>
          <t>Cruce por nomenclatura: dosis coincide; similitud 0.87.</t>
        </is>
      </c>
    </row>
    <row r="68">
      <c r="A68" s="29" t="inlineStr">
        <is>
          <t>Salta</t>
        </is>
      </c>
      <c r="B68" s="29" t="inlineStr">
        <is>
          <t>Medicamentos</t>
        </is>
      </c>
      <c r="C68" s="29" t="inlineStr">
        <is>
          <t>1000390</t>
        </is>
      </c>
      <c r="D68" s="29" t="inlineStr">
        <is>
          <t>TETRAHIDROZOLINA GTAS 15 ML</t>
        </is>
      </c>
      <c r="E68" s="29" t="inlineStr">
        <is>
          <t>235</t>
        </is>
      </c>
      <c r="F68" s="29" t="inlineStr">
        <is>
          <t>Tetrahidrozolina clorhidrato 0,5 mg Gotas Oftalmicas x 15 ml</t>
        </is>
      </c>
      <c r="G68" s="30" t="n">
        <v>41</v>
      </c>
      <c r="H68" s="30" t="n">
        <v>15</v>
      </c>
      <c r="I68" s="30" t="n">
        <v>26</v>
      </c>
      <c r="J68" s="29" t="n"/>
      <c r="K68" s="38" t="inlineStr">
        <is>
          <t>Baja</t>
        </is>
      </c>
      <c r="L68" s="29" t="inlineStr">
        <is>
          <t>Homologado – confianza Baja – pendiente de validación</t>
        </is>
      </c>
      <c r="M68" s="29" t="inlineStr">
        <is>
          <t>Cruce por nomenclatura: dosis coincide; similitud 0.70. El material ocupa 2 filas en la hoja 1130 Salta (lote/almacén). La cantidad SAP y la física de esta vista son el total del material.</t>
        </is>
      </c>
    </row>
    <row r="69">
      <c r="A69" s="29" t="inlineStr">
        <is>
          <t>Salta</t>
        </is>
      </c>
      <c r="B69" s="29" t="inlineStr">
        <is>
          <t>Medicamentos</t>
        </is>
      </c>
      <c r="C69" s="29" t="inlineStr">
        <is>
          <t>1000046</t>
        </is>
      </c>
      <c r="D69" s="29" t="inlineStr">
        <is>
          <t>IBUPROFENO 400 MG COMPRIMIDOS</t>
        </is>
      </c>
      <c r="E69" s="29" t="inlineStr">
        <is>
          <t>151</t>
        </is>
      </c>
      <c r="F69" s="29" t="inlineStr">
        <is>
          <t>Ibuprofeno comprimidos x 400mg</t>
        </is>
      </c>
      <c r="G69" s="30" t="n">
        <v>20</v>
      </c>
      <c r="H69" s="30" t="n">
        <v>40</v>
      </c>
      <c r="I69" s="30" t="n">
        <v>-20</v>
      </c>
      <c r="J69" s="29" t="n"/>
      <c r="K69" s="37" t="inlineStr">
        <is>
          <t>Alta</t>
        </is>
      </c>
      <c r="L69" s="29" t="inlineStr">
        <is>
          <t>Homologado – confianza Alta</t>
        </is>
      </c>
      <c r="M69" s="29" t="inlineStr">
        <is>
          <t>Cruce por nomenclatura: dosis coincide; similitud 0.95.</t>
        </is>
      </c>
    </row>
    <row r="70">
      <c r="A70" s="29" t="inlineStr">
        <is>
          <t>Salta</t>
        </is>
      </c>
      <c r="B70" s="29" t="inlineStr">
        <is>
          <t>Medicamentos</t>
        </is>
      </c>
      <c r="C70" s="29" t="inlineStr">
        <is>
          <t>1000054</t>
        </is>
      </c>
      <c r="D70" s="29" t="inlineStr">
        <is>
          <t>ALCOHOL AL 96% X 500ML</t>
        </is>
      </c>
      <c r="E70" s="29" t="inlineStr">
        <is>
          <t>26</t>
        </is>
      </c>
      <c r="F70" s="29" t="inlineStr">
        <is>
          <t>Alcohol 96% x500 ml</t>
        </is>
      </c>
      <c r="G70" s="30" t="n">
        <v>46</v>
      </c>
      <c r="H70" s="30" t="n">
        <v>32</v>
      </c>
      <c r="I70" s="30" t="n">
        <v>14</v>
      </c>
      <c r="J70" s="29" t="n"/>
      <c r="K70" s="37" t="inlineStr">
        <is>
          <t>Alta</t>
        </is>
      </c>
      <c r="L70" s="29" t="inlineStr">
        <is>
          <t>Homologado – confianza Alta</t>
        </is>
      </c>
      <c r="M70" s="29" t="inlineStr">
        <is>
          <t>Cruce por nomenclatura: dosis coincide; similitud 1.00. El material ocupa 2 filas en la hoja 1130 Salta (lote/almacén). La cantidad SAP y la física de esta vista son el total del material.</t>
        </is>
      </c>
    </row>
    <row r="71">
      <c r="A71" s="29" t="inlineStr">
        <is>
          <t>Salta</t>
        </is>
      </c>
      <c r="B71" s="29" t="inlineStr">
        <is>
          <t>Medicamentos</t>
        </is>
      </c>
      <c r="C71" s="29" t="inlineStr">
        <is>
          <t>1000145</t>
        </is>
      </c>
      <c r="D71" s="29" t="inlineStr">
        <is>
          <t>DEXAMETASONA 0,5 MG COMP</t>
        </is>
      </c>
      <c r="E71" s="29" t="inlineStr">
        <is>
          <t>91</t>
        </is>
      </c>
      <c r="F71" s="29" t="inlineStr">
        <is>
          <t>Dexametasona comprimidos 0,5 mgr</t>
        </is>
      </c>
      <c r="G71" s="30" t="n">
        <v>24</v>
      </c>
      <c r="H71" s="30" t="n">
        <v>10</v>
      </c>
      <c r="I71" s="30" t="n">
        <v>14</v>
      </c>
      <c r="J71" s="29" t="n"/>
      <c r="K71" s="37" t="inlineStr">
        <is>
          <t>Alta</t>
        </is>
      </c>
      <c r="L71" s="29" t="inlineStr">
        <is>
          <t>Homologado – confianza Alta</t>
        </is>
      </c>
      <c r="M71" s="29" t="inlineStr">
        <is>
          <t>Cruce por nomenclatura: dosis coincide; similitud 0.95.</t>
        </is>
      </c>
    </row>
    <row r="72">
      <c r="A72" s="29" t="inlineStr">
        <is>
          <t>Salta</t>
        </is>
      </c>
      <c r="B72" s="29" t="inlineStr">
        <is>
          <t>Descartables</t>
        </is>
      </c>
      <c r="C72" s="29" t="inlineStr">
        <is>
          <t>2001863</t>
        </is>
      </c>
      <c r="D72" s="29" t="inlineStr">
        <is>
          <t>SONDA P/ ASPIRACION K29</t>
        </is>
      </c>
      <c r="E72" s="29" t="inlineStr">
        <is>
          <t>429</t>
        </is>
      </c>
      <c r="F72" s="29" t="inlineStr">
        <is>
          <t>Sonda de Aspiracion K29</t>
        </is>
      </c>
      <c r="G72" s="30" t="n">
        <v>5</v>
      </c>
      <c r="H72" s="30" t="n">
        <v>19</v>
      </c>
      <c r="I72" s="30" t="n">
        <v>-14</v>
      </c>
      <c r="J72" s="29" t="n"/>
      <c r="K72" s="37" t="inlineStr">
        <is>
          <t>Alta</t>
        </is>
      </c>
      <c r="L72" s="29" t="inlineStr">
        <is>
          <t>Homologado – confianza Alta</t>
        </is>
      </c>
      <c r="M72" s="29" t="inlineStr">
        <is>
          <t>Cruce por nomenclatura: similitud 0.92.</t>
        </is>
      </c>
    </row>
    <row r="73">
      <c r="A73" s="29" t="inlineStr">
        <is>
          <t>Salta</t>
        </is>
      </c>
      <c r="B73" s="29" t="inlineStr">
        <is>
          <t>Medicamentos</t>
        </is>
      </c>
      <c r="C73" s="29" t="inlineStr">
        <is>
          <t>1000837</t>
        </is>
      </c>
      <c r="D73" s="29" t="inlineStr">
        <is>
          <t>BROMHEXINA 120ML JARABE</t>
        </is>
      </c>
      <c r="E73" s="29" t="inlineStr">
        <is>
          <t>49</t>
        </is>
      </c>
      <c r="F73" s="29" t="inlineStr">
        <is>
          <t>Bromhexina Jbe</t>
        </is>
      </c>
      <c r="G73" s="30" t="n">
        <v>50</v>
      </c>
      <c r="H73" s="30" t="n">
        <v>63</v>
      </c>
      <c r="I73" s="30" t="n">
        <v>-13</v>
      </c>
      <c r="J73" s="29" t="n"/>
      <c r="K73" s="42" t="inlineStr">
        <is>
          <t>Media</t>
        </is>
      </c>
      <c r="L73" s="29" t="inlineStr">
        <is>
          <t>Homologado – confianza Media – pendiente de validación</t>
        </is>
      </c>
      <c r="M73" s="29" t="inlineStr">
        <is>
          <t>Cruce por nomenclatura: una nomenclatura no informa dosis; similitud 0.85.</t>
        </is>
      </c>
    </row>
    <row r="74">
      <c r="A74" s="29" t="inlineStr">
        <is>
          <t>Salta</t>
        </is>
      </c>
      <c r="B74" s="29" t="inlineStr">
        <is>
          <t>Medicamentos</t>
        </is>
      </c>
      <c r="C74" s="29" t="inlineStr">
        <is>
          <t>1000097</t>
        </is>
      </c>
      <c r="D74" s="29" t="inlineStr">
        <is>
          <t>ALCOHOL AL 96% X 250ML</t>
        </is>
      </c>
      <c r="E74" s="29" t="inlineStr">
        <is>
          <t>23</t>
        </is>
      </c>
      <c r="F74" s="29" t="inlineStr">
        <is>
          <t>Alcohol 96% x 250 ml</t>
        </is>
      </c>
      <c r="G74" s="30" t="n">
        <v>45</v>
      </c>
      <c r="H74" s="30" t="n">
        <v>32</v>
      </c>
      <c r="I74" s="30" t="n">
        <v>13</v>
      </c>
      <c r="J74" s="29" t="n"/>
      <c r="K74" s="37" t="inlineStr">
        <is>
          <t>Alta</t>
        </is>
      </c>
      <c r="L74" s="29" t="inlineStr">
        <is>
          <t>Homologado – confianza Alta</t>
        </is>
      </c>
      <c r="M74" s="29" t="inlineStr">
        <is>
          <t>Cruce por nomenclatura: dosis coincide; similitud 1.00. El material ocupa 2 filas en la hoja 1130 Salta (lote/almacén). La cantidad SAP y la física de esta vista son el total del material.</t>
        </is>
      </c>
    </row>
    <row r="75">
      <c r="A75" s="29" t="inlineStr">
        <is>
          <t>Salta</t>
        </is>
      </c>
      <c r="B75" s="29" t="inlineStr">
        <is>
          <t>Descartables</t>
        </is>
      </c>
      <c r="C75" s="29" t="inlineStr">
        <is>
          <t>2001233</t>
        </is>
      </c>
      <c r="D75" s="29" t="inlineStr">
        <is>
          <t>HILO DE SUTURA SUPRALON 5</t>
        </is>
      </c>
      <c r="E75" s="29" t="inlineStr">
        <is>
          <t>297</t>
        </is>
      </c>
      <c r="F75" s="29" t="inlineStr">
        <is>
          <t>Hilo de sutura N°3</t>
        </is>
      </c>
      <c r="G75" s="30" t="n">
        <v>18</v>
      </c>
      <c r="H75" s="30" t="n">
        <v>5</v>
      </c>
      <c r="I75" s="30" t="n">
        <v>13</v>
      </c>
      <c r="J75" s="29" t="n"/>
      <c r="K75" s="38" t="inlineStr">
        <is>
          <t>Baja</t>
        </is>
      </c>
      <c r="L75" s="29" t="inlineStr">
        <is>
          <t>Homologado – confianza Baja – pendiente de validación</t>
        </is>
      </c>
      <c r="M75" s="29" t="inlineStr">
        <is>
          <t>Cruce por nomenclatura: calibre/talle/medida distinta; similitud 0.60.</t>
        </is>
      </c>
    </row>
    <row r="76">
      <c r="A76" s="29" t="inlineStr">
        <is>
          <t>Salta</t>
        </is>
      </c>
      <c r="B76" s="29" t="inlineStr">
        <is>
          <t>Medicamentos</t>
        </is>
      </c>
      <c r="C76" s="29" t="inlineStr">
        <is>
          <t>1000695</t>
        </is>
      </c>
      <c r="D76" s="29" t="inlineStr">
        <is>
          <t>ACICLOVIR 5% CREMA X 10GR</t>
        </is>
      </c>
      <c r="E76" s="29" t="inlineStr">
        <is>
          <t>10</t>
        </is>
      </c>
      <c r="F76" s="29" t="inlineStr">
        <is>
          <t>Aciclovir crema Pomo 5,0% x10gr</t>
        </is>
      </c>
      <c r="G76" s="30" t="n">
        <v>27</v>
      </c>
      <c r="H76" s="30" t="n">
        <v>15</v>
      </c>
      <c r="I76" s="30" t="n">
        <v>12</v>
      </c>
      <c r="J76" s="29" t="n"/>
      <c r="K76" s="37" t="inlineStr">
        <is>
          <t>Alta</t>
        </is>
      </c>
      <c r="L76" s="29" t="inlineStr">
        <is>
          <t>Homologado – confianza Alta</t>
        </is>
      </c>
      <c r="M76" s="29" t="inlineStr">
        <is>
          <t>Cruce por nomenclatura: dosis coincide; similitud 0.76.</t>
        </is>
      </c>
    </row>
    <row r="77">
      <c r="A77" s="29" t="inlineStr">
        <is>
          <t>Salta</t>
        </is>
      </c>
      <c r="B77" s="29" t="inlineStr">
        <is>
          <t>Descartables</t>
        </is>
      </c>
      <c r="C77" s="29" t="inlineStr">
        <is>
          <t>2002417</t>
        </is>
      </c>
      <c r="D77" s="29" t="inlineStr">
        <is>
          <t>VASELINA SOLIDA X 60 GRS DROGAL</t>
        </is>
      </c>
      <c r="E77" s="29" t="inlineStr">
        <is>
          <t>352</t>
        </is>
      </c>
      <c r="F77" s="29" t="inlineStr">
        <is>
          <t>Vaselina Solida 60mg</t>
        </is>
      </c>
      <c r="G77" s="30" t="n">
        <v>20</v>
      </c>
      <c r="H77" s="30" t="n">
        <v>31</v>
      </c>
      <c r="I77" s="30" t="n">
        <v>-11</v>
      </c>
      <c r="J77" s="29" t="n"/>
      <c r="K77" s="38" t="inlineStr">
        <is>
          <t>Baja</t>
        </is>
      </c>
      <c r="L77" s="29" t="inlineStr">
        <is>
          <t>Homologado – confianza Baja – pendiente de validación</t>
        </is>
      </c>
      <c r="M77" s="29" t="inlineStr">
        <is>
          <t>Cruce por nomenclatura: dosis/presentación distinta (60MG vs 60000MG); similitud 0.79.</t>
        </is>
      </c>
    </row>
    <row r="78">
      <c r="A78" s="29" t="inlineStr">
        <is>
          <t>Salta</t>
        </is>
      </c>
      <c r="B78" s="29" t="inlineStr">
        <is>
          <t>Medicamentos</t>
        </is>
      </c>
      <c r="C78" s="29" t="inlineStr">
        <is>
          <t>1000792</t>
        </is>
      </c>
      <c r="D78" s="29" t="inlineStr">
        <is>
          <t>ORALSONE MAX TOPIC</t>
        </is>
      </c>
      <c r="E78" s="29" t="inlineStr">
        <is>
          <t>193</t>
        </is>
      </c>
      <c r="F78" s="29" t="inlineStr">
        <is>
          <t>Oralsone Topic</t>
        </is>
      </c>
      <c r="G78" s="30" t="n">
        <v>40</v>
      </c>
      <c r="H78" s="30" t="n">
        <v>32</v>
      </c>
      <c r="I78" s="30" t="n">
        <v>8</v>
      </c>
      <c r="J78" s="29" t="n"/>
      <c r="K78" s="37" t="inlineStr">
        <is>
          <t>Alta</t>
        </is>
      </c>
      <c r="L78" s="29" t="inlineStr">
        <is>
          <t>Homologado – confianza Alta</t>
        </is>
      </c>
      <c r="M78" s="29" t="inlineStr">
        <is>
          <t>Cruce por nomenclatura: similitud 0.87.</t>
        </is>
      </c>
    </row>
    <row r="79">
      <c r="A79" s="29" t="inlineStr">
        <is>
          <t>Salta</t>
        </is>
      </c>
      <c r="B79" s="29" t="inlineStr">
        <is>
          <t>Medicamentos</t>
        </is>
      </c>
      <c r="C79" s="29" t="inlineStr">
        <is>
          <t>1005229</t>
        </is>
      </c>
      <c r="D79" s="29" t="inlineStr">
        <is>
          <t>CIPROFLOXACINA + HIDROCORTISONA 5ML</t>
        </is>
      </c>
      <c r="E79" s="29" t="inlineStr">
        <is>
          <t>398</t>
        </is>
      </c>
      <c r="F79" s="29" t="inlineStr">
        <is>
          <t>Ciprofloxacina/Hidrocortisona gtas oticas</t>
        </is>
      </c>
      <c r="G79" s="30" t="n">
        <v>30</v>
      </c>
      <c r="H79" s="30" t="n">
        <v>24</v>
      </c>
      <c r="I79" s="30" t="n">
        <v>6</v>
      </c>
      <c r="J79" s="29" t="n"/>
      <c r="K79" s="42" t="inlineStr">
        <is>
          <t>Media</t>
        </is>
      </c>
      <c r="L79" s="29" t="inlineStr">
        <is>
          <t>Homologado – confianza Media – pendiente de validación</t>
        </is>
      </c>
      <c r="M79" s="29" t="inlineStr">
        <is>
          <t>Cruce por nomenclatura: una nomenclatura no informa dosis; similitud 0.61.</t>
        </is>
      </c>
    </row>
    <row r="80">
      <c r="A80" s="29" t="inlineStr">
        <is>
          <t>Salta</t>
        </is>
      </c>
      <c r="B80" s="29" t="inlineStr">
        <is>
          <t>Medicamentos</t>
        </is>
      </c>
      <c r="C80" s="29" t="inlineStr">
        <is>
          <t>1000827</t>
        </is>
      </c>
      <c r="D80" s="29" t="inlineStr">
        <is>
          <t>BETAMETASONA 15G CREMA</t>
        </is>
      </c>
      <c r="E80" s="29" t="inlineStr">
        <is>
          <t>44</t>
        </is>
      </c>
      <c r="F80" s="29" t="inlineStr">
        <is>
          <t>Betametasona Crema</t>
        </is>
      </c>
      <c r="G80" s="30" t="n">
        <v>50</v>
      </c>
      <c r="H80" s="30" t="n">
        <v>54</v>
      </c>
      <c r="I80" s="30" t="n">
        <v>-4</v>
      </c>
      <c r="J80" s="29" t="n"/>
      <c r="K80" s="42" t="inlineStr">
        <is>
          <t>Media</t>
        </is>
      </c>
      <c r="L80" s="29" t="inlineStr">
        <is>
          <t>Homologado – confianza Media – pendiente de validación</t>
        </is>
      </c>
      <c r="M80" s="29" t="inlineStr">
        <is>
          <t>Cruce por nomenclatura: una nomenclatura no informa dosis; similitud 0.84.</t>
        </is>
      </c>
    </row>
    <row r="81">
      <c r="A81" s="29" t="inlineStr">
        <is>
          <t>Salta</t>
        </is>
      </c>
      <c r="B81" s="29" t="inlineStr">
        <is>
          <t>Medicamentos</t>
        </is>
      </c>
      <c r="C81" s="29" t="inlineStr">
        <is>
          <t>1000404</t>
        </is>
      </c>
      <c r="D81" s="29" t="inlineStr">
        <is>
          <t>FLUMAZENIL AMP 5 ML</t>
        </is>
      </c>
      <c r="E81" s="29" t="inlineStr">
        <is>
          <t>123</t>
        </is>
      </c>
      <c r="F81" s="29" t="inlineStr">
        <is>
          <t>Flumazenil 1 amp=5ml x0,5ml</t>
        </is>
      </c>
      <c r="G81" s="30" t="n">
        <v>25</v>
      </c>
      <c r="H81" s="30" t="n">
        <v>29</v>
      </c>
      <c r="I81" s="30" t="n">
        <v>-4</v>
      </c>
      <c r="J81" s="29" t="n"/>
      <c r="K81" s="42" t="inlineStr">
        <is>
          <t>Media</t>
        </is>
      </c>
      <c r="L81" s="29" t="inlineStr">
        <is>
          <t>Homologado – confianza Media – pendiente de validación</t>
        </is>
      </c>
      <c r="M81" s="29" t="inlineStr">
        <is>
          <t>Cruce por nomenclatura: dosis coincide; similitud 0.67.</t>
        </is>
      </c>
    </row>
    <row r="82">
      <c r="A82" s="29" t="inlineStr">
        <is>
          <t>Salta</t>
        </is>
      </c>
      <c r="B82" s="29" t="inlineStr">
        <is>
          <t>Medicamentos</t>
        </is>
      </c>
      <c r="C82" s="29" t="inlineStr">
        <is>
          <t>1000058</t>
        </is>
      </c>
      <c r="D82" s="29" t="inlineStr">
        <is>
          <t>ALCOHOL EN GEL X 500ML</t>
        </is>
      </c>
      <c r="E82" s="29" t="inlineStr">
        <is>
          <t>318; 27; 28</t>
        </is>
      </c>
      <c r="F82" s="29" t="inlineStr">
        <is>
          <t>Alcohol en gel 1000 ml; Alcohol en gel 250 ml; Alcohol en gel 500 ml</t>
        </is>
      </c>
      <c r="G82" s="30" t="n">
        <v>10</v>
      </c>
      <c r="H82" s="30" t="n">
        <v>14</v>
      </c>
      <c r="I82" s="30" t="n">
        <v>-4</v>
      </c>
      <c r="J82" s="29" t="n"/>
      <c r="K82" s="38" t="inlineStr">
        <is>
          <t>Baja</t>
        </is>
      </c>
      <c r="L82" s="29" t="inlineStr">
        <is>
          <t>Homologado – confianza Baja – pendiente de validación</t>
        </is>
      </c>
      <c r="M82" s="29" t="inlineStr">
        <is>
          <t>Varias denominaciones del inventario físico corresponden a este material SAP (318 Alcohol en gel 1000 ml; 27 Alcohol en gel 250 ml; 28 Alcohol en gel 500 ml). Se sumaron las cantidades físicas. Cruce por nomenclatura: dosis/presentación distinta (1000ML vs 500ML); similitud 0.74. Cruce por nomenclatura: dosis/presentación distinta (250ML vs 500ML); similitud 0.75. Cruce por nomenclatura: dosis coincide; similitud 1.00.</t>
        </is>
      </c>
    </row>
    <row r="83">
      <c r="A83" s="29" t="inlineStr">
        <is>
          <t>Salta</t>
        </is>
      </c>
      <c r="B83" s="29" t="inlineStr">
        <is>
          <t>Medicamentos</t>
        </is>
      </c>
      <c r="C83" s="29" t="inlineStr">
        <is>
          <t>1000250</t>
        </is>
      </c>
      <c r="D83" s="29" t="inlineStr">
        <is>
          <t>DICLOFENAC GEL</t>
        </is>
      </c>
      <c r="E83" s="29" t="inlineStr">
        <is>
          <t>388</t>
        </is>
      </c>
      <c r="F83" s="29" t="inlineStr">
        <is>
          <t>Diclofenac gel (dietilamina 1,16%)</t>
        </is>
      </c>
      <c r="G83" s="30" t="n">
        <v>35</v>
      </c>
      <c r="H83" s="30" t="n">
        <v>33</v>
      </c>
      <c r="I83" s="30" t="n">
        <v>2</v>
      </c>
      <c r="J83" s="29" t="n"/>
      <c r="K83" s="38" t="inlineStr">
        <is>
          <t>Baja</t>
        </is>
      </c>
      <c r="L83" s="29" t="inlineStr">
        <is>
          <t>Homologado – confianza Baja – pendiente de validación</t>
        </is>
      </c>
      <c r="M83" s="29" t="inlineStr">
        <is>
          <t>Cruce por nomenclatura: una nomenclatura no informa dosis; similitud 0.71.</t>
        </is>
      </c>
    </row>
    <row r="84">
      <c r="A84" s="29" t="inlineStr">
        <is>
          <t>Salta</t>
        </is>
      </c>
      <c r="B84" s="29" t="inlineStr">
        <is>
          <t>Medicamentos</t>
        </is>
      </c>
      <c r="C84" s="29" t="inlineStr">
        <is>
          <t>1000672</t>
        </is>
      </c>
      <c r="D84" s="29" t="inlineStr">
        <is>
          <t>TOBRAMICINA + DEXAMETASONA</t>
        </is>
      </c>
      <c r="E84" s="29" t="inlineStr">
        <is>
          <t>239</t>
        </is>
      </c>
      <c r="F84" s="29" t="inlineStr">
        <is>
          <t>Tobramicina+Dexametasona gotas oftalmicas x5ml</t>
        </is>
      </c>
      <c r="G84" s="30" t="n">
        <v>20</v>
      </c>
      <c r="H84" s="30" t="n">
        <v>19</v>
      </c>
      <c r="I84" s="30" t="n">
        <v>1</v>
      </c>
      <c r="J84" s="29" t="n"/>
      <c r="K84" s="38" t="inlineStr">
        <is>
          <t>Baja</t>
        </is>
      </c>
      <c r="L84" s="29" t="inlineStr">
        <is>
          <t>Homologado – confianza Baja – pendiente de validación</t>
        </is>
      </c>
      <c r="M84" s="29" t="inlineStr">
        <is>
          <t>Cruce por nomenclatura: una nomenclatura no informa dosis; similitud 0.74.</t>
        </is>
      </c>
    </row>
    <row r="85">
      <c r="A85" s="29" t="inlineStr">
        <is>
          <t>Salta</t>
        </is>
      </c>
      <c r="B85" s="29" t="inlineStr">
        <is>
          <t>Medicamentos</t>
        </is>
      </c>
      <c r="C85" s="29" t="inlineStr">
        <is>
          <t>1000039</t>
        </is>
      </c>
      <c r="D85" s="29" t="inlineStr">
        <is>
          <t>VASELINA SOLIDA POR 1 KG</t>
        </is>
      </c>
      <c r="E85" s="29" t="inlineStr">
        <is>
          <t>278</t>
        </is>
      </c>
      <c r="F85" s="29" t="inlineStr">
        <is>
          <t>Vaselina solida x 1 kg</t>
        </is>
      </c>
      <c r="G85" s="30" t="n">
        <v>8</v>
      </c>
      <c r="H85" s="30" t="n">
        <v>7</v>
      </c>
      <c r="I85" s="30" t="n">
        <v>1</v>
      </c>
      <c r="J85" s="29" t="n"/>
      <c r="K85" s="37" t="inlineStr">
        <is>
          <t>Alta</t>
        </is>
      </c>
      <c r="L85" s="29" t="inlineStr">
        <is>
          <t>Homologado – confianza Alta</t>
        </is>
      </c>
      <c r="M85" s="29" t="inlineStr">
        <is>
          <t>Cruce por nomenclatura: similitud 1.00.</t>
        </is>
      </c>
    </row>
    <row r="86">
      <c r="A86" s="29" t="inlineStr">
        <is>
          <t>Salta</t>
        </is>
      </c>
      <c r="B86" s="29" t="inlineStr">
        <is>
          <t>Medicamentos</t>
        </is>
      </c>
      <c r="C86" s="29" t="inlineStr">
        <is>
          <t>1000759</t>
        </is>
      </c>
      <c r="D86" s="29" t="inlineStr">
        <is>
          <t>PIECIDEX</t>
        </is>
      </c>
      <c r="E86" s="29" t="inlineStr">
        <is>
          <t>203</t>
        </is>
      </c>
      <c r="F86" s="29" t="inlineStr">
        <is>
          <t>Piecidex terbinafina 1% promo</t>
        </is>
      </c>
      <c r="G86" s="30" t="n">
        <v>20</v>
      </c>
      <c r="H86" s="30" t="n">
        <v>20</v>
      </c>
      <c r="I86" s="30" t="n">
        <v>0</v>
      </c>
      <c r="J86" s="29" t="n"/>
      <c r="K86" s="38" t="inlineStr">
        <is>
          <t>Baja</t>
        </is>
      </c>
      <c r="L86" s="29" t="inlineStr">
        <is>
          <t>Homologado – confianza Baja – pendiente de validación</t>
        </is>
      </c>
      <c r="M86" s="29" t="inlineStr">
        <is>
          <t>Cruce por nomenclatura: una nomenclatura no informa dosis; similitud 0.64.</t>
        </is>
      </c>
    </row>
    <row r="87">
      <c r="A87" s="29" t="inlineStr">
        <is>
          <t>Salta</t>
        </is>
      </c>
      <c r="B87" s="29" t="inlineStr">
        <is>
          <t>Medicamentos</t>
        </is>
      </c>
      <c r="C87" s="29" t="inlineStr">
        <is>
          <t>1000049</t>
        </is>
      </c>
      <c r="D87" s="29" t="inlineStr">
        <is>
          <t>TIJERA  DE MAYO RECTA</t>
        </is>
      </c>
      <c r="E87" s="29" t="inlineStr">
        <is>
          <t>236</t>
        </is>
      </c>
      <c r="F87" s="29" t="inlineStr">
        <is>
          <t>Tijera de Mayo</t>
        </is>
      </c>
      <c r="G87" s="30" t="n">
        <v>6</v>
      </c>
      <c r="H87" s="30" t="n">
        <v>6</v>
      </c>
      <c r="I87" s="30" t="n">
        <v>0</v>
      </c>
      <c r="J87" s="29" t="n"/>
      <c r="K87" s="37" t="inlineStr">
        <is>
          <t>Alta</t>
        </is>
      </c>
      <c r="L87" s="29" t="inlineStr">
        <is>
          <t>Homologado – confianza Alta</t>
        </is>
      </c>
      <c r="M87" s="29" t="inlineStr">
        <is>
          <t>Cruce por nomenclatura: similitud 0.84.</t>
        </is>
      </c>
    </row>
    <row r="88">
      <c r="A88" s="29" t="inlineStr">
        <is>
          <t>Salta</t>
        </is>
      </c>
      <c r="B88" s="29" t="inlineStr">
        <is>
          <t>Descartables</t>
        </is>
      </c>
      <c r="C88" s="29" t="inlineStr">
        <is>
          <t>2002621</t>
        </is>
      </c>
      <c r="D88" s="29" t="inlineStr">
        <is>
          <t>CAJA QUIRURGICA STANDAR</t>
        </is>
      </c>
      <c r="E88" s="29" t="inlineStr">
        <is>
          <t>54</t>
        </is>
      </c>
      <c r="F88" s="29" t="inlineStr">
        <is>
          <t>Caja quirurgica</t>
        </is>
      </c>
      <c r="G88" s="30" t="n">
        <v>4</v>
      </c>
      <c r="H88" s="30" t="n">
        <v>4</v>
      </c>
      <c r="I88" s="30" t="n">
        <v>0</v>
      </c>
      <c r="J88" s="29" t="n"/>
      <c r="K88" s="37" t="inlineStr">
        <is>
          <t>Alta</t>
        </is>
      </c>
      <c r="L88" s="29" t="inlineStr">
        <is>
          <t>Homologado – confianza Alta</t>
        </is>
      </c>
      <c r="M88" s="29" t="inlineStr">
        <is>
          <t>Cruce por nomenclatura: similitud 0.84.</t>
        </is>
      </c>
    </row>
    <row r="89">
      <c r="A89" s="29" t="inlineStr">
        <is>
          <t>San Juan</t>
        </is>
      </c>
      <c r="B89" s="29" t="inlineStr">
        <is>
          <t>Medicamentos</t>
        </is>
      </c>
      <c r="C89" s="29" t="inlineStr">
        <is>
          <t>1000182</t>
        </is>
      </c>
      <c r="D89" s="29" t="inlineStr">
        <is>
          <t>METOCLOPRAMIDA COMPRIMIDO</t>
        </is>
      </c>
      <c r="E89" s="29" t="inlineStr">
        <is>
          <t>MED132</t>
        </is>
      </c>
      <c r="F89" s="29" t="inlineStr">
        <is>
          <t>Metoclopramida S/L comp</t>
        </is>
      </c>
      <c r="G89" s="30" t="n">
        <v>1530</v>
      </c>
      <c r="H89" s="30" t="n">
        <v>300</v>
      </c>
      <c r="I89" s="30" t="n">
        <v>1230</v>
      </c>
      <c r="J89" s="29" t="n"/>
      <c r="K89" s="37" t="inlineStr">
        <is>
          <t>Alta</t>
        </is>
      </c>
      <c r="L89" s="29" t="inlineStr">
        <is>
          <t>Homologado – confianza Alta</t>
        </is>
      </c>
      <c r="M89" s="29" t="inlineStr">
        <is>
          <t>Cruce por nomenclatura: similitud 0.87.</t>
        </is>
      </c>
    </row>
    <row r="90">
      <c r="A90" s="29" t="inlineStr">
        <is>
          <t>San Juan</t>
        </is>
      </c>
      <c r="B90" s="29" t="inlineStr">
        <is>
          <t>Descartables</t>
        </is>
      </c>
      <c r="C90" s="29" t="inlineStr">
        <is>
          <t>2000011</t>
        </is>
      </c>
      <c r="D90" s="29" t="inlineStr">
        <is>
          <t>BAJALENGUAS DE MADERA</t>
        </is>
      </c>
      <c r="E90" s="29" t="inlineStr">
        <is>
          <t>DESC22</t>
        </is>
      </c>
      <c r="F90" s="29" t="inlineStr">
        <is>
          <t>Bajalenguas x 1 ud</t>
        </is>
      </c>
      <c r="G90" s="30" t="n">
        <v>2636</v>
      </c>
      <c r="H90" s="30" t="n">
        <v>1800</v>
      </c>
      <c r="I90" s="30" t="n">
        <v>836</v>
      </c>
      <c r="J90" s="29" t="n"/>
      <c r="K90" s="42" t="inlineStr">
        <is>
          <t>Media</t>
        </is>
      </c>
      <c r="L90" s="29" t="inlineStr">
        <is>
          <t>Homologado – confianza Media – pendiente de validación</t>
        </is>
      </c>
      <c r="M90" s="29" t="inlineStr">
        <is>
          <t>Cruce por nomenclatura: similitud 0.62.</t>
        </is>
      </c>
    </row>
    <row r="91">
      <c r="A91" s="29" t="inlineStr">
        <is>
          <t>San Juan</t>
        </is>
      </c>
      <c r="B91" s="29" t="inlineStr">
        <is>
          <t>Medicamentos</t>
        </is>
      </c>
      <c r="C91" s="29" t="inlineStr">
        <is>
          <t>1001297</t>
        </is>
      </c>
      <c r="D91" s="29" t="inlineStr">
        <is>
          <t>PULMONIX ANTIGRIP 20 COMP</t>
        </is>
      </c>
      <c r="E91" s="29" t="inlineStr">
        <is>
          <t>MED156</t>
        </is>
      </c>
      <c r="F91" s="29" t="inlineStr">
        <is>
          <t>Antigripal comp</t>
        </is>
      </c>
      <c r="G91" s="30" t="n">
        <v>672</v>
      </c>
      <c r="H91" s="30" t="n">
        <v>60</v>
      </c>
      <c r="I91" s="30" t="n">
        <v>612</v>
      </c>
      <c r="J91" s="29" t="n"/>
      <c r="K91" s="42" t="inlineStr">
        <is>
          <t>Media</t>
        </is>
      </c>
      <c r="L91" s="29" t="inlineStr">
        <is>
          <t>Homologado – confianza Media – pendiente de validación</t>
        </is>
      </c>
      <c r="M91" s="29" t="inlineStr">
        <is>
          <t>Cruce por nomenclatura: similitud 0.62. El material ocupa 3 filas en la hoja 1120 SJ (lote/almacén). La cantidad SAP y la física de esta vista son el total del material.</t>
        </is>
      </c>
    </row>
    <row r="92">
      <c r="A92" s="29" t="inlineStr">
        <is>
          <t>San Juan</t>
        </is>
      </c>
      <c r="B92" s="29" t="inlineStr">
        <is>
          <t>Medicamentos</t>
        </is>
      </c>
      <c r="C92" s="29" t="inlineStr">
        <is>
          <t>1000561</t>
        </is>
      </c>
      <c r="D92" s="29" t="inlineStr">
        <is>
          <t>ACETILCISTEINA 600MG COMP</t>
        </is>
      </c>
      <c r="E92" s="29" t="inlineStr">
        <is>
          <t>MED139</t>
        </is>
      </c>
      <c r="F92" s="29" t="inlineStr">
        <is>
          <t>N-Acetilcisteina 600 COMP/SOBRE EFERV</t>
        </is>
      </c>
      <c r="G92" s="30" t="n">
        <v>226</v>
      </c>
      <c r="H92" s="30" t="n">
        <v>9</v>
      </c>
      <c r="I92" s="30" t="n">
        <v>217</v>
      </c>
      <c r="J92" s="29" t="n"/>
      <c r="K92" s="38" t="inlineStr">
        <is>
          <t>Baja</t>
        </is>
      </c>
      <c r="L92" s="29" t="inlineStr">
        <is>
          <t>Homologado – confianza Baja – pendiente de validación</t>
        </is>
      </c>
      <c r="M92" s="29" t="inlineStr">
        <is>
          <t>Cruce por nomenclatura: una nomenclatura no informa dosis; similitud 0.70. El material ocupa 2 filas en la hoja 1120 SJ (lote/almacén). La cantidad SAP y la física de esta vista son el total del material.</t>
        </is>
      </c>
    </row>
    <row r="93">
      <c r="A93" s="29" t="inlineStr">
        <is>
          <t>San Juan</t>
        </is>
      </c>
      <c r="B93" s="29" t="inlineStr">
        <is>
          <t>Medicamentos</t>
        </is>
      </c>
      <c r="C93" s="29" t="inlineStr">
        <is>
          <t>1000530</t>
        </is>
      </c>
      <c r="D93" s="29" t="inlineStr">
        <is>
          <t>DIFENHIDRAMINA 50 MG COMPRIMIDOS</t>
        </is>
      </c>
      <c r="E93" s="29" t="inlineStr">
        <is>
          <t>MED66</t>
        </is>
      </c>
      <c r="F93" s="29" t="inlineStr">
        <is>
          <t>Difenhidramina 50mg Comp</t>
        </is>
      </c>
      <c r="G93" s="30" t="n">
        <v>263</v>
      </c>
      <c r="H93" s="30" t="n">
        <v>50</v>
      </c>
      <c r="I93" s="30" t="n">
        <v>213</v>
      </c>
      <c r="J93" s="29" t="n"/>
      <c r="K93" s="37" t="inlineStr">
        <is>
          <t>Alta</t>
        </is>
      </c>
      <c r="L93" s="29" t="inlineStr">
        <is>
          <t>Homologado – confianza Alta</t>
        </is>
      </c>
      <c r="M93" s="29" t="inlineStr">
        <is>
          <t>Cruce por nomenclatura: dosis coincide; similitud 1.00. El material ocupa 3 filas en la hoja 1120 SJ (lote/almacén). La cantidad SAP y la física de esta vista son el total del material.</t>
        </is>
      </c>
    </row>
    <row r="94">
      <c r="A94" s="29" t="inlineStr">
        <is>
          <t>San Juan</t>
        </is>
      </c>
      <c r="B94" s="29" t="inlineStr">
        <is>
          <t>Medicamentos</t>
        </is>
      </c>
      <c r="C94" s="29" t="inlineStr">
        <is>
          <t>1000384</t>
        </is>
      </c>
      <c r="D94" s="29" t="inlineStr">
        <is>
          <t>RANITIDINA 50 MG AMP</t>
        </is>
      </c>
      <c r="E94" s="29" t="inlineStr">
        <is>
          <t>MED159</t>
        </is>
      </c>
      <c r="F94" s="29" t="inlineStr">
        <is>
          <t>Ranitidina 50 mg amp</t>
        </is>
      </c>
      <c r="G94" s="30" t="n">
        <v>170</v>
      </c>
      <c r="H94" s="30" t="n">
        <v>3</v>
      </c>
      <c r="I94" s="30" t="n">
        <v>167</v>
      </c>
      <c r="J94" s="29" t="n"/>
      <c r="K94" s="37" t="inlineStr">
        <is>
          <t>Alta</t>
        </is>
      </c>
      <c r="L94" s="29" t="inlineStr">
        <is>
          <t>Homologado – confianza Alta</t>
        </is>
      </c>
      <c r="M94" s="29" t="inlineStr">
        <is>
          <t>Cruce por nomenclatura: dosis coincide; similitud 1.00. El material ocupa 2 filas en la hoja 1120 SJ (lote/almacén). La cantidad SAP y la física de esta vista son el total del material.</t>
        </is>
      </c>
    </row>
    <row r="95">
      <c r="A95" s="29" t="inlineStr">
        <is>
          <t>San Juan</t>
        </is>
      </c>
      <c r="B95" s="29" t="inlineStr">
        <is>
          <t>Medicamentos</t>
        </is>
      </c>
      <c r="C95" s="29" t="inlineStr">
        <is>
          <t>1000752</t>
        </is>
      </c>
      <c r="D95" s="29" t="inlineStr">
        <is>
          <t>SALES DE HIDRATACION</t>
        </is>
      </c>
      <c r="E95" s="29" t="inlineStr">
        <is>
          <t>MED162</t>
        </is>
      </c>
      <c r="F95" s="29" t="inlineStr">
        <is>
          <t>Sales de Rehidratación (FM) sobre x 28gr</t>
        </is>
      </c>
      <c r="G95" s="30" t="n">
        <v>152</v>
      </c>
      <c r="H95" s="30" t="n">
        <v>2</v>
      </c>
      <c r="I95" s="30" t="n">
        <v>150</v>
      </c>
      <c r="J95" s="29" t="n"/>
      <c r="K95" s="42" t="inlineStr">
        <is>
          <t>Media</t>
        </is>
      </c>
      <c r="L95" s="29" t="inlineStr">
        <is>
          <t>Homologado – confianza Media – pendiente de validación</t>
        </is>
      </c>
      <c r="M95" s="29" t="inlineStr">
        <is>
          <t>Cruce por nomenclatura: una nomenclatura no informa dosis; similitud 0.68. El material ocupa 4 filas en la hoja 1120 SJ (lote/almacén). La cantidad SAP y la física de esta vista son el total del material.</t>
        </is>
      </c>
    </row>
    <row r="96">
      <c r="A96" s="29" t="inlineStr">
        <is>
          <t>San Juan</t>
        </is>
      </c>
      <c r="B96" s="29" t="inlineStr">
        <is>
          <t>Medicamentos</t>
        </is>
      </c>
      <c r="C96" s="29" t="inlineStr">
        <is>
          <t>1005284</t>
        </is>
      </c>
      <c r="D96" s="29" t="inlineStr">
        <is>
          <t>AMBROXOL + BUTEMAT JBE X 120Ml</t>
        </is>
      </c>
      <c r="E96" s="29" t="inlineStr">
        <is>
          <t>MED108</t>
        </is>
      </c>
      <c r="F96" s="29" t="inlineStr">
        <is>
          <t>Jarabe (Ambroxol - Clorhidrato) 120 ml</t>
        </is>
      </c>
      <c r="G96" s="30" t="n">
        <v>120</v>
      </c>
      <c r="H96" s="30" t="n">
        <v>34</v>
      </c>
      <c r="I96" s="30" t="n">
        <v>86</v>
      </c>
      <c r="J96" s="29" t="inlineStr">
        <is>
          <t>1005284, 1005285</t>
        </is>
      </c>
      <c r="K96" s="38" t="inlineStr">
        <is>
          <t>Baja</t>
        </is>
      </c>
      <c r="L96" s="29" t="inlineStr">
        <is>
          <t>Homologado – confianza Baja – pendiente de validación</t>
        </is>
      </c>
      <c r="M96" s="29" t="inlineStr">
        <is>
          <t>Cruce por nomenclatura: dosis coincide; similitud 0.62. El cruce SAP–Avain identificó 2 códigos SAP como posibles equivalentes del mismo ítem de Avain (1005284, 1005285). Se imputó al primero (lógica BUSCARV); requiere validación posterior.</t>
        </is>
      </c>
    </row>
    <row r="97">
      <c r="A97" s="29" t="inlineStr">
        <is>
          <t>San Juan</t>
        </is>
      </c>
      <c r="B97" s="29" t="inlineStr">
        <is>
          <t>Medicamentos</t>
        </is>
      </c>
      <c r="C97" s="29" t="inlineStr">
        <is>
          <t>1005144</t>
        </is>
      </c>
      <c r="D97" s="29" t="inlineStr">
        <is>
          <t>VASELINA SOLIDA POR 50 GRS</t>
        </is>
      </c>
      <c r="E97" s="29" t="inlineStr">
        <is>
          <t>DESC165</t>
        </is>
      </c>
      <c r="F97" s="29" t="inlineStr">
        <is>
          <t>Vaselina Solida x 60gr</t>
        </is>
      </c>
      <c r="G97" s="30" t="n">
        <v>85</v>
      </c>
      <c r="H97" s="30" t="n">
        <v>2</v>
      </c>
      <c r="I97" s="30" t="n">
        <v>83</v>
      </c>
      <c r="J97" s="29" t="n"/>
      <c r="K97" s="38" t="inlineStr">
        <is>
          <t>Baja</t>
        </is>
      </c>
      <c r="L97" s="29" t="inlineStr">
        <is>
          <t>Homologado – confianza Baja – pendiente de validación</t>
        </is>
      </c>
      <c r="M97" s="29" t="inlineStr">
        <is>
          <t>Cruce por nomenclatura: dosis/presentación distinta (60000MG vs 50000MG); similitud 0.74. El material ocupa 3 filas en la hoja 1120 SJ (lote/almacén). La cantidad SAP y la física de esta vista son el total del material.</t>
        </is>
      </c>
    </row>
    <row r="98">
      <c r="A98" s="29" t="inlineStr">
        <is>
          <t>San Juan</t>
        </is>
      </c>
      <c r="B98" s="29" t="inlineStr">
        <is>
          <t>Medicamentos</t>
        </is>
      </c>
      <c r="C98" s="29" t="inlineStr">
        <is>
          <t>1000017</t>
        </is>
      </c>
      <c r="D98" s="29" t="inlineStr">
        <is>
          <t>ALCOHOL AL 70% X 1000ML</t>
        </is>
      </c>
      <c r="E98" s="29" t="inlineStr">
        <is>
          <t>DESC14</t>
        </is>
      </c>
      <c r="F98" s="29" t="inlineStr">
        <is>
          <t>Alcohol 70% x 1000 ml</t>
        </is>
      </c>
      <c r="G98" s="30" t="n">
        <v>91</v>
      </c>
      <c r="H98" s="30" t="n">
        <v>9</v>
      </c>
      <c r="I98" s="30" t="n">
        <v>82</v>
      </c>
      <c r="J98" s="29" t="n"/>
      <c r="K98" s="37" t="inlineStr">
        <is>
          <t>Alta</t>
        </is>
      </c>
      <c r="L98" s="29" t="inlineStr">
        <is>
          <t>Homologado – confianza Alta</t>
        </is>
      </c>
      <c r="M98" s="29" t="inlineStr">
        <is>
          <t>Cruce por nomenclatura: dosis coincide; similitud 1.00. El material ocupa 2 filas en la hoja 1120 SJ (lote/almacén). La cantidad SAP y la física de esta vista son el total del material.</t>
        </is>
      </c>
    </row>
    <row r="99">
      <c r="A99" s="29" t="inlineStr">
        <is>
          <t>San Juan</t>
        </is>
      </c>
      <c r="B99" s="29" t="inlineStr">
        <is>
          <t>Medicamentos</t>
        </is>
      </c>
      <c r="C99" s="29" t="inlineStr">
        <is>
          <t>1000772</t>
        </is>
      </c>
      <c r="D99" s="29" t="inlineStr">
        <is>
          <t>AGUJA 40/12</t>
        </is>
      </c>
      <c r="E99" s="29" t="inlineStr">
        <is>
          <t>DESC10</t>
        </is>
      </c>
      <c r="F99" s="29" t="inlineStr">
        <is>
          <t>Aguja 40/12</t>
        </is>
      </c>
      <c r="G99" s="30" t="n">
        <v>95</v>
      </c>
      <c r="H99" s="30" t="n">
        <v>20</v>
      </c>
      <c r="I99" s="30" t="n">
        <v>75</v>
      </c>
      <c r="J99" s="29" t="n"/>
      <c r="K99" s="37" t="inlineStr">
        <is>
          <t>Alta</t>
        </is>
      </c>
      <c r="L99" s="29" t="inlineStr">
        <is>
          <t>Homologado – confianza Alta</t>
        </is>
      </c>
      <c r="M99" s="29" t="inlineStr">
        <is>
          <t>Cruce por nomenclatura: similitud 1.00.</t>
        </is>
      </c>
    </row>
    <row r="100">
      <c r="A100" s="29" t="inlineStr">
        <is>
          <t>San Juan</t>
        </is>
      </c>
      <c r="B100" s="29" t="inlineStr">
        <is>
          <t>Medicamentos</t>
        </is>
      </c>
      <c r="C100" s="29" t="inlineStr">
        <is>
          <t>1000371</t>
        </is>
      </c>
      <c r="D100" s="29" t="inlineStr">
        <is>
          <t>PROTECTOR SOLAR</t>
        </is>
      </c>
      <c r="E100" s="29" t="inlineStr">
        <is>
          <t>DESC290</t>
        </is>
      </c>
      <c r="F100" s="29" t="inlineStr">
        <is>
          <t>Protector solar Labial</t>
        </is>
      </c>
      <c r="G100" s="30" t="n">
        <v>73</v>
      </c>
      <c r="H100" s="30" t="n">
        <v>9</v>
      </c>
      <c r="I100" s="30" t="n">
        <v>64</v>
      </c>
      <c r="J100" s="29" t="n"/>
      <c r="K100" s="37" t="inlineStr">
        <is>
          <t>Alta</t>
        </is>
      </c>
      <c r="L100" s="29" t="inlineStr">
        <is>
          <t>Homologado – confianza Alta</t>
        </is>
      </c>
      <c r="M100" s="29" t="inlineStr">
        <is>
          <t>Cruce por nomenclatura: similitud 0.86. El material ocupa 3 filas en la hoja 1120 SJ (lote/almacén). La cantidad SAP y la física de esta vista son el total del material.</t>
        </is>
      </c>
    </row>
    <row r="101">
      <c r="A101" s="29" t="inlineStr">
        <is>
          <t>San Juan</t>
        </is>
      </c>
      <c r="B101" s="29" t="inlineStr">
        <is>
          <t>Medicamentos</t>
        </is>
      </c>
      <c r="C101" s="29" t="inlineStr">
        <is>
          <t>1001270</t>
        </is>
      </c>
      <c r="D101" s="29" t="inlineStr">
        <is>
          <t>FLUCONAZOL 150MG COMP</t>
        </is>
      </c>
      <c r="E101" s="29" t="inlineStr">
        <is>
          <t>MED81</t>
        </is>
      </c>
      <c r="F101" s="29" t="inlineStr">
        <is>
          <t>Fluconazol 150 mg(FM) comp</t>
        </is>
      </c>
      <c r="G101" s="30" t="n">
        <v>80</v>
      </c>
      <c r="H101" s="30" t="n">
        <v>18</v>
      </c>
      <c r="I101" s="30" t="n">
        <v>62</v>
      </c>
      <c r="J101" s="29" t="n"/>
      <c r="K101" s="37" t="inlineStr">
        <is>
          <t>Alta</t>
        </is>
      </c>
      <c r="L101" s="29" t="inlineStr">
        <is>
          <t>Homologado – confianza Alta</t>
        </is>
      </c>
      <c r="M101" s="29" t="inlineStr">
        <is>
          <t>Cruce por nomenclatura: dosis coincide; similitud 0.88. El material ocupa 2 filas en la hoja 1120 SJ (lote/almacén). La cantidad SAP y la física de esta vista son el total del material.</t>
        </is>
      </c>
    </row>
    <row r="102">
      <c r="A102" s="29" t="inlineStr">
        <is>
          <t>San Juan</t>
        </is>
      </c>
      <c r="B102" s="29" t="inlineStr">
        <is>
          <t>Medicamentos</t>
        </is>
      </c>
      <c r="C102" s="29" t="inlineStr">
        <is>
          <t>1001104</t>
        </is>
      </c>
      <c r="D102" s="29" t="inlineStr">
        <is>
          <t>TOBRAMICINA 5ML OFT GTS</t>
        </is>
      </c>
      <c r="E102" s="29" t="inlineStr">
        <is>
          <t>MED179</t>
        </is>
      </c>
      <c r="F102" s="29" t="inlineStr">
        <is>
          <t>Tobramicina 0,3% gotas oftalmicas x5ml</t>
        </is>
      </c>
      <c r="G102" s="30" t="n">
        <v>45</v>
      </c>
      <c r="H102" s="30" t="n">
        <v>3</v>
      </c>
      <c r="I102" s="30" t="n">
        <v>42</v>
      </c>
      <c r="J102" s="29" t="n"/>
      <c r="K102" s="38" t="inlineStr">
        <is>
          <t>Baja</t>
        </is>
      </c>
      <c r="L102" s="29" t="inlineStr">
        <is>
          <t>Homologado – confianza Baja – pendiente de validación</t>
        </is>
      </c>
      <c r="M102" s="29" t="inlineStr">
        <is>
          <t>Cruce por nomenclatura: dosis coincide; similitud 0.60.</t>
        </is>
      </c>
    </row>
    <row r="103">
      <c r="A103" s="29" t="inlineStr">
        <is>
          <t>San Juan</t>
        </is>
      </c>
      <c r="B103" s="29" t="inlineStr">
        <is>
          <t>Medicamentos</t>
        </is>
      </c>
      <c r="C103" s="29" t="inlineStr">
        <is>
          <t>1000058</t>
        </is>
      </c>
      <c r="D103" s="29" t="inlineStr">
        <is>
          <t>ALCOHOL EN GEL X 500ML</t>
        </is>
      </c>
      <c r="E103" s="29" t="inlineStr">
        <is>
          <t>DESC18</t>
        </is>
      </c>
      <c r="F103" s="29" t="inlineStr">
        <is>
          <t>Alcohol en gel x 500 ml</t>
        </is>
      </c>
      <c r="G103" s="30" t="n">
        <v>48</v>
      </c>
      <c r="H103" s="30" t="n">
        <v>16</v>
      </c>
      <c r="I103" s="30" t="n">
        <v>32</v>
      </c>
      <c r="J103" s="29" t="n"/>
      <c r="K103" s="37" t="inlineStr">
        <is>
          <t>Alta</t>
        </is>
      </c>
      <c r="L103" s="29" t="inlineStr">
        <is>
          <t>Homologado – confianza Alta</t>
        </is>
      </c>
      <c r="M103" s="29" t="inlineStr">
        <is>
          <t>Cruce por nomenclatura: dosis coincide; similitud 1.00.</t>
        </is>
      </c>
    </row>
    <row r="104">
      <c r="A104" s="29" t="inlineStr">
        <is>
          <t>San Juan</t>
        </is>
      </c>
      <c r="B104" s="29" t="inlineStr">
        <is>
          <t>Medicamentos</t>
        </is>
      </c>
      <c r="C104" s="29" t="inlineStr">
        <is>
          <t>1000097</t>
        </is>
      </c>
      <c r="D104" s="29" t="inlineStr">
        <is>
          <t>ALCOHOL AL 96% X 250ML</t>
        </is>
      </c>
      <c r="E104" s="29" t="inlineStr">
        <is>
          <t>DESC16</t>
        </is>
      </c>
      <c r="F104" s="29" t="inlineStr">
        <is>
          <t>Alcohol 96% x 500ml</t>
        </is>
      </c>
      <c r="G104" s="30" t="n">
        <v>24</v>
      </c>
      <c r="H104" s="30" t="n">
        <v>2</v>
      </c>
      <c r="I104" s="30" t="n">
        <v>22</v>
      </c>
      <c r="J104" s="29" t="inlineStr">
        <is>
          <t>1000097, 1000053</t>
        </is>
      </c>
      <c r="K104" s="38" t="inlineStr">
        <is>
          <t>Baja</t>
        </is>
      </c>
      <c r="L104" s="29" t="inlineStr">
        <is>
          <t>Homologado – confianza Baja – pendiente de validación</t>
        </is>
      </c>
      <c r="M104" s="29" t="inlineStr">
        <is>
          <t>Cruce por nomenclatura: dosis/presentación distinta (96%, 500ML vs 96%, 250ML); similitud 0.80. El cruce SAP–Avain identificó 2 códigos SAP como posibles equivalentes del mismo ítem de Avain (1000097, 1000053). Se imputó al primero (lógica BUSCARV); requiere validación posterior.</t>
        </is>
      </c>
    </row>
    <row r="105">
      <c r="A105" s="29" t="inlineStr">
        <is>
          <t>San Juan</t>
        </is>
      </c>
      <c r="B105" s="29" t="inlineStr">
        <is>
          <t>Medicamentos</t>
        </is>
      </c>
      <c r="C105" s="29" t="inlineStr">
        <is>
          <t>1000381</t>
        </is>
      </c>
      <c r="D105" s="29" t="inlineStr">
        <is>
          <t>BUDESONIDA DENVER SOL 20ML</t>
        </is>
      </c>
      <c r="E105" s="29" t="inlineStr">
        <is>
          <t>MED25</t>
        </is>
      </c>
      <c r="F105" s="29" t="inlineStr">
        <is>
          <t>Budesonide (gotas para NBZ) x 20ml</t>
        </is>
      </c>
      <c r="G105" s="30" t="n">
        <v>20</v>
      </c>
      <c r="H105" s="30" t="n">
        <v>2</v>
      </c>
      <c r="I105" s="30" t="n">
        <v>18</v>
      </c>
      <c r="J105" s="29" t="n"/>
      <c r="K105" s="38" t="inlineStr">
        <is>
          <t>Baja</t>
        </is>
      </c>
      <c r="L105" s="29" t="inlineStr">
        <is>
          <t>Homologado – confianza Baja – pendiente de validación</t>
        </is>
      </c>
      <c r="M105" s="29" t="inlineStr">
        <is>
          <t>Cruce por nomenclatura: dosis coincide; similitud 0.47. El material ocupa 2 filas en la hoja 1120 SJ (lote/almacén). La cantidad SAP y la física de esta vista son el total del material.</t>
        </is>
      </c>
    </row>
    <row r="106">
      <c r="A106" s="29" t="inlineStr">
        <is>
          <t>San Juan</t>
        </is>
      </c>
      <c r="B106" s="29" t="inlineStr">
        <is>
          <t>Descartables</t>
        </is>
      </c>
      <c r="C106" s="29" t="inlineStr">
        <is>
          <t>2000206</t>
        </is>
      </c>
      <c r="D106" s="29" t="inlineStr">
        <is>
          <t>TELA ADHESIVA 5CM HOSPITALARIA</t>
        </is>
      </c>
      <c r="E106" s="29" t="inlineStr">
        <is>
          <t>DESC132</t>
        </is>
      </c>
      <c r="F106" s="29" t="inlineStr">
        <is>
          <t>Tela Adhesiva Hospitalaria 2.5 cm</t>
        </is>
      </c>
      <c r="G106" s="30" t="n">
        <v>35</v>
      </c>
      <c r="H106" s="30" t="n">
        <v>22</v>
      </c>
      <c r="I106" s="30" t="n">
        <v>13</v>
      </c>
      <c r="J106" s="29" t="n"/>
      <c r="K106" s="38" t="inlineStr">
        <is>
          <t>Baja</t>
        </is>
      </c>
      <c r="L106" s="29" t="inlineStr">
        <is>
          <t>Homologado – confianza Baja – pendiente de validación</t>
        </is>
      </c>
      <c r="M106" s="29" t="inlineStr">
        <is>
          <t>Cruce por nomenclatura: dosis/presentación distinta (2.5CM vs 5CM); similitud 0.82.</t>
        </is>
      </c>
    </row>
    <row r="107">
      <c r="A107" s="29" t="inlineStr">
        <is>
          <t>San Juan</t>
        </is>
      </c>
      <c r="B107" s="29" t="inlineStr">
        <is>
          <t>Medicamentos</t>
        </is>
      </c>
      <c r="C107" s="29" t="inlineStr">
        <is>
          <t>1000723</t>
        </is>
      </c>
      <c r="D107" s="29" t="inlineStr">
        <is>
          <t>SINCERUM GOTAS</t>
        </is>
      </c>
      <c r="E107" s="29" t="inlineStr">
        <is>
          <t>MED166</t>
        </is>
      </c>
      <c r="F107" s="29" t="inlineStr">
        <is>
          <t>Sincerum Gotas oticas x 5 ml</t>
        </is>
      </c>
      <c r="G107" s="30" t="n">
        <v>15</v>
      </c>
      <c r="H107" s="30" t="n">
        <v>2</v>
      </c>
      <c r="I107" s="30" t="n">
        <v>13</v>
      </c>
      <c r="J107" s="29" t="n"/>
      <c r="K107" s="42" t="inlineStr">
        <is>
          <t>Media</t>
        </is>
      </c>
      <c r="L107" s="29" t="inlineStr">
        <is>
          <t>Homologado – confianza Media – pendiente de validación</t>
        </is>
      </c>
      <c r="M107" s="29" t="inlineStr">
        <is>
          <t>Cruce por nomenclatura: una nomenclatura no informa dosis; similitud 0.78.</t>
        </is>
      </c>
    </row>
    <row r="108">
      <c r="A108" s="29" t="inlineStr">
        <is>
          <t>San Juan</t>
        </is>
      </c>
      <c r="B108" s="29" t="inlineStr">
        <is>
          <t>Medicamentos</t>
        </is>
      </c>
      <c r="C108" s="29" t="inlineStr">
        <is>
          <t>1000731</t>
        </is>
      </c>
      <c r="D108" s="29" t="inlineStr">
        <is>
          <t>FUSIMED B EMULSION</t>
        </is>
      </c>
      <c r="E108" s="29" t="inlineStr">
        <is>
          <t>MED89</t>
        </is>
      </c>
      <c r="F108" s="29" t="inlineStr">
        <is>
          <t>Fusimed B 2% x 50gr Emulsion</t>
        </is>
      </c>
      <c r="G108" s="30" t="n">
        <v>15</v>
      </c>
      <c r="H108" s="30" t="n">
        <v>2</v>
      </c>
      <c r="I108" s="30" t="n">
        <v>13</v>
      </c>
      <c r="J108" s="29" t="n"/>
      <c r="K108" s="42" t="inlineStr">
        <is>
          <t>Media</t>
        </is>
      </c>
      <c r="L108" s="29" t="inlineStr">
        <is>
          <t>Homologado – confianza Media – pendiente de validación</t>
        </is>
      </c>
      <c r="M108" s="29" t="inlineStr">
        <is>
          <t>Cruce por nomenclatura: una nomenclatura no informa dosis; similitud 0.81. El material ocupa 2 filas en la hoja 1120 SJ (lote/almacén). La cantidad SAP y la física de esta vista son el total del material.</t>
        </is>
      </c>
    </row>
    <row r="109">
      <c r="A109" s="29" t="inlineStr">
        <is>
          <t>San Juan</t>
        </is>
      </c>
      <c r="B109" s="29" t="inlineStr">
        <is>
          <t>Medicamentos</t>
        </is>
      </c>
      <c r="C109" s="29" t="inlineStr">
        <is>
          <t>1001001</t>
        </is>
      </c>
      <c r="D109" s="29" t="inlineStr">
        <is>
          <t>FUSIMED B OTONASAL 15grs</t>
        </is>
      </c>
      <c r="E109" s="29" t="inlineStr">
        <is>
          <t>MED90</t>
        </is>
      </c>
      <c r="F109" s="29" t="inlineStr">
        <is>
          <t>Fusimed B Otonasal x 15 gr</t>
        </is>
      </c>
      <c r="G109" s="30" t="n">
        <v>15</v>
      </c>
      <c r="H109" s="30" t="n">
        <v>2</v>
      </c>
      <c r="I109" s="30" t="n">
        <v>13</v>
      </c>
      <c r="J109" s="29" t="n"/>
      <c r="K109" s="37" t="inlineStr">
        <is>
          <t>Alta</t>
        </is>
      </c>
      <c r="L109" s="29" t="inlineStr">
        <is>
          <t>Homologado – confianza Alta</t>
        </is>
      </c>
      <c r="M109" s="29" t="inlineStr">
        <is>
          <t>Cruce por nomenclatura: dosis coincide; similitud 0.94.</t>
        </is>
      </c>
    </row>
    <row r="110">
      <c r="A110" s="29" t="inlineStr">
        <is>
          <t>San Juan</t>
        </is>
      </c>
      <c r="B110" s="29" t="inlineStr">
        <is>
          <t>Medicamentos</t>
        </is>
      </c>
      <c r="C110" s="29" t="inlineStr">
        <is>
          <t>1005261</t>
        </is>
      </c>
      <c r="D110" s="29" t="inlineStr">
        <is>
          <t>BETAMETASONA+LORATADINA X 10 COMP</t>
        </is>
      </c>
      <c r="E110" s="29" t="inlineStr">
        <is>
          <t>MED120</t>
        </is>
      </c>
      <c r="F110" s="29" t="inlineStr">
        <is>
          <t>Loratadina/betametasona 10mg/0,6 mgcomp (FM)</t>
        </is>
      </c>
      <c r="G110" s="30" t="n">
        <v>24</v>
      </c>
      <c r="H110" s="30" t="n">
        <v>20</v>
      </c>
      <c r="I110" s="30" t="n">
        <v>4</v>
      </c>
      <c r="J110" s="29" t="inlineStr">
        <is>
          <t>1005261, 1000144</t>
        </is>
      </c>
      <c r="K110" s="42" t="inlineStr">
        <is>
          <t>Media</t>
        </is>
      </c>
      <c r="L110" s="29" t="inlineStr">
        <is>
          <t>Homologado – confianza Media – pendiente de validación</t>
        </is>
      </c>
      <c r="M110" s="29" t="inlineStr">
        <is>
          <t>Cruce por nomenclatura: una nomenclatura no informa dosis; similitud 0.73. El cruce SAP–Avain identificó 2 códigos SAP como posibles equivalentes del mismo ítem de Avain (1005261, 1000144). Se imputó al primero (lógica BUSCARV); requiere validación posterior.</t>
        </is>
      </c>
    </row>
    <row r="111">
      <c r="A111" s="29" t="inlineStr">
        <is>
          <t>San Juan</t>
        </is>
      </c>
      <c r="B111" s="29" t="inlineStr">
        <is>
          <t>Medicamentos</t>
        </is>
      </c>
      <c r="C111" s="29" t="inlineStr">
        <is>
          <t>1000112</t>
        </is>
      </c>
      <c r="D111" s="29" t="inlineStr">
        <is>
          <t>SOLUCION FISIOLOGICA X 100ML</t>
        </is>
      </c>
      <c r="E111" s="29" t="inlineStr">
        <is>
          <t>MED167</t>
        </is>
      </c>
      <c r="F111" s="29" t="inlineStr">
        <is>
          <t>Solucion Fisiologica 100ml Gotero</t>
        </is>
      </c>
      <c r="G111" s="30" t="n">
        <v>4</v>
      </c>
      <c r="H111" s="30" t="n">
        <v>4</v>
      </c>
      <c r="I111" s="30" t="n">
        <v>0</v>
      </c>
      <c r="J111" s="29" t="n"/>
      <c r="K111" s="38" t="inlineStr">
        <is>
          <t>Baja</t>
        </is>
      </c>
      <c r="L111" s="29" t="inlineStr">
        <is>
          <t>Homologado – confianza Baja – pendiente de validación</t>
        </is>
      </c>
      <c r="M111" s="29" t="inlineStr">
        <is>
          <t>Cruce por nomenclatura: dosis coincide; similitud 0.86.</t>
        </is>
      </c>
    </row>
  </sheetData>
  <autoFilter ref="A5:M1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57"/>
  <sheetViews>
    <sheetView showGridLines="0" workbookViewId="0">
      <selection activeCell="A1" sqref="A1"/>
    </sheetView>
  </sheetViews>
  <sheetFormatPr baseColWidth="8" defaultRowHeight="15"/>
  <cols>
    <col width="120" customWidth="1" style="13" min="1" max="1"/>
  </cols>
  <sheetData>
    <row r="1"/>
    <row r="2">
      <c r="A2" s="26" t="inlineStr">
        <is>
          <t>Metodología, criterios y correcciones aplicadas</t>
        </is>
      </c>
    </row>
    <row r="3"/>
    <row r="4"/>
    <row r="5">
      <c r="A5" s="35" t="inlineStr">
        <is>
          <t>Correcciones de esta versión</t>
        </is>
      </c>
    </row>
    <row r="6" ht="52" customHeight="1" s="13">
      <c r="A6" s="15" t="inlineStr">
        <is>
          <t>• El bloque de datos de cada hoja SAP quedó contiguo: se quitaron la fila en blanco, la fila de rótulo y la fila de totales que lo cortaban, y el AUTOFILTRO ahora cubre todas las filas, también las del inventario físico sin código SAP. Antes el filtro terminaba en la última fila de SAP y esas filas quedaban fuera.</t>
        </is>
      </c>
    </row>
    <row r="7" ht="26" customHeight="1" s="13">
      <c r="A7" s="15" t="inlineStr">
        <is>
          <t>• El origen de cada fila se identifica por la columna «Origen del registro» y no por su posición en la hoja, así el filtro alcanza para separar stock SAP de inventario físico sin código.</t>
        </is>
      </c>
    </row>
    <row r="8" ht="14" customHeight="1" s="13">
      <c r="A8" s="15" t="inlineStr">
        <is>
          <t>• La columna O (%) ya no depende de la celda de totales: usa SUM($M$2:$M$n) sobre el bloque de SAP.</t>
        </is>
      </c>
    </row>
    <row r="9" ht="26" customHeight="1" s="13">
      <c r="A9" s="15" t="inlineStr">
        <is>
          <t>• La columna P (VU) se envolvió en IFERROR: antes devolvía #DIV/0! en 160 filas con cantidad 0 (en todas ellas el valor en SAP también es 0).</t>
        </is>
      </c>
    </row>
    <row r="10" ht="39" customHeight="1" s="13">
      <c r="A10" s="15" t="inlineStr">
        <is>
          <t>• La columna S «Diferencia económica» calculaba VU × cantidad física, que es el valor del recuento y no una diferencia. Ahora calcula VU × Diferencia Q. El cálculo anterior se conserva en la columna «Valor del recuento físico».</t>
        </is>
      </c>
    </row>
    <row r="11" ht="26" customHeight="1" s="13">
      <c r="A11" s="15" t="inlineStr">
        <is>
          <t>• Se agregó la hoja Conciliación: una fila por material, con todo lo necesario para validar un material de punta a punta.</t>
        </is>
      </c>
    </row>
    <row r="12" ht="14" customHeight="1" s="13">
      <c r="A12" s="15" t="inlineStr">
        <is>
          <t>• Se agregaron las hojas operativas Dar de baja en SAP, Dar de alta en SAP y Sin correspondencia SAP.</t>
        </is>
      </c>
    </row>
    <row r="13" ht="26" customHeight="1" s="13">
      <c r="A13" s="15" t="inlineStr">
        <is>
          <t>• Se agregó la hoja Control de cantidades, que compara los totales de los archivos originales con los usados en el análisis.</t>
        </is>
      </c>
    </row>
    <row r="14"/>
    <row r="15">
      <c r="A15" s="35" t="inlineStr">
        <is>
          <t>Clasificaciones de SAP y alcance del inventario físico</t>
        </is>
      </c>
    </row>
    <row r="16" ht="39" customHeight="1" s="13">
      <c r="A16" s="15" t="inlineStr">
        <is>
          <t>• Se contempla todo el inventario de SAP, no sólo medicamentos y descartables. Las clasificaciones presentes son: Medicamentos (ZMED), Descartables (ZDES), Uniformes (ZUNI), Equipos (ZEQI) y Repuestos (ZERS).</t>
        </is>
      </c>
    </row>
    <row r="17" ht="39" customHeight="1" s="13">
      <c r="A17" s="15" t="inlineStr">
        <is>
          <t>• Los inventarios físicos de Avain son de Farmacia y cubren medicamentos y descartables. Uniformes, equipos y repuestos quedan FUERA DEL ALCANCE del recuento: no se interpretan como falta de coincidencia. La acción de esas filas es «Fuera del alcance del inventario físico».</t>
        </is>
      </c>
    </row>
    <row r="18" ht="26" customHeight="1" s="13">
      <c r="A18" s="15" t="inlineStr">
        <is>
          <t>• Un material de medicamentos o descartables sin recuento queda como «Sin recuento físico», que es distinto de no tener homologación.</t>
        </is>
      </c>
    </row>
    <row r="19" ht="26" customHeight="1" s="13">
      <c r="A19" s="15" t="inlineStr">
        <is>
          <t>• El estado de homologación distingue: homologado (con su nivel de confianza), pendiente de validación, sin homologación, sin correspondencia confirmada y fuera del alcance.</t>
        </is>
      </c>
    </row>
    <row r="20"/>
    <row r="21">
      <c r="A21" s="35" t="inlineStr">
        <is>
          <t>Diferencias y signo</t>
        </is>
      </c>
    </row>
    <row r="22" ht="26" customHeight="1" s="13">
      <c r="A22" s="15" t="inlineStr">
        <is>
          <t>• Diferencia = Libre utilización (SAP) − Cantidad física (recuento). Es la fórmula que ya traía el archivo de SAP en la columna R.</t>
        </is>
      </c>
    </row>
    <row r="23" ht="14" customHeight="1" s="13">
      <c r="A23" s="15" t="inlineStr">
        <is>
          <t>• Diferencia POSITIVA: SAP informa más que el recuento → DAR DE BAJA.</t>
        </is>
      </c>
    </row>
    <row r="24" ht="14" customHeight="1" s="13">
      <c r="A24" s="15" t="inlineStr">
        <is>
          <t>• Diferencia NEGATIVA: el recuento supera a SAP → DAR DE ALTA.</t>
        </is>
      </c>
    </row>
    <row r="25" ht="26" customHeight="1" s="13">
      <c r="A25" s="15" t="inlineStr">
        <is>
          <t>• Los ítems del inventario físico sin código SAP tienen cantidad SAP 0, de modo que su diferencia es negativa: son altas de material.</t>
        </is>
      </c>
    </row>
    <row r="26" ht="39" customHeight="1" s="13">
      <c r="A26" s="15" t="inlineStr">
        <is>
          <t>• La diferencia global de una base incluye materiales que el recuento no cubrió; ésos no son faltantes. El ajuste operativo son las cantidades a dar de baja y a dar de alta, que sólo consideran materiales con recuento.</t>
        </is>
      </c>
    </row>
    <row r="27"/>
    <row r="28">
      <c r="A28" s="35" t="inlineStr">
        <is>
          <t>Valorización: valor promedio ponderado</t>
        </is>
      </c>
    </row>
    <row r="29" ht="26" customHeight="1" s="13">
      <c r="A29" s="15" t="inlineStr">
        <is>
          <t>• VU promedio ponderado del material = suma de Valor libre util. / suma de Libre utilización de todas las filas del material.</t>
        </is>
      </c>
    </row>
    <row r="30" ht="26" customHeight="1" s="13">
      <c r="A30" s="15" t="inlineStr">
        <is>
          <t>• Diferencia económica = diferencia de cantidades × VU promedio ponderado. Se calcula sólo donde hay recuento y la diferencia es real.</t>
        </is>
      </c>
    </row>
    <row r="31" ht="26" customHeight="1" s="13">
      <c r="A31" s="15" t="inlineStr">
        <is>
          <t>• Los ítems sin código SAP no tienen valor unitario: su diferencia económica no puede calcularse y queda identificada como dato faltante. No se estimó ningún valor.</t>
        </is>
      </c>
    </row>
    <row r="32" ht="39" customHeight="1" s="13">
      <c r="A32" s="15" t="inlineStr">
        <is>
          <t>• ALERTA DE VALORIZACIÓN: se marcan las filas cuyo VU supera 20 veces la mediana de la base con una diferencia mayor a 10 unidades, o cuya relación de cantidades entre SAP y recuento supera 50 a 1. Sugieren distinta unidad de medida (SAP por caja y recuento por unidad).</t>
        </is>
      </c>
    </row>
    <row r="33" ht="52" customHeight="1" s="13">
      <c r="A33" s="15" t="inlineStr">
        <is>
          <t>• El caso más relevante es ELECTRODOS C/CONECTOR PARA DESFIBRILADOR (2001077, Neuquén): 5 unidades en SAP por $1.047.361 (VU $209.472) contra 1.465 contadas. Por sí solo mueve la diferencia económica de Neuquén de +$89,9 M a −$215 M. El resumen muestra la diferencia económica con y sin las filas marcadas.</t>
        </is>
      </c>
    </row>
    <row r="34"/>
    <row r="35">
      <c r="A35" s="35" t="inlineStr">
        <is>
          <t>Imputación de la cantidad física en las hojas de detalle</t>
        </is>
      </c>
    </row>
    <row r="36" ht="39" customHeight="1" s="13">
      <c r="A36" s="15" t="inlineStr">
        <is>
          <t>• Un material puede ocupar varias filas en SAP (lote y almacén). La cantidad física se imputa en la PRIMERA fila del material y las demás quedan en blanco, para que el total de la columna sea el inventario físico real y no se duplique.</t>
        </is>
      </c>
    </row>
    <row r="37" ht="39" customHeight="1" s="13">
      <c r="A37" s="15" t="inlineStr">
        <is>
          <t>• Para leer a nivel material están las columnas «Cantidad SAP del material», «Inventario físico Avain del material» y «Diferencia del material», y sobre todo la hoja Conciliación, que ya trae una fila por material.</t>
        </is>
      </c>
    </row>
    <row r="38"/>
    <row r="39">
      <c r="A39" s="35" t="inlineStr">
        <is>
          <t>Orden de precedencia del cruce</t>
        </is>
      </c>
    </row>
    <row r="40" ht="26" customHeight="1" s="13">
      <c r="A40" s="15" t="inlineStr">
        <is>
          <t>• 1. Homologación (Catálogo común): código o nombre de Avain → ítem del Master → código SAP. La confianza resultante es la más débil de los dos tramos.</t>
        </is>
      </c>
    </row>
    <row r="41" ht="26" customHeight="1" s="13">
      <c r="A41" s="15" t="inlineStr">
        <is>
          <t>• 2. Nomenclatura: comparación del nombre de Avain con el texto breve de material de SAP del mismo centro, con control de dosis, volumen y calibre o talle.</t>
        </is>
      </c>
    </row>
    <row r="42" ht="14" customHeight="1" s="13">
      <c r="A42" s="15" t="inlineStr">
        <is>
          <t>• 3. Sin correspondencia: se conserva la línea y el código SAP queda vacío.</t>
        </is>
      </c>
    </row>
    <row r="43" ht="39" customHeight="1" s="13">
      <c r="A43" s="15" t="inlineStr">
        <is>
          <t>• Control de consistencia: si el código de Avain está homologado a un ítem del Master cuyo nombre no se parece al del inventario, el vínculo por código se descarta y se cruza por nomenclatura. Son 29 casos, todos en Neuquén.</t>
        </is>
      </c>
    </row>
    <row r="44"/>
    <row r="45">
      <c r="A45" s="35" t="inlineStr">
        <is>
          <t>Trazabilidad de las fórmulas</t>
        </is>
      </c>
    </row>
    <row r="46" ht="26" customHeight="1" s="13">
      <c r="A46" s="15" t="inlineStr">
        <is>
          <t>• En la hoja Conciliación, Cantidad SAP, Cantidad física y VU se traen por SUMIF desde la hoja de detalle de cada centro, así que cualquier corrección en el detalle se refleja automáticamente.</t>
        </is>
      </c>
    </row>
    <row r="47" ht="14" customHeight="1" s="13">
      <c r="A47" s="15" t="inlineStr">
        <is>
          <t>• Diferencia, Valor SAP, Valor del recuento y Diferencia económica son fórmulas sobre esas columnas.</t>
        </is>
      </c>
    </row>
    <row r="48" ht="14" customHeight="1" s="13">
      <c r="A48" s="15" t="inlineStr">
        <is>
          <t>• Los indicadores del Resumen son SUMIFS y COUNTIFS sobre la hoja Conciliación: no hay valores fijos.</t>
        </is>
      </c>
    </row>
    <row r="49" ht="26" customHeight="1" s="13">
      <c r="A49" s="15" t="inlineStr">
        <is>
          <t>• Los totales de Conciliación y de las hojas operativas usan SUBTOTAL, de modo que responden al filtro aplicado.</t>
        </is>
      </c>
    </row>
    <row r="50"/>
    <row r="51">
      <c r="A51" s="35" t="inlineStr">
        <is>
          <t>Pendientes de validación</t>
        </is>
      </c>
    </row>
    <row r="52" ht="14" customHeight="1" s="13">
      <c r="A52" s="15" t="inlineStr">
        <is>
          <t>• 29 códigos de Neuquén cuya homologación no coincide con el producto del inventario físico.</t>
        </is>
      </c>
    </row>
    <row r="53" ht="26" customHeight="1" s="13">
      <c r="A53" s="15" t="inlineStr">
        <is>
          <t>• 17 códigos de Neuquén que identifican dos productos distintos cada uno: el cruce se hace por código + denominación.</t>
        </is>
      </c>
    </row>
    <row r="54" ht="14" customHeight="1" s="13">
      <c r="A54" s="15" t="inlineStr">
        <is>
          <t>• Posibles duplicidades de código SAP y materiales que reciben varias denominaciones de Avain.</t>
        </is>
      </c>
    </row>
    <row r="55" ht="26" customHeight="1" s="13">
      <c r="A55" s="15" t="inlineStr">
        <is>
          <t>• Diferencias internas del informe de Avain en Neuquén: Adrenalina 1mg/mL (15) y Metronidazol 500mg (20).</t>
        </is>
      </c>
    </row>
    <row r="56" ht="14" customHeight="1" s="13">
      <c r="A56" s="15" t="inlineStr">
        <is>
          <t>• 89 ítems del Master con más de un código SAP candidato y 17 sin candidato.</t>
        </is>
      </c>
    </row>
    <row r="57" ht="14" customHeight="1" s="13">
      <c r="A57" s="15" t="inlineStr">
        <is>
          <t>• Filas con alerta de valorización: posible diferencia de unidad de medida entre SAP y el recuento.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SAP WebAS</dc:creator>
  <dcterms:created xsi:type="dcterms:W3CDTF">2026-10-02T13:08:49Z</dcterms:created>
  <dcterms:modified xsi:type="dcterms:W3CDTF">2026-10-02T22:08:36Z</dcterms:modified>
  <cp:lastModifiedBy>Reinado, Matias</cp:lastModifiedBy>
  <cp:revision>1</cp:revision>
</cp:coreProperties>
</file>